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comments6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saveExternalLinkValues="0" codeName="현재_통합_문서"/>
  <mc:AlternateContent xmlns:mc="http://schemas.openxmlformats.org/markup-compatibility/2006">
    <mc:Choice Requires="x15">
      <x15ac:absPath xmlns:x15ac="http://schemas.microsoft.com/office/spreadsheetml/2010/11/ac" url="https://kyungshino365-my.sharepoint.com/personal/thgo_kyungshin_co_kr/Documents/바탕 화면/결산/"/>
    </mc:Choice>
  </mc:AlternateContent>
  <xr:revisionPtr revIDLastSave="5" documentId="11_CE33898CFCBAC5B6D0366E5A7C9FC5AB9FAB2444" xr6:coauthVersionLast="47" xr6:coauthVersionMax="47" xr10:uidLastSave="{E5184A65-B2E9-412A-AAF4-C80DBCB17155}"/>
  <x:bookViews>
    <x:workbookView xWindow="-120" yWindow="-120" windowWidth="29040" windowHeight="15720" tabRatio="793" activeTab="8" xr2:uid="{00000000-000D-0000-FFFF-FFFF00000000}"/>
  </x:bookViews>
  <x:sheets>
    <x:sheet name="★TOTAL" sheetId="73" r:id="rId1"/>
    <x:sheet name="★WIRE SBU" sheetId="71" r:id="rId2"/>
    <x:sheet name="★COM&quot; SBU" sheetId="72" r:id="rId3"/>
    <x:sheet name="Sheet2" sheetId="132" state="hidden" r:id="rId4"/>
    <x:sheet name="Sheet1" sheetId="131" state="hidden" r:id="rId5"/>
    <x:sheet name="★손익요약" sheetId="152" r:id="rId6"/>
    <x:sheet name="★전선업체별매출현황" sheetId="157" r:id="rId7"/>
    <x:sheet name="★손익계산서" sheetId="156" r:id="rId8"/>
    <x:sheet name="★손익계산서 (월별)" sheetId="155" r:id="rId9"/>
    <x:sheet name="★제조원가명세서" sheetId="153" r:id="rId10"/>
    <x:sheet name="★제조원가명세서 (월별)" sheetId="154" r:id="rId11"/>
    <x:sheet name="Sheet3" sheetId="140" state="hidden" r:id="rId12"/>
    <x:sheet name="Sheet4" sheetId="141" state="hidden" r:id="rId13"/>
    <x:sheet name="Sheet5" sheetId="142" state="hidden" r:id="rId14"/>
    <x:sheet name="Sheet6" sheetId="143" state="hidden" r:id="rId15"/>
    <x:sheet name="Sheet7" sheetId="144" state="hidden" r:id="rId16"/>
    <x:sheet name="Sheet8" sheetId="148" state="hidden" r:id="rId17"/>
    <x:sheet name="损益表 _年计划(손익 년계획)" sheetId="149" r:id="rId18"/>
    <x:sheet name="制造费用明细书 _年计划(제조원가 년계획)" sheetId="150" r:id="rId19"/>
    <x:sheet name="업체별계획정리" sheetId="151" r:id="rId20"/>
    <x:sheet name="制造费用明细书 _每月 (제조원가 월별실적_전년도)" sheetId="134" state="hidden" r:id="rId21"/>
    <x:sheet name="전선 매출계획" sheetId="129" state="hidden" r:id="rId22"/>
  </x:sheets>
  <x:definedNames>
    <x:definedName name="_xlnm._FilterDatabase" localSheetId="0" hidden="1">#REF!</x:definedName>
    <x:definedName name="_xlnm._FilterDatabase" hidden="1">#REF!</x:definedName>
    <x:definedName name="_xlnm.Criteria" localSheetId="0">#REF!</x:definedName>
    <x:definedName name="_xlnm.Criteria">#REF!</x:definedName>
    <x:definedName name="_xlnm.Database" localSheetId="0">#REF!</x:definedName>
    <x:definedName name="_xlnm.Database">#REF!</x:definedName>
    <x:definedName name="_xlnm.Extract" localSheetId="0">#REF!</x:definedName>
    <x:definedName name="_xlnm.Extract">#REF!</x:definedName>
    <x:definedName name="_xlnm.Print_Area" localSheetId="7">★손익계산서!$A$1:$K$74</x:definedName>
    <x:definedName name="_xlnm.Print_Area" localSheetId="8">'★손익계산서 (월별)'!$A$1:$P$75</x:definedName>
    <x:definedName name="_xlnm.Print_Area" localSheetId="10">'★제조원가명세서 (월별)'!$A$1:$P$42</x:definedName>
    <x:definedName name="_xlnm.Print_Area" localSheetId="20">'制造费用明细书 _每月 (제조원가 월별실적_전년도)'!$B$2:$P$158</x:definedName>
    <x:definedName name="_xlnm.Print_Area">#REF!</x:definedName>
    <x:definedName name="_xlnm.Print_Titles" localSheetId="7">★손익계산서!$2:$2</x:definedName>
    <x:definedName name="_xlnm.Print_Titles" localSheetId="8">'★손익계산서 (월별)'!$2:$2</x:definedName>
    <x:definedName name="_xlnm.Print_Titles" localSheetId="9">★제조원가명세서!#REF!</x:definedName>
    <x:definedName name="_xlnm.Print_Titles" localSheetId="10">'★제조원가명세서 (월별)'!#REF!</x:definedName>
    <x:definedName name="_xlnm.Print_Titles" localSheetId="20">'制造费用明细书 _每月 (제조원가 월별실적_전년도)'!$3:$3</x:definedName>
    <x:definedName name="_xlnm.Print_Titles">#REF!</x:definedName>
    <x:definedName name="_xlnm.Recorder">#REF!</x:definedName>
  </x:definedNames>
  <x:calcPr calcId="191028"/>
  <x:customWorkbookViews>
    <x:customWorkbookView name="이정호 - 기본 보기" guid="{EB5329A7-322D-11D4-84A9-00001D0ED52C}" mergeInterval="0" personalView="1" maximized="1" windowWidth="796" windowHeight="383" tabRatio="793" activeSheetId="6"/>
  </x:customWorkbookViews>
  <x:pivotCaches>
    <x:pivotCache cacheId="0" r:id="rId23"/>
  </x:pivotCaches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calcChain xmlns="http://schemas.openxmlformats.org/spreadsheetml/2006/main">
  <c r="F161" i="155" l="1"/>
  <c r="F78" i="155"/>
  <c r="C36" i="73" l="1"/>
  <c r="D36" i="73"/>
  <c r="H36" i="73" l="1"/>
  <c r="J36" i="73"/>
  <c r="L36" i="73" l="1"/>
  <c r="Q18" i="152" l="1"/>
  <c r="H18" i="152"/>
  <c r="Q10" i="152"/>
  <c r="R10" i="152"/>
  <c r="Q16" i="152"/>
  <c r="H50" i="152"/>
  <c r="H49" i="152"/>
  <c r="H48" i="152"/>
  <c r="H47" i="152"/>
  <c r="H46" i="152"/>
  <c r="H45" i="152"/>
  <c r="H44" i="152"/>
  <c r="H43" i="152"/>
  <c r="H42" i="152"/>
  <c r="H36" i="152"/>
  <c r="H37" i="152"/>
  <c r="H38" i="152"/>
  <c r="H39" i="152"/>
  <c r="H40" i="152"/>
  <c r="H35" i="152"/>
  <c r="H34" i="152"/>
  <c r="H30" i="152"/>
  <c r="H31" i="152"/>
  <c r="H32" i="152"/>
  <c r="H29" i="152"/>
  <c r="H28" i="152"/>
  <c r="H23" i="152"/>
  <c r="H24" i="152"/>
  <c r="H25" i="152"/>
  <c r="H26" i="152"/>
  <c r="H22" i="152"/>
  <c r="H21" i="152"/>
  <c r="H20" i="152"/>
  <c r="H14" i="152"/>
  <c r="H15" i="152"/>
  <c r="H16" i="152"/>
  <c r="H13" i="152"/>
  <c r="H11" i="152"/>
  <c r="H10" i="152"/>
  <c r="H9" i="152"/>
  <c r="H8" i="152"/>
  <c r="H7" i="152"/>
  <c r="H6" i="152"/>
  <c r="H5" i="152"/>
  <c r="I49" i="152"/>
  <c r="I46" i="152"/>
  <c r="I45" i="152"/>
  <c r="I44" i="152"/>
  <c r="I43" i="152"/>
  <c r="I42" i="152"/>
  <c r="I40" i="152"/>
  <c r="I39" i="152"/>
  <c r="I38" i="152"/>
  <c r="I37" i="152"/>
  <c r="I36" i="152"/>
  <c r="I35" i="152"/>
  <c r="I34" i="152"/>
  <c r="I32" i="152"/>
  <c r="I31" i="152"/>
  <c r="I30" i="152"/>
  <c r="I29" i="152"/>
  <c r="I28" i="152"/>
  <c r="I27" i="152"/>
  <c r="I26" i="152"/>
  <c r="I25" i="152"/>
  <c r="I24" i="152"/>
  <c r="I23" i="152"/>
  <c r="I22" i="152"/>
  <c r="I21" i="152"/>
  <c r="I20" i="152"/>
  <c r="I18" i="152"/>
  <c r="I17" i="152"/>
  <c r="I16" i="152"/>
  <c r="I15" i="152"/>
  <c r="I14" i="152"/>
  <c r="I13" i="152"/>
  <c r="I11" i="152"/>
  <c r="I10" i="152"/>
  <c r="I9" i="152"/>
  <c r="I8" i="152"/>
  <c r="I7" i="152"/>
  <c r="I6" i="152"/>
  <c r="I5" i="152"/>
  <c r="F85" i="154" l="1"/>
  <c r="F101" i="149" l="1"/>
  <c r="G101" i="149"/>
  <c r="H101" i="149"/>
  <c r="I101" i="149"/>
  <c r="J101" i="149"/>
  <c r="K101" i="149"/>
  <c r="L101" i="149"/>
  <c r="M101" i="149"/>
  <c r="N101" i="149"/>
  <c r="O101" i="149"/>
  <c r="P101" i="149"/>
  <c r="Q101" i="149"/>
  <c r="D4" i="157"/>
  <c r="D5" i="157"/>
  <c r="D6" i="157"/>
  <c r="D7" i="157"/>
  <c r="D8" i="157"/>
  <c r="D9" i="157"/>
  <c r="D10" i="157"/>
  <c r="D11" i="157"/>
  <c r="D12" i="157"/>
  <c r="D13" i="157"/>
  <c r="C14" i="157"/>
  <c r="B14" i="157"/>
  <c r="K31" i="152"/>
  <c r="L32" i="152"/>
  <c r="H27" i="152"/>
  <c r="J31" i="152"/>
  <c r="O18" i="152"/>
  <c r="O11" i="152"/>
  <c r="O9" i="152"/>
  <c r="O10" i="152"/>
  <c r="N19" i="152"/>
  <c r="O19" i="152"/>
  <c r="P14" i="152"/>
  <c r="P15" i="152"/>
  <c r="P16" i="152"/>
  <c r="P17" i="152"/>
  <c r="P18" i="152"/>
  <c r="P6" i="152"/>
  <c r="P7" i="152"/>
  <c r="P8" i="152"/>
  <c r="P9" i="152"/>
  <c r="P10" i="152"/>
  <c r="P11" i="152"/>
  <c r="O14" i="152"/>
  <c r="O15" i="152"/>
  <c r="O16" i="152"/>
  <c r="O17" i="152"/>
  <c r="O7" i="152"/>
  <c r="O8" i="152"/>
  <c r="N14" i="152"/>
  <c r="N15" i="152"/>
  <c r="N16" i="152"/>
  <c r="N17" i="152"/>
  <c r="N18" i="152"/>
  <c r="N8" i="152"/>
  <c r="N9" i="152"/>
  <c r="N10" i="152"/>
  <c r="N11" i="152"/>
  <c r="E154" i="152"/>
  <c r="F154" i="152"/>
  <c r="G154" i="152"/>
  <c r="H154" i="152"/>
  <c r="I154" i="152"/>
  <c r="J154" i="152"/>
  <c r="K154" i="152"/>
  <c r="L154" i="152"/>
  <c r="M154" i="152"/>
  <c r="N154" i="152"/>
  <c r="O154" i="152"/>
  <c r="P154" i="152"/>
  <c r="D154" i="152"/>
  <c r="D14" i="157" l="1"/>
  <c r="F108" i="152"/>
  <c r="G108" i="152"/>
  <c r="H108" i="152"/>
  <c r="I108" i="152"/>
  <c r="J108" i="152"/>
  <c r="K108" i="152"/>
  <c r="L108" i="152"/>
  <c r="M108" i="152"/>
  <c r="N108" i="152"/>
  <c r="O108" i="152"/>
  <c r="F109" i="152"/>
  <c r="G109" i="152"/>
  <c r="H109" i="152"/>
  <c r="I109" i="152"/>
  <c r="J109" i="152"/>
  <c r="K109" i="152"/>
  <c r="L109" i="152"/>
  <c r="M109" i="152"/>
  <c r="N109" i="152"/>
  <c r="O109" i="152"/>
  <c r="D109" i="152"/>
  <c r="E16" i="152"/>
  <c r="E17" i="152"/>
  <c r="E18" i="152"/>
  <c r="E15" i="152"/>
  <c r="C95" i="154"/>
  <c r="C51" i="154"/>
  <c r="D217" i="155"/>
  <c r="D209" i="155"/>
  <c r="D178" i="155"/>
  <c r="D171" i="155"/>
  <c r="D163" i="155"/>
  <c r="D141" i="155"/>
  <c r="D133" i="155"/>
  <c r="D103" i="155"/>
  <c r="D96" i="155"/>
  <c r="D80" i="155"/>
  <c r="D71" i="155"/>
  <c r="D70" i="155"/>
  <c r="D69" i="155"/>
  <c r="D68" i="155"/>
  <c r="D67" i="155"/>
  <c r="D66" i="155"/>
  <c r="D65" i="155"/>
  <c r="D64" i="155"/>
  <c r="D63" i="155"/>
  <c r="D62" i="155"/>
  <c r="D61" i="155"/>
  <c r="D60" i="155"/>
  <c r="D59" i="155"/>
  <c r="D57" i="155"/>
  <c r="D56" i="155"/>
  <c r="D55" i="155"/>
  <c r="D54" i="155"/>
  <c r="D53" i="155"/>
  <c r="D52" i="155"/>
  <c r="D51" i="155"/>
  <c r="D50" i="155"/>
  <c r="D47" i="155"/>
  <c r="D46" i="155"/>
  <c r="D45" i="155"/>
  <c r="D44" i="155"/>
  <c r="D43" i="155"/>
  <c r="D42" i="155"/>
  <c r="D41" i="155"/>
  <c r="D40" i="155"/>
  <c r="D39" i="155"/>
  <c r="D38" i="155"/>
  <c r="D37" i="155"/>
  <c r="D36" i="155"/>
  <c r="D35" i="155"/>
  <c r="D34" i="155"/>
  <c r="D33" i="155"/>
  <c r="D32" i="155"/>
  <c r="D31" i="155"/>
  <c r="D30" i="155"/>
  <c r="D29" i="155"/>
  <c r="D28" i="155"/>
  <c r="D27" i="155"/>
  <c r="D26" i="155"/>
  <c r="D25" i="155"/>
  <c r="D24" i="155"/>
  <c r="D23" i="155"/>
  <c r="D22" i="155"/>
  <c r="D21" i="155"/>
  <c r="D17" i="155"/>
  <c r="D16" i="155"/>
  <c r="D15" i="155"/>
  <c r="D14" i="155"/>
  <c r="D12" i="155"/>
  <c r="D10" i="155"/>
  <c r="D8" i="155" s="1"/>
  <c r="D7" i="155"/>
  <c r="D6" i="155"/>
  <c r="D4" i="155"/>
  <c r="D98" i="154"/>
  <c r="D96" i="154"/>
  <c r="D91" i="154"/>
  <c r="D126" i="154" s="1"/>
  <c r="D130" i="154" s="1"/>
  <c r="D54" i="154"/>
  <c r="D82" i="154" s="1"/>
  <c r="D86" i="154" s="1"/>
  <c r="D52" i="154"/>
  <c r="D47" i="154"/>
  <c r="D45" i="154"/>
  <c r="D41" i="154"/>
  <c r="D40" i="154"/>
  <c r="D39" i="154"/>
  <c r="D37" i="154"/>
  <c r="D36" i="154"/>
  <c r="D35" i="154"/>
  <c r="D34" i="154"/>
  <c r="D33" i="154"/>
  <c r="D32" i="154"/>
  <c r="D31" i="154"/>
  <c r="D30" i="154"/>
  <c r="D29" i="154"/>
  <c r="D28" i="154"/>
  <c r="D27" i="154"/>
  <c r="D26" i="154"/>
  <c r="D25" i="154"/>
  <c r="D24" i="154"/>
  <c r="D23" i="154"/>
  <c r="D22" i="154"/>
  <c r="D21" i="154"/>
  <c r="D20" i="154"/>
  <c r="D19" i="154"/>
  <c r="D18" i="154"/>
  <c r="D17" i="154"/>
  <c r="D16" i="154"/>
  <c r="D15" i="154"/>
  <c r="D14" i="154"/>
  <c r="D13" i="154"/>
  <c r="D12" i="154"/>
  <c r="D10" i="154" s="1"/>
  <c r="D38" i="154" s="1"/>
  <c r="D42" i="154" s="1"/>
  <c r="D11" i="154"/>
  <c r="D9" i="154"/>
  <c r="D8" i="154"/>
  <c r="D7" i="154"/>
  <c r="D6" i="154"/>
  <c r="D5" i="154"/>
  <c r="D4" i="154"/>
  <c r="D3" i="154" s="1"/>
  <c r="D131" i="155" l="1"/>
  <c r="D20" i="155"/>
  <c r="D58" i="155"/>
  <c r="D3" i="155"/>
  <c r="D207" i="155"/>
  <c r="D13" i="155"/>
  <c r="D48" i="155"/>
  <c r="D18" i="155"/>
  <c r="D19" i="155" s="1"/>
  <c r="D155" i="155"/>
  <c r="D157" i="155" s="1"/>
  <c r="D158" i="155" s="1"/>
  <c r="D132" i="155"/>
  <c r="D231" i="155"/>
  <c r="D233" i="155" s="1"/>
  <c r="D234" i="155" s="1"/>
  <c r="D208" i="155"/>
  <c r="D101" i="155"/>
  <c r="D102" i="155" s="1"/>
  <c r="D176" i="155"/>
  <c r="D177" i="155" s="1"/>
  <c r="D49" i="155" l="1"/>
  <c r="D72" i="155"/>
  <c r="D73" i="155" l="1"/>
  <c r="D74" i="155" s="1"/>
  <c r="D75" i="155" s="1"/>
  <c r="I221" i="156" l="1"/>
  <c r="K221" i="156" s="1"/>
  <c r="D221" i="156"/>
  <c r="D220" i="156"/>
  <c r="I219" i="156"/>
  <c r="K219" i="156" s="1"/>
  <c r="D219" i="156"/>
  <c r="I218" i="156"/>
  <c r="K218" i="156" s="1"/>
  <c r="D218" i="156"/>
  <c r="I217" i="156"/>
  <c r="K217" i="156" s="1"/>
  <c r="I216" i="156"/>
  <c r="K216" i="156" s="1"/>
  <c r="I215" i="156"/>
  <c r="K215" i="156" s="1"/>
  <c r="I214" i="156"/>
  <c r="K214" i="156" s="1"/>
  <c r="I213" i="156"/>
  <c r="K213" i="156" s="1"/>
  <c r="I212" i="156"/>
  <c r="K212" i="156" s="1"/>
  <c r="H212" i="156"/>
  <c r="I211" i="156"/>
  <c r="K211" i="156" s="1"/>
  <c r="H211" i="156"/>
  <c r="I210" i="156"/>
  <c r="K210" i="156" s="1"/>
  <c r="I209" i="156"/>
  <c r="K209" i="156" s="1"/>
  <c r="H209" i="156"/>
  <c r="I208" i="156"/>
  <c r="K208" i="156" s="1"/>
  <c r="I207" i="156"/>
  <c r="K207" i="156" s="1"/>
  <c r="D207" i="156"/>
  <c r="G206" i="156"/>
  <c r="I206" i="156" s="1"/>
  <c r="E206" i="156"/>
  <c r="D206" i="156"/>
  <c r="H205" i="156"/>
  <c r="D205" i="156"/>
  <c r="D204" i="156"/>
  <c r="I203" i="156"/>
  <c r="K203" i="156" s="1"/>
  <c r="I202" i="156"/>
  <c r="K202" i="156" s="1"/>
  <c r="I201" i="156"/>
  <c r="K201" i="156" s="1"/>
  <c r="I200" i="156"/>
  <c r="K200" i="156" s="1"/>
  <c r="D200" i="156"/>
  <c r="I199" i="156"/>
  <c r="K199" i="156" s="1"/>
  <c r="E198" i="156"/>
  <c r="D198" i="156"/>
  <c r="D196" i="156"/>
  <c r="G46" i="156"/>
  <c r="H194" i="156"/>
  <c r="I193" i="156"/>
  <c r="K193" i="156" s="1"/>
  <c r="D193" i="156"/>
  <c r="I192" i="156"/>
  <c r="K192" i="156" s="1"/>
  <c r="I191" i="156"/>
  <c r="K191" i="156" s="1"/>
  <c r="I190" i="156"/>
  <c r="K190" i="156" s="1"/>
  <c r="I189" i="156"/>
  <c r="K189" i="156" s="1"/>
  <c r="I188" i="156"/>
  <c r="K188" i="156" s="1"/>
  <c r="D188" i="156"/>
  <c r="I187" i="156"/>
  <c r="K187" i="156" s="1"/>
  <c r="I186" i="156"/>
  <c r="K186" i="156" s="1"/>
  <c r="D186" i="156"/>
  <c r="I185" i="156"/>
  <c r="K185" i="156" s="1"/>
  <c r="I184" i="156"/>
  <c r="K184" i="156" s="1"/>
  <c r="I183" i="156"/>
  <c r="K183" i="156" s="1"/>
  <c r="I182" i="156"/>
  <c r="K182" i="156" s="1"/>
  <c r="D182" i="156"/>
  <c r="D181" i="156"/>
  <c r="I180" i="156"/>
  <c r="K180" i="156" s="1"/>
  <c r="G30" i="156"/>
  <c r="D179" i="156"/>
  <c r="I178" i="156"/>
  <c r="K178" i="156" s="1"/>
  <c r="D178" i="156"/>
  <c r="I176" i="156"/>
  <c r="K176" i="156" s="1"/>
  <c r="I175" i="156"/>
  <c r="K175" i="156" s="1"/>
  <c r="D175" i="156"/>
  <c r="I174" i="156"/>
  <c r="K174" i="156" s="1"/>
  <c r="D174" i="156"/>
  <c r="I173" i="156"/>
  <c r="K173" i="156" s="1"/>
  <c r="I172" i="156"/>
  <c r="K172" i="156" s="1"/>
  <c r="D172" i="156"/>
  <c r="I171" i="156"/>
  <c r="K171" i="156" s="1"/>
  <c r="D171" i="156"/>
  <c r="I170" i="156"/>
  <c r="K170" i="156" s="1"/>
  <c r="D170" i="156"/>
  <c r="I169" i="156"/>
  <c r="D169" i="156"/>
  <c r="I168" i="156"/>
  <c r="K168" i="156" s="1"/>
  <c r="D168" i="156"/>
  <c r="D167" i="156"/>
  <c r="I164" i="156"/>
  <c r="K164" i="156" s="1"/>
  <c r="D164" i="156"/>
  <c r="K161" i="156"/>
  <c r="I161" i="156"/>
  <c r="D161" i="156"/>
  <c r="I160" i="156"/>
  <c r="K160" i="156" s="1"/>
  <c r="D160" i="156"/>
  <c r="E159" i="156"/>
  <c r="D159" i="156"/>
  <c r="I158" i="156"/>
  <c r="K158" i="156" s="1"/>
  <c r="D158" i="156"/>
  <c r="I157" i="156"/>
  <c r="K157" i="156" s="1"/>
  <c r="D157" i="156"/>
  <c r="I156" i="156"/>
  <c r="K156" i="156" s="1"/>
  <c r="D156" i="156"/>
  <c r="E155" i="156"/>
  <c r="D155" i="156"/>
  <c r="I147" i="156"/>
  <c r="K147" i="156" s="1"/>
  <c r="D147" i="156"/>
  <c r="D146" i="156"/>
  <c r="G70" i="156"/>
  <c r="I70" i="156" s="1"/>
  <c r="D145" i="156"/>
  <c r="I144" i="156"/>
  <c r="K144" i="156" s="1"/>
  <c r="D144" i="156"/>
  <c r="I142" i="156"/>
  <c r="K142" i="156" s="1"/>
  <c r="I141" i="156"/>
  <c r="K141" i="156" s="1"/>
  <c r="I140" i="156"/>
  <c r="K140" i="156" s="1"/>
  <c r="I139" i="156"/>
  <c r="K139" i="156" s="1"/>
  <c r="G63" i="156"/>
  <c r="F138" i="156"/>
  <c r="H137" i="156"/>
  <c r="I136" i="156"/>
  <c r="K136" i="156" s="1"/>
  <c r="I135" i="156"/>
  <c r="K135" i="156" s="1"/>
  <c r="H135" i="156"/>
  <c r="I134" i="156"/>
  <c r="K134" i="156" s="1"/>
  <c r="D133" i="156"/>
  <c r="E132" i="156"/>
  <c r="D132" i="156"/>
  <c r="I131" i="156"/>
  <c r="K131" i="156" s="1"/>
  <c r="H131" i="156"/>
  <c r="F131" i="156"/>
  <c r="D131" i="156"/>
  <c r="I130" i="156"/>
  <c r="K130" i="156" s="1"/>
  <c r="D130" i="156"/>
  <c r="I129" i="156"/>
  <c r="K129" i="156" s="1"/>
  <c r="I128" i="156"/>
  <c r="K128" i="156" s="1"/>
  <c r="G124" i="156"/>
  <c r="I126" i="156"/>
  <c r="K126" i="156" s="1"/>
  <c r="D126" i="156"/>
  <c r="I125" i="156"/>
  <c r="K125" i="156" s="1"/>
  <c r="E124" i="156"/>
  <c r="D124" i="156"/>
  <c r="D122" i="156"/>
  <c r="I120" i="156"/>
  <c r="F120" i="156"/>
  <c r="I119" i="156"/>
  <c r="K119" i="156" s="1"/>
  <c r="D119" i="156"/>
  <c r="I118" i="156"/>
  <c r="K118" i="156" s="1"/>
  <c r="E43" i="156"/>
  <c r="I117" i="156"/>
  <c r="K117" i="156" s="1"/>
  <c r="I116" i="156"/>
  <c r="K116" i="156" s="1"/>
  <c r="I115" i="156"/>
  <c r="K115" i="156" s="1"/>
  <c r="I114" i="156"/>
  <c r="K114" i="156" s="1"/>
  <c r="D114" i="156"/>
  <c r="I113" i="156"/>
  <c r="K113" i="156" s="1"/>
  <c r="I112" i="156"/>
  <c r="K112" i="156" s="1"/>
  <c r="E37" i="156"/>
  <c r="D112" i="156"/>
  <c r="I111" i="156"/>
  <c r="K111" i="156" s="1"/>
  <c r="I110" i="156"/>
  <c r="G34" i="156"/>
  <c r="I34" i="156" s="1"/>
  <c r="E34" i="156"/>
  <c r="I108" i="156"/>
  <c r="D108" i="156"/>
  <c r="I107" i="156"/>
  <c r="K107" i="156" s="1"/>
  <c r="D107" i="156"/>
  <c r="I105" i="156"/>
  <c r="K105" i="156" s="1"/>
  <c r="D105" i="156"/>
  <c r="I104" i="156"/>
  <c r="K104" i="156" s="1"/>
  <c r="D104" i="156"/>
  <c r="I103" i="156"/>
  <c r="K103" i="156" s="1"/>
  <c r="I102" i="156"/>
  <c r="K102" i="156" s="1"/>
  <c r="I101" i="156"/>
  <c r="K101" i="156" s="1"/>
  <c r="D101" i="156"/>
  <c r="I100" i="156"/>
  <c r="K100" i="156" s="1"/>
  <c r="D100" i="156"/>
  <c r="I99" i="156"/>
  <c r="K99" i="156" s="1"/>
  <c r="E24" i="156"/>
  <c r="I98" i="156"/>
  <c r="K98" i="156" s="1"/>
  <c r="D98" i="156"/>
  <c r="I97" i="156"/>
  <c r="D97" i="156"/>
  <c r="I96" i="156"/>
  <c r="K96" i="156" s="1"/>
  <c r="D96" i="156"/>
  <c r="D95" i="156"/>
  <c r="I94" i="156"/>
  <c r="K94" i="156" s="1"/>
  <c r="D94" i="156"/>
  <c r="D93" i="156"/>
  <c r="I90" i="156"/>
  <c r="K90" i="156" s="1"/>
  <c r="D90" i="156"/>
  <c r="E14" i="156"/>
  <c r="I87" i="156"/>
  <c r="K87" i="156" s="1"/>
  <c r="D87" i="156"/>
  <c r="D86" i="156"/>
  <c r="D85" i="156"/>
  <c r="I84" i="156"/>
  <c r="K84" i="156" s="1"/>
  <c r="I83" i="156"/>
  <c r="K83" i="156" s="1"/>
  <c r="D82" i="156"/>
  <c r="I81" i="156"/>
  <c r="K81" i="156" s="1"/>
  <c r="F135" i="156"/>
  <c r="D81" i="156"/>
  <c r="D80" i="156"/>
  <c r="D79" i="156"/>
  <c r="D72" i="156"/>
  <c r="D71" i="156"/>
  <c r="E70" i="156"/>
  <c r="D70" i="156"/>
  <c r="E69" i="156"/>
  <c r="D69" i="156"/>
  <c r="E68" i="156"/>
  <c r="G67" i="156"/>
  <c r="I67" i="156" s="1"/>
  <c r="K67" i="156" s="1"/>
  <c r="E67" i="156"/>
  <c r="G66" i="156"/>
  <c r="I66" i="156" s="1"/>
  <c r="K66" i="156" s="1"/>
  <c r="E66" i="156"/>
  <c r="G65" i="156"/>
  <c r="I65" i="156" s="1"/>
  <c r="K65" i="156" s="1"/>
  <c r="E65" i="156"/>
  <c r="G64" i="156"/>
  <c r="I64" i="156" s="1"/>
  <c r="K64" i="156" s="1"/>
  <c r="E64" i="156"/>
  <c r="E63" i="156"/>
  <c r="E62" i="156"/>
  <c r="E61" i="156"/>
  <c r="G60" i="156"/>
  <c r="I60" i="156" s="1"/>
  <c r="K60" i="156" s="1"/>
  <c r="E60" i="156"/>
  <c r="G59" i="156"/>
  <c r="I59" i="156" s="1"/>
  <c r="K59" i="156" s="1"/>
  <c r="E59" i="156"/>
  <c r="E58" i="156"/>
  <c r="D58" i="156"/>
  <c r="D57" i="156"/>
  <c r="G56" i="156"/>
  <c r="I56" i="156" s="1"/>
  <c r="K56" i="156" s="1"/>
  <c r="E56" i="156"/>
  <c r="D56" i="156"/>
  <c r="E55" i="156"/>
  <c r="D55" i="156"/>
  <c r="G54" i="156"/>
  <c r="I54" i="156" s="1"/>
  <c r="K54" i="156" s="1"/>
  <c r="E54" i="156"/>
  <c r="G53" i="156"/>
  <c r="E53" i="156"/>
  <c r="E52" i="156"/>
  <c r="G51" i="156"/>
  <c r="I51" i="156" s="1"/>
  <c r="K51" i="156" s="1"/>
  <c r="E51" i="156"/>
  <c r="D51" i="156"/>
  <c r="G50" i="156"/>
  <c r="I50" i="156" s="1"/>
  <c r="K50" i="156" s="1"/>
  <c r="E50" i="156"/>
  <c r="E49" i="156"/>
  <c r="D49" i="156"/>
  <c r="D47" i="156"/>
  <c r="E46" i="156"/>
  <c r="G45" i="156"/>
  <c r="I45" i="156" s="1"/>
  <c r="E44" i="156"/>
  <c r="D44" i="156"/>
  <c r="G43" i="156"/>
  <c r="I43" i="156" s="1"/>
  <c r="G42" i="156"/>
  <c r="I42" i="156" s="1"/>
  <c r="K42" i="156" s="1"/>
  <c r="E42" i="156"/>
  <c r="E41" i="156"/>
  <c r="G40" i="156"/>
  <c r="I40" i="156" s="1"/>
  <c r="E40" i="156"/>
  <c r="G39" i="156"/>
  <c r="I39" i="156" s="1"/>
  <c r="E39" i="156"/>
  <c r="D39" i="156"/>
  <c r="E38" i="156"/>
  <c r="G37" i="156"/>
  <c r="D37" i="156"/>
  <c r="G36" i="156"/>
  <c r="I36" i="156" s="1"/>
  <c r="K36" i="156" s="1"/>
  <c r="E36" i="156"/>
  <c r="G35" i="156"/>
  <c r="I35" i="156" s="1"/>
  <c r="G33" i="156"/>
  <c r="I33" i="156" s="1"/>
  <c r="D33" i="156"/>
  <c r="E32" i="156"/>
  <c r="D32" i="156"/>
  <c r="E31" i="156"/>
  <c r="E30" i="156"/>
  <c r="D30" i="156"/>
  <c r="G29" i="156"/>
  <c r="I29" i="156" s="1"/>
  <c r="E29" i="156"/>
  <c r="D29" i="156"/>
  <c r="E28" i="156"/>
  <c r="E27" i="156"/>
  <c r="G26" i="156"/>
  <c r="I26" i="156" s="1"/>
  <c r="E26" i="156"/>
  <c r="D26" i="156"/>
  <c r="G25" i="156"/>
  <c r="I25" i="156" s="1"/>
  <c r="E25" i="156"/>
  <c r="D25" i="156"/>
  <c r="G24" i="156"/>
  <c r="I24" i="156" s="1"/>
  <c r="G23" i="156"/>
  <c r="I23" i="156" s="1"/>
  <c r="E23" i="156"/>
  <c r="D23" i="156"/>
  <c r="G22" i="156"/>
  <c r="I22" i="156" s="1"/>
  <c r="D22" i="156"/>
  <c r="G21" i="156"/>
  <c r="I21" i="156" s="1"/>
  <c r="E21" i="156"/>
  <c r="D21" i="156"/>
  <c r="D20" i="156"/>
  <c r="G19" i="156"/>
  <c r="I19" i="156" s="1"/>
  <c r="E19" i="156"/>
  <c r="D19" i="156"/>
  <c r="D18" i="156"/>
  <c r="G15" i="156"/>
  <c r="I15" i="156" s="1"/>
  <c r="E15" i="156"/>
  <c r="D15" i="156"/>
  <c r="G14" i="156"/>
  <c r="G13" i="156"/>
  <c r="E13" i="156"/>
  <c r="G12" i="156"/>
  <c r="I12" i="156" s="1"/>
  <c r="E12" i="156"/>
  <c r="D12" i="156"/>
  <c r="E11" i="156"/>
  <c r="D11" i="156"/>
  <c r="D10" i="156"/>
  <c r="G9" i="156"/>
  <c r="I9" i="156" s="1"/>
  <c r="E9" i="156"/>
  <c r="G8" i="156"/>
  <c r="I8" i="156" s="1"/>
  <c r="E8" i="156"/>
  <c r="I7" i="156"/>
  <c r="K7" i="156" s="1"/>
  <c r="G6" i="156"/>
  <c r="I6" i="156" s="1"/>
  <c r="D6" i="156"/>
  <c r="G5" i="156"/>
  <c r="H56" i="156" s="1"/>
  <c r="E5" i="156"/>
  <c r="D5" i="156"/>
  <c r="E4" i="156"/>
  <c r="D4" i="156"/>
  <c r="D3" i="156"/>
  <c r="C232" i="155"/>
  <c r="C230" i="155"/>
  <c r="C229" i="155"/>
  <c r="C228" i="155"/>
  <c r="C227" i="155"/>
  <c r="C226" i="155"/>
  <c r="C225" i="155"/>
  <c r="C224" i="155"/>
  <c r="C223" i="155"/>
  <c r="C222" i="155"/>
  <c r="C221" i="155"/>
  <c r="C220" i="155"/>
  <c r="C219" i="155"/>
  <c r="C218" i="155"/>
  <c r="P217" i="155"/>
  <c r="O217" i="155"/>
  <c r="N217" i="155"/>
  <c r="M217" i="155"/>
  <c r="L217" i="155"/>
  <c r="K217" i="155"/>
  <c r="J217" i="155"/>
  <c r="I217" i="155"/>
  <c r="H217" i="155"/>
  <c r="G217" i="155"/>
  <c r="F217" i="155"/>
  <c r="E217" i="155"/>
  <c r="C216" i="155"/>
  <c r="C215" i="155"/>
  <c r="C214" i="155"/>
  <c r="C213" i="155"/>
  <c r="C212" i="155"/>
  <c r="C211" i="155"/>
  <c r="C210" i="155"/>
  <c r="P209" i="155"/>
  <c r="O209" i="155"/>
  <c r="N209" i="155"/>
  <c r="M209" i="155"/>
  <c r="L209" i="155"/>
  <c r="K209" i="155"/>
  <c r="J209" i="155"/>
  <c r="I209" i="155"/>
  <c r="H209" i="155"/>
  <c r="G209" i="155"/>
  <c r="F209" i="155"/>
  <c r="C209" i="155" s="1"/>
  <c r="E209" i="155"/>
  <c r="C205" i="155"/>
  <c r="C204" i="155"/>
  <c r="C203" i="155"/>
  <c r="C202" i="155"/>
  <c r="C201" i="155"/>
  <c r="C200" i="155"/>
  <c r="C199" i="155"/>
  <c r="C198" i="155"/>
  <c r="C197" i="155"/>
  <c r="C196" i="155"/>
  <c r="C195" i="155"/>
  <c r="C194" i="155"/>
  <c r="C193" i="155"/>
  <c r="C192" i="155"/>
  <c r="C191" i="155"/>
  <c r="C190" i="155"/>
  <c r="C189" i="155"/>
  <c r="C188" i="155"/>
  <c r="C187" i="155"/>
  <c r="C186" i="155"/>
  <c r="C185" i="155"/>
  <c r="C184" i="155"/>
  <c r="C183" i="155"/>
  <c r="C182" i="155"/>
  <c r="C181" i="155"/>
  <c r="C180" i="155"/>
  <c r="C179" i="155"/>
  <c r="P178" i="155"/>
  <c r="O178" i="155"/>
  <c r="N178" i="155"/>
  <c r="M178" i="155"/>
  <c r="L178" i="155"/>
  <c r="K178" i="155"/>
  <c r="J178" i="155"/>
  <c r="I178" i="155"/>
  <c r="H178" i="155"/>
  <c r="G178" i="155"/>
  <c r="F178" i="155"/>
  <c r="E178" i="155"/>
  <c r="C175" i="155"/>
  <c r="C174" i="155"/>
  <c r="C173" i="155"/>
  <c r="C172" i="155"/>
  <c r="P171" i="155"/>
  <c r="O171" i="155"/>
  <c r="N171" i="155"/>
  <c r="M171" i="155"/>
  <c r="L171" i="155"/>
  <c r="K171" i="155"/>
  <c r="J171" i="155"/>
  <c r="I171" i="155"/>
  <c r="H171" i="155"/>
  <c r="G171" i="155"/>
  <c r="F171" i="155"/>
  <c r="E171" i="155"/>
  <c r="C170" i="155"/>
  <c r="C169" i="155"/>
  <c r="C168" i="155"/>
  <c r="C167" i="155"/>
  <c r="C166" i="155"/>
  <c r="C165" i="155"/>
  <c r="O163" i="155"/>
  <c r="C164" i="155"/>
  <c r="P163" i="155"/>
  <c r="N163" i="155"/>
  <c r="M163" i="155"/>
  <c r="K163" i="155"/>
  <c r="J163" i="155"/>
  <c r="I163" i="155"/>
  <c r="H163" i="155"/>
  <c r="H176" i="155" s="1"/>
  <c r="H177" i="155" s="1"/>
  <c r="G163" i="155"/>
  <c r="F163" i="155"/>
  <c r="E163" i="155"/>
  <c r="C156" i="155"/>
  <c r="C154" i="155"/>
  <c r="C153" i="155"/>
  <c r="C152" i="155"/>
  <c r="C151" i="155"/>
  <c r="C150" i="155"/>
  <c r="C149" i="155"/>
  <c r="C148" i="155"/>
  <c r="C147" i="155"/>
  <c r="C146" i="155"/>
  <c r="C145" i="155"/>
  <c r="C144" i="155"/>
  <c r="C143" i="155"/>
  <c r="C142" i="155"/>
  <c r="P141" i="155"/>
  <c r="O141" i="155"/>
  <c r="N141" i="155"/>
  <c r="M141" i="155"/>
  <c r="L141" i="155"/>
  <c r="K141" i="155"/>
  <c r="J141" i="155"/>
  <c r="I141" i="155"/>
  <c r="H141" i="155"/>
  <c r="G141" i="155"/>
  <c r="F141" i="155"/>
  <c r="E141" i="155"/>
  <c r="C140" i="155"/>
  <c r="C139" i="155"/>
  <c r="C138" i="155"/>
  <c r="C137" i="155"/>
  <c r="C136" i="155"/>
  <c r="C135" i="155"/>
  <c r="C134" i="155"/>
  <c r="P133" i="155"/>
  <c r="O133" i="155"/>
  <c r="N133" i="155"/>
  <c r="M133" i="155"/>
  <c r="L133" i="155"/>
  <c r="K133" i="155"/>
  <c r="J133" i="155"/>
  <c r="I133" i="155"/>
  <c r="H133" i="155"/>
  <c r="G133" i="155"/>
  <c r="F133" i="155"/>
  <c r="E133" i="155"/>
  <c r="C129" i="155"/>
  <c r="C128" i="155"/>
  <c r="C127" i="155"/>
  <c r="C126" i="155"/>
  <c r="C125" i="155"/>
  <c r="C124" i="155"/>
  <c r="C123" i="155"/>
  <c r="C122" i="155"/>
  <c r="C121" i="155"/>
  <c r="C120" i="155"/>
  <c r="C119" i="155"/>
  <c r="C118" i="155"/>
  <c r="C117" i="155"/>
  <c r="C116" i="155"/>
  <c r="C115" i="155"/>
  <c r="C114" i="155"/>
  <c r="C113" i="155"/>
  <c r="C112" i="155"/>
  <c r="C111" i="155"/>
  <c r="C110" i="155"/>
  <c r="C109" i="155"/>
  <c r="C108" i="155"/>
  <c r="C107" i="155"/>
  <c r="C106" i="155"/>
  <c r="C105" i="155"/>
  <c r="C104" i="155"/>
  <c r="P103" i="155"/>
  <c r="O103" i="155"/>
  <c r="N103" i="155"/>
  <c r="M103" i="155"/>
  <c r="L103" i="155"/>
  <c r="K103" i="155"/>
  <c r="J103" i="155"/>
  <c r="I103" i="155"/>
  <c r="H103" i="155"/>
  <c r="G103" i="155"/>
  <c r="E103" i="155"/>
  <c r="C100" i="155"/>
  <c r="C99" i="155"/>
  <c r="C98" i="155"/>
  <c r="C97" i="155"/>
  <c r="P96" i="155"/>
  <c r="O96" i="155"/>
  <c r="N96" i="155"/>
  <c r="M96" i="155"/>
  <c r="L96" i="155"/>
  <c r="K96" i="155"/>
  <c r="J96" i="155"/>
  <c r="I96" i="155"/>
  <c r="H96" i="155"/>
  <c r="G96" i="155"/>
  <c r="F96" i="155"/>
  <c r="E96" i="155"/>
  <c r="C95" i="155"/>
  <c r="C94" i="155"/>
  <c r="C93" i="155"/>
  <c r="C92" i="155"/>
  <c r="C91" i="155"/>
  <c r="C89" i="155"/>
  <c r="C88" i="155"/>
  <c r="C87" i="155"/>
  <c r="C86" i="155"/>
  <c r="C85" i="155"/>
  <c r="C84" i="155"/>
  <c r="C83" i="155"/>
  <c r="C81" i="155"/>
  <c r="P80" i="155"/>
  <c r="P101" i="155" s="1"/>
  <c r="P102" i="155" s="1"/>
  <c r="O80" i="155"/>
  <c r="O101" i="155" s="1"/>
  <c r="O102" i="155" s="1"/>
  <c r="N80" i="155"/>
  <c r="M80" i="155"/>
  <c r="L80" i="155"/>
  <c r="K80" i="155"/>
  <c r="J80" i="155"/>
  <c r="I80" i="155"/>
  <c r="H80" i="155"/>
  <c r="H101" i="155" s="1"/>
  <c r="H102" i="155" s="1"/>
  <c r="G80" i="155"/>
  <c r="G131" i="155" s="1"/>
  <c r="F80" i="155"/>
  <c r="E80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P70" i="155"/>
  <c r="O70" i="155"/>
  <c r="N70" i="155"/>
  <c r="M70" i="155"/>
  <c r="L70" i="155"/>
  <c r="K70" i="155"/>
  <c r="J70" i="155"/>
  <c r="I70" i="155"/>
  <c r="H70" i="155"/>
  <c r="G70" i="155"/>
  <c r="F70" i="155"/>
  <c r="E70" i="155"/>
  <c r="P69" i="155"/>
  <c r="O69" i="155"/>
  <c r="N69" i="155"/>
  <c r="M69" i="155"/>
  <c r="L69" i="155"/>
  <c r="K69" i="155"/>
  <c r="J69" i="155"/>
  <c r="I69" i="155"/>
  <c r="H69" i="155"/>
  <c r="G69" i="155"/>
  <c r="F69" i="155"/>
  <c r="E69" i="155"/>
  <c r="P68" i="155"/>
  <c r="O68" i="155"/>
  <c r="N68" i="155"/>
  <c r="M68" i="155"/>
  <c r="L68" i="155"/>
  <c r="K68" i="155"/>
  <c r="J68" i="155"/>
  <c r="I68" i="155"/>
  <c r="H68" i="155"/>
  <c r="G68" i="155"/>
  <c r="F68" i="155"/>
  <c r="E68" i="155"/>
  <c r="P67" i="155"/>
  <c r="O67" i="155"/>
  <c r="N67" i="155"/>
  <c r="M67" i="155"/>
  <c r="L67" i="155"/>
  <c r="K67" i="155"/>
  <c r="J67" i="155"/>
  <c r="I67" i="155"/>
  <c r="H67" i="155"/>
  <c r="G67" i="155"/>
  <c r="F67" i="155"/>
  <c r="E67" i="155"/>
  <c r="P66" i="155"/>
  <c r="O66" i="155"/>
  <c r="N66" i="155"/>
  <c r="M66" i="155"/>
  <c r="L66" i="155"/>
  <c r="K66" i="155"/>
  <c r="J66" i="155"/>
  <c r="I66" i="155"/>
  <c r="H66" i="155"/>
  <c r="G66" i="155"/>
  <c r="F66" i="155"/>
  <c r="E66" i="155"/>
  <c r="P65" i="155"/>
  <c r="O65" i="155"/>
  <c r="N65" i="155"/>
  <c r="M65" i="155"/>
  <c r="L65" i="155"/>
  <c r="K65" i="155"/>
  <c r="J65" i="155"/>
  <c r="I65" i="155"/>
  <c r="H65" i="155"/>
  <c r="G65" i="155"/>
  <c r="F65" i="155"/>
  <c r="E65" i="155"/>
  <c r="P64" i="155"/>
  <c r="O64" i="155"/>
  <c r="N64" i="155"/>
  <c r="M64" i="155"/>
  <c r="L64" i="155"/>
  <c r="K64" i="155"/>
  <c r="J64" i="155"/>
  <c r="I64" i="155"/>
  <c r="H64" i="155"/>
  <c r="G64" i="155"/>
  <c r="F64" i="155"/>
  <c r="E64" i="155"/>
  <c r="P63" i="155"/>
  <c r="O63" i="155"/>
  <c r="N63" i="155"/>
  <c r="M63" i="155"/>
  <c r="L63" i="155"/>
  <c r="K63" i="155"/>
  <c r="J63" i="155"/>
  <c r="I63" i="155"/>
  <c r="H63" i="155"/>
  <c r="G63" i="155"/>
  <c r="F63" i="155"/>
  <c r="E63" i="155"/>
  <c r="P62" i="155"/>
  <c r="O62" i="155"/>
  <c r="N62" i="155"/>
  <c r="M62" i="155"/>
  <c r="L62" i="155"/>
  <c r="K62" i="155"/>
  <c r="J62" i="155"/>
  <c r="I62" i="155"/>
  <c r="H62" i="155"/>
  <c r="G62" i="155"/>
  <c r="F62" i="155"/>
  <c r="E62" i="155"/>
  <c r="P61" i="155"/>
  <c r="O61" i="155"/>
  <c r="N61" i="155"/>
  <c r="M61" i="155"/>
  <c r="L61" i="155"/>
  <c r="K61" i="155"/>
  <c r="J61" i="155"/>
  <c r="I61" i="155"/>
  <c r="H61" i="155"/>
  <c r="G61" i="155"/>
  <c r="F61" i="155"/>
  <c r="E61" i="155"/>
  <c r="P60" i="155"/>
  <c r="O60" i="155"/>
  <c r="N60" i="155"/>
  <c r="M60" i="155"/>
  <c r="L60" i="155"/>
  <c r="K60" i="155"/>
  <c r="J60" i="155"/>
  <c r="I60" i="155"/>
  <c r="H60" i="155"/>
  <c r="G60" i="155"/>
  <c r="F60" i="155"/>
  <c r="E60" i="155"/>
  <c r="P59" i="155"/>
  <c r="O59" i="155"/>
  <c r="N59" i="155"/>
  <c r="M59" i="155"/>
  <c r="L59" i="155"/>
  <c r="K59" i="155"/>
  <c r="J59" i="155"/>
  <c r="J58" i="155" s="1"/>
  <c r="I59" i="155"/>
  <c r="H59" i="155"/>
  <c r="G59" i="155"/>
  <c r="F59" i="155"/>
  <c r="E59" i="155"/>
  <c r="E58" i="155" s="1"/>
  <c r="P57" i="155"/>
  <c r="O57" i="155"/>
  <c r="N57" i="155"/>
  <c r="M57" i="155"/>
  <c r="L57" i="155"/>
  <c r="K57" i="155"/>
  <c r="J57" i="155"/>
  <c r="I57" i="155"/>
  <c r="H57" i="155"/>
  <c r="G57" i="155"/>
  <c r="F57" i="155"/>
  <c r="E57" i="155"/>
  <c r="P56" i="155"/>
  <c r="O56" i="155"/>
  <c r="N56" i="155"/>
  <c r="M56" i="155"/>
  <c r="L56" i="155"/>
  <c r="K56" i="155"/>
  <c r="J56" i="155"/>
  <c r="I56" i="155"/>
  <c r="H56" i="155"/>
  <c r="G56" i="155"/>
  <c r="F56" i="155"/>
  <c r="E56" i="155"/>
  <c r="P55" i="155"/>
  <c r="O55" i="155"/>
  <c r="N55" i="155"/>
  <c r="M55" i="155"/>
  <c r="L55" i="155"/>
  <c r="K55" i="155"/>
  <c r="J55" i="155"/>
  <c r="I55" i="155"/>
  <c r="H55" i="155"/>
  <c r="G55" i="155"/>
  <c r="F55" i="155"/>
  <c r="E55" i="155"/>
  <c r="P54" i="155"/>
  <c r="O54" i="155"/>
  <c r="N54" i="155"/>
  <c r="M54" i="155"/>
  <c r="L54" i="155"/>
  <c r="K54" i="155"/>
  <c r="J54" i="155"/>
  <c r="I54" i="155"/>
  <c r="H54" i="155"/>
  <c r="G54" i="155"/>
  <c r="F54" i="155"/>
  <c r="E54" i="155"/>
  <c r="P53" i="155"/>
  <c r="O53" i="155"/>
  <c r="N53" i="155"/>
  <c r="M53" i="155"/>
  <c r="L53" i="155"/>
  <c r="K53" i="155"/>
  <c r="J53" i="155"/>
  <c r="I53" i="155"/>
  <c r="H53" i="155"/>
  <c r="G53" i="155"/>
  <c r="F53" i="155"/>
  <c r="E53" i="155"/>
  <c r="P52" i="155"/>
  <c r="O52" i="155"/>
  <c r="N52" i="155"/>
  <c r="M52" i="155"/>
  <c r="L52" i="155"/>
  <c r="K52" i="155"/>
  <c r="J52" i="155"/>
  <c r="I52" i="155"/>
  <c r="H52" i="155"/>
  <c r="G52" i="155"/>
  <c r="F52" i="155"/>
  <c r="E52" i="155"/>
  <c r="P51" i="155"/>
  <c r="O51" i="155"/>
  <c r="N51" i="155"/>
  <c r="N50" i="155" s="1"/>
  <c r="M51" i="155"/>
  <c r="M50" i="155" s="1"/>
  <c r="L51" i="155"/>
  <c r="L50" i="155" s="1"/>
  <c r="K51" i="155"/>
  <c r="J51" i="155"/>
  <c r="J50" i="155" s="1"/>
  <c r="I51" i="155"/>
  <c r="H51" i="155"/>
  <c r="H50" i="155" s="1"/>
  <c r="G51" i="155"/>
  <c r="F51" i="155"/>
  <c r="F50" i="155" s="1"/>
  <c r="E51" i="155"/>
  <c r="P47" i="155"/>
  <c r="O47" i="155"/>
  <c r="N47" i="155"/>
  <c r="M47" i="155"/>
  <c r="L47" i="155"/>
  <c r="K47" i="155"/>
  <c r="J47" i="155"/>
  <c r="I47" i="155"/>
  <c r="H47" i="155"/>
  <c r="G47" i="155"/>
  <c r="E47" i="155"/>
  <c r="P46" i="155"/>
  <c r="O46" i="155"/>
  <c r="N46" i="155"/>
  <c r="M46" i="155"/>
  <c r="L46" i="155"/>
  <c r="K46" i="155"/>
  <c r="J46" i="155"/>
  <c r="I46" i="155"/>
  <c r="H46" i="155"/>
  <c r="G46" i="155"/>
  <c r="F46" i="155"/>
  <c r="E46" i="155"/>
  <c r="P45" i="155"/>
  <c r="O45" i="155"/>
  <c r="N45" i="155"/>
  <c r="M45" i="155"/>
  <c r="L45" i="155"/>
  <c r="K45" i="155"/>
  <c r="J45" i="155"/>
  <c r="I45" i="155"/>
  <c r="H45" i="155"/>
  <c r="G45" i="155"/>
  <c r="F45" i="155"/>
  <c r="E45" i="155"/>
  <c r="P44" i="155"/>
  <c r="O44" i="155"/>
  <c r="N44" i="155"/>
  <c r="M44" i="155"/>
  <c r="L44" i="155"/>
  <c r="K44" i="155"/>
  <c r="J44" i="155"/>
  <c r="I44" i="155"/>
  <c r="H44" i="155"/>
  <c r="G44" i="155"/>
  <c r="F44" i="155"/>
  <c r="E44" i="155"/>
  <c r="P43" i="155"/>
  <c r="O43" i="155"/>
  <c r="N43" i="155"/>
  <c r="M43" i="155"/>
  <c r="L43" i="155"/>
  <c r="K43" i="155"/>
  <c r="J43" i="155"/>
  <c r="I43" i="155"/>
  <c r="H43" i="155"/>
  <c r="G43" i="155"/>
  <c r="F43" i="155"/>
  <c r="E43" i="155"/>
  <c r="P42" i="155"/>
  <c r="O42" i="155"/>
  <c r="N42" i="155"/>
  <c r="M42" i="155"/>
  <c r="L42" i="155"/>
  <c r="K42" i="155"/>
  <c r="J42" i="155"/>
  <c r="I42" i="155"/>
  <c r="H42" i="155"/>
  <c r="G42" i="155"/>
  <c r="F42" i="155"/>
  <c r="E42" i="155"/>
  <c r="P41" i="155"/>
  <c r="O41" i="155"/>
  <c r="N41" i="155"/>
  <c r="M41" i="155"/>
  <c r="L41" i="155"/>
  <c r="K41" i="155"/>
  <c r="J41" i="155"/>
  <c r="I41" i="155"/>
  <c r="H41" i="155"/>
  <c r="G41" i="155"/>
  <c r="F41" i="155"/>
  <c r="E41" i="155"/>
  <c r="P40" i="155"/>
  <c r="O40" i="155"/>
  <c r="N40" i="155"/>
  <c r="M40" i="155"/>
  <c r="L40" i="155"/>
  <c r="K40" i="155"/>
  <c r="J40" i="155"/>
  <c r="I40" i="155"/>
  <c r="H40" i="155"/>
  <c r="G40" i="155"/>
  <c r="F40" i="155"/>
  <c r="E40" i="155"/>
  <c r="P39" i="155"/>
  <c r="O39" i="155"/>
  <c r="N39" i="155"/>
  <c r="M39" i="155"/>
  <c r="L39" i="155"/>
  <c r="K39" i="155"/>
  <c r="J39" i="155"/>
  <c r="I39" i="155"/>
  <c r="H39" i="155"/>
  <c r="G39" i="155"/>
  <c r="F39" i="155"/>
  <c r="E39" i="155"/>
  <c r="P38" i="155"/>
  <c r="O38" i="155"/>
  <c r="N38" i="155"/>
  <c r="M38" i="155"/>
  <c r="L38" i="155"/>
  <c r="K38" i="155"/>
  <c r="J38" i="155"/>
  <c r="I38" i="155"/>
  <c r="H38" i="155"/>
  <c r="G38" i="155"/>
  <c r="F38" i="155"/>
  <c r="E38" i="155"/>
  <c r="P37" i="155"/>
  <c r="O37" i="155"/>
  <c r="N37" i="155"/>
  <c r="M37" i="155"/>
  <c r="L37" i="155"/>
  <c r="K37" i="155"/>
  <c r="J37" i="155"/>
  <c r="I37" i="155"/>
  <c r="H37" i="155"/>
  <c r="G37" i="155"/>
  <c r="F37" i="155"/>
  <c r="E37" i="155"/>
  <c r="P36" i="155"/>
  <c r="O36" i="155"/>
  <c r="N36" i="155"/>
  <c r="M36" i="155"/>
  <c r="L36" i="155"/>
  <c r="K36" i="155"/>
  <c r="J36" i="155"/>
  <c r="I36" i="155"/>
  <c r="H36" i="155"/>
  <c r="G36" i="155"/>
  <c r="F36" i="155"/>
  <c r="E36" i="155"/>
  <c r="P35" i="155"/>
  <c r="O35" i="155"/>
  <c r="N35" i="155"/>
  <c r="M35" i="155"/>
  <c r="L35" i="155"/>
  <c r="K35" i="155"/>
  <c r="J35" i="155"/>
  <c r="I35" i="155"/>
  <c r="H35" i="155"/>
  <c r="G35" i="155"/>
  <c r="F35" i="155"/>
  <c r="E35" i="155"/>
  <c r="P34" i="155"/>
  <c r="O34" i="155"/>
  <c r="N34" i="155"/>
  <c r="M34" i="155"/>
  <c r="L34" i="155"/>
  <c r="K34" i="155"/>
  <c r="J34" i="155"/>
  <c r="I34" i="155"/>
  <c r="H34" i="155"/>
  <c r="G34" i="155"/>
  <c r="F34" i="155"/>
  <c r="E34" i="155"/>
  <c r="P33" i="155"/>
  <c r="O33" i="155"/>
  <c r="N33" i="155"/>
  <c r="M33" i="155"/>
  <c r="L33" i="155"/>
  <c r="K33" i="155"/>
  <c r="J33" i="155"/>
  <c r="I33" i="155"/>
  <c r="H33" i="155"/>
  <c r="G33" i="155"/>
  <c r="F33" i="155"/>
  <c r="E33" i="155"/>
  <c r="P32" i="155"/>
  <c r="O32" i="155"/>
  <c r="N32" i="155"/>
  <c r="M32" i="155"/>
  <c r="L32" i="155"/>
  <c r="K32" i="155"/>
  <c r="J32" i="155"/>
  <c r="I32" i="155"/>
  <c r="H32" i="155"/>
  <c r="G32" i="155"/>
  <c r="F32" i="155"/>
  <c r="E32" i="155"/>
  <c r="P31" i="155"/>
  <c r="O31" i="155"/>
  <c r="N31" i="155"/>
  <c r="M31" i="155"/>
  <c r="L31" i="155"/>
  <c r="K31" i="155"/>
  <c r="J31" i="155"/>
  <c r="I31" i="155"/>
  <c r="H31" i="155"/>
  <c r="G31" i="155"/>
  <c r="F31" i="155"/>
  <c r="E31" i="155"/>
  <c r="P30" i="155"/>
  <c r="O30" i="155"/>
  <c r="N30" i="155"/>
  <c r="M30" i="155"/>
  <c r="L30" i="155"/>
  <c r="K30" i="155"/>
  <c r="J30" i="155"/>
  <c r="I30" i="155"/>
  <c r="H30" i="155"/>
  <c r="G30" i="155"/>
  <c r="F30" i="155"/>
  <c r="E30" i="155"/>
  <c r="P29" i="155"/>
  <c r="O29" i="155"/>
  <c r="N29" i="155"/>
  <c r="M29" i="155"/>
  <c r="L29" i="155"/>
  <c r="K29" i="155"/>
  <c r="J29" i="155"/>
  <c r="I29" i="155"/>
  <c r="H29" i="155"/>
  <c r="G29" i="155"/>
  <c r="F29" i="155"/>
  <c r="E29" i="155"/>
  <c r="P28" i="155"/>
  <c r="O28" i="155"/>
  <c r="N28" i="155"/>
  <c r="M28" i="155"/>
  <c r="L28" i="155"/>
  <c r="K28" i="155"/>
  <c r="J28" i="155"/>
  <c r="I28" i="155"/>
  <c r="H28" i="155"/>
  <c r="G28" i="155"/>
  <c r="F28" i="155"/>
  <c r="E28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P26" i="155"/>
  <c r="O26" i="155"/>
  <c r="N26" i="155"/>
  <c r="M26" i="155"/>
  <c r="L26" i="155"/>
  <c r="K26" i="155"/>
  <c r="J26" i="155"/>
  <c r="I26" i="155"/>
  <c r="H26" i="155"/>
  <c r="G26" i="155"/>
  <c r="F26" i="155"/>
  <c r="E26" i="155"/>
  <c r="P25" i="155"/>
  <c r="O25" i="155"/>
  <c r="N25" i="155"/>
  <c r="M25" i="155"/>
  <c r="L25" i="155"/>
  <c r="K25" i="155"/>
  <c r="J25" i="155"/>
  <c r="I25" i="155"/>
  <c r="H25" i="155"/>
  <c r="G25" i="155"/>
  <c r="F25" i="155"/>
  <c r="E25" i="155"/>
  <c r="P24" i="155"/>
  <c r="O24" i="155"/>
  <c r="N24" i="155"/>
  <c r="M24" i="155"/>
  <c r="L24" i="155"/>
  <c r="K24" i="155"/>
  <c r="J24" i="155"/>
  <c r="I24" i="155"/>
  <c r="H24" i="155"/>
  <c r="G24" i="155"/>
  <c r="F24" i="155"/>
  <c r="E24" i="155"/>
  <c r="P23" i="155"/>
  <c r="O23" i="155"/>
  <c r="N23" i="155"/>
  <c r="M23" i="155"/>
  <c r="L23" i="155"/>
  <c r="K23" i="155"/>
  <c r="J23" i="155"/>
  <c r="I23" i="155"/>
  <c r="H23" i="155"/>
  <c r="G23" i="155"/>
  <c r="F23" i="155"/>
  <c r="E23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P21" i="155"/>
  <c r="O21" i="155"/>
  <c r="N21" i="155"/>
  <c r="M21" i="155"/>
  <c r="L21" i="155"/>
  <c r="K21" i="155"/>
  <c r="J21" i="155"/>
  <c r="I21" i="155"/>
  <c r="H21" i="155"/>
  <c r="H20" i="155" s="1"/>
  <c r="G21" i="155"/>
  <c r="F21" i="155"/>
  <c r="E21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P16" i="155"/>
  <c r="O16" i="155"/>
  <c r="N16" i="155"/>
  <c r="M16" i="155"/>
  <c r="L16" i="155"/>
  <c r="K16" i="155"/>
  <c r="J16" i="155"/>
  <c r="I16" i="155"/>
  <c r="H16" i="155"/>
  <c r="G16" i="155"/>
  <c r="F16" i="155"/>
  <c r="E16" i="155"/>
  <c r="P15" i="155"/>
  <c r="O15" i="155"/>
  <c r="N15" i="155"/>
  <c r="M15" i="155"/>
  <c r="L15" i="155"/>
  <c r="K15" i="155"/>
  <c r="J15" i="155"/>
  <c r="I15" i="155"/>
  <c r="H15" i="155"/>
  <c r="G15" i="155"/>
  <c r="F15" i="155"/>
  <c r="E15" i="155"/>
  <c r="P14" i="155"/>
  <c r="O14" i="155"/>
  <c r="O13" i="155" s="1"/>
  <c r="N14" i="155"/>
  <c r="M14" i="155"/>
  <c r="L14" i="155"/>
  <c r="L13" i="155" s="1"/>
  <c r="K14" i="155"/>
  <c r="J14" i="155"/>
  <c r="I14" i="155"/>
  <c r="I13" i="155" s="1"/>
  <c r="H14" i="155"/>
  <c r="H13" i="155" s="1"/>
  <c r="G14" i="155"/>
  <c r="F14" i="155"/>
  <c r="E14" i="155"/>
  <c r="E13" i="155" s="1"/>
  <c r="P13" i="155"/>
  <c r="P12" i="155"/>
  <c r="O12" i="155"/>
  <c r="N12" i="155"/>
  <c r="M12" i="155"/>
  <c r="L12" i="155"/>
  <c r="K12" i="155"/>
  <c r="J12" i="155"/>
  <c r="I12" i="155"/>
  <c r="H12" i="155"/>
  <c r="G12" i="155"/>
  <c r="F12" i="155"/>
  <c r="E12" i="155"/>
  <c r="C11" i="155"/>
  <c r="P10" i="155"/>
  <c r="P8" i="155" s="1"/>
  <c r="O10" i="155"/>
  <c r="O8" i="155" s="1"/>
  <c r="N10" i="155"/>
  <c r="M10" i="155"/>
  <c r="M8" i="155" s="1"/>
  <c r="L10" i="155"/>
  <c r="L8" i="155" s="1"/>
  <c r="K10" i="155"/>
  <c r="K8" i="155" s="1"/>
  <c r="J10" i="155"/>
  <c r="J8" i="155" s="1"/>
  <c r="I10" i="155"/>
  <c r="H10" i="155"/>
  <c r="H8" i="155" s="1"/>
  <c r="G10" i="155"/>
  <c r="G8" i="155" s="1"/>
  <c r="F10" i="155"/>
  <c r="E10" i="155"/>
  <c r="E8" i="155" s="1"/>
  <c r="C9" i="155"/>
  <c r="N8" i="155"/>
  <c r="I8" i="155"/>
  <c r="P7" i="155"/>
  <c r="N7" i="155"/>
  <c r="M7" i="155"/>
  <c r="K7" i="155"/>
  <c r="J7" i="155"/>
  <c r="I7" i="155"/>
  <c r="H7" i="155"/>
  <c r="G7" i="155"/>
  <c r="F7" i="155"/>
  <c r="E7" i="155"/>
  <c r="P6" i="155"/>
  <c r="O6" i="155"/>
  <c r="N6" i="155"/>
  <c r="M6" i="155"/>
  <c r="L6" i="155"/>
  <c r="K6" i="155"/>
  <c r="J6" i="155"/>
  <c r="I6" i="155"/>
  <c r="H6" i="155"/>
  <c r="G6" i="155"/>
  <c r="F6" i="155"/>
  <c r="E6" i="155"/>
  <c r="C5" i="155"/>
  <c r="P4" i="155"/>
  <c r="N4" i="155"/>
  <c r="N3" i="155" s="1"/>
  <c r="M4" i="155"/>
  <c r="L4" i="155"/>
  <c r="K4" i="155"/>
  <c r="J4" i="155"/>
  <c r="I4" i="155"/>
  <c r="H4" i="155"/>
  <c r="G4" i="155"/>
  <c r="F4" i="155"/>
  <c r="E4" i="155"/>
  <c r="C129" i="154"/>
  <c r="C128" i="154"/>
  <c r="F39" i="154"/>
  <c r="C127" i="154"/>
  <c r="C125" i="154"/>
  <c r="C124" i="154"/>
  <c r="C123" i="154"/>
  <c r="C122" i="154"/>
  <c r="C121" i="154"/>
  <c r="C120" i="154"/>
  <c r="C119" i="154"/>
  <c r="C118" i="154"/>
  <c r="C117" i="154"/>
  <c r="C116" i="154"/>
  <c r="C115" i="154"/>
  <c r="C114" i="154"/>
  <c r="C113" i="154"/>
  <c r="C112" i="154"/>
  <c r="C111" i="154"/>
  <c r="C110" i="154"/>
  <c r="C109" i="154"/>
  <c r="C108" i="154"/>
  <c r="C107" i="154"/>
  <c r="C106" i="154"/>
  <c r="C105" i="154"/>
  <c r="C104" i="154"/>
  <c r="F15" i="154"/>
  <c r="C102" i="154"/>
  <c r="C101" i="154"/>
  <c r="C100" i="154"/>
  <c r="C99" i="154"/>
  <c r="P98" i="154"/>
  <c r="O98" i="154"/>
  <c r="N98" i="154"/>
  <c r="M98" i="154"/>
  <c r="L98" i="154"/>
  <c r="K98" i="154"/>
  <c r="J98" i="154"/>
  <c r="I98" i="154"/>
  <c r="H98" i="154"/>
  <c r="G98" i="154"/>
  <c r="E98" i="154"/>
  <c r="C97" i="154"/>
  <c r="C96" i="154" s="1"/>
  <c r="P96" i="154"/>
  <c r="O96" i="154"/>
  <c r="N96" i="154"/>
  <c r="M96" i="154"/>
  <c r="L96" i="154"/>
  <c r="K96" i="154"/>
  <c r="J96" i="154"/>
  <c r="I96" i="154"/>
  <c r="H96" i="154"/>
  <c r="G96" i="154"/>
  <c r="F96" i="154"/>
  <c r="E96" i="154"/>
  <c r="C94" i="154"/>
  <c r="C93" i="154"/>
  <c r="F4" i="154"/>
  <c r="C92" i="154"/>
  <c r="P91" i="154"/>
  <c r="O91" i="154"/>
  <c r="N91" i="154"/>
  <c r="M91" i="154"/>
  <c r="L91" i="154"/>
  <c r="K91" i="154"/>
  <c r="J91" i="154"/>
  <c r="I91" i="154"/>
  <c r="H91" i="154"/>
  <c r="G91" i="154"/>
  <c r="F91" i="154"/>
  <c r="E91" i="154"/>
  <c r="O41" i="154"/>
  <c r="L41" i="154"/>
  <c r="C84" i="154"/>
  <c r="C83" i="154"/>
  <c r="C81" i="154"/>
  <c r="C80" i="154"/>
  <c r="C79" i="154"/>
  <c r="C78" i="154"/>
  <c r="C77" i="154"/>
  <c r="C76" i="154"/>
  <c r="C75" i="154"/>
  <c r="C74" i="154"/>
  <c r="C73" i="154"/>
  <c r="C72" i="154"/>
  <c r="C71" i="154"/>
  <c r="C70" i="154"/>
  <c r="C69" i="154"/>
  <c r="C68" i="154"/>
  <c r="C67" i="154"/>
  <c r="C66" i="154"/>
  <c r="C65" i="154"/>
  <c r="C64" i="154"/>
  <c r="C63" i="154"/>
  <c r="C62" i="154"/>
  <c r="C61" i="154"/>
  <c r="C60" i="154"/>
  <c r="C59" i="154"/>
  <c r="C58" i="154"/>
  <c r="C57" i="154"/>
  <c r="C56" i="154"/>
  <c r="C55" i="154"/>
  <c r="P54" i="154"/>
  <c r="O54" i="154"/>
  <c r="N54" i="154"/>
  <c r="M54" i="154"/>
  <c r="L54" i="154"/>
  <c r="K54" i="154"/>
  <c r="J54" i="154"/>
  <c r="J45" i="154" s="1"/>
  <c r="I54" i="154"/>
  <c r="H54" i="154"/>
  <c r="G54" i="154"/>
  <c r="F54" i="154"/>
  <c r="E54" i="154"/>
  <c r="C53" i="154"/>
  <c r="C52" i="154" s="1"/>
  <c r="P52" i="154"/>
  <c r="O52" i="154"/>
  <c r="N52" i="154"/>
  <c r="N45" i="154" s="1"/>
  <c r="M52" i="154"/>
  <c r="M45" i="154" s="1"/>
  <c r="L52" i="154"/>
  <c r="K52" i="154"/>
  <c r="J52" i="154"/>
  <c r="I52" i="154"/>
  <c r="H52" i="154"/>
  <c r="H45" i="154" s="1"/>
  <c r="G52" i="154"/>
  <c r="F52" i="154"/>
  <c r="E52" i="154"/>
  <c r="L47" i="154"/>
  <c r="C49" i="154"/>
  <c r="C48" i="154"/>
  <c r="P47" i="154"/>
  <c r="O47" i="154"/>
  <c r="N47" i="154"/>
  <c r="M47" i="154"/>
  <c r="K47" i="154"/>
  <c r="J47" i="154"/>
  <c r="I47" i="154"/>
  <c r="H47" i="154"/>
  <c r="G47" i="154"/>
  <c r="F47" i="154"/>
  <c r="E47" i="154"/>
  <c r="O45" i="154"/>
  <c r="P41" i="154"/>
  <c r="N41" i="154"/>
  <c r="M41" i="154"/>
  <c r="K41" i="154"/>
  <c r="J41" i="154"/>
  <c r="I41" i="154"/>
  <c r="H41" i="154"/>
  <c r="G41" i="154"/>
  <c r="F41" i="154"/>
  <c r="E41" i="154"/>
  <c r="P40" i="154"/>
  <c r="O40" i="154"/>
  <c r="N40" i="154"/>
  <c r="M40" i="154"/>
  <c r="L40" i="154"/>
  <c r="K40" i="154"/>
  <c r="J40" i="154"/>
  <c r="I40" i="154"/>
  <c r="H40" i="154"/>
  <c r="G40" i="154"/>
  <c r="F40" i="154"/>
  <c r="E40" i="154"/>
  <c r="C40" i="154"/>
  <c r="P39" i="154"/>
  <c r="O39" i="154"/>
  <c r="N39" i="154"/>
  <c r="M39" i="154"/>
  <c r="L39" i="154"/>
  <c r="K39" i="154"/>
  <c r="J39" i="154"/>
  <c r="I39" i="154"/>
  <c r="H39" i="154"/>
  <c r="G39" i="154"/>
  <c r="E39" i="154"/>
  <c r="C39" i="154" s="1"/>
  <c r="P37" i="154"/>
  <c r="O37" i="154"/>
  <c r="N37" i="154"/>
  <c r="M37" i="154"/>
  <c r="L37" i="154"/>
  <c r="K37" i="154"/>
  <c r="J37" i="154"/>
  <c r="I37" i="154"/>
  <c r="H37" i="154"/>
  <c r="G37" i="154"/>
  <c r="F37" i="154"/>
  <c r="E37" i="154"/>
  <c r="P36" i="154"/>
  <c r="O36" i="154"/>
  <c r="N36" i="154"/>
  <c r="M36" i="154"/>
  <c r="L36" i="154"/>
  <c r="K36" i="154"/>
  <c r="J36" i="154"/>
  <c r="I36" i="154"/>
  <c r="H36" i="154"/>
  <c r="G36" i="154"/>
  <c r="F36" i="154"/>
  <c r="E36" i="154"/>
  <c r="P35" i="154"/>
  <c r="O35" i="154"/>
  <c r="N35" i="154"/>
  <c r="M35" i="154"/>
  <c r="L35" i="154"/>
  <c r="K35" i="154"/>
  <c r="J35" i="154"/>
  <c r="I35" i="154"/>
  <c r="H35" i="154"/>
  <c r="G35" i="154"/>
  <c r="F35" i="154"/>
  <c r="E35" i="154"/>
  <c r="P34" i="154"/>
  <c r="O34" i="154"/>
  <c r="N34" i="154"/>
  <c r="M34" i="154"/>
  <c r="L34" i="154"/>
  <c r="K34" i="154"/>
  <c r="J34" i="154"/>
  <c r="I34" i="154"/>
  <c r="H34" i="154"/>
  <c r="G34" i="154"/>
  <c r="F34" i="154"/>
  <c r="E34" i="154"/>
  <c r="P33" i="154"/>
  <c r="O33" i="154"/>
  <c r="N33" i="154"/>
  <c r="M33" i="154"/>
  <c r="L33" i="154"/>
  <c r="K33" i="154"/>
  <c r="J33" i="154"/>
  <c r="I33" i="154"/>
  <c r="H33" i="154"/>
  <c r="G33" i="154"/>
  <c r="F33" i="154"/>
  <c r="E33" i="154"/>
  <c r="P32" i="154"/>
  <c r="O32" i="154"/>
  <c r="N32" i="154"/>
  <c r="M32" i="154"/>
  <c r="L32" i="154"/>
  <c r="K32" i="154"/>
  <c r="J32" i="154"/>
  <c r="I32" i="154"/>
  <c r="H32" i="154"/>
  <c r="G32" i="154"/>
  <c r="F32" i="154"/>
  <c r="E32" i="154"/>
  <c r="P31" i="154"/>
  <c r="O31" i="154"/>
  <c r="N31" i="154"/>
  <c r="M31" i="154"/>
  <c r="L31" i="154"/>
  <c r="K31" i="154"/>
  <c r="J31" i="154"/>
  <c r="I31" i="154"/>
  <c r="H31" i="154"/>
  <c r="G31" i="154"/>
  <c r="F31" i="154"/>
  <c r="E31" i="154"/>
  <c r="P30" i="154"/>
  <c r="O30" i="154"/>
  <c r="N30" i="154"/>
  <c r="M30" i="154"/>
  <c r="L30" i="154"/>
  <c r="K30" i="154"/>
  <c r="J30" i="154"/>
  <c r="I30" i="154"/>
  <c r="H30" i="154"/>
  <c r="G30" i="154"/>
  <c r="F30" i="154"/>
  <c r="E30" i="154"/>
  <c r="P29" i="154"/>
  <c r="O29" i="154"/>
  <c r="N29" i="154"/>
  <c r="M29" i="154"/>
  <c r="L29" i="154"/>
  <c r="K29" i="154"/>
  <c r="J29" i="154"/>
  <c r="I29" i="154"/>
  <c r="H29" i="154"/>
  <c r="G29" i="154"/>
  <c r="F29" i="154"/>
  <c r="E29" i="154"/>
  <c r="P28" i="154"/>
  <c r="O28" i="154"/>
  <c r="N28" i="154"/>
  <c r="M28" i="154"/>
  <c r="L28" i="154"/>
  <c r="K28" i="154"/>
  <c r="J28" i="154"/>
  <c r="I28" i="154"/>
  <c r="H28" i="154"/>
  <c r="G28" i="154"/>
  <c r="F28" i="154"/>
  <c r="E28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P26" i="154"/>
  <c r="O26" i="154"/>
  <c r="N26" i="154"/>
  <c r="M26" i="154"/>
  <c r="L26" i="154"/>
  <c r="K26" i="154"/>
  <c r="J26" i="154"/>
  <c r="I26" i="154"/>
  <c r="H26" i="154"/>
  <c r="G26" i="154"/>
  <c r="F26" i="154"/>
  <c r="E26" i="154"/>
  <c r="P25" i="154"/>
  <c r="O25" i="154"/>
  <c r="N25" i="154"/>
  <c r="M25" i="154"/>
  <c r="L25" i="154"/>
  <c r="K25" i="154"/>
  <c r="J25" i="154"/>
  <c r="I25" i="154"/>
  <c r="H25" i="154"/>
  <c r="G25" i="154"/>
  <c r="F25" i="154"/>
  <c r="E25" i="154"/>
  <c r="P24" i="154"/>
  <c r="O24" i="154"/>
  <c r="N24" i="154"/>
  <c r="M24" i="154"/>
  <c r="L24" i="154"/>
  <c r="K24" i="154"/>
  <c r="J24" i="154"/>
  <c r="I24" i="154"/>
  <c r="H24" i="154"/>
  <c r="G24" i="154"/>
  <c r="F24" i="154"/>
  <c r="E24" i="154"/>
  <c r="P23" i="154"/>
  <c r="O23" i="154"/>
  <c r="N23" i="154"/>
  <c r="M23" i="154"/>
  <c r="L23" i="154"/>
  <c r="K23" i="154"/>
  <c r="J23" i="154"/>
  <c r="I23" i="154"/>
  <c r="H23" i="154"/>
  <c r="G23" i="154"/>
  <c r="F23" i="154"/>
  <c r="E23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P21" i="154"/>
  <c r="O21" i="154"/>
  <c r="N21" i="154"/>
  <c r="M21" i="154"/>
  <c r="L21" i="154"/>
  <c r="K21" i="154"/>
  <c r="J21" i="154"/>
  <c r="I21" i="154"/>
  <c r="H21" i="154"/>
  <c r="G21" i="154"/>
  <c r="F21" i="154"/>
  <c r="E21" i="154"/>
  <c r="P20" i="154"/>
  <c r="O20" i="154"/>
  <c r="N20" i="154"/>
  <c r="M20" i="154"/>
  <c r="L20" i="154"/>
  <c r="K20" i="154"/>
  <c r="J20" i="154"/>
  <c r="I20" i="154"/>
  <c r="H20" i="154"/>
  <c r="G20" i="154"/>
  <c r="F20" i="154"/>
  <c r="E20" i="154"/>
  <c r="P19" i="154"/>
  <c r="O19" i="154"/>
  <c r="N19" i="154"/>
  <c r="M19" i="154"/>
  <c r="L19" i="154"/>
  <c r="K19" i="154"/>
  <c r="J19" i="154"/>
  <c r="I19" i="154"/>
  <c r="H19" i="154"/>
  <c r="G19" i="154"/>
  <c r="F19" i="154"/>
  <c r="E19" i="154"/>
  <c r="P18" i="154"/>
  <c r="O18" i="154"/>
  <c r="N18" i="154"/>
  <c r="M18" i="154"/>
  <c r="L18" i="154"/>
  <c r="K18" i="154"/>
  <c r="J18" i="154"/>
  <c r="I18" i="154"/>
  <c r="H18" i="154"/>
  <c r="G18" i="154"/>
  <c r="F18" i="154"/>
  <c r="E18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P16" i="154"/>
  <c r="O16" i="154"/>
  <c r="N16" i="154"/>
  <c r="M16" i="154"/>
  <c r="L16" i="154"/>
  <c r="K16" i="154"/>
  <c r="J16" i="154"/>
  <c r="I16" i="154"/>
  <c r="H16" i="154"/>
  <c r="G16" i="154"/>
  <c r="F16" i="154"/>
  <c r="E16" i="154"/>
  <c r="P15" i="154"/>
  <c r="O15" i="154"/>
  <c r="N15" i="154"/>
  <c r="M15" i="154"/>
  <c r="L15" i="154"/>
  <c r="K15" i="154"/>
  <c r="J15" i="154"/>
  <c r="I15" i="154"/>
  <c r="H15" i="154"/>
  <c r="G15" i="154"/>
  <c r="E15" i="154"/>
  <c r="P14" i="154"/>
  <c r="O14" i="154"/>
  <c r="N14" i="154"/>
  <c r="M14" i="154"/>
  <c r="L14" i="154"/>
  <c r="K14" i="154"/>
  <c r="J14" i="154"/>
  <c r="I14" i="154"/>
  <c r="H14" i="154"/>
  <c r="G14" i="154"/>
  <c r="F14" i="154"/>
  <c r="E14" i="154"/>
  <c r="P13" i="154"/>
  <c r="O13" i="154"/>
  <c r="N13" i="154"/>
  <c r="M13" i="154"/>
  <c r="L13" i="154"/>
  <c r="K13" i="154"/>
  <c r="J13" i="154"/>
  <c r="I13" i="154"/>
  <c r="H13" i="154"/>
  <c r="G13" i="154"/>
  <c r="F13" i="154"/>
  <c r="E13" i="154"/>
  <c r="P12" i="154"/>
  <c r="O12" i="154"/>
  <c r="N12" i="154"/>
  <c r="M12" i="154"/>
  <c r="L12" i="154"/>
  <c r="K12" i="154"/>
  <c r="J12" i="154"/>
  <c r="I12" i="154"/>
  <c r="H12" i="154"/>
  <c r="G12" i="154"/>
  <c r="F12" i="154"/>
  <c r="E12" i="154"/>
  <c r="P11" i="154"/>
  <c r="O11" i="154"/>
  <c r="N11" i="154"/>
  <c r="M11" i="154"/>
  <c r="L11" i="154"/>
  <c r="K11" i="154"/>
  <c r="K10" i="154" s="1"/>
  <c r="J11" i="154"/>
  <c r="I11" i="154"/>
  <c r="H11" i="154"/>
  <c r="G11" i="154"/>
  <c r="F11" i="154"/>
  <c r="E11" i="154"/>
  <c r="P9" i="154"/>
  <c r="O9" i="154"/>
  <c r="N9" i="154"/>
  <c r="N8" i="154" s="1"/>
  <c r="M9" i="154"/>
  <c r="M8" i="154" s="1"/>
  <c r="L9" i="154"/>
  <c r="K9" i="154"/>
  <c r="K8" i="154" s="1"/>
  <c r="J9" i="154"/>
  <c r="I9" i="154"/>
  <c r="I8" i="154" s="1"/>
  <c r="H9" i="154"/>
  <c r="H8" i="154" s="1"/>
  <c r="G9" i="154"/>
  <c r="F9" i="154"/>
  <c r="F8" i="154" s="1"/>
  <c r="E9" i="154"/>
  <c r="E8" i="154" s="1"/>
  <c r="P8" i="154"/>
  <c r="O8" i="154"/>
  <c r="L8" i="154"/>
  <c r="J8" i="154"/>
  <c r="G8" i="154"/>
  <c r="P7" i="154"/>
  <c r="O7" i="154"/>
  <c r="N7" i="154"/>
  <c r="M7" i="154"/>
  <c r="L7" i="154"/>
  <c r="K7" i="154"/>
  <c r="J7" i="154"/>
  <c r="I7" i="154"/>
  <c r="H7" i="154"/>
  <c r="G7" i="154"/>
  <c r="F7" i="154"/>
  <c r="E7" i="154"/>
  <c r="P6" i="154"/>
  <c r="O6" i="154"/>
  <c r="N6" i="154"/>
  <c r="M6" i="154"/>
  <c r="L6" i="154"/>
  <c r="K6" i="154"/>
  <c r="J6" i="154"/>
  <c r="I6" i="154"/>
  <c r="H6" i="154"/>
  <c r="G6" i="154"/>
  <c r="F6" i="154"/>
  <c r="E6" i="154"/>
  <c r="P5" i="154"/>
  <c r="O5" i="154"/>
  <c r="N5" i="154"/>
  <c r="M5" i="154"/>
  <c r="L5" i="154"/>
  <c r="K5" i="154"/>
  <c r="J5" i="154"/>
  <c r="I5" i="154"/>
  <c r="H5" i="154"/>
  <c r="G5" i="154"/>
  <c r="F5" i="154"/>
  <c r="E5" i="154"/>
  <c r="P4" i="154"/>
  <c r="O4" i="154"/>
  <c r="M4" i="154"/>
  <c r="M3" i="154" s="1"/>
  <c r="L4" i="154"/>
  <c r="K4" i="154"/>
  <c r="J4" i="154"/>
  <c r="I4" i="154"/>
  <c r="H4" i="154"/>
  <c r="G4" i="154"/>
  <c r="E4" i="154"/>
  <c r="C4" i="154" s="1"/>
  <c r="J127" i="153"/>
  <c r="G40" i="153"/>
  <c r="J125" i="153"/>
  <c r="I125" i="153"/>
  <c r="D124" i="153"/>
  <c r="D123" i="153"/>
  <c r="J122" i="153"/>
  <c r="D121" i="153"/>
  <c r="J120" i="153"/>
  <c r="J119" i="153"/>
  <c r="J118" i="153"/>
  <c r="D117" i="153"/>
  <c r="J116" i="153"/>
  <c r="G29" i="153"/>
  <c r="D115" i="153"/>
  <c r="J114" i="153"/>
  <c r="G27" i="153"/>
  <c r="D113" i="153"/>
  <c r="J112" i="153"/>
  <c r="G25" i="153"/>
  <c r="J110" i="153"/>
  <c r="J108" i="153"/>
  <c r="J107" i="153"/>
  <c r="J106" i="153"/>
  <c r="D106" i="153"/>
  <c r="G19" i="153"/>
  <c r="D105" i="153"/>
  <c r="J104" i="153"/>
  <c r="D104" i="153"/>
  <c r="G17" i="153"/>
  <c r="D103" i="153"/>
  <c r="J102" i="153"/>
  <c r="D102" i="153"/>
  <c r="G15" i="153"/>
  <c r="D101" i="153"/>
  <c r="J100" i="153"/>
  <c r="D97" i="153"/>
  <c r="E96" i="153"/>
  <c r="D96" i="153"/>
  <c r="J95" i="153"/>
  <c r="I95" i="153"/>
  <c r="G94" i="153"/>
  <c r="D95" i="153"/>
  <c r="E94" i="153"/>
  <c r="D94" i="153"/>
  <c r="J93" i="153"/>
  <c r="I93" i="153"/>
  <c r="D93" i="153"/>
  <c r="I92" i="153"/>
  <c r="J92" i="153"/>
  <c r="J91" i="153"/>
  <c r="I91" i="153"/>
  <c r="D91" i="153"/>
  <c r="I90" i="153"/>
  <c r="G89" i="153"/>
  <c r="D90" i="153"/>
  <c r="D89" i="153"/>
  <c r="J83" i="153"/>
  <c r="I83" i="153"/>
  <c r="J82" i="153"/>
  <c r="I82" i="153"/>
  <c r="D81" i="153"/>
  <c r="J80" i="153"/>
  <c r="D80" i="153"/>
  <c r="G36" i="153"/>
  <c r="J78" i="153"/>
  <c r="D78" i="153"/>
  <c r="J76" i="153"/>
  <c r="J75" i="153"/>
  <c r="J74" i="153"/>
  <c r="D74" i="153"/>
  <c r="J73" i="153"/>
  <c r="J72" i="153"/>
  <c r="D72" i="153"/>
  <c r="J71" i="153"/>
  <c r="J70" i="153"/>
  <c r="D70" i="153"/>
  <c r="J69" i="153"/>
  <c r="J68" i="153"/>
  <c r="J66" i="153"/>
  <c r="G22" i="153"/>
  <c r="J64" i="153"/>
  <c r="J63" i="153"/>
  <c r="D63" i="153"/>
  <c r="J62" i="153"/>
  <c r="D62" i="153"/>
  <c r="J61" i="153"/>
  <c r="D61" i="153"/>
  <c r="J60" i="153"/>
  <c r="D60" i="153"/>
  <c r="J59" i="153"/>
  <c r="D59" i="153"/>
  <c r="J58" i="153"/>
  <c r="D58" i="153"/>
  <c r="J57" i="153"/>
  <c r="J56" i="153"/>
  <c r="G12" i="153"/>
  <c r="J54" i="153"/>
  <c r="D54" i="153"/>
  <c r="G53" i="153"/>
  <c r="I53" i="153" s="1"/>
  <c r="E53" i="153"/>
  <c r="D53" i="153"/>
  <c r="I52" i="153"/>
  <c r="J52" i="153"/>
  <c r="D52" i="153"/>
  <c r="G51" i="153"/>
  <c r="I51" i="153" s="1"/>
  <c r="E51" i="153"/>
  <c r="D51" i="153"/>
  <c r="G7" i="153"/>
  <c r="C7" i="154" s="1"/>
  <c r="D50" i="153"/>
  <c r="G46" i="153"/>
  <c r="J48" i="153"/>
  <c r="D48" i="153"/>
  <c r="D47" i="153"/>
  <c r="D46" i="153"/>
  <c r="G39" i="153"/>
  <c r="I39" i="153" s="1"/>
  <c r="D38" i="153"/>
  <c r="E37" i="153"/>
  <c r="D37" i="153"/>
  <c r="E36" i="153"/>
  <c r="E35" i="153"/>
  <c r="D35" i="153"/>
  <c r="E34" i="153"/>
  <c r="E33" i="153"/>
  <c r="E32" i="153"/>
  <c r="E31" i="153"/>
  <c r="D31" i="153"/>
  <c r="E30" i="153"/>
  <c r="E29" i="153"/>
  <c r="D29" i="153"/>
  <c r="E28" i="153"/>
  <c r="E27" i="153"/>
  <c r="D27" i="153"/>
  <c r="G26" i="153"/>
  <c r="E26" i="153"/>
  <c r="E25" i="153"/>
  <c r="E24" i="153"/>
  <c r="E23" i="153"/>
  <c r="E22" i="153"/>
  <c r="J22" i="153" s="1"/>
  <c r="E21" i="153"/>
  <c r="G20" i="153"/>
  <c r="E20" i="153"/>
  <c r="D20" i="153"/>
  <c r="E19" i="153"/>
  <c r="D19" i="153"/>
  <c r="E18" i="153"/>
  <c r="D18" i="153"/>
  <c r="E17" i="153"/>
  <c r="D17" i="153"/>
  <c r="E16" i="153"/>
  <c r="D16" i="153"/>
  <c r="E15" i="153"/>
  <c r="D15" i="153"/>
  <c r="G14" i="153"/>
  <c r="E14" i="153"/>
  <c r="E13" i="153"/>
  <c r="E12" i="153"/>
  <c r="E11" i="153"/>
  <c r="D11" i="153"/>
  <c r="D10" i="153"/>
  <c r="G9" i="153"/>
  <c r="G8" i="153" s="1"/>
  <c r="E9" i="153"/>
  <c r="E8" i="153" s="1"/>
  <c r="D9" i="153"/>
  <c r="D8" i="153"/>
  <c r="E7" i="153"/>
  <c r="D7" i="153"/>
  <c r="E6" i="153"/>
  <c r="E5" i="153"/>
  <c r="D5" i="153"/>
  <c r="E4" i="153"/>
  <c r="D4" i="153"/>
  <c r="E3" i="153"/>
  <c r="D3" i="153"/>
  <c r="D166" i="152"/>
  <c r="O164" i="152"/>
  <c r="N164" i="152"/>
  <c r="M164" i="152"/>
  <c r="L164" i="152"/>
  <c r="K164" i="152"/>
  <c r="J164" i="152"/>
  <c r="I164" i="152"/>
  <c r="H164" i="152"/>
  <c r="G164" i="152"/>
  <c r="F164" i="152"/>
  <c r="E164" i="152"/>
  <c r="D164" i="152"/>
  <c r="D163" i="152"/>
  <c r="M157" i="152"/>
  <c r="G157" i="152"/>
  <c r="F157" i="152"/>
  <c r="R156" i="152"/>
  <c r="P156" i="152"/>
  <c r="R155" i="152"/>
  <c r="P155" i="152"/>
  <c r="D48" i="152" s="1"/>
  <c r="R154" i="152"/>
  <c r="R153" i="152"/>
  <c r="R152" i="152"/>
  <c r="P152" i="152"/>
  <c r="D45" i="152" s="1"/>
  <c r="R151" i="152"/>
  <c r="P151" i="152"/>
  <c r="R150" i="152"/>
  <c r="P150" i="152"/>
  <c r="O149" i="152"/>
  <c r="N149" i="152"/>
  <c r="M149" i="152"/>
  <c r="L149" i="152"/>
  <c r="K149" i="152"/>
  <c r="J149" i="152"/>
  <c r="I149" i="152"/>
  <c r="H149" i="152"/>
  <c r="G149" i="152"/>
  <c r="F149" i="152"/>
  <c r="E149" i="152"/>
  <c r="R149" i="152" s="1"/>
  <c r="D149" i="152"/>
  <c r="P149" i="152" s="1"/>
  <c r="R148" i="152"/>
  <c r="P147" i="152"/>
  <c r="D40" i="152" s="1"/>
  <c r="R146" i="152"/>
  <c r="P146" i="152"/>
  <c r="R145" i="152"/>
  <c r="P145" i="152"/>
  <c r="D38" i="152" s="1"/>
  <c r="D35" i="152" s="1"/>
  <c r="R144" i="152"/>
  <c r="P144" i="152"/>
  <c r="R143" i="152"/>
  <c r="P143" i="152"/>
  <c r="O142" i="152"/>
  <c r="N142" i="152"/>
  <c r="N141" i="152" s="1"/>
  <c r="M142" i="152"/>
  <c r="L142" i="152"/>
  <c r="K142" i="152"/>
  <c r="J142" i="152"/>
  <c r="J141" i="152" s="1"/>
  <c r="I142" i="152"/>
  <c r="I141" i="152" s="1"/>
  <c r="H142" i="152"/>
  <c r="G142" i="152"/>
  <c r="F142" i="152"/>
  <c r="E142" i="152"/>
  <c r="R142" i="152" s="1"/>
  <c r="D142" i="152"/>
  <c r="P142" i="152" s="1"/>
  <c r="M141" i="152"/>
  <c r="L141" i="152"/>
  <c r="K141" i="152"/>
  <c r="H141" i="152"/>
  <c r="G141" i="152"/>
  <c r="F141" i="152"/>
  <c r="E141" i="152"/>
  <c r="D141" i="152"/>
  <c r="R141" i="152" s="1"/>
  <c r="R140" i="152"/>
  <c r="R139" i="152"/>
  <c r="P139" i="152"/>
  <c r="R138" i="152"/>
  <c r="P138" i="152"/>
  <c r="D30" i="152" s="1"/>
  <c r="R137" i="152"/>
  <c r="P137" i="152"/>
  <c r="O136" i="152"/>
  <c r="N136" i="152"/>
  <c r="M136" i="152"/>
  <c r="L136" i="152"/>
  <c r="K136" i="152"/>
  <c r="J136" i="152"/>
  <c r="J128" i="152" s="1"/>
  <c r="I136" i="152"/>
  <c r="H136" i="152"/>
  <c r="G136" i="152"/>
  <c r="G128" i="152" s="1"/>
  <c r="F136" i="152"/>
  <c r="F128" i="152" s="1"/>
  <c r="E136" i="152"/>
  <c r="D136" i="152"/>
  <c r="R135" i="152"/>
  <c r="P134" i="152"/>
  <c r="D26" i="152" s="1"/>
  <c r="R133" i="152"/>
  <c r="P133" i="152"/>
  <c r="R132" i="152"/>
  <c r="P132" i="152"/>
  <c r="R131" i="152"/>
  <c r="P131" i="152"/>
  <c r="D23" i="152" s="1"/>
  <c r="R130" i="152"/>
  <c r="P130" i="152"/>
  <c r="O129" i="152"/>
  <c r="N129" i="152"/>
  <c r="N128" i="152" s="1"/>
  <c r="M129" i="152"/>
  <c r="M128" i="152" s="1"/>
  <c r="L129" i="152"/>
  <c r="K129" i="152"/>
  <c r="J129" i="152"/>
  <c r="I129" i="152"/>
  <c r="H129" i="152"/>
  <c r="H128" i="152" s="1"/>
  <c r="G129" i="152"/>
  <c r="F129" i="152"/>
  <c r="E129" i="152"/>
  <c r="D129" i="152"/>
  <c r="R129" i="152" s="1"/>
  <c r="O128" i="152"/>
  <c r="L128" i="152"/>
  <c r="K128" i="152"/>
  <c r="E128" i="152"/>
  <c r="D128" i="152"/>
  <c r="R127" i="152"/>
  <c r="R126" i="152"/>
  <c r="P126" i="152"/>
  <c r="R125" i="152"/>
  <c r="P125" i="152"/>
  <c r="P122" i="152" s="1"/>
  <c r="R124" i="152"/>
  <c r="P124" i="152"/>
  <c r="R123" i="152"/>
  <c r="P123" i="152"/>
  <c r="O122" i="152"/>
  <c r="N122" i="152"/>
  <c r="M122" i="152"/>
  <c r="L122" i="152"/>
  <c r="K122" i="152"/>
  <c r="J122" i="152"/>
  <c r="I122" i="152"/>
  <c r="H122" i="152"/>
  <c r="G122" i="152"/>
  <c r="F122" i="152"/>
  <c r="E122" i="152"/>
  <c r="R122" i="152" s="1"/>
  <c r="D122" i="152"/>
  <c r="R121" i="152"/>
  <c r="R120" i="152"/>
  <c r="P120" i="152"/>
  <c r="P119" i="152"/>
  <c r="R118" i="152"/>
  <c r="P118" i="152"/>
  <c r="P115" i="152" s="1"/>
  <c r="R117" i="152"/>
  <c r="P117" i="152"/>
  <c r="R116" i="152"/>
  <c r="P116" i="152"/>
  <c r="O115" i="152"/>
  <c r="O114" i="152" s="1"/>
  <c r="N115" i="152"/>
  <c r="N114" i="152" s="1"/>
  <c r="M115" i="152"/>
  <c r="L115" i="152"/>
  <c r="K115" i="152"/>
  <c r="J115" i="152"/>
  <c r="J114" i="152" s="1"/>
  <c r="I115" i="152"/>
  <c r="I114" i="152" s="1"/>
  <c r="H115" i="152"/>
  <c r="G115" i="152"/>
  <c r="F115" i="152"/>
  <c r="E115" i="152"/>
  <c r="R115" i="152" s="1"/>
  <c r="D115" i="152"/>
  <c r="M114" i="152"/>
  <c r="M163" i="152" s="1"/>
  <c r="L114" i="152"/>
  <c r="L163" i="152" s="1"/>
  <c r="K114" i="152"/>
  <c r="K163" i="152" s="1"/>
  <c r="H114" i="152"/>
  <c r="H163" i="152" s="1"/>
  <c r="G114" i="152"/>
  <c r="G163" i="152" s="1"/>
  <c r="F114" i="152"/>
  <c r="F163" i="152" s="1"/>
  <c r="D114" i="152"/>
  <c r="D157" i="152" s="1"/>
  <c r="M110" i="152"/>
  <c r="L110" i="152"/>
  <c r="O107" i="152"/>
  <c r="O167" i="152" s="1"/>
  <c r="N107" i="152"/>
  <c r="N110" i="152" s="1"/>
  <c r="M107" i="152"/>
  <c r="M167" i="152" s="1"/>
  <c r="L107" i="152"/>
  <c r="L167" i="152" s="1"/>
  <c r="K107" i="152"/>
  <c r="K110" i="152" s="1"/>
  <c r="J107" i="152"/>
  <c r="I107" i="152"/>
  <c r="I110" i="152" s="1"/>
  <c r="H107" i="152"/>
  <c r="H110" i="152" s="1"/>
  <c r="G107" i="152"/>
  <c r="G167" i="152" s="1"/>
  <c r="F107" i="152"/>
  <c r="F167" i="152" s="1"/>
  <c r="P106" i="152"/>
  <c r="P105" i="152"/>
  <c r="P104" i="152"/>
  <c r="P103" i="152"/>
  <c r="P102" i="152"/>
  <c r="Q102" i="152" s="1"/>
  <c r="O101" i="152"/>
  <c r="O93" i="152" s="1"/>
  <c r="N101" i="152"/>
  <c r="M101" i="152"/>
  <c r="L101" i="152"/>
  <c r="K101" i="152"/>
  <c r="J101" i="152"/>
  <c r="I101" i="152"/>
  <c r="H101" i="152"/>
  <c r="G101" i="152"/>
  <c r="F101" i="152"/>
  <c r="E101" i="152"/>
  <c r="D101" i="152"/>
  <c r="D93" i="152" s="1"/>
  <c r="P100" i="152"/>
  <c r="P99" i="152"/>
  <c r="P98" i="152"/>
  <c r="P97" i="152"/>
  <c r="E38" i="152" s="1"/>
  <c r="P96" i="152"/>
  <c r="E37" i="152" s="1"/>
  <c r="F37" i="152" s="1"/>
  <c r="P95" i="152"/>
  <c r="E36" i="152" s="1"/>
  <c r="O94" i="152"/>
  <c r="N94" i="152"/>
  <c r="M94" i="152"/>
  <c r="L94" i="152"/>
  <c r="K94" i="152"/>
  <c r="K93" i="152" s="1"/>
  <c r="J94" i="152"/>
  <c r="J93" i="152" s="1"/>
  <c r="I94" i="152"/>
  <c r="H94" i="152"/>
  <c r="G94" i="152"/>
  <c r="F94" i="152"/>
  <c r="F93" i="152" s="1"/>
  <c r="E94" i="152"/>
  <c r="D94" i="152"/>
  <c r="N93" i="152"/>
  <c r="M93" i="152"/>
  <c r="L93" i="152"/>
  <c r="I93" i="152"/>
  <c r="H93" i="152"/>
  <c r="G93" i="152"/>
  <c r="P92" i="152"/>
  <c r="P91" i="152"/>
  <c r="E32" i="152" s="1"/>
  <c r="F32" i="152" s="1"/>
  <c r="P90" i="152"/>
  <c r="E31" i="152" s="1"/>
  <c r="F31" i="152" s="1"/>
  <c r="P89" i="152"/>
  <c r="E30" i="152" s="1"/>
  <c r="F30" i="152" s="1"/>
  <c r="P88" i="152"/>
  <c r="E29" i="152" s="1"/>
  <c r="O87" i="152"/>
  <c r="N87" i="152"/>
  <c r="N79" i="152" s="1"/>
  <c r="M87" i="152"/>
  <c r="L87" i="152"/>
  <c r="K87" i="152"/>
  <c r="K79" i="152" s="1"/>
  <c r="J87" i="152"/>
  <c r="I87" i="152"/>
  <c r="H87" i="152"/>
  <c r="G87" i="152"/>
  <c r="G79" i="152" s="1"/>
  <c r="F87" i="152"/>
  <c r="E87" i="152"/>
  <c r="D87" i="152"/>
  <c r="P86" i="152"/>
  <c r="P85" i="152"/>
  <c r="E26" i="152" s="1"/>
  <c r="P84" i="152"/>
  <c r="E25" i="152" s="1"/>
  <c r="P83" i="152"/>
  <c r="E24" i="152" s="1"/>
  <c r="P82" i="152"/>
  <c r="P81" i="152"/>
  <c r="E22" i="152" s="1"/>
  <c r="F22" i="152" s="1"/>
  <c r="O80" i="152"/>
  <c r="N80" i="152"/>
  <c r="M80" i="152"/>
  <c r="M79" i="152" s="1"/>
  <c r="L80" i="152"/>
  <c r="K80" i="152"/>
  <c r="J80" i="152"/>
  <c r="I80" i="152"/>
  <c r="H80" i="152"/>
  <c r="H79" i="152" s="1"/>
  <c r="G80" i="152"/>
  <c r="F80" i="152"/>
  <c r="F79" i="152" s="1"/>
  <c r="E80" i="152"/>
  <c r="D80" i="152"/>
  <c r="P80" i="152" s="1"/>
  <c r="O79" i="152"/>
  <c r="L79" i="152"/>
  <c r="J79" i="152"/>
  <c r="I79" i="152"/>
  <c r="E79" i="152"/>
  <c r="P78" i="152"/>
  <c r="P77" i="152"/>
  <c r="F18" i="152" s="1"/>
  <c r="P76" i="152"/>
  <c r="P75" i="152"/>
  <c r="R74" i="152"/>
  <c r="P74" i="152"/>
  <c r="R73" i="152"/>
  <c r="P73" i="152"/>
  <c r="R72" i="152"/>
  <c r="P72" i="152"/>
  <c r="R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P70" i="152"/>
  <c r="P69" i="152"/>
  <c r="R68" i="152"/>
  <c r="P68" i="152"/>
  <c r="R67" i="152"/>
  <c r="P67" i="152"/>
  <c r="R66" i="152"/>
  <c r="P66" i="152"/>
  <c r="R65" i="152"/>
  <c r="P65" i="152"/>
  <c r="R64" i="152"/>
  <c r="O64" i="152"/>
  <c r="O63" i="152" s="1"/>
  <c r="N64" i="152"/>
  <c r="N63" i="152" s="1"/>
  <c r="N166" i="152" s="1"/>
  <c r="M64" i="152"/>
  <c r="L64" i="152"/>
  <c r="K64" i="152"/>
  <c r="J64" i="152"/>
  <c r="J63" i="152" s="1"/>
  <c r="J166" i="152" s="1"/>
  <c r="I64" i="152"/>
  <c r="I63" i="152" s="1"/>
  <c r="I166" i="152" s="1"/>
  <c r="H64" i="152"/>
  <c r="G64" i="152"/>
  <c r="F64" i="152"/>
  <c r="E64" i="152"/>
  <c r="D64" i="152"/>
  <c r="M63" i="152"/>
  <c r="M166" i="152" s="1"/>
  <c r="L63" i="152"/>
  <c r="L166" i="152" s="1"/>
  <c r="K63" i="152"/>
  <c r="K166" i="152" s="1"/>
  <c r="H63" i="152"/>
  <c r="H166" i="152" s="1"/>
  <c r="G63" i="152"/>
  <c r="F63" i="152"/>
  <c r="D63" i="152"/>
  <c r="J49" i="152"/>
  <c r="D49" i="152"/>
  <c r="D47" i="152"/>
  <c r="O21" i="152" s="1"/>
  <c r="K46" i="152"/>
  <c r="E46" i="152"/>
  <c r="F46" i="152" s="1"/>
  <c r="D46" i="152"/>
  <c r="K45" i="152"/>
  <c r="E45" i="152"/>
  <c r="K44" i="152"/>
  <c r="J44" i="152"/>
  <c r="E44" i="152"/>
  <c r="F44" i="152" s="1"/>
  <c r="D44" i="152"/>
  <c r="K43" i="152"/>
  <c r="E43" i="152"/>
  <c r="D43" i="152"/>
  <c r="K42" i="152"/>
  <c r="K40" i="152"/>
  <c r="J40" i="152"/>
  <c r="E40" i="152"/>
  <c r="F40" i="152" s="1"/>
  <c r="E39" i="152"/>
  <c r="D39" i="152"/>
  <c r="K38" i="152"/>
  <c r="J38" i="152"/>
  <c r="K37" i="152"/>
  <c r="D37" i="152"/>
  <c r="J36" i="152"/>
  <c r="K36" i="152"/>
  <c r="D36" i="152"/>
  <c r="K35" i="152"/>
  <c r="D32" i="152"/>
  <c r="D31" i="152"/>
  <c r="K30" i="152"/>
  <c r="J30" i="152"/>
  <c r="K29" i="152"/>
  <c r="J29" i="152"/>
  <c r="D29" i="152"/>
  <c r="K28" i="152"/>
  <c r="K26" i="152"/>
  <c r="D25" i="152"/>
  <c r="K24" i="152"/>
  <c r="J24" i="152"/>
  <c r="D24" i="152"/>
  <c r="K23" i="152"/>
  <c r="J23" i="152"/>
  <c r="E23" i="152"/>
  <c r="F23" i="152" s="1"/>
  <c r="K22" i="152"/>
  <c r="J22" i="152"/>
  <c r="D22" i="152"/>
  <c r="D21" i="152" s="1"/>
  <c r="R18" i="152"/>
  <c r="D18" i="152"/>
  <c r="K16" i="152"/>
  <c r="R15" i="152"/>
  <c r="K15" i="152"/>
  <c r="F15" i="152"/>
  <c r="D15" i="152"/>
  <c r="R14" i="152"/>
  <c r="K14" i="152"/>
  <c r="E14" i="152"/>
  <c r="F14" i="152" s="1"/>
  <c r="D14" i="152"/>
  <c r="P13" i="152"/>
  <c r="R13" i="152" s="1"/>
  <c r="O13" i="152"/>
  <c r="N13" i="152"/>
  <c r="K13" i="152"/>
  <c r="K11" i="152"/>
  <c r="E11" i="152"/>
  <c r="F11" i="152" s="1"/>
  <c r="D11" i="152"/>
  <c r="E10" i="152"/>
  <c r="D10" i="152"/>
  <c r="K9" i="152"/>
  <c r="J9" i="152"/>
  <c r="E9" i="152"/>
  <c r="F9" i="152" s="1"/>
  <c r="D9" i="152"/>
  <c r="Q8" i="152"/>
  <c r="K8" i="152"/>
  <c r="J8" i="152"/>
  <c r="E8" i="152"/>
  <c r="F8" i="152" s="1"/>
  <c r="D8" i="152"/>
  <c r="N7" i="152"/>
  <c r="E7" i="152"/>
  <c r="D7" i="152"/>
  <c r="F7" i="152" s="1"/>
  <c r="N6" i="152"/>
  <c r="N5" i="152"/>
  <c r="O63" i="151"/>
  <c r="N63" i="151"/>
  <c r="M63" i="151"/>
  <c r="L63" i="151"/>
  <c r="K63" i="151"/>
  <c r="J63" i="151"/>
  <c r="I63" i="151"/>
  <c r="H63" i="151"/>
  <c r="G63" i="151"/>
  <c r="F63" i="151"/>
  <c r="E63" i="151"/>
  <c r="D63" i="151"/>
  <c r="C62" i="151"/>
  <c r="C61" i="151"/>
  <c r="C60" i="151"/>
  <c r="C59" i="151"/>
  <c r="C58" i="151"/>
  <c r="C57" i="151"/>
  <c r="R56" i="151"/>
  <c r="C56" i="151"/>
  <c r="AD55" i="151"/>
  <c r="AC55" i="151"/>
  <c r="AB55" i="151"/>
  <c r="R55" i="151" s="1"/>
  <c r="AA55" i="151"/>
  <c r="Z55" i="151"/>
  <c r="Y55" i="151"/>
  <c r="X55" i="151"/>
  <c r="W55" i="151"/>
  <c r="V55" i="151"/>
  <c r="U55" i="151"/>
  <c r="T55" i="151"/>
  <c r="S55" i="151"/>
  <c r="C55" i="151"/>
  <c r="AD54" i="151"/>
  <c r="AD52" i="151" s="1"/>
  <c r="AC54" i="151"/>
  <c r="AB54" i="151"/>
  <c r="AA54" i="151"/>
  <c r="AA52" i="151" s="1"/>
  <c r="Z54" i="151"/>
  <c r="Z52" i="151" s="1"/>
  <c r="Y54" i="151"/>
  <c r="X54" i="151"/>
  <c r="W54" i="151"/>
  <c r="V54" i="151"/>
  <c r="U54" i="151"/>
  <c r="T54" i="151"/>
  <c r="S54" i="151"/>
  <c r="S52" i="151" s="1"/>
  <c r="R54" i="151"/>
  <c r="C54" i="151"/>
  <c r="AD53" i="151"/>
  <c r="AC53" i="151"/>
  <c r="AC52" i="151" s="1"/>
  <c r="AB53" i="151"/>
  <c r="AB52" i="151" s="1"/>
  <c r="AA53" i="151"/>
  <c r="Z53" i="151"/>
  <c r="Y53" i="151"/>
  <c r="X53" i="151"/>
  <c r="W53" i="151"/>
  <c r="V53" i="151"/>
  <c r="U53" i="151"/>
  <c r="U52" i="151" s="1"/>
  <c r="T53" i="151"/>
  <c r="T52" i="151" s="1"/>
  <c r="S53" i="151"/>
  <c r="R53" i="151" s="1"/>
  <c r="C53" i="151"/>
  <c r="Y52" i="151"/>
  <c r="X52" i="151"/>
  <c r="W52" i="151"/>
  <c r="V52" i="151"/>
  <c r="C52" i="151"/>
  <c r="R51" i="151"/>
  <c r="C51" i="151"/>
  <c r="AD50" i="151"/>
  <c r="AC50" i="151"/>
  <c r="AB50" i="151"/>
  <c r="AA50" i="151"/>
  <c r="AA45" i="151" s="1"/>
  <c r="AA44" i="151" s="1"/>
  <c r="Z50" i="151"/>
  <c r="Z45" i="151" s="1"/>
  <c r="Z44" i="151" s="1"/>
  <c r="Y50" i="151"/>
  <c r="X50" i="151"/>
  <c r="W50" i="151"/>
  <c r="V50" i="151"/>
  <c r="R50" i="151" s="1"/>
  <c r="U50" i="151"/>
  <c r="T50" i="151"/>
  <c r="S50" i="151"/>
  <c r="C50" i="151"/>
  <c r="AD49" i="151"/>
  <c r="AC49" i="151"/>
  <c r="AB49" i="151"/>
  <c r="R49" i="151" s="1"/>
  <c r="AA49" i="151"/>
  <c r="Z49" i="151"/>
  <c r="Y49" i="151"/>
  <c r="X49" i="151"/>
  <c r="W49" i="151"/>
  <c r="V49" i="151"/>
  <c r="U49" i="151"/>
  <c r="T49" i="151"/>
  <c r="S49" i="151"/>
  <c r="C49" i="151"/>
  <c r="AD48" i="151"/>
  <c r="AC48" i="151"/>
  <c r="AB48" i="151"/>
  <c r="AA48" i="151"/>
  <c r="Z48" i="151"/>
  <c r="Y48" i="151"/>
  <c r="X48" i="151"/>
  <c r="W48" i="151"/>
  <c r="V48" i="151"/>
  <c r="U48" i="151"/>
  <c r="T48" i="151"/>
  <c r="S48" i="151"/>
  <c r="R48" i="151"/>
  <c r="C48" i="151"/>
  <c r="AD47" i="151"/>
  <c r="AC47" i="151"/>
  <c r="AC45" i="151" s="1"/>
  <c r="AC44" i="151" s="1"/>
  <c r="AB47" i="151"/>
  <c r="AB45" i="151" s="1"/>
  <c r="AB44" i="151" s="1"/>
  <c r="AA47" i="151"/>
  <c r="Z47" i="151"/>
  <c r="Y47" i="151"/>
  <c r="X47" i="151"/>
  <c r="W47" i="151"/>
  <c r="V47" i="151"/>
  <c r="U47" i="151"/>
  <c r="U45" i="151" s="1"/>
  <c r="U44" i="151" s="1"/>
  <c r="T47" i="151"/>
  <c r="T45" i="151" s="1"/>
  <c r="T44" i="151" s="1"/>
  <c r="S47" i="151"/>
  <c r="R47" i="151" s="1"/>
  <c r="C47" i="151"/>
  <c r="AD46" i="151"/>
  <c r="AD45" i="151" s="1"/>
  <c r="AD44" i="151" s="1"/>
  <c r="AC46" i="151"/>
  <c r="AB46" i="151"/>
  <c r="AA46" i="151"/>
  <c r="Z46" i="151"/>
  <c r="Y46" i="151"/>
  <c r="X46" i="151"/>
  <c r="W46" i="151"/>
  <c r="W45" i="151" s="1"/>
  <c r="W44" i="151" s="1"/>
  <c r="V46" i="151"/>
  <c r="V45" i="151" s="1"/>
  <c r="V44" i="151" s="1"/>
  <c r="U46" i="151"/>
  <c r="T46" i="151"/>
  <c r="S46" i="151"/>
  <c r="R46" i="151" s="1"/>
  <c r="C46" i="151"/>
  <c r="Y45" i="151"/>
  <c r="Y44" i="151" s="1"/>
  <c r="X45" i="151"/>
  <c r="X44" i="151" s="1"/>
  <c r="C45" i="151"/>
  <c r="C63" i="151" s="1"/>
  <c r="O41" i="151"/>
  <c r="N41" i="151"/>
  <c r="M41" i="151"/>
  <c r="L41" i="151"/>
  <c r="K41" i="151"/>
  <c r="J41" i="151"/>
  <c r="I41" i="151"/>
  <c r="H41" i="151"/>
  <c r="G41" i="151"/>
  <c r="F41" i="151"/>
  <c r="E41" i="151"/>
  <c r="D41" i="151"/>
  <c r="C40" i="151"/>
  <c r="C39" i="151"/>
  <c r="C38" i="151"/>
  <c r="C37" i="151"/>
  <c r="C36" i="151"/>
  <c r="R35" i="151"/>
  <c r="C35" i="151"/>
  <c r="AD34" i="151"/>
  <c r="AC34" i="151"/>
  <c r="AB34" i="151"/>
  <c r="AA34" i="151"/>
  <c r="Z34" i="151"/>
  <c r="Y34" i="151"/>
  <c r="X34" i="151"/>
  <c r="W34" i="151"/>
  <c r="V34" i="151"/>
  <c r="U34" i="151"/>
  <c r="T34" i="151"/>
  <c r="S34" i="151"/>
  <c r="R34" i="151" s="1"/>
  <c r="C34" i="151"/>
  <c r="AD33" i="151"/>
  <c r="AC33" i="151"/>
  <c r="AB33" i="151"/>
  <c r="AA33" i="151"/>
  <c r="Z33" i="151"/>
  <c r="Z31" i="151" s="1"/>
  <c r="Y33" i="151"/>
  <c r="Y31" i="151" s="1"/>
  <c r="X33" i="151"/>
  <c r="W33" i="151"/>
  <c r="V33" i="151"/>
  <c r="V31" i="151" s="1"/>
  <c r="U33" i="151"/>
  <c r="R33" i="151" s="1"/>
  <c r="T33" i="151"/>
  <c r="S33" i="151"/>
  <c r="C33" i="151"/>
  <c r="AD32" i="151"/>
  <c r="AC32" i="151"/>
  <c r="AB32" i="151"/>
  <c r="AB31" i="151" s="1"/>
  <c r="AA32" i="151"/>
  <c r="AA31" i="151" s="1"/>
  <c r="Z32" i="151"/>
  <c r="Y32" i="151"/>
  <c r="X32" i="151"/>
  <c r="X31" i="151" s="1"/>
  <c r="W32" i="151"/>
  <c r="W31" i="151" s="1"/>
  <c r="V32" i="151"/>
  <c r="U32" i="151"/>
  <c r="T32" i="151"/>
  <c r="S32" i="151"/>
  <c r="C32" i="151"/>
  <c r="AD31" i="151"/>
  <c r="AC31" i="151"/>
  <c r="T31" i="151"/>
  <c r="S31" i="151"/>
  <c r="C31" i="151"/>
  <c r="C30" i="151"/>
  <c r="AD29" i="151"/>
  <c r="AC29" i="151"/>
  <c r="AB29" i="151"/>
  <c r="AA29" i="151"/>
  <c r="Z29" i="151"/>
  <c r="Y29" i="151"/>
  <c r="X29" i="151"/>
  <c r="W29" i="151"/>
  <c r="V29" i="151"/>
  <c r="U29" i="151"/>
  <c r="U24" i="151" s="1"/>
  <c r="T29" i="151"/>
  <c r="R29" i="151" s="1"/>
  <c r="S29" i="151"/>
  <c r="C29" i="151"/>
  <c r="AD28" i="151"/>
  <c r="AC28" i="151"/>
  <c r="AB28" i="151"/>
  <c r="AA28" i="151"/>
  <c r="Z28" i="151"/>
  <c r="Y28" i="151"/>
  <c r="X28" i="151"/>
  <c r="W28" i="151"/>
  <c r="V28" i="151"/>
  <c r="V24" i="151" s="1"/>
  <c r="U28" i="151"/>
  <c r="T28" i="151"/>
  <c r="S28" i="151"/>
  <c r="R28" i="151" s="1"/>
  <c r="C28" i="151"/>
  <c r="AD27" i="151"/>
  <c r="AC27" i="151"/>
  <c r="AB27" i="151"/>
  <c r="AA27" i="151"/>
  <c r="Z27" i="151"/>
  <c r="Y27" i="151"/>
  <c r="X27" i="151"/>
  <c r="W27" i="151"/>
  <c r="V27" i="151"/>
  <c r="U27" i="151"/>
  <c r="T27" i="151"/>
  <c r="S27" i="151"/>
  <c r="R27" i="151" s="1"/>
  <c r="C27" i="151"/>
  <c r="AD26" i="151"/>
  <c r="AC26" i="151"/>
  <c r="AB26" i="151"/>
  <c r="AA26" i="151"/>
  <c r="AA24" i="151" s="1"/>
  <c r="Z26" i="151"/>
  <c r="Z24" i="151" s="1"/>
  <c r="Y26" i="151"/>
  <c r="X26" i="151"/>
  <c r="W26" i="151"/>
  <c r="W24" i="151" s="1"/>
  <c r="V26" i="151"/>
  <c r="U26" i="151"/>
  <c r="T26" i="151"/>
  <c r="S26" i="151"/>
  <c r="R26" i="151" s="1"/>
  <c r="C26" i="151"/>
  <c r="AD25" i="151"/>
  <c r="AC25" i="151"/>
  <c r="AC24" i="151" s="1"/>
  <c r="AC23" i="151" s="1"/>
  <c r="AB25" i="151"/>
  <c r="AB24" i="151" s="1"/>
  <c r="AA25" i="151"/>
  <c r="Z25" i="151"/>
  <c r="Y25" i="151"/>
  <c r="Y24" i="151" s="1"/>
  <c r="Y23" i="151" s="1"/>
  <c r="X25" i="151"/>
  <c r="X24" i="151" s="1"/>
  <c r="X23" i="151" s="1"/>
  <c r="W25" i="151"/>
  <c r="V25" i="151"/>
  <c r="U25" i="151"/>
  <c r="T25" i="151"/>
  <c r="S25" i="151"/>
  <c r="C25" i="151"/>
  <c r="C41" i="151" s="1"/>
  <c r="AD24" i="151"/>
  <c r="AD23" i="151" s="1"/>
  <c r="S24" i="151"/>
  <c r="S23" i="151" s="1"/>
  <c r="C24" i="151"/>
  <c r="O20" i="151"/>
  <c r="N20" i="151"/>
  <c r="M20" i="151"/>
  <c r="L20" i="151"/>
  <c r="K20" i="151"/>
  <c r="J20" i="151"/>
  <c r="I20" i="151"/>
  <c r="H20" i="151"/>
  <c r="G20" i="151"/>
  <c r="F20" i="151"/>
  <c r="E20" i="151"/>
  <c r="D20" i="151"/>
  <c r="C19" i="151"/>
  <c r="C18" i="151"/>
  <c r="C17" i="151"/>
  <c r="C16" i="151"/>
  <c r="R15" i="151"/>
  <c r="C15" i="151"/>
  <c r="AD14" i="151"/>
  <c r="AC14" i="151"/>
  <c r="AC11" i="151" s="1"/>
  <c r="AB14" i="151"/>
  <c r="AB11" i="151" s="1"/>
  <c r="AA14" i="151"/>
  <c r="Z14" i="151"/>
  <c r="Y14" i="151"/>
  <c r="X14" i="151"/>
  <c r="W14" i="151"/>
  <c r="V14" i="151"/>
  <c r="U14" i="151"/>
  <c r="T14" i="151"/>
  <c r="S14" i="151"/>
  <c r="C14" i="151"/>
  <c r="AD13" i="151"/>
  <c r="AD11" i="151" s="1"/>
  <c r="AC13" i="151"/>
  <c r="AB13" i="151"/>
  <c r="AA13" i="151"/>
  <c r="Z13" i="151"/>
  <c r="Y13" i="151"/>
  <c r="X13" i="151"/>
  <c r="W13" i="151"/>
  <c r="V13" i="151"/>
  <c r="U13" i="151"/>
  <c r="T13" i="151"/>
  <c r="S13" i="151"/>
  <c r="S11" i="151" s="1"/>
  <c r="R13" i="151"/>
  <c r="C13" i="151"/>
  <c r="AD12" i="151"/>
  <c r="AC12" i="151"/>
  <c r="AB12" i="151"/>
  <c r="AA12" i="151"/>
  <c r="Z12" i="151"/>
  <c r="Y12" i="151"/>
  <c r="X12" i="151"/>
  <c r="W12" i="151"/>
  <c r="V12" i="151"/>
  <c r="U12" i="151"/>
  <c r="U11" i="151" s="1"/>
  <c r="T12" i="151"/>
  <c r="R12" i="151" s="1"/>
  <c r="S12" i="151"/>
  <c r="C12" i="151"/>
  <c r="AA11" i="151"/>
  <c r="Z11" i="151"/>
  <c r="Y11" i="151"/>
  <c r="X11" i="151"/>
  <c r="W11" i="151"/>
  <c r="V11" i="151"/>
  <c r="C11" i="151"/>
  <c r="R10" i="151"/>
  <c r="C10" i="151"/>
  <c r="AD9" i="151"/>
  <c r="AC9" i="151"/>
  <c r="AB9" i="151"/>
  <c r="AA9" i="151"/>
  <c r="AA4" i="151" s="1"/>
  <c r="AA3" i="151" s="1"/>
  <c r="Z9" i="151"/>
  <c r="Z4" i="151" s="1"/>
  <c r="Z3" i="151" s="1"/>
  <c r="Y9" i="151"/>
  <c r="X9" i="151"/>
  <c r="W9" i="151"/>
  <c r="V9" i="151"/>
  <c r="U9" i="151"/>
  <c r="T9" i="151"/>
  <c r="R9" i="151" s="1"/>
  <c r="S9" i="151"/>
  <c r="C9" i="151"/>
  <c r="AD8" i="151"/>
  <c r="AC8" i="151"/>
  <c r="AC4" i="151" s="1"/>
  <c r="AB8" i="151"/>
  <c r="AB4" i="151" s="1"/>
  <c r="AA8" i="151"/>
  <c r="Z8" i="151"/>
  <c r="Y8" i="151"/>
  <c r="X8" i="151"/>
  <c r="W8" i="151"/>
  <c r="V8" i="151"/>
  <c r="U8" i="151"/>
  <c r="T8" i="151"/>
  <c r="S8" i="151"/>
  <c r="C8" i="151"/>
  <c r="AD7" i="151"/>
  <c r="AD4" i="151" s="1"/>
  <c r="AC7" i="151"/>
  <c r="AB7" i="151"/>
  <c r="AA7" i="151"/>
  <c r="Z7" i="151"/>
  <c r="Y7" i="151"/>
  <c r="X7" i="151"/>
  <c r="W7" i="151"/>
  <c r="V7" i="151"/>
  <c r="U7" i="151"/>
  <c r="T7" i="151"/>
  <c r="S7" i="151"/>
  <c r="R7" i="151"/>
  <c r="C7" i="151"/>
  <c r="AD6" i="151"/>
  <c r="AC6" i="151"/>
  <c r="AB6" i="151"/>
  <c r="AA6" i="151"/>
  <c r="Z6" i="151"/>
  <c r="Y6" i="151"/>
  <c r="X6" i="151"/>
  <c r="W6" i="151"/>
  <c r="V6" i="151"/>
  <c r="U6" i="151"/>
  <c r="U4" i="151" s="1"/>
  <c r="T6" i="151"/>
  <c r="T4" i="151" s="1"/>
  <c r="S6" i="151"/>
  <c r="R6" i="151" s="1"/>
  <c r="C6" i="151"/>
  <c r="AD5" i="151"/>
  <c r="AC5" i="151"/>
  <c r="AB5" i="151"/>
  <c r="AA5" i="151"/>
  <c r="Z5" i="151"/>
  <c r="Y5" i="151"/>
  <c r="X5" i="151"/>
  <c r="W5" i="151"/>
  <c r="W4" i="151" s="1"/>
  <c r="W3" i="151" s="1"/>
  <c r="V5" i="151"/>
  <c r="V4" i="151" s="1"/>
  <c r="V3" i="151" s="1"/>
  <c r="U5" i="151"/>
  <c r="T5" i="151"/>
  <c r="S5" i="151"/>
  <c r="R5" i="151" s="1"/>
  <c r="C5" i="151"/>
  <c r="Y4" i="151"/>
  <c r="Y3" i="151" s="1"/>
  <c r="X4" i="151"/>
  <c r="X3" i="151" s="1"/>
  <c r="C4" i="151"/>
  <c r="C3" i="151"/>
  <c r="C20" i="151" s="1"/>
  <c r="E93" i="152" l="1"/>
  <c r="E42" i="152"/>
  <c r="P94" i="152"/>
  <c r="P87" i="152"/>
  <c r="P64" i="152"/>
  <c r="E6" i="152"/>
  <c r="P71" i="152"/>
  <c r="E63" i="152"/>
  <c r="J15" i="153"/>
  <c r="K23" i="156"/>
  <c r="E165" i="156"/>
  <c r="K40" i="156"/>
  <c r="K12" i="156"/>
  <c r="K8" i="156"/>
  <c r="F101" i="155"/>
  <c r="F102" i="155" s="1"/>
  <c r="C91" i="154"/>
  <c r="I128" i="152"/>
  <c r="R128" i="152" s="1"/>
  <c r="D28" i="152"/>
  <c r="D20" i="152"/>
  <c r="R136" i="152"/>
  <c r="J28" i="152"/>
  <c r="R8" i="152"/>
  <c r="R16" i="152"/>
  <c r="K34" i="156"/>
  <c r="G38" i="156"/>
  <c r="I38" i="156" s="1"/>
  <c r="K38" i="156" s="1"/>
  <c r="G61" i="156"/>
  <c r="I61" i="156" s="1"/>
  <c r="K61" i="156" s="1"/>
  <c r="I137" i="156"/>
  <c r="K137" i="156" s="1"/>
  <c r="J37" i="153"/>
  <c r="G62" i="156"/>
  <c r="I62" i="156" s="1"/>
  <c r="K62" i="156" s="1"/>
  <c r="I127" i="153"/>
  <c r="I109" i="156"/>
  <c r="K109" i="156" s="1"/>
  <c r="G27" i="156"/>
  <c r="I27" i="156" s="1"/>
  <c r="K27" i="156" s="1"/>
  <c r="G44" i="156"/>
  <c r="I44" i="156" s="1"/>
  <c r="K44" i="156" s="1"/>
  <c r="I205" i="156"/>
  <c r="K205" i="156" s="1"/>
  <c r="K120" i="156"/>
  <c r="J98" i="153"/>
  <c r="G96" i="153"/>
  <c r="G37" i="153"/>
  <c r="E45" i="156"/>
  <c r="G13" i="153"/>
  <c r="J13" i="153" s="1"/>
  <c r="G24" i="153"/>
  <c r="J24" i="153" s="1"/>
  <c r="G41" i="153"/>
  <c r="I41" i="153" s="1"/>
  <c r="G69" i="156"/>
  <c r="I69" i="156" s="1"/>
  <c r="K69" i="156" s="1"/>
  <c r="G34" i="153"/>
  <c r="I34" i="153" s="1"/>
  <c r="J25" i="153"/>
  <c r="G31" i="153"/>
  <c r="I194" i="156"/>
  <c r="K194" i="156" s="1"/>
  <c r="K49" i="152"/>
  <c r="I167" i="152"/>
  <c r="F110" i="152"/>
  <c r="N167" i="152"/>
  <c r="G110" i="152"/>
  <c r="K39" i="156"/>
  <c r="K29" i="156"/>
  <c r="K21" i="156"/>
  <c r="K19" i="156"/>
  <c r="K9" i="156"/>
  <c r="I5" i="156"/>
  <c r="H62" i="156"/>
  <c r="H60" i="156"/>
  <c r="K5" i="156"/>
  <c r="K70" i="156"/>
  <c r="E57" i="156"/>
  <c r="K24" i="156"/>
  <c r="K25" i="156"/>
  <c r="K26" i="156"/>
  <c r="P58" i="155"/>
  <c r="N13" i="155"/>
  <c r="L101" i="155"/>
  <c r="L102" i="155" s="1"/>
  <c r="P50" i="155"/>
  <c r="M207" i="155"/>
  <c r="N176" i="155"/>
  <c r="N177" i="155" s="1"/>
  <c r="P207" i="155"/>
  <c r="F13" i="155"/>
  <c r="E207" i="155"/>
  <c r="E208" i="155" s="1"/>
  <c r="K3" i="155"/>
  <c r="K18" i="155" s="1"/>
  <c r="K19" i="155" s="1"/>
  <c r="I207" i="155"/>
  <c r="E176" i="155"/>
  <c r="E177" i="155" s="1"/>
  <c r="K176" i="155"/>
  <c r="K177" i="155" s="1"/>
  <c r="C71" i="155"/>
  <c r="C59" i="155"/>
  <c r="M58" i="155"/>
  <c r="O50" i="155"/>
  <c r="C36" i="155"/>
  <c r="C24" i="155"/>
  <c r="C32" i="155"/>
  <c r="I131" i="155"/>
  <c r="I132" i="155" s="1"/>
  <c r="J131" i="155"/>
  <c r="J155" i="155" s="1"/>
  <c r="J157" i="155" s="1"/>
  <c r="J158" i="155" s="1"/>
  <c r="M101" i="155"/>
  <c r="M102" i="155" s="1"/>
  <c r="C12" i="155"/>
  <c r="G101" i="155"/>
  <c r="G102" i="155" s="1"/>
  <c r="P3" i="155"/>
  <c r="L3" i="155"/>
  <c r="H3" i="155"/>
  <c r="H18" i="155" s="1"/>
  <c r="H19" i="155" s="1"/>
  <c r="E3" i="155"/>
  <c r="E18" i="155" s="1"/>
  <c r="E19" i="155" s="1"/>
  <c r="J20" i="155"/>
  <c r="C52" i="155"/>
  <c r="C54" i="155"/>
  <c r="C56" i="155"/>
  <c r="O58" i="155"/>
  <c r="N101" i="155"/>
  <c r="N102" i="155" s="1"/>
  <c r="P131" i="155"/>
  <c r="P132" i="155" s="1"/>
  <c r="C171" i="155"/>
  <c r="C178" i="155"/>
  <c r="I20" i="155"/>
  <c r="M13" i="155"/>
  <c r="L20" i="155"/>
  <c r="K20" i="155"/>
  <c r="C42" i="155"/>
  <c r="C53" i="155"/>
  <c r="C57" i="155"/>
  <c r="J13" i="155"/>
  <c r="J18" i="155" s="1"/>
  <c r="J19" i="155" s="1"/>
  <c r="N58" i="155"/>
  <c r="M20" i="155"/>
  <c r="G50" i="155"/>
  <c r="C64" i="155"/>
  <c r="C66" i="155"/>
  <c r="C68" i="155"/>
  <c r="C70" i="155"/>
  <c r="C141" i="155"/>
  <c r="J176" i="155"/>
  <c r="J177" i="155" s="1"/>
  <c r="M176" i="155"/>
  <c r="M177" i="155" s="1"/>
  <c r="I3" i="155"/>
  <c r="I18" i="155" s="1"/>
  <c r="I19" i="155" s="1"/>
  <c r="C27" i="155"/>
  <c r="C55" i="155"/>
  <c r="C63" i="155"/>
  <c r="C65" i="155"/>
  <c r="C69" i="155"/>
  <c r="E131" i="155"/>
  <c r="P176" i="155"/>
  <c r="P177" i="155" s="1"/>
  <c r="C6" i="155"/>
  <c r="J3" i="155"/>
  <c r="O20" i="155"/>
  <c r="C26" i="155"/>
  <c r="C39" i="155"/>
  <c r="I50" i="155"/>
  <c r="G58" i="155"/>
  <c r="C96" i="155"/>
  <c r="H131" i="155"/>
  <c r="H132" i="155" s="1"/>
  <c r="F207" i="155"/>
  <c r="C17" i="155"/>
  <c r="C25" i="155"/>
  <c r="C38" i="155"/>
  <c r="C67" i="155"/>
  <c r="G207" i="155"/>
  <c r="G231" i="155" s="1"/>
  <c r="G233" i="155" s="1"/>
  <c r="G234" i="155" s="1"/>
  <c r="C217" i="155"/>
  <c r="K13" i="155"/>
  <c r="K48" i="155" s="1"/>
  <c r="C16" i="155"/>
  <c r="C21" i="155"/>
  <c r="C23" i="155"/>
  <c r="P20" i="155"/>
  <c r="P48" i="155" s="1"/>
  <c r="C37" i="155"/>
  <c r="K50" i="155"/>
  <c r="I58" i="155"/>
  <c r="G13" i="155"/>
  <c r="C22" i="155"/>
  <c r="C29" i="155"/>
  <c r="C31" i="155"/>
  <c r="C33" i="155"/>
  <c r="C35" i="155"/>
  <c r="I176" i="155"/>
  <c r="I177" i="155" s="1"/>
  <c r="C61" i="155"/>
  <c r="G20" i="155"/>
  <c r="C28" i="155"/>
  <c r="C30" i="155"/>
  <c r="C34" i="155"/>
  <c r="C41" i="155"/>
  <c r="C43" i="155"/>
  <c r="C45" i="155"/>
  <c r="K58" i="155"/>
  <c r="E101" i="155"/>
  <c r="E102" i="155" s="1"/>
  <c r="H207" i="155"/>
  <c r="H208" i="155" s="1"/>
  <c r="C10" i="155"/>
  <c r="C44" i="155"/>
  <c r="C40" i="155"/>
  <c r="C46" i="155"/>
  <c r="L58" i="155"/>
  <c r="K101" i="155"/>
  <c r="K102" i="155" s="1"/>
  <c r="J101" i="155"/>
  <c r="J102" i="155" s="1"/>
  <c r="C133" i="155"/>
  <c r="J94" i="153"/>
  <c r="J20" i="153"/>
  <c r="J39" i="153"/>
  <c r="J53" i="153"/>
  <c r="J51" i="153"/>
  <c r="E45" i="154"/>
  <c r="Q53" i="154"/>
  <c r="H3" i="154"/>
  <c r="F82" i="154"/>
  <c r="F86" i="154" s="1"/>
  <c r="C6" i="154"/>
  <c r="K82" i="154"/>
  <c r="K86" i="154" s="1"/>
  <c r="L45" i="154"/>
  <c r="M82" i="154"/>
  <c r="M86" i="154" s="1"/>
  <c r="P82" i="154"/>
  <c r="P86" i="154" s="1"/>
  <c r="E82" i="154"/>
  <c r="E86" i="154" s="1"/>
  <c r="N82" i="154"/>
  <c r="N86" i="154" s="1"/>
  <c r="L82" i="154"/>
  <c r="L86" i="154" s="1"/>
  <c r="K45" i="154"/>
  <c r="I45" i="154"/>
  <c r="J126" i="154"/>
  <c r="J130" i="154" s="1"/>
  <c r="K126" i="154"/>
  <c r="K130" i="154" s="1"/>
  <c r="C30" i="154"/>
  <c r="C18" i="154"/>
  <c r="F10" i="154"/>
  <c r="G3" i="154"/>
  <c r="I3" i="154"/>
  <c r="L126" i="154"/>
  <c r="L130" i="154" s="1"/>
  <c r="F3" i="154"/>
  <c r="L3" i="154"/>
  <c r="K3" i="154"/>
  <c r="K38" i="154" s="1"/>
  <c r="K42" i="154" s="1"/>
  <c r="J3" i="154"/>
  <c r="L10" i="154"/>
  <c r="H82" i="154"/>
  <c r="H86" i="154" s="1"/>
  <c r="M10" i="154"/>
  <c r="I82" i="154"/>
  <c r="I86" i="154" s="1"/>
  <c r="N4" i="154"/>
  <c r="N3" i="154" s="1"/>
  <c r="M126" i="154"/>
  <c r="M130" i="154" s="1"/>
  <c r="C20" i="154"/>
  <c r="J82" i="154"/>
  <c r="J86" i="154" s="1"/>
  <c r="N126" i="154"/>
  <c r="N130" i="154" s="1"/>
  <c r="O10" i="154"/>
  <c r="C19" i="154"/>
  <c r="C32" i="154"/>
  <c r="C50" i="154"/>
  <c r="C47" i="154" s="1"/>
  <c r="O126" i="154"/>
  <c r="O130" i="154" s="1"/>
  <c r="P10" i="154"/>
  <c r="C16" i="154"/>
  <c r="C17" i="154"/>
  <c r="C31" i="154"/>
  <c r="P126" i="154"/>
  <c r="P130" i="154" s="1"/>
  <c r="C5" i="154"/>
  <c r="C3" i="154" s="1"/>
  <c r="P3" i="154"/>
  <c r="O3" i="154"/>
  <c r="C12" i="154"/>
  <c r="C15" i="154"/>
  <c r="C23" i="154"/>
  <c r="C24" i="154"/>
  <c r="C28" i="154"/>
  <c r="C29" i="154"/>
  <c r="C85" i="154"/>
  <c r="G10" i="154"/>
  <c r="G38" i="154" s="1"/>
  <c r="G42" i="154" s="1"/>
  <c r="C27" i="154"/>
  <c r="C35" i="154"/>
  <c r="C36" i="154"/>
  <c r="E126" i="154"/>
  <c r="E130" i="154" s="1"/>
  <c r="C22" i="154"/>
  <c r="O82" i="154"/>
  <c r="O86" i="154" s="1"/>
  <c r="C54" i="154"/>
  <c r="C82" i="154" s="1"/>
  <c r="G126" i="154"/>
  <c r="G130" i="154" s="1"/>
  <c r="C14" i="154"/>
  <c r="C21" i="154"/>
  <c r="C26" i="154"/>
  <c r="C34" i="154"/>
  <c r="H126" i="154"/>
  <c r="H130" i="154" s="1"/>
  <c r="I10" i="154"/>
  <c r="I38" i="154" s="1"/>
  <c r="I42" i="154" s="1"/>
  <c r="C25" i="154"/>
  <c r="C33" i="154"/>
  <c r="G82" i="154"/>
  <c r="G86" i="154" s="1"/>
  <c r="I126" i="154"/>
  <c r="I130" i="154" s="1"/>
  <c r="J10" i="154"/>
  <c r="C37" i="154"/>
  <c r="P45" i="154"/>
  <c r="K15" i="156"/>
  <c r="K45" i="156"/>
  <c r="I63" i="156"/>
  <c r="K63" i="156" s="1"/>
  <c r="H63" i="156"/>
  <c r="I177" i="156"/>
  <c r="K177" i="156" s="1"/>
  <c r="G28" i="156"/>
  <c r="G32" i="156"/>
  <c r="I181" i="156"/>
  <c r="K181" i="156" s="1"/>
  <c r="I124" i="156"/>
  <c r="K124" i="156" s="1"/>
  <c r="G11" i="156"/>
  <c r="G85" i="156"/>
  <c r="I86" i="156"/>
  <c r="K86" i="156" s="1"/>
  <c r="E167" i="156"/>
  <c r="E20" i="156"/>
  <c r="G68" i="156"/>
  <c r="I143" i="156"/>
  <c r="K143" i="156" s="1"/>
  <c r="G31" i="156"/>
  <c r="I106" i="156"/>
  <c r="K106" i="156" s="1"/>
  <c r="G4" i="156"/>
  <c r="H64" i="156" s="1"/>
  <c r="H130" i="156"/>
  <c r="G79" i="156"/>
  <c r="H80" i="156" s="1"/>
  <c r="I80" i="156"/>
  <c r="K80" i="156" s="1"/>
  <c r="K169" i="156"/>
  <c r="G55" i="156"/>
  <c r="I204" i="156"/>
  <c r="K204" i="156" s="1"/>
  <c r="H204" i="156"/>
  <c r="I30" i="156"/>
  <c r="K30" i="156" s="1"/>
  <c r="G93" i="156"/>
  <c r="G20" i="156"/>
  <c r="I95" i="156"/>
  <c r="K95" i="156" s="1"/>
  <c r="E35" i="156"/>
  <c r="I37" i="156"/>
  <c r="K37" i="156" s="1"/>
  <c r="K110" i="156"/>
  <c r="F137" i="156"/>
  <c r="E6" i="156"/>
  <c r="G58" i="156"/>
  <c r="I133" i="156"/>
  <c r="K133" i="156" s="1"/>
  <c r="K206" i="156"/>
  <c r="I53" i="156"/>
  <c r="K53" i="156" s="1"/>
  <c r="E93" i="156"/>
  <c r="E22" i="156"/>
  <c r="E33" i="156"/>
  <c r="K33" i="156" s="1"/>
  <c r="E166" i="156"/>
  <c r="K43" i="156"/>
  <c r="K97" i="156"/>
  <c r="K108" i="156"/>
  <c r="G167" i="156"/>
  <c r="G41" i="156"/>
  <c r="H138" i="156"/>
  <c r="E79" i="156"/>
  <c r="F98" i="156" s="1"/>
  <c r="E85" i="156"/>
  <c r="I127" i="156"/>
  <c r="K127" i="156" s="1"/>
  <c r="I138" i="156"/>
  <c r="K138" i="156" s="1"/>
  <c r="I145" i="156"/>
  <c r="K145" i="156" s="1"/>
  <c r="G159" i="156"/>
  <c r="I179" i="156"/>
  <c r="K179" i="156" s="1"/>
  <c r="I82" i="156"/>
  <c r="K82" i="156" s="1"/>
  <c r="H120" i="156"/>
  <c r="F130" i="156"/>
  <c r="G155" i="156"/>
  <c r="H173" i="156" s="1"/>
  <c r="F139" i="156"/>
  <c r="G198" i="156"/>
  <c r="G49" i="156" s="1"/>
  <c r="G52" i="156"/>
  <c r="G132" i="156"/>
  <c r="H139" i="156"/>
  <c r="H213" i="156"/>
  <c r="I155" i="155"/>
  <c r="I157" i="155" s="1"/>
  <c r="I158" i="155" s="1"/>
  <c r="L48" i="155"/>
  <c r="L18" i="155"/>
  <c r="L19" i="155" s="1"/>
  <c r="M208" i="155"/>
  <c r="M231" i="155"/>
  <c r="M233" i="155" s="1"/>
  <c r="M234" i="155" s="1"/>
  <c r="M3" i="155"/>
  <c r="P18" i="155"/>
  <c r="P19" i="155" s="1"/>
  <c r="P208" i="155"/>
  <c r="P231" i="155"/>
  <c r="P233" i="155" s="1"/>
  <c r="P234" i="155" s="1"/>
  <c r="I208" i="155"/>
  <c r="I231" i="155"/>
  <c r="I233" i="155" s="1"/>
  <c r="I234" i="155" s="1"/>
  <c r="O207" i="155"/>
  <c r="O176" i="155"/>
  <c r="O177" i="155" s="1"/>
  <c r="H155" i="155"/>
  <c r="H157" i="155" s="1"/>
  <c r="H158" i="155" s="1"/>
  <c r="G3" i="155"/>
  <c r="G132" i="155"/>
  <c r="G155" i="155"/>
  <c r="G157" i="155" s="1"/>
  <c r="G158" i="155" s="1"/>
  <c r="C60" i="155"/>
  <c r="J132" i="155"/>
  <c r="L131" i="155"/>
  <c r="J207" i="155"/>
  <c r="O4" i="155"/>
  <c r="O3" i="155" s="1"/>
  <c r="L7" i="155"/>
  <c r="C15" i="155"/>
  <c r="H58" i="155"/>
  <c r="C62" i="155"/>
  <c r="M131" i="155"/>
  <c r="F176" i="155"/>
  <c r="F177" i="155" s="1"/>
  <c r="K207" i="155"/>
  <c r="N18" i="155"/>
  <c r="N19" i="155" s="1"/>
  <c r="E50" i="155"/>
  <c r="C51" i="155"/>
  <c r="N131" i="155"/>
  <c r="G176" i="155"/>
  <c r="G177" i="155" s="1"/>
  <c r="F58" i="155"/>
  <c r="K131" i="155"/>
  <c r="C14" i="155"/>
  <c r="C80" i="155"/>
  <c r="I101" i="155"/>
  <c r="I102" i="155" s="1"/>
  <c r="O131" i="155"/>
  <c r="O7" i="155"/>
  <c r="N20" i="155"/>
  <c r="N48" i="155" s="1"/>
  <c r="L163" i="155"/>
  <c r="C163" i="155" s="1"/>
  <c r="C176" i="155" s="1"/>
  <c r="C177" i="155" s="1"/>
  <c r="N207" i="155"/>
  <c r="E20" i="155"/>
  <c r="F8" i="155"/>
  <c r="C8" i="155" s="1"/>
  <c r="C41" i="154"/>
  <c r="M38" i="154"/>
  <c r="M42" i="154" s="1"/>
  <c r="C9" i="154"/>
  <c r="C8" i="154" s="1"/>
  <c r="F45" i="154"/>
  <c r="F98" i="154"/>
  <c r="F126" i="154" s="1"/>
  <c r="F130" i="154" s="1"/>
  <c r="G45" i="154"/>
  <c r="E10" i="154"/>
  <c r="C11" i="154"/>
  <c r="N10" i="154"/>
  <c r="C103" i="154"/>
  <c r="C98" i="154" s="1"/>
  <c r="C126" i="154" s="1"/>
  <c r="C130" i="154" s="1"/>
  <c r="C13" i="154"/>
  <c r="H10" i="154"/>
  <c r="H38" i="154" s="1"/>
  <c r="H42" i="154" s="1"/>
  <c r="E3" i="154"/>
  <c r="I17" i="153"/>
  <c r="J17" i="153"/>
  <c r="J8" i="153"/>
  <c r="I8" i="153"/>
  <c r="I24" i="153"/>
  <c r="J96" i="153"/>
  <c r="I96" i="153"/>
  <c r="J46" i="153"/>
  <c r="I46" i="153"/>
  <c r="J19" i="153"/>
  <c r="I19" i="153"/>
  <c r="I37" i="153"/>
  <c r="I27" i="153"/>
  <c r="I29" i="153"/>
  <c r="J29" i="153"/>
  <c r="I36" i="153"/>
  <c r="J36" i="153"/>
  <c r="I22" i="153"/>
  <c r="I89" i="153"/>
  <c r="G124" i="153"/>
  <c r="J89" i="153"/>
  <c r="J27" i="153"/>
  <c r="I15" i="153"/>
  <c r="I31" i="153"/>
  <c r="J31" i="153"/>
  <c r="I7" i="153"/>
  <c r="J7" i="153"/>
  <c r="I12" i="153"/>
  <c r="J12" i="153"/>
  <c r="I94" i="153"/>
  <c r="J40" i="153"/>
  <c r="I40" i="153"/>
  <c r="I25" i="153"/>
  <c r="E81" i="153"/>
  <c r="G4" i="153"/>
  <c r="J4" i="153" s="1"/>
  <c r="I14" i="153"/>
  <c r="G16" i="153"/>
  <c r="J16" i="153" s="1"/>
  <c r="I26" i="153"/>
  <c r="G28" i="153"/>
  <c r="I47" i="153"/>
  <c r="I49" i="153"/>
  <c r="I84" i="153"/>
  <c r="I97" i="153"/>
  <c r="I99" i="153"/>
  <c r="I101" i="153"/>
  <c r="I103" i="153"/>
  <c r="I105" i="153"/>
  <c r="I107" i="153"/>
  <c r="I109" i="153"/>
  <c r="I111" i="153"/>
  <c r="I113" i="153"/>
  <c r="I115" i="153"/>
  <c r="I117" i="153"/>
  <c r="I119" i="153"/>
  <c r="I121" i="153"/>
  <c r="I123" i="153"/>
  <c r="G21" i="153"/>
  <c r="G33" i="153"/>
  <c r="J33" i="153" s="1"/>
  <c r="I9" i="153"/>
  <c r="G11" i="153"/>
  <c r="J11" i="153" s="1"/>
  <c r="J14" i="153"/>
  <c r="G23" i="153"/>
  <c r="J26" i="153"/>
  <c r="G35" i="153"/>
  <c r="J35" i="153" s="1"/>
  <c r="J47" i="153"/>
  <c r="J49" i="153"/>
  <c r="J84" i="153"/>
  <c r="J97" i="153"/>
  <c r="J99" i="153"/>
  <c r="J101" i="153"/>
  <c r="J103" i="153"/>
  <c r="J105" i="153"/>
  <c r="J109" i="153"/>
  <c r="J111" i="153"/>
  <c r="J113" i="153"/>
  <c r="J115" i="153"/>
  <c r="J117" i="153"/>
  <c r="J121" i="153"/>
  <c r="J123" i="153"/>
  <c r="I126" i="153"/>
  <c r="G6" i="153"/>
  <c r="J6" i="153" s="1"/>
  <c r="J9" i="153"/>
  <c r="G18" i="153"/>
  <c r="G30" i="153"/>
  <c r="I55" i="153"/>
  <c r="I57" i="153"/>
  <c r="I59" i="153"/>
  <c r="I61" i="153"/>
  <c r="I63" i="153"/>
  <c r="I65" i="153"/>
  <c r="I67" i="153"/>
  <c r="I69" i="153"/>
  <c r="I71" i="153"/>
  <c r="I73" i="153"/>
  <c r="I75" i="153"/>
  <c r="I77" i="153"/>
  <c r="I79" i="153"/>
  <c r="J126" i="153"/>
  <c r="J55" i="153"/>
  <c r="J65" i="153"/>
  <c r="J67" i="153"/>
  <c r="J77" i="153"/>
  <c r="J79" i="153"/>
  <c r="E124" i="153"/>
  <c r="J90" i="153"/>
  <c r="E10" i="153"/>
  <c r="I20" i="153"/>
  <c r="I48" i="153"/>
  <c r="I50" i="153"/>
  <c r="I98" i="153"/>
  <c r="I100" i="153"/>
  <c r="I102" i="153"/>
  <c r="I104" i="153"/>
  <c r="I106" i="153"/>
  <c r="I108" i="153"/>
  <c r="I110" i="153"/>
  <c r="I112" i="153"/>
  <c r="I114" i="153"/>
  <c r="I116" i="153"/>
  <c r="I118" i="153"/>
  <c r="I120" i="153"/>
  <c r="I122" i="153"/>
  <c r="G32" i="153"/>
  <c r="G5" i="153"/>
  <c r="J50" i="153"/>
  <c r="I54" i="153"/>
  <c r="I56" i="153"/>
  <c r="I58" i="153"/>
  <c r="I60" i="153"/>
  <c r="I62" i="153"/>
  <c r="I64" i="153"/>
  <c r="I66" i="153"/>
  <c r="I68" i="153"/>
  <c r="I70" i="153"/>
  <c r="I72" i="153"/>
  <c r="I74" i="153"/>
  <c r="I76" i="153"/>
  <c r="I78" i="153"/>
  <c r="I80" i="153"/>
  <c r="R11" i="152"/>
  <c r="Q11" i="152"/>
  <c r="O166" i="152"/>
  <c r="P114" i="152"/>
  <c r="P157" i="152" s="1"/>
  <c r="R9" i="152"/>
  <c r="Q9" i="152"/>
  <c r="F38" i="152"/>
  <c r="I163" i="152"/>
  <c r="I157" i="152"/>
  <c r="E35" i="152"/>
  <c r="F36" i="152"/>
  <c r="E21" i="152"/>
  <c r="E28" i="152"/>
  <c r="F28" i="152" s="1"/>
  <c r="E166" i="152"/>
  <c r="K34" i="152"/>
  <c r="J34" i="152"/>
  <c r="J163" i="152"/>
  <c r="J157" i="152"/>
  <c r="D42" i="152"/>
  <c r="F42" i="152" s="1"/>
  <c r="F45" i="152"/>
  <c r="K20" i="152"/>
  <c r="J20" i="152"/>
  <c r="K21" i="152"/>
  <c r="J21" i="152"/>
  <c r="P93" i="152"/>
  <c r="Q93" i="152" s="1"/>
  <c r="J110" i="152"/>
  <c r="D34" i="152"/>
  <c r="R6" i="152"/>
  <c r="E13" i="152"/>
  <c r="P63" i="152"/>
  <c r="N163" i="152"/>
  <c r="N157" i="152"/>
  <c r="O163" i="152"/>
  <c r="O157" i="152"/>
  <c r="O5" i="152"/>
  <c r="F26" i="152"/>
  <c r="D6" i="152"/>
  <c r="J35" i="152"/>
  <c r="Q13" i="152"/>
  <c r="Q14" i="152"/>
  <c r="Q15" i="152"/>
  <c r="K18" i="152"/>
  <c r="F24" i="152"/>
  <c r="J26" i="152"/>
  <c r="F29" i="152"/>
  <c r="J42" i="152"/>
  <c r="H157" i="152"/>
  <c r="F166" i="152"/>
  <c r="J37" i="152"/>
  <c r="O110" i="152"/>
  <c r="G166" i="152"/>
  <c r="J18" i="152"/>
  <c r="O6" i="152"/>
  <c r="Q6" i="152" s="1"/>
  <c r="D16" i="152"/>
  <c r="D13" i="152" s="1"/>
  <c r="O141" i="152"/>
  <c r="H167" i="152"/>
  <c r="P141" i="152"/>
  <c r="K157" i="152"/>
  <c r="J7" i="152"/>
  <c r="F43" i="152"/>
  <c r="R63" i="152"/>
  <c r="P101" i="152"/>
  <c r="E114" i="152"/>
  <c r="R114" i="152"/>
  <c r="L157" i="152"/>
  <c r="J167" i="152"/>
  <c r="K6" i="152"/>
  <c r="K7" i="152"/>
  <c r="J11" i="152"/>
  <c r="D79" i="152"/>
  <c r="P79" i="152" s="1"/>
  <c r="K167" i="152"/>
  <c r="P129" i="152"/>
  <c r="P136" i="152"/>
  <c r="J13" i="152"/>
  <c r="J14" i="152"/>
  <c r="J15" i="152"/>
  <c r="J43" i="152"/>
  <c r="R52" i="151"/>
  <c r="W23" i="151"/>
  <c r="V23" i="151"/>
  <c r="U23" i="151"/>
  <c r="Z23" i="151"/>
  <c r="AB3" i="151"/>
  <c r="AB23" i="151"/>
  <c r="AA23" i="151"/>
  <c r="T3" i="151"/>
  <c r="AD3" i="151"/>
  <c r="AC3" i="151"/>
  <c r="U3" i="151"/>
  <c r="R8" i="151"/>
  <c r="R14" i="151"/>
  <c r="T24" i="151"/>
  <c r="R25" i="151"/>
  <c r="R32" i="151"/>
  <c r="U31" i="151"/>
  <c r="R31" i="151" s="1"/>
  <c r="S4" i="151"/>
  <c r="S45" i="151"/>
  <c r="T11" i="151"/>
  <c r="R11" i="151" s="1"/>
  <c r="J41" i="153" l="1"/>
  <c r="I13" i="153"/>
  <c r="H206" i="156"/>
  <c r="H106" i="156"/>
  <c r="H82" i="156"/>
  <c r="H136" i="156"/>
  <c r="H81" i="156"/>
  <c r="H116" i="156"/>
  <c r="H127" i="156"/>
  <c r="H144" i="156"/>
  <c r="H105" i="156"/>
  <c r="F97" i="156"/>
  <c r="F208" i="155"/>
  <c r="E109" i="152"/>
  <c r="P109" i="152" s="1"/>
  <c r="C101" i="155"/>
  <c r="C102" i="155" s="1"/>
  <c r="F38" i="154"/>
  <c r="F42" i="154" s="1"/>
  <c r="P128" i="152"/>
  <c r="E132" i="155"/>
  <c r="D108" i="152"/>
  <c r="J34" i="153"/>
  <c r="H90" i="156"/>
  <c r="H128" i="156"/>
  <c r="H99" i="156"/>
  <c r="H96" i="156"/>
  <c r="H102" i="156"/>
  <c r="H45" i="156"/>
  <c r="H100" i="156"/>
  <c r="H86" i="156"/>
  <c r="H95" i="156"/>
  <c r="F110" i="156"/>
  <c r="C4" i="155"/>
  <c r="E231" i="155"/>
  <c r="E233" i="155" s="1"/>
  <c r="C58" i="155"/>
  <c r="H231" i="155"/>
  <c r="H233" i="155" s="1"/>
  <c r="H234" i="155" s="1"/>
  <c r="J48" i="155"/>
  <c r="J49" i="155" s="1"/>
  <c r="G208" i="155"/>
  <c r="H48" i="155"/>
  <c r="C7" i="155"/>
  <c r="P155" i="155"/>
  <c r="P157" i="155" s="1"/>
  <c r="P158" i="155" s="1"/>
  <c r="I48" i="155"/>
  <c r="I72" i="155" s="1"/>
  <c r="E155" i="155"/>
  <c r="F231" i="155"/>
  <c r="F233" i="155" s="1"/>
  <c r="F234" i="155" s="1"/>
  <c r="E48" i="155"/>
  <c r="C50" i="155"/>
  <c r="C13" i="155"/>
  <c r="J38" i="154"/>
  <c r="J42" i="154" s="1"/>
  <c r="L38" i="154"/>
  <c r="L42" i="154" s="1"/>
  <c r="C86" i="154"/>
  <c r="N38" i="154"/>
  <c r="N42" i="154" s="1"/>
  <c r="P38" i="154"/>
  <c r="P42" i="154" s="1"/>
  <c r="O38" i="154"/>
  <c r="O42" i="154" s="1"/>
  <c r="I49" i="156"/>
  <c r="K49" i="156" s="1"/>
  <c r="I41" i="156"/>
  <c r="K41" i="156" s="1"/>
  <c r="I58" i="156"/>
  <c r="K58" i="156" s="1"/>
  <c r="F93" i="156"/>
  <c r="E18" i="156"/>
  <c r="H175" i="156"/>
  <c r="I85" i="156"/>
  <c r="K85" i="156" s="1"/>
  <c r="H85" i="156"/>
  <c r="G10" i="156"/>
  <c r="H181" i="156"/>
  <c r="F143" i="156"/>
  <c r="F133" i="156"/>
  <c r="E91" i="156"/>
  <c r="F140" i="156"/>
  <c r="F129" i="156"/>
  <c r="F104" i="156"/>
  <c r="E3" i="156"/>
  <c r="F6" i="156" s="1"/>
  <c r="F102" i="156"/>
  <c r="F100" i="156"/>
  <c r="E122" i="156"/>
  <c r="F115" i="156"/>
  <c r="F126" i="156"/>
  <c r="F117" i="156"/>
  <c r="F142" i="156"/>
  <c r="F107" i="156"/>
  <c r="F96" i="156"/>
  <c r="F90" i="156"/>
  <c r="F87" i="156"/>
  <c r="F81" i="156"/>
  <c r="F144" i="156"/>
  <c r="F132" i="156"/>
  <c r="F128" i="156"/>
  <c r="F105" i="156"/>
  <c r="F134" i="156"/>
  <c r="F79" i="156"/>
  <c r="F114" i="156"/>
  <c r="F103" i="156"/>
  <c r="F136" i="156"/>
  <c r="F147" i="156"/>
  <c r="F125" i="156"/>
  <c r="F88" i="156"/>
  <c r="F145" i="156"/>
  <c r="F127" i="156"/>
  <c r="F101" i="156"/>
  <c r="F111" i="156"/>
  <c r="H190" i="156"/>
  <c r="I31" i="156"/>
  <c r="K31" i="156" s="1"/>
  <c r="H171" i="156"/>
  <c r="H179" i="156"/>
  <c r="F118" i="156"/>
  <c r="I20" i="156"/>
  <c r="K20" i="156" s="1"/>
  <c r="H143" i="156"/>
  <c r="I11" i="156"/>
  <c r="K11" i="156" s="1"/>
  <c r="I167" i="156"/>
  <c r="K167" i="156" s="1"/>
  <c r="H167" i="156"/>
  <c r="H169" i="156"/>
  <c r="F109" i="156"/>
  <c r="H93" i="156"/>
  <c r="G18" i="156"/>
  <c r="I93" i="156"/>
  <c r="K93" i="156" s="1"/>
  <c r="I32" i="156"/>
  <c r="K32" i="156" s="1"/>
  <c r="H221" i="156"/>
  <c r="H219" i="156"/>
  <c r="H201" i="156"/>
  <c r="H185" i="156"/>
  <c r="H210" i="156"/>
  <c r="H189" i="156"/>
  <c r="H187" i="156"/>
  <c r="H172" i="156"/>
  <c r="H170" i="156"/>
  <c r="H216" i="156"/>
  <c r="H207" i="156"/>
  <c r="H168" i="156"/>
  <c r="G196" i="156"/>
  <c r="H193" i="156"/>
  <c r="I155" i="156"/>
  <c r="K155" i="156" s="1"/>
  <c r="H218" i="156"/>
  <c r="H200" i="156"/>
  <c r="H184" i="156"/>
  <c r="H155" i="156"/>
  <c r="G165" i="156"/>
  <c r="H214" i="156"/>
  <c r="H217" i="156"/>
  <c r="H208" i="156"/>
  <c r="H183" i="156"/>
  <c r="H192" i="156"/>
  <c r="H87" i="156"/>
  <c r="H112" i="156"/>
  <c r="I159" i="156"/>
  <c r="K159" i="156" s="1"/>
  <c r="H159" i="156"/>
  <c r="H145" i="156"/>
  <c r="K35" i="156"/>
  <c r="F80" i="156"/>
  <c r="I68" i="156"/>
  <c r="K68" i="156" s="1"/>
  <c r="H186" i="156"/>
  <c r="H202" i="156"/>
  <c r="F116" i="156"/>
  <c r="H188" i="156"/>
  <c r="G122" i="156"/>
  <c r="H119" i="156"/>
  <c r="H115" i="156"/>
  <c r="H113" i="156"/>
  <c r="H98" i="156"/>
  <c r="H126" i="156"/>
  <c r="H117" i="156"/>
  <c r="H111" i="156"/>
  <c r="H109" i="156"/>
  <c r="I79" i="156"/>
  <c r="K79" i="156" s="1"/>
  <c r="H134" i="156"/>
  <c r="H101" i="156"/>
  <c r="H94" i="156"/>
  <c r="H79" i="156"/>
  <c r="H114" i="156"/>
  <c r="H103" i="156"/>
  <c r="H125" i="156"/>
  <c r="H118" i="156"/>
  <c r="H110" i="156"/>
  <c r="H108" i="156"/>
  <c r="H97" i="156"/>
  <c r="H147" i="156"/>
  <c r="H129" i="156"/>
  <c r="H104" i="156"/>
  <c r="H140" i="156"/>
  <c r="G91" i="156"/>
  <c r="G3" i="156"/>
  <c r="H58" i="156" s="1"/>
  <c r="F106" i="156"/>
  <c r="H199" i="156"/>
  <c r="F86" i="156"/>
  <c r="F82" i="156"/>
  <c r="I132" i="156"/>
  <c r="K132" i="156" s="1"/>
  <c r="H132" i="156"/>
  <c r="G57" i="156"/>
  <c r="F94" i="156"/>
  <c r="K22" i="156"/>
  <c r="H124" i="156"/>
  <c r="H177" i="156"/>
  <c r="H191" i="156"/>
  <c r="I52" i="156"/>
  <c r="K52" i="156" s="1"/>
  <c r="F112" i="156"/>
  <c r="H142" i="156"/>
  <c r="H176" i="156"/>
  <c r="I55" i="156"/>
  <c r="K55" i="156" s="1"/>
  <c r="H55" i="156"/>
  <c r="I4" i="156"/>
  <c r="K4" i="156" s="1"/>
  <c r="I28" i="156"/>
  <c r="K28" i="156" s="1"/>
  <c r="H182" i="156"/>
  <c r="F99" i="156"/>
  <c r="F124" i="156"/>
  <c r="F108" i="156"/>
  <c r="H203" i="156"/>
  <c r="E196" i="156"/>
  <c r="H178" i="156"/>
  <c r="H180" i="156"/>
  <c r="I198" i="156"/>
  <c r="K198" i="156" s="1"/>
  <c r="H198" i="156"/>
  <c r="F85" i="156"/>
  <c r="E10" i="156"/>
  <c r="F89" i="156"/>
  <c r="F113" i="156"/>
  <c r="H133" i="156"/>
  <c r="F95" i="156"/>
  <c r="H174" i="156"/>
  <c r="F119" i="156"/>
  <c r="F20" i="156"/>
  <c r="H107" i="156"/>
  <c r="K6" i="156"/>
  <c r="H49" i="155"/>
  <c r="H72" i="155"/>
  <c r="K132" i="155"/>
  <c r="K155" i="155"/>
  <c r="K157" i="155" s="1"/>
  <c r="K158" i="155" s="1"/>
  <c r="P72" i="155"/>
  <c r="P49" i="155"/>
  <c r="M48" i="155"/>
  <c r="M18" i="155"/>
  <c r="M19" i="155" s="1"/>
  <c r="O208" i="155"/>
  <c r="O231" i="155"/>
  <c r="O233" i="155" s="1"/>
  <c r="O234" i="155" s="1"/>
  <c r="N132" i="155"/>
  <c r="N155" i="155"/>
  <c r="N157" i="155" s="1"/>
  <c r="N158" i="155" s="1"/>
  <c r="O48" i="155"/>
  <c r="O18" i="155"/>
  <c r="O19" i="155" s="1"/>
  <c r="K49" i="155"/>
  <c r="K72" i="155"/>
  <c r="M132" i="155"/>
  <c r="M155" i="155"/>
  <c r="M157" i="155" s="1"/>
  <c r="M158" i="155" s="1"/>
  <c r="N208" i="155"/>
  <c r="N231" i="155"/>
  <c r="N233" i="155" s="1"/>
  <c r="N234" i="155" s="1"/>
  <c r="J208" i="155"/>
  <c r="J231" i="155"/>
  <c r="J233" i="155" s="1"/>
  <c r="J234" i="155" s="1"/>
  <c r="G18" i="155"/>
  <c r="G19" i="155" s="1"/>
  <c r="G48" i="155"/>
  <c r="E157" i="155"/>
  <c r="N72" i="155"/>
  <c r="N49" i="155"/>
  <c r="L176" i="155"/>
  <c r="L177" i="155" s="1"/>
  <c r="L207" i="155"/>
  <c r="L132" i="155"/>
  <c r="L155" i="155"/>
  <c r="L157" i="155" s="1"/>
  <c r="L158" i="155" s="1"/>
  <c r="L49" i="155"/>
  <c r="L72" i="155"/>
  <c r="F3" i="155"/>
  <c r="O132" i="155"/>
  <c r="O155" i="155"/>
  <c r="O157" i="155" s="1"/>
  <c r="O158" i="155" s="1"/>
  <c r="K208" i="155"/>
  <c r="K231" i="155"/>
  <c r="K233" i="155" s="1"/>
  <c r="K234" i="155" s="1"/>
  <c r="C10" i="154"/>
  <c r="C38" i="154" s="1"/>
  <c r="C42" i="154" s="1"/>
  <c r="E38" i="154"/>
  <c r="E42" i="154" s="1"/>
  <c r="I18" i="153"/>
  <c r="G128" i="153"/>
  <c r="I128" i="153" s="1"/>
  <c r="I124" i="153"/>
  <c r="I30" i="153"/>
  <c r="I28" i="153"/>
  <c r="J28" i="153"/>
  <c r="I23" i="153"/>
  <c r="I33" i="153"/>
  <c r="J81" i="153"/>
  <c r="E85" i="153"/>
  <c r="I85" i="153"/>
  <c r="I81" i="153"/>
  <c r="J124" i="153"/>
  <c r="E128" i="153"/>
  <c r="I6" i="153"/>
  <c r="I21" i="153"/>
  <c r="G10" i="153"/>
  <c r="I11" i="153"/>
  <c r="E38" i="153"/>
  <c r="E42" i="153" s="1"/>
  <c r="J23" i="153"/>
  <c r="J18" i="153"/>
  <c r="J32" i="153"/>
  <c r="I32" i="153"/>
  <c r="I35" i="153"/>
  <c r="I16" i="153"/>
  <c r="J30" i="153"/>
  <c r="I5" i="153"/>
  <c r="J5" i="153"/>
  <c r="G3" i="153"/>
  <c r="I4" i="153"/>
  <c r="J21" i="153"/>
  <c r="F21" i="152"/>
  <c r="E20" i="152"/>
  <c r="F20" i="152" s="1"/>
  <c r="P5" i="152"/>
  <c r="K5" i="152"/>
  <c r="J5" i="152"/>
  <c r="D5" i="152"/>
  <c r="F13" i="152"/>
  <c r="F16" i="152"/>
  <c r="E157" i="152"/>
  <c r="R157" i="152" s="1"/>
  <c r="E163" i="152"/>
  <c r="F35" i="152"/>
  <c r="E34" i="152"/>
  <c r="F34" i="152" s="1"/>
  <c r="F6" i="152"/>
  <c r="E5" i="152"/>
  <c r="N21" i="152" s="1"/>
  <c r="J6" i="152"/>
  <c r="R4" i="151"/>
  <c r="S3" i="151"/>
  <c r="R3" i="151" s="1"/>
  <c r="R45" i="151"/>
  <c r="S44" i="151"/>
  <c r="R44" i="151" s="1"/>
  <c r="R24" i="151"/>
  <c r="T23" i="151"/>
  <c r="R23" i="151" s="1"/>
  <c r="F43" i="154" l="1"/>
  <c r="E49" i="155"/>
  <c r="D107" i="152"/>
  <c r="H52" i="156"/>
  <c r="H28" i="156"/>
  <c r="H20" i="156"/>
  <c r="H4" i="156"/>
  <c r="H32" i="156"/>
  <c r="J72" i="155"/>
  <c r="I49" i="155"/>
  <c r="E72" i="155"/>
  <c r="E73" i="155" s="1"/>
  <c r="E74" i="155" s="1"/>
  <c r="F124" i="153"/>
  <c r="F113" i="153"/>
  <c r="F115" i="153"/>
  <c r="F116" i="153"/>
  <c r="J128" i="153"/>
  <c r="F217" i="156"/>
  <c r="F208" i="156"/>
  <c r="F181" i="156"/>
  <c r="F177" i="156"/>
  <c r="F72" i="156"/>
  <c r="F3" i="156"/>
  <c r="F221" i="156"/>
  <c r="F192" i="156"/>
  <c r="F183" i="156"/>
  <c r="F70" i="156"/>
  <c r="F49" i="156"/>
  <c r="F199" i="156"/>
  <c r="F194" i="156"/>
  <c r="F160" i="156"/>
  <c r="F156" i="156"/>
  <c r="F66" i="156"/>
  <c r="F64" i="156"/>
  <c r="F62" i="156"/>
  <c r="F60" i="156"/>
  <c r="F58" i="156"/>
  <c r="F31" i="156"/>
  <c r="F213" i="156"/>
  <c r="F201" i="156"/>
  <c r="F185" i="156"/>
  <c r="F164" i="156"/>
  <c r="F158" i="156"/>
  <c r="F11" i="156"/>
  <c r="F216" i="156"/>
  <c r="F210" i="156"/>
  <c r="F207" i="156"/>
  <c r="F189" i="156"/>
  <c r="F187" i="156"/>
  <c r="F172" i="156"/>
  <c r="F170" i="156"/>
  <c r="F205" i="156"/>
  <c r="F203" i="156"/>
  <c r="F178" i="156"/>
  <c r="F176" i="156"/>
  <c r="F174" i="156"/>
  <c r="F168" i="156"/>
  <c r="F38" i="156"/>
  <c r="F191" i="156"/>
  <c r="F182" i="156"/>
  <c r="F180" i="156"/>
  <c r="F54" i="156"/>
  <c r="F52" i="156"/>
  <c r="F34" i="156"/>
  <c r="F23" i="156"/>
  <c r="F218" i="156"/>
  <c r="F215" i="156"/>
  <c r="F212" i="156"/>
  <c r="F198" i="156"/>
  <c r="F193" i="156"/>
  <c r="F32" i="156"/>
  <c r="F209" i="156"/>
  <c r="F200" i="156"/>
  <c r="F184" i="156"/>
  <c r="F161" i="156"/>
  <c r="F157" i="156"/>
  <c r="F69" i="156"/>
  <c r="F65" i="156"/>
  <c r="F63" i="156"/>
  <c r="F61" i="156"/>
  <c r="F59" i="156"/>
  <c r="F30" i="156"/>
  <c r="F21" i="156"/>
  <c r="F12" i="156"/>
  <c r="F186" i="156"/>
  <c r="F171" i="156"/>
  <c r="F179" i="156"/>
  <c r="F5" i="156"/>
  <c r="F214" i="156"/>
  <c r="F39" i="156"/>
  <c r="F55" i="156"/>
  <c r="F37" i="156"/>
  <c r="F211" i="156"/>
  <c r="F190" i="156"/>
  <c r="F202" i="156"/>
  <c r="F204" i="156"/>
  <c r="F173" i="156"/>
  <c r="F28" i="156"/>
  <c r="F169" i="156"/>
  <c r="F45" i="156"/>
  <c r="F25" i="156"/>
  <c r="F41" i="156"/>
  <c r="F50" i="156"/>
  <c r="F43" i="156"/>
  <c r="F57" i="156"/>
  <c r="F165" i="156"/>
  <c r="F36" i="156"/>
  <c r="F29" i="156"/>
  <c r="F15" i="156"/>
  <c r="F26" i="156"/>
  <c r="F40" i="156"/>
  <c r="F155" i="156"/>
  <c r="F42" i="156"/>
  <c r="F219" i="156"/>
  <c r="F4" i="156"/>
  <c r="F206" i="156"/>
  <c r="F68" i="156"/>
  <c r="F19" i="156"/>
  <c r="F27" i="156"/>
  <c r="F53" i="156"/>
  <c r="F175" i="156"/>
  <c r="F51" i="156"/>
  <c r="F24" i="156"/>
  <c r="F44" i="156"/>
  <c r="F159" i="156"/>
  <c r="F56" i="156"/>
  <c r="F67" i="156"/>
  <c r="F188" i="156"/>
  <c r="F35" i="156"/>
  <c r="H68" i="156"/>
  <c r="F167" i="156"/>
  <c r="I18" i="156"/>
  <c r="K18" i="156" s="1"/>
  <c r="H18" i="156"/>
  <c r="F18" i="156"/>
  <c r="G197" i="156"/>
  <c r="I197" i="156" s="1"/>
  <c r="I196" i="156"/>
  <c r="K196" i="156" s="1"/>
  <c r="H196" i="156"/>
  <c r="G220" i="156"/>
  <c r="F33" i="156"/>
  <c r="G166" i="156"/>
  <c r="I166" i="156" s="1"/>
  <c r="K166" i="156" s="1"/>
  <c r="I165" i="156"/>
  <c r="K165" i="156" s="1"/>
  <c r="E16" i="156"/>
  <c r="E92" i="156"/>
  <c r="H31" i="156"/>
  <c r="F22" i="156"/>
  <c r="F10" i="156"/>
  <c r="H44" i="156"/>
  <c r="H29" i="156"/>
  <c r="H6" i="156"/>
  <c r="H164" i="156"/>
  <c r="H158" i="156"/>
  <c r="H42" i="156"/>
  <c r="H40" i="156"/>
  <c r="H27" i="156"/>
  <c r="H25" i="156"/>
  <c r="H50" i="156"/>
  <c r="H61" i="156"/>
  <c r="H59" i="156"/>
  <c r="H21" i="156"/>
  <c r="H12" i="156"/>
  <c r="H161" i="156"/>
  <c r="H157" i="156"/>
  <c r="H15" i="156"/>
  <c r="H43" i="156"/>
  <c r="H39" i="156"/>
  <c r="H26" i="156"/>
  <c r="H19" i="156"/>
  <c r="H5" i="156"/>
  <c r="I3" i="156"/>
  <c r="K3" i="156" s="1"/>
  <c r="H22" i="156"/>
  <c r="H70" i="156"/>
  <c r="H3" i="156"/>
  <c r="H160" i="156"/>
  <c r="H67" i="156"/>
  <c r="H37" i="156"/>
  <c r="H69" i="156"/>
  <c r="H38" i="156"/>
  <c r="H23" i="156"/>
  <c r="H33" i="156"/>
  <c r="H34" i="156"/>
  <c r="H51" i="156"/>
  <c r="H36" i="156"/>
  <c r="H53" i="156"/>
  <c r="H35" i="156"/>
  <c r="H54" i="156"/>
  <c r="H24" i="156"/>
  <c r="H156" i="156"/>
  <c r="H65" i="156"/>
  <c r="H30" i="156"/>
  <c r="H41" i="156"/>
  <c r="G16" i="156"/>
  <c r="G92" i="156"/>
  <c r="I92" i="156" s="1"/>
  <c r="I91" i="156"/>
  <c r="K91" i="156" s="1"/>
  <c r="I10" i="156"/>
  <c r="K10" i="156" s="1"/>
  <c r="H10" i="156"/>
  <c r="I57" i="156"/>
  <c r="K57" i="156" s="1"/>
  <c r="H57" i="156"/>
  <c r="E197" i="156"/>
  <c r="F196" i="156"/>
  <c r="E220" i="156"/>
  <c r="H122" i="156"/>
  <c r="G146" i="156"/>
  <c r="G123" i="156"/>
  <c r="I123" i="156" s="1"/>
  <c r="I122" i="156"/>
  <c r="K122" i="156" s="1"/>
  <c r="G47" i="156"/>
  <c r="H11" i="156"/>
  <c r="E47" i="156"/>
  <c r="F122" i="156"/>
  <c r="E146" i="156"/>
  <c r="E123" i="156"/>
  <c r="H49" i="156"/>
  <c r="N73" i="155"/>
  <c r="N74" i="155" s="1"/>
  <c r="N75" i="155" s="1"/>
  <c r="J73" i="155"/>
  <c r="J74" i="155" s="1"/>
  <c r="J75" i="155" s="1"/>
  <c r="P73" i="155"/>
  <c r="P74" i="155" s="1"/>
  <c r="P75" i="155" s="1"/>
  <c r="E158" i="155"/>
  <c r="K73" i="155"/>
  <c r="K74" i="155" s="1"/>
  <c r="K75" i="155" s="1"/>
  <c r="L73" i="155"/>
  <c r="L74" i="155" s="1"/>
  <c r="L75" i="155" s="1"/>
  <c r="G49" i="155"/>
  <c r="G72" i="155"/>
  <c r="O49" i="155"/>
  <c r="O72" i="155"/>
  <c r="H73" i="155"/>
  <c r="H74" i="155" s="1"/>
  <c r="H75" i="155" s="1"/>
  <c r="E234" i="155"/>
  <c r="I73" i="155"/>
  <c r="I74" i="155" s="1"/>
  <c r="I75" i="155" s="1"/>
  <c r="F18" i="155"/>
  <c r="F19" i="155" s="1"/>
  <c r="C3" i="155"/>
  <c r="C18" i="155" s="1"/>
  <c r="C19" i="155" s="1"/>
  <c r="L208" i="155"/>
  <c r="L231" i="155"/>
  <c r="M49" i="155"/>
  <c r="M72" i="155"/>
  <c r="C207" i="155"/>
  <c r="I3" i="153"/>
  <c r="G38" i="153"/>
  <c r="J38" i="153" s="1"/>
  <c r="J3" i="153"/>
  <c r="F123" i="153"/>
  <c r="F121" i="153"/>
  <c r="F119" i="153"/>
  <c r="F117" i="153"/>
  <c r="F111" i="153"/>
  <c r="F109" i="153"/>
  <c r="F107" i="153"/>
  <c r="F105" i="153"/>
  <c r="F103" i="153"/>
  <c r="F101" i="153"/>
  <c r="F99" i="153"/>
  <c r="F97" i="153"/>
  <c r="F49" i="153"/>
  <c r="F47" i="153"/>
  <c r="F38" i="153"/>
  <c r="D28" i="153"/>
  <c r="F14" i="153"/>
  <c r="D119" i="153"/>
  <c r="D111" i="153"/>
  <c r="D109" i="153"/>
  <c r="D107" i="153"/>
  <c r="D99" i="153"/>
  <c r="F95" i="153"/>
  <c r="D49" i="153"/>
  <c r="D33" i="153"/>
  <c r="D21" i="153"/>
  <c r="F93" i="153"/>
  <c r="F91" i="153"/>
  <c r="F89" i="153"/>
  <c r="F36" i="153"/>
  <c r="D26" i="153"/>
  <c r="F24" i="153"/>
  <c r="D14" i="153"/>
  <c r="F12" i="153"/>
  <c r="D76" i="153"/>
  <c r="D68" i="153"/>
  <c r="D64" i="153"/>
  <c r="D56" i="153"/>
  <c r="F52" i="153"/>
  <c r="F27" i="153"/>
  <c r="F15" i="153"/>
  <c r="D79" i="153"/>
  <c r="D77" i="153"/>
  <c r="D75" i="153"/>
  <c r="D73" i="153"/>
  <c r="D69" i="153"/>
  <c r="D65" i="153"/>
  <c r="D57" i="153"/>
  <c r="F9" i="153"/>
  <c r="F5" i="153"/>
  <c r="D66" i="153"/>
  <c r="F3" i="153"/>
  <c r="D71" i="153"/>
  <c r="D67" i="153"/>
  <c r="D55" i="153"/>
  <c r="F51" i="153"/>
  <c r="F33" i="153"/>
  <c r="D23" i="153"/>
  <c r="F21" i="153"/>
  <c r="F80" i="153"/>
  <c r="F78" i="153"/>
  <c r="F76" i="153"/>
  <c r="F74" i="153"/>
  <c r="F72" i="153"/>
  <c r="F70" i="153"/>
  <c r="F68" i="153"/>
  <c r="F66" i="153"/>
  <c r="F64" i="153"/>
  <c r="F62" i="153"/>
  <c r="F60" i="153"/>
  <c r="F58" i="153"/>
  <c r="F56" i="153"/>
  <c r="F54" i="153"/>
  <c r="D36" i="153"/>
  <c r="D24" i="153"/>
  <c r="D12" i="153"/>
  <c r="F122" i="153"/>
  <c r="F120" i="153"/>
  <c r="F118" i="153"/>
  <c r="F114" i="153"/>
  <c r="F112" i="153"/>
  <c r="F110" i="153"/>
  <c r="F108" i="153"/>
  <c r="F106" i="153"/>
  <c r="F104" i="153"/>
  <c r="F102" i="153"/>
  <c r="F100" i="153"/>
  <c r="F98" i="153"/>
  <c r="F50" i="153"/>
  <c r="F48" i="153"/>
  <c r="F46" i="153"/>
  <c r="D34" i="153"/>
  <c r="D22" i="153"/>
  <c r="F75" i="153"/>
  <c r="F65" i="153"/>
  <c r="F57" i="153"/>
  <c r="D122" i="153"/>
  <c r="D120" i="153"/>
  <c r="D118" i="153"/>
  <c r="D116" i="153"/>
  <c r="D114" i="153"/>
  <c r="D112" i="153"/>
  <c r="D110" i="153"/>
  <c r="D108" i="153"/>
  <c r="D100" i="153"/>
  <c r="D98" i="153"/>
  <c r="F94" i="153"/>
  <c r="F77" i="153"/>
  <c r="F71" i="153"/>
  <c r="F63" i="153"/>
  <c r="F59" i="153"/>
  <c r="D30" i="153"/>
  <c r="F92" i="153"/>
  <c r="F90" i="153"/>
  <c r="D32" i="153"/>
  <c r="F67" i="153"/>
  <c r="F55" i="153"/>
  <c r="D92" i="153"/>
  <c r="D25" i="153"/>
  <c r="D13" i="153"/>
  <c r="F79" i="153"/>
  <c r="F73" i="153"/>
  <c r="F69" i="153"/>
  <c r="F61" i="153"/>
  <c r="D6" i="153"/>
  <c r="F26" i="153"/>
  <c r="F96" i="153"/>
  <c r="F22" i="153"/>
  <c r="F25" i="153"/>
  <c r="F19" i="153"/>
  <c r="F29" i="153"/>
  <c r="F34" i="153"/>
  <c r="F16" i="153"/>
  <c r="F53" i="153"/>
  <c r="F20" i="153"/>
  <c r="F37" i="153"/>
  <c r="F11" i="153"/>
  <c r="F6" i="153"/>
  <c r="F4" i="153"/>
  <c r="F28" i="153"/>
  <c r="F23" i="153"/>
  <c r="F30" i="153"/>
  <c r="F17" i="153"/>
  <c r="F18" i="153"/>
  <c r="F13" i="153"/>
  <c r="F32" i="153"/>
  <c r="F31" i="153"/>
  <c r="F35" i="153"/>
  <c r="F7" i="153"/>
  <c r="F8" i="153"/>
  <c r="I10" i="153"/>
  <c r="F10" i="153"/>
  <c r="F81" i="153"/>
  <c r="J85" i="153"/>
  <c r="J10" i="153"/>
  <c r="F5" i="152"/>
  <c r="Q5" i="152"/>
  <c r="R5" i="152"/>
  <c r="D50" i="152"/>
  <c r="M21" i="152"/>
  <c r="O22" i="152" s="1"/>
  <c r="K197" i="156" l="1"/>
  <c r="K92" i="156"/>
  <c r="C208" i="155"/>
  <c r="E49" i="152"/>
  <c r="D110" i="152"/>
  <c r="D167" i="152"/>
  <c r="K123" i="156"/>
  <c r="H10" i="153"/>
  <c r="H3" i="153"/>
  <c r="F146" i="156"/>
  <c r="E148" i="156"/>
  <c r="E149" i="156" s="1"/>
  <c r="G71" i="156"/>
  <c r="G48" i="156"/>
  <c r="I48" i="156" s="1"/>
  <c r="I47" i="156"/>
  <c r="K47" i="156" s="1"/>
  <c r="H47" i="156"/>
  <c r="F47" i="156"/>
  <c r="E71" i="156"/>
  <c r="E48" i="156"/>
  <c r="I16" i="156"/>
  <c r="K16" i="156" s="1"/>
  <c r="G17" i="156"/>
  <c r="I17" i="156" s="1"/>
  <c r="I146" i="156"/>
  <c r="K146" i="156" s="1"/>
  <c r="H146" i="156"/>
  <c r="G148" i="156"/>
  <c r="F16" i="156"/>
  <c r="E17" i="156"/>
  <c r="F220" i="156"/>
  <c r="E222" i="156"/>
  <c r="I220" i="156"/>
  <c r="K220" i="156" s="1"/>
  <c r="H220" i="156"/>
  <c r="G222" i="156"/>
  <c r="M73" i="155"/>
  <c r="M74" i="155" s="1"/>
  <c r="M75" i="155" s="1"/>
  <c r="L233" i="155"/>
  <c r="C231" i="155"/>
  <c r="O73" i="155"/>
  <c r="O74" i="155" s="1"/>
  <c r="O75" i="155" s="1"/>
  <c r="E75" i="155"/>
  <c r="G73" i="155"/>
  <c r="G74" i="155" s="1"/>
  <c r="G75" i="155" s="1"/>
  <c r="H80" i="153"/>
  <c r="H78" i="153"/>
  <c r="H76" i="153"/>
  <c r="H74" i="153"/>
  <c r="H72" i="153"/>
  <c r="H70" i="153"/>
  <c r="H68" i="153"/>
  <c r="H66" i="153"/>
  <c r="H64" i="153"/>
  <c r="H62" i="153"/>
  <c r="H60" i="153"/>
  <c r="H58" i="153"/>
  <c r="H56" i="153"/>
  <c r="H54" i="153"/>
  <c r="H52" i="153"/>
  <c r="H95" i="153"/>
  <c r="H38" i="153"/>
  <c r="I38" i="153"/>
  <c r="G42" i="153"/>
  <c r="H117" i="153"/>
  <c r="H75" i="153"/>
  <c r="H112" i="153"/>
  <c r="H122" i="153"/>
  <c r="H17" i="153"/>
  <c r="H34" i="153"/>
  <c r="H13" i="153"/>
  <c r="H9" i="153"/>
  <c r="H123" i="153"/>
  <c r="H53" i="153"/>
  <c r="H77" i="153"/>
  <c r="H114" i="153"/>
  <c r="H59" i="153"/>
  <c r="H96" i="153"/>
  <c r="H26" i="153"/>
  <c r="H109" i="153"/>
  <c r="H98" i="153"/>
  <c r="H105" i="153"/>
  <c r="H46" i="153"/>
  <c r="H14" i="153"/>
  <c r="H51" i="153"/>
  <c r="H73" i="153"/>
  <c r="H110" i="153"/>
  <c r="H93" i="153"/>
  <c r="H19" i="153"/>
  <c r="H15" i="153"/>
  <c r="H91" i="153"/>
  <c r="H25" i="153"/>
  <c r="H55" i="153"/>
  <c r="H79" i="153"/>
  <c r="H101" i="153"/>
  <c r="H48" i="153"/>
  <c r="H116" i="153"/>
  <c r="H61" i="153"/>
  <c r="H107" i="153"/>
  <c r="H27" i="153"/>
  <c r="H108" i="153"/>
  <c r="H22" i="153"/>
  <c r="H31" i="153"/>
  <c r="H94" i="153"/>
  <c r="H57" i="153"/>
  <c r="H50" i="153"/>
  <c r="H118" i="153"/>
  <c r="H29" i="153"/>
  <c r="H120" i="153"/>
  <c r="H37" i="153"/>
  <c r="H106" i="153"/>
  <c r="H113" i="153"/>
  <c r="H111" i="153"/>
  <c r="H71" i="153"/>
  <c r="H115" i="153"/>
  <c r="H20" i="153"/>
  <c r="H89" i="153"/>
  <c r="H63" i="153"/>
  <c r="H100" i="153"/>
  <c r="H102" i="153"/>
  <c r="H8" i="153"/>
  <c r="H49" i="153"/>
  <c r="H99" i="153"/>
  <c r="H47" i="153"/>
  <c r="H65" i="153"/>
  <c r="H92" i="153"/>
  <c r="H12" i="153"/>
  <c r="H119" i="153"/>
  <c r="H36" i="153"/>
  <c r="H7" i="153"/>
  <c r="H121" i="153"/>
  <c r="H103" i="153"/>
  <c r="H97" i="153"/>
  <c r="H67" i="153"/>
  <c r="H90" i="153"/>
  <c r="H104" i="153"/>
  <c r="H24" i="153"/>
  <c r="H69" i="153"/>
  <c r="H4" i="153"/>
  <c r="H32" i="153"/>
  <c r="H16" i="153"/>
  <c r="H5" i="153"/>
  <c r="H81" i="153"/>
  <c r="H18" i="153"/>
  <c r="H6" i="153"/>
  <c r="H33" i="153"/>
  <c r="H35" i="153"/>
  <c r="H124" i="153"/>
  <c r="H11" i="153"/>
  <c r="H23" i="153"/>
  <c r="H21" i="153"/>
  <c r="H30" i="153"/>
  <c r="H28" i="153"/>
  <c r="N22" i="152"/>
  <c r="K17" i="156" l="1"/>
  <c r="K48" i="156"/>
  <c r="G223" i="156"/>
  <c r="I223" i="156" s="1"/>
  <c r="I222" i="156"/>
  <c r="K222" i="156" s="1"/>
  <c r="F71" i="156"/>
  <c r="E73" i="156"/>
  <c r="G149" i="156"/>
  <c r="I149" i="156" s="1"/>
  <c r="K149" i="156" s="1"/>
  <c r="I148" i="156"/>
  <c r="K148" i="156" s="1"/>
  <c r="E223" i="156"/>
  <c r="F223" i="156" s="1"/>
  <c r="F222" i="156"/>
  <c r="I71" i="156"/>
  <c r="K71" i="156" s="1"/>
  <c r="H71" i="156"/>
  <c r="G72" i="156"/>
  <c r="L234" i="155"/>
  <c r="C233" i="155"/>
  <c r="C234" i="155" s="1"/>
  <c r="J42" i="153"/>
  <c r="I42" i="153"/>
  <c r="I72" i="156" l="1"/>
  <c r="K72" i="156" s="1"/>
  <c r="H72" i="156"/>
  <c r="G73" i="156"/>
  <c r="E74" i="156"/>
  <c r="F74" i="156" s="1"/>
  <c r="F73" i="156"/>
  <c r="K223" i="156"/>
  <c r="G74" i="156" l="1"/>
  <c r="I74" i="156" s="1"/>
  <c r="K74" i="156" s="1"/>
  <c r="I73" i="156"/>
  <c r="K73" i="156" s="1"/>
  <c r="E157" i="150" l="1"/>
  <c r="E156" i="150"/>
  <c r="E155" i="150"/>
  <c r="E48" i="150" s="1"/>
  <c r="E154" i="150"/>
  <c r="E153" i="150"/>
  <c r="E151" i="150"/>
  <c r="E150" i="150"/>
  <c r="E149" i="150"/>
  <c r="E42" i="150" s="1"/>
  <c r="E148" i="150"/>
  <c r="E41" i="150" s="1"/>
  <c r="E147" i="150"/>
  <c r="E146" i="150"/>
  <c r="E145" i="150"/>
  <c r="E144" i="150"/>
  <c r="E143" i="150"/>
  <c r="E142" i="150"/>
  <c r="E141" i="150"/>
  <c r="E34" i="150" s="1"/>
  <c r="E140" i="150"/>
  <c r="E139" i="150"/>
  <c r="E138" i="150"/>
  <c r="E137" i="150"/>
  <c r="E30" i="150" s="1"/>
  <c r="E136" i="150"/>
  <c r="E29" i="150" s="1"/>
  <c r="E135" i="150"/>
  <c r="E134" i="150"/>
  <c r="E133" i="150"/>
  <c r="E132" i="150"/>
  <c r="E131" i="150"/>
  <c r="E130" i="150"/>
  <c r="E129" i="150"/>
  <c r="E22" i="150" s="1"/>
  <c r="E128" i="150"/>
  <c r="E127" i="150"/>
  <c r="E126" i="150"/>
  <c r="E125" i="150"/>
  <c r="E18" i="150" s="1"/>
  <c r="E124" i="150"/>
  <c r="E17" i="150" s="1"/>
  <c r="Q123" i="150"/>
  <c r="P123" i="150"/>
  <c r="O123" i="150"/>
  <c r="N123" i="150"/>
  <c r="M123" i="150"/>
  <c r="L123" i="150"/>
  <c r="K123" i="150"/>
  <c r="K16" i="150" s="1"/>
  <c r="J123" i="150"/>
  <c r="I123" i="150"/>
  <c r="H123" i="150"/>
  <c r="G123" i="150"/>
  <c r="G16" i="150" s="1"/>
  <c r="F123" i="150"/>
  <c r="E123" i="150" s="1"/>
  <c r="D123" i="150"/>
  <c r="D152" i="150" s="1"/>
  <c r="E122" i="150"/>
  <c r="E121" i="150"/>
  <c r="E120" i="150"/>
  <c r="E119" i="150"/>
  <c r="Q118" i="150"/>
  <c r="Q11" i="150" s="1"/>
  <c r="P118" i="150"/>
  <c r="O118" i="150"/>
  <c r="N118" i="150"/>
  <c r="M118" i="150"/>
  <c r="M11" i="150" s="1"/>
  <c r="L118" i="150"/>
  <c r="L11" i="150" s="1"/>
  <c r="K118" i="150"/>
  <c r="J118" i="150"/>
  <c r="I118" i="150"/>
  <c r="I152" i="150" s="1"/>
  <c r="I158" i="150" s="1"/>
  <c r="H118" i="150"/>
  <c r="G118" i="150"/>
  <c r="F118" i="150"/>
  <c r="E117" i="150"/>
  <c r="E116" i="150"/>
  <c r="E115" i="150"/>
  <c r="E114" i="150"/>
  <c r="E7" i="150" s="1"/>
  <c r="E113" i="150"/>
  <c r="E6" i="150" s="1"/>
  <c r="E112" i="150"/>
  <c r="Q111" i="150"/>
  <c r="P111" i="150"/>
  <c r="P152" i="150" s="1"/>
  <c r="P158" i="150" s="1"/>
  <c r="O111" i="150"/>
  <c r="O152" i="150" s="1"/>
  <c r="O158" i="150" s="1"/>
  <c r="N111" i="150"/>
  <c r="N152" i="150" s="1"/>
  <c r="N158" i="150" s="1"/>
  <c r="M111" i="150"/>
  <c r="L111" i="150"/>
  <c r="L4" i="150" s="1"/>
  <c r="K111" i="150"/>
  <c r="K152" i="150" s="1"/>
  <c r="K158" i="150" s="1"/>
  <c r="J111" i="150"/>
  <c r="J152" i="150" s="1"/>
  <c r="J158" i="150" s="1"/>
  <c r="I111" i="150"/>
  <c r="H111" i="150"/>
  <c r="H152" i="150" s="1"/>
  <c r="H158" i="150" s="1"/>
  <c r="G111" i="150"/>
  <c r="E111" i="150" s="1"/>
  <c r="F111" i="150"/>
  <c r="F152" i="150" s="1"/>
  <c r="H104" i="150"/>
  <c r="H51" i="150" s="1"/>
  <c r="E103" i="150"/>
  <c r="E102" i="150"/>
  <c r="E101" i="150"/>
  <c r="E100" i="150"/>
  <c r="E47" i="150" s="1"/>
  <c r="E99" i="150"/>
  <c r="N98" i="150"/>
  <c r="G98" i="150"/>
  <c r="E97" i="150"/>
  <c r="E44" i="150" s="1"/>
  <c r="E96" i="150"/>
  <c r="E43" i="150" s="1"/>
  <c r="E95" i="150"/>
  <c r="E94" i="150"/>
  <c r="E93" i="150"/>
  <c r="E40" i="150" s="1"/>
  <c r="E92" i="150"/>
  <c r="E39" i="150" s="1"/>
  <c r="E91" i="150"/>
  <c r="E90" i="150"/>
  <c r="E89" i="150"/>
  <c r="E36" i="150" s="1"/>
  <c r="E88" i="150"/>
  <c r="E87" i="150"/>
  <c r="E86" i="150"/>
  <c r="E85" i="150"/>
  <c r="E32" i="150" s="1"/>
  <c r="E84" i="150"/>
  <c r="E31" i="150" s="1"/>
  <c r="E83" i="150"/>
  <c r="E82" i="150"/>
  <c r="E81" i="150"/>
  <c r="E80" i="150"/>
  <c r="E79" i="150"/>
  <c r="E78" i="150"/>
  <c r="E77" i="150"/>
  <c r="E24" i="150" s="1"/>
  <c r="E76" i="150"/>
  <c r="E75" i="150"/>
  <c r="E74" i="150"/>
  <c r="E73" i="150"/>
  <c r="E20" i="150" s="1"/>
  <c r="E72" i="150"/>
  <c r="E19" i="150" s="1"/>
  <c r="E71" i="150"/>
  <c r="E70" i="150"/>
  <c r="Q69" i="150"/>
  <c r="P69" i="150"/>
  <c r="O69" i="150"/>
  <c r="N69" i="150"/>
  <c r="M69" i="150"/>
  <c r="M16" i="150" s="1"/>
  <c r="L69" i="150"/>
  <c r="K69" i="150"/>
  <c r="J69" i="150"/>
  <c r="I69" i="150"/>
  <c r="I16" i="150" s="1"/>
  <c r="H69" i="150"/>
  <c r="H16" i="150" s="1"/>
  <c r="G69" i="150"/>
  <c r="F69" i="150"/>
  <c r="D69" i="150"/>
  <c r="D98" i="150" s="1"/>
  <c r="D45" i="150" s="1"/>
  <c r="E68" i="150"/>
  <c r="E67" i="150"/>
  <c r="E66" i="150"/>
  <c r="E65" i="150"/>
  <c r="D65" i="150"/>
  <c r="Q64" i="150"/>
  <c r="P64" i="150"/>
  <c r="P11" i="150" s="1"/>
  <c r="O64" i="150"/>
  <c r="O11" i="150" s="1"/>
  <c r="N64" i="150"/>
  <c r="M64" i="150"/>
  <c r="L64" i="150"/>
  <c r="K64" i="150"/>
  <c r="K98" i="150" s="1"/>
  <c r="J64" i="150"/>
  <c r="I64" i="150"/>
  <c r="H64" i="150"/>
  <c r="H11" i="150" s="1"/>
  <c r="G64" i="150"/>
  <c r="F64" i="150"/>
  <c r="E64" i="150" s="1"/>
  <c r="E58" i="150"/>
  <c r="Q57" i="150"/>
  <c r="Q104" i="150" s="1"/>
  <c r="P57" i="150"/>
  <c r="P98" i="150" s="1"/>
  <c r="O57" i="150"/>
  <c r="O104" i="150" s="1"/>
  <c r="N57" i="150"/>
  <c r="N104" i="150" s="1"/>
  <c r="M57" i="150"/>
  <c r="M98" i="150" s="1"/>
  <c r="L57" i="150"/>
  <c r="L98" i="150" s="1"/>
  <c r="K57" i="150"/>
  <c r="K104" i="150" s="1"/>
  <c r="J57" i="150"/>
  <c r="J98" i="150" s="1"/>
  <c r="I57" i="150"/>
  <c r="I98" i="150" s="1"/>
  <c r="I45" i="150" s="1"/>
  <c r="H57" i="150"/>
  <c r="H98" i="150" s="1"/>
  <c r="H45" i="150" s="1"/>
  <c r="G57" i="150"/>
  <c r="G104" i="150" s="1"/>
  <c r="F57" i="150"/>
  <c r="F104" i="150" s="1"/>
  <c r="E57" i="150"/>
  <c r="D51" i="150"/>
  <c r="C51" i="150"/>
  <c r="Q50" i="150"/>
  <c r="P50" i="150"/>
  <c r="O50" i="150"/>
  <c r="N50" i="150"/>
  <c r="M50" i="150"/>
  <c r="L50" i="150"/>
  <c r="K50" i="150"/>
  <c r="J50" i="150"/>
  <c r="I50" i="150"/>
  <c r="H50" i="150"/>
  <c r="G50" i="150"/>
  <c r="F50" i="150"/>
  <c r="E50" i="150"/>
  <c r="D50" i="150"/>
  <c r="C50" i="150"/>
  <c r="Q49" i="150"/>
  <c r="P49" i="150"/>
  <c r="O49" i="150"/>
  <c r="N49" i="150"/>
  <c r="M49" i="150"/>
  <c r="L49" i="150"/>
  <c r="K49" i="150"/>
  <c r="J49" i="150"/>
  <c r="I49" i="150"/>
  <c r="H49" i="150"/>
  <c r="G49" i="150"/>
  <c r="F49" i="150"/>
  <c r="E49" i="150"/>
  <c r="D49" i="150"/>
  <c r="C49" i="150"/>
  <c r="Q48" i="150"/>
  <c r="P48" i="150"/>
  <c r="O48" i="150"/>
  <c r="N48" i="150"/>
  <c r="M48" i="150"/>
  <c r="L48" i="150"/>
  <c r="K48" i="150"/>
  <c r="J48" i="150"/>
  <c r="I48" i="150"/>
  <c r="H48" i="150"/>
  <c r="G48" i="150"/>
  <c r="F48" i="150"/>
  <c r="D48" i="150"/>
  <c r="C48" i="150"/>
  <c r="Q47" i="150"/>
  <c r="P47" i="150"/>
  <c r="O47" i="150"/>
  <c r="N47" i="150"/>
  <c r="M47" i="150"/>
  <c r="L47" i="150"/>
  <c r="K47" i="150"/>
  <c r="J47" i="150"/>
  <c r="I47" i="150"/>
  <c r="H47" i="150"/>
  <c r="G47" i="150"/>
  <c r="F47" i="150"/>
  <c r="D47" i="150"/>
  <c r="C47" i="150"/>
  <c r="Q46" i="150"/>
  <c r="P46" i="150"/>
  <c r="O46" i="150"/>
  <c r="N46" i="150"/>
  <c r="M46" i="150"/>
  <c r="L46" i="150"/>
  <c r="K46" i="150"/>
  <c r="J46" i="150"/>
  <c r="I46" i="150"/>
  <c r="H46" i="150"/>
  <c r="G46" i="150"/>
  <c r="F46" i="150"/>
  <c r="E46" i="150"/>
  <c r="D46" i="150"/>
  <c r="C46" i="150"/>
  <c r="C45" i="150"/>
  <c r="Q44" i="150"/>
  <c r="P44" i="150"/>
  <c r="O44" i="150"/>
  <c r="N44" i="150"/>
  <c r="M44" i="150"/>
  <c r="L44" i="150"/>
  <c r="K44" i="150"/>
  <c r="J44" i="150"/>
  <c r="I44" i="150"/>
  <c r="H44" i="150"/>
  <c r="G44" i="150"/>
  <c r="F44" i="150"/>
  <c r="D44" i="150"/>
  <c r="C44" i="150"/>
  <c r="Q43" i="150"/>
  <c r="P43" i="150"/>
  <c r="O43" i="150"/>
  <c r="N43" i="150"/>
  <c r="M43" i="150"/>
  <c r="L43" i="150"/>
  <c r="K43" i="150"/>
  <c r="J43" i="150"/>
  <c r="I43" i="150"/>
  <c r="H43" i="150"/>
  <c r="G43" i="150"/>
  <c r="F43" i="150"/>
  <c r="D43" i="150"/>
  <c r="C43" i="150"/>
  <c r="Q42" i="150"/>
  <c r="P42" i="150"/>
  <c r="O42" i="150"/>
  <c r="N42" i="150"/>
  <c r="M42" i="150"/>
  <c r="L42" i="150"/>
  <c r="K42" i="150"/>
  <c r="J42" i="150"/>
  <c r="I42" i="150"/>
  <c r="H42" i="150"/>
  <c r="G42" i="150"/>
  <c r="F42" i="150"/>
  <c r="D42" i="150"/>
  <c r="C42" i="150"/>
  <c r="Q41" i="150"/>
  <c r="P41" i="150"/>
  <c r="O41" i="150"/>
  <c r="N41" i="150"/>
  <c r="M41" i="150"/>
  <c r="L41" i="150"/>
  <c r="K41" i="150"/>
  <c r="J41" i="150"/>
  <c r="I41" i="150"/>
  <c r="H41" i="150"/>
  <c r="G41" i="150"/>
  <c r="F41" i="150"/>
  <c r="D41" i="150"/>
  <c r="C41" i="150"/>
  <c r="Q40" i="150"/>
  <c r="P40" i="150"/>
  <c r="O40" i="150"/>
  <c r="N40" i="150"/>
  <c r="M40" i="150"/>
  <c r="L40" i="150"/>
  <c r="K40" i="150"/>
  <c r="J40" i="150"/>
  <c r="I40" i="150"/>
  <c r="H40" i="150"/>
  <c r="G40" i="150"/>
  <c r="F40" i="150"/>
  <c r="D40" i="150"/>
  <c r="C40" i="150"/>
  <c r="Q39" i="150"/>
  <c r="P39" i="150"/>
  <c r="O39" i="150"/>
  <c r="N39" i="150"/>
  <c r="M39" i="150"/>
  <c r="L39" i="150"/>
  <c r="K39" i="150"/>
  <c r="J39" i="150"/>
  <c r="I39" i="150"/>
  <c r="H39" i="150"/>
  <c r="G39" i="150"/>
  <c r="F39" i="150"/>
  <c r="D39" i="150"/>
  <c r="C39" i="150"/>
  <c r="Q38" i="150"/>
  <c r="P38" i="150"/>
  <c r="O38" i="150"/>
  <c r="N38" i="150"/>
  <c r="M38" i="150"/>
  <c r="L38" i="150"/>
  <c r="K38" i="150"/>
  <c r="J38" i="150"/>
  <c r="I38" i="150"/>
  <c r="H38" i="150"/>
  <c r="G38" i="150"/>
  <c r="F38" i="150"/>
  <c r="E38" i="150"/>
  <c r="D38" i="150"/>
  <c r="C38" i="150"/>
  <c r="Q37" i="150"/>
  <c r="P37" i="150"/>
  <c r="O37" i="150"/>
  <c r="N37" i="150"/>
  <c r="M37" i="150"/>
  <c r="L37" i="150"/>
  <c r="K37" i="150"/>
  <c r="J37" i="150"/>
  <c r="I37" i="150"/>
  <c r="H37" i="150"/>
  <c r="G37" i="150"/>
  <c r="F37" i="150"/>
  <c r="E37" i="150"/>
  <c r="D37" i="150"/>
  <c r="C37" i="150"/>
  <c r="Q36" i="150"/>
  <c r="P36" i="150"/>
  <c r="O36" i="150"/>
  <c r="N36" i="150"/>
  <c r="M36" i="150"/>
  <c r="L36" i="150"/>
  <c r="K36" i="150"/>
  <c r="J36" i="150"/>
  <c r="I36" i="150"/>
  <c r="H36" i="150"/>
  <c r="G36" i="150"/>
  <c r="F36" i="150"/>
  <c r="D36" i="150"/>
  <c r="C36" i="150"/>
  <c r="Q35" i="150"/>
  <c r="P35" i="150"/>
  <c r="O35" i="150"/>
  <c r="N35" i="150"/>
  <c r="M35" i="150"/>
  <c r="L35" i="150"/>
  <c r="K35" i="150"/>
  <c r="J35" i="150"/>
  <c r="I35" i="150"/>
  <c r="H35" i="150"/>
  <c r="G35" i="150"/>
  <c r="F35" i="150"/>
  <c r="E35" i="150"/>
  <c r="D35" i="150"/>
  <c r="C35" i="150"/>
  <c r="Q34" i="150"/>
  <c r="P34" i="150"/>
  <c r="O34" i="150"/>
  <c r="N34" i="150"/>
  <c r="M34" i="150"/>
  <c r="L34" i="150"/>
  <c r="K34" i="150"/>
  <c r="J34" i="150"/>
  <c r="I34" i="150"/>
  <c r="H34" i="150"/>
  <c r="G34" i="150"/>
  <c r="F34" i="150"/>
  <c r="D34" i="150"/>
  <c r="C34" i="150"/>
  <c r="Q33" i="150"/>
  <c r="P33" i="150"/>
  <c r="O33" i="150"/>
  <c r="N33" i="150"/>
  <c r="M33" i="150"/>
  <c r="L33" i="150"/>
  <c r="K33" i="150"/>
  <c r="J33" i="150"/>
  <c r="I33" i="150"/>
  <c r="H33" i="150"/>
  <c r="G33" i="150"/>
  <c r="F33" i="150"/>
  <c r="E33" i="150"/>
  <c r="D33" i="150"/>
  <c r="C33" i="150"/>
  <c r="Q32" i="150"/>
  <c r="P32" i="150"/>
  <c r="O32" i="150"/>
  <c r="N32" i="150"/>
  <c r="M32" i="150"/>
  <c r="L32" i="150"/>
  <c r="K32" i="150"/>
  <c r="J32" i="150"/>
  <c r="I32" i="150"/>
  <c r="H32" i="150"/>
  <c r="G32" i="150"/>
  <c r="F32" i="150"/>
  <c r="D32" i="150"/>
  <c r="C32" i="150"/>
  <c r="Q31" i="150"/>
  <c r="P31" i="150"/>
  <c r="O31" i="150"/>
  <c r="N31" i="150"/>
  <c r="M31" i="150"/>
  <c r="L31" i="150"/>
  <c r="K31" i="150"/>
  <c r="J31" i="150"/>
  <c r="I31" i="150"/>
  <c r="H31" i="150"/>
  <c r="G31" i="150"/>
  <c r="F31" i="150"/>
  <c r="D31" i="150"/>
  <c r="C31" i="150"/>
  <c r="Q30" i="150"/>
  <c r="P30" i="150"/>
  <c r="O30" i="150"/>
  <c r="N30" i="150"/>
  <c r="M30" i="150"/>
  <c r="L30" i="150"/>
  <c r="K30" i="150"/>
  <c r="J30" i="150"/>
  <c r="I30" i="150"/>
  <c r="H30" i="150"/>
  <c r="G30" i="150"/>
  <c r="F30" i="150"/>
  <c r="D30" i="150"/>
  <c r="C30" i="150"/>
  <c r="Q29" i="150"/>
  <c r="P29" i="150"/>
  <c r="O29" i="150"/>
  <c r="N29" i="150"/>
  <c r="M29" i="150"/>
  <c r="L29" i="150"/>
  <c r="K29" i="150"/>
  <c r="J29" i="150"/>
  <c r="I29" i="150"/>
  <c r="H29" i="150"/>
  <c r="G29" i="150"/>
  <c r="F29" i="150"/>
  <c r="D29" i="150"/>
  <c r="C29" i="150"/>
  <c r="Q28" i="150"/>
  <c r="P28" i="150"/>
  <c r="O28" i="150"/>
  <c r="N28" i="150"/>
  <c r="M28" i="150"/>
  <c r="L28" i="150"/>
  <c r="K28" i="150"/>
  <c r="J28" i="150"/>
  <c r="I28" i="150"/>
  <c r="H28" i="150"/>
  <c r="G28" i="150"/>
  <c r="F28" i="150"/>
  <c r="E28" i="150"/>
  <c r="D28" i="150"/>
  <c r="C28" i="150"/>
  <c r="Q27" i="150"/>
  <c r="P27" i="150"/>
  <c r="O27" i="150"/>
  <c r="N27" i="150"/>
  <c r="M27" i="150"/>
  <c r="L27" i="150"/>
  <c r="K27" i="150"/>
  <c r="J27" i="150"/>
  <c r="I27" i="150"/>
  <c r="H27" i="150"/>
  <c r="G27" i="150"/>
  <c r="F27" i="150"/>
  <c r="E27" i="150"/>
  <c r="D27" i="150"/>
  <c r="C27" i="150"/>
  <c r="Q26" i="150"/>
  <c r="P26" i="150"/>
  <c r="O26" i="150"/>
  <c r="N26" i="150"/>
  <c r="M26" i="150"/>
  <c r="L26" i="150"/>
  <c r="K26" i="150"/>
  <c r="J26" i="150"/>
  <c r="I26" i="150"/>
  <c r="H26" i="150"/>
  <c r="G26" i="150"/>
  <c r="F26" i="150"/>
  <c r="E26" i="150"/>
  <c r="D26" i="150"/>
  <c r="C26" i="150"/>
  <c r="Q25" i="150"/>
  <c r="P25" i="150"/>
  <c r="O25" i="150"/>
  <c r="N25" i="150"/>
  <c r="M25" i="150"/>
  <c r="L25" i="150"/>
  <c r="K25" i="150"/>
  <c r="J25" i="150"/>
  <c r="I25" i="150"/>
  <c r="H25" i="150"/>
  <c r="G25" i="150"/>
  <c r="F25" i="150"/>
  <c r="E25" i="150"/>
  <c r="D25" i="150"/>
  <c r="C25" i="150"/>
  <c r="Q24" i="150"/>
  <c r="P24" i="150"/>
  <c r="O24" i="150"/>
  <c r="N24" i="150"/>
  <c r="M24" i="150"/>
  <c r="L24" i="150"/>
  <c r="K24" i="150"/>
  <c r="J24" i="150"/>
  <c r="I24" i="150"/>
  <c r="H24" i="150"/>
  <c r="G24" i="150"/>
  <c r="F24" i="150"/>
  <c r="D24" i="150"/>
  <c r="C24" i="150"/>
  <c r="Q23" i="150"/>
  <c r="P23" i="150"/>
  <c r="O23" i="150"/>
  <c r="N23" i="150"/>
  <c r="M23" i="150"/>
  <c r="L23" i="150"/>
  <c r="K23" i="150"/>
  <c r="J23" i="150"/>
  <c r="I23" i="150"/>
  <c r="H23" i="150"/>
  <c r="G23" i="150"/>
  <c r="F23" i="150"/>
  <c r="E23" i="150"/>
  <c r="D23" i="150"/>
  <c r="C23" i="150"/>
  <c r="Q22" i="150"/>
  <c r="P22" i="150"/>
  <c r="O22" i="150"/>
  <c r="N22" i="150"/>
  <c r="M22" i="150"/>
  <c r="L22" i="150"/>
  <c r="K22" i="150"/>
  <c r="J22" i="150"/>
  <c r="I22" i="150"/>
  <c r="H22" i="150"/>
  <c r="G22" i="150"/>
  <c r="F22" i="150"/>
  <c r="D22" i="150"/>
  <c r="C22" i="150"/>
  <c r="Q21" i="150"/>
  <c r="P21" i="150"/>
  <c r="O21" i="150"/>
  <c r="N21" i="150"/>
  <c r="M21" i="150"/>
  <c r="L21" i="150"/>
  <c r="K21" i="150"/>
  <c r="J21" i="150"/>
  <c r="I21" i="150"/>
  <c r="H21" i="150"/>
  <c r="G21" i="150"/>
  <c r="F21" i="150"/>
  <c r="E21" i="150"/>
  <c r="D21" i="150"/>
  <c r="C21" i="150"/>
  <c r="Q20" i="150"/>
  <c r="P20" i="150"/>
  <c r="O20" i="150"/>
  <c r="N20" i="150"/>
  <c r="M20" i="150"/>
  <c r="L20" i="150"/>
  <c r="K20" i="150"/>
  <c r="J20" i="150"/>
  <c r="I20" i="150"/>
  <c r="H20" i="150"/>
  <c r="G20" i="150"/>
  <c r="F20" i="150"/>
  <c r="D20" i="150"/>
  <c r="C20" i="150"/>
  <c r="Q19" i="150"/>
  <c r="P19" i="150"/>
  <c r="O19" i="150"/>
  <c r="N19" i="150"/>
  <c r="M19" i="150"/>
  <c r="L19" i="150"/>
  <c r="K19" i="150"/>
  <c r="J19" i="150"/>
  <c r="I19" i="150"/>
  <c r="H19" i="150"/>
  <c r="G19" i="150"/>
  <c r="F19" i="150"/>
  <c r="D19" i="150"/>
  <c r="C19" i="150"/>
  <c r="Q18" i="150"/>
  <c r="P18" i="150"/>
  <c r="O18" i="150"/>
  <c r="N18" i="150"/>
  <c r="M18" i="150"/>
  <c r="L18" i="150"/>
  <c r="K18" i="150"/>
  <c r="J18" i="150"/>
  <c r="I18" i="150"/>
  <c r="H18" i="150"/>
  <c r="G18" i="150"/>
  <c r="F18" i="150"/>
  <c r="D18" i="150"/>
  <c r="C18" i="150"/>
  <c r="Q17" i="150"/>
  <c r="P17" i="150"/>
  <c r="O17" i="150"/>
  <c r="N17" i="150"/>
  <c r="M17" i="150"/>
  <c r="L17" i="150"/>
  <c r="K17" i="150"/>
  <c r="J17" i="150"/>
  <c r="I17" i="150"/>
  <c r="H17" i="150"/>
  <c r="G17" i="150"/>
  <c r="F17" i="150"/>
  <c r="D17" i="150"/>
  <c r="C17" i="150"/>
  <c r="Q16" i="150"/>
  <c r="P16" i="150"/>
  <c r="O16" i="150"/>
  <c r="N16" i="150"/>
  <c r="L16" i="150"/>
  <c r="J16" i="150"/>
  <c r="D16" i="150"/>
  <c r="C16" i="150"/>
  <c r="Q15" i="150"/>
  <c r="P15" i="150"/>
  <c r="O15" i="150"/>
  <c r="N15" i="150"/>
  <c r="M15" i="150"/>
  <c r="L15" i="150"/>
  <c r="K15" i="150"/>
  <c r="J15" i="150"/>
  <c r="I15" i="150"/>
  <c r="H15" i="150"/>
  <c r="G15" i="150"/>
  <c r="F15" i="150"/>
  <c r="E15" i="150"/>
  <c r="D15" i="150"/>
  <c r="C15" i="150"/>
  <c r="Q14" i="150"/>
  <c r="P14" i="150"/>
  <c r="O14" i="150"/>
  <c r="N14" i="150"/>
  <c r="M14" i="150"/>
  <c r="L14" i="150"/>
  <c r="K14" i="150"/>
  <c r="J14" i="150"/>
  <c r="I14" i="150"/>
  <c r="H14" i="150"/>
  <c r="G14" i="150"/>
  <c r="F14" i="150"/>
  <c r="E14" i="150"/>
  <c r="D14" i="150"/>
  <c r="C14" i="150"/>
  <c r="Q13" i="150"/>
  <c r="P13" i="150"/>
  <c r="O13" i="150"/>
  <c r="N13" i="150"/>
  <c r="M13" i="150"/>
  <c r="L13" i="150"/>
  <c r="K13" i="150"/>
  <c r="J13" i="150"/>
  <c r="I13" i="150"/>
  <c r="H13" i="150"/>
  <c r="G13" i="150"/>
  <c r="F13" i="150"/>
  <c r="E13" i="150"/>
  <c r="D13" i="150"/>
  <c r="C13" i="150"/>
  <c r="Q12" i="150"/>
  <c r="P12" i="150"/>
  <c r="O12" i="150"/>
  <c r="N12" i="150"/>
  <c r="M12" i="150"/>
  <c r="L12" i="150"/>
  <c r="K12" i="150"/>
  <c r="J12" i="150"/>
  <c r="I12" i="150"/>
  <c r="H12" i="150"/>
  <c r="G12" i="150"/>
  <c r="F12" i="150"/>
  <c r="E12" i="150"/>
  <c r="D12" i="150"/>
  <c r="C12" i="150"/>
  <c r="N11" i="150"/>
  <c r="K11" i="150"/>
  <c r="J11" i="150"/>
  <c r="I11" i="150"/>
  <c r="G11" i="150"/>
  <c r="F11" i="150"/>
  <c r="D11" i="150"/>
  <c r="C11" i="150"/>
  <c r="Q10" i="150"/>
  <c r="P10" i="150"/>
  <c r="O10" i="150"/>
  <c r="N10" i="150"/>
  <c r="M10" i="150"/>
  <c r="L10" i="150"/>
  <c r="K10" i="150"/>
  <c r="J10" i="150"/>
  <c r="I10" i="150"/>
  <c r="H10" i="150"/>
  <c r="G10" i="150"/>
  <c r="F10" i="150"/>
  <c r="E10" i="150"/>
  <c r="D10" i="150"/>
  <c r="C10" i="150"/>
  <c r="Q9" i="150"/>
  <c r="P9" i="150"/>
  <c r="O9" i="150"/>
  <c r="N9" i="150"/>
  <c r="M9" i="150"/>
  <c r="L9" i="150"/>
  <c r="K9" i="150"/>
  <c r="J9" i="150"/>
  <c r="I9" i="150"/>
  <c r="H9" i="150"/>
  <c r="G9" i="150"/>
  <c r="F9" i="150"/>
  <c r="E9" i="150"/>
  <c r="D9" i="150"/>
  <c r="C9" i="150"/>
  <c r="Q8" i="150"/>
  <c r="P8" i="150"/>
  <c r="O8" i="150"/>
  <c r="N8" i="150"/>
  <c r="M8" i="150"/>
  <c r="L8" i="150"/>
  <c r="K8" i="150"/>
  <c r="J8" i="150"/>
  <c r="I8" i="150"/>
  <c r="H8" i="150"/>
  <c r="G8" i="150"/>
  <c r="F8" i="150"/>
  <c r="E8" i="150"/>
  <c r="D8" i="150"/>
  <c r="C8" i="150"/>
  <c r="Q7" i="150"/>
  <c r="P7" i="150"/>
  <c r="O7" i="150"/>
  <c r="N7" i="150"/>
  <c r="M7" i="150"/>
  <c r="L7" i="150"/>
  <c r="K7" i="150"/>
  <c r="J7" i="150"/>
  <c r="I7" i="150"/>
  <c r="H7" i="150"/>
  <c r="G7" i="150"/>
  <c r="F7" i="150"/>
  <c r="D7" i="150"/>
  <c r="C7" i="150"/>
  <c r="Q6" i="150"/>
  <c r="P6" i="150"/>
  <c r="O6" i="150"/>
  <c r="N6" i="150"/>
  <c r="M6" i="150"/>
  <c r="L6" i="150"/>
  <c r="K6" i="150"/>
  <c r="J6" i="150"/>
  <c r="I6" i="150"/>
  <c r="H6" i="150"/>
  <c r="G6" i="150"/>
  <c r="F6" i="150"/>
  <c r="D6" i="150"/>
  <c r="C6" i="150"/>
  <c r="Q5" i="150"/>
  <c r="P5" i="150"/>
  <c r="O5" i="150"/>
  <c r="N5" i="150"/>
  <c r="M5" i="150"/>
  <c r="L5" i="150"/>
  <c r="K5" i="150"/>
  <c r="J5" i="150"/>
  <c r="I5" i="150"/>
  <c r="H5" i="150"/>
  <c r="G5" i="150"/>
  <c r="F5" i="150"/>
  <c r="E5" i="150"/>
  <c r="D5" i="150"/>
  <c r="C5" i="150"/>
  <c r="P4" i="150"/>
  <c r="O4" i="150"/>
  <c r="N4" i="150"/>
  <c r="M4" i="150"/>
  <c r="K4" i="150"/>
  <c r="I4" i="150"/>
  <c r="H4" i="150"/>
  <c r="D4" i="150"/>
  <c r="C4" i="150"/>
  <c r="D259" i="149"/>
  <c r="E257" i="149"/>
  <c r="E255" i="149"/>
  <c r="E254" i="149"/>
  <c r="E253" i="149"/>
  <c r="E252" i="149"/>
  <c r="E251" i="149"/>
  <c r="E250" i="149"/>
  <c r="E249" i="149"/>
  <c r="E248" i="149"/>
  <c r="E247" i="149"/>
  <c r="E246" i="149"/>
  <c r="E245" i="149"/>
  <c r="E244" i="149"/>
  <c r="E243" i="149"/>
  <c r="Q242" i="149"/>
  <c r="P242" i="149"/>
  <c r="O242" i="149"/>
  <c r="N242" i="149"/>
  <c r="M242" i="149"/>
  <c r="L242" i="149"/>
  <c r="L67" i="149" s="1"/>
  <c r="K242" i="149"/>
  <c r="J242" i="149"/>
  <c r="I242" i="149"/>
  <c r="H242" i="149"/>
  <c r="G242" i="149"/>
  <c r="E242" i="149" s="1"/>
  <c r="F242" i="149"/>
  <c r="E241" i="149"/>
  <c r="E240" i="149"/>
  <c r="E239" i="149"/>
  <c r="E238" i="149"/>
  <c r="E237" i="149"/>
  <c r="E236" i="149"/>
  <c r="E235" i="149"/>
  <c r="E234" i="149"/>
  <c r="E231" i="149"/>
  <c r="E230" i="149"/>
  <c r="E229" i="149"/>
  <c r="E228" i="149"/>
  <c r="E227" i="149"/>
  <c r="E226" i="149"/>
  <c r="E225" i="149"/>
  <c r="E224" i="149"/>
  <c r="E223" i="149"/>
  <c r="E222" i="149"/>
  <c r="E221" i="149"/>
  <c r="E220" i="149"/>
  <c r="E219" i="149"/>
  <c r="E218" i="149"/>
  <c r="E217" i="149"/>
  <c r="E216" i="149"/>
  <c r="E215" i="149"/>
  <c r="E214" i="149"/>
  <c r="E213" i="149"/>
  <c r="E212" i="149"/>
  <c r="E211" i="149"/>
  <c r="E210" i="149"/>
  <c r="E209" i="149"/>
  <c r="E208" i="149"/>
  <c r="E207" i="149"/>
  <c r="E206" i="149"/>
  <c r="E205" i="149"/>
  <c r="E204" i="149"/>
  <c r="E203" i="149"/>
  <c r="E202" i="149"/>
  <c r="E201" i="149"/>
  <c r="E200" i="149"/>
  <c r="Q199" i="149"/>
  <c r="P199" i="149"/>
  <c r="O199" i="149"/>
  <c r="N199" i="149"/>
  <c r="M199" i="149"/>
  <c r="L199" i="149"/>
  <c r="K199" i="149"/>
  <c r="J199" i="149"/>
  <c r="I199" i="149"/>
  <c r="H199" i="149"/>
  <c r="E199" i="149" s="1"/>
  <c r="G199" i="149"/>
  <c r="F199" i="149"/>
  <c r="D198" i="149"/>
  <c r="C198" i="149"/>
  <c r="L197" i="149"/>
  <c r="L232" i="149" s="1"/>
  <c r="E196" i="149"/>
  <c r="E195" i="149"/>
  <c r="E194" i="149"/>
  <c r="E193" i="149"/>
  <c r="E192" i="149"/>
  <c r="Q191" i="149"/>
  <c r="P191" i="149"/>
  <c r="O191" i="149"/>
  <c r="N191" i="149"/>
  <c r="M191" i="149"/>
  <c r="L191" i="149"/>
  <c r="K191" i="149"/>
  <c r="J191" i="149"/>
  <c r="I191" i="149"/>
  <c r="H191" i="149"/>
  <c r="G191" i="149"/>
  <c r="F191" i="149"/>
  <c r="E191" i="149" s="1"/>
  <c r="E190" i="149"/>
  <c r="E189" i="149"/>
  <c r="E188" i="149"/>
  <c r="E187" i="149"/>
  <c r="E186" i="149"/>
  <c r="E185" i="149"/>
  <c r="Q183" i="149"/>
  <c r="P183" i="149"/>
  <c r="O183" i="149"/>
  <c r="N183" i="149"/>
  <c r="M183" i="149"/>
  <c r="M182" i="149" s="1"/>
  <c r="L183" i="149"/>
  <c r="K183" i="149"/>
  <c r="J183" i="149"/>
  <c r="I183" i="149"/>
  <c r="H183" i="149"/>
  <c r="G183" i="149"/>
  <c r="F183" i="149"/>
  <c r="Q182" i="149"/>
  <c r="Q197" i="149" s="1"/>
  <c r="P182" i="149"/>
  <c r="P197" i="149" s="1"/>
  <c r="O182" i="149"/>
  <c r="O197" i="149" s="1"/>
  <c r="N182" i="149"/>
  <c r="N197" i="149" s="1"/>
  <c r="L182" i="149"/>
  <c r="K182" i="149"/>
  <c r="K197" i="149" s="1"/>
  <c r="J182" i="149"/>
  <c r="J197" i="149" s="1"/>
  <c r="I182" i="149"/>
  <c r="I197" i="149" s="1"/>
  <c r="H182" i="149"/>
  <c r="H197" i="149" s="1"/>
  <c r="G182" i="149"/>
  <c r="G197" i="149" s="1"/>
  <c r="F182" i="149"/>
  <c r="F197" i="149" s="1"/>
  <c r="C180" i="149"/>
  <c r="D174" i="149"/>
  <c r="E172" i="149"/>
  <c r="E170" i="149"/>
  <c r="E169" i="149"/>
  <c r="E168" i="149"/>
  <c r="E167" i="149"/>
  <c r="E166" i="149"/>
  <c r="E165" i="149"/>
  <c r="E164" i="149"/>
  <c r="E163" i="149"/>
  <c r="E162" i="149"/>
  <c r="E161" i="149"/>
  <c r="E160" i="149"/>
  <c r="E159" i="149"/>
  <c r="E158" i="149"/>
  <c r="Q157" i="149"/>
  <c r="P157" i="149"/>
  <c r="O157" i="149"/>
  <c r="O67" i="149" s="1"/>
  <c r="N157" i="149"/>
  <c r="N67" i="149" s="1"/>
  <c r="M157" i="149"/>
  <c r="M67" i="149" s="1"/>
  <c r="L157" i="149"/>
  <c r="K157" i="149"/>
  <c r="J157" i="149"/>
  <c r="I157" i="149"/>
  <c r="H157" i="149"/>
  <c r="G157" i="149"/>
  <c r="F157" i="149"/>
  <c r="E157" i="149" s="1"/>
  <c r="S157" i="149" s="1"/>
  <c r="E156" i="149"/>
  <c r="E155" i="149"/>
  <c r="E154" i="149"/>
  <c r="E153" i="149"/>
  <c r="E152" i="149"/>
  <c r="E151" i="149"/>
  <c r="E150" i="149"/>
  <c r="E149" i="149"/>
  <c r="D148" i="149"/>
  <c r="C148" i="149"/>
  <c r="E146" i="149"/>
  <c r="E145" i="149"/>
  <c r="E144" i="149"/>
  <c r="E143" i="149"/>
  <c r="E142" i="149"/>
  <c r="E141" i="149"/>
  <c r="E140" i="149"/>
  <c r="E139" i="149"/>
  <c r="E138" i="149"/>
  <c r="E137" i="149"/>
  <c r="E136" i="149"/>
  <c r="E135" i="149"/>
  <c r="E134" i="149"/>
  <c r="E133" i="149"/>
  <c r="E132" i="149"/>
  <c r="E131" i="149"/>
  <c r="E130" i="149"/>
  <c r="E129" i="149"/>
  <c r="E128" i="149"/>
  <c r="E127" i="149"/>
  <c r="E126" i="149"/>
  <c r="E125" i="149"/>
  <c r="E124" i="149"/>
  <c r="E123" i="149"/>
  <c r="E122" i="149"/>
  <c r="E121" i="149"/>
  <c r="E120" i="149"/>
  <c r="E119" i="149"/>
  <c r="E118" i="149"/>
  <c r="E117" i="149"/>
  <c r="E116" i="149"/>
  <c r="E115" i="149"/>
  <c r="Q114" i="149"/>
  <c r="P114" i="149"/>
  <c r="O114" i="149"/>
  <c r="O24" i="149" s="1"/>
  <c r="N114" i="149"/>
  <c r="N24" i="149" s="1"/>
  <c r="M114" i="149"/>
  <c r="M24" i="149" s="1"/>
  <c r="L114" i="149"/>
  <c r="K114" i="149"/>
  <c r="J114" i="149"/>
  <c r="I114" i="149"/>
  <c r="H114" i="149"/>
  <c r="G114" i="149"/>
  <c r="F114" i="149"/>
  <c r="D114" i="149"/>
  <c r="D113" i="149"/>
  <c r="C113" i="149"/>
  <c r="H112" i="149"/>
  <c r="H147" i="149" s="1"/>
  <c r="G112" i="149"/>
  <c r="G147" i="149" s="1"/>
  <c r="E111" i="149"/>
  <c r="E110" i="149"/>
  <c r="E109" i="149"/>
  <c r="E108" i="149"/>
  <c r="E107" i="149"/>
  <c r="Q106" i="149"/>
  <c r="P106" i="149"/>
  <c r="O106" i="149"/>
  <c r="N106" i="149"/>
  <c r="E106" i="149" s="1"/>
  <c r="S106" i="149" s="1"/>
  <c r="M106" i="149"/>
  <c r="L106" i="149"/>
  <c r="K106" i="149"/>
  <c r="J106" i="149"/>
  <c r="I106" i="149"/>
  <c r="H106" i="149"/>
  <c r="G106" i="149"/>
  <c r="F106" i="149"/>
  <c r="E105" i="149"/>
  <c r="S101" i="149" s="1"/>
  <c r="S104" i="149"/>
  <c r="E104" i="149"/>
  <c r="E103" i="149"/>
  <c r="E102" i="149"/>
  <c r="E100" i="149"/>
  <c r="S100" i="149" s="1"/>
  <c r="E99" i="149"/>
  <c r="S99" i="149" s="1"/>
  <c r="E98" i="149"/>
  <c r="S98" i="149" s="1"/>
  <c r="T97" i="149"/>
  <c r="E97" i="149"/>
  <c r="S97" i="149" s="1"/>
  <c r="E96" i="149"/>
  <c r="S96" i="149" s="1"/>
  <c r="E95" i="149"/>
  <c r="S95" i="149" s="1"/>
  <c r="E94" i="149"/>
  <c r="S94" i="149" s="1"/>
  <c r="E93" i="149"/>
  <c r="S93" i="149" s="1"/>
  <c r="E91" i="149"/>
  <c r="E90" i="149"/>
  <c r="D90" i="149"/>
  <c r="C90" i="149"/>
  <c r="Q89" i="149"/>
  <c r="P89" i="149"/>
  <c r="O89" i="149"/>
  <c r="N89" i="149"/>
  <c r="M89" i="149"/>
  <c r="L89" i="149"/>
  <c r="K89" i="149"/>
  <c r="K9" i="149" s="1"/>
  <c r="K7" i="149" s="1"/>
  <c r="J89" i="149"/>
  <c r="J88" i="149" s="1"/>
  <c r="I89" i="149"/>
  <c r="I88" i="149" s="1"/>
  <c r="H89" i="149"/>
  <c r="G89" i="149"/>
  <c r="F89" i="149"/>
  <c r="Q88" i="149"/>
  <c r="Q112" i="149" s="1"/>
  <c r="P88" i="149"/>
  <c r="P112" i="149" s="1"/>
  <c r="O88" i="149"/>
  <c r="O112" i="149" s="1"/>
  <c r="N88" i="149"/>
  <c r="N112" i="149" s="1"/>
  <c r="M88" i="149"/>
  <c r="M5" i="149" s="1"/>
  <c r="L88" i="149"/>
  <c r="L5" i="149" s="1"/>
  <c r="L4" i="149" s="1"/>
  <c r="K88" i="149"/>
  <c r="K5" i="149" s="1"/>
  <c r="K4" i="149" s="1"/>
  <c r="K22" i="149" s="1"/>
  <c r="H88" i="149"/>
  <c r="G88" i="149"/>
  <c r="F88" i="149"/>
  <c r="F112" i="149" s="1"/>
  <c r="C86" i="149"/>
  <c r="Q80" i="149"/>
  <c r="P80" i="149"/>
  <c r="O80" i="149"/>
  <c r="N80" i="149"/>
  <c r="M80" i="149"/>
  <c r="E80" i="149" s="1"/>
  <c r="L80" i="149"/>
  <c r="K80" i="149"/>
  <c r="J80" i="149"/>
  <c r="I80" i="149"/>
  <c r="H80" i="149"/>
  <c r="G80" i="149"/>
  <c r="F80" i="149"/>
  <c r="D80" i="149"/>
  <c r="C80" i="149"/>
  <c r="Q79" i="149"/>
  <c r="P79" i="149"/>
  <c r="E79" i="149" s="1"/>
  <c r="O79" i="149"/>
  <c r="N79" i="149"/>
  <c r="M79" i="149"/>
  <c r="L79" i="149"/>
  <c r="K79" i="149"/>
  <c r="J79" i="149"/>
  <c r="I79" i="149"/>
  <c r="H79" i="149"/>
  <c r="G79" i="149"/>
  <c r="F79" i="149"/>
  <c r="D79" i="149"/>
  <c r="C79" i="149"/>
  <c r="Q78" i="149"/>
  <c r="P78" i="149"/>
  <c r="O78" i="149"/>
  <c r="N78" i="149"/>
  <c r="M78" i="149"/>
  <c r="L78" i="149"/>
  <c r="K78" i="149"/>
  <c r="J78" i="149"/>
  <c r="I78" i="149"/>
  <c r="H78" i="149"/>
  <c r="G78" i="149"/>
  <c r="E78" i="149" s="1"/>
  <c r="F78" i="149"/>
  <c r="D78" i="149"/>
  <c r="C78" i="149"/>
  <c r="Q77" i="149"/>
  <c r="P77" i="149"/>
  <c r="O77" i="149"/>
  <c r="N77" i="149"/>
  <c r="M77" i="149"/>
  <c r="L77" i="149"/>
  <c r="K77" i="149"/>
  <c r="J77" i="149"/>
  <c r="I77" i="149"/>
  <c r="H77" i="149"/>
  <c r="G77" i="149"/>
  <c r="F77" i="149"/>
  <c r="E77" i="149" s="1"/>
  <c r="D77" i="149"/>
  <c r="C77" i="149"/>
  <c r="Q76" i="149"/>
  <c r="P76" i="149"/>
  <c r="O76" i="149"/>
  <c r="N76" i="149"/>
  <c r="M76" i="149"/>
  <c r="E76" i="149" s="1"/>
  <c r="L76" i="149"/>
  <c r="K76" i="149"/>
  <c r="J76" i="149"/>
  <c r="I76" i="149"/>
  <c r="H76" i="149"/>
  <c r="G76" i="149"/>
  <c r="F76" i="149"/>
  <c r="D76" i="149"/>
  <c r="C76" i="149"/>
  <c r="Q75" i="149"/>
  <c r="P75" i="149"/>
  <c r="E75" i="149" s="1"/>
  <c r="O75" i="149"/>
  <c r="N75" i="149"/>
  <c r="M75" i="149"/>
  <c r="L75" i="149"/>
  <c r="K75" i="149"/>
  <c r="J75" i="149"/>
  <c r="I75" i="149"/>
  <c r="H75" i="149"/>
  <c r="G75" i="149"/>
  <c r="F75" i="149"/>
  <c r="D75" i="149"/>
  <c r="C75" i="149"/>
  <c r="Q74" i="149"/>
  <c r="P74" i="149"/>
  <c r="O74" i="149"/>
  <c r="N74" i="149"/>
  <c r="M74" i="149"/>
  <c r="L74" i="149"/>
  <c r="K74" i="149"/>
  <c r="J74" i="149"/>
  <c r="I74" i="149"/>
  <c r="H74" i="149"/>
  <c r="G74" i="149"/>
  <c r="E74" i="149" s="1"/>
  <c r="F74" i="149"/>
  <c r="D74" i="149"/>
  <c r="C74" i="149"/>
  <c r="Q73" i="149"/>
  <c r="P73" i="149"/>
  <c r="O73" i="149"/>
  <c r="N73" i="149"/>
  <c r="M73" i="149"/>
  <c r="L73" i="149"/>
  <c r="K73" i="149"/>
  <c r="J73" i="149"/>
  <c r="E73" i="149" s="1"/>
  <c r="I73" i="149"/>
  <c r="H73" i="149"/>
  <c r="G73" i="149"/>
  <c r="F73" i="149"/>
  <c r="D73" i="149"/>
  <c r="C73" i="149"/>
  <c r="Q72" i="149"/>
  <c r="P72" i="149"/>
  <c r="O72" i="149"/>
  <c r="N72" i="149"/>
  <c r="M72" i="149"/>
  <c r="L72" i="149"/>
  <c r="K72" i="149"/>
  <c r="J72" i="149"/>
  <c r="I72" i="149"/>
  <c r="H72" i="149"/>
  <c r="E72" i="149" s="1"/>
  <c r="G72" i="149"/>
  <c r="F72" i="149"/>
  <c r="D72" i="149"/>
  <c r="C72" i="149"/>
  <c r="Q71" i="149"/>
  <c r="P71" i="149"/>
  <c r="E71" i="149" s="1"/>
  <c r="O71" i="149"/>
  <c r="N71" i="149"/>
  <c r="M71" i="149"/>
  <c r="L71" i="149"/>
  <c r="K71" i="149"/>
  <c r="J71" i="149"/>
  <c r="I71" i="149"/>
  <c r="H71" i="149"/>
  <c r="G71" i="149"/>
  <c r="F71" i="149"/>
  <c r="D71" i="149"/>
  <c r="C71" i="149"/>
  <c r="Q70" i="149"/>
  <c r="P70" i="149"/>
  <c r="O70" i="149"/>
  <c r="N70" i="149"/>
  <c r="M70" i="149"/>
  <c r="L70" i="149"/>
  <c r="K70" i="149"/>
  <c r="J70" i="149"/>
  <c r="I70" i="149"/>
  <c r="H70" i="149"/>
  <c r="G70" i="149"/>
  <c r="E70" i="149" s="1"/>
  <c r="F70" i="149"/>
  <c r="D70" i="149"/>
  <c r="C70" i="149"/>
  <c r="Q69" i="149"/>
  <c r="P69" i="149"/>
  <c r="O69" i="149"/>
  <c r="N69" i="149"/>
  <c r="M69" i="149"/>
  <c r="L69" i="149"/>
  <c r="K69" i="149"/>
  <c r="J69" i="149"/>
  <c r="E69" i="149" s="1"/>
  <c r="I69" i="149"/>
  <c r="H69" i="149"/>
  <c r="G69" i="149"/>
  <c r="F69" i="149"/>
  <c r="D69" i="149"/>
  <c r="C69" i="149"/>
  <c r="Q68" i="149"/>
  <c r="P68" i="149"/>
  <c r="O68" i="149"/>
  <c r="N68" i="149"/>
  <c r="M68" i="149"/>
  <c r="E68" i="149" s="1"/>
  <c r="L68" i="149"/>
  <c r="K68" i="149"/>
  <c r="J68" i="149"/>
  <c r="I68" i="149"/>
  <c r="H68" i="149"/>
  <c r="G68" i="149"/>
  <c r="F68" i="149"/>
  <c r="D68" i="149"/>
  <c r="C68" i="149"/>
  <c r="Q67" i="149"/>
  <c r="P67" i="149"/>
  <c r="K67" i="149"/>
  <c r="J67" i="149"/>
  <c r="I67" i="149"/>
  <c r="H67" i="149"/>
  <c r="G67" i="149"/>
  <c r="F67" i="149"/>
  <c r="D67" i="149"/>
  <c r="C67" i="149"/>
  <c r="Q66" i="149"/>
  <c r="P66" i="149"/>
  <c r="O66" i="149"/>
  <c r="N66" i="149"/>
  <c r="M66" i="149"/>
  <c r="L66" i="149"/>
  <c r="K66" i="149"/>
  <c r="J66" i="149"/>
  <c r="I66" i="149"/>
  <c r="H66" i="149"/>
  <c r="E66" i="149" s="1"/>
  <c r="G66" i="149"/>
  <c r="F66" i="149"/>
  <c r="D66" i="149"/>
  <c r="C66" i="149"/>
  <c r="Q65" i="149"/>
  <c r="P65" i="149"/>
  <c r="O65" i="149"/>
  <c r="N65" i="149"/>
  <c r="M65" i="149"/>
  <c r="L65" i="149"/>
  <c r="K65" i="149"/>
  <c r="J65" i="149"/>
  <c r="I65" i="149"/>
  <c r="H65" i="149"/>
  <c r="G65" i="149"/>
  <c r="F65" i="149"/>
  <c r="E65" i="149" s="1"/>
  <c r="D65" i="149"/>
  <c r="C65" i="149"/>
  <c r="Q64" i="149"/>
  <c r="P64" i="149"/>
  <c r="O64" i="149"/>
  <c r="N64" i="149"/>
  <c r="M64" i="149"/>
  <c r="L64" i="149"/>
  <c r="K64" i="149"/>
  <c r="J64" i="149"/>
  <c r="I64" i="149"/>
  <c r="H64" i="149"/>
  <c r="G64" i="149"/>
  <c r="F64" i="149"/>
  <c r="E64" i="149" s="1"/>
  <c r="D64" i="149"/>
  <c r="C64" i="149"/>
  <c r="Q63" i="149"/>
  <c r="P63" i="149"/>
  <c r="O63" i="149"/>
  <c r="N63" i="149"/>
  <c r="M63" i="149"/>
  <c r="L63" i="149"/>
  <c r="K63" i="149"/>
  <c r="J63" i="149"/>
  <c r="I63" i="149"/>
  <c r="H63" i="149"/>
  <c r="G63" i="149"/>
  <c r="F63" i="149"/>
  <c r="E63" i="149"/>
  <c r="D63" i="149"/>
  <c r="C63" i="149"/>
  <c r="Q62" i="149"/>
  <c r="P62" i="149"/>
  <c r="O62" i="149"/>
  <c r="N62" i="149"/>
  <c r="M62" i="149"/>
  <c r="L62" i="149"/>
  <c r="K62" i="149"/>
  <c r="J62" i="149"/>
  <c r="I62" i="149"/>
  <c r="H62" i="149"/>
  <c r="E62" i="149" s="1"/>
  <c r="G62" i="149"/>
  <c r="F62" i="149"/>
  <c r="D62" i="149"/>
  <c r="C62" i="149"/>
  <c r="Q61" i="149"/>
  <c r="P61" i="149"/>
  <c r="O61" i="149"/>
  <c r="N61" i="149"/>
  <c r="M61" i="149"/>
  <c r="L61" i="149"/>
  <c r="K61" i="149"/>
  <c r="J61" i="149"/>
  <c r="I61" i="149"/>
  <c r="H61" i="149"/>
  <c r="G61" i="149"/>
  <c r="F61" i="149"/>
  <c r="E61" i="149" s="1"/>
  <c r="D61" i="149"/>
  <c r="C61" i="149"/>
  <c r="Q60" i="149"/>
  <c r="P60" i="149"/>
  <c r="O60" i="149"/>
  <c r="N60" i="149"/>
  <c r="M60" i="149"/>
  <c r="L60" i="149"/>
  <c r="K60" i="149"/>
  <c r="J60" i="149"/>
  <c r="I60" i="149"/>
  <c r="H60" i="149"/>
  <c r="G60" i="149"/>
  <c r="F60" i="149"/>
  <c r="E60" i="149" s="1"/>
  <c r="D60" i="149"/>
  <c r="C60" i="149"/>
  <c r="Q59" i="149"/>
  <c r="E59" i="149" s="1"/>
  <c r="P59" i="149"/>
  <c r="O59" i="149"/>
  <c r="N59" i="149"/>
  <c r="M59" i="149"/>
  <c r="L59" i="149"/>
  <c r="K59" i="149"/>
  <c r="J59" i="149"/>
  <c r="I59" i="149"/>
  <c r="H59" i="149"/>
  <c r="G59" i="149"/>
  <c r="F59" i="149"/>
  <c r="D59" i="149"/>
  <c r="C59" i="149"/>
  <c r="Q56" i="149"/>
  <c r="P56" i="149"/>
  <c r="O56" i="149"/>
  <c r="N56" i="149"/>
  <c r="M56" i="149"/>
  <c r="L56" i="149"/>
  <c r="K56" i="149"/>
  <c r="J56" i="149"/>
  <c r="I56" i="149"/>
  <c r="H56" i="149"/>
  <c r="G56" i="149"/>
  <c r="F56" i="149"/>
  <c r="E56" i="149"/>
  <c r="D56" i="149"/>
  <c r="C56" i="149"/>
  <c r="Q55" i="149"/>
  <c r="P55" i="149"/>
  <c r="O55" i="149"/>
  <c r="N55" i="149"/>
  <c r="M55" i="149"/>
  <c r="L55" i="149"/>
  <c r="K55" i="149"/>
  <c r="J55" i="149"/>
  <c r="I55" i="149"/>
  <c r="H55" i="149"/>
  <c r="E55" i="149" s="1"/>
  <c r="G55" i="149"/>
  <c r="F55" i="149"/>
  <c r="D55" i="149"/>
  <c r="C55" i="149"/>
  <c r="Q54" i="149"/>
  <c r="P54" i="149"/>
  <c r="O54" i="149"/>
  <c r="N54" i="149"/>
  <c r="M54" i="149"/>
  <c r="L54" i="149"/>
  <c r="K54" i="149"/>
  <c r="J54" i="149"/>
  <c r="I54" i="149"/>
  <c r="H54" i="149"/>
  <c r="E54" i="149" s="1"/>
  <c r="G54" i="149"/>
  <c r="F54" i="149"/>
  <c r="D54" i="149"/>
  <c r="C54" i="149"/>
  <c r="Q53" i="149"/>
  <c r="P53" i="149"/>
  <c r="O53" i="149"/>
  <c r="N53" i="149"/>
  <c r="M53" i="149"/>
  <c r="L53" i="149"/>
  <c r="K53" i="149"/>
  <c r="J53" i="149"/>
  <c r="I53" i="149"/>
  <c r="H53" i="149"/>
  <c r="E53" i="149" s="1"/>
  <c r="G53" i="149"/>
  <c r="F53" i="149"/>
  <c r="D53" i="149"/>
  <c r="C53" i="149"/>
  <c r="Q52" i="149"/>
  <c r="E52" i="149" s="1"/>
  <c r="P52" i="149"/>
  <c r="O52" i="149"/>
  <c r="N52" i="149"/>
  <c r="M52" i="149"/>
  <c r="L52" i="149"/>
  <c r="K52" i="149"/>
  <c r="J52" i="149"/>
  <c r="I52" i="149"/>
  <c r="H52" i="149"/>
  <c r="G52" i="149"/>
  <c r="F52" i="149"/>
  <c r="D52" i="149"/>
  <c r="C52" i="149"/>
  <c r="Q51" i="149"/>
  <c r="P51" i="149"/>
  <c r="O51" i="149"/>
  <c r="N51" i="149"/>
  <c r="M51" i="149"/>
  <c r="L51" i="149"/>
  <c r="K51" i="149"/>
  <c r="J51" i="149"/>
  <c r="I51" i="149"/>
  <c r="H51" i="149"/>
  <c r="E51" i="149" s="1"/>
  <c r="G51" i="149"/>
  <c r="F51" i="149"/>
  <c r="D51" i="149"/>
  <c r="C51" i="149"/>
  <c r="Q50" i="149"/>
  <c r="P50" i="149"/>
  <c r="O50" i="149"/>
  <c r="N50" i="149"/>
  <c r="M50" i="149"/>
  <c r="L50" i="149"/>
  <c r="K50" i="149"/>
  <c r="E50" i="149" s="1"/>
  <c r="J50" i="149"/>
  <c r="I50" i="149"/>
  <c r="H50" i="149"/>
  <c r="G50" i="149"/>
  <c r="F50" i="149"/>
  <c r="D50" i="149"/>
  <c r="C50" i="149"/>
  <c r="Q49" i="149"/>
  <c r="P49" i="149"/>
  <c r="O49" i="149"/>
  <c r="N49" i="149"/>
  <c r="M49" i="149"/>
  <c r="L49" i="149"/>
  <c r="K49" i="149"/>
  <c r="J49" i="149"/>
  <c r="I49" i="149"/>
  <c r="H49" i="149"/>
  <c r="G49" i="149"/>
  <c r="F49" i="149"/>
  <c r="E49" i="149" s="1"/>
  <c r="D49" i="149"/>
  <c r="C49" i="149"/>
  <c r="Q48" i="149"/>
  <c r="P48" i="149"/>
  <c r="O48" i="149"/>
  <c r="N48" i="149"/>
  <c r="M48" i="149"/>
  <c r="L48" i="149"/>
  <c r="K48" i="149"/>
  <c r="J48" i="149"/>
  <c r="I48" i="149"/>
  <c r="H48" i="149"/>
  <c r="G48" i="149"/>
  <c r="F48" i="149"/>
  <c r="E48" i="149"/>
  <c r="D48" i="149"/>
  <c r="C48" i="149"/>
  <c r="Q47" i="149"/>
  <c r="P47" i="149"/>
  <c r="O47" i="149"/>
  <c r="N47" i="149"/>
  <c r="M47" i="149"/>
  <c r="L47" i="149"/>
  <c r="K47" i="149"/>
  <c r="J47" i="149"/>
  <c r="I47" i="149"/>
  <c r="H47" i="149"/>
  <c r="E47" i="149" s="1"/>
  <c r="G47" i="149"/>
  <c r="F47" i="149"/>
  <c r="D47" i="149"/>
  <c r="C47" i="149"/>
  <c r="Q46" i="149"/>
  <c r="P46" i="149"/>
  <c r="O46" i="149"/>
  <c r="N46" i="149"/>
  <c r="M46" i="149"/>
  <c r="L46" i="149"/>
  <c r="K46" i="149"/>
  <c r="J46" i="149"/>
  <c r="I46" i="149"/>
  <c r="H46" i="149"/>
  <c r="E46" i="149" s="1"/>
  <c r="G46" i="149"/>
  <c r="F46" i="149"/>
  <c r="D46" i="149"/>
  <c r="C46" i="149"/>
  <c r="Q45" i="149"/>
  <c r="P45" i="149"/>
  <c r="O45" i="149"/>
  <c r="N45" i="149"/>
  <c r="M45" i="149"/>
  <c r="L45" i="149"/>
  <c r="K45" i="149"/>
  <c r="J45" i="149"/>
  <c r="I45" i="149"/>
  <c r="H45" i="149"/>
  <c r="E45" i="149" s="1"/>
  <c r="G45" i="149"/>
  <c r="F45" i="149"/>
  <c r="D45" i="149"/>
  <c r="C45" i="149"/>
  <c r="Q44" i="149"/>
  <c r="P44" i="149"/>
  <c r="O44" i="149"/>
  <c r="N44" i="149"/>
  <c r="M44" i="149"/>
  <c r="L44" i="149"/>
  <c r="K44" i="149"/>
  <c r="J44" i="149"/>
  <c r="I44" i="149"/>
  <c r="H44" i="149"/>
  <c r="G44" i="149"/>
  <c r="F44" i="149"/>
  <c r="E44" i="149"/>
  <c r="D44" i="149"/>
  <c r="C44" i="149"/>
  <c r="Q43" i="149"/>
  <c r="P43" i="149"/>
  <c r="O43" i="149"/>
  <c r="N43" i="149"/>
  <c r="M43" i="149"/>
  <c r="L43" i="149"/>
  <c r="K43" i="149"/>
  <c r="J43" i="149"/>
  <c r="I43" i="149"/>
  <c r="H43" i="149"/>
  <c r="E43" i="149" s="1"/>
  <c r="G43" i="149"/>
  <c r="F43" i="149"/>
  <c r="D43" i="149"/>
  <c r="C43" i="149"/>
  <c r="Q42" i="149"/>
  <c r="P42" i="149"/>
  <c r="O42" i="149"/>
  <c r="N42" i="149"/>
  <c r="M42" i="149"/>
  <c r="L42" i="149"/>
  <c r="K42" i="149"/>
  <c r="J42" i="149"/>
  <c r="I42" i="149"/>
  <c r="H42" i="149"/>
  <c r="E42" i="149" s="1"/>
  <c r="G42" i="149"/>
  <c r="F42" i="149"/>
  <c r="D42" i="149"/>
  <c r="C42" i="149"/>
  <c r="Q41" i="149"/>
  <c r="P41" i="149"/>
  <c r="O41" i="149"/>
  <c r="N41" i="149"/>
  <c r="M41" i="149"/>
  <c r="L41" i="149"/>
  <c r="K41" i="149"/>
  <c r="J41" i="149"/>
  <c r="I41" i="149"/>
  <c r="H41" i="149"/>
  <c r="G41" i="149"/>
  <c r="F41" i="149"/>
  <c r="E41" i="149" s="1"/>
  <c r="D41" i="149"/>
  <c r="C41" i="149"/>
  <c r="Q40" i="149"/>
  <c r="E40" i="149" s="1"/>
  <c r="P40" i="149"/>
  <c r="O40" i="149"/>
  <c r="N40" i="149"/>
  <c r="M40" i="149"/>
  <c r="L40" i="149"/>
  <c r="K40" i="149"/>
  <c r="J40" i="149"/>
  <c r="I40" i="149"/>
  <c r="H40" i="149"/>
  <c r="G40" i="149"/>
  <c r="F40" i="149"/>
  <c r="D40" i="149"/>
  <c r="C40" i="149"/>
  <c r="Q39" i="149"/>
  <c r="P39" i="149"/>
  <c r="O39" i="149"/>
  <c r="N39" i="149"/>
  <c r="M39" i="149"/>
  <c r="L39" i="149"/>
  <c r="K39" i="149"/>
  <c r="J39" i="149"/>
  <c r="I39" i="149"/>
  <c r="H39" i="149"/>
  <c r="E39" i="149" s="1"/>
  <c r="G39" i="149"/>
  <c r="F39" i="149"/>
  <c r="D39" i="149"/>
  <c r="C39" i="149"/>
  <c r="Q38" i="149"/>
  <c r="P38" i="149"/>
  <c r="O38" i="149"/>
  <c r="N38" i="149"/>
  <c r="M38" i="149"/>
  <c r="L38" i="149"/>
  <c r="K38" i="149"/>
  <c r="J38" i="149"/>
  <c r="I38" i="149"/>
  <c r="H38" i="149"/>
  <c r="G38" i="149"/>
  <c r="F38" i="149"/>
  <c r="E38" i="149" s="1"/>
  <c r="D38" i="149"/>
  <c r="C38" i="149"/>
  <c r="Q37" i="149"/>
  <c r="P37" i="149"/>
  <c r="O37" i="149"/>
  <c r="N37" i="149"/>
  <c r="E37" i="149" s="1"/>
  <c r="M37" i="149"/>
  <c r="L37" i="149"/>
  <c r="K37" i="149"/>
  <c r="J37" i="149"/>
  <c r="I37" i="149"/>
  <c r="H37" i="149"/>
  <c r="G37" i="149"/>
  <c r="F37" i="149"/>
  <c r="D37" i="149"/>
  <c r="C37" i="149"/>
  <c r="Q36" i="149"/>
  <c r="P36" i="149"/>
  <c r="O36" i="149"/>
  <c r="N36" i="149"/>
  <c r="M36" i="149"/>
  <c r="L36" i="149"/>
  <c r="K36" i="149"/>
  <c r="J36" i="149"/>
  <c r="I36" i="149"/>
  <c r="H36" i="149"/>
  <c r="G36" i="149"/>
  <c r="F36" i="149"/>
  <c r="E36" i="149"/>
  <c r="D36" i="149"/>
  <c r="C36" i="149"/>
  <c r="Q35" i="149"/>
  <c r="P35" i="149"/>
  <c r="O35" i="149"/>
  <c r="N35" i="149"/>
  <c r="M35" i="149"/>
  <c r="L35" i="149"/>
  <c r="K35" i="149"/>
  <c r="J35" i="149"/>
  <c r="I35" i="149"/>
  <c r="H35" i="149"/>
  <c r="E35" i="149" s="1"/>
  <c r="G35" i="149"/>
  <c r="F35" i="149"/>
  <c r="D35" i="149"/>
  <c r="C35" i="149"/>
  <c r="U34" i="149"/>
  <c r="Q34" i="149"/>
  <c r="P34" i="149"/>
  <c r="O34" i="149"/>
  <c r="N34" i="149"/>
  <c r="M34" i="149"/>
  <c r="L34" i="149"/>
  <c r="K34" i="149"/>
  <c r="J34" i="149"/>
  <c r="I34" i="149"/>
  <c r="H34" i="149"/>
  <c r="G34" i="149"/>
  <c r="F34" i="149"/>
  <c r="E34" i="149" s="1"/>
  <c r="D34" i="149"/>
  <c r="C34" i="149"/>
  <c r="U33" i="149"/>
  <c r="Q33" i="149"/>
  <c r="P33" i="149"/>
  <c r="E33" i="149" s="1"/>
  <c r="O33" i="149"/>
  <c r="N33" i="149"/>
  <c r="M33" i="149"/>
  <c r="L33" i="149"/>
  <c r="K33" i="149"/>
  <c r="J33" i="149"/>
  <c r="I33" i="149"/>
  <c r="H33" i="149"/>
  <c r="G33" i="149"/>
  <c r="F33" i="149"/>
  <c r="D33" i="149"/>
  <c r="C33" i="149"/>
  <c r="Q32" i="149"/>
  <c r="P32" i="149"/>
  <c r="O32" i="149"/>
  <c r="N32" i="149"/>
  <c r="M32" i="149"/>
  <c r="L32" i="149"/>
  <c r="K32" i="149"/>
  <c r="J32" i="149"/>
  <c r="I32" i="149"/>
  <c r="H32" i="149"/>
  <c r="G32" i="149"/>
  <c r="E32" i="149" s="1"/>
  <c r="F32" i="149"/>
  <c r="D32" i="149"/>
  <c r="C32" i="149"/>
  <c r="Q31" i="149"/>
  <c r="P31" i="149"/>
  <c r="O31" i="149"/>
  <c r="N31" i="149"/>
  <c r="M31" i="149"/>
  <c r="L31" i="149"/>
  <c r="K31" i="149"/>
  <c r="J31" i="149"/>
  <c r="E31" i="149" s="1"/>
  <c r="I31" i="149"/>
  <c r="H31" i="149"/>
  <c r="G31" i="149"/>
  <c r="F31" i="149"/>
  <c r="D31" i="149"/>
  <c r="C31" i="149"/>
  <c r="Q30" i="149"/>
  <c r="P30" i="149"/>
  <c r="O30" i="149"/>
  <c r="N30" i="149"/>
  <c r="M30" i="149"/>
  <c r="E30" i="149" s="1"/>
  <c r="L30" i="149"/>
  <c r="K30" i="149"/>
  <c r="J30" i="149"/>
  <c r="I30" i="149"/>
  <c r="H30" i="149"/>
  <c r="G30" i="149"/>
  <c r="F30" i="149"/>
  <c r="D30" i="149"/>
  <c r="C30" i="149"/>
  <c r="Q29" i="149"/>
  <c r="P29" i="149"/>
  <c r="E29" i="149" s="1"/>
  <c r="O29" i="149"/>
  <c r="N29" i="149"/>
  <c r="M29" i="149"/>
  <c r="L29" i="149"/>
  <c r="K29" i="149"/>
  <c r="J29" i="149"/>
  <c r="I29" i="149"/>
  <c r="H29" i="149"/>
  <c r="G29" i="149"/>
  <c r="F29" i="149"/>
  <c r="D29" i="149"/>
  <c r="C29" i="149"/>
  <c r="Q28" i="149"/>
  <c r="P28" i="149"/>
  <c r="O28" i="149"/>
  <c r="N28" i="149"/>
  <c r="M28" i="149"/>
  <c r="L28" i="149"/>
  <c r="K28" i="149"/>
  <c r="J28" i="149"/>
  <c r="I28" i="149"/>
  <c r="H28" i="149"/>
  <c r="G28" i="149"/>
  <c r="E28" i="149" s="1"/>
  <c r="F28" i="149"/>
  <c r="D28" i="149"/>
  <c r="C28" i="149"/>
  <c r="Q27" i="149"/>
  <c r="P27" i="149"/>
  <c r="O27" i="149"/>
  <c r="N27" i="149"/>
  <c r="M27" i="149"/>
  <c r="L27" i="149"/>
  <c r="K27" i="149"/>
  <c r="J27" i="149"/>
  <c r="I27" i="149"/>
  <c r="H27" i="149"/>
  <c r="G27" i="149"/>
  <c r="F27" i="149"/>
  <c r="E27" i="149" s="1"/>
  <c r="D27" i="149"/>
  <c r="C27" i="149"/>
  <c r="Q26" i="149"/>
  <c r="P26" i="149"/>
  <c r="O26" i="149"/>
  <c r="N26" i="149"/>
  <c r="M26" i="149"/>
  <c r="L26" i="149"/>
  <c r="K26" i="149"/>
  <c r="J26" i="149"/>
  <c r="I26" i="149"/>
  <c r="H26" i="149"/>
  <c r="G26" i="149"/>
  <c r="F26" i="149"/>
  <c r="E26" i="149" s="1"/>
  <c r="D26" i="149"/>
  <c r="C26" i="149"/>
  <c r="Q25" i="149"/>
  <c r="P25" i="149"/>
  <c r="E25" i="149" s="1"/>
  <c r="O25" i="149"/>
  <c r="N25" i="149"/>
  <c r="M25" i="149"/>
  <c r="L25" i="149"/>
  <c r="K25" i="149"/>
  <c r="J25" i="149"/>
  <c r="I25" i="149"/>
  <c r="H25" i="149"/>
  <c r="G25" i="149"/>
  <c r="F25" i="149"/>
  <c r="D25" i="149"/>
  <c r="C25" i="149"/>
  <c r="Q24" i="149"/>
  <c r="P24" i="149"/>
  <c r="L24" i="149"/>
  <c r="K24" i="149"/>
  <c r="J24" i="149"/>
  <c r="I24" i="149"/>
  <c r="H24" i="149"/>
  <c r="G24" i="149"/>
  <c r="F24" i="149"/>
  <c r="D24" i="149"/>
  <c r="C24" i="149"/>
  <c r="Q21" i="149"/>
  <c r="P21" i="149"/>
  <c r="O21" i="149"/>
  <c r="N21" i="149"/>
  <c r="M21" i="149"/>
  <c r="L21" i="149"/>
  <c r="K21" i="149"/>
  <c r="J21" i="149"/>
  <c r="I21" i="149"/>
  <c r="H21" i="149"/>
  <c r="G21" i="149"/>
  <c r="F21" i="149"/>
  <c r="E21" i="149" s="1"/>
  <c r="D21" i="149"/>
  <c r="C21" i="149"/>
  <c r="Q20" i="149"/>
  <c r="P20" i="149"/>
  <c r="O20" i="149"/>
  <c r="N20" i="149"/>
  <c r="M20" i="149"/>
  <c r="L20" i="149"/>
  <c r="K20" i="149"/>
  <c r="J20" i="149"/>
  <c r="I20" i="149"/>
  <c r="I16" i="149" s="1"/>
  <c r="H20" i="149"/>
  <c r="G20" i="149"/>
  <c r="F20" i="149"/>
  <c r="E20" i="149" s="1"/>
  <c r="D20" i="149"/>
  <c r="C20" i="149"/>
  <c r="Q19" i="149"/>
  <c r="P19" i="149"/>
  <c r="O19" i="149"/>
  <c r="N19" i="149"/>
  <c r="N16" i="149" s="1"/>
  <c r="M19" i="149"/>
  <c r="M16" i="149" s="1"/>
  <c r="L19" i="149"/>
  <c r="E19" i="149" s="1"/>
  <c r="K19" i="149"/>
  <c r="J19" i="149"/>
  <c r="I19" i="149"/>
  <c r="H19" i="149"/>
  <c r="G19" i="149"/>
  <c r="F19" i="149"/>
  <c r="D19" i="149"/>
  <c r="C19" i="149"/>
  <c r="Q18" i="149"/>
  <c r="Q16" i="149" s="1"/>
  <c r="Q22" i="149" s="1"/>
  <c r="P18" i="149"/>
  <c r="P16" i="149" s="1"/>
  <c r="O18" i="149"/>
  <c r="E18" i="149" s="1"/>
  <c r="N18" i="149"/>
  <c r="M18" i="149"/>
  <c r="L18" i="149"/>
  <c r="K18" i="149"/>
  <c r="J18" i="149"/>
  <c r="I18" i="149"/>
  <c r="H18" i="149"/>
  <c r="G18" i="149"/>
  <c r="F18" i="149"/>
  <c r="D18" i="149"/>
  <c r="D16" i="149" s="1"/>
  <c r="C18" i="149"/>
  <c r="C16" i="149" s="1"/>
  <c r="Q17" i="149"/>
  <c r="P17" i="149"/>
  <c r="O17" i="149"/>
  <c r="N17" i="149"/>
  <c r="M17" i="149"/>
  <c r="L17" i="149"/>
  <c r="K17" i="149"/>
  <c r="J17" i="149"/>
  <c r="I17" i="149"/>
  <c r="H17" i="149"/>
  <c r="H16" i="149" s="1"/>
  <c r="G17" i="149"/>
  <c r="G16" i="149" s="1"/>
  <c r="F17" i="149"/>
  <c r="E17" i="149" s="1"/>
  <c r="D17" i="149"/>
  <c r="C17" i="149"/>
  <c r="K16" i="149"/>
  <c r="J16" i="149"/>
  <c r="Q15" i="149"/>
  <c r="P15" i="149"/>
  <c r="O15" i="149"/>
  <c r="N15" i="149"/>
  <c r="E15" i="149" s="1"/>
  <c r="S15" i="149" s="1"/>
  <c r="M15" i="149"/>
  <c r="L15" i="149"/>
  <c r="K15" i="149"/>
  <c r="J15" i="149"/>
  <c r="I15" i="149"/>
  <c r="H15" i="149"/>
  <c r="G15" i="149"/>
  <c r="F15" i="149"/>
  <c r="D15" i="149"/>
  <c r="C15" i="149"/>
  <c r="E14" i="149"/>
  <c r="Q13" i="149"/>
  <c r="P13" i="149"/>
  <c r="O13" i="149"/>
  <c r="N13" i="149"/>
  <c r="M13" i="149"/>
  <c r="L13" i="149"/>
  <c r="K13" i="149"/>
  <c r="J13" i="149"/>
  <c r="I13" i="149"/>
  <c r="H13" i="149"/>
  <c r="H11" i="149" s="1"/>
  <c r="G13" i="149"/>
  <c r="G11" i="149" s="1"/>
  <c r="F13" i="149"/>
  <c r="E13" i="149" s="1"/>
  <c r="D13" i="149"/>
  <c r="C13" i="149"/>
  <c r="E12" i="149"/>
  <c r="Q11" i="149"/>
  <c r="P11" i="149"/>
  <c r="O11" i="149"/>
  <c r="N11" i="149"/>
  <c r="M11" i="149"/>
  <c r="L11" i="149"/>
  <c r="K11" i="149"/>
  <c r="J11" i="149"/>
  <c r="I11" i="149"/>
  <c r="D11" i="149"/>
  <c r="C11" i="149"/>
  <c r="Q10" i="149"/>
  <c r="P10" i="149"/>
  <c r="P7" i="149" s="1"/>
  <c r="O10" i="149"/>
  <c r="O7" i="149" s="1"/>
  <c r="N10" i="149"/>
  <c r="N7" i="149" s="1"/>
  <c r="L10" i="149"/>
  <c r="K10" i="149"/>
  <c r="J10" i="149"/>
  <c r="I10" i="149"/>
  <c r="H10" i="149"/>
  <c r="G10" i="149"/>
  <c r="F10" i="149"/>
  <c r="D10" i="149"/>
  <c r="D7" i="149" s="1"/>
  <c r="C10" i="149"/>
  <c r="C7" i="149" s="1"/>
  <c r="Q9" i="149"/>
  <c r="Q7" i="149" s="1"/>
  <c r="P9" i="149"/>
  <c r="O9" i="149"/>
  <c r="N9" i="149"/>
  <c r="M9" i="149"/>
  <c r="L9" i="149"/>
  <c r="H9" i="149"/>
  <c r="G9" i="149"/>
  <c r="G7" i="149" s="1"/>
  <c r="F9" i="149"/>
  <c r="F7" i="149" s="1"/>
  <c r="D9" i="149"/>
  <c r="C9" i="149"/>
  <c r="E8" i="149"/>
  <c r="L7" i="149"/>
  <c r="H7" i="149"/>
  <c r="Q6" i="149"/>
  <c r="P6" i="149"/>
  <c r="P4" i="149" s="1"/>
  <c r="P22" i="149" s="1"/>
  <c r="O6" i="149"/>
  <c r="O4" i="149" s="1"/>
  <c r="N6" i="149"/>
  <c r="N4" i="149" s="1"/>
  <c r="N22" i="149" s="1"/>
  <c r="L6" i="149"/>
  <c r="K6" i="149"/>
  <c r="J6" i="149"/>
  <c r="I6" i="149"/>
  <c r="H6" i="149"/>
  <c r="G6" i="149"/>
  <c r="F6" i="149"/>
  <c r="D6" i="149"/>
  <c r="D4" i="149" s="1"/>
  <c r="C6" i="149"/>
  <c r="Q5" i="149"/>
  <c r="P5" i="149"/>
  <c r="O5" i="149"/>
  <c r="N5" i="149"/>
  <c r="H5" i="149"/>
  <c r="H4" i="149" s="1"/>
  <c r="G5" i="149"/>
  <c r="G4" i="149" s="1"/>
  <c r="F5" i="149"/>
  <c r="D5" i="149"/>
  <c r="C5" i="149"/>
  <c r="C4" i="149" s="1"/>
  <c r="Q4" i="149"/>
  <c r="E101" i="149" l="1"/>
  <c r="J45" i="150"/>
  <c r="K51" i="150"/>
  <c r="L45" i="150"/>
  <c r="K45" i="150"/>
  <c r="M45" i="150"/>
  <c r="F158" i="150"/>
  <c r="N51" i="150"/>
  <c r="O51" i="150"/>
  <c r="P45" i="150"/>
  <c r="E104" i="150"/>
  <c r="Q51" i="150"/>
  <c r="F51" i="150"/>
  <c r="N45" i="150"/>
  <c r="O98" i="150"/>
  <c r="O45" i="150" s="1"/>
  <c r="E4" i="150"/>
  <c r="Q4" i="150"/>
  <c r="J104" i="150"/>
  <c r="J51" i="150" s="1"/>
  <c r="F4" i="150"/>
  <c r="F16" i="150"/>
  <c r="E98" i="150"/>
  <c r="Q98" i="150"/>
  <c r="L152" i="150"/>
  <c r="L158" i="150" s="1"/>
  <c r="I104" i="150"/>
  <c r="I51" i="150" s="1"/>
  <c r="M152" i="150"/>
  <c r="M158" i="150" s="1"/>
  <c r="G4" i="150"/>
  <c r="F98" i="150"/>
  <c r="F45" i="150" s="1"/>
  <c r="L104" i="150"/>
  <c r="L51" i="150" s="1"/>
  <c r="M104" i="150"/>
  <c r="M51" i="150" s="1"/>
  <c r="E118" i="150"/>
  <c r="E11" i="150" s="1"/>
  <c r="Q152" i="150"/>
  <c r="Q158" i="150" s="1"/>
  <c r="J4" i="150"/>
  <c r="G152" i="150"/>
  <c r="G158" i="150" s="1"/>
  <c r="G51" i="150" s="1"/>
  <c r="P104" i="150"/>
  <c r="P51" i="150" s="1"/>
  <c r="E69" i="150"/>
  <c r="E16" i="150" s="1"/>
  <c r="H22" i="149"/>
  <c r="E67" i="149"/>
  <c r="S67" i="149" s="1"/>
  <c r="E24" i="149"/>
  <c r="S24" i="149" s="1"/>
  <c r="F198" i="149"/>
  <c r="F232" i="149"/>
  <c r="K57" i="149"/>
  <c r="K23" i="149"/>
  <c r="E10" i="149"/>
  <c r="P147" i="149"/>
  <c r="P113" i="149"/>
  <c r="N57" i="149"/>
  <c r="N23" i="149"/>
  <c r="P57" i="149"/>
  <c r="P23" i="149"/>
  <c r="F147" i="149"/>
  <c r="F113" i="149"/>
  <c r="G198" i="149"/>
  <c r="G232" i="149"/>
  <c r="E6" i="149"/>
  <c r="S6" i="149" s="1"/>
  <c r="Q23" i="149"/>
  <c r="Q57" i="149"/>
  <c r="J5" i="149"/>
  <c r="J4" i="149" s="1"/>
  <c r="J22" i="149" s="1"/>
  <c r="J112" i="149"/>
  <c r="I232" i="149"/>
  <c r="I198" i="149"/>
  <c r="J232" i="149"/>
  <c r="J198" i="149"/>
  <c r="K232" i="149"/>
  <c r="K198" i="149"/>
  <c r="G22" i="149"/>
  <c r="O113" i="149"/>
  <c r="O147" i="149"/>
  <c r="O198" i="149"/>
  <c r="O232" i="149"/>
  <c r="G171" i="149"/>
  <c r="G173" i="149" s="1"/>
  <c r="G174" i="149" s="1"/>
  <c r="G148" i="149"/>
  <c r="P198" i="149"/>
  <c r="P232" i="149"/>
  <c r="Q113" i="149"/>
  <c r="Q147" i="149"/>
  <c r="H171" i="149"/>
  <c r="H173" i="149" s="1"/>
  <c r="H174" i="149" s="1"/>
  <c r="H148" i="149"/>
  <c r="Q198" i="149"/>
  <c r="Q232" i="149"/>
  <c r="L256" i="149"/>
  <c r="L258" i="149"/>
  <c r="L259" i="149" s="1"/>
  <c r="L233" i="149"/>
  <c r="D22" i="149"/>
  <c r="D2" i="149"/>
  <c r="E88" i="149"/>
  <c r="S88" i="149" s="1"/>
  <c r="I112" i="149"/>
  <c r="E112" i="149" s="1"/>
  <c r="I5" i="149"/>
  <c r="I4" i="149" s="1"/>
  <c r="I22" i="149" s="1"/>
  <c r="H198" i="149"/>
  <c r="H232" i="149"/>
  <c r="M4" i="149"/>
  <c r="M22" i="149" s="1"/>
  <c r="M10" i="149"/>
  <c r="M7" i="149" s="1"/>
  <c r="M6" i="149"/>
  <c r="M197" i="149"/>
  <c r="E197" i="149" s="1"/>
  <c r="E198" i="149" s="1"/>
  <c r="E182" i="149"/>
  <c r="C2" i="149"/>
  <c r="C22" i="149"/>
  <c r="N113" i="149"/>
  <c r="N147" i="149"/>
  <c r="S102" i="149"/>
  <c r="N198" i="149"/>
  <c r="N232" i="149"/>
  <c r="L16" i="149"/>
  <c r="L22" i="149" s="1"/>
  <c r="L198" i="149"/>
  <c r="S105" i="149"/>
  <c r="I9" i="149"/>
  <c r="K112" i="149"/>
  <c r="G113" i="149"/>
  <c r="E114" i="149"/>
  <c r="S114" i="149" s="1"/>
  <c r="T114" i="149" s="1"/>
  <c r="E183" i="149"/>
  <c r="J9" i="149"/>
  <c r="J7" i="149" s="1"/>
  <c r="O16" i="149"/>
  <c r="O22" i="149" s="1"/>
  <c r="L112" i="149"/>
  <c r="H113" i="149"/>
  <c r="M112" i="149"/>
  <c r="F11" i="149"/>
  <c r="E11" i="149" s="1"/>
  <c r="S11" i="149" s="1"/>
  <c r="F4" i="149"/>
  <c r="F16" i="149"/>
  <c r="E89" i="149"/>
  <c r="E158" i="150" l="1"/>
  <c r="E51" i="150"/>
  <c r="E152" i="150"/>
  <c r="E45" i="150" s="1"/>
  <c r="Q45" i="150"/>
  <c r="G45" i="150"/>
  <c r="L57" i="149"/>
  <c r="L23" i="149"/>
  <c r="O57" i="149"/>
  <c r="O23" i="149"/>
  <c r="S112" i="149"/>
  <c r="E113" i="149"/>
  <c r="K233" i="149"/>
  <c r="K256" i="149"/>
  <c r="K258" i="149"/>
  <c r="K259" i="149" s="1"/>
  <c r="K81" i="149"/>
  <c r="K58" i="149"/>
  <c r="I23" i="149"/>
  <c r="I57" i="149"/>
  <c r="Q171" i="149"/>
  <c r="Q173" i="149" s="1"/>
  <c r="Q174" i="149" s="1"/>
  <c r="Q148" i="149"/>
  <c r="G258" i="149"/>
  <c r="G233" i="149"/>
  <c r="G256" i="149"/>
  <c r="K147" i="149"/>
  <c r="K113" i="149"/>
  <c r="D23" i="149"/>
  <c r="D57" i="149"/>
  <c r="F171" i="149"/>
  <c r="F148" i="149"/>
  <c r="F85" i="149"/>
  <c r="F258" i="149"/>
  <c r="F233" i="149"/>
  <c r="F256" i="149"/>
  <c r="P258" i="149"/>
  <c r="P259" i="149" s="1"/>
  <c r="P233" i="149"/>
  <c r="P256" i="149"/>
  <c r="E16" i="149"/>
  <c r="S16" i="149" s="1"/>
  <c r="I7" i="149"/>
  <c r="E7" i="149" s="1"/>
  <c r="S7" i="149" s="1"/>
  <c r="E9" i="149"/>
  <c r="J233" i="149"/>
  <c r="J256" i="149"/>
  <c r="J258" i="149"/>
  <c r="J259" i="149" s="1"/>
  <c r="I147" i="149"/>
  <c r="E147" i="149" s="1"/>
  <c r="I113" i="149"/>
  <c r="C57" i="149"/>
  <c r="C23" i="149"/>
  <c r="E4" i="149"/>
  <c r="F22" i="149"/>
  <c r="M232" i="149"/>
  <c r="M198" i="149"/>
  <c r="I256" i="149"/>
  <c r="I233" i="149"/>
  <c r="I258" i="149"/>
  <c r="I259" i="149" s="1"/>
  <c r="P58" i="149"/>
  <c r="P81" i="149"/>
  <c r="E5" i="149"/>
  <c r="S5" i="149" s="1"/>
  <c r="P171" i="149"/>
  <c r="P173" i="149" s="1"/>
  <c r="P174" i="149" s="1"/>
  <c r="P148" i="149"/>
  <c r="P85" i="149"/>
  <c r="N85" i="149"/>
  <c r="N171" i="149"/>
  <c r="N173" i="149" s="1"/>
  <c r="N174" i="149" s="1"/>
  <c r="N148" i="149"/>
  <c r="G23" i="149"/>
  <c r="G57" i="149"/>
  <c r="M147" i="149"/>
  <c r="M113" i="149"/>
  <c r="Q258" i="149"/>
  <c r="Q259" i="149" s="1"/>
  <c r="Q233" i="149"/>
  <c r="Q256" i="149"/>
  <c r="O258" i="149"/>
  <c r="O259" i="149" s="1"/>
  <c r="O233" i="149"/>
  <c r="O256" i="149"/>
  <c r="J147" i="149"/>
  <c r="J113" i="149"/>
  <c r="N258" i="149"/>
  <c r="N259" i="149" s="1"/>
  <c r="N233" i="149"/>
  <c r="N256" i="149"/>
  <c r="M57" i="149"/>
  <c r="M23" i="149"/>
  <c r="J23" i="149"/>
  <c r="J57" i="149"/>
  <c r="N58" i="149"/>
  <c r="N81" i="149"/>
  <c r="L147" i="149"/>
  <c r="L113" i="149"/>
  <c r="H233" i="149"/>
  <c r="H256" i="149"/>
  <c r="H258" i="149"/>
  <c r="O171" i="149"/>
  <c r="O173" i="149" s="1"/>
  <c r="O174" i="149" s="1"/>
  <c r="O148" i="149"/>
  <c r="O85" i="149"/>
  <c r="Q58" i="149"/>
  <c r="Q81" i="149"/>
  <c r="H23" i="149"/>
  <c r="H57" i="149"/>
  <c r="E148" i="149" l="1"/>
  <c r="S147" i="149"/>
  <c r="M258" i="149"/>
  <c r="M259" i="149" s="1"/>
  <c r="M233" i="149"/>
  <c r="M256" i="149"/>
  <c r="L85" i="149"/>
  <c r="L171" i="149"/>
  <c r="L173" i="149" s="1"/>
  <c r="L174" i="149" s="1"/>
  <c r="L148" i="149"/>
  <c r="K82" i="149"/>
  <c r="K83" i="149" s="1"/>
  <c r="H81" i="149"/>
  <c r="H58" i="149"/>
  <c r="N82" i="149"/>
  <c r="N83" i="149" s="1"/>
  <c r="S4" i="149"/>
  <c r="E2" i="149"/>
  <c r="K148" i="149"/>
  <c r="K85" i="149"/>
  <c r="K171" i="149"/>
  <c r="K173" i="149" s="1"/>
  <c r="K174" i="149" s="1"/>
  <c r="D58" i="149"/>
  <c r="D81" i="149"/>
  <c r="T57" i="149"/>
  <c r="Q82" i="149"/>
  <c r="Q83" i="149" s="1"/>
  <c r="J81" i="149"/>
  <c r="J58" i="149"/>
  <c r="C58" i="149"/>
  <c r="C81" i="149"/>
  <c r="E232" i="149"/>
  <c r="E22" i="149"/>
  <c r="F23" i="149"/>
  <c r="F57" i="149"/>
  <c r="E256" i="149"/>
  <c r="F173" i="149"/>
  <c r="F174" i="149" s="1"/>
  <c r="E171" i="149"/>
  <c r="M58" i="149"/>
  <c r="M81" i="149"/>
  <c r="F259" i="149"/>
  <c r="E259" i="149" s="1"/>
  <c r="Q85" i="149"/>
  <c r="G259" i="149"/>
  <c r="G85" i="149"/>
  <c r="M171" i="149"/>
  <c r="M173" i="149" s="1"/>
  <c r="M174" i="149" s="1"/>
  <c r="M148" i="149"/>
  <c r="O58" i="149"/>
  <c r="O81" i="149"/>
  <c r="H259" i="149"/>
  <c r="H85" i="149"/>
  <c r="G58" i="149"/>
  <c r="G81" i="149"/>
  <c r="J85" i="149"/>
  <c r="J148" i="149"/>
  <c r="J171" i="149"/>
  <c r="J173" i="149" s="1"/>
  <c r="J174" i="149" s="1"/>
  <c r="P82" i="149"/>
  <c r="P83" i="149"/>
  <c r="I171" i="149"/>
  <c r="I173" i="149" s="1"/>
  <c r="I174" i="149" s="1"/>
  <c r="I148" i="149"/>
  <c r="I85" i="149"/>
  <c r="I81" i="149"/>
  <c r="I58" i="149"/>
  <c r="L81" i="149"/>
  <c r="L58" i="149"/>
  <c r="E173" i="149" l="1"/>
  <c r="S171" i="149"/>
  <c r="D82" i="149"/>
  <c r="D83" i="149"/>
  <c r="M85" i="149"/>
  <c r="O82" i="149"/>
  <c r="O83" i="149"/>
  <c r="F58" i="149"/>
  <c r="F81" i="149"/>
  <c r="E57" i="149"/>
  <c r="E23" i="149"/>
  <c r="S22" i="149"/>
  <c r="H82" i="149"/>
  <c r="H83" i="149"/>
  <c r="E233" i="149"/>
  <c r="S232" i="149"/>
  <c r="C82" i="149"/>
  <c r="C83" i="149"/>
  <c r="L82" i="149"/>
  <c r="L83" i="149" s="1"/>
  <c r="M82" i="149"/>
  <c r="M83" i="149" s="1"/>
  <c r="J82" i="149"/>
  <c r="J83" i="149" s="1"/>
  <c r="G82" i="149"/>
  <c r="G83" i="149"/>
  <c r="E258" i="149"/>
  <c r="E85" i="149" s="1"/>
  <c r="I83" i="149"/>
  <c r="I82" i="149"/>
  <c r="F82" i="149" l="1"/>
  <c r="E82" i="149" s="1"/>
  <c r="E81" i="149"/>
  <c r="S81" i="149" s="1"/>
  <c r="E58" i="149"/>
  <c r="S57" i="149"/>
  <c r="U57" i="149" s="1"/>
  <c r="S173" i="149"/>
  <c r="E174" i="149"/>
  <c r="F83" i="149" l="1"/>
  <c r="E83" i="149" s="1"/>
  <c r="S83" i="149" s="1"/>
  <c r="K10" i="148" l="1"/>
  <c r="K9" i="148"/>
  <c r="J10" i="148"/>
  <c r="E32" i="148"/>
  <c r="J7" i="148"/>
  <c r="J6" i="148"/>
  <c r="L13" i="148"/>
  <c r="K7" i="148"/>
  <c r="J13" i="148"/>
  <c r="L11" i="148"/>
  <c r="K6" i="148"/>
  <c r="K8" i="148"/>
  <c r="J9" i="148"/>
  <c r="L10" i="148"/>
  <c r="J11" i="148"/>
  <c r="J8" i="148"/>
  <c r="L9" i="148"/>
  <c r="L8" i="148"/>
  <c r="L7" i="148"/>
  <c r="L6" i="148"/>
  <c r="K13" i="148"/>
  <c r="K11" i="148"/>
  <c r="J12" i="148" l="1"/>
  <c r="L12" i="148"/>
  <c r="K12" i="148"/>
  <c r="C157" i="134" l="1"/>
  <c r="C156" i="134"/>
  <c r="C155" i="134"/>
  <c r="J153" i="134"/>
  <c r="G153" i="134"/>
  <c r="C153" i="134"/>
  <c r="C151" i="134"/>
  <c r="C150" i="134"/>
  <c r="C149" i="134"/>
  <c r="C148" i="134"/>
  <c r="C147" i="134"/>
  <c r="C146" i="134"/>
  <c r="C145" i="134"/>
  <c r="C144" i="134"/>
  <c r="P143" i="134"/>
  <c r="O143" i="134"/>
  <c r="O123" i="134" s="1"/>
  <c r="N143" i="134"/>
  <c r="M143" i="134"/>
  <c r="L143" i="134"/>
  <c r="G143" i="134"/>
  <c r="F143" i="134"/>
  <c r="C143" i="134" s="1"/>
  <c r="C123" i="134" s="1"/>
  <c r="C142" i="134"/>
  <c r="C141" i="134"/>
  <c r="C140" i="134"/>
  <c r="C139" i="134"/>
  <c r="C138" i="134"/>
  <c r="C137" i="134"/>
  <c r="C136" i="134"/>
  <c r="C135" i="134"/>
  <c r="C134" i="134"/>
  <c r="C133" i="134"/>
  <c r="C132" i="134"/>
  <c r="C131" i="134"/>
  <c r="C130" i="134"/>
  <c r="C129" i="134"/>
  <c r="C128" i="134"/>
  <c r="C127" i="134"/>
  <c r="C126" i="134"/>
  <c r="C125" i="134"/>
  <c r="C124" i="134"/>
  <c r="P123" i="134"/>
  <c r="N123" i="134"/>
  <c r="M123" i="134"/>
  <c r="L123" i="134"/>
  <c r="K123" i="134"/>
  <c r="J123" i="134"/>
  <c r="J152" i="134" s="1"/>
  <c r="J158" i="134" s="1"/>
  <c r="I123" i="134"/>
  <c r="H123" i="134"/>
  <c r="G123" i="134"/>
  <c r="E123" i="134"/>
  <c r="C122" i="134"/>
  <c r="C121" i="134"/>
  <c r="C120" i="134"/>
  <c r="C119" i="134"/>
  <c r="C118" i="134" s="1"/>
  <c r="P118" i="134"/>
  <c r="O118" i="134"/>
  <c r="N118" i="134"/>
  <c r="M118" i="134"/>
  <c r="M152" i="134" s="1"/>
  <c r="M158" i="134" s="1"/>
  <c r="L118" i="134"/>
  <c r="K118" i="134"/>
  <c r="K152" i="134" s="1"/>
  <c r="K158" i="134" s="1"/>
  <c r="J118" i="134"/>
  <c r="I118" i="134"/>
  <c r="H118" i="134"/>
  <c r="G118" i="134"/>
  <c r="F118" i="134"/>
  <c r="E118" i="134"/>
  <c r="E152" i="134" s="1"/>
  <c r="E158" i="134" s="1"/>
  <c r="C117" i="134"/>
  <c r="C115" i="134"/>
  <c r="C114" i="134"/>
  <c r="C113" i="134"/>
  <c r="C112" i="134"/>
  <c r="P111" i="134"/>
  <c r="P152" i="134" s="1"/>
  <c r="P158" i="134" s="1"/>
  <c r="O111" i="134"/>
  <c r="N111" i="134"/>
  <c r="N152" i="134" s="1"/>
  <c r="N158" i="134" s="1"/>
  <c r="M111" i="134"/>
  <c r="L111" i="134"/>
  <c r="L152" i="134" s="1"/>
  <c r="L158" i="134" s="1"/>
  <c r="K111" i="134"/>
  <c r="J111" i="134"/>
  <c r="I111" i="134"/>
  <c r="I152" i="134" s="1"/>
  <c r="I158" i="134" s="1"/>
  <c r="H111" i="134"/>
  <c r="H152" i="134" s="1"/>
  <c r="H158" i="134" s="1"/>
  <c r="G111" i="134"/>
  <c r="G152" i="134" s="1"/>
  <c r="G158" i="134" s="1"/>
  <c r="F111" i="134"/>
  <c r="E111" i="134"/>
  <c r="C103" i="134"/>
  <c r="C102" i="134"/>
  <c r="C101" i="134"/>
  <c r="C99" i="134"/>
  <c r="O98" i="134"/>
  <c r="O104" i="134" s="1"/>
  <c r="O106" i="134" s="1"/>
  <c r="K98" i="134"/>
  <c r="K104" i="134" s="1"/>
  <c r="K106" i="134" s="1"/>
  <c r="G98" i="134"/>
  <c r="G104" i="134" s="1"/>
  <c r="G106" i="134" s="1"/>
  <c r="C97" i="134"/>
  <c r="C96" i="134"/>
  <c r="C95" i="134"/>
  <c r="C94" i="134"/>
  <c r="C93" i="134"/>
  <c r="C92" i="134"/>
  <c r="C91" i="134"/>
  <c r="C90" i="134"/>
  <c r="C89" i="134"/>
  <c r="C88" i="134"/>
  <c r="C87" i="134"/>
  <c r="C86" i="134"/>
  <c r="C85" i="134"/>
  <c r="C84" i="134"/>
  <c r="C83" i="134"/>
  <c r="C82" i="134"/>
  <c r="C81" i="134"/>
  <c r="C80" i="134"/>
  <c r="C79" i="134"/>
  <c r="C78" i="134"/>
  <c r="C77" i="134"/>
  <c r="C76" i="134"/>
  <c r="C75" i="134"/>
  <c r="C74" i="134"/>
  <c r="C73" i="134"/>
  <c r="C72" i="134"/>
  <c r="C71" i="134"/>
  <c r="C70" i="134"/>
  <c r="P69" i="134"/>
  <c r="O69" i="134"/>
  <c r="N69" i="134"/>
  <c r="M69" i="134"/>
  <c r="L69" i="134"/>
  <c r="L98" i="134" s="1"/>
  <c r="L104" i="134" s="1"/>
  <c r="L106" i="134" s="1"/>
  <c r="K69" i="134"/>
  <c r="J69" i="134"/>
  <c r="J98" i="134" s="1"/>
  <c r="J104" i="134" s="1"/>
  <c r="J106" i="134" s="1"/>
  <c r="I69" i="134"/>
  <c r="H69" i="134"/>
  <c r="G69" i="134"/>
  <c r="F69" i="134"/>
  <c r="E69" i="134"/>
  <c r="C69" i="134"/>
  <c r="C68" i="134"/>
  <c r="C67" i="134"/>
  <c r="C66" i="134"/>
  <c r="C65" i="134"/>
  <c r="C64" i="134" s="1"/>
  <c r="P64" i="134"/>
  <c r="O64" i="134"/>
  <c r="N64" i="134"/>
  <c r="M64" i="134"/>
  <c r="L64" i="134"/>
  <c r="K64" i="134"/>
  <c r="J64" i="134"/>
  <c r="I64" i="134"/>
  <c r="H64" i="134"/>
  <c r="G64" i="134"/>
  <c r="F64" i="134"/>
  <c r="E64" i="134"/>
  <c r="C63" i="134"/>
  <c r="C61" i="134"/>
  <c r="C60" i="134"/>
  <c r="C59" i="134"/>
  <c r="C58" i="134"/>
  <c r="P57" i="134"/>
  <c r="P98" i="134" s="1"/>
  <c r="P104" i="134" s="1"/>
  <c r="P106" i="134" s="1"/>
  <c r="O57" i="134"/>
  <c r="N57" i="134"/>
  <c r="N98" i="134" s="1"/>
  <c r="N104" i="134" s="1"/>
  <c r="N106" i="134" s="1"/>
  <c r="M57" i="134"/>
  <c r="M98" i="134" s="1"/>
  <c r="M104" i="134" s="1"/>
  <c r="M106" i="134" s="1"/>
  <c r="L57" i="134"/>
  <c r="K57" i="134"/>
  <c r="J57" i="134"/>
  <c r="I57" i="134"/>
  <c r="I98" i="134" s="1"/>
  <c r="I104" i="134" s="1"/>
  <c r="I106" i="134" s="1"/>
  <c r="H57" i="134"/>
  <c r="H98" i="134" s="1"/>
  <c r="H104" i="134" s="1"/>
  <c r="H106" i="134" s="1"/>
  <c r="G57" i="134"/>
  <c r="F57" i="134"/>
  <c r="F98" i="134" s="1"/>
  <c r="F104" i="134" s="1"/>
  <c r="F106" i="134" s="1"/>
  <c r="E57" i="134"/>
  <c r="E98" i="134" s="1"/>
  <c r="E104" i="134" s="1"/>
  <c r="E106" i="134" s="1"/>
  <c r="P50" i="134"/>
  <c r="O50" i="134"/>
  <c r="N50" i="134"/>
  <c r="M50" i="134"/>
  <c r="L50" i="134"/>
  <c r="K50" i="134"/>
  <c r="J50" i="134"/>
  <c r="I50" i="134"/>
  <c r="H50" i="134"/>
  <c r="G50" i="134"/>
  <c r="F50" i="134"/>
  <c r="E50" i="134"/>
  <c r="C50" i="134" s="1"/>
  <c r="P49" i="134"/>
  <c r="O49" i="134"/>
  <c r="N49" i="134"/>
  <c r="M49" i="134"/>
  <c r="L49" i="134"/>
  <c r="K49" i="134"/>
  <c r="J49" i="134"/>
  <c r="I49" i="134"/>
  <c r="H49" i="134"/>
  <c r="G49" i="134"/>
  <c r="F49" i="134"/>
  <c r="E49" i="134"/>
  <c r="C49" i="134"/>
  <c r="P48" i="134"/>
  <c r="O48" i="134"/>
  <c r="N48" i="134"/>
  <c r="M48" i="134"/>
  <c r="L48" i="134"/>
  <c r="K48" i="134"/>
  <c r="J48" i="134"/>
  <c r="I48" i="134"/>
  <c r="H48" i="134"/>
  <c r="G48" i="134"/>
  <c r="F48" i="134"/>
  <c r="E48" i="134"/>
  <c r="C48" i="134" s="1"/>
  <c r="P47" i="134"/>
  <c r="O47" i="134"/>
  <c r="P46" i="134" s="1"/>
  <c r="N47" i="134"/>
  <c r="O46" i="134" s="1"/>
  <c r="M47" i="134"/>
  <c r="N46" i="134" s="1"/>
  <c r="L47" i="134"/>
  <c r="M46" i="134" s="1"/>
  <c r="K47" i="134"/>
  <c r="J47" i="134"/>
  <c r="I47" i="134"/>
  <c r="H47" i="134"/>
  <c r="G47" i="134"/>
  <c r="F47" i="134"/>
  <c r="E47" i="134"/>
  <c r="L46" i="134"/>
  <c r="K46" i="134"/>
  <c r="J46" i="134"/>
  <c r="I46" i="134"/>
  <c r="H46" i="134"/>
  <c r="G46" i="134"/>
  <c r="F46" i="134"/>
  <c r="E46" i="134"/>
  <c r="C46" i="134"/>
  <c r="P44" i="134"/>
  <c r="O44" i="134"/>
  <c r="N44" i="134"/>
  <c r="M44" i="134"/>
  <c r="L44" i="134"/>
  <c r="K44" i="134"/>
  <c r="J44" i="134"/>
  <c r="I44" i="134"/>
  <c r="H44" i="134"/>
  <c r="G44" i="134"/>
  <c r="F44" i="134"/>
  <c r="E44" i="134"/>
  <c r="C44" i="134" s="1"/>
  <c r="P43" i="134"/>
  <c r="O43" i="134"/>
  <c r="N43" i="134"/>
  <c r="M43" i="134"/>
  <c r="L43" i="134"/>
  <c r="K43" i="134"/>
  <c r="J43" i="134"/>
  <c r="I43" i="134"/>
  <c r="H43" i="134"/>
  <c r="G43" i="134"/>
  <c r="F43" i="134"/>
  <c r="C43" i="134" s="1"/>
  <c r="E43" i="134"/>
  <c r="P42" i="134"/>
  <c r="O42" i="134"/>
  <c r="N42" i="134"/>
  <c r="M42" i="134"/>
  <c r="L42" i="134"/>
  <c r="K42" i="134"/>
  <c r="J42" i="134"/>
  <c r="I42" i="134"/>
  <c r="H42" i="134"/>
  <c r="G42" i="134"/>
  <c r="F42" i="134"/>
  <c r="E42" i="134"/>
  <c r="C42" i="134" s="1"/>
  <c r="P41" i="134"/>
  <c r="O41" i="134"/>
  <c r="N41" i="134"/>
  <c r="M41" i="134"/>
  <c r="L41" i="134"/>
  <c r="K41" i="134"/>
  <c r="J41" i="134"/>
  <c r="I41" i="134"/>
  <c r="H41" i="134"/>
  <c r="G41" i="134"/>
  <c r="F41" i="134"/>
  <c r="E41" i="134"/>
  <c r="C41" i="134"/>
  <c r="P40" i="134"/>
  <c r="O40" i="134"/>
  <c r="N40" i="134"/>
  <c r="M40" i="134"/>
  <c r="L40" i="134"/>
  <c r="K40" i="134"/>
  <c r="J40" i="134"/>
  <c r="I40" i="134"/>
  <c r="H40" i="134"/>
  <c r="G40" i="134"/>
  <c r="F40" i="134"/>
  <c r="E40" i="134"/>
  <c r="C40" i="134" s="1"/>
  <c r="P39" i="134"/>
  <c r="O39" i="134"/>
  <c r="N39" i="134"/>
  <c r="M39" i="134"/>
  <c r="L39" i="134"/>
  <c r="K39" i="134"/>
  <c r="J39" i="134"/>
  <c r="I39" i="134"/>
  <c r="H39" i="134"/>
  <c r="G39" i="134"/>
  <c r="F39" i="134"/>
  <c r="E39" i="134"/>
  <c r="C39" i="134" s="1"/>
  <c r="P38" i="134"/>
  <c r="O38" i="134"/>
  <c r="N38" i="134"/>
  <c r="M38" i="134"/>
  <c r="L38" i="134"/>
  <c r="K38" i="134"/>
  <c r="C38" i="134" s="1"/>
  <c r="J38" i="134"/>
  <c r="I38" i="134"/>
  <c r="H38" i="134"/>
  <c r="G38" i="134"/>
  <c r="F38" i="134"/>
  <c r="E38" i="134"/>
  <c r="P37" i="134"/>
  <c r="O37" i="134"/>
  <c r="N37" i="134"/>
  <c r="M37" i="134"/>
  <c r="L37" i="134"/>
  <c r="K37" i="134"/>
  <c r="J37" i="134"/>
  <c r="I37" i="134"/>
  <c r="H37" i="134"/>
  <c r="C37" i="134" s="1"/>
  <c r="G37" i="134"/>
  <c r="F37" i="134"/>
  <c r="E37" i="134"/>
  <c r="P36" i="134"/>
  <c r="O36" i="134"/>
  <c r="N36" i="134"/>
  <c r="M36" i="134"/>
  <c r="L36" i="134"/>
  <c r="K36" i="134"/>
  <c r="J36" i="134"/>
  <c r="I36" i="134"/>
  <c r="H36" i="134"/>
  <c r="G36" i="134"/>
  <c r="F36" i="134"/>
  <c r="E36" i="134"/>
  <c r="C36" i="134" s="1"/>
  <c r="P35" i="134"/>
  <c r="O35" i="134"/>
  <c r="N35" i="134"/>
  <c r="M35" i="134"/>
  <c r="L35" i="134"/>
  <c r="K35" i="134"/>
  <c r="J35" i="134"/>
  <c r="I35" i="134"/>
  <c r="H35" i="134"/>
  <c r="G35" i="134"/>
  <c r="F35" i="134"/>
  <c r="C35" i="134" s="1"/>
  <c r="E35" i="134"/>
  <c r="P34" i="134"/>
  <c r="O34" i="134"/>
  <c r="N34" i="134"/>
  <c r="M34" i="134"/>
  <c r="L34" i="134"/>
  <c r="K34" i="134"/>
  <c r="J34" i="134"/>
  <c r="I34" i="134"/>
  <c r="H34" i="134"/>
  <c r="G34" i="134"/>
  <c r="F34" i="134"/>
  <c r="E34" i="134"/>
  <c r="C34" i="134" s="1"/>
  <c r="P33" i="134"/>
  <c r="O33" i="134"/>
  <c r="N33" i="134"/>
  <c r="M33" i="134"/>
  <c r="L33" i="134"/>
  <c r="K33" i="134"/>
  <c r="J33" i="134"/>
  <c r="I33" i="134"/>
  <c r="H33" i="134"/>
  <c r="G33" i="134"/>
  <c r="F33" i="134"/>
  <c r="E33" i="134"/>
  <c r="C33" i="134"/>
  <c r="P32" i="134"/>
  <c r="O32" i="134"/>
  <c r="N32" i="134"/>
  <c r="M32" i="134"/>
  <c r="L32" i="134"/>
  <c r="K32" i="134"/>
  <c r="J32" i="134"/>
  <c r="I32" i="134"/>
  <c r="H32" i="134"/>
  <c r="G32" i="134"/>
  <c r="F32" i="134"/>
  <c r="E32" i="134"/>
  <c r="C32" i="134" s="1"/>
  <c r="P31" i="134"/>
  <c r="O31" i="134"/>
  <c r="N31" i="134"/>
  <c r="M31" i="134"/>
  <c r="L31" i="134"/>
  <c r="K31" i="134"/>
  <c r="J31" i="134"/>
  <c r="I31" i="134"/>
  <c r="H31" i="134"/>
  <c r="G31" i="134"/>
  <c r="F31" i="134"/>
  <c r="E31" i="134"/>
  <c r="C31" i="134" s="1"/>
  <c r="P30" i="134"/>
  <c r="O30" i="134"/>
  <c r="N30" i="134"/>
  <c r="M30" i="134"/>
  <c r="L30" i="134"/>
  <c r="K30" i="134"/>
  <c r="C30" i="134" s="1"/>
  <c r="J30" i="134"/>
  <c r="I30" i="134"/>
  <c r="H30" i="134"/>
  <c r="G30" i="134"/>
  <c r="F30" i="134"/>
  <c r="E30" i="134"/>
  <c r="P29" i="134"/>
  <c r="O29" i="134"/>
  <c r="N29" i="134"/>
  <c r="M29" i="134"/>
  <c r="L29" i="134"/>
  <c r="K29" i="134"/>
  <c r="J29" i="134"/>
  <c r="I29" i="134"/>
  <c r="H29" i="134"/>
  <c r="C29" i="134" s="1"/>
  <c r="G29" i="134"/>
  <c r="F29" i="134"/>
  <c r="E29" i="134"/>
  <c r="P28" i="134"/>
  <c r="O28" i="134"/>
  <c r="N28" i="134"/>
  <c r="M28" i="134"/>
  <c r="L28" i="134"/>
  <c r="K28" i="134"/>
  <c r="J28" i="134"/>
  <c r="I28" i="134"/>
  <c r="H28" i="134"/>
  <c r="G28" i="134"/>
  <c r="F28" i="134"/>
  <c r="E28" i="134"/>
  <c r="C28" i="134" s="1"/>
  <c r="P27" i="134"/>
  <c r="O27" i="134"/>
  <c r="N27" i="134"/>
  <c r="M27" i="134"/>
  <c r="L27" i="134"/>
  <c r="K27" i="134"/>
  <c r="J27" i="134"/>
  <c r="I27" i="134"/>
  <c r="H27" i="134"/>
  <c r="G27" i="134"/>
  <c r="F27" i="134"/>
  <c r="E27" i="134"/>
  <c r="C27" i="134" s="1"/>
  <c r="P26" i="134"/>
  <c r="O26" i="134"/>
  <c r="N26" i="134"/>
  <c r="M26" i="134"/>
  <c r="L26" i="134"/>
  <c r="K26" i="134"/>
  <c r="J26" i="134"/>
  <c r="I26" i="134"/>
  <c r="H26" i="134"/>
  <c r="G26" i="134"/>
  <c r="F26" i="134"/>
  <c r="E26" i="134"/>
  <c r="C26" i="134" s="1"/>
  <c r="P25" i="134"/>
  <c r="O25" i="134"/>
  <c r="N25" i="134"/>
  <c r="M25" i="134"/>
  <c r="L25" i="134"/>
  <c r="C25" i="134" s="1"/>
  <c r="K25" i="134"/>
  <c r="J25" i="134"/>
  <c r="I25" i="134"/>
  <c r="H25" i="134"/>
  <c r="G25" i="134"/>
  <c r="F25" i="134"/>
  <c r="E25" i="134"/>
  <c r="P24" i="134"/>
  <c r="O24" i="134"/>
  <c r="N24" i="134"/>
  <c r="M24" i="134"/>
  <c r="L24" i="134"/>
  <c r="K24" i="134"/>
  <c r="J24" i="134"/>
  <c r="I24" i="134"/>
  <c r="I16" i="134" s="1"/>
  <c r="H24" i="134"/>
  <c r="G24" i="134"/>
  <c r="F24" i="134"/>
  <c r="E24" i="134"/>
  <c r="C24" i="134" s="1"/>
  <c r="P23" i="134"/>
  <c r="O23" i="134"/>
  <c r="N23" i="134"/>
  <c r="M23" i="134"/>
  <c r="L23" i="134"/>
  <c r="K23" i="134"/>
  <c r="J23" i="134"/>
  <c r="I23" i="134"/>
  <c r="H23" i="134"/>
  <c r="G23" i="134"/>
  <c r="F23" i="134"/>
  <c r="E23" i="134"/>
  <c r="C23" i="134" s="1"/>
  <c r="P22" i="134"/>
  <c r="O22" i="134"/>
  <c r="N22" i="134"/>
  <c r="M22" i="134"/>
  <c r="L22" i="134"/>
  <c r="K22" i="134"/>
  <c r="C22" i="134" s="1"/>
  <c r="J22" i="134"/>
  <c r="I22" i="134"/>
  <c r="H22" i="134"/>
  <c r="G22" i="134"/>
  <c r="F22" i="134"/>
  <c r="E22" i="134"/>
  <c r="P21" i="134"/>
  <c r="O21" i="134"/>
  <c r="N21" i="134"/>
  <c r="M21" i="134"/>
  <c r="L21" i="134"/>
  <c r="K21" i="134"/>
  <c r="J21" i="134"/>
  <c r="I21" i="134"/>
  <c r="H21" i="134"/>
  <c r="C21" i="134" s="1"/>
  <c r="G21" i="134"/>
  <c r="F21" i="134"/>
  <c r="E21" i="134"/>
  <c r="P20" i="134"/>
  <c r="O20" i="134"/>
  <c r="N20" i="134"/>
  <c r="M20" i="134"/>
  <c r="L20" i="134"/>
  <c r="K20" i="134"/>
  <c r="J20" i="134"/>
  <c r="I20" i="134"/>
  <c r="H20" i="134"/>
  <c r="G20" i="134"/>
  <c r="F20" i="134"/>
  <c r="E20" i="134"/>
  <c r="C20" i="134" s="1"/>
  <c r="P19" i="134"/>
  <c r="O19" i="134"/>
  <c r="N19" i="134"/>
  <c r="M19" i="134"/>
  <c r="L19" i="134"/>
  <c r="K19" i="134"/>
  <c r="J19" i="134"/>
  <c r="J16" i="134" s="1"/>
  <c r="I19" i="134"/>
  <c r="H19" i="134"/>
  <c r="G19" i="134"/>
  <c r="F19" i="134"/>
  <c r="E19" i="134"/>
  <c r="C19" i="134" s="1"/>
  <c r="P18" i="134"/>
  <c r="O18" i="134"/>
  <c r="O16" i="134" s="1"/>
  <c r="N18" i="134"/>
  <c r="N16" i="134" s="1"/>
  <c r="M18" i="134"/>
  <c r="L18" i="134"/>
  <c r="K18" i="134"/>
  <c r="J18" i="134"/>
  <c r="I18" i="134"/>
  <c r="H18" i="134"/>
  <c r="G18" i="134"/>
  <c r="G16" i="134" s="1"/>
  <c r="F18" i="134"/>
  <c r="F16" i="134" s="1"/>
  <c r="E18" i="134"/>
  <c r="C18" i="134" s="1"/>
  <c r="P17" i="134"/>
  <c r="P16" i="134" s="1"/>
  <c r="O17" i="134"/>
  <c r="N17" i="134"/>
  <c r="M17" i="134"/>
  <c r="M16" i="134" s="1"/>
  <c r="L17" i="134"/>
  <c r="L16" i="134" s="1"/>
  <c r="K17" i="134"/>
  <c r="K16" i="134" s="1"/>
  <c r="J17" i="134"/>
  <c r="I17" i="134"/>
  <c r="H17" i="134"/>
  <c r="H16" i="134" s="1"/>
  <c r="G17" i="134"/>
  <c r="F17" i="134"/>
  <c r="E17" i="134"/>
  <c r="E16" i="134" s="1"/>
  <c r="C17" i="134"/>
  <c r="P15" i="134"/>
  <c r="O15" i="134"/>
  <c r="N15" i="134"/>
  <c r="M15" i="134"/>
  <c r="L15" i="134"/>
  <c r="K15" i="134"/>
  <c r="J15" i="134"/>
  <c r="I15" i="134"/>
  <c r="H15" i="134"/>
  <c r="G15" i="134"/>
  <c r="F15" i="134"/>
  <c r="C15" i="134" s="1"/>
  <c r="E15" i="134"/>
  <c r="P14" i="134"/>
  <c r="O14" i="134"/>
  <c r="N14" i="134"/>
  <c r="M14" i="134"/>
  <c r="L14" i="134"/>
  <c r="K14" i="134"/>
  <c r="C14" i="134" s="1"/>
  <c r="J14" i="134"/>
  <c r="I14" i="134"/>
  <c r="H14" i="134"/>
  <c r="G14" i="134"/>
  <c r="F14" i="134"/>
  <c r="E14" i="134"/>
  <c r="P13" i="134"/>
  <c r="P11" i="134" s="1"/>
  <c r="O13" i="134"/>
  <c r="O11" i="134" s="1"/>
  <c r="N13" i="134"/>
  <c r="M13" i="134"/>
  <c r="L13" i="134"/>
  <c r="K13" i="134"/>
  <c r="J13" i="134"/>
  <c r="I13" i="134"/>
  <c r="H13" i="134"/>
  <c r="H11" i="134" s="1"/>
  <c r="G13" i="134"/>
  <c r="G11" i="134" s="1"/>
  <c r="F13" i="134"/>
  <c r="E13" i="134"/>
  <c r="P12" i="134"/>
  <c r="O12" i="134"/>
  <c r="N12" i="134"/>
  <c r="N11" i="134" s="1"/>
  <c r="M12" i="134"/>
  <c r="M11" i="134" s="1"/>
  <c r="L12" i="134"/>
  <c r="L11" i="134" s="1"/>
  <c r="K12" i="134"/>
  <c r="J12" i="134"/>
  <c r="I12" i="134"/>
  <c r="I11" i="134" s="1"/>
  <c r="H12" i="134"/>
  <c r="G12" i="134"/>
  <c r="F12" i="134"/>
  <c r="F11" i="134" s="1"/>
  <c r="E12" i="134"/>
  <c r="C12" i="134" s="1"/>
  <c r="J11" i="134"/>
  <c r="P10" i="134"/>
  <c r="O10" i="134"/>
  <c r="N10" i="134"/>
  <c r="M10" i="134"/>
  <c r="L10" i="134"/>
  <c r="K10" i="134"/>
  <c r="J10" i="134"/>
  <c r="I10" i="134"/>
  <c r="H10" i="134"/>
  <c r="G10" i="134"/>
  <c r="F10" i="134"/>
  <c r="E10" i="134"/>
  <c r="C10" i="134" s="1"/>
  <c r="P9" i="134"/>
  <c r="O9" i="134"/>
  <c r="N9" i="134"/>
  <c r="M9" i="134"/>
  <c r="N5" i="134" s="1"/>
  <c r="N4" i="134" s="1"/>
  <c r="L9" i="134"/>
  <c r="M5" i="134" s="1"/>
  <c r="M4" i="134" s="1"/>
  <c r="K9" i="134"/>
  <c r="J9" i="134"/>
  <c r="K5" i="134" s="1"/>
  <c r="K4" i="134" s="1"/>
  <c r="I9" i="134"/>
  <c r="H9" i="134"/>
  <c r="G9" i="134"/>
  <c r="F9" i="134"/>
  <c r="E9" i="134"/>
  <c r="P8" i="134"/>
  <c r="O8" i="134"/>
  <c r="N8" i="134"/>
  <c r="M8" i="134"/>
  <c r="L8" i="134"/>
  <c r="K8" i="134"/>
  <c r="J8" i="134"/>
  <c r="I8" i="134"/>
  <c r="H8" i="134"/>
  <c r="G8" i="134"/>
  <c r="F8" i="134"/>
  <c r="E8" i="134"/>
  <c r="C8" i="134" s="1"/>
  <c r="P7" i="134"/>
  <c r="O7" i="134"/>
  <c r="N7" i="134"/>
  <c r="M7" i="134"/>
  <c r="L7" i="134"/>
  <c r="K7" i="134"/>
  <c r="J7" i="134"/>
  <c r="I7" i="134"/>
  <c r="H7" i="134"/>
  <c r="G7" i="134"/>
  <c r="F7" i="134"/>
  <c r="C7" i="134" s="1"/>
  <c r="E7" i="134"/>
  <c r="P6" i="134"/>
  <c r="O6" i="134"/>
  <c r="N6" i="134"/>
  <c r="M6" i="134"/>
  <c r="L6" i="134"/>
  <c r="K6" i="134"/>
  <c r="C6" i="134" s="1"/>
  <c r="J6" i="134"/>
  <c r="J4" i="134" s="1"/>
  <c r="J45" i="134" s="1"/>
  <c r="J51" i="134" s="1"/>
  <c r="I6" i="134"/>
  <c r="H6" i="134"/>
  <c r="G6" i="134"/>
  <c r="F6" i="134"/>
  <c r="E6" i="134"/>
  <c r="P5" i="134"/>
  <c r="P4" i="134" s="1"/>
  <c r="P45" i="134" s="1"/>
  <c r="P51" i="134" s="1"/>
  <c r="O5" i="134"/>
  <c r="O4" i="134" s="1"/>
  <c r="O45" i="134" s="1"/>
  <c r="O51" i="134" s="1"/>
  <c r="L5" i="134"/>
  <c r="L4" i="134" s="1"/>
  <c r="L45" i="134" s="1"/>
  <c r="L51" i="134" s="1"/>
  <c r="L52" i="134" s="1"/>
  <c r="J5" i="134"/>
  <c r="I5" i="134"/>
  <c r="I4" i="134" s="1"/>
  <c r="H5" i="134"/>
  <c r="H4" i="134" s="1"/>
  <c r="H45" i="134" s="1"/>
  <c r="H51" i="134" s="1"/>
  <c r="G5" i="134"/>
  <c r="G4" i="134" s="1"/>
  <c r="G45" i="134" s="1"/>
  <c r="G51" i="134" s="1"/>
  <c r="G52" i="134" s="1"/>
  <c r="F5" i="134"/>
  <c r="E5" i="134"/>
  <c r="C5" i="134"/>
  <c r="E4" i="134"/>
  <c r="P52" i="134" l="1"/>
  <c r="H52" i="134"/>
  <c r="I45" i="134"/>
  <c r="I51" i="134" s="1"/>
  <c r="I52" i="134" s="1"/>
  <c r="M45" i="134"/>
  <c r="M51" i="134" s="1"/>
  <c r="M52" i="134" s="1"/>
  <c r="N45" i="134"/>
  <c r="N51" i="134" s="1"/>
  <c r="N52" i="134" s="1"/>
  <c r="J52" i="134"/>
  <c r="C11" i="134"/>
  <c r="C16" i="134"/>
  <c r="O152" i="134"/>
  <c r="O158" i="134" s="1"/>
  <c r="O52" i="134" s="1"/>
  <c r="K11" i="134"/>
  <c r="K45" i="134" s="1"/>
  <c r="K51" i="134" s="1"/>
  <c r="K52" i="134" s="1"/>
  <c r="F123" i="134"/>
  <c r="F152" i="134" s="1"/>
  <c r="F158" i="134" s="1"/>
  <c r="E11" i="134"/>
  <c r="E45" i="134" s="1"/>
  <c r="E51" i="134" s="1"/>
  <c r="E52" i="134" s="1"/>
  <c r="C13" i="134"/>
  <c r="F4" i="134"/>
  <c r="F45" i="134" s="1"/>
  <c r="F51" i="134" s="1"/>
  <c r="F52" i="134" l="1"/>
  <c r="N15" i="132" l="1"/>
  <c r="N14" i="132"/>
  <c r="N13" i="132"/>
  <c r="M15" i="132"/>
  <c r="M14" i="132"/>
  <c r="M13" i="132"/>
  <c r="H20" i="132"/>
  <c r="H16" i="132" l="1"/>
  <c r="D11" i="131" l="1"/>
  <c r="G10" i="131"/>
  <c r="H10" i="131" s="1"/>
  <c r="E10" i="131"/>
  <c r="E11" i="131" s="1"/>
  <c r="G11" i="131" s="1"/>
  <c r="H11" i="131" s="1"/>
  <c r="G9" i="131"/>
  <c r="H9" i="131" s="1"/>
  <c r="H8" i="131"/>
  <c r="G8" i="131"/>
  <c r="G7" i="131"/>
  <c r="H7" i="131" s="1"/>
  <c r="H6" i="131"/>
  <c r="G6" i="131"/>
  <c r="G4" i="131"/>
  <c r="H4" i="131" s="1"/>
  <c r="H3" i="131"/>
  <c r="G3" i="131"/>
  <c r="H12" i="131" l="1"/>
  <c r="H13" i="131" s="1"/>
  <c r="C116" i="134" l="1"/>
  <c r="C111" i="134" s="1"/>
  <c r="C152" i="134" s="1"/>
  <c r="C62" i="134"/>
  <c r="C9" i="134" l="1"/>
  <c r="C4" i="134" s="1"/>
  <c r="C45" i="134" s="1"/>
  <c r="C57" i="134"/>
  <c r="C98" i="134" s="1"/>
  <c r="C154" i="134" l="1"/>
  <c r="C158" i="134" s="1"/>
  <c r="C100" i="134"/>
  <c r="C47" i="134" l="1"/>
  <c r="C51" i="134" s="1"/>
  <c r="C104" i="134"/>
  <c r="C52" i="134" l="1"/>
  <c r="E36" i="73" l="1"/>
  <c r="F47" i="155" l="1"/>
  <c r="F20" i="155" s="1"/>
  <c r="C47" i="155"/>
  <c r="C130" i="155"/>
  <c r="F103" i="155"/>
  <c r="C103" i="155" s="1"/>
  <c r="F48" i="155" l="1"/>
  <c r="C20" i="155"/>
  <c r="F131" i="155"/>
  <c r="E108" i="152" l="1"/>
  <c r="F155" i="155"/>
  <c r="C131" i="155"/>
  <c r="F132" i="155"/>
  <c r="F72" i="155"/>
  <c r="C48" i="155"/>
  <c r="F49" i="155"/>
  <c r="E48" i="152" l="1"/>
  <c r="C132" i="155"/>
  <c r="C155" i="155"/>
  <c r="F157" i="155"/>
  <c r="E107" i="152"/>
  <c r="I48" i="152"/>
  <c r="P108" i="152"/>
  <c r="E47" i="152"/>
  <c r="C49" i="155"/>
  <c r="C72" i="155"/>
  <c r="F73" i="155"/>
  <c r="C73" i="155" s="1"/>
  <c r="F74" i="155" l="1"/>
  <c r="E50" i="152"/>
  <c r="F47" i="152"/>
  <c r="P21" i="152"/>
  <c r="J48" i="152"/>
  <c r="K48" i="152"/>
  <c r="E110" i="152"/>
  <c r="I47" i="152"/>
  <c r="P107" i="152"/>
  <c r="E167" i="152"/>
  <c r="C157" i="155"/>
  <c r="C158" i="155" s="1"/>
  <c r="F158" i="155"/>
  <c r="C74" i="155" l="1"/>
  <c r="C75" i="155" s="1"/>
  <c r="F75" i="155"/>
  <c r="K47" i="152"/>
  <c r="J47" i="152"/>
  <c r="P19" i="152"/>
  <c r="I50" i="152"/>
  <c r="P110" i="152"/>
  <c r="P22" i="152"/>
  <c r="Q22" i="152"/>
  <c r="Q19" i="152" l="1"/>
  <c r="R19" i="15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YONG</author>
  </authors>
  <commentList>
    <comment ref="B21" authorId="0" shapeId="0" xr:uid="{9702632C-BDC5-4BA7-9725-AAB55E652ED5}">
      <text>
        <r>
          <rPr>
            <b/>
            <sz val="9"/>
            <color rgb="FF000000"/>
            <rFont val="Tahoma"/>
            <family val="2"/>
          </rPr>
          <t>YONG: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당기제품제조원가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YONG</author>
  </authors>
  <commentList>
    <comment ref="B23" authorId="0" shapeId="0" xr:uid="{A5E4347C-8BD3-482E-9C90-56BCA77D54D7}">
      <text>
        <r>
          <rPr>
            <b/>
            <sz val="9"/>
            <color rgb="FF000000"/>
            <rFont val="Tahoma"/>
            <family val="2"/>
          </rPr>
          <t>YONG: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당기제품제조원가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YONG</author>
  </authors>
  <commentList>
    <comment ref="B22" authorId="0" shapeId="0" xr:uid="{F268D641-D53E-4F71-BBAA-CF26864945F2}">
      <text>
        <r>
          <rPr>
            <b/>
            <sz val="9"/>
            <color rgb="FF000000"/>
            <rFont val="Tahoma"/>
            <family val="2"/>
          </rPr>
          <t>YONG: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당기제품제조원가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KSCCZ</author>
  </authors>
  <commentList>
    <comment ref="K110" authorId="0" shapeId="0" xr:uid="{D7D410B0-A799-448B-A7C7-CA3FF32FE175}">
      <text>
        <r>
          <rPr>
            <b/>
            <sz val="9"/>
            <color indexed="81"/>
            <rFont val="Tahoma"/>
            <family val="2"/>
          </rPr>
          <t>KSCCZ: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장애인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미고용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세금
연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회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KSCCZ</author>
    <author>tc={A6837F25-8193-4819-845C-9D9FE4792820}</author>
  </authors>
  <commentList>
    <comment ref="O63" authorId="0" shapeId="0" xr:uid="{D6C418B9-D8E6-4191-AAFD-C7CAF79D3F04}">
      <text>
        <r>
          <rPr>
            <b/>
            <sz val="9"/>
            <color indexed="81"/>
            <rFont val="Tahoma"/>
            <family val="2"/>
          </rPr>
          <t>KSCCZ: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냉각탑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감가상각처리</t>
        </r>
      </text>
    </comment>
    <comment ref="E117" authorId="1" shapeId="0" xr:uid="{A6837F25-8193-4819-845C-9D9FE479282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중국코피캡 전선 구매(12월분 이월)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tc={0BF05F28-9727-43C4-8388-7130184EAF2C}</author>
  </authors>
  <commentList>
    <comment ref="I77" authorId="0" shapeId="0" xr:uid="{0BF05F28-9727-43C4-8388-7130184EAF2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대연기감가상각추가</t>
      </text>
    </comment>
  </commentList>
</comments>
</file>

<file path=xl/sharedStrings.xml><?xml version="1.0" encoding="utf-8"?>
<sst xmlns="http://schemas.openxmlformats.org/spreadsheetml/2006/main" count="72989" uniqueCount="1153">
  <si>
    <t>계획환율</t>
    <phoneticPr fontId="18" type="noConversion"/>
  </si>
  <si>
    <t>실적환율</t>
    <phoneticPr fontId="18" type="noConversion"/>
  </si>
  <si>
    <t xml:space="preserve"> </t>
  </si>
  <si>
    <t>영업이익</t>
  </si>
  <si>
    <t>전기일</t>
  </si>
  <si>
    <t>품목그룹</t>
  </si>
  <si>
    <t>AVSS 0.5SQ(완제품)</t>
  </si>
  <si>
    <t>2022.03.31</t>
  </si>
  <si>
    <t>AESSXF 0.5SQ(완제품)</t>
  </si>
  <si>
    <t>AESSXF 0.75SQ(완제품)</t>
  </si>
  <si>
    <t>AESSXF 1.25SQ(완제품)</t>
  </si>
  <si>
    <t>AESSXF-BS 1x0.75SQ(완</t>
  </si>
  <si>
    <t>AESSXF-BS 2x0.5SQ(완제</t>
  </si>
  <si>
    <t>AVSS 0.3SQ(완제품)</t>
  </si>
  <si>
    <t>AVSS 0.85SQ(완제품)</t>
  </si>
  <si>
    <t>AVSSXF 0.3SQ(완제품)</t>
  </si>
  <si>
    <t>AVSSXF 0.5SQ(완제품)</t>
  </si>
  <si>
    <t>AVSSXF 0.75SQ(완제품)</t>
  </si>
  <si>
    <t>AVSSXF 0.85SQ(완제품)</t>
  </si>
  <si>
    <t>AVSSXF 1.25SQ(완제품)</t>
  </si>
  <si>
    <t>AVSSXF-BS 2x0.5SQ(완제</t>
  </si>
  <si>
    <t>거래 번호</t>
  </si>
  <si>
    <t>출처</t>
  </si>
  <si>
    <t>원천 번호</t>
  </si>
  <si>
    <t>상계 계정</t>
  </si>
  <si>
    <t>세부사항</t>
  </si>
  <si>
    <t>대변/차변(현지 통화)</t>
  </si>
  <si>
    <t>OB</t>
  </si>
  <si>
    <t>JE</t>
  </si>
  <si>
    <t>S00186</t>
  </si>
  <si>
    <r>
      <t>计</t>
    </r>
    <r>
      <rPr>
        <sz val="12"/>
        <rFont val="바탕체"/>
        <family val="1"/>
        <charset val="129"/>
      </rPr>
      <t>提3月服</t>
    </r>
    <r>
      <rPr>
        <sz val="12"/>
        <rFont val="NSimSun"/>
        <family val="3"/>
        <charset val="134"/>
      </rPr>
      <t>务费</t>
    </r>
  </si>
  <si>
    <t>전선 상해</t>
    <phoneticPr fontId="18" type="noConversion"/>
  </si>
  <si>
    <t>전장 상해</t>
    <phoneticPr fontId="18" type="noConversion"/>
  </si>
  <si>
    <t>S00001</t>
  </si>
  <si>
    <t>전선 로열티</t>
    <phoneticPr fontId="18" type="noConversion"/>
  </si>
  <si>
    <t>전장 로열티</t>
    <phoneticPr fontId="18" type="noConversion"/>
  </si>
  <si>
    <t>(단위:RMB)</t>
    <phoneticPr fontId="5" type="noConversion"/>
  </si>
  <si>
    <r>
      <rPr>
        <b/>
        <sz val="12"/>
        <color theme="0"/>
        <rFont val="MS Gothic"/>
        <family val="3"/>
        <charset val="128"/>
      </rPr>
      <t>区</t>
    </r>
    <r>
      <rPr>
        <b/>
        <sz val="12"/>
        <color theme="0"/>
        <rFont val="맑은 고딕"/>
        <family val="3"/>
        <charset val="129"/>
      </rPr>
      <t>分</t>
    </r>
    <phoneticPr fontId="5" type="noConversion"/>
  </si>
  <si>
    <r>
      <t xml:space="preserve">Ⅰ. </t>
    </r>
    <r>
      <rPr>
        <b/>
        <sz val="12"/>
        <rFont val="FangSong"/>
        <family val="3"/>
        <charset val="134"/>
      </rPr>
      <t>销</t>
    </r>
    <r>
      <rPr>
        <b/>
        <sz val="12"/>
        <rFont val="맑은 고딕"/>
        <family val="3"/>
        <charset val="129"/>
      </rPr>
      <t>售</t>
    </r>
    <r>
      <rPr>
        <b/>
        <sz val="12"/>
        <rFont val="FangSong"/>
        <family val="3"/>
        <charset val="134"/>
      </rPr>
      <t>额</t>
    </r>
    <r>
      <rPr>
        <b/>
        <sz val="12"/>
        <rFont val="맑은 고딕"/>
        <family val="3"/>
        <charset val="129"/>
      </rPr>
      <t>_매출액</t>
    </r>
    <phoneticPr fontId="5" type="noConversion"/>
  </si>
  <si>
    <t xml:space="preserve">       전선</t>
    <phoneticPr fontId="18" type="noConversion"/>
  </si>
  <si>
    <t xml:space="preserve">       전장</t>
    <phoneticPr fontId="18" type="noConversion"/>
  </si>
  <si>
    <r>
      <t xml:space="preserve"> 1. </t>
    </r>
    <r>
      <rPr>
        <sz val="12"/>
        <rFont val="FangSong"/>
        <family val="3"/>
        <charset val="134"/>
      </rPr>
      <t>产</t>
    </r>
    <r>
      <rPr>
        <sz val="12"/>
        <rFont val="맑은 고딕"/>
        <family val="3"/>
        <charset val="129"/>
      </rPr>
      <t>品</t>
    </r>
    <r>
      <rPr>
        <sz val="12"/>
        <rFont val="FangSong"/>
        <family val="3"/>
        <charset val="134"/>
      </rPr>
      <t>销</t>
    </r>
    <r>
      <rPr>
        <sz val="12"/>
        <rFont val="맑은 고딕"/>
        <family val="3"/>
        <charset val="129"/>
      </rPr>
      <t>售_제품매출</t>
    </r>
    <phoneticPr fontId="5" type="noConversion"/>
  </si>
  <si>
    <t xml:space="preserve">    (사업부별)</t>
    <phoneticPr fontId="18" type="noConversion"/>
  </si>
  <si>
    <t xml:space="preserve">      전선</t>
    <phoneticPr fontId="5" type="noConversion"/>
  </si>
  <si>
    <t xml:space="preserve">      전장</t>
    <phoneticPr fontId="5" type="noConversion"/>
  </si>
  <si>
    <r>
      <t xml:space="preserve"> 2.商品</t>
    </r>
    <r>
      <rPr>
        <sz val="12"/>
        <rFont val="FangSong"/>
        <family val="3"/>
        <charset val="134"/>
      </rPr>
      <t>销</t>
    </r>
    <r>
      <rPr>
        <sz val="12"/>
        <rFont val="맑은 고딕"/>
        <family val="3"/>
        <charset val="129"/>
      </rPr>
      <t>售_상품매출</t>
    </r>
    <phoneticPr fontId="5" type="noConversion"/>
  </si>
  <si>
    <r>
      <t xml:space="preserve">  3.其他</t>
    </r>
    <r>
      <rPr>
        <sz val="12"/>
        <rFont val="FangSong"/>
        <family val="3"/>
        <charset val="134"/>
      </rPr>
      <t>销</t>
    </r>
    <r>
      <rPr>
        <sz val="12"/>
        <rFont val="맑은 고딕"/>
        <family val="3"/>
        <charset val="129"/>
      </rPr>
      <t>售_기타매출</t>
    </r>
    <phoneticPr fontId="5" type="noConversion"/>
  </si>
  <si>
    <r>
      <t xml:space="preserve">Ⅱ. </t>
    </r>
    <r>
      <rPr>
        <b/>
        <sz val="12"/>
        <rFont val="FangSong"/>
        <family val="3"/>
        <charset val="134"/>
      </rPr>
      <t>销售成本</t>
    </r>
    <r>
      <rPr>
        <b/>
        <sz val="12"/>
        <rFont val="맑은 고딕"/>
        <family val="3"/>
        <charset val="129"/>
      </rPr>
      <t>_매출원가</t>
    </r>
    <phoneticPr fontId="5" type="noConversion"/>
  </si>
  <si>
    <r>
      <t xml:space="preserve">  1. </t>
    </r>
    <r>
      <rPr>
        <sz val="12"/>
        <rFont val="FangSong"/>
        <family val="3"/>
        <charset val="134"/>
      </rPr>
      <t>产</t>
    </r>
    <r>
      <rPr>
        <sz val="12"/>
        <rFont val="맑은 고딕"/>
        <family val="3"/>
        <charset val="129"/>
      </rPr>
      <t>品</t>
    </r>
    <r>
      <rPr>
        <sz val="12"/>
        <rFont val="FangSong"/>
        <family val="3"/>
        <charset val="134"/>
      </rPr>
      <t>销</t>
    </r>
    <r>
      <rPr>
        <sz val="12"/>
        <rFont val="맑은 고딕"/>
        <family val="3"/>
        <charset val="129"/>
      </rPr>
      <t>售成本_제품매출원가</t>
    </r>
    <phoneticPr fontId="18" type="noConversion"/>
  </si>
  <si>
    <t xml:space="preserve"> 2. 상품매출원가</t>
    <phoneticPr fontId="18" type="noConversion"/>
  </si>
  <si>
    <r>
      <t>Ⅲ.</t>
    </r>
    <r>
      <rPr>
        <b/>
        <sz val="12"/>
        <rFont val="FangSong"/>
        <family val="3"/>
        <charset val="134"/>
      </rPr>
      <t>卖</t>
    </r>
    <r>
      <rPr>
        <b/>
        <sz val="12"/>
        <rFont val="맑은 고딕"/>
        <family val="3"/>
        <charset val="129"/>
      </rPr>
      <t>出毛利_매출총이익</t>
    </r>
    <phoneticPr fontId="5" type="noConversion"/>
  </si>
  <si>
    <r>
      <t xml:space="preserve">     (利</t>
    </r>
    <r>
      <rPr>
        <sz val="12"/>
        <rFont val="FangSong"/>
        <family val="3"/>
        <charset val="134"/>
      </rPr>
      <t>润</t>
    </r>
    <r>
      <rPr>
        <sz val="12"/>
        <rFont val="맑은 고딕"/>
        <family val="3"/>
        <charset val="129"/>
      </rPr>
      <t>率)</t>
    </r>
    <phoneticPr fontId="18" type="noConversion"/>
  </si>
  <si>
    <r>
      <t>Ⅲ.一般管理</t>
    </r>
    <r>
      <rPr>
        <b/>
        <sz val="12"/>
        <rFont val="FangSong"/>
        <family val="3"/>
        <charset val="134"/>
      </rPr>
      <t>费</t>
    </r>
    <r>
      <rPr>
        <b/>
        <sz val="12"/>
        <rFont val="맑은 고딕"/>
        <family val="3"/>
        <charset val="129"/>
      </rPr>
      <t>_판매관리비</t>
    </r>
    <phoneticPr fontId="5" type="noConversion"/>
  </si>
  <si>
    <t xml:space="preserve">  1..급여</t>
    <phoneticPr fontId="18" type="noConversion"/>
  </si>
  <si>
    <t xml:space="preserve">  2.상여</t>
    <phoneticPr fontId="18" type="noConversion"/>
  </si>
  <si>
    <t xml:space="preserve">  3.잡급</t>
    <phoneticPr fontId="18" type="noConversion"/>
  </si>
  <si>
    <t xml:space="preserve">  4. 퇴직급여</t>
    <phoneticPr fontId="18" type="noConversion"/>
  </si>
  <si>
    <t xml:space="preserve">  5.福利费_복리후생비</t>
    <phoneticPr fontId="5" type="noConversion"/>
  </si>
  <si>
    <t xml:space="preserve">  6.差旅交通费_여비교통비</t>
    <phoneticPr fontId="5" type="noConversion"/>
  </si>
  <si>
    <t xml:space="preserve">  7.招待费_접대비</t>
    <phoneticPr fontId="5" type="noConversion"/>
  </si>
  <si>
    <t xml:space="preserve">  8.通信费_통신비</t>
    <phoneticPr fontId="5" type="noConversion"/>
  </si>
  <si>
    <t xml:space="preserve">  9水电气费_수도광열비</t>
    <phoneticPr fontId="5" type="noConversion"/>
  </si>
  <si>
    <t xml:space="preserve">  10.电费_전력비</t>
    <phoneticPr fontId="5" type="noConversion"/>
  </si>
  <si>
    <t xml:space="preserve">  11.税金以及附加_세금과공과</t>
    <phoneticPr fontId="5" type="noConversion"/>
  </si>
  <si>
    <t xml:space="preserve">  12.折旧费_감가상각비</t>
    <phoneticPr fontId="5" type="noConversion"/>
  </si>
  <si>
    <t xml:space="preserve">  13.支付租金_지급임차료</t>
    <phoneticPr fontId="5" type="noConversion"/>
  </si>
  <si>
    <t xml:space="preserve">  14.维修费_수선비</t>
    <phoneticPr fontId="5" type="noConversion"/>
  </si>
  <si>
    <t xml:space="preserve">  15.保险费_보험료</t>
    <phoneticPr fontId="5" type="noConversion"/>
  </si>
  <si>
    <t xml:space="preserve">  16.车辆维修费_차량유지비</t>
    <phoneticPr fontId="5" type="noConversion"/>
  </si>
  <si>
    <t xml:space="preserve">  17.经常研究开发费用_경상연구개발비</t>
    <phoneticPr fontId="5" type="noConversion"/>
  </si>
  <si>
    <t xml:space="preserve">  18.运费_운반비</t>
    <phoneticPr fontId="5" type="noConversion"/>
  </si>
  <si>
    <t xml:space="preserve">  19.教育培训费_교육훈련비</t>
    <phoneticPr fontId="5" type="noConversion"/>
  </si>
  <si>
    <t xml:space="preserve">  20.图书印刷费_도서인쇄비</t>
    <phoneticPr fontId="5" type="noConversion"/>
  </si>
  <si>
    <t xml:space="preserve">  21.会议费_회의비</t>
    <phoneticPr fontId="5" type="noConversion"/>
  </si>
  <si>
    <t xml:space="preserve">  22.包装费_포장비</t>
    <phoneticPr fontId="5" type="noConversion"/>
  </si>
  <si>
    <t xml:space="preserve">  23.办公用品_사무용품비</t>
    <phoneticPr fontId="5" type="noConversion"/>
  </si>
  <si>
    <t xml:space="preserve">  24.消耗品费_소모품비</t>
    <phoneticPr fontId="5" type="noConversion"/>
  </si>
  <si>
    <t xml:space="preserve">  25.消耗工具_소모공구</t>
    <phoneticPr fontId="5" type="noConversion"/>
  </si>
  <si>
    <t xml:space="preserve">  26.支付手续费_지급수수료</t>
    <phoneticPr fontId="5" type="noConversion"/>
  </si>
  <si>
    <t xml:space="preserve">  27.保管费_보관료</t>
    <phoneticPr fontId="5" type="noConversion"/>
  </si>
  <si>
    <t xml:space="preserve">  29.出口收费_수출제비용</t>
    <phoneticPr fontId="5" type="noConversion"/>
  </si>
  <si>
    <t xml:space="preserve">  30.下脚料补税_B/B PVC로스 관세</t>
    <phoneticPr fontId="5" type="noConversion"/>
  </si>
  <si>
    <r>
      <t>Ⅳ.</t>
    </r>
    <r>
      <rPr>
        <b/>
        <sz val="12"/>
        <rFont val="FangSong"/>
        <family val="3"/>
        <charset val="134"/>
      </rPr>
      <t>营业</t>
    </r>
    <r>
      <rPr>
        <b/>
        <sz val="12"/>
        <rFont val="맑은 고딕"/>
        <family val="3"/>
        <charset val="129"/>
      </rPr>
      <t>利</t>
    </r>
    <r>
      <rPr>
        <b/>
        <sz val="12"/>
        <rFont val="FangSong"/>
        <family val="3"/>
        <charset val="134"/>
      </rPr>
      <t>润</t>
    </r>
    <phoneticPr fontId="5" type="noConversion"/>
  </si>
  <si>
    <r>
      <t>Ⅳ.</t>
    </r>
    <r>
      <rPr>
        <b/>
        <sz val="12"/>
        <rFont val="FangSong"/>
        <family val="3"/>
        <charset val="134"/>
      </rPr>
      <t>其他收入</t>
    </r>
    <r>
      <rPr>
        <b/>
        <sz val="12"/>
        <rFont val="맑은 고딕"/>
        <family val="3"/>
        <charset val="129"/>
      </rPr>
      <t>_영업외수익</t>
    </r>
    <phoneticPr fontId="5" type="noConversion"/>
  </si>
  <si>
    <r>
      <t>Ⅳ.</t>
    </r>
    <r>
      <rPr>
        <b/>
        <sz val="12"/>
        <rFont val="FangSong"/>
        <family val="3"/>
        <charset val="134"/>
      </rPr>
      <t>其他费用</t>
    </r>
    <r>
      <rPr>
        <b/>
        <sz val="12"/>
        <rFont val="맑은 고딕"/>
        <family val="3"/>
        <charset val="129"/>
      </rPr>
      <t>_영업외비용</t>
    </r>
    <phoneticPr fontId="5" type="noConversion"/>
  </si>
  <si>
    <t>법인세비용 차감전순이익</t>
  </si>
  <si>
    <t xml:space="preserve">     (利润率)</t>
  </si>
  <si>
    <t xml:space="preserve">    (업체별)</t>
    <phoneticPr fontId="18" type="noConversion"/>
  </si>
  <si>
    <t>本期纯利-净损失_당기순이익-손실</t>
  </si>
  <si>
    <r>
      <t>年</t>
    </r>
    <r>
      <rPr>
        <b/>
        <sz val="12"/>
        <color theme="0"/>
        <rFont val="FangSong"/>
        <family val="3"/>
        <charset val="134"/>
      </rPr>
      <t>计</t>
    </r>
    <phoneticPr fontId="5" type="noConversion"/>
  </si>
  <si>
    <t>12月</t>
  </si>
  <si>
    <t>1月</t>
    <phoneticPr fontId="5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</si>
  <si>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</si>
  <si>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</si>
  <si>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</si>
  <si>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</si>
  <si>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</si>
  <si>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</si>
  <si>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</si>
  <si>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</si>
  <si>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</si>
  <si>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</si>
  <si>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 xml:space="preserve">    └ 江苏京信</t>
  </si>
  <si>
    <t xml:space="preserve">    └ KSC</t>
  </si>
  <si>
    <t xml:space="preserve">    └ 기타</t>
  </si>
  <si>
    <t xml:space="preserve">   (동량)</t>
    <phoneticPr fontId="5" type="noConversion"/>
  </si>
  <si>
    <t xml:space="preserve">    └KSCP</t>
  </si>
  <si>
    <t xml:space="preserve">    └KSCE</t>
  </si>
  <si>
    <t xml:space="preserve">    └강소 경신</t>
  </si>
  <si>
    <t xml:space="preserve">    └KSC</t>
  </si>
  <si>
    <t xml:space="preserve">      기타</t>
    <phoneticPr fontId="18" type="noConversion"/>
  </si>
  <si>
    <r>
      <rPr>
        <sz val="10"/>
        <color theme="1"/>
        <rFont val="맑은 고딕"/>
        <family val="1"/>
        <charset val="129"/>
        <scheme val="major"/>
      </rPr>
      <t>업체명</t>
    </r>
  </si>
  <si>
    <r>
      <rPr>
        <sz val="10"/>
        <color theme="1"/>
        <rFont val="맑은 고딕"/>
        <family val="1"/>
        <charset val="129"/>
        <scheme val="major"/>
      </rPr>
      <t>판매가에</t>
    </r>
    <r>
      <rPr>
        <sz val="10"/>
        <color theme="1"/>
        <rFont val="맑은 고딕"/>
        <family val="3"/>
        <charset val="134"/>
        <scheme val="major"/>
      </rPr>
      <t xml:space="preserve"> </t>
    </r>
    <r>
      <rPr>
        <sz val="10"/>
        <color theme="1"/>
        <rFont val="맑은 고딕"/>
        <family val="1"/>
        <charset val="129"/>
        <scheme val="major"/>
      </rPr>
      <t>적용하는</t>
    </r>
    <r>
      <rPr>
        <sz val="10"/>
        <color theme="1"/>
        <rFont val="맑은 고딕"/>
        <family val="3"/>
        <charset val="134"/>
        <scheme val="major"/>
      </rPr>
      <t xml:space="preserve"> </t>
    </r>
    <r>
      <rPr>
        <sz val="10"/>
        <color theme="1"/>
        <rFont val="맑은 고딕"/>
        <family val="1"/>
        <charset val="129"/>
        <scheme val="major"/>
      </rPr>
      <t>동가</t>
    </r>
    <r>
      <rPr>
        <sz val="10"/>
        <color theme="1"/>
        <rFont val="맑은 고딕"/>
        <family val="3"/>
        <charset val="134"/>
        <scheme val="major"/>
      </rPr>
      <t xml:space="preserve"> (RMB/kg)</t>
    </r>
    <r>
      <rPr>
        <sz val="10"/>
        <color theme="1"/>
        <rFont val="맑은 고딕"/>
        <family val="1"/>
        <charset val="129"/>
        <scheme val="major"/>
      </rPr>
      <t>세금</t>
    </r>
    <r>
      <rPr>
        <sz val="10"/>
        <color theme="1"/>
        <rFont val="맑은 고딕"/>
        <family val="3"/>
        <charset val="134"/>
        <scheme val="major"/>
      </rPr>
      <t xml:space="preserve"> </t>
    </r>
    <r>
      <rPr>
        <sz val="10"/>
        <color theme="1"/>
        <rFont val="맑은 고딕"/>
        <family val="1"/>
        <charset val="129"/>
        <scheme val="major"/>
      </rPr>
      <t>미포함</t>
    </r>
    <phoneticPr fontId="24" type="noConversion"/>
  </si>
  <si>
    <r>
      <rPr>
        <sz val="10"/>
        <color theme="1"/>
        <rFont val="맑은 고딕"/>
        <family val="1"/>
        <charset val="129"/>
        <scheme val="major"/>
      </rPr>
      <t>적용동가</t>
    </r>
    <r>
      <rPr>
        <sz val="10"/>
        <color theme="1"/>
        <rFont val="맑은 고딕"/>
        <family val="3"/>
        <charset val="134"/>
        <scheme val="major"/>
      </rPr>
      <t xml:space="preserve"> </t>
    </r>
    <r>
      <rPr>
        <sz val="10"/>
        <color theme="1"/>
        <rFont val="맑은 고딕"/>
        <family val="1"/>
        <charset val="129"/>
        <scheme val="major"/>
      </rPr>
      <t>기준</t>
    </r>
    <r>
      <rPr>
        <sz val="10"/>
        <color theme="1"/>
        <rFont val="맑은 고딕"/>
        <family val="3"/>
        <charset val="134"/>
        <scheme val="major"/>
      </rPr>
      <t xml:space="preserve"> </t>
    </r>
    <r>
      <rPr>
        <sz val="10"/>
        <color theme="1"/>
        <rFont val="맑은 고딕"/>
        <family val="1"/>
        <charset val="129"/>
        <scheme val="major"/>
      </rPr>
      <t xml:space="preserve">표기
</t>
    </r>
    <r>
      <rPr>
        <sz val="10"/>
        <color theme="1"/>
        <rFont val="맑은 고딕"/>
        <family val="3"/>
        <charset val="134"/>
        <scheme val="major"/>
      </rPr>
      <t xml:space="preserve">( </t>
    </r>
    <r>
      <rPr>
        <sz val="10"/>
        <color theme="1"/>
        <rFont val="맑은 고딕"/>
        <family val="1"/>
        <charset val="129"/>
        <scheme val="major"/>
      </rPr>
      <t>월</t>
    </r>
    <r>
      <rPr>
        <sz val="10"/>
        <color theme="1"/>
        <rFont val="맑은 고딕"/>
        <family val="3"/>
        <charset val="134"/>
        <scheme val="major"/>
      </rPr>
      <t>,</t>
    </r>
    <r>
      <rPr>
        <sz val="10"/>
        <color theme="1"/>
        <rFont val="맑은 고딕"/>
        <family val="1"/>
        <charset val="129"/>
        <scheme val="major"/>
      </rPr>
      <t>분기</t>
    </r>
    <r>
      <rPr>
        <sz val="10"/>
        <color theme="1"/>
        <rFont val="맑은 고딕"/>
        <family val="3"/>
        <charset val="134"/>
        <scheme val="major"/>
      </rPr>
      <t xml:space="preserve"> </t>
    </r>
    <r>
      <rPr>
        <sz val="10"/>
        <color theme="1"/>
        <rFont val="맑은 고딕"/>
        <family val="1"/>
        <charset val="129"/>
        <scheme val="major"/>
      </rPr>
      <t>등등</t>
    </r>
    <r>
      <rPr>
        <sz val="10"/>
        <color theme="1"/>
        <rFont val="맑은 고딕"/>
        <family val="3"/>
        <charset val="134"/>
        <scheme val="major"/>
      </rPr>
      <t>)</t>
    </r>
    <phoneticPr fontId="24" type="noConversion"/>
  </si>
  <si>
    <r>
      <t>1</t>
    </r>
    <r>
      <rPr>
        <sz val="10"/>
        <color theme="1"/>
        <rFont val="맑은 고딕"/>
        <family val="1"/>
        <charset val="129"/>
        <scheme val="major"/>
      </rPr>
      <t>월</t>
    </r>
    <phoneticPr fontId="24" type="noConversion"/>
  </si>
  <si>
    <r>
      <t>2</t>
    </r>
    <r>
      <rPr>
        <sz val="10"/>
        <color theme="1"/>
        <rFont val="맑은 고딕"/>
        <family val="1"/>
        <charset val="129"/>
        <scheme val="major"/>
      </rPr>
      <t>월</t>
    </r>
  </si>
  <si>
    <r>
      <t>3</t>
    </r>
    <r>
      <rPr>
        <sz val="10"/>
        <color theme="1"/>
        <rFont val="맑은 고딕"/>
        <family val="1"/>
        <charset val="129"/>
        <scheme val="major"/>
      </rPr>
      <t>월</t>
    </r>
  </si>
  <si>
    <r>
      <t>4</t>
    </r>
    <r>
      <rPr>
        <sz val="10"/>
        <color theme="1"/>
        <rFont val="맑은 고딕"/>
        <family val="1"/>
        <charset val="129"/>
        <scheme val="major"/>
      </rPr>
      <t>월</t>
    </r>
  </si>
  <si>
    <r>
      <t>5</t>
    </r>
    <r>
      <rPr>
        <sz val="10"/>
        <color theme="1"/>
        <rFont val="맑은 고딕"/>
        <family val="1"/>
        <charset val="129"/>
        <scheme val="major"/>
      </rPr>
      <t>월</t>
    </r>
  </si>
  <si>
    <r>
      <t>6</t>
    </r>
    <r>
      <rPr>
        <sz val="10"/>
        <color theme="1"/>
        <rFont val="맑은 고딕"/>
        <family val="1"/>
        <charset val="129"/>
        <scheme val="major"/>
      </rPr>
      <t>월</t>
    </r>
  </si>
  <si>
    <r>
      <t>7</t>
    </r>
    <r>
      <rPr>
        <sz val="10"/>
        <color theme="1"/>
        <rFont val="맑은 고딕"/>
        <family val="1"/>
        <charset val="129"/>
        <scheme val="major"/>
      </rPr>
      <t>월</t>
    </r>
  </si>
  <si>
    <r>
      <t>8</t>
    </r>
    <r>
      <rPr>
        <sz val="10"/>
        <color theme="1"/>
        <rFont val="맑은 고딕"/>
        <family val="1"/>
        <charset val="129"/>
        <scheme val="major"/>
      </rPr>
      <t>월</t>
    </r>
  </si>
  <si>
    <r>
      <t>9</t>
    </r>
    <r>
      <rPr>
        <sz val="10"/>
        <color theme="1"/>
        <rFont val="맑은 고딕"/>
        <family val="1"/>
        <charset val="129"/>
        <scheme val="major"/>
      </rPr>
      <t>월</t>
    </r>
  </si>
  <si>
    <r>
      <t>10</t>
    </r>
    <r>
      <rPr>
        <sz val="10"/>
        <color theme="1"/>
        <rFont val="맑은 고딕"/>
        <family val="1"/>
        <charset val="129"/>
        <scheme val="major"/>
      </rPr>
      <t>월</t>
    </r>
  </si>
  <si>
    <r>
      <t>11</t>
    </r>
    <r>
      <rPr>
        <sz val="10"/>
        <color theme="1"/>
        <rFont val="맑은 고딕"/>
        <family val="1"/>
        <charset val="129"/>
        <scheme val="major"/>
      </rPr>
      <t>월</t>
    </r>
  </si>
  <si>
    <r>
      <t>12</t>
    </r>
    <r>
      <rPr>
        <sz val="10"/>
        <color theme="1"/>
        <rFont val="맑은 고딕"/>
        <family val="1"/>
        <charset val="129"/>
        <scheme val="major"/>
      </rPr>
      <t>월</t>
    </r>
  </si>
  <si>
    <t>江苏京信电子有限公司</t>
  </si>
  <si>
    <r>
      <rPr>
        <sz val="10"/>
        <color theme="1"/>
        <rFont val="맑은 고딕"/>
        <family val="1"/>
        <charset val="129"/>
        <scheme val="major"/>
      </rPr>
      <t>전분기</t>
    </r>
    <phoneticPr fontId="24" type="noConversion"/>
  </si>
  <si>
    <t>上海李尔</t>
    <phoneticPr fontId="49" type="noConversion"/>
  </si>
  <si>
    <r>
      <t>3</t>
    </r>
    <r>
      <rPr>
        <sz val="10"/>
        <color theme="1"/>
        <rFont val="맑은 고딕"/>
        <family val="1"/>
        <charset val="129"/>
        <scheme val="major"/>
      </rPr>
      <t>개월</t>
    </r>
    <r>
      <rPr>
        <sz val="10"/>
        <color theme="1"/>
        <rFont val="맑은 고딕"/>
        <family val="3"/>
        <charset val="134"/>
        <scheme val="major"/>
      </rPr>
      <t xml:space="preserve"> </t>
    </r>
    <r>
      <rPr>
        <sz val="10"/>
        <color theme="1"/>
        <rFont val="맑은 고딕"/>
        <family val="1"/>
        <charset val="129"/>
        <scheme val="major"/>
      </rPr>
      <t>평균</t>
    </r>
    <r>
      <rPr>
        <sz val="11"/>
        <color theme="1"/>
        <rFont val="맑은 고딕"/>
        <family val="3"/>
        <charset val="134"/>
        <scheme val="minor"/>
      </rPr>
      <t/>
    </r>
    <phoneticPr fontId="24" type="noConversion"/>
  </si>
  <si>
    <t>安波福连接器系统（中国）有限公司</t>
  </si>
  <si>
    <t>江苏新进</t>
    <phoneticPr fontId="49" type="noConversion"/>
  </si>
  <si>
    <r>
      <rPr>
        <sz val="10"/>
        <color theme="1"/>
        <rFont val="맑은 고딕"/>
        <family val="1"/>
        <charset val="129"/>
        <scheme val="major"/>
      </rPr>
      <t>전월</t>
    </r>
    <phoneticPr fontId="24" type="noConversion"/>
  </si>
  <si>
    <t>北京新进</t>
    <phoneticPr fontId="49" type="noConversion"/>
  </si>
  <si>
    <t>常州庆福</t>
    <phoneticPr fontId="49" type="noConversion"/>
  </si>
  <si>
    <t>盐城市晟广达汽车零部件有限公司</t>
  </si>
  <si>
    <t>경신전선 본사</t>
    <phoneticPr fontId="49" type="noConversion"/>
  </si>
  <si>
    <t>2개월전월평균 원/KG</t>
    <phoneticPr fontId="24" type="noConversion"/>
  </si>
  <si>
    <t>KSCI</t>
    <phoneticPr fontId="49" type="noConversion"/>
  </si>
  <si>
    <r>
      <rPr>
        <sz val="10"/>
        <color theme="1"/>
        <rFont val="Malgun Gothic"/>
        <family val="3"/>
        <charset val="129"/>
      </rPr>
      <t xml:space="preserve">전월동가 평균 </t>
    </r>
    <r>
      <rPr>
        <sz val="10"/>
        <color theme="1"/>
        <rFont val="Calibri"/>
        <family val="3"/>
      </rPr>
      <t>USD/TON</t>
    </r>
    <phoneticPr fontId="24" type="noConversion"/>
  </si>
  <si>
    <t>AESSXF</t>
  </si>
  <si>
    <t>0.3SQ</t>
  </si>
  <si>
    <t>2SQ</t>
  </si>
  <si>
    <t>0.5SQ</t>
  </si>
  <si>
    <t>0.75SQ</t>
  </si>
  <si>
    <t>1.25SQ</t>
  </si>
  <si>
    <t>2.5SQ</t>
  </si>
  <si>
    <t>AESSXF(G)</t>
  </si>
  <si>
    <t>AESSXF-BS</t>
  </si>
  <si>
    <t>1x0.5SQ</t>
  </si>
  <si>
    <t>2x0.5SQ</t>
  </si>
  <si>
    <t>3x0.5SQ</t>
  </si>
  <si>
    <t>4x0.75SQ</t>
  </si>
  <si>
    <t>3x2SQ</t>
  </si>
  <si>
    <t>1x1.25SQ</t>
  </si>
  <si>
    <t>2x0.3SQ</t>
  </si>
  <si>
    <t>4x0.5SQ</t>
  </si>
  <si>
    <t>1x0.75SQ</t>
  </si>
  <si>
    <t>3x0.75SQ</t>
  </si>
  <si>
    <t>AEX</t>
  </si>
  <si>
    <t>5SQ</t>
  </si>
  <si>
    <t>AEXF</t>
  </si>
  <si>
    <t>8SQ</t>
  </si>
  <si>
    <t>3SQ</t>
  </si>
  <si>
    <t>20SQ</t>
  </si>
  <si>
    <t>0.85SQ</t>
  </si>
  <si>
    <t>10SQ</t>
  </si>
  <si>
    <t>AEXHF</t>
  </si>
  <si>
    <t>AEXHSF</t>
  </si>
  <si>
    <t>15SQ</t>
  </si>
  <si>
    <t>AHEX-BS</t>
  </si>
  <si>
    <t>ATW-FEP</t>
  </si>
  <si>
    <t>AVS</t>
  </si>
  <si>
    <t>AVSS</t>
  </si>
  <si>
    <t>AVSS-BS</t>
  </si>
  <si>
    <t>3x0.3SQ</t>
  </si>
  <si>
    <t>2x2SQ</t>
  </si>
  <si>
    <t>2x1.25SQ</t>
  </si>
  <si>
    <t>2x0.85SQ</t>
  </si>
  <si>
    <t>AVSSXF</t>
  </si>
  <si>
    <t>1.5SQ</t>
  </si>
  <si>
    <t>1SQ</t>
  </si>
  <si>
    <t>AVSSXF-BS</t>
  </si>
  <si>
    <t>1x0.3SQ</t>
  </si>
  <si>
    <t>AVUHSF</t>
  </si>
  <si>
    <t>25SQ</t>
  </si>
  <si>
    <t>AVXF</t>
  </si>
  <si>
    <t>CHFUS</t>
  </si>
  <si>
    <t>0.22SQ</t>
  </si>
  <si>
    <t>CIVUS</t>
  </si>
  <si>
    <t>0.35SQ</t>
  </si>
  <si>
    <t>CU-R3EPDM</t>
  </si>
  <si>
    <t>10SQ(B)</t>
  </si>
  <si>
    <t>CU-R4EPDM</t>
  </si>
  <si>
    <t>50SQ(B)</t>
  </si>
  <si>
    <t>FLALUY</t>
  </si>
  <si>
    <t>FLR2X-B</t>
  </si>
  <si>
    <t>4SQ</t>
  </si>
  <si>
    <t>FLR91X-B(G)</t>
  </si>
  <si>
    <t>FLRYW-C</t>
  </si>
  <si>
    <t>HEX</t>
  </si>
  <si>
    <t>HEX-BS</t>
  </si>
  <si>
    <t>TBC</t>
  </si>
  <si>
    <t>TXL</t>
  </si>
  <si>
    <t>AHEX</t>
  </si>
  <si>
    <t>FLR91X-B/4TBD</t>
  </si>
  <si>
    <t>30SQ</t>
  </si>
  <si>
    <r>
      <t>Ⅰ. 材料</t>
    </r>
    <r>
      <rPr>
        <b/>
        <sz val="12"/>
        <rFont val="FangSong"/>
        <family val="3"/>
        <charset val="134"/>
      </rPr>
      <t>费</t>
    </r>
    <r>
      <rPr>
        <b/>
        <sz val="12"/>
        <rFont val="맑은 고딕"/>
        <family val="3"/>
        <charset val="129"/>
      </rPr>
      <t>_재료비</t>
    </r>
    <phoneticPr fontId="5" type="noConversion"/>
  </si>
  <si>
    <t xml:space="preserve">  1.기초재료비</t>
    <phoneticPr fontId="5" type="noConversion"/>
  </si>
  <si>
    <t xml:space="preserve">  2.원재료매입액</t>
    <phoneticPr fontId="5" type="noConversion"/>
  </si>
  <si>
    <t xml:space="preserve">  3.타계정대체입고</t>
    <phoneticPr fontId="5" type="noConversion"/>
  </si>
  <si>
    <t xml:space="preserve">  4.타계정대체출고</t>
    <phoneticPr fontId="5" type="noConversion"/>
  </si>
  <si>
    <t xml:space="preserve">  5.기말재료비</t>
    <phoneticPr fontId="5" type="noConversion"/>
  </si>
  <si>
    <t xml:space="preserve">  6.分摊材料费_배부재료비 (타입)</t>
    <phoneticPr fontId="5" type="noConversion"/>
  </si>
  <si>
    <r>
      <t xml:space="preserve">Ⅱ. </t>
    </r>
    <r>
      <rPr>
        <b/>
        <sz val="12"/>
        <rFont val="FangSong"/>
        <family val="3"/>
        <charset val="134"/>
      </rPr>
      <t>劳务费</t>
    </r>
    <r>
      <rPr>
        <b/>
        <sz val="12"/>
        <rFont val="맑은 고딕"/>
        <family val="3"/>
        <charset val="129"/>
      </rPr>
      <t>_노무비</t>
    </r>
    <phoneticPr fontId="5" type="noConversion"/>
  </si>
  <si>
    <t xml:space="preserve">  1.工资_임금</t>
    <phoneticPr fontId="5" type="noConversion"/>
  </si>
  <si>
    <t xml:space="preserve">  2.奖金_상여</t>
    <phoneticPr fontId="5" type="noConversion"/>
  </si>
  <si>
    <t xml:space="preserve">  3.补贴_잡급</t>
    <phoneticPr fontId="5" type="noConversion"/>
  </si>
  <si>
    <t xml:space="preserve">  4.退休金_퇴직급여</t>
    <phoneticPr fontId="5" type="noConversion"/>
  </si>
  <si>
    <r>
      <t>Ⅲ. 制造</t>
    </r>
    <r>
      <rPr>
        <b/>
        <sz val="12"/>
        <rFont val="FangSong"/>
        <family val="3"/>
        <charset val="134"/>
      </rPr>
      <t>费</t>
    </r>
    <r>
      <rPr>
        <b/>
        <sz val="12"/>
        <rFont val="맑은 고딕"/>
        <family val="3"/>
        <charset val="129"/>
      </rPr>
      <t>用_제조경비</t>
    </r>
    <phoneticPr fontId="5" type="noConversion"/>
  </si>
  <si>
    <t xml:space="preserve">  1.福利费_복리후생비</t>
    <phoneticPr fontId="5" type="noConversion"/>
  </si>
  <si>
    <t xml:space="preserve">  2.差旅交通费_여비교통비</t>
    <phoneticPr fontId="5" type="noConversion"/>
  </si>
  <si>
    <t xml:space="preserve">  3.招待费_접대비</t>
    <phoneticPr fontId="5" type="noConversion"/>
  </si>
  <si>
    <t xml:space="preserve">  4.通信费_통신비</t>
    <phoneticPr fontId="5" type="noConversion"/>
  </si>
  <si>
    <t xml:space="preserve">  5水电气费_수도광열비</t>
    <phoneticPr fontId="5" type="noConversion"/>
  </si>
  <si>
    <t xml:space="preserve">  6.电费_전력비</t>
    <phoneticPr fontId="5" type="noConversion"/>
  </si>
  <si>
    <t xml:space="preserve">  7.税金以及附加_세금과공과</t>
    <phoneticPr fontId="5" type="noConversion"/>
  </si>
  <si>
    <t xml:space="preserve">  8.折旧费_감가상각비</t>
    <phoneticPr fontId="5" type="noConversion"/>
  </si>
  <si>
    <t xml:space="preserve">  9.支付租金_지급임차료</t>
    <phoneticPr fontId="5" type="noConversion"/>
  </si>
  <si>
    <t xml:space="preserve">  10.维修费_수선비</t>
    <phoneticPr fontId="5" type="noConversion"/>
  </si>
  <si>
    <t xml:space="preserve">  11.保险费_보험료</t>
    <phoneticPr fontId="5" type="noConversion"/>
  </si>
  <si>
    <t xml:space="preserve">  12.车辆维修费_차량유지비</t>
    <phoneticPr fontId="5" type="noConversion"/>
  </si>
  <si>
    <t xml:space="preserve">  13.经常研究开发费用_경상연구개발비</t>
    <phoneticPr fontId="5" type="noConversion"/>
  </si>
  <si>
    <t xml:space="preserve">  14.运费_운반비</t>
    <phoneticPr fontId="5" type="noConversion"/>
  </si>
  <si>
    <t xml:space="preserve">  15.教育培训费_교육훈련비</t>
    <phoneticPr fontId="5" type="noConversion"/>
  </si>
  <si>
    <t xml:space="preserve">  16.图书印刷费_도서인쇄비</t>
    <phoneticPr fontId="5" type="noConversion"/>
  </si>
  <si>
    <t xml:space="preserve">  17.会议费_회의비</t>
    <phoneticPr fontId="5" type="noConversion"/>
  </si>
  <si>
    <t xml:space="preserve">  18.包装费_포장비</t>
    <phoneticPr fontId="5" type="noConversion"/>
  </si>
  <si>
    <t xml:space="preserve">  19.办公用品_사무용품비</t>
    <phoneticPr fontId="5" type="noConversion"/>
  </si>
  <si>
    <t xml:space="preserve">  20.消耗品费_소모품비</t>
    <phoneticPr fontId="5" type="noConversion"/>
  </si>
  <si>
    <t xml:space="preserve">  21.消耗工具_소모공구</t>
    <phoneticPr fontId="5" type="noConversion"/>
  </si>
  <si>
    <t xml:space="preserve">  22.支付手续费_지급수수료</t>
    <phoneticPr fontId="5" type="noConversion"/>
  </si>
  <si>
    <t xml:space="preserve">  23.保管费_보관료</t>
    <phoneticPr fontId="5" type="noConversion"/>
  </si>
  <si>
    <t xml:space="preserve">  24.广告宣传费_광고선전비</t>
    <phoneticPr fontId="5" type="noConversion"/>
  </si>
  <si>
    <t xml:space="preserve">  25.出口收费_수출제비용</t>
    <phoneticPr fontId="5" type="noConversion"/>
  </si>
  <si>
    <t xml:space="preserve">  26.下脚料补税_B/B PVC로스 관세</t>
    <phoneticPr fontId="5" type="noConversion"/>
  </si>
  <si>
    <t xml:space="preserve">  27.委托加工费_외주가공비</t>
    <phoneticPr fontId="5" type="noConversion"/>
  </si>
  <si>
    <t xml:space="preserve">  28.杂费_잡비</t>
    <phoneticPr fontId="5" type="noConversion"/>
  </si>
  <si>
    <t>Ⅳ.제조원가</t>
    <phoneticPr fontId="5" type="noConversion"/>
  </si>
  <si>
    <t xml:space="preserve">  1. 기초재공품</t>
    <phoneticPr fontId="5" type="noConversion"/>
  </si>
  <si>
    <t xml:space="preserve">  2. 기말재공품</t>
    <phoneticPr fontId="5" type="noConversion"/>
  </si>
  <si>
    <t xml:space="preserve">  3. 타계정대체출</t>
    <phoneticPr fontId="5" type="noConversion"/>
  </si>
  <si>
    <t xml:space="preserve">  4. 타계정대체입</t>
    <phoneticPr fontId="5" type="noConversion"/>
  </si>
  <si>
    <t xml:space="preserve">  5. 타계정이입액(제품투입)</t>
    <phoneticPr fontId="5" type="noConversion"/>
  </si>
  <si>
    <t>Ⅴ. 당기제품제조원가</t>
    <phoneticPr fontId="5" type="noConversion"/>
  </si>
  <si>
    <t xml:space="preserve">  1.期初材料기초재료비</t>
    <phoneticPr fontId="5" type="noConversion"/>
  </si>
  <si>
    <r>
      <t xml:space="preserve">  2.本期采</t>
    </r>
    <r>
      <rPr>
        <sz val="12"/>
        <rFont val="宋体"/>
        <family val="3"/>
        <charset val="134"/>
      </rPr>
      <t>购</t>
    </r>
    <r>
      <rPr>
        <sz val="12"/>
        <rFont val="맑은 고딕"/>
        <family val="3"/>
        <charset val="129"/>
      </rPr>
      <t>원재료매입액</t>
    </r>
    <phoneticPr fontId="5" type="noConversion"/>
  </si>
  <si>
    <t xml:space="preserve">  5.期末材料기말재료비</t>
    <phoneticPr fontId="5" type="noConversion"/>
  </si>
  <si>
    <t xml:space="preserve">  1. 期初기초재공품</t>
    <phoneticPr fontId="5" type="noConversion"/>
  </si>
  <si>
    <t xml:space="preserve">  2. 期末기말재공품</t>
    <phoneticPr fontId="5" type="noConversion"/>
  </si>
  <si>
    <t xml:space="preserve"> 3. 반제품매출원가</t>
    <phoneticPr fontId="18" type="noConversion"/>
  </si>
  <si>
    <t xml:space="preserve"> 4. 기타매출원가</t>
    <phoneticPr fontId="18" type="noConversion"/>
  </si>
  <si>
    <t xml:space="preserve"> 5. 영업부가세</t>
    <phoneticPr fontId="18" type="noConversion"/>
  </si>
  <si>
    <t xml:space="preserve">  28.广告宣传费_광고선전비 견본비</t>
    <phoneticPr fontId="5" type="noConversion"/>
  </si>
  <si>
    <t xml:space="preserve">  31.委托加工费_erp/등 사용료</t>
    <phoneticPr fontId="5" type="noConversion"/>
  </si>
  <si>
    <t xml:space="preserve">  32.杂费_잡비 은행수수료 등</t>
    <phoneticPr fontId="5" type="noConversion"/>
  </si>
  <si>
    <t>1.期投资者收入_단기투자자산익</t>
    <phoneticPr fontId="18" type="noConversion"/>
  </si>
  <si>
    <t>2.外汇买卖收益_외환차익</t>
    <phoneticPr fontId="18" type="noConversion"/>
  </si>
  <si>
    <t>3.外币折算收益_외화환산이익</t>
    <phoneticPr fontId="18" type="noConversion"/>
  </si>
  <si>
    <t>4.前期差错更正的利润_전기오류수정이익</t>
    <phoneticPr fontId="18" type="noConversion"/>
  </si>
  <si>
    <t>5.固定资产处理收益_유형자산처분이익</t>
    <phoneticPr fontId="18" type="noConversion"/>
  </si>
  <si>
    <t>6.利息收益 _이자수익</t>
    <phoneticPr fontId="18" type="noConversion"/>
  </si>
  <si>
    <t>7.杂项利润_잡이익</t>
    <phoneticPr fontId="18" type="noConversion"/>
  </si>
  <si>
    <t>1.汇兑损失_외환차손</t>
    <phoneticPr fontId="18" type="noConversion"/>
  </si>
  <si>
    <t>2.捐款_기부금</t>
    <phoneticPr fontId="18" type="noConversion"/>
  </si>
  <si>
    <t>3.其他的坏账准备_기타의대손상각비</t>
    <phoneticPr fontId="18" type="noConversion"/>
  </si>
  <si>
    <t>4.外汇兑换损失_외화환산손실</t>
    <phoneticPr fontId="18" type="noConversion"/>
  </si>
  <si>
    <t>5.短期投资资产损失_단기투자자산손실</t>
    <phoneticPr fontId="18" type="noConversion"/>
  </si>
  <si>
    <t>6.盘亏_재고자산감모손실</t>
    <phoneticPr fontId="18" type="noConversion"/>
  </si>
  <si>
    <t>7.前期差错更正损失_전기오류수정손실</t>
    <phoneticPr fontId="18" type="noConversion"/>
  </si>
  <si>
    <t>8.固定资产处分损失_유형자산처분손실</t>
    <phoneticPr fontId="18" type="noConversion"/>
  </si>
  <si>
    <t>9.有形资产减资损失_유형자산감액손실</t>
    <phoneticPr fontId="18" type="noConversion"/>
  </si>
  <si>
    <t>10.无形资产减值损失_무형자산감액손실</t>
    <phoneticPr fontId="18" type="noConversion"/>
  </si>
  <si>
    <t>11.杂项损失_잡손실</t>
    <phoneticPr fontId="18" type="noConversion"/>
  </si>
  <si>
    <t>12.库存资产报废损失_재고자산폐기손실</t>
    <phoneticPr fontId="18" type="noConversion"/>
  </si>
  <si>
    <t>13.利息费用_이자비용</t>
    <phoneticPr fontId="18" type="noConversion"/>
  </si>
  <si>
    <t>1.法人税_기업소득세</t>
    <phoneticPr fontId="18" type="noConversion"/>
  </si>
  <si>
    <t xml:space="preserve">   (동량)</t>
    <phoneticPr fontId="18" type="noConversion"/>
  </si>
  <si>
    <t xml:space="preserve">  2. 상품매출원가</t>
    <phoneticPr fontId="18" type="noConversion"/>
  </si>
  <si>
    <t xml:space="preserve">  3. 반제품매출원가</t>
    <phoneticPr fontId="18" type="noConversion"/>
  </si>
  <si>
    <t xml:space="preserve">  4. 기타매출원가</t>
    <phoneticPr fontId="18" type="noConversion"/>
  </si>
  <si>
    <t xml:space="preserve">  5. 영업부가세</t>
    <phoneticPr fontId="18" type="noConversion"/>
  </si>
  <si>
    <t xml:space="preserve">  32.杂费_잡비 _은행수수료 등</t>
    <phoneticPr fontId="5" type="noConversion"/>
  </si>
  <si>
    <t>1月</t>
  </si>
  <si>
    <t>Ⅰ. 材料费_재료비</t>
  </si>
  <si>
    <t>재료비</t>
    <phoneticPr fontId="5" type="noConversion"/>
  </si>
  <si>
    <t xml:space="preserve">  3.용역</t>
    <phoneticPr fontId="5" type="noConversion"/>
  </si>
  <si>
    <t>▷ 중장기 계획 (예상 동가 44元/kg)</t>
    <phoneticPr fontId="36" type="noConversion"/>
  </si>
  <si>
    <t>강소</t>
  </si>
  <si>
    <t>APTIV</t>
  </si>
  <si>
    <t>▷ 중장기 계획 (예상 동가 62.86元/kg)</t>
    <phoneticPr fontId="36" type="noConversion"/>
  </si>
  <si>
    <t>북경승우</t>
  </si>
  <si>
    <t>리어스텍</t>
  </si>
  <si>
    <t>시판</t>
  </si>
  <si>
    <t>구   분</t>
    <phoneticPr fontId="40" type="noConversion"/>
  </si>
  <si>
    <t>단가</t>
    <phoneticPr fontId="36" type="noConversion"/>
  </si>
  <si>
    <t>중량</t>
    <phoneticPr fontId="36" type="noConversion"/>
  </si>
  <si>
    <t>월평균</t>
    <phoneticPr fontId="36" type="noConversion"/>
  </si>
  <si>
    <t>1월 계획</t>
    <phoneticPr fontId="36" type="noConversion"/>
  </si>
  <si>
    <t>2월 계획</t>
    <phoneticPr fontId="36" type="noConversion"/>
  </si>
  <si>
    <t>3월 계획</t>
    <phoneticPr fontId="36" type="noConversion"/>
  </si>
  <si>
    <t>4월 계획</t>
    <phoneticPr fontId="36" type="noConversion"/>
  </si>
  <si>
    <t>5월 계획</t>
    <phoneticPr fontId="36" type="noConversion"/>
  </si>
  <si>
    <t>6월 계획</t>
    <phoneticPr fontId="36" type="noConversion"/>
  </si>
  <si>
    <t>7월 계획</t>
    <phoneticPr fontId="36" type="noConversion"/>
  </si>
  <si>
    <t>8월 계획</t>
    <phoneticPr fontId="36" type="noConversion"/>
  </si>
  <si>
    <t>9월 계획</t>
    <phoneticPr fontId="36" type="noConversion"/>
  </si>
  <si>
    <t>10월 계획</t>
    <phoneticPr fontId="36" type="noConversion"/>
  </si>
  <si>
    <t>11월 계획</t>
    <phoneticPr fontId="36" type="noConversion"/>
  </si>
  <si>
    <t>12월 계획</t>
    <phoneticPr fontId="36" type="noConversion"/>
  </si>
  <si>
    <t>수량</t>
    <phoneticPr fontId="40" type="noConversion"/>
  </si>
  <si>
    <t>금액</t>
    <phoneticPr fontId="40" type="noConversion"/>
  </si>
  <si>
    <t>동량</t>
    <phoneticPr fontId="36" type="noConversion"/>
  </si>
  <si>
    <t>22년 수량</t>
    <phoneticPr fontId="36" type="noConversion"/>
  </si>
  <si>
    <t>21년 수량</t>
    <phoneticPr fontId="36" type="noConversion"/>
  </si>
  <si>
    <t>22년 금액</t>
    <phoneticPr fontId="36" type="noConversion"/>
  </si>
  <si>
    <t>21년 금액</t>
    <phoneticPr fontId="36" type="noConversion"/>
  </si>
  <si>
    <t>수량</t>
    <phoneticPr fontId="36" type="noConversion"/>
  </si>
  <si>
    <t>금액</t>
    <phoneticPr fontId="36" type="noConversion"/>
  </si>
  <si>
    <t>합 계</t>
    <phoneticPr fontId="36" type="noConversion"/>
  </si>
  <si>
    <t>강소경신</t>
    <phoneticPr fontId="36" type="noConversion"/>
  </si>
  <si>
    <t>APTIV</t>
    <phoneticPr fontId="36" type="noConversion"/>
  </si>
  <si>
    <t>락릉유라</t>
    <phoneticPr fontId="36" type="noConversion"/>
  </si>
  <si>
    <t>LEAR STEC</t>
    <phoneticPr fontId="36" type="noConversion"/>
  </si>
  <si>
    <t>22년 양산 (10월)</t>
    <phoneticPr fontId="36" type="noConversion"/>
  </si>
  <si>
    <t>경복기전</t>
    <phoneticPr fontId="36" type="noConversion"/>
  </si>
  <si>
    <t>신진</t>
    <phoneticPr fontId="36" type="noConversion"/>
  </si>
  <si>
    <t>광다</t>
    <phoneticPr fontId="36" type="noConversion"/>
  </si>
  <si>
    <t>곤산후광</t>
    <phoneticPr fontId="36" type="noConversion"/>
  </si>
  <si>
    <t>안휘경신</t>
    <phoneticPr fontId="36" type="noConversion"/>
  </si>
  <si>
    <t>기타 (멕시코 포함)</t>
    <phoneticPr fontId="36" type="noConversion"/>
  </si>
  <si>
    <t>KSC</t>
    <phoneticPr fontId="36" type="noConversion"/>
  </si>
  <si>
    <t>江苏京信 小计 (강소경신)</t>
    <phoneticPr fontId="36" type="noConversion"/>
  </si>
  <si>
    <t>江苏京信</t>
  </si>
  <si>
    <t>1x2SQ</t>
  </si>
  <si>
    <t>4x0.3SQ</t>
  </si>
  <si>
    <t>4x1.25SQ</t>
  </si>
  <si>
    <t>AEX-BS</t>
    <phoneticPr fontId="36" type="noConversion"/>
  </si>
  <si>
    <t>AEXF</t>
    <phoneticPr fontId="36" type="noConversion"/>
  </si>
  <si>
    <t>0.85SQ</t>
    <phoneticPr fontId="36" type="noConversion"/>
  </si>
  <si>
    <t>AEXSF</t>
  </si>
  <si>
    <t>AHEX</t>
    <phoneticPr fontId="36" type="noConversion"/>
  </si>
  <si>
    <t>40SQ</t>
  </si>
  <si>
    <t>AHEXF-BS</t>
  </si>
  <si>
    <t>AHHEX</t>
  </si>
  <si>
    <t>AHHEX-BS</t>
  </si>
  <si>
    <t>12SQ</t>
  </si>
  <si>
    <t>AHHEX-BS</t>
    <phoneticPr fontId="36" type="noConversion"/>
  </si>
  <si>
    <t>ABS-PS</t>
  </si>
  <si>
    <t>APEX-BS</t>
  </si>
  <si>
    <t>APEX-BS</t>
    <phoneticPr fontId="36" type="noConversion"/>
  </si>
  <si>
    <t>3x1.25SQ</t>
  </si>
  <si>
    <t>4x1.25SQ</t>
    <phoneticPr fontId="36" type="noConversion"/>
  </si>
  <si>
    <t>AVSSX</t>
  </si>
  <si>
    <t>1SQ</t>
    <phoneticPr fontId="36" type="noConversion"/>
  </si>
  <si>
    <t>1x0.3SQ</t>
    <phoneticPr fontId="36" type="noConversion"/>
  </si>
  <si>
    <t>3x2SQ</t>
    <phoneticPr fontId="36" type="noConversion"/>
  </si>
  <si>
    <t>AV-V</t>
  </si>
  <si>
    <t>HFSSF-T3</t>
  </si>
  <si>
    <t>FLR91X-B</t>
  </si>
  <si>
    <t>0.5SQ</t>
    <phoneticPr fontId="36" type="noConversion"/>
  </si>
  <si>
    <t>1x0.75SQ</t>
    <phoneticPr fontId="36" type="noConversion"/>
  </si>
  <si>
    <t>12SQ</t>
    <phoneticPr fontId="36" type="noConversion"/>
  </si>
  <si>
    <t>6SQ</t>
    <phoneticPr fontId="36" type="noConversion"/>
  </si>
  <si>
    <t>2.5SQ</t>
    <phoneticPr fontId="36" type="noConversion"/>
  </si>
  <si>
    <t>4SQ</t>
    <phoneticPr fontId="36" type="noConversion"/>
  </si>
  <si>
    <t>2SQ</t>
    <phoneticPr fontId="36" type="noConversion"/>
  </si>
  <si>
    <t>APTIV 小计</t>
    <phoneticPr fontId="36" type="noConversion"/>
  </si>
  <si>
    <t>APTIV 염성</t>
    <phoneticPr fontId="36" type="noConversion"/>
  </si>
  <si>
    <t>APTIV 남통</t>
    <phoneticPr fontId="36" type="noConversion"/>
  </si>
  <si>
    <t>AVX</t>
  </si>
  <si>
    <t>AVSSHF</t>
  </si>
  <si>
    <t>EEX</t>
    <phoneticPr fontId="36" type="noConversion"/>
  </si>
  <si>
    <t>裕罗 小计 (락릉유라)</t>
    <phoneticPr fontId="36" type="noConversion"/>
  </si>
  <si>
    <t>裕罗</t>
    <phoneticPr fontId="36" type="noConversion"/>
  </si>
  <si>
    <t>CHFUS</t>
    <phoneticPr fontId="36" type="noConversion"/>
  </si>
  <si>
    <t>0.22SQ</t>
    <phoneticPr fontId="36" type="noConversion"/>
  </si>
  <si>
    <t>LEAR STEC 小计 (리어스텍)</t>
    <phoneticPr fontId="36" type="noConversion"/>
  </si>
  <si>
    <t>상주 경복 小计</t>
    <phoneticPr fontId="36" type="noConversion"/>
  </si>
  <si>
    <t>常州庆福</t>
    <phoneticPr fontId="36" type="noConversion"/>
  </si>
  <si>
    <t>5SQ</t>
    <phoneticPr fontId="36" type="noConversion"/>
  </si>
  <si>
    <t>8SQ</t>
    <phoneticPr fontId="36" type="noConversion"/>
  </si>
  <si>
    <t>1.25SQ</t>
    <phoneticPr fontId="36" type="noConversion"/>
  </si>
  <si>
    <t>1x0.85SQ</t>
    <phoneticPr fontId="36" type="noConversion"/>
  </si>
  <si>
    <t>AVSSXF</t>
    <phoneticPr fontId="36" type="noConversion"/>
  </si>
  <si>
    <t>0.3SQ</t>
    <phoneticPr fontId="36" type="noConversion"/>
  </si>
  <si>
    <t>1.5SQ</t>
    <phoneticPr fontId="40" type="noConversion"/>
  </si>
  <si>
    <t>1SQ</t>
    <phoneticPr fontId="40" type="noConversion"/>
  </si>
  <si>
    <t>4SQ</t>
    <phoneticPr fontId="40" type="noConversion"/>
  </si>
  <si>
    <t>1.5SQ</t>
    <phoneticPr fontId="36" type="noConversion"/>
  </si>
  <si>
    <t>FLRY-B</t>
  </si>
  <si>
    <t>신진 小计</t>
    <phoneticPr fontId="36" type="noConversion"/>
  </si>
  <si>
    <t>신진</t>
  </si>
  <si>
    <t>AVS</t>
    <phoneticPr fontId="36" type="noConversion"/>
  </si>
  <si>
    <t>AVSS</t>
    <phoneticPr fontId="36" type="noConversion"/>
  </si>
  <si>
    <t>광 다</t>
    <phoneticPr fontId="36" type="noConversion"/>
  </si>
  <si>
    <t>1.5DS-CV</t>
  </si>
  <si>
    <t>0.18SQ(7/0.180TA)</t>
  </si>
  <si>
    <t>CU-R3EPDM-B/8</t>
  </si>
  <si>
    <t>CU-R3EPDM-B/10</t>
  </si>
  <si>
    <t>안휘경신 小计</t>
    <phoneticPr fontId="36" type="noConversion"/>
  </si>
  <si>
    <t>AVSS (B/B)</t>
  </si>
  <si>
    <t>0.3SQ (B/B)</t>
  </si>
  <si>
    <t>0.5SQ (B/B)</t>
  </si>
  <si>
    <t>0.85SQ (B/B)</t>
  </si>
  <si>
    <t>1.25SQ (B/B)</t>
  </si>
  <si>
    <t>2SQ (B/B)</t>
  </si>
  <si>
    <t>기타 小计</t>
    <phoneticPr fontId="36" type="noConversion"/>
  </si>
  <si>
    <t xml:space="preserve">HELLA </t>
    <phoneticPr fontId="36" type="noConversion"/>
  </si>
  <si>
    <t>25SQ</t>
    <phoneticPr fontId="36" type="noConversion"/>
  </si>
  <si>
    <t>태광</t>
    <phoneticPr fontId="36" type="noConversion"/>
  </si>
  <si>
    <t>다롄 대관</t>
    <phoneticPr fontId="36" type="noConversion"/>
  </si>
  <si>
    <t>AESSXF</t>
    <phoneticPr fontId="36" type="noConversion"/>
  </si>
  <si>
    <t>墨西哥Kyungshin Cable international corporation</t>
    <phoneticPr fontId="36" type="noConversion"/>
  </si>
  <si>
    <t>4x0.5SQ</t>
    <phoneticPr fontId="36" type="noConversion"/>
  </si>
  <si>
    <t>4x0.75SQ</t>
    <phoneticPr fontId="36" type="noConversion"/>
  </si>
  <si>
    <t>3x0.3SQ</t>
    <phoneticPr fontId="36" type="noConversion"/>
  </si>
  <si>
    <t>Kyungshin Cable CO.,LTD</t>
    <phoneticPr fontId="36" type="noConversion"/>
  </si>
  <si>
    <t>AVSS（KSC)</t>
    <phoneticPr fontId="36" type="noConversion"/>
  </si>
  <si>
    <t>3SQ</t>
    <phoneticPr fontId="36" type="noConversion"/>
  </si>
  <si>
    <t xml:space="preserve">0.22SQ </t>
  </si>
  <si>
    <t>청도경신</t>
    <phoneticPr fontId="36" type="noConversion"/>
  </si>
  <si>
    <t>绞合</t>
    <phoneticPr fontId="36" type="noConversion"/>
  </si>
  <si>
    <t>19/0.160A(同芯绞)</t>
  </si>
  <si>
    <t>7/0.213CA</t>
  </si>
  <si>
    <t>(-)</t>
  </si>
  <si>
    <t xml:space="preserve"> 계  획</t>
  </si>
  <si>
    <t xml:space="preserve">    └ KSCI</t>
    <phoneticPr fontId="18" type="noConversion"/>
  </si>
  <si>
    <r>
      <t>2023</t>
    </r>
    <r>
      <rPr>
        <b/>
        <sz val="20"/>
        <color rgb="FF000000"/>
        <rFont val="宋体"/>
        <family val="3"/>
        <charset val="134"/>
      </rPr>
      <t>年</t>
    </r>
    <r>
      <rPr>
        <b/>
        <sz val="20"/>
        <color rgb="FF000000"/>
        <rFont val="맑은 고딕"/>
        <family val="3"/>
        <charset val="129"/>
      </rPr>
      <t xml:space="preserve"> </t>
    </r>
    <r>
      <rPr>
        <b/>
        <sz val="20"/>
        <color rgb="FF000000"/>
        <rFont val="宋体"/>
        <family val="3"/>
        <charset val="134"/>
      </rPr>
      <t>业绩</t>
    </r>
    <r>
      <rPr>
        <b/>
        <sz val="20"/>
        <color rgb="FF000000"/>
        <rFont val="맑은 고딕"/>
        <family val="3"/>
        <charset val="129"/>
      </rPr>
      <t xml:space="preserve"> _ </t>
    </r>
    <r>
      <rPr>
        <b/>
        <sz val="20"/>
        <color rgb="FF000000"/>
        <rFont val="宋体"/>
        <family val="3"/>
        <charset val="134"/>
      </rPr>
      <t>制造费用明细书</t>
    </r>
    <r>
      <rPr>
        <b/>
        <sz val="20"/>
        <color rgb="FF000000"/>
        <rFont val="맑은 고딕"/>
        <family val="3"/>
        <charset val="129"/>
      </rPr>
      <t xml:space="preserve"> _</t>
    </r>
    <r>
      <rPr>
        <b/>
        <sz val="20"/>
        <color rgb="FF0000FF"/>
        <rFont val="맑은 고딕"/>
        <family val="3"/>
        <charset val="129"/>
      </rPr>
      <t>全体</t>
    </r>
    <phoneticPr fontId="5" type="noConversion"/>
  </si>
  <si>
    <r>
      <t>2023</t>
    </r>
    <r>
      <rPr>
        <b/>
        <sz val="20"/>
        <color rgb="FF000000"/>
        <rFont val="宋体"/>
        <family val="3"/>
        <charset val="134"/>
      </rPr>
      <t>年</t>
    </r>
    <r>
      <rPr>
        <b/>
        <sz val="20"/>
        <color rgb="FF000000"/>
        <rFont val="맑은 고딕"/>
        <family val="3"/>
        <charset val="129"/>
      </rPr>
      <t xml:space="preserve"> </t>
    </r>
    <r>
      <rPr>
        <b/>
        <sz val="20"/>
        <color rgb="FF000000"/>
        <rFont val="宋体"/>
        <family val="3"/>
        <charset val="134"/>
      </rPr>
      <t>业绩</t>
    </r>
    <r>
      <rPr>
        <b/>
        <sz val="20"/>
        <color rgb="FF000000"/>
        <rFont val="맑은 고딕"/>
        <family val="3"/>
        <charset val="129"/>
      </rPr>
      <t xml:space="preserve"> _ </t>
    </r>
    <r>
      <rPr>
        <b/>
        <sz val="20"/>
        <color rgb="FF000000"/>
        <rFont val="宋体"/>
        <family val="3"/>
        <charset val="134"/>
      </rPr>
      <t>制造费用明细书</t>
    </r>
    <r>
      <rPr>
        <b/>
        <sz val="20"/>
        <color rgb="FF000000"/>
        <rFont val="맑은 고딕"/>
        <family val="3"/>
        <charset val="129"/>
      </rPr>
      <t xml:space="preserve"> _</t>
    </r>
    <r>
      <rPr>
        <b/>
        <sz val="20"/>
        <color rgb="FF0000FF"/>
        <rFont val="宋体"/>
        <family val="3"/>
        <charset val="134"/>
      </rPr>
      <t>电线</t>
    </r>
    <phoneticPr fontId="5" type="noConversion"/>
  </si>
  <si>
    <r>
      <t>2023</t>
    </r>
    <r>
      <rPr>
        <b/>
        <sz val="20"/>
        <color rgb="FF000000"/>
        <rFont val="宋体"/>
        <family val="3"/>
        <charset val="134"/>
      </rPr>
      <t>年</t>
    </r>
    <r>
      <rPr>
        <b/>
        <sz val="20"/>
        <color rgb="FF000000"/>
        <rFont val="맑은 고딕"/>
        <family val="3"/>
        <charset val="129"/>
      </rPr>
      <t xml:space="preserve"> </t>
    </r>
    <r>
      <rPr>
        <b/>
        <sz val="20"/>
        <color rgb="FF000000"/>
        <rFont val="宋体"/>
        <family val="3"/>
        <charset val="134"/>
      </rPr>
      <t>业绩</t>
    </r>
    <r>
      <rPr>
        <b/>
        <sz val="20"/>
        <color rgb="FF000000"/>
        <rFont val="맑은 고딕"/>
        <family val="3"/>
        <charset val="129"/>
      </rPr>
      <t xml:space="preserve"> _ </t>
    </r>
    <r>
      <rPr>
        <b/>
        <sz val="20"/>
        <color rgb="FF000000"/>
        <rFont val="宋体"/>
        <family val="3"/>
        <charset val="134"/>
      </rPr>
      <t>制造费用明细书</t>
    </r>
    <r>
      <rPr>
        <b/>
        <sz val="20"/>
        <color rgb="FF000000"/>
        <rFont val="맑은 고딕"/>
        <family val="3"/>
        <charset val="129"/>
      </rPr>
      <t xml:space="preserve"> _</t>
    </r>
    <r>
      <rPr>
        <b/>
        <sz val="20"/>
        <color rgb="FF0000FF"/>
        <rFont val="맑은 고딕"/>
        <family val="3"/>
        <charset val="129"/>
      </rPr>
      <t>EV</t>
    </r>
    <phoneticPr fontId="5" type="noConversion"/>
  </si>
  <si>
    <t>2022년 계획</t>
    <phoneticPr fontId="36" type="noConversion"/>
  </si>
  <si>
    <t>1월</t>
    <phoneticPr fontId="18" type="noConversion"/>
  </si>
  <si>
    <t>AVUHSF 25SQ(완제품)</t>
  </si>
  <si>
    <t>AVS 3SQ(상품)</t>
  </si>
  <si>
    <t>AVSS 2SQ(완제품)</t>
  </si>
  <si>
    <t>AEXF 0.5SQ(완제품)</t>
  </si>
  <si>
    <t>AEXF 1.25SQ(완제품)</t>
  </si>
  <si>
    <t>AESSXF 0.3SQ(완제품)</t>
  </si>
  <si>
    <t>AESSXF 2SQ(완제품)</t>
  </si>
  <si>
    <t>AESSXF(G) 0.5SQ(완제품)</t>
  </si>
  <si>
    <t>AVS 5SQ(완제품)</t>
  </si>
  <si>
    <t>AVSS 1.25SQ(완제품)</t>
  </si>
  <si>
    <t>AVXF 3SQ(완제품)</t>
  </si>
  <si>
    <t>AVXF 5SQ(완제품)</t>
  </si>
  <si>
    <t>AVSSXF 2SQ(완제품)</t>
  </si>
  <si>
    <t>AVSSXF 2.5SQ(완제품)</t>
  </si>
  <si>
    <t>CIVUS 0.35SQ(상품)</t>
  </si>
  <si>
    <t>M</t>
  </si>
  <si>
    <t>거래처구분</t>
  </si>
  <si>
    <t>판매유형</t>
  </si>
  <si>
    <t>영업담당자</t>
  </si>
  <si>
    <t>거래처</t>
  </si>
  <si>
    <t>거래처명</t>
  </si>
  <si>
    <t>납품처명</t>
  </si>
  <si>
    <t>품목대분류</t>
  </si>
  <si>
    <t>품목중분류</t>
  </si>
  <si>
    <t>품목코드</t>
  </si>
  <si>
    <t>품명</t>
  </si>
  <si>
    <t>규격</t>
  </si>
  <si>
    <t>색상</t>
  </si>
  <si>
    <t>특기사항</t>
  </si>
  <si>
    <t>조장</t>
  </si>
  <si>
    <t>자재유형</t>
  </si>
  <si>
    <t>문서유형</t>
  </si>
  <si>
    <t>수량</t>
  </si>
  <si>
    <t>판매단위</t>
  </si>
  <si>
    <t>동중량</t>
  </si>
  <si>
    <t>단가</t>
  </si>
  <si>
    <t>공급가액</t>
  </si>
  <si>
    <t>Kyungshin Cable CO.,LTD</t>
  </si>
  <si>
    <t>Kyungshin Cable international corporation</t>
  </si>
  <si>
    <t>江苏新进汽车配件有限公司</t>
  </si>
  <si>
    <t>大观汽车电子（大连）有限公司</t>
  </si>
  <si>
    <t>열 레이블</t>
  </si>
  <si>
    <t>北京新进汽车零部件有限公司</t>
  </si>
  <si>
    <t>행 레이블</t>
  </si>
  <si>
    <t>1월</t>
  </si>
  <si>
    <t>(비어 있음)</t>
  </si>
  <si>
    <t>총합계</t>
  </si>
  <si>
    <t>2월</t>
  </si>
  <si>
    <t>3월</t>
  </si>
  <si>
    <t>7월</t>
  </si>
  <si>
    <t>常州庆福机电有限公司</t>
  </si>
  <si>
    <r>
      <t xml:space="preserve">    └ 江</t>
    </r>
    <r>
      <rPr>
        <sz val="12"/>
        <rFont val="새굴림"/>
        <family val="1"/>
        <charset val="134"/>
      </rPr>
      <t>苏京信</t>
    </r>
    <r>
      <rPr>
        <sz val="12"/>
        <rFont val="바탕체"/>
        <family val="1"/>
        <charset val="129"/>
      </rPr>
      <t>(강소경신)</t>
    </r>
    <phoneticPr fontId="18" type="noConversion"/>
  </si>
  <si>
    <t>上海李尔汽车部件有限公司济宁分公司</t>
  </si>
  <si>
    <t>上海海拉电子有限公司</t>
  </si>
  <si>
    <t xml:space="preserve">    └안휘경신(B/B)</t>
  </si>
  <si>
    <t>乐陵裕罗电器装配有限公司</t>
  </si>
  <si>
    <r>
      <t xml:space="preserve">    └ 新</t>
    </r>
    <r>
      <rPr>
        <sz val="12"/>
        <rFont val="새굴림"/>
        <family val="1"/>
        <charset val="134"/>
      </rPr>
      <t>进</t>
    </r>
    <r>
      <rPr>
        <sz val="12"/>
        <rFont val="바탕체"/>
        <family val="1"/>
        <charset val="129"/>
      </rPr>
      <t xml:space="preserve">(신진) </t>
    </r>
    <phoneticPr fontId="18" type="noConversion"/>
  </si>
  <si>
    <t>安波福连接器系统（南通）有限公司</t>
  </si>
  <si>
    <t>盐城世明电子器件有限公司</t>
  </si>
  <si>
    <t>威海太光机电有限公司</t>
  </si>
  <si>
    <t>常州京信电线 (电装)</t>
  </si>
  <si>
    <t>Kyungshin(안휘경신)韩国京信电子</t>
  </si>
  <si>
    <t>鹤壁天海环球电器有限公司</t>
  </si>
  <si>
    <t>昆山沪光汽车电器股份有限公司</t>
  </si>
  <si>
    <t>德州波尼陀电子有限公司</t>
  </si>
  <si>
    <t>威海明焕贸易有限公司</t>
  </si>
  <si>
    <t>青岛京信电线有限公司</t>
  </si>
  <si>
    <t>江苏阿现特传感器有限公司</t>
  </si>
  <si>
    <t>盐城通铭汽车配件有限公司</t>
  </si>
  <si>
    <t>芜湖博康机电有限公司</t>
  </si>
  <si>
    <t>內需</t>
  </si>
  <si>
    <t>-無-</t>
  </si>
  <si>
    <t>C00032</t>
  </si>
  <si>
    <t>자동차(조사)</t>
  </si>
  <si>
    <t>ISO전선_조사</t>
  </si>
  <si>
    <t>B</t>
  </si>
  <si>
    <t>NPS</t>
  </si>
  <si>
    <t>완제품</t>
  </si>
  <si>
    <t>TXL 3SQ(완제품)</t>
  </si>
  <si>
    <t>A/R송장 (IN)</t>
  </si>
  <si>
    <t>L(DL)</t>
  </si>
  <si>
    <t>R</t>
  </si>
  <si>
    <t>W</t>
  </si>
  <si>
    <t>Y</t>
  </si>
  <si>
    <t>C00001</t>
  </si>
  <si>
    <t>자동차(일반)</t>
  </si>
  <si>
    <t>자동차일반전선_기타</t>
  </si>
  <si>
    <t>상품</t>
  </si>
  <si>
    <t>TBC 15SQ(상품)</t>
  </si>
  <si>
    <t>C00016</t>
  </si>
  <si>
    <t>Gr</t>
  </si>
  <si>
    <t>V</t>
  </si>
  <si>
    <t>합계 : 동중량</t>
  </si>
  <si>
    <t>Gr/W</t>
  </si>
  <si>
    <t>L</t>
  </si>
  <si>
    <t>자동차(특수)</t>
  </si>
  <si>
    <t>자동차특수전선/기타</t>
  </si>
  <si>
    <t>자동차조사전선</t>
  </si>
  <si>
    <t>6SQ</t>
  </si>
  <si>
    <t>Y/B</t>
  </si>
  <si>
    <t>FLR91X-B(G) 0.5SQ</t>
  </si>
  <si>
    <t>Br/Y</t>
  </si>
  <si>
    <t>G/B</t>
  </si>
  <si>
    <t>L/G</t>
  </si>
  <si>
    <t>L/P</t>
  </si>
  <si>
    <t>L/R</t>
  </si>
  <si>
    <t>L/Y</t>
  </si>
  <si>
    <t>O</t>
  </si>
  <si>
    <t>Pp</t>
  </si>
  <si>
    <t>R/G</t>
  </si>
  <si>
    <t>R/O</t>
  </si>
  <si>
    <t>R/W</t>
  </si>
  <si>
    <t>W/G</t>
  </si>
  <si>
    <t>Y/G</t>
  </si>
  <si>
    <t>FLR91X-B(G) 2.5SQ완제품</t>
  </si>
  <si>
    <t>R/B</t>
  </si>
  <si>
    <t>R/L</t>
  </si>
  <si>
    <t>G</t>
  </si>
  <si>
    <t>G/W</t>
  </si>
  <si>
    <t>Gr/Y</t>
  </si>
  <si>
    <t>L/B</t>
  </si>
  <si>
    <t>L/W</t>
  </si>
  <si>
    <t>C10001</t>
  </si>
  <si>
    <t>FLR2X-A</t>
  </si>
  <si>
    <t>FLR2X-A 0.35SQ(완제품)</t>
  </si>
  <si>
    <t>O/B</t>
  </si>
  <si>
    <t>P</t>
  </si>
  <si>
    <t>W/B</t>
  </si>
  <si>
    <t>Br/B</t>
  </si>
  <si>
    <t>L/O</t>
  </si>
  <si>
    <t>Gr/B</t>
  </si>
  <si>
    <t>W/O</t>
  </si>
  <si>
    <t>Br</t>
  </si>
  <si>
    <t>FLR2X-A 0.5SQ(완제품)</t>
  </si>
  <si>
    <t>B/O</t>
  </si>
  <si>
    <t>G/O</t>
  </si>
  <si>
    <t>FLALUY 1.25SQ(상품)</t>
  </si>
  <si>
    <t>C00021</t>
  </si>
  <si>
    <t>EEX</t>
  </si>
  <si>
    <t>EEX 3SQ(APTIV南通)</t>
  </si>
  <si>
    <t>C00014</t>
  </si>
  <si>
    <t>35SQ(C)</t>
  </si>
  <si>
    <t>CU-R4EPDM 35SQ(상품)</t>
  </si>
  <si>
    <t>R/Y</t>
  </si>
  <si>
    <t>10SQ(C)</t>
  </si>
  <si>
    <t>CU-R3EPDM 10SQ(상품)</t>
  </si>
  <si>
    <t>8SQ(C)</t>
  </si>
  <si>
    <t>CU-R3EPDM 8SQ(상품)</t>
  </si>
  <si>
    <t>Y/O</t>
  </si>
  <si>
    <t>CHFUS 0.22SQ(완제품)</t>
  </si>
  <si>
    <t>C00011</t>
  </si>
  <si>
    <t>KSC B/B</t>
  </si>
  <si>
    <t>CHFUS B/B 0.22SQ</t>
  </si>
  <si>
    <t>AVXF 8SQ(완제품)</t>
  </si>
  <si>
    <t>AVXF 15SQ(완제품)</t>
  </si>
  <si>
    <t>AVXF 20SQ(완제품)</t>
  </si>
  <si>
    <t>(KL&amp;YM)NPS</t>
  </si>
  <si>
    <t>AVUHSF 20SQ(완제품)</t>
  </si>
  <si>
    <t>C00018</t>
  </si>
  <si>
    <t>SHIELD WIRE_조사</t>
  </si>
  <si>
    <t>Gr(B,R)</t>
  </si>
  <si>
    <t>Gr(G)</t>
  </si>
  <si>
    <t>Gr(B,W,Y)</t>
  </si>
  <si>
    <t>Gr(G,W)</t>
  </si>
  <si>
    <t>Gr(Br,Y)</t>
  </si>
  <si>
    <t>P/B</t>
  </si>
  <si>
    <t>Gr/O</t>
  </si>
  <si>
    <t>Br/O</t>
  </si>
  <si>
    <t>C00017</t>
  </si>
  <si>
    <t>B/W</t>
  </si>
  <si>
    <t>SHIELD WIRE_일반</t>
  </si>
  <si>
    <t>AVSS-BS 2x0.3SQ(완제품)</t>
  </si>
  <si>
    <t>Gr(Br,G,R)</t>
  </si>
  <si>
    <t>AVSS-BS 3x0.3SQ(완제품)</t>
  </si>
  <si>
    <t>AVSS-BS 2x0.85SQ(상품)</t>
  </si>
  <si>
    <t>AVSS-BS 2x1.25SQ(완제품</t>
  </si>
  <si>
    <t>B/R</t>
  </si>
  <si>
    <t>(KSCB)NPS</t>
  </si>
  <si>
    <t>G/Y</t>
  </si>
  <si>
    <t>W/R</t>
  </si>
  <si>
    <t>C00020</t>
  </si>
  <si>
    <t>G/R</t>
  </si>
  <si>
    <t>Lg</t>
  </si>
  <si>
    <t>B/G</t>
  </si>
  <si>
    <t>C00029</t>
  </si>
  <si>
    <t>B/Y</t>
  </si>
  <si>
    <t>C00039</t>
  </si>
  <si>
    <t>(B/B)NPS</t>
  </si>
  <si>
    <t>AVSS B/B 0.3SQ</t>
  </si>
  <si>
    <t>AVSS B/B 0.5SQ</t>
  </si>
  <si>
    <t>(B/B)</t>
  </si>
  <si>
    <t>AVSS B/B 0.85SQ</t>
  </si>
  <si>
    <t>AVSS B/B 1.25SQ</t>
  </si>
  <si>
    <t>AVSS B/B 2SQ</t>
  </si>
  <si>
    <t>AVS 8SQ(완제품)</t>
  </si>
  <si>
    <t>Br/W</t>
  </si>
  <si>
    <t>AHEX 3SQ(완제품)</t>
  </si>
  <si>
    <t>AEXF 20SQ(완제품)</t>
  </si>
  <si>
    <t>AEXF 3SQ(완제품)</t>
  </si>
  <si>
    <t>AEXF 8SQ(완제품)</t>
  </si>
  <si>
    <t>AEXF 0.85SQ(완제품)</t>
  </si>
  <si>
    <t>(KL)NPS</t>
  </si>
  <si>
    <t>Gr(B,G,R,W)</t>
  </si>
  <si>
    <t>AESSXF-BS 4x0.75SQ(완</t>
  </si>
  <si>
    <t>Gr(R)</t>
  </si>
  <si>
    <t>Gr(W)</t>
  </si>
  <si>
    <t>AESSXF(G) 0.75SQ(완제품</t>
  </si>
  <si>
    <t>AESSXF(G) 2.5SQ(완제품)</t>
  </si>
  <si>
    <t>B/L</t>
  </si>
  <si>
    <t>P/O</t>
  </si>
  <si>
    <t>W/V</t>
  </si>
  <si>
    <t>Y/W</t>
  </si>
  <si>
    <t>APTIV(Nantong)</t>
  </si>
  <si>
    <t>AESSXF(A) 0.3SQ(완제품)</t>
  </si>
  <si>
    <t>25SQ(C)</t>
  </si>
  <si>
    <t>CU-R4EPDM 25SQ(상품)</t>
  </si>
  <si>
    <t>C00035</t>
  </si>
  <si>
    <t>AVSS-BS 2x2SQ(상품)</t>
  </si>
  <si>
    <t>Y/R</t>
  </si>
  <si>
    <t>AESSXF(G) 0.3SQ(완제품)</t>
  </si>
  <si>
    <t>G(DG)</t>
  </si>
  <si>
    <t>TBC 10SQ(상품)</t>
  </si>
  <si>
    <t>FLR91X-B(G) 1SQ(상품)</t>
  </si>
  <si>
    <t>La/R</t>
  </si>
  <si>
    <t>(YR)</t>
  </si>
  <si>
    <t>C00022</t>
  </si>
  <si>
    <t>AVXF 0.85SQ(완제품)</t>
  </si>
  <si>
    <t>AVSSXF-BS 1x0.3SQ(상품</t>
  </si>
  <si>
    <t>(YM)NPS</t>
  </si>
  <si>
    <t>(HYE)NPS</t>
  </si>
  <si>
    <t>S</t>
  </si>
  <si>
    <t>C00045</t>
  </si>
  <si>
    <t>AEXF 5SQ(완제품)</t>
  </si>
  <si>
    <t>Gr(L)</t>
  </si>
  <si>
    <t>AESSXF-BS 1x0.5SQ(완제</t>
  </si>
  <si>
    <t>Gr(G,L)</t>
  </si>
  <si>
    <t>W/L</t>
  </si>
  <si>
    <t>Br/G</t>
  </si>
  <si>
    <t>AESSXF 2.5SQ(완제품)</t>
  </si>
  <si>
    <t>월</t>
  </si>
  <si>
    <t>C00013</t>
  </si>
  <si>
    <t>TBC 20SQ(상품)</t>
  </si>
  <si>
    <t>C00038</t>
  </si>
  <si>
    <t>(P)</t>
  </si>
  <si>
    <t>FLR91X-B/4TBD 8SQ(상품</t>
  </si>
  <si>
    <t>FLR91X-B/4TBD 4SQ(상품</t>
  </si>
  <si>
    <t>FLR91X-B/4TBD 1SQ(상품</t>
  </si>
  <si>
    <t>CIVUS 0.5SQ(상품)</t>
  </si>
  <si>
    <t>AVSSXF 1.5SQ(완제품)</t>
  </si>
  <si>
    <t>(KSC B/B)</t>
  </si>
  <si>
    <t>AVSSXF B/B 0.3SQ</t>
  </si>
  <si>
    <t>(HYVN)NPS</t>
  </si>
  <si>
    <t>(KSNA)NPS</t>
  </si>
  <si>
    <t>AEXF 10SQ(완제품)</t>
  </si>
  <si>
    <t>AESSXF-BS 2x0.3SQ(완제</t>
  </si>
  <si>
    <t>顾客</t>
  </si>
  <si>
    <t>kyungshin(안휘경신)韩国京信电子</t>
  </si>
  <si>
    <t>Gr(V,G)</t>
  </si>
  <si>
    <t>Gr/R</t>
  </si>
  <si>
    <t>ATW-FEP 0.5SQ(상품)</t>
  </si>
  <si>
    <t>4월</t>
  </si>
  <si>
    <t>반제품</t>
  </si>
  <si>
    <t>S 17MM</t>
  </si>
  <si>
    <t>TXL 5SQ(완제품)</t>
  </si>
  <si>
    <t>TXL 8SQ(완제품)</t>
  </si>
  <si>
    <t>Gr(Y)</t>
  </si>
  <si>
    <t>FLR91X-B(G) 4SQ완제품</t>
  </si>
  <si>
    <t>FLR91X-B(G) 6SQ완제품</t>
  </si>
  <si>
    <t>La/G</t>
  </si>
  <si>
    <t>AVSSXF 1SQ(완제품)</t>
  </si>
  <si>
    <t>AVSSF</t>
  </si>
  <si>
    <t>AVSSF 0.5SQ(완제품)</t>
  </si>
  <si>
    <t>AESSXF-BS 3x0.5SQ(완제</t>
  </si>
  <si>
    <t>AESSXF-BS 3x2SQ(상품)</t>
  </si>
  <si>
    <t>AESSXF-BS 1x0.5SQ(상품</t>
  </si>
  <si>
    <t>Gr(Br,G)</t>
  </si>
  <si>
    <t>Gr(G,Y)</t>
  </si>
  <si>
    <t>WXC</t>
  </si>
  <si>
    <t>WXC 0.5SQ(완제품)</t>
  </si>
  <si>
    <t>La/B</t>
  </si>
  <si>
    <t>AVXF 1.25SQ(완제품)</t>
  </si>
  <si>
    <t>C00048</t>
  </si>
  <si>
    <t>ATW-FEP 0.85SQ(상품)</t>
  </si>
  <si>
    <t>Gr(Gr)</t>
  </si>
  <si>
    <t>AESSXF-BS 1x1.25SQ(완</t>
  </si>
  <si>
    <t>B/Gr</t>
  </si>
  <si>
    <t>昆山信兴电子有限公司</t>
  </si>
  <si>
    <t>江苏京信电子有限公司(Cable)</t>
  </si>
  <si>
    <t>上海李尔实业交通汽车部件有限公司</t>
  </si>
  <si>
    <t>威海太光环保塑料制品有限公司</t>
  </si>
  <si>
    <t>绞合</t>
  </si>
  <si>
    <t>半成品 绞合_반제품 집합</t>
  </si>
  <si>
    <t xml:space="preserve">    └ KSCI</t>
  </si>
  <si>
    <r>
      <t xml:space="preserve">    </t>
    </r>
    <r>
      <rPr>
        <sz val="12"/>
        <rFont val="Microsoft JhengHei"/>
        <family val="1"/>
      </rPr>
      <t>└</t>
    </r>
    <r>
      <rPr>
        <sz val="12"/>
        <rFont val="바탕체"/>
        <family val="1"/>
        <charset val="129"/>
      </rPr>
      <t xml:space="preserve"> 상해리어</t>
    </r>
    <phoneticPr fontId="18" type="noConversion"/>
  </si>
  <si>
    <t>강소경신전자</t>
  </si>
  <si>
    <t>강소신진자동차부품유한공사</t>
  </si>
  <si>
    <t>강소아현특센서유한공사</t>
  </si>
  <si>
    <t>곤산신흥전자</t>
  </si>
  <si>
    <t>쿤산상하이광자동차전기</t>
  </si>
  <si>
    <t>대관자동차전자(다롄)유한공사</t>
  </si>
  <si>
    <t>텍사스 홀딩스</t>
  </si>
  <si>
    <t>우후박캉전기</t>
  </si>
  <si>
    <t>베이징 신진자동차부품유한공사</t>
  </si>
  <si>
    <t>상주경복기전</t>
  </si>
  <si>
    <t>조슈 게이신 전선 (덴소)</t>
  </si>
  <si>
    <t>상해리어자동차부품유한공사 제녕지사</t>
  </si>
  <si>
    <t>상해해라전자유한공사</t>
  </si>
  <si>
    <t>러링유라전기조립유한공사</t>
  </si>
  <si>
    <t>앱티브 커넥터 시스템(난퉁)유한공사</t>
  </si>
  <si>
    <t>염성세명전자부품유한공사</t>
  </si>
  <si>
    <t>염성시성광달자동차부품</t>
  </si>
  <si>
    <t>염성통명자동차부품유한공사</t>
  </si>
  <si>
    <t>웨이하이밍환무역유한공사</t>
  </si>
  <si>
    <t>웨이하이 태광전기</t>
  </si>
  <si>
    <t>칭다오징신전선</t>
  </si>
  <si>
    <t>허비톈하이글로벌일렉트릭</t>
  </si>
  <si>
    <t>B/B</t>
    <phoneticPr fontId="18" type="noConversion"/>
  </si>
  <si>
    <t>OEM</t>
    <phoneticPr fontId="18" type="noConversion"/>
  </si>
  <si>
    <t>OEM</t>
    <phoneticPr fontId="5" type="noConversion"/>
  </si>
  <si>
    <t>B/B</t>
    <phoneticPr fontId="5" type="noConversion"/>
  </si>
  <si>
    <r>
      <t>2026</t>
    </r>
    <r>
      <rPr>
        <b/>
        <sz val="20"/>
        <color indexed="8"/>
        <rFont val="宋体"/>
        <family val="3"/>
        <charset val="255"/>
      </rPr>
      <t>年</t>
    </r>
    <r>
      <rPr>
        <b/>
        <sz val="20"/>
        <color indexed="8"/>
        <rFont val="맑은 고딕"/>
        <family val="3"/>
        <charset val="129"/>
      </rPr>
      <t xml:space="preserve"> </t>
    </r>
    <r>
      <rPr>
        <b/>
        <sz val="20"/>
        <color indexed="8"/>
        <rFont val="宋体"/>
        <family val="3"/>
        <charset val="255"/>
      </rPr>
      <t>经营计划</t>
    </r>
    <r>
      <rPr>
        <b/>
        <sz val="20"/>
        <color indexed="8"/>
        <rFont val="맑은 고딕"/>
        <family val="3"/>
        <charset val="129"/>
      </rPr>
      <t xml:space="preserve"> _ </t>
    </r>
    <r>
      <rPr>
        <b/>
        <sz val="20"/>
        <color indexed="8"/>
        <rFont val="宋体"/>
        <family val="3"/>
        <charset val="255"/>
      </rPr>
      <t>损益表</t>
    </r>
    <r>
      <rPr>
        <b/>
        <sz val="20"/>
        <color indexed="8"/>
        <rFont val="맑은 고딕"/>
        <family val="3"/>
        <charset val="129"/>
      </rPr>
      <t xml:space="preserve"> _</t>
    </r>
    <r>
      <rPr>
        <b/>
        <sz val="20"/>
        <color indexed="12"/>
        <rFont val="맑은 고딕"/>
        <family val="3"/>
        <charset val="129"/>
      </rPr>
      <t>全体</t>
    </r>
    <phoneticPr fontId="5" type="noConversion"/>
  </si>
  <si>
    <r>
      <rPr>
        <b/>
        <sz val="12"/>
        <color indexed="9"/>
        <rFont val="MS Gothic"/>
        <family val="3"/>
        <charset val="128"/>
      </rPr>
      <t>区</t>
    </r>
    <r>
      <rPr>
        <b/>
        <sz val="12"/>
        <color indexed="9"/>
        <rFont val="맑은 고딕"/>
        <family val="3"/>
        <charset val="129"/>
      </rPr>
      <t>分</t>
    </r>
    <phoneticPr fontId="5" type="noConversion"/>
  </si>
  <si>
    <t>2025년 계획</t>
    <phoneticPr fontId="75" type="noConversion"/>
  </si>
  <si>
    <t>2025년 실적(예상)</t>
    <phoneticPr fontId="75" type="noConversion"/>
  </si>
  <si>
    <t>2026년 계획</t>
    <phoneticPr fontId="18" type="noConversion"/>
  </si>
  <si>
    <t>KRW</t>
    <phoneticPr fontId="75" type="noConversion"/>
  </si>
  <si>
    <t>매입세 소진으로 세금 증가</t>
    <phoneticPr fontId="75" type="noConversion"/>
  </si>
  <si>
    <t>OK</t>
    <phoneticPr fontId="75" type="noConversion"/>
  </si>
  <si>
    <r>
      <t xml:space="preserve">2026年 </t>
    </r>
    <r>
      <rPr>
        <b/>
        <sz val="20"/>
        <color indexed="8"/>
        <rFont val="宋体"/>
        <family val="3"/>
        <charset val="255"/>
      </rPr>
      <t>经营计划</t>
    </r>
    <r>
      <rPr>
        <b/>
        <sz val="20"/>
        <color indexed="8"/>
        <rFont val="맑은 고딕"/>
        <family val="3"/>
        <charset val="129"/>
      </rPr>
      <t xml:space="preserve"> _ </t>
    </r>
    <r>
      <rPr>
        <b/>
        <sz val="20"/>
        <color indexed="8"/>
        <rFont val="宋体"/>
        <family val="3"/>
        <charset val="255"/>
      </rPr>
      <t>损</t>
    </r>
    <r>
      <rPr>
        <b/>
        <sz val="20"/>
        <color indexed="8"/>
        <rFont val="맑은 고딕"/>
        <family val="3"/>
        <charset val="129"/>
      </rPr>
      <t>益表 _</t>
    </r>
    <r>
      <rPr>
        <b/>
        <sz val="20"/>
        <color indexed="12"/>
        <rFont val="宋体"/>
        <family val="3"/>
        <charset val="255"/>
      </rPr>
      <t>电线</t>
    </r>
    <phoneticPr fontId="5" type="noConversion"/>
  </si>
  <si>
    <t>내수매출</t>
    <phoneticPr fontId="75" type="noConversion"/>
  </si>
  <si>
    <t>경신 BB</t>
    <phoneticPr fontId="75" type="noConversion"/>
  </si>
  <si>
    <t xml:space="preserve">    └경신(B/B)</t>
  </si>
  <si>
    <t xml:space="preserve">    └ UZ KOJE</t>
  </si>
  <si>
    <t xml:space="preserve">    └ 강소 아센텍</t>
  </si>
  <si>
    <t xml:space="preserve">    └ 성광다</t>
  </si>
  <si>
    <t xml:space="preserve">    └ 신진</t>
  </si>
  <si>
    <t>25년실적 EV배분 0, 26년 계획 7% 배분</t>
    <phoneticPr fontId="75" type="noConversion"/>
  </si>
  <si>
    <t>임금만 계획수립</t>
    <phoneticPr fontId="75" type="noConversion"/>
  </si>
  <si>
    <r>
      <t>2026</t>
    </r>
    <r>
      <rPr>
        <b/>
        <sz val="20"/>
        <color indexed="8"/>
        <rFont val="宋体"/>
        <family val="3"/>
        <charset val="255"/>
      </rPr>
      <t>年</t>
    </r>
    <r>
      <rPr>
        <b/>
        <sz val="20"/>
        <color indexed="8"/>
        <rFont val="맑은 고딕"/>
        <family val="3"/>
        <charset val="129"/>
      </rPr>
      <t xml:space="preserve"> </t>
    </r>
    <r>
      <rPr>
        <b/>
        <sz val="20"/>
        <color indexed="8"/>
        <rFont val="宋体"/>
        <family val="3"/>
        <charset val="255"/>
      </rPr>
      <t>经营计划</t>
    </r>
    <r>
      <rPr>
        <b/>
        <sz val="20"/>
        <color indexed="8"/>
        <rFont val="맑은 고딕"/>
        <family val="3"/>
        <charset val="129"/>
      </rPr>
      <t xml:space="preserve"> _ </t>
    </r>
    <r>
      <rPr>
        <b/>
        <sz val="20"/>
        <color indexed="8"/>
        <rFont val="宋体"/>
        <family val="3"/>
        <charset val="255"/>
      </rPr>
      <t>损益表</t>
    </r>
    <r>
      <rPr>
        <b/>
        <sz val="20"/>
        <color indexed="8"/>
        <rFont val="맑은 고딕"/>
        <family val="3"/>
        <charset val="129"/>
      </rPr>
      <t xml:space="preserve"> _</t>
    </r>
    <r>
      <rPr>
        <b/>
        <sz val="20"/>
        <color indexed="12"/>
        <rFont val="맑은 고딕"/>
        <family val="3"/>
        <charset val="129"/>
      </rPr>
      <t>EV</t>
    </r>
    <phoneticPr fontId="5" type="noConversion"/>
  </si>
  <si>
    <r>
      <t xml:space="preserve">2026年 </t>
    </r>
    <r>
      <rPr>
        <b/>
        <sz val="20"/>
        <color indexed="8"/>
        <rFont val="宋体"/>
        <family val="3"/>
        <charset val="255"/>
      </rPr>
      <t>经营计划</t>
    </r>
    <r>
      <rPr>
        <b/>
        <sz val="20"/>
        <color indexed="8"/>
        <rFont val="맑은 고딕"/>
        <family val="3"/>
        <charset val="129"/>
      </rPr>
      <t xml:space="preserve"> _ 制造</t>
    </r>
    <r>
      <rPr>
        <b/>
        <sz val="20"/>
        <color indexed="8"/>
        <rFont val="宋体"/>
        <family val="3"/>
        <charset val="255"/>
      </rPr>
      <t>费</t>
    </r>
    <r>
      <rPr>
        <b/>
        <sz val="20"/>
        <color indexed="8"/>
        <rFont val="맑은 고딕"/>
        <family val="3"/>
        <charset val="129"/>
      </rPr>
      <t>用明</t>
    </r>
    <r>
      <rPr>
        <b/>
        <sz val="20"/>
        <color indexed="8"/>
        <rFont val="새굴림"/>
        <family val="1"/>
        <charset val="129"/>
      </rPr>
      <t>细书</t>
    </r>
    <r>
      <rPr>
        <b/>
        <sz val="20"/>
        <color indexed="8"/>
        <rFont val="맑은 고딕"/>
        <family val="3"/>
        <charset val="129"/>
      </rPr>
      <t xml:space="preserve"> _</t>
    </r>
    <r>
      <rPr>
        <b/>
        <sz val="20"/>
        <color indexed="12"/>
        <rFont val="맑은 고딕"/>
        <family val="3"/>
        <charset val="129"/>
      </rPr>
      <t>全体</t>
    </r>
    <phoneticPr fontId="5" type="noConversion"/>
  </si>
  <si>
    <r>
      <t>2026年</t>
    </r>
    <r>
      <rPr>
        <b/>
        <sz val="12"/>
        <color indexed="9"/>
        <rFont val="FangSong"/>
        <family val="3"/>
        <charset val="134"/>
      </rPr>
      <t>计</t>
    </r>
    <r>
      <rPr>
        <b/>
        <sz val="12"/>
        <color indexed="9"/>
        <rFont val="맑은 고딕"/>
        <family val="3"/>
        <charset val="129"/>
      </rPr>
      <t>劃</t>
    </r>
    <phoneticPr fontId="5" type="noConversion"/>
  </si>
  <si>
    <r>
      <t xml:space="preserve">2026年 </t>
    </r>
    <r>
      <rPr>
        <b/>
        <sz val="20"/>
        <color indexed="8"/>
        <rFont val="宋体"/>
        <family val="3"/>
        <charset val="255"/>
      </rPr>
      <t>经营计划</t>
    </r>
    <r>
      <rPr>
        <b/>
        <sz val="20"/>
        <color indexed="8"/>
        <rFont val="맑은 고딕"/>
        <family val="3"/>
        <charset val="129"/>
      </rPr>
      <t xml:space="preserve"> _ 制造</t>
    </r>
    <r>
      <rPr>
        <b/>
        <sz val="20"/>
        <color indexed="8"/>
        <rFont val="宋体"/>
        <family val="3"/>
        <charset val="255"/>
      </rPr>
      <t>费</t>
    </r>
    <r>
      <rPr>
        <b/>
        <sz val="20"/>
        <color indexed="8"/>
        <rFont val="맑은 고딕"/>
        <family val="3"/>
        <charset val="129"/>
      </rPr>
      <t>用明</t>
    </r>
    <r>
      <rPr>
        <b/>
        <sz val="20"/>
        <color indexed="8"/>
        <rFont val="새굴림"/>
        <family val="1"/>
        <charset val="129"/>
      </rPr>
      <t>细书</t>
    </r>
    <r>
      <rPr>
        <b/>
        <sz val="20"/>
        <color indexed="8"/>
        <rFont val="맑은 고딕"/>
        <family val="3"/>
        <charset val="129"/>
      </rPr>
      <t xml:space="preserve"> _</t>
    </r>
    <r>
      <rPr>
        <b/>
        <sz val="20"/>
        <color indexed="12"/>
        <rFont val="宋体"/>
        <family val="3"/>
        <charset val="255"/>
      </rPr>
      <t>电线</t>
    </r>
    <phoneticPr fontId="5" type="noConversion"/>
  </si>
  <si>
    <r>
      <t>2026</t>
    </r>
    <r>
      <rPr>
        <b/>
        <sz val="20"/>
        <color indexed="8"/>
        <rFont val="宋体"/>
        <family val="3"/>
        <charset val="255"/>
      </rPr>
      <t>年</t>
    </r>
    <r>
      <rPr>
        <b/>
        <sz val="20"/>
        <color indexed="8"/>
        <rFont val="맑은 고딕"/>
        <family val="3"/>
        <charset val="129"/>
      </rPr>
      <t xml:space="preserve"> </t>
    </r>
    <r>
      <rPr>
        <b/>
        <sz val="20"/>
        <color indexed="8"/>
        <rFont val="宋体"/>
        <family val="3"/>
        <charset val="255"/>
      </rPr>
      <t>经营计划</t>
    </r>
    <r>
      <rPr>
        <b/>
        <sz val="20"/>
        <color indexed="8"/>
        <rFont val="맑은 고딕"/>
        <family val="3"/>
        <charset val="129"/>
      </rPr>
      <t xml:space="preserve"> _ </t>
    </r>
    <r>
      <rPr>
        <b/>
        <sz val="20"/>
        <color indexed="8"/>
        <rFont val="宋体"/>
        <family val="3"/>
        <charset val="255"/>
      </rPr>
      <t>制造费用明细书</t>
    </r>
    <r>
      <rPr>
        <b/>
        <sz val="20"/>
        <color indexed="8"/>
        <rFont val="맑은 고딕"/>
        <family val="3"/>
        <charset val="129"/>
      </rPr>
      <t xml:space="preserve"> _</t>
    </r>
    <r>
      <rPr>
        <b/>
        <sz val="20"/>
        <color indexed="12"/>
        <rFont val="맑은 고딕"/>
        <family val="3"/>
        <charset val="129"/>
      </rPr>
      <t>EV</t>
    </r>
    <phoneticPr fontId="5" type="noConversion"/>
  </si>
  <si>
    <t>수량</t>
    <phoneticPr fontId="75" type="noConversion"/>
  </si>
  <si>
    <t>합계</t>
    <phoneticPr fontId="75" type="noConversion"/>
  </si>
  <si>
    <t>1월</t>
    <phoneticPr fontId="75" type="noConversion"/>
  </si>
  <si>
    <t>5월</t>
  </si>
  <si>
    <t>6월</t>
  </si>
  <si>
    <t>8월</t>
  </si>
  <si>
    <t>9월</t>
  </si>
  <si>
    <t>10월</t>
  </si>
  <si>
    <t>11월</t>
  </si>
  <si>
    <t>12월</t>
  </si>
  <si>
    <t>강소경신江苏京信</t>
    <phoneticPr fontId="80" type="noConversion"/>
  </si>
  <si>
    <t>APTIV安波福</t>
    <phoneticPr fontId="80" type="noConversion"/>
  </si>
  <si>
    <t xml:space="preserve">  일반시판</t>
    <phoneticPr fontId="82" type="noConversion"/>
  </si>
  <si>
    <t>무한리어 LEAR</t>
    <phoneticPr fontId="80" type="noConversion"/>
  </si>
  <si>
    <t>- 우즈코제</t>
    <phoneticPr fontId="82" type="noConversion"/>
  </si>
  <si>
    <t>강소아센텍</t>
    <phoneticPr fontId="80" type="noConversion"/>
  </si>
  <si>
    <t>- 아센텍</t>
    <phoneticPr fontId="82" type="noConversion"/>
  </si>
  <si>
    <t>경복기전常州庆福</t>
    <phoneticPr fontId="80" type="noConversion"/>
  </si>
  <si>
    <t>- 성광다</t>
    <phoneticPr fontId="82" type="noConversion"/>
  </si>
  <si>
    <r>
      <t>신진新</t>
    </r>
    <r>
      <rPr>
        <sz val="10"/>
        <rFont val="Microsoft YaHei"/>
        <family val="2"/>
        <charset val="134"/>
      </rPr>
      <t>进</t>
    </r>
    <phoneticPr fontId="80" type="noConversion"/>
  </si>
  <si>
    <t>- 신진</t>
    <phoneticPr fontId="82" type="noConversion"/>
  </si>
  <si>
    <t>광다盛广达</t>
    <phoneticPr fontId="80" type="noConversion"/>
  </si>
  <si>
    <t>- 기타</t>
    <phoneticPr fontId="82" type="noConversion"/>
  </si>
  <si>
    <t>용지전선</t>
    <phoneticPr fontId="80" type="noConversion"/>
  </si>
  <si>
    <t>기타其他</t>
    <phoneticPr fontId="80" type="noConversion"/>
  </si>
  <si>
    <t xml:space="preserve">  경신계열</t>
    <phoneticPr fontId="82" type="noConversion"/>
  </si>
  <si>
    <t>청도경신 KSCQ</t>
  </si>
  <si>
    <t>- 강소경신</t>
    <phoneticPr fontId="82" type="noConversion"/>
  </si>
  <si>
    <t>우즈코제 UZ KOJE</t>
    <phoneticPr fontId="80" type="noConversion"/>
  </si>
  <si>
    <t>- KSCI</t>
    <phoneticPr fontId="82" type="noConversion"/>
  </si>
  <si>
    <t>墨西哥 KSCI</t>
  </si>
  <si>
    <t>-경신 보림 B/B</t>
    <phoneticPr fontId="82" type="noConversion"/>
  </si>
  <si>
    <t>안휘경신安徽京信 (B/B)</t>
  </si>
  <si>
    <t>- KSCP (EV)</t>
    <phoneticPr fontId="82" type="noConversion"/>
  </si>
  <si>
    <t>즉묵경신 (B/B)</t>
    <phoneticPr fontId="80" type="noConversion"/>
  </si>
  <si>
    <t>청도경신 (B/B)</t>
    <phoneticPr fontId="80" type="noConversion"/>
  </si>
  <si>
    <t>곡부보림 (B/B)</t>
    <phoneticPr fontId="80" type="noConversion"/>
  </si>
  <si>
    <t>태성문등 (B/B)</t>
    <phoneticPr fontId="80" type="noConversion"/>
  </si>
  <si>
    <t>동량</t>
    <phoneticPr fontId="75" type="noConversion"/>
  </si>
  <si>
    <t>매출</t>
    <phoneticPr fontId="75" type="noConversion"/>
  </si>
  <si>
    <t>스크랩(기타)</t>
    <phoneticPr fontId="75" type="noConversion"/>
  </si>
  <si>
    <t>(단위:RMB,톤,KM)</t>
    <phoneticPr fontId="82" type="noConversion"/>
  </si>
  <si>
    <t>◇ 한화 환산 매출액</t>
    <phoneticPr fontId="86" type="noConversion"/>
  </si>
  <si>
    <t>2026년 계획</t>
    <phoneticPr fontId="82" type="noConversion"/>
  </si>
  <si>
    <t>누계  실적</t>
    <phoneticPr fontId="82" type="noConversion"/>
  </si>
  <si>
    <t>진척율</t>
    <phoneticPr fontId="82" type="noConversion"/>
  </si>
  <si>
    <t>전 월 실 적</t>
    <phoneticPr fontId="86" type="noConversion"/>
  </si>
  <si>
    <t xml:space="preserve">     계  획</t>
    <phoneticPr fontId="86" type="noConversion"/>
  </si>
  <si>
    <t>당 월 실 적</t>
    <phoneticPr fontId="86" type="noConversion"/>
  </si>
  <si>
    <t>계획비</t>
    <phoneticPr fontId="86" type="noConversion"/>
  </si>
  <si>
    <t>전월비</t>
    <phoneticPr fontId="86" type="noConversion"/>
  </si>
  <si>
    <t>전월 실 적</t>
    <phoneticPr fontId="86" type="noConversion"/>
  </si>
  <si>
    <t>매  출  액</t>
  </si>
  <si>
    <t>매  출  액</t>
    <phoneticPr fontId="86" type="noConversion"/>
  </si>
  <si>
    <t xml:space="preserve">  일반시판</t>
  </si>
  <si>
    <t xml:space="preserve">   일반시판</t>
    <phoneticPr fontId="82" type="noConversion"/>
  </si>
  <si>
    <t xml:space="preserve">  경신계열</t>
  </si>
  <si>
    <t xml:space="preserve">    경신계열</t>
    <phoneticPr fontId="82" type="noConversion"/>
  </si>
  <si>
    <t>- 경신 보림 B/B</t>
    <phoneticPr fontId="82" type="noConversion"/>
  </si>
  <si>
    <t>- 전장사업부(상주)</t>
    <phoneticPr fontId="82" type="noConversion"/>
  </si>
  <si>
    <t>영업이익</t>
    <phoneticPr fontId="86" type="noConversion"/>
  </si>
  <si>
    <t>동    량(톤)</t>
  </si>
  <si>
    <t>26년 매출계획</t>
    <phoneticPr fontId="82" type="noConversion"/>
  </si>
  <si>
    <t>누계실적</t>
    <phoneticPr fontId="82" type="noConversion"/>
  </si>
  <si>
    <t>영업이익계획</t>
    <phoneticPr fontId="82" type="noConversion"/>
  </si>
  <si>
    <t>수    량(KM)</t>
  </si>
  <si>
    <t xml:space="preserve"> 경신계열</t>
    <phoneticPr fontId="82" type="noConversion"/>
  </si>
  <si>
    <t>영업이익 - KSCCZ</t>
    <phoneticPr fontId="82" type="noConversion"/>
  </si>
  <si>
    <t>전선사업부</t>
    <phoneticPr fontId="82" type="noConversion"/>
  </si>
  <si>
    <t>전장사업부</t>
    <phoneticPr fontId="82" type="noConversion"/>
  </si>
  <si>
    <t xml:space="preserve">   (영업이익률)</t>
  </si>
  <si>
    <t>2026년 실적</t>
    <phoneticPr fontId="82" type="noConversion"/>
  </si>
  <si>
    <t>1월</t>
    <phoneticPr fontId="82" type="noConversion"/>
  </si>
  <si>
    <t>2월</t>
    <phoneticPr fontId="82" type="noConversion"/>
  </si>
  <si>
    <t>9월</t>
    <phoneticPr fontId="82" type="noConversion"/>
  </si>
  <si>
    <t>전선</t>
    <phoneticPr fontId="82" type="noConversion"/>
  </si>
  <si>
    <t>전장</t>
    <phoneticPr fontId="82" type="noConversion"/>
  </si>
  <si>
    <t>합 계</t>
    <phoneticPr fontId="82" type="noConversion"/>
  </si>
  <si>
    <t>동    량(톤) - EV제외</t>
    <phoneticPr fontId="82" type="noConversion"/>
  </si>
  <si>
    <t>수    량(KM) - EV제외</t>
    <phoneticPr fontId="82" type="noConversion"/>
  </si>
  <si>
    <t>단위 : WON</t>
    <phoneticPr fontId="82" type="noConversion"/>
  </si>
  <si>
    <t>계획매출액</t>
    <phoneticPr fontId="82" type="noConversion"/>
  </si>
  <si>
    <t>계획영업이익</t>
    <phoneticPr fontId="82" type="noConversion"/>
  </si>
  <si>
    <t>실적매출액</t>
    <phoneticPr fontId="82" type="noConversion"/>
  </si>
  <si>
    <t>실적영업이익</t>
    <phoneticPr fontId="82" type="noConversion"/>
  </si>
  <si>
    <t xml:space="preserve">(단위: RMB) </t>
  </si>
  <si>
    <t>[  전   월  ]</t>
    <phoneticPr fontId="82" type="noConversion"/>
  </si>
  <si>
    <t>구성비</t>
    <phoneticPr fontId="82" type="noConversion"/>
  </si>
  <si>
    <t>[  계  획  ]</t>
  </si>
  <si>
    <t>[  실  적  ]</t>
  </si>
  <si>
    <t>[  전월비 ]</t>
  </si>
  <si>
    <t>[ 계획비 ]</t>
  </si>
  <si>
    <t>비   고</t>
    <phoneticPr fontId="82" type="noConversion"/>
  </si>
  <si>
    <t>1.재료비</t>
  </si>
  <si>
    <t>(1) 기초 재고</t>
  </si>
  <si>
    <t>(2) 당기 매입액</t>
  </si>
  <si>
    <t>(3) 타계정대체 원재료</t>
    <phoneticPr fontId="82" type="noConversion"/>
  </si>
  <si>
    <t>(4) 기말 재고액</t>
    <phoneticPr fontId="82" type="noConversion"/>
  </si>
  <si>
    <t>2. 노무비</t>
  </si>
  <si>
    <t>1) 급여</t>
  </si>
  <si>
    <t>3. 제조경비</t>
  </si>
  <si>
    <r>
      <t>1)  복리후생비 (61301000 - 福利</t>
    </r>
    <r>
      <rPr>
        <sz val="12"/>
        <color indexed="8"/>
        <rFont val="맑은 고딕"/>
        <family val="3"/>
        <charset val="129"/>
      </rPr>
      <t>费)</t>
    </r>
    <phoneticPr fontId="82" type="noConversion"/>
  </si>
  <si>
    <r>
      <t>2)  여비교통비 (61302000 - 差旅交通</t>
    </r>
    <r>
      <rPr>
        <sz val="12"/>
        <color indexed="8"/>
        <rFont val="맑은 고딕"/>
        <family val="3"/>
        <charset val="129"/>
      </rPr>
      <t>费)</t>
    </r>
    <phoneticPr fontId="82" type="noConversion"/>
  </si>
  <si>
    <r>
      <t>3)  접대비 (61303000 - 招待</t>
    </r>
    <r>
      <rPr>
        <sz val="12"/>
        <color indexed="8"/>
        <rFont val="맑은 고딕"/>
        <family val="3"/>
        <charset val="129"/>
      </rPr>
      <t>费)</t>
    </r>
    <phoneticPr fontId="82" type="noConversion"/>
  </si>
  <si>
    <r>
      <t>4)  통신비 (61304000 - 通信</t>
    </r>
    <r>
      <rPr>
        <sz val="12"/>
        <color indexed="8"/>
        <rFont val="맑은 고딕"/>
        <family val="3"/>
        <charset val="129"/>
      </rPr>
      <t>费)</t>
    </r>
    <phoneticPr fontId="82" type="noConversion"/>
  </si>
  <si>
    <r>
      <t>5)  수도광열비 (61305000 - 水</t>
    </r>
    <r>
      <rPr>
        <sz val="12"/>
        <color indexed="8"/>
        <rFont val="맑은 고딕"/>
        <family val="3"/>
        <charset val="129"/>
      </rPr>
      <t>电气费)</t>
    </r>
    <phoneticPr fontId="82" type="noConversion"/>
  </si>
  <si>
    <r>
      <t xml:space="preserve">6)  세금과공과 (61306000 - </t>
    </r>
    <r>
      <rPr>
        <sz val="12"/>
        <color indexed="8"/>
        <rFont val="맑은 고딕"/>
        <family val="3"/>
        <charset val="129"/>
      </rPr>
      <t>税金以及附加)</t>
    </r>
    <phoneticPr fontId="82" type="noConversion"/>
  </si>
  <si>
    <r>
      <t>7)  감가상각비 (61307000 - 折</t>
    </r>
    <r>
      <rPr>
        <sz val="12"/>
        <color indexed="8"/>
        <rFont val="맑은 고딕"/>
        <family val="3"/>
        <charset val="129"/>
      </rPr>
      <t>旧费)</t>
    </r>
    <phoneticPr fontId="82" type="noConversion"/>
  </si>
  <si>
    <t>8)  지급임차료 (61308000 - 支付租金)</t>
    <phoneticPr fontId="82" type="noConversion"/>
  </si>
  <si>
    <r>
      <t>9)  수선비 (</t>
    </r>
    <r>
      <rPr>
        <sz val="12"/>
        <color indexed="8"/>
        <rFont val="맑은 고딕"/>
        <family val="3"/>
        <charset val="129"/>
      </rPr>
      <t>维修费)</t>
    </r>
    <phoneticPr fontId="82" type="noConversion"/>
  </si>
  <si>
    <r>
      <t>10)  보험료 (61310000 - 保</t>
    </r>
    <r>
      <rPr>
        <sz val="12"/>
        <color indexed="8"/>
        <rFont val="맑은 고딕"/>
        <family val="3"/>
        <charset val="129"/>
      </rPr>
      <t>险费)</t>
    </r>
    <phoneticPr fontId="82" type="noConversion"/>
  </si>
  <si>
    <r>
      <t xml:space="preserve">11)  차량유지비 (61311000 - </t>
    </r>
    <r>
      <rPr>
        <sz val="12"/>
        <color indexed="8"/>
        <rFont val="맑은 고딕"/>
        <family val="3"/>
        <charset val="129"/>
      </rPr>
      <t>车辆维修费)</t>
    </r>
    <phoneticPr fontId="82" type="noConversion"/>
  </si>
  <si>
    <r>
      <t xml:space="preserve">12)  경상연구개발비 (61312000 - </t>
    </r>
    <r>
      <rPr>
        <sz val="12"/>
        <color indexed="8"/>
        <rFont val="맑은 고딕"/>
        <family val="3"/>
        <charset val="129"/>
      </rPr>
      <t>经常研究开发费用)</t>
    </r>
    <phoneticPr fontId="82" type="noConversion"/>
  </si>
  <si>
    <r>
      <t xml:space="preserve">13)  운반비 (61313000 - </t>
    </r>
    <r>
      <rPr>
        <sz val="12"/>
        <color indexed="8"/>
        <rFont val="맑은 고딕"/>
        <family val="3"/>
        <charset val="129"/>
      </rPr>
      <t>运费)</t>
    </r>
    <phoneticPr fontId="82" type="noConversion"/>
  </si>
  <si>
    <r>
      <t xml:space="preserve">14)  교육훈련비 (61314000 - </t>
    </r>
    <r>
      <rPr>
        <sz val="12"/>
        <color indexed="8"/>
        <rFont val="맑은 고딕"/>
        <family val="3"/>
        <charset val="129"/>
      </rPr>
      <t>教育培训费)</t>
    </r>
    <phoneticPr fontId="82" type="noConversion"/>
  </si>
  <si>
    <r>
      <t xml:space="preserve">15)  도서인쇄비 (61315000 - </t>
    </r>
    <r>
      <rPr>
        <sz val="12"/>
        <color indexed="8"/>
        <rFont val="맑은 고딕"/>
        <family val="3"/>
        <charset val="129"/>
      </rPr>
      <t>图书印刷费)</t>
    </r>
    <phoneticPr fontId="82" type="noConversion"/>
  </si>
  <si>
    <r>
      <t xml:space="preserve">16)  회의비 (61316000 - </t>
    </r>
    <r>
      <rPr>
        <sz val="12"/>
        <color indexed="8"/>
        <rFont val="맑은 고딕"/>
        <family val="3"/>
        <charset val="129"/>
      </rPr>
      <t>会议费)</t>
    </r>
    <phoneticPr fontId="82" type="noConversion"/>
  </si>
  <si>
    <r>
      <t>17)  포장비 (61317000 - 包</t>
    </r>
    <r>
      <rPr>
        <sz val="12"/>
        <color indexed="8"/>
        <rFont val="宋体"/>
        <charset val="134"/>
      </rPr>
      <t>装</t>
    </r>
    <r>
      <rPr>
        <sz val="12"/>
        <color indexed="8"/>
        <rFont val="맑은 고딕"/>
        <family val="3"/>
        <charset val="129"/>
      </rPr>
      <t>费)</t>
    </r>
    <phoneticPr fontId="82" type="noConversion"/>
  </si>
  <si>
    <r>
      <t xml:space="preserve">18)  사무용품비 (61318000 - </t>
    </r>
    <r>
      <rPr>
        <sz val="12"/>
        <color indexed="8"/>
        <rFont val="맑은 고딕"/>
        <family val="3"/>
        <charset val="129"/>
      </rPr>
      <t>办公用品)</t>
    </r>
    <phoneticPr fontId="82" type="noConversion"/>
  </si>
  <si>
    <r>
      <t>19)  소모품비 (61319000 - 消耗品</t>
    </r>
    <r>
      <rPr>
        <sz val="12"/>
        <color indexed="8"/>
        <rFont val="맑은 고딕"/>
        <family val="3"/>
        <charset val="129"/>
      </rPr>
      <t>费)</t>
    </r>
    <phoneticPr fontId="82" type="noConversion"/>
  </si>
  <si>
    <t>20)  소모공구 (61320000 - 消耗工具)</t>
    <phoneticPr fontId="82" type="noConversion"/>
  </si>
  <si>
    <r>
      <t>21)  지급수수료 (61321000 - 支付手</t>
    </r>
    <r>
      <rPr>
        <sz val="12"/>
        <color indexed="8"/>
        <rFont val="맑은 고딕"/>
        <family val="3"/>
        <charset val="129"/>
      </rPr>
      <t>续费)</t>
    </r>
    <phoneticPr fontId="82" type="noConversion"/>
  </si>
  <si>
    <r>
      <t>22)  보관료 (61322000 - 保管</t>
    </r>
    <r>
      <rPr>
        <sz val="12"/>
        <color indexed="8"/>
        <rFont val="맑은 고딕"/>
        <family val="3"/>
        <charset val="129"/>
      </rPr>
      <t>费)</t>
    </r>
    <phoneticPr fontId="82" type="noConversion"/>
  </si>
  <si>
    <r>
      <t xml:space="preserve">23)  광고선전비 (61323000 - </t>
    </r>
    <r>
      <rPr>
        <sz val="12"/>
        <color indexed="8"/>
        <rFont val="宋体"/>
        <charset val="134"/>
      </rPr>
      <t>广</t>
    </r>
    <r>
      <rPr>
        <sz val="12"/>
        <color indexed="8"/>
        <rFont val="맑은 고딕"/>
        <family val="3"/>
        <charset val="129"/>
      </rPr>
      <t>告宣</t>
    </r>
    <r>
      <rPr>
        <sz val="12"/>
        <color indexed="8"/>
        <rFont val="맑은 고딕"/>
        <family val="3"/>
        <charset val="129"/>
      </rPr>
      <t>传费)</t>
    </r>
    <phoneticPr fontId="82" type="noConversion"/>
  </si>
  <si>
    <r>
      <t>24)  수출제비용 (61324000 - 出口收</t>
    </r>
    <r>
      <rPr>
        <sz val="12"/>
        <color indexed="8"/>
        <rFont val="맑은 고딕"/>
        <family val="3"/>
        <charset val="129"/>
      </rPr>
      <t>费)</t>
    </r>
    <phoneticPr fontId="82" type="noConversion"/>
  </si>
  <si>
    <r>
      <t>25)  B/B PVC로스 관세 (61325000 - 下脚料</t>
    </r>
    <r>
      <rPr>
        <sz val="12"/>
        <color indexed="8"/>
        <rFont val="맑은 고딕"/>
        <family val="3"/>
        <charset val="129"/>
      </rPr>
      <t>补税)</t>
    </r>
    <phoneticPr fontId="82" type="noConversion"/>
  </si>
  <si>
    <r>
      <t>26)  외주가공비 (61326000 - 委托加工</t>
    </r>
    <r>
      <rPr>
        <sz val="12"/>
        <color indexed="8"/>
        <rFont val="맑은 고딕"/>
        <family val="3"/>
        <charset val="129"/>
      </rPr>
      <t>费)</t>
    </r>
    <phoneticPr fontId="82" type="noConversion"/>
  </si>
  <si>
    <r>
      <t xml:space="preserve">27)  잡비 (61390000 - </t>
    </r>
    <r>
      <rPr>
        <sz val="12"/>
        <color indexed="8"/>
        <rFont val="맑은 고딕"/>
        <family val="3"/>
        <charset val="129"/>
      </rPr>
      <t>杂费)</t>
    </r>
    <phoneticPr fontId="82" type="noConversion"/>
  </si>
  <si>
    <t>4. 당기총제조비용</t>
  </si>
  <si>
    <t>(1) 기초재공품</t>
  </si>
  <si>
    <t>(2) 기말재공품</t>
  </si>
  <si>
    <t>(3) 타계정대체</t>
    <phoneticPr fontId="82" type="noConversion"/>
  </si>
  <si>
    <t>5. 당기제품제조원가</t>
    <phoneticPr fontId="82" type="noConversion"/>
  </si>
  <si>
    <t>2025.12</t>
  </si>
  <si>
    <t>(1) 기초 재고</t>
    <phoneticPr fontId="82" type="noConversion"/>
  </si>
  <si>
    <t>1)  복리후생비</t>
  </si>
  <si>
    <t>2)  여비교통비</t>
  </si>
  <si>
    <t>3)  접대비</t>
  </si>
  <si>
    <t>4)  통신비</t>
  </si>
  <si>
    <t>5)  수도광열비</t>
  </si>
  <si>
    <t>6)  세금과공과</t>
  </si>
  <si>
    <t>7)  감가상각비</t>
  </si>
  <si>
    <t>8)  지급임차료</t>
  </si>
  <si>
    <t>9)  수선비</t>
  </si>
  <si>
    <t>10)  보험료</t>
  </si>
  <si>
    <t>11)  차량유지비</t>
  </si>
  <si>
    <t>12)  경상연구개발비</t>
  </si>
  <si>
    <t>13)  운반비</t>
  </si>
  <si>
    <t>14)  교육훈련비</t>
  </si>
  <si>
    <t>15)  도서인쇄비</t>
  </si>
  <si>
    <t>16)  회의비</t>
  </si>
  <si>
    <t>17)  포장비</t>
  </si>
  <si>
    <t>18)  사무용품비</t>
  </si>
  <si>
    <t>19)  소모품비</t>
  </si>
  <si>
    <t>20)  소모공구</t>
  </si>
  <si>
    <t>21)  지급수수료</t>
  </si>
  <si>
    <t>22)  보관료</t>
  </si>
  <si>
    <t>23)  광고선전비</t>
  </si>
  <si>
    <t>24)  수출제비용</t>
  </si>
  <si>
    <t>25)  B/B PVC로스 관세</t>
    <phoneticPr fontId="82" type="noConversion"/>
  </si>
  <si>
    <t>26)  외주가공비</t>
  </si>
  <si>
    <t>27)  잡비</t>
  </si>
  <si>
    <t>구     분</t>
    <phoneticPr fontId="82" type="noConversion"/>
  </si>
  <si>
    <t>I. 총 매출액</t>
  </si>
  <si>
    <t>제품매출</t>
  </si>
  <si>
    <t>상품매출</t>
  </si>
  <si>
    <t>기타매출</t>
  </si>
  <si>
    <t>II.총 매출원가</t>
  </si>
  <si>
    <t>제품매출원가</t>
  </si>
  <si>
    <t>상품매출원가</t>
  </si>
  <si>
    <t>기타매출원가</t>
  </si>
  <si>
    <t>영업부가세</t>
    <phoneticPr fontId="82" type="noConversion"/>
  </si>
  <si>
    <t>III.매출 총이익</t>
  </si>
  <si>
    <t>매출총이익율(%)</t>
  </si>
  <si>
    <t>IV.판매관리비</t>
  </si>
  <si>
    <t>급여</t>
    <phoneticPr fontId="82" type="noConversion"/>
  </si>
  <si>
    <t>복리후생비</t>
  </si>
  <si>
    <t>여비교통비</t>
  </si>
  <si>
    <t>접대비</t>
  </si>
  <si>
    <t>통신비</t>
  </si>
  <si>
    <t>수도광열비</t>
  </si>
  <si>
    <t>세금과공과</t>
  </si>
  <si>
    <t>감가상각비</t>
  </si>
  <si>
    <t>지급임차료</t>
  </si>
  <si>
    <t>수선비</t>
  </si>
  <si>
    <t>보험료</t>
  </si>
  <si>
    <t>차량유지비</t>
  </si>
  <si>
    <t>경상연구개발비</t>
  </si>
  <si>
    <t>운반비</t>
  </si>
  <si>
    <t>교육훈련비</t>
  </si>
  <si>
    <t>도서인쇄비</t>
  </si>
  <si>
    <t>회의비</t>
  </si>
  <si>
    <t>포장비</t>
  </si>
  <si>
    <t>사무용품비</t>
  </si>
  <si>
    <t>소모품비</t>
  </si>
  <si>
    <t>지급수수료</t>
  </si>
  <si>
    <t>보관료</t>
  </si>
  <si>
    <t>광고선전비</t>
  </si>
  <si>
    <t>수출제비용</t>
  </si>
  <si>
    <t>견본비</t>
  </si>
  <si>
    <t>기술지원료</t>
  </si>
  <si>
    <t>잡비</t>
  </si>
  <si>
    <t>V.영업 이익</t>
  </si>
  <si>
    <t>영업이익율(%)</t>
  </si>
  <si>
    <t>- 영업외 수익</t>
  </si>
  <si>
    <t>단기투자자산익</t>
  </si>
  <si>
    <t>외환차익</t>
  </si>
  <si>
    <t>외화환산이익</t>
  </si>
  <si>
    <t>전기오류수정이익</t>
  </si>
  <si>
    <t>유형자산처분이익</t>
  </si>
  <si>
    <t>이자수익</t>
  </si>
  <si>
    <t>잡이익</t>
  </si>
  <si>
    <t>- 영업외 비용</t>
  </si>
  <si>
    <t>외환차손</t>
  </si>
  <si>
    <t>기부금</t>
  </si>
  <si>
    <t>기타의대손상각비</t>
  </si>
  <si>
    <t>외화환산손실</t>
  </si>
  <si>
    <t>단기투자자산손실</t>
  </si>
  <si>
    <t>재고자산감모손실</t>
  </si>
  <si>
    <t>전기오류수정손실</t>
    <phoneticPr fontId="82" type="noConversion"/>
  </si>
  <si>
    <t>유형자산처분손실</t>
  </si>
  <si>
    <t>유형자산감액손실</t>
  </si>
  <si>
    <t>무형자산감액손실</t>
  </si>
  <si>
    <t>재고자산폐기손실</t>
  </si>
  <si>
    <t>잡손실</t>
  </si>
  <si>
    <t>이자비용</t>
  </si>
  <si>
    <t>VI.법인세 차감전 이익</t>
  </si>
  <si>
    <t>법인세비용</t>
  </si>
  <si>
    <t>VII.당기 순이익</t>
  </si>
  <si>
    <t>순이익율(%)</t>
  </si>
  <si>
    <t xml:space="preserve">(단위: RMB) </t>
    <phoneticPr fontId="82" type="noConversion"/>
  </si>
  <si>
    <t>[  전    월  ]</t>
    <phoneticPr fontId="82" type="noConversion"/>
  </si>
  <si>
    <t>매출구성비</t>
    <phoneticPr fontId="82" type="noConversion"/>
  </si>
  <si>
    <t xml:space="preserve">   [  계  획  ]</t>
    <phoneticPr fontId="82" type="noConversion"/>
  </si>
  <si>
    <t xml:space="preserve">    [  실   적  ]</t>
    <phoneticPr fontId="82" type="noConversion"/>
  </si>
  <si>
    <t>[  전월비 ]</t>
    <phoneticPr fontId="82" type="noConversion"/>
  </si>
  <si>
    <t>[ 계획비 ]</t>
    <phoneticPr fontId="82" type="noConversion"/>
  </si>
  <si>
    <t>[  계획비 ]</t>
    <phoneticPr fontId="82" type="noConversion"/>
  </si>
  <si>
    <t>매출수량(M)</t>
  </si>
  <si>
    <t>내수 동중량(KG)</t>
    <phoneticPr fontId="82" type="noConversion"/>
  </si>
  <si>
    <t>B/B 동중량(KG)</t>
    <phoneticPr fontId="82" type="noConversion"/>
  </si>
  <si>
    <t>반제품매출원가</t>
    <phoneticPr fontId="82" type="noConversion"/>
  </si>
  <si>
    <t>기타매출원가</t>
    <phoneticPr fontId="82" type="noConversion"/>
  </si>
  <si>
    <r>
      <t>급여 (52101000 - 工</t>
    </r>
    <r>
      <rPr>
        <sz val="12"/>
        <color indexed="23"/>
        <rFont val="맑은 고딕"/>
        <family val="3"/>
        <charset val="129"/>
      </rPr>
      <t>资板块)</t>
    </r>
    <phoneticPr fontId="82" type="noConversion"/>
  </si>
  <si>
    <r>
      <t>복리후생비 (52105000 - 福利</t>
    </r>
    <r>
      <rPr>
        <sz val="12"/>
        <color indexed="23"/>
        <rFont val="맑은 고딕"/>
        <family val="3"/>
        <charset val="129"/>
      </rPr>
      <t>费)</t>
    </r>
    <phoneticPr fontId="82" type="noConversion"/>
  </si>
  <si>
    <r>
      <t>여비교통비 (52106000 - 差旅交通</t>
    </r>
    <r>
      <rPr>
        <sz val="12"/>
        <color indexed="23"/>
        <rFont val="맑은 고딕"/>
        <family val="3"/>
        <charset val="129"/>
      </rPr>
      <t>费)</t>
    </r>
    <phoneticPr fontId="82" type="noConversion"/>
  </si>
  <si>
    <r>
      <t>접대비 (52107000 - 招待</t>
    </r>
    <r>
      <rPr>
        <sz val="12"/>
        <color indexed="23"/>
        <rFont val="맑은 고딕"/>
        <family val="3"/>
        <charset val="129"/>
      </rPr>
      <t>费)</t>
    </r>
    <phoneticPr fontId="82" type="noConversion"/>
  </si>
  <si>
    <r>
      <t>통신비 (52108000 - 通信</t>
    </r>
    <r>
      <rPr>
        <sz val="12"/>
        <color indexed="23"/>
        <rFont val="맑은 고딕"/>
        <family val="3"/>
        <charset val="129"/>
      </rPr>
      <t>费)</t>
    </r>
    <phoneticPr fontId="82" type="noConversion"/>
  </si>
  <si>
    <r>
      <t>수도광열비 (52109000 - 水</t>
    </r>
    <r>
      <rPr>
        <sz val="12"/>
        <color indexed="23"/>
        <rFont val="맑은 고딕"/>
        <family val="3"/>
        <charset val="129"/>
      </rPr>
      <t>电气费)</t>
    </r>
    <phoneticPr fontId="82" type="noConversion"/>
  </si>
  <si>
    <r>
      <t xml:space="preserve">세금과공과 (52110000 - </t>
    </r>
    <r>
      <rPr>
        <sz val="12"/>
        <color indexed="23"/>
        <rFont val="맑은 고딕"/>
        <family val="3"/>
        <charset val="129"/>
      </rPr>
      <t>税与费)</t>
    </r>
    <phoneticPr fontId="82" type="noConversion"/>
  </si>
  <si>
    <r>
      <t>감가상각비 (52111000 - 折</t>
    </r>
    <r>
      <rPr>
        <sz val="12"/>
        <color indexed="23"/>
        <rFont val="맑은 고딕"/>
        <family val="3"/>
        <charset val="129"/>
      </rPr>
      <t>旧费)</t>
    </r>
    <phoneticPr fontId="82" type="noConversion"/>
  </si>
  <si>
    <t>지급임차료 (52112000 - 支付租金)</t>
    <phoneticPr fontId="82" type="noConversion"/>
  </si>
  <si>
    <r>
      <t xml:space="preserve">수선비 (52113000 - </t>
    </r>
    <r>
      <rPr>
        <sz val="12"/>
        <color indexed="23"/>
        <rFont val="맑은 고딕"/>
        <family val="3"/>
        <charset val="129"/>
      </rPr>
      <t>维修费)</t>
    </r>
    <phoneticPr fontId="82" type="noConversion"/>
  </si>
  <si>
    <r>
      <t>보험료 (52114000 - 保</t>
    </r>
    <r>
      <rPr>
        <sz val="12"/>
        <color indexed="23"/>
        <rFont val="맑은 고딕"/>
        <family val="3"/>
        <charset val="129"/>
      </rPr>
      <t>险费)</t>
    </r>
    <phoneticPr fontId="82" type="noConversion"/>
  </si>
  <si>
    <r>
      <t xml:space="preserve">차량유지비 (52115000 - </t>
    </r>
    <r>
      <rPr>
        <sz val="12"/>
        <color indexed="23"/>
        <rFont val="맑은 고딕"/>
        <family val="3"/>
        <charset val="129"/>
      </rPr>
      <t>车辆费)</t>
    </r>
    <phoneticPr fontId="82" type="noConversion"/>
  </si>
  <si>
    <r>
      <t xml:space="preserve">경상연구개발비 (52116000 - </t>
    </r>
    <r>
      <rPr>
        <sz val="12"/>
        <color indexed="23"/>
        <rFont val="맑은 고딕"/>
        <family val="3"/>
        <charset val="129"/>
      </rPr>
      <t>经常研究开发费用)</t>
    </r>
    <phoneticPr fontId="82" type="noConversion"/>
  </si>
  <si>
    <r>
      <t xml:space="preserve">운반비 (52117000 - </t>
    </r>
    <r>
      <rPr>
        <sz val="12"/>
        <color indexed="23"/>
        <rFont val="맑은 고딕"/>
        <family val="3"/>
        <charset val="129"/>
      </rPr>
      <t>运费(판)_운반비)</t>
    </r>
    <phoneticPr fontId="82" type="noConversion"/>
  </si>
  <si>
    <r>
      <t xml:space="preserve">교육훈련비 (52118000 - </t>
    </r>
    <r>
      <rPr>
        <sz val="12"/>
        <color indexed="23"/>
        <rFont val="맑은 고딕"/>
        <family val="3"/>
        <charset val="129"/>
      </rPr>
      <t>教育训练费)</t>
    </r>
    <phoneticPr fontId="82" type="noConversion"/>
  </si>
  <si>
    <r>
      <t xml:space="preserve">도서인쇄비 (52119000 - </t>
    </r>
    <r>
      <rPr>
        <sz val="12"/>
        <color indexed="23"/>
        <rFont val="맑은 고딕"/>
        <family val="3"/>
        <charset val="129"/>
      </rPr>
      <t>图书印刷费)</t>
    </r>
    <phoneticPr fontId="82" type="noConversion"/>
  </si>
  <si>
    <r>
      <t xml:space="preserve">회의비 (52120000 - </t>
    </r>
    <r>
      <rPr>
        <sz val="12"/>
        <color indexed="23"/>
        <rFont val="맑은 고딕"/>
        <family val="3"/>
        <charset val="129"/>
      </rPr>
      <t>会议费)</t>
    </r>
    <phoneticPr fontId="82" type="noConversion"/>
  </si>
  <si>
    <r>
      <t>포장비 (52121000 - 包</t>
    </r>
    <r>
      <rPr>
        <sz val="12"/>
        <color indexed="23"/>
        <rFont val="宋体"/>
        <charset val="134"/>
      </rPr>
      <t>装</t>
    </r>
    <r>
      <rPr>
        <sz val="12"/>
        <color indexed="23"/>
        <rFont val="맑은 고딕"/>
        <family val="3"/>
        <charset val="129"/>
      </rPr>
      <t>费)</t>
    </r>
    <phoneticPr fontId="82" type="noConversion"/>
  </si>
  <si>
    <r>
      <t xml:space="preserve">사무용품비 (52122000 - </t>
    </r>
    <r>
      <rPr>
        <sz val="12"/>
        <color indexed="23"/>
        <rFont val="맑은 고딕"/>
        <family val="3"/>
        <charset val="129"/>
      </rPr>
      <t>办公用品费)</t>
    </r>
    <phoneticPr fontId="82" type="noConversion"/>
  </si>
  <si>
    <r>
      <t>소모품비 (52123000 - 消耗品</t>
    </r>
    <r>
      <rPr>
        <sz val="12"/>
        <color indexed="23"/>
        <rFont val="맑은 고딕"/>
        <family val="3"/>
        <charset val="129"/>
      </rPr>
      <t>费)</t>
    </r>
    <phoneticPr fontId="82" type="noConversion"/>
  </si>
  <si>
    <r>
      <t>지급수수료 (52124000 - 手</t>
    </r>
    <r>
      <rPr>
        <sz val="12"/>
        <color indexed="23"/>
        <rFont val="맑은 고딕"/>
        <family val="3"/>
        <charset val="129"/>
      </rPr>
      <t>续费)</t>
    </r>
    <phoneticPr fontId="82" type="noConversion"/>
  </si>
  <si>
    <r>
      <t>보관료 (52125000 - 保管</t>
    </r>
    <r>
      <rPr>
        <sz val="12"/>
        <color indexed="23"/>
        <rFont val="맑은 고딕"/>
        <family val="3"/>
        <charset val="129"/>
      </rPr>
      <t>费)</t>
    </r>
    <phoneticPr fontId="82" type="noConversion"/>
  </si>
  <si>
    <r>
      <t xml:space="preserve">광고선전비 (52126000 - </t>
    </r>
    <r>
      <rPr>
        <sz val="12"/>
        <color indexed="23"/>
        <rFont val="宋体"/>
        <charset val="134"/>
      </rPr>
      <t>广</t>
    </r>
    <r>
      <rPr>
        <sz val="12"/>
        <color indexed="23"/>
        <rFont val="맑은 고딕"/>
        <family val="3"/>
        <charset val="129"/>
      </rPr>
      <t>告宣</t>
    </r>
    <r>
      <rPr>
        <sz val="12"/>
        <color indexed="23"/>
        <rFont val="맑은 고딕"/>
        <family val="3"/>
        <charset val="129"/>
      </rPr>
      <t>传费)</t>
    </r>
    <phoneticPr fontId="82" type="noConversion"/>
  </si>
  <si>
    <r>
      <t>수출제비용 (52127000 - 出口收</t>
    </r>
    <r>
      <rPr>
        <sz val="12"/>
        <color indexed="23"/>
        <rFont val="맑은 고딕"/>
        <family val="3"/>
        <charset val="129"/>
      </rPr>
      <t>费)</t>
    </r>
    <phoneticPr fontId="82" type="noConversion"/>
  </si>
  <si>
    <r>
      <t xml:space="preserve">견본비 (52128000 - </t>
    </r>
    <r>
      <rPr>
        <sz val="12"/>
        <color indexed="23"/>
        <rFont val="맑은 고딕"/>
        <family val="3"/>
        <charset val="129"/>
      </rPr>
      <t>样品费)</t>
    </r>
    <phoneticPr fontId="82" type="noConversion"/>
  </si>
  <si>
    <r>
      <t>기술지원료 (52129010 -技</t>
    </r>
    <r>
      <rPr>
        <sz val="12"/>
        <color indexed="23"/>
        <rFont val="맑은 고딕"/>
        <family val="3"/>
        <charset val="129"/>
      </rPr>
      <t>术支援费)</t>
    </r>
    <phoneticPr fontId="82" type="noConversion"/>
  </si>
  <si>
    <r>
      <t xml:space="preserve">잡비 (52190000 - </t>
    </r>
    <r>
      <rPr>
        <sz val="12"/>
        <color indexed="23"/>
        <rFont val="맑은 고딕"/>
        <family val="3"/>
        <charset val="129"/>
      </rPr>
      <t>杂费)</t>
    </r>
    <phoneticPr fontId="82" type="noConversion"/>
  </si>
  <si>
    <t>전선사업부 손익계산서(WIRE)</t>
    <phoneticPr fontId="82" type="noConversion"/>
  </si>
  <si>
    <t xml:space="preserve">    [  실   적  ]</t>
  </si>
  <si>
    <t>전장사업부 손익계산서(EV)</t>
    <phoneticPr fontId="82" type="noConversion"/>
  </si>
  <si>
    <r>
      <t xml:space="preserve">■ 2026년 월별 제조원가 명세서 </t>
    </r>
    <r>
      <rPr>
        <b/>
        <sz val="18"/>
        <rFont val="Microsoft YaHei"/>
        <family val="2"/>
        <charset val="134"/>
      </rPr>
      <t>业绩</t>
    </r>
    <r>
      <rPr>
        <b/>
        <sz val="18"/>
        <rFont val="맑은 고딕"/>
        <family val="3"/>
        <charset val="129"/>
      </rPr>
      <t xml:space="preserve"> _ 制造</t>
    </r>
    <r>
      <rPr>
        <b/>
        <sz val="18"/>
        <rFont val="Microsoft YaHei"/>
        <family val="2"/>
        <charset val="134"/>
      </rPr>
      <t>费</t>
    </r>
    <r>
      <rPr>
        <b/>
        <sz val="18"/>
        <rFont val="맑은 고딕"/>
        <family val="2"/>
        <charset val="129"/>
      </rPr>
      <t>用明</t>
    </r>
    <r>
      <rPr>
        <b/>
        <sz val="18"/>
        <rFont val="Microsoft YaHei"/>
        <family val="2"/>
        <charset val="134"/>
      </rPr>
      <t>细书</t>
    </r>
    <r>
      <rPr>
        <b/>
        <sz val="18"/>
        <rFont val="맑은 고딕"/>
        <family val="3"/>
        <charset val="129"/>
      </rPr>
      <t xml:space="preserve"> _全体</t>
    </r>
    <phoneticPr fontId="82" type="noConversion"/>
  </si>
  <si>
    <t>2026년 누계</t>
    <phoneticPr fontId="82" type="noConversion"/>
  </si>
  <si>
    <t>2026.01</t>
    <phoneticPr fontId="82" type="noConversion"/>
  </si>
  <si>
    <t>2026.02</t>
  </si>
  <si>
    <t>2026.03</t>
  </si>
  <si>
    <t>2026.04</t>
  </si>
  <si>
    <t>2026.05</t>
  </si>
  <si>
    <t>2026.06</t>
  </si>
  <si>
    <t>2026.07</t>
  </si>
  <si>
    <t>2026.08</t>
  </si>
  <si>
    <t>2026.09</t>
  </si>
  <si>
    <t>2026.10</t>
  </si>
  <si>
    <t>2026.11</t>
  </si>
  <si>
    <t>2026.12</t>
  </si>
  <si>
    <t>2025.12</t>
    <phoneticPr fontId="18" type="noConversion"/>
  </si>
  <si>
    <r>
      <t xml:space="preserve">2026年 </t>
    </r>
    <r>
      <rPr>
        <b/>
        <sz val="12"/>
        <color indexed="8"/>
        <rFont val="宋体"/>
        <charset val="134"/>
      </rPr>
      <t>业绩</t>
    </r>
    <r>
      <rPr>
        <b/>
        <sz val="12"/>
        <color indexed="8"/>
        <rFont val="맑은 고딕"/>
        <family val="3"/>
        <charset val="129"/>
      </rPr>
      <t xml:space="preserve"> _ 制造</t>
    </r>
    <r>
      <rPr>
        <b/>
        <sz val="12"/>
        <color indexed="8"/>
        <rFont val="宋体"/>
        <charset val="134"/>
      </rPr>
      <t>费</t>
    </r>
    <r>
      <rPr>
        <b/>
        <sz val="12"/>
        <color indexed="8"/>
        <rFont val="맑은 고딕"/>
        <family val="3"/>
        <charset val="129"/>
      </rPr>
      <t>用明</t>
    </r>
    <r>
      <rPr>
        <b/>
        <sz val="12"/>
        <color indexed="8"/>
        <rFont val="宋体"/>
        <charset val="134"/>
      </rPr>
      <t>细书</t>
    </r>
    <r>
      <rPr>
        <b/>
        <sz val="12"/>
        <color indexed="8"/>
        <rFont val="맑은 고딕"/>
        <family val="3"/>
        <charset val="129"/>
      </rPr>
      <t xml:space="preserve"> _</t>
    </r>
    <r>
      <rPr>
        <b/>
        <sz val="12"/>
        <color indexed="12"/>
        <rFont val="宋体"/>
        <charset val="134"/>
      </rPr>
      <t>电线</t>
    </r>
    <phoneticPr fontId="5" type="noConversion"/>
  </si>
  <si>
    <r>
      <t xml:space="preserve">2026年 </t>
    </r>
    <r>
      <rPr>
        <b/>
        <sz val="12"/>
        <color indexed="8"/>
        <rFont val="宋体"/>
        <charset val="134"/>
      </rPr>
      <t>业绩</t>
    </r>
    <r>
      <rPr>
        <b/>
        <sz val="12"/>
        <color indexed="8"/>
        <rFont val="맑은 고딕"/>
        <family val="3"/>
        <charset val="129"/>
      </rPr>
      <t xml:space="preserve"> _ 制造</t>
    </r>
    <r>
      <rPr>
        <b/>
        <sz val="12"/>
        <color indexed="8"/>
        <rFont val="宋体"/>
        <charset val="134"/>
      </rPr>
      <t>费</t>
    </r>
    <r>
      <rPr>
        <b/>
        <sz val="12"/>
        <color indexed="8"/>
        <rFont val="맑은 고딕"/>
        <family val="3"/>
        <charset val="129"/>
      </rPr>
      <t>用明</t>
    </r>
    <r>
      <rPr>
        <b/>
        <sz val="12"/>
        <color indexed="8"/>
        <rFont val="宋体"/>
        <charset val="134"/>
      </rPr>
      <t>细书</t>
    </r>
    <r>
      <rPr>
        <b/>
        <sz val="12"/>
        <color indexed="8"/>
        <rFont val="맑은 고딕"/>
        <family val="3"/>
        <charset val="129"/>
      </rPr>
      <t xml:space="preserve"> _</t>
    </r>
    <r>
      <rPr>
        <b/>
        <sz val="12"/>
        <color indexed="12"/>
        <rFont val="맑은 고딕"/>
        <family val="3"/>
        <charset val="129"/>
      </rPr>
      <t>EV</t>
    </r>
    <phoneticPr fontId="5" type="noConversion"/>
  </si>
  <si>
    <t>2026년 월별 손익계산서</t>
    <phoneticPr fontId="82" type="noConversion"/>
  </si>
  <si>
    <r>
      <t>202</t>
    </r>
    <r>
      <rPr>
        <b/>
        <sz val="12"/>
        <color rgb="FF000000"/>
        <rFont val="맑은 고딕"/>
        <family val="2"/>
        <charset val="129"/>
      </rPr>
      <t>6</t>
    </r>
    <r>
      <rPr>
        <b/>
        <sz val="12"/>
        <color indexed="8"/>
        <rFont val="맑은 고딕"/>
        <family val="3"/>
        <charset val="129"/>
      </rPr>
      <t xml:space="preserve">年 </t>
    </r>
    <r>
      <rPr>
        <b/>
        <sz val="12"/>
        <color indexed="8"/>
        <rFont val="宋体"/>
        <charset val="134"/>
      </rPr>
      <t>业绩</t>
    </r>
    <r>
      <rPr>
        <b/>
        <sz val="12"/>
        <color indexed="8"/>
        <rFont val="맑은 고딕"/>
        <family val="3"/>
        <charset val="129"/>
      </rPr>
      <t xml:space="preserve"> _ </t>
    </r>
    <r>
      <rPr>
        <b/>
        <sz val="12"/>
        <color indexed="8"/>
        <rFont val="宋体"/>
        <charset val="134"/>
      </rPr>
      <t>损</t>
    </r>
    <r>
      <rPr>
        <b/>
        <sz val="12"/>
        <color indexed="8"/>
        <rFont val="맑은 고딕"/>
        <family val="3"/>
        <charset val="129"/>
      </rPr>
      <t>益表 _</t>
    </r>
    <r>
      <rPr>
        <b/>
        <sz val="12"/>
        <color indexed="12"/>
        <rFont val="맑은 고딕"/>
        <family val="3"/>
        <charset val="129"/>
      </rPr>
      <t>EV</t>
    </r>
    <phoneticPr fontId="5" type="noConversion"/>
  </si>
  <si>
    <r>
      <t xml:space="preserve">2026年 </t>
    </r>
    <r>
      <rPr>
        <b/>
        <sz val="12"/>
        <color indexed="8"/>
        <rFont val="宋体"/>
        <charset val="134"/>
      </rPr>
      <t>业绩</t>
    </r>
    <r>
      <rPr>
        <b/>
        <sz val="12"/>
        <color indexed="8"/>
        <rFont val="맑은 고딕"/>
        <family val="3"/>
        <charset val="129"/>
      </rPr>
      <t xml:space="preserve"> _ </t>
    </r>
    <r>
      <rPr>
        <b/>
        <sz val="12"/>
        <color indexed="8"/>
        <rFont val="宋体"/>
        <charset val="134"/>
      </rPr>
      <t>损</t>
    </r>
    <r>
      <rPr>
        <b/>
        <sz val="12"/>
        <color indexed="8"/>
        <rFont val="맑은 고딕"/>
        <family val="3"/>
        <charset val="129"/>
      </rPr>
      <t>益表 _</t>
    </r>
    <r>
      <rPr>
        <b/>
        <sz val="12"/>
        <color indexed="12"/>
        <rFont val="宋体"/>
        <charset val="134"/>
      </rPr>
      <t>电线</t>
    </r>
    <phoneticPr fontId="5" type="noConversion"/>
  </si>
  <si>
    <t xml:space="preserve">      기타(KSCI)</t>
    <phoneticPr fontId="18" type="noConversion"/>
  </si>
  <si>
    <t>(환율:195원, 단위: 백만원)</t>
    <phoneticPr fontId="82" type="noConversion"/>
  </si>
  <si>
    <t>고객사</t>
    <phoneticPr fontId="114" type="noConversion"/>
  </si>
  <si>
    <t>동가차이</t>
    <phoneticPr fontId="114" type="noConversion"/>
  </si>
  <si>
    <t>기타</t>
    <phoneticPr fontId="80" type="noConversion"/>
  </si>
  <si>
    <t>합계</t>
    <phoneticPr fontId="114" type="noConversion"/>
  </si>
  <si>
    <r>
      <t>江</t>
    </r>
    <r>
      <rPr>
        <sz val="11"/>
        <rFont val="맑은 고딕"/>
        <family val="1"/>
        <charset val="129"/>
        <scheme val="major"/>
      </rPr>
      <t>苏</t>
    </r>
    <r>
      <rPr>
        <sz val="11"/>
        <rFont val="맑은 고딕"/>
        <family val="3"/>
        <charset val="129"/>
        <scheme val="major"/>
      </rPr>
      <t>京信</t>
    </r>
    <r>
      <rPr>
        <sz val="11"/>
        <rFont val="맑은 고딕"/>
        <family val="1"/>
        <charset val="129"/>
        <scheme val="major"/>
      </rPr>
      <t>电</t>
    </r>
    <r>
      <rPr>
        <sz val="11"/>
        <rFont val="맑은 고딕"/>
        <family val="3"/>
        <charset val="129"/>
        <scheme val="major"/>
      </rPr>
      <t>子有限公司</t>
    </r>
  </si>
  <si>
    <r>
      <t>江</t>
    </r>
    <r>
      <rPr>
        <sz val="11"/>
        <rFont val="맑은 고딕"/>
        <family val="1"/>
        <charset val="129"/>
        <scheme val="major"/>
      </rPr>
      <t>苏</t>
    </r>
    <r>
      <rPr>
        <sz val="11"/>
        <rFont val="맑은 고딕"/>
        <family val="3"/>
        <charset val="129"/>
        <scheme val="major"/>
      </rPr>
      <t>新</t>
    </r>
    <r>
      <rPr>
        <sz val="11"/>
        <rFont val="맑은 고딕"/>
        <family val="1"/>
        <charset val="129"/>
        <scheme val="major"/>
      </rPr>
      <t>进</t>
    </r>
    <r>
      <rPr>
        <sz val="11"/>
        <rFont val="맑은 고딕"/>
        <family val="3"/>
        <charset val="129"/>
        <scheme val="major"/>
      </rPr>
      <t>汽</t>
    </r>
    <r>
      <rPr>
        <sz val="11"/>
        <rFont val="맑은 고딕"/>
        <family val="1"/>
        <charset val="129"/>
        <scheme val="major"/>
      </rPr>
      <t>车</t>
    </r>
    <r>
      <rPr>
        <sz val="11"/>
        <rFont val="맑은 고딕"/>
        <family val="3"/>
        <charset val="129"/>
        <scheme val="major"/>
      </rPr>
      <t>配件有限公司</t>
    </r>
  </si>
  <si>
    <r>
      <t>江</t>
    </r>
    <r>
      <rPr>
        <sz val="11"/>
        <rFont val="맑은 고딕"/>
        <family val="1"/>
        <charset val="129"/>
        <scheme val="major"/>
      </rPr>
      <t>苏</t>
    </r>
    <r>
      <rPr>
        <sz val="11"/>
        <rFont val="맑은 고딕"/>
        <family val="3"/>
        <charset val="129"/>
        <scheme val="major"/>
      </rPr>
      <t>阿</t>
    </r>
    <r>
      <rPr>
        <sz val="11"/>
        <rFont val="맑은 고딕"/>
        <family val="1"/>
        <charset val="129"/>
        <scheme val="major"/>
      </rPr>
      <t>现</t>
    </r>
    <r>
      <rPr>
        <sz val="11"/>
        <rFont val="맑은 고딕"/>
        <family val="3"/>
        <charset val="129"/>
        <scheme val="major"/>
      </rPr>
      <t>特</t>
    </r>
    <r>
      <rPr>
        <sz val="11"/>
        <rFont val="맑은 고딕"/>
        <family val="1"/>
        <charset val="129"/>
        <scheme val="major"/>
      </rPr>
      <t>传</t>
    </r>
    <r>
      <rPr>
        <sz val="11"/>
        <rFont val="맑은 고딕"/>
        <family val="3"/>
        <charset val="129"/>
        <scheme val="major"/>
      </rPr>
      <t>感器有限公司</t>
    </r>
  </si>
  <si>
    <r>
      <t>晟广</t>
    </r>
    <r>
      <rPr>
        <sz val="11"/>
        <rFont val="맑은 고딕"/>
        <family val="1"/>
        <charset val="129"/>
        <scheme val="major"/>
      </rPr>
      <t>达电</t>
    </r>
    <r>
      <rPr>
        <sz val="11"/>
        <rFont val="맑은 고딕"/>
        <family val="3"/>
        <charset val="129"/>
        <scheme val="major"/>
      </rPr>
      <t>子（江</t>
    </r>
    <r>
      <rPr>
        <sz val="11"/>
        <rFont val="맑은 고딕"/>
        <family val="1"/>
        <charset val="129"/>
        <scheme val="major"/>
      </rPr>
      <t>苏</t>
    </r>
    <r>
      <rPr>
        <sz val="11"/>
        <rFont val="맑은 고딕"/>
        <family val="3"/>
        <charset val="129"/>
        <scheme val="major"/>
      </rPr>
      <t>）有限公司（</t>
    </r>
    <r>
      <rPr>
        <sz val="11"/>
        <rFont val="맑은 고딕"/>
        <family val="1"/>
        <charset val="129"/>
        <scheme val="major"/>
      </rPr>
      <t>盐</t>
    </r>
    <r>
      <rPr>
        <sz val="11"/>
        <rFont val="맑은 고딕"/>
        <family val="3"/>
        <charset val="129"/>
        <scheme val="major"/>
      </rPr>
      <t>城晟广</t>
    </r>
    <r>
      <rPr>
        <sz val="11"/>
        <rFont val="맑은 고딕"/>
        <family val="1"/>
        <charset val="129"/>
        <scheme val="major"/>
      </rPr>
      <t>达</t>
    </r>
    <r>
      <rPr>
        <sz val="11"/>
        <rFont val="맑은 고딕"/>
        <family val="3"/>
        <charset val="129"/>
        <scheme val="major"/>
      </rPr>
      <t>）</t>
    </r>
  </si>
  <si>
    <r>
      <t>安徽京信</t>
    </r>
    <r>
      <rPr>
        <sz val="11"/>
        <rFont val="맑은 고딕"/>
        <family val="1"/>
        <charset val="129"/>
        <scheme val="major"/>
      </rPr>
      <t>电</t>
    </r>
    <r>
      <rPr>
        <sz val="11"/>
        <rFont val="맑은 고딕"/>
        <family val="3"/>
        <charset val="129"/>
        <scheme val="major"/>
      </rPr>
      <t>子Kyungshin(안휘경신BB)</t>
    </r>
  </si>
  <si>
    <r>
      <rPr>
        <sz val="11"/>
        <rFont val="맑은 고딕"/>
        <family val="1"/>
        <charset val="129"/>
        <scheme val="major"/>
      </rPr>
      <t>青岛</t>
    </r>
    <r>
      <rPr>
        <sz val="11"/>
        <rFont val="맑은 고딕"/>
        <family val="3"/>
        <charset val="129"/>
        <scheme val="major"/>
      </rPr>
      <t>京信</t>
    </r>
    <r>
      <rPr>
        <sz val="11"/>
        <rFont val="맑은 고딕"/>
        <family val="1"/>
        <charset val="129"/>
        <scheme val="major"/>
      </rPr>
      <t>电</t>
    </r>
    <r>
      <rPr>
        <sz val="11"/>
        <rFont val="맑은 고딕"/>
        <family val="3"/>
        <charset val="129"/>
        <scheme val="major"/>
      </rPr>
      <t>子한국경신(QD청도경신BB)</t>
    </r>
  </si>
  <si>
    <r>
      <rPr>
        <sz val="11"/>
        <rFont val="맑은 고딕"/>
        <family val="1"/>
        <charset val="129"/>
        <scheme val="major"/>
      </rPr>
      <t>青岛</t>
    </r>
    <r>
      <rPr>
        <sz val="11"/>
        <rFont val="맑은 고딕"/>
        <family val="3"/>
        <charset val="129"/>
        <scheme val="major"/>
      </rPr>
      <t>即墨한국경신(GM즉묵경신BB)</t>
    </r>
  </si>
  <si>
    <r>
      <rPr>
        <sz val="11"/>
        <rFont val="맑은 고딕"/>
        <family val="1"/>
        <charset val="129"/>
        <scheme val="major"/>
      </rPr>
      <t>韩国</t>
    </r>
    <r>
      <rPr>
        <sz val="11"/>
        <rFont val="맑은 고딕"/>
        <family val="3"/>
        <charset val="129"/>
        <scheme val="major"/>
      </rPr>
      <t>甫林Bolim  Co.,Ltd.(BB）</t>
    </r>
  </si>
  <si>
    <t>▣ 고객별 매출현황</t>
    <phoneticPr fontId="18" type="noConversion"/>
  </si>
  <si>
    <t>매출</t>
    <phoneticPr fontId="18" type="noConversion"/>
  </si>
  <si>
    <t>영업이익</t>
    <phoneticPr fontId="18" type="noConversion"/>
  </si>
  <si>
    <t>영업이익률</t>
    <phoneticPr fontId="18" type="noConversion"/>
  </si>
  <si>
    <t>경비/청소 (지급수수료-&gt;수선비)</t>
    <phoneticPr fontId="18" type="noConversion"/>
  </si>
  <si>
    <r>
      <t xml:space="preserve">18)  사무용품비 (61318000 - </t>
    </r>
    <r>
      <rPr>
        <sz val="12"/>
        <color rgb="FF000000"/>
        <rFont val="Microsoft JhengHei"/>
        <family val="2"/>
        <charset val="136"/>
      </rPr>
      <t>办</t>
    </r>
    <r>
      <rPr>
        <sz val="12"/>
        <color rgb="FF000000"/>
        <rFont val="맑은 고딕"/>
        <family val="3"/>
        <charset val="129"/>
      </rPr>
      <t>公用品)</t>
    </r>
    <phoneticPr fontId="82" type="noConversion"/>
  </si>
  <si>
    <r>
      <t>19)  소모품비 (61319000 - 消耗品</t>
    </r>
    <r>
      <rPr>
        <sz val="12"/>
        <color rgb="FF000000"/>
        <rFont val="Microsoft JhengHei"/>
        <family val="2"/>
        <charset val="136"/>
      </rPr>
      <t>费</t>
    </r>
    <r>
      <rPr>
        <sz val="12"/>
        <color rgb="FF000000"/>
        <rFont val="맑은 고딕"/>
        <family val="3"/>
        <charset val="129"/>
      </rPr>
      <t>)</t>
    </r>
    <phoneticPr fontId="82" type="noConversion"/>
  </si>
  <si>
    <t>BB동량 수정</t>
    <phoneticPr fontId="18" type="noConversion"/>
  </si>
  <si>
    <t>전월 LME</t>
    <phoneticPr fontId="18" type="noConversion"/>
  </si>
  <si>
    <t>전분기 상해동가</t>
    <phoneticPr fontId="18" type="noConversion"/>
  </si>
  <si>
    <t>전월평균 상해동가</t>
    <phoneticPr fontId="18" type="noConversion"/>
  </si>
  <si>
    <t>전월평균 상해동가, 전분기 상해동가</t>
    <phoneticPr fontId="18" type="noConversion"/>
  </si>
  <si>
    <t>동가기준</t>
    <phoneticPr fontId="114" type="noConversion"/>
  </si>
  <si>
    <t>원인</t>
    <phoneticPr fontId="18" type="noConversion"/>
  </si>
  <si>
    <t>T4컴파운드 수입단가 인상 
현지화 컴파운드 적용 예정</t>
    <phoneticPr fontId="18" type="noConversion"/>
  </si>
  <si>
    <t>■ 2월 제조원가 명세서</t>
    <phoneticPr fontId="82" type="noConversion"/>
  </si>
  <si>
    <t>소방유지비 42,453</t>
    <phoneticPr fontId="18" type="noConversion"/>
  </si>
  <si>
    <t>세무사 연비용, IT 1~2월비용</t>
    <phoneticPr fontId="18" type="noConversion"/>
  </si>
  <si>
    <t>포장비 처리</t>
    <phoneticPr fontId="18" type="noConversion"/>
  </si>
  <si>
    <t>◇ 2월 손익 요약</t>
    <phoneticPr fontId="86" type="noConversion"/>
  </si>
  <si>
    <t>2026년</t>
  </si>
  <si>
    <t>당월 누계</t>
  </si>
  <si>
    <t>년 계획비</t>
  </si>
  <si>
    <t>누계 계획비</t>
  </si>
  <si>
    <t>전월</t>
  </si>
  <si>
    <t>매출/생산</t>
  </si>
  <si>
    <t>당월</t>
  </si>
  <si>
    <t>(백만 원,ton)</t>
  </si>
  <si>
    <t>계획</t>
  </si>
  <si>
    <t>실적</t>
  </si>
  <si>
    <t>진척률</t>
  </si>
  <si>
    <t>구성비</t>
  </si>
  <si>
    <t>전월비</t>
  </si>
  <si>
    <t>계획비</t>
  </si>
  <si>
    <t>비고</t>
  </si>
  <si>
    <t>매출액</t>
  </si>
  <si>
    <t>전선</t>
  </si>
  <si>
    <t>전장</t>
  </si>
  <si>
    <t xml:space="preserve"> * 매출동량</t>
  </si>
  <si>
    <t>매출원가</t>
  </si>
  <si>
    <t>판매관리비</t>
  </si>
  <si>
    <t xml:space="preserve"> 급여</t>
  </si>
  <si>
    <t xml:space="preserve"> 운반비</t>
  </si>
  <si>
    <t xml:space="preserve"> 지급수수료</t>
  </si>
  <si>
    <t xml:space="preserve"> 감가상각비</t>
  </si>
  <si>
    <t xml:space="preserve"> 후생비</t>
  </si>
  <si>
    <t xml:space="preserve"> 기타</t>
  </si>
  <si>
    <t>생산액</t>
  </si>
  <si>
    <t>재료비</t>
  </si>
  <si>
    <t>노무비</t>
  </si>
  <si>
    <t>제조경비</t>
  </si>
  <si>
    <t xml:space="preserve"> 동력비</t>
  </si>
  <si>
    <t xml:space="preserve"> 소모품비</t>
  </si>
  <si>
    <t xml:space="preserve"> 수선비</t>
  </si>
  <si>
    <t xml:space="preserve"> 소모공구</t>
  </si>
  <si>
    <t xml:space="preserve">    └ B/B</t>
  </si>
  <si>
    <t>누계</t>
  </si>
  <si>
    <t>진척율</t>
  </si>
  <si>
    <t>달성율</t>
  </si>
  <si>
    <t xml:space="preserve">    기타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</si>
</sst>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8">
    <x:numFmt numFmtId="41" formatCode="_-* #,##0_-;\-* #,##0_-;_-* &quot;-&quot;_-;_-@_-"/>
    <x:numFmt numFmtId="43" formatCode="_-* #,##0.00_-;\-* #,##0.00_-;_-* &quot;-&quot;??_-;_-@_-"/>
    <x:numFmt numFmtId="176" formatCode="_ * #,##0_ ;_ * \-#,##0_ ;_ * &quot;-&quot;_ ;_ @_ "/>
    <x:numFmt numFmtId="177" formatCode="_ * #,##0.00_ ;_ * \-#,##0.00_ ;_ * &quot;-&quot;??_ ;_ @_ "/>
    <x:numFmt numFmtId="178" formatCode="#,##0_ "/>
    <x:numFmt numFmtId="179" formatCode="0.0%"/>
    <x:numFmt numFmtId="181" formatCode="0_);[Red]\(0\)"/>
    <x:numFmt numFmtId="182" formatCode="#,##0.00_ "/>
    <x:numFmt numFmtId="183" formatCode="_ * #,##0.0000_ ;_ * \-#,##0.0000_ ;_ * &quot;-&quot;_ ;_ @_ "/>
    <x:numFmt numFmtId="184" formatCode="#,##0,"/>
    <x:numFmt numFmtId="185" formatCode="_ * #,##0.00_ ;_ * \-#,##0.00_ ;_ * &quot;-&quot;_ ;_ @_ "/>
    <x:numFmt numFmtId="186" formatCode="#,##0,,"/>
    <x:numFmt numFmtId="187" formatCode="_-* #,##0.0000_-;\-* #,##0.0000_-;_-* &quot;-&quot;_-;_-@_-"/>
    <x:numFmt numFmtId="188" formatCode="_ * #,##0.000_ ;_ * \-#,##0.000_ ;_ * &quot;-&quot;_ ;_ @_ "/>
    <x:numFmt numFmtId="189" formatCode="_-* #,##0.000_-;\-* #,##0.000_-;_-* &quot;-&quot;_-;_-@_-"/>
    <x:numFmt numFmtId="190" formatCode="_-* #,##0.00000_-;\-* #,##0.00000_-;_-* &quot;-&quot;_-;_-@_-"/>
    <x:numFmt numFmtId="191" formatCode="#,##0.0000_ "/>
    <x:numFmt numFmtId="192" formatCode="#,##0_ ;[Red]\-#,##0\ "/>
    <x:numFmt numFmtId="193" formatCode="#,##0.0_ "/>
    <x:numFmt numFmtId="194" formatCode="#,##0.000_ "/>
    <x:numFmt numFmtId="195" formatCode="#,##0_);[Red]\(#,##0\)"/>
    <x:numFmt numFmtId="196" formatCode="_ [$¥-804]* #,##0.0000_ ;_ [$¥-804]* \-#,##0.0000_ ;_ [$¥-804]* &quot;-&quot;??_ ;_ @_ "/>
    <x:numFmt numFmtId="197" formatCode="_-* #,##0.00_-;\-* #,##0.00_-;_-* &quot;-&quot;_-;_-@_-"/>
    <x:numFmt numFmtId="198" formatCode="##&quot;월 손익계산서&quot;"/>
    <x:numFmt numFmtId="199" formatCode="_-* #,##0.0_-;\-* #,##0.0_-;_-* &quot;-&quot;_-;_-@_-"/>
    <x:numFmt numFmtId="200" formatCode="#,##0.000000_ "/>
    <x:numFmt numFmtId="201" formatCode="#,##0.00000_ "/>
    <x:numFmt numFmtId="202" formatCode="0.0000%"/>
  </x:numFmts>
  <x:fonts count="121">
    <x:font>
      <x:sz val="12"/>
      <x:name val="바탕체"/>
      <x:family val="1"/>
      <x:charset val="129"/>
    </x:font>
    <x:font>
      <x:sz val="10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2"/>
      <x:name val="바탕체"/>
      <x:family val="1"/>
      <x:charset val="129"/>
    </x:font>
    <x:font>
      <x:sz val="16"/>
      <x:name val="굴림체"/>
      <x:family val="3"/>
      <x:charset val="129"/>
    </x:font>
    <x:font>
      <x:sz val="14"/>
      <x:name val="맑은 고딕"/>
      <x:family val="3"/>
      <x:charset val="129"/>
    </x:font>
    <x:font>
      <x:sz val="12"/>
      <x:name val="맑은 고딕"/>
      <x:family val="3"/>
      <x:charset val="129"/>
    </x:font>
    <x:font>
      <x:sz val="12"/>
      <x:name val="FangSong"/>
      <x:family val="3"/>
      <x:charset val="134"/>
    </x:font>
    <x:font>
      <x:b/>
      <x:sz val="12"/>
      <x:name val="맑은 고딕"/>
      <x:family val="3"/>
      <x:charset val="129"/>
    </x:font>
    <x:font>
      <x:b/>
      <x:sz val="12"/>
      <x:color theme="0"/>
      <x:name val="맑은 고딕"/>
      <x:family val="3"/>
      <x:charset val="129"/>
    </x:font>
    <x:font>
      <x:b/>
      <x:sz val="20"/>
      <x:color rgb="FF000000"/>
      <x:name val="맑은 고딕"/>
      <x:family val="3"/>
      <x:charset val="129"/>
    </x:font>
    <x:font>
      <x:b/>
      <x:sz val="20"/>
      <x:color rgb="FF000000"/>
      <x:name val="宋体"/>
      <x:family val="3"/>
      <x:charset val="134"/>
    </x:font>
    <x:font>
      <x:b/>
      <x:sz val="12"/>
      <x:color theme="0"/>
      <x:name val="MS Gothic"/>
      <x:family val="3"/>
      <x:charset val="128"/>
    </x:font>
    <x:font>
      <x:b/>
      <x:sz val="12"/>
      <x:color theme="0"/>
      <x:name val="FangSong"/>
      <x:family val="3"/>
      <x:charset val="134"/>
    </x:font>
    <x:font>
      <x:b/>
      <x:sz val="12"/>
      <x:name val="FangSong"/>
      <x:family val="3"/>
      <x:charset val="134"/>
    </x:font>
    <x:font>
      <x:b/>
      <x:sz val="20"/>
      <x:color rgb="FF0000FF"/>
      <x:name val="맑은 고딕"/>
      <x:family val="3"/>
      <x:charset val="129"/>
    </x:font>
    <x:font>
      <x:b/>
      <x:sz val="20"/>
      <x:color rgb="FF0000FF"/>
      <x:name val="宋体"/>
      <x:family val="3"/>
      <x:charset val="134"/>
    </x:font>
    <x:font>
      <x:sz val="8"/>
      <x:name val="바탕체"/>
      <x:family val="1"/>
      <x:charset val="129"/>
    </x:font>
    <x:font>
      <x:sz val="12"/>
      <x:name val="宋体"/>
      <x:family val="3"/>
      <x:charset val="134"/>
    </x:font>
    <x:font>
      <x:sz val="12"/>
      <x:color rgb="FFFF0000"/>
      <x:name val="맑은 고딕"/>
      <x:family val="3"/>
      <x:charset val="129"/>
    </x:font>
    <x:font>
      <x:sz val="11"/>
      <x:color theme="1"/>
      <x:name val="맑은 고딕"/>
      <x:family val="3"/>
      <x:charset val="129"/>
      <x:scheme val="minor"/>
    </x:font>
    <x:font>
      <x:sz val="12"/>
      <x:name val="NSimSun"/>
      <x:family val="3"/>
      <x:charset val="134"/>
    </x:font>
    <x:font>
      <x:b/>
      <x:sz val="11"/>
      <x:color rgb="FF000000"/>
      <x:name val="맑은 고딕"/>
      <x:family val="3"/>
      <x:charset val="129"/>
    </x:font>
    <x:font>
      <x:sz val="8"/>
      <x:name val="맑은 고딕"/>
      <x:family val="2"/>
      <x:charset val="129"/>
    </x:font>
    <x:font>
      <x:sz val="11"/>
      <x:color rgb="FF000000"/>
      <x:name val="맑은 고딕"/>
      <x:family val="2"/>
      <x:charset val="129"/>
    </x:font>
    <x:font>
      <x:b/>
      <x:sz val="11"/>
      <x:color rgb="FFFFFFFF"/>
      <x:name val="맑은 고딕"/>
      <x:family val="3"/>
      <x:charset val="129"/>
    </x:font>
    <x:font>
      <x:sz val="11"/>
      <x:color rgb="FFFFFFFF"/>
      <x:name val="맑은 고딕"/>
      <x:family val="3"/>
      <x:charset val="129"/>
    </x:font>
    <x:font>
      <x:sz val="11"/>
      <x:color rgb="FF000000"/>
      <x:name val="맑은 고딕"/>
      <x:family val="3"/>
      <x:charset val="129"/>
    </x:font>
    <x:font>
      <x:b/>
      <x:sz val="9"/>
      <x:color rgb="FF000000"/>
      <x:name val="Tahoma"/>
      <x:family val="2"/>
    </x:font>
    <x:font>
      <x:sz val="9"/>
      <x:color rgb="FF000000"/>
      <x:name val="Tahoma"/>
      <x:family val="2"/>
    </x:font>
    <x:font>
      <x:sz val="9"/>
      <x:color rgb="FF000000"/>
      <x:name val="돋움"/>
      <x:family val="3"/>
      <x:charset val="129"/>
    </x:font>
    <x:font>
      <x:u/>
      <x:sz val="11"/>
      <x:color rgb="FF000000"/>
      <x:name val="맑은 고딕"/>
      <x:family val="2"/>
      <x:charset val="129"/>
    </x:font>
    <x:font>
      <x:u/>
      <x:sz val="11"/>
      <x:color theme="1"/>
      <x:name val="맑은 고딕"/>
      <x:family val="2"/>
      <x:charset val="129"/>
      <x:scheme val="minor"/>
    </x:font>
    <x:font>
      <x:sz val="10"/>
      <x:name val="맑은 고딕"/>
      <x:family val="3"/>
      <x:charset val="129"/>
      <x:scheme val="major"/>
    </x:font>
    <x:font>
      <x:sz val="14"/>
      <x:name val="맑은 고딕"/>
      <x:family val="2"/>
      <x:charset val="129"/>
    </x:font>
    <x:font>
      <x:sz val="8"/>
      <x:name val="돋움"/>
      <x:family val="2"/>
      <x:charset val="129"/>
    </x:font>
    <x:font>
      <x:sz val="9"/>
      <x:name val="맑은 고딕"/>
      <x:family val="3"/>
      <x:charset val="129"/>
      <x:scheme val="major"/>
    </x:font>
    <x:font>
      <x:b/>
      <x:sz val="14"/>
      <x:name val="맑은 고딕"/>
      <x:family val="2"/>
      <x:charset val="129"/>
    </x:font>
    <x:font>
      <x:sz val="11"/>
      <x:name val="맑은 고딕"/>
      <x:family val="3"/>
      <x:charset val="129"/>
      <x:scheme val="major"/>
    </x:font>
    <x:font>
      <x:sz val="9"/>
      <x:name val="宋体"/>
      <x:family val="3"/>
      <x:charset val="255"/>
    </x:font>
    <x:font>
      <x:b/>
      <x:sz val="10"/>
      <x:name val="맑은 고딕"/>
      <x:family val="3"/>
      <x:charset val="129"/>
      <x:scheme val="major"/>
    </x:font>
    <x:font>
      <x:sz val="10"/>
      <x:color rgb="FFFF0000"/>
      <x:name val="맑은 고딕"/>
      <x:family val="3"/>
      <x:charset val="129"/>
      <x:scheme val="major"/>
    </x:font>
    <x:font>
      <x:sz val="10"/>
      <x:color theme="1"/>
      <x:name val="맑은 고딕"/>
      <x:family val="3"/>
      <x:charset val="129"/>
      <x:scheme val="major"/>
    </x:font>
    <x:font>
      <x:sz val="10"/>
      <x:color rgb="FFFF0000"/>
      <x:name val="Malgun Gothic"/>
      <x:family val="2"/>
    </x:font>
    <x:font>
      <x:sz val="11"/>
      <x:color rgb="FFFF0000"/>
      <x:name val="맑은 고딕"/>
      <x:family val="3"/>
      <x:charset val="129"/>
    </x:font>
    <x:font>
      <x:sz val="10"/>
      <x:color theme="1"/>
      <x:name val="맑은 고딕"/>
      <x:family val="3"/>
      <x:charset val="134"/>
      <x:scheme val="major"/>
    </x:font>
    <x:font>
      <x:sz val="10"/>
      <x:color theme="1"/>
      <x:name val="맑은 고딕"/>
      <x:family val="1"/>
      <x:charset val="129"/>
      <x:scheme val="major"/>
    </x:font>
    <x:font>
      <x:sz val="10"/>
      <x:name val="맑은 고딕"/>
      <x:family val="3"/>
      <x:charset val="134"/>
      <x:scheme val="major"/>
    </x:font>
    <x:font>
      <x:sz val="9"/>
      <x:name val="맑은 고딕"/>
      <x:family val="3"/>
      <x:charset val="134"/>
      <x:scheme val="minor"/>
    </x:font>
    <x:font>
      <x:sz val="11"/>
      <x:color theme="1"/>
      <x:name val="맑은 고딕"/>
      <x:family val="3"/>
      <x:charset val="134"/>
      <x:scheme val="minor"/>
    </x:font>
    <x:font>
      <x:sz val="10"/>
      <x:color theme="1"/>
      <x:name val="Malgun Gothic"/>
      <x:family val="3"/>
      <x:charset val="129"/>
    </x:font>
    <x:font>
      <x:sz val="10"/>
      <x:color theme="1"/>
      <x:name val="Batang"/>
      <x:family val="1"/>
      <x:charset val="129"/>
    </x:font>
    <x:font>
      <x:sz val="10"/>
      <x:color theme="1"/>
      <x:name val="Batang"/>
      <x:family val="3"/>
      <x:charset val="129"/>
    </x:font>
    <x:font>
      <x:sz val="10"/>
      <x:color theme="1"/>
      <x:name val="宋体"/>
      <x:family val="3"/>
      <x:charset val="129"/>
    </x:font>
    <x:font>
      <x:sz val="10"/>
      <x:color theme="1"/>
      <x:name val="Calibri"/>
      <x:family val="3"/>
    </x:font>
    <x:font>
      <x:sz val="14"/>
      <x:color rgb="FF000000"/>
      <x:name val="맑은 고딕"/>
      <x:family val="3"/>
      <x:charset val="129"/>
    </x:font>
    <x:font>
      <x:sz val="12"/>
      <x:color theme="1"/>
      <x:name val="바탕체"/>
      <x:family val="1"/>
      <x:charset val="129"/>
    </x:font>
    <x:font>
      <x:sz val="12"/>
      <x:color theme="3" tint="0.39997558519241921"/>
      <x:name val="바탕체"/>
      <x:family val="1"/>
      <x:charset val="129"/>
    </x:font>
    <x:font>
      <x:sz val="12"/>
      <x:color rgb="FF0000FF"/>
      <x:name val="바탕체"/>
      <x:family val="1"/>
      <x:charset val="129"/>
    </x:font>
    <x:font>
      <x:sz val="11"/>
      <x:color rgb="FF0000FF"/>
      <x:name val="맑은 고딕"/>
      <x:family val="3"/>
      <x:charset val="129"/>
      <x:scheme val="minor"/>
    </x:font>
    <x:font>
      <x:sz val="12"/>
      <x:color theme="0" tint="-0.249977111117893"/>
      <x:name val="맑은 고딕"/>
      <x:family val="3"/>
      <x:charset val="129"/>
    </x:font>
    <x:font>
      <x:sz val="12"/>
      <x:color theme="0" tint="-0.34998626667073579"/>
      <x:name val="맑은 고딕"/>
      <x:family val="3"/>
      <x:charset val="129"/>
    </x:font>
    <x:font>
      <x:b/>
      <x:sz val="9"/>
      <x:color indexed="81"/>
      <x:name val="Tahoma"/>
      <x:family val="2"/>
    </x:font>
    <x:font>
      <x:sz val="12"/>
      <x:name val="새굴림"/>
      <x:family val="1"/>
      <x:charset val="134"/>
    </x:font>
    <x:font>
      <x:sz val="12"/>
      <x:name val="맑은 고딕"/>
      <x:family val="3"/>
      <x:charset val="129"/>
      <x:scheme val="major"/>
    </x:font>
    <x:font>
      <x:b/>
      <x:sz val="12"/>
      <x:color rgb="FF000000"/>
      <x:name val="맑은 고딕"/>
      <x:family val="3"/>
      <x:charset val="129"/>
    </x:font>
    <x:font>
      <x:sz val="12"/>
      <x:color theme="1"/>
      <x:name val="맑은 고딕"/>
      <x:family val="3"/>
      <x:charset val="129"/>
    </x:font>
    <x:font>
      <x:sz val="12"/>
      <x:name val="Microsoft JhengHei"/>
      <x:family val="1"/>
    </x:font>
    <x:font>
      <x:sz val="11"/>
      <x:color rgb="FF000000"/>
      <x:name val="Microsoft YaHei"/>
      <x:family val="2"/>
      <x:charset val="134"/>
    </x:font>
    <x:font>
      <x:b/>
      <x:sz val="20"/>
      <x:color indexed="8"/>
      <x:name val="宋体"/>
      <x:family val="3"/>
      <x:charset val="255"/>
    </x:font>
    <x:font>
      <x:b/>
      <x:sz val="20"/>
      <x:color indexed="8"/>
      <x:name val="맑은 고딕"/>
      <x:family val="3"/>
      <x:charset val="129"/>
    </x:font>
    <x:font>
      <x:b/>
      <x:sz val="20"/>
      <x:color indexed="12"/>
      <x:name val="맑은 고딕"/>
      <x:family val="3"/>
      <x:charset val="129"/>
    </x:font>
    <x:font>
      <x:b/>
      <x:sz val="12"/>
      <x:color indexed="9"/>
      <x:name val="MS Gothic"/>
      <x:family val="3"/>
      <x:charset val="128"/>
    </x:font>
    <x:font>
      <x:b/>
      <x:sz val="12"/>
      <x:color indexed="9"/>
      <x:name val="맑은 고딕"/>
      <x:family val="3"/>
      <x:charset val="129"/>
    </x:font>
    <x:font>
      <x:sz val="8"/>
      <x:name val="맑은 고딕"/>
      <x:family val="3"/>
      <x:charset val="129"/>
      <x:scheme val="minor"/>
    </x:font>
    <x:font>
      <x:b/>
      <x:sz val="20"/>
      <x:color indexed="12"/>
      <x:name val="宋体"/>
      <x:family val="3"/>
      <x:charset val="255"/>
    </x:font>
    <x:font>
      <x:b/>
      <x:sz val="20"/>
      <x:color indexed="8"/>
      <x:name val="새굴림"/>
      <x:family val="1"/>
      <x:charset val="129"/>
    </x:font>
    <x:font>
      <x:b/>
      <x:sz val="12"/>
      <x:color indexed="9"/>
      <x:name val="FangSong"/>
      <x:family val="3"/>
      <x:charset val="134"/>
    </x:font>
    <x:font>
      <x:sz val="10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name val="맑은 고딕"/>
      <x:family val="3"/>
      <x:charset val="129"/>
    </x:font>
    <x:font>
      <x:sz val="8"/>
      <x:name val="맑은 고딕"/>
      <x:family val="3"/>
      <x:charset val="129"/>
    </x:font>
    <x:font>
      <x:sz val="10"/>
      <x:name val="Microsoft YaHei"/>
      <x:family val="2"/>
      <x:charset val="134"/>
    </x:font>
    <x:font>
      <x:sz val="11"/>
      <x:color theme="1"/>
      <x:name val="맑은 고딕"/>
      <x:family val="3"/>
      <x:charset val="129"/>
    </x:font>
    <x:font>
      <x:b/>
      <x:sz val="13"/>
      <x:name val="맑은 고딕"/>
      <x:family val="3"/>
      <x:charset val="129"/>
    </x:font>
    <x:font>
      <x:sz val="8"/>
      <x:name val="굴림"/>
      <x:family val="3"/>
      <x:charset val="129"/>
    </x:font>
    <x:font>
      <x:b/>
      <x:sz val="10"/>
      <x:name val="맑은 고딕"/>
      <x:family val="3"/>
      <x:charset val="129"/>
    </x:font>
    <x:font>
      <x:sz val="10"/>
      <x:color theme="1"/>
      <x:name val="맑은 고딕"/>
      <x:family val="3"/>
      <x:charset val="129"/>
    </x:font>
    <x:font>
      <x:b/>
      <x:sz val="10"/>
      <x:color theme="1"/>
      <x:name val="맑은 고딕"/>
      <x:family val="3"/>
      <x:charset val="129"/>
    </x:font>
    <x:font>
      <x:b/>
      <x:sz val="11"/>
      <x:color theme="1"/>
      <x:name val="맑은 고딕"/>
      <x:family val="3"/>
      <x:charset val="129"/>
    </x:font>
    <x:font>
      <x:sz val="9"/>
      <x:color theme="1"/>
      <x:name val="맑은 고딕"/>
      <x:family val="3"/>
      <x:charset val="129"/>
    </x:font>
    <x:font>
      <x:b/>
      <x:sz val="18"/>
      <x:name val="맑은 고딕"/>
      <x:family val="3"/>
      <x:charset val="129"/>
    </x:font>
    <x:font>
      <x:b/>
      <x:sz val="13"/>
      <x:color theme="0"/>
      <x:name val="맑은 고딕"/>
      <x:family val="3"/>
      <x:charset val="129"/>
    </x:font>
    <x:font>
      <x:b/>
      <x:sz val="12"/>
      <x:color theme="1"/>
      <x:name val="맑은 고딕"/>
      <x:family val="3"/>
      <x:charset val="129"/>
    </x:font>
    <x:font>
      <x:sz val="12"/>
      <x:color indexed="8"/>
      <x:name val="맑은 고딕"/>
      <x:family val="3"/>
      <x:charset val="129"/>
    </x:font>
    <x:font>
      <x:sz val="12"/>
      <x:color theme="8" tint="0.59999389629810485"/>
      <x:name val="맑은 고딕"/>
      <x:family val="3"/>
      <x:charset val="129"/>
    </x:font>
    <x:font>
      <x:sz val="12"/>
      <x:color indexed="8"/>
      <x:name val="宋体"/>
      <x:charset val="134"/>
    </x:font>
    <x:font>
      <x:b/>
      <x:sz val="12"/>
      <x:color indexed="8"/>
      <x:name val="宋体"/>
      <x:charset val="134"/>
    </x:font>
    <x:font>
      <x:b/>
      <x:sz val="12"/>
      <x:color indexed="8"/>
      <x:name val="맑은 고딕"/>
      <x:family val="3"/>
      <x:charset val="129"/>
    </x:font>
    <x:font>
      <x:b/>
      <x:sz val="12"/>
      <x:color indexed="12"/>
      <x:name val="宋体"/>
      <x:charset val="134"/>
    </x:font>
    <x:font>
      <x:b/>
      <x:sz val="12"/>
      <x:color indexed="12"/>
      <x:name val="맑은 고딕"/>
      <x:family val="3"/>
      <x:charset val="129"/>
    </x:font>
    <x:font>
      <x:b/>
      <x:sz val="18"/>
      <x:name val="Microsoft YaHei"/>
      <x:family val="2"/>
      <x:charset val="134"/>
    </x:font>
    <x:font>
      <x:sz val="9"/>
      <x:color indexed="81"/>
      <x:name val="Tahoma"/>
      <x:family val="2"/>
    </x:font>
    <x:font>
      <x:sz val="9"/>
      <x:color indexed="81"/>
      <x:name val="돋움"/>
      <x:family val="3"/>
      <x:charset val="129"/>
    </x:font>
    <x:font>
      <x:b/>
      <x:sz val="13"/>
      <x:color theme="1"/>
      <x:name val="맑은 고딕"/>
      <x:family val="3"/>
      <x:charset val="129"/>
    </x:font>
    <x:font>
      <x:b/>
      <x:i/>
      <x:sz val="12"/>
      <x:color theme="1"/>
      <x:name val="맑은 고딕"/>
      <x:family val="3"/>
      <x:charset val="129"/>
    </x:font>
    <x:font>
      <x:sz val="12"/>
      <x:color theme="0" tint="-0.499984740745262"/>
      <x:name val="맑은 고딕"/>
      <x:family val="3"/>
      <x:charset val="129"/>
    </x:font>
    <x:font>
      <x:sz val="12"/>
      <x:color indexed="23"/>
      <x:name val="맑은 고딕"/>
      <x:family val="3"/>
      <x:charset val="129"/>
    </x:font>
    <x:font>
      <x:sz val="12"/>
      <x:color indexed="23"/>
      <x:name val="宋体"/>
      <x:charset val="134"/>
    </x:font>
    <x:font>
      <x:sz val="12"/>
      <x:color theme="0" tint="-0.14999847407452621"/>
      <x:name val="맑은 고딕"/>
      <x:family val="3"/>
      <x:charset val="129"/>
    </x:font>
    <x:font>
      <x:b/>
      <x:sz val="12"/>
      <x:color rgb="FFFF0000"/>
      <x:name val="맑은 고딕"/>
      <x:family val="3"/>
      <x:charset val="129"/>
    </x:font>
    <x:font>
      <x:b/>
      <x:sz val="18"/>
      <x:name val="맑은 고딕"/>
      <x:family val="2"/>
      <x:charset val="129"/>
    </x:font>
    <x:font>
      <x:b/>
      <x:sz val="12"/>
      <x:color rgb="FF000000"/>
      <x:name val="맑은 고딕"/>
      <x:family val="2"/>
      <x:charset val="129"/>
    </x:font>
    <x:font>
      <x:sz val="8"/>
      <x:name val="맑은 고딕"/>
      <x:family val="2"/>
      <x:charset val="129"/>
      <x:scheme val="minor"/>
    </x:font>
    <x:font>
      <x:sz val="11"/>
      <x:name val="맑은 고딕"/>
      <x:family val="1"/>
      <x:charset val="129"/>
      <x:scheme val="major"/>
    </x:font>
    <x:font>
      <x:sz val="15"/>
      <x:name val="맑은 고딕"/>
      <x:family val="3"/>
      <x:charset val="129"/>
      <x:scheme val="major"/>
    </x:font>
    <x:font>
      <x:sz val="12"/>
      <x:color rgb="FF000000"/>
      <x:name val="Microsoft JhengHei"/>
      <x:family val="2"/>
      <x:charset val="136"/>
    </x:font>
    <x:font>
      <x:sz val="12"/>
      <x:color rgb="FF000000"/>
      <x:name val="맑은 고딕"/>
      <x:family val="3"/>
      <x:charset val="129"/>
    </x:font>
    <x:font>
      <x:i/>
      <x:sz val="10"/>
      <x:color rgb="FF7F7F7F"/>
      <x:name val="맑은 고딕"/>
      <x:family val="2"/>
      <x:charset val="129"/>
      <x:scheme val="minor"/>
    </x:font>
    <x:font>
      <x:sz val="10"/>
      <x:color theme="0"/>
      <x:name val="맑은 고딕"/>
      <x:family val="2"/>
      <x:charset val="129"/>
      <x:scheme val="minor"/>
    </x:font>
  </x:fonts>
  <x:fills count="32">
    <x:fill>
      <x:patternFill patternType="none"/>
    </x:fill>
    <x:fill>
      <x:patternFill patternType="gray125"/>
    </x:fill>
    <x:fill>
      <x:patternFill patternType="solid">
        <x:fgColor theme="8" tint="0.59999389629810485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theme="9" tint="0.59999389629810485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rgb="FFC00000"/>
        <x:bgColor indexed="64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4546A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E7E6E6"/>
        <x:bgColor rgb="FF000000"/>
      </x:patternFill>
    </x:fill>
    <x:fill>
      <x:patternFill patternType="solid">
        <x:fgColor rgb="FF5B9BD5"/>
        <x:bgColor rgb="FF000000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theme="4" tint="0.79998168889431442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3" tint="0.79998168889431442"/>
        <x:bgColor indexed="64"/>
      </x:patternFill>
    </x:fill>
    <x:fill>
      <x:patternFill patternType="solid">
        <x:fgColor theme="9" tint="0.39997558519241921"/>
        <x:bgColor indexed="6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9" tint="0.59999389629810485"/>
        <x:bgColor indexed="65"/>
      </x:patternFill>
    </x:fill>
  </x:fills>
  <x:borders count="118">
    <x:border>
      <x:left/>
      <x:right/>
      <x:top/>
      <x:bottom/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hair">
        <x:color theme="0" tint="-0.499984740745262"/>
      </x:left>
      <x:right style="hair">
        <x:color theme="0" tint="-0.499984740745262"/>
      </x:right>
      <x:top/>
      <x:bottom/>
      <x:diagonal/>
    </x:border>
    <x:border>
      <x:left/>
      <x:right style="hair">
        <x:color theme="0" tint="-0.499984740745262"/>
      </x:right>
      <x:top/>
      <x:bottom/>
      <x:diagonal/>
    </x:border>
    <x:border>
      <x:left style="thin">
        <x:color theme="0" tint="-0.499984740745262"/>
      </x:left>
      <x:right style="thin">
        <x:color theme="0" tint="-0.499984740745262"/>
      </x:right>
      <x:top/>
      <x:bottom/>
      <x:diagonal/>
    </x:border>
    <x:border>
      <x:left style="thin">
        <x:color theme="0" tint="-0.499984740745262"/>
      </x:left>
      <x:right/>
      <x:top/>
      <x:bottom/>
      <x:diagonal/>
    </x:border>
    <x:border>
      <x:left style="hair">
        <x:color theme="0" tint="-0.499984740745262"/>
      </x:left>
      <x:right style="thin">
        <x:color theme="0" tint="-0.499984740745262"/>
      </x:right>
      <x:top/>
      <x:bottom/>
      <x:diagonal/>
    </x:border>
    <x:border>
      <x:left style="thin">
        <x:color theme="0" tint="-0.499984740745262"/>
      </x:left>
      <x:right style="thin">
        <x:color theme="0" tint="-0.499984740745262"/>
      </x:right>
      <x:top/>
      <x:bottom style="thin">
        <x:color theme="0" tint="-0.499984740745262"/>
      </x:bottom>
      <x:diagonal/>
    </x:border>
    <x:border>
      <x:left style="hair">
        <x:color theme="0" tint="-0.499984740745262"/>
      </x:left>
      <x:right style="hair">
        <x:color theme="0" tint="-0.499984740745262"/>
      </x:right>
      <x:top/>
      <x:bottom style="thin">
        <x:color theme="0" tint="-0.499984740745262"/>
      </x:bottom>
      <x:diagonal/>
    </x:border>
    <x:border>
      <x:left style="hair">
        <x:color theme="0" tint="-0.499984740745262"/>
      </x:left>
      <x:right/>
      <x:top/>
      <x:bottom/>
      <x:diagonal/>
    </x:border>
    <x:border>
      <x:left/>
      <x:right style="thin">
        <x:color theme="0" tint="-0.499984740745262"/>
      </x:right>
      <x:top/>
      <x:bottom/>
      <x:diagonal/>
    </x:border>
    <x:border>
      <x:left style="thin">
        <x:color theme="0" tint="-0.499984740745262"/>
      </x:left>
      <x:right style="hair">
        <x:color theme="0" tint="-0.499984740745262"/>
      </x:right>
      <x:top/>
      <x:bottom/>
      <x:diagonal/>
    </x:border>
    <x:border>
      <x:left style="thin">
        <x:color theme="0" tint="-0.499984740745262"/>
      </x:left>
      <x:right style="hair">
        <x:color theme="0" tint="-0.499984740745262"/>
      </x:right>
      <x:top/>
      <x:bottom style="thin">
        <x:color theme="0" tint="-0.499984740745262"/>
      </x:bottom>
      <x:diagonal/>
    </x:border>
    <x:border>
      <x:left/>
      <x:right style="thin">
        <x:color theme="0" tint="-0.34998626667073579"/>
      </x:right>
      <x:top/>
      <x:bottom/>
      <x:diagonal/>
    </x:border>
    <x:border>
      <x:left style="thin">
        <x:color theme="0" tint="-0.499984740745262"/>
      </x:left>
      <x:right style="thin">
        <x:color theme="0" tint="-0.34998626667073579"/>
      </x:right>
      <x:top/>
      <x:bottom/>
      <x:diagonal/>
    </x:border>
    <x:border>
      <x:left style="medium">
        <x:color rgb="FFC00000"/>
      </x:left>
      <x:right/>
      <x:top style="medium">
        <x:color rgb="FFC00000"/>
      </x:top>
      <x:bottom/>
      <x:diagonal/>
    </x:border>
    <x:border>
      <x:left/>
      <x:right style="medium">
        <x:color rgb="FFC00000"/>
      </x:right>
      <x:top style="medium">
        <x:color rgb="FFC00000"/>
      </x:top>
      <x:bottom/>
      <x:diagonal/>
    </x:border>
    <x:border>
      <x:left style="medium">
        <x:color rgb="FFC00000"/>
      </x:left>
      <x:right/>
      <x:top/>
      <x:bottom/>
      <x:diagonal/>
    </x:border>
    <x:border>
      <x:left/>
      <x:right style="medium">
        <x:color rgb="FFC00000"/>
      </x:right>
      <x:top/>
      <x:bottom/>
      <x:diagonal/>
    </x:border>
    <x:border>
      <x:left style="medium">
        <x:color rgb="FFC00000"/>
      </x:left>
      <x:right/>
      <x:top/>
      <x:bottom style="medium">
        <x:color rgb="FFC00000"/>
      </x:bottom>
      <x:diagonal/>
    </x:border>
    <x:border>
      <x:left/>
      <x:right style="medium">
        <x:color rgb="FFC00000"/>
      </x:right>
      <x:top/>
      <x:bottom style="medium">
        <x:color rgb="FFC00000"/>
      </x:bottom>
      <x:diagonal/>
    </x:border>
    <x:border>
      <x:left style="medium">
        <x:color rgb="FFA5A5A5"/>
      </x:left>
      <x:right style="medium">
        <x:color rgb="FFA5A5A5"/>
      </x:right>
      <x:top style="medium">
        <x:color rgb="FFA5A5A5"/>
      </x:top>
      <x:bottom/>
      <x:diagonal/>
    </x:border>
    <x:border>
      <x:left style="medium">
        <x:color rgb="FFA5A5A5"/>
      </x:left>
      <x:right/>
      <x:top style="medium">
        <x:color rgb="FFA5A5A5"/>
      </x:top>
      <x:bottom/>
      <x:diagonal/>
    </x:border>
    <x:border>
      <x:left/>
      <x:right/>
      <x:top style="medium">
        <x:color rgb="FFA5A5A5"/>
      </x:top>
      <x:bottom/>
      <x:diagonal/>
    </x:border>
    <x:border>
      <x:left/>
      <x:right style="medium">
        <x:color rgb="FFA5A5A5"/>
      </x:right>
      <x:top style="medium">
        <x:color rgb="FFA5A5A5"/>
      </x:top>
      <x:bottom/>
      <x:diagonal/>
    </x:border>
    <x:border>
      <x:left style="medium">
        <x:color rgb="FFA5A5A5"/>
      </x:left>
      <x:right style="medium">
        <x:color rgb="FFA5A5A5"/>
      </x:right>
      <x:top/>
      <x:bottom/>
      <x:diagonal/>
    </x:border>
    <x:border>
      <x:left style="medium">
        <x:color rgb="FFA5A5A5"/>
      </x:left>
      <x:right/>
      <x:top/>
      <x:bottom/>
      <x:diagonal/>
    </x:border>
    <x:border>
      <x:left/>
      <x:right style="medium">
        <x:color rgb="FFA5A5A5"/>
      </x:right>
      <x:top/>
      <x:bottom/>
      <x:diagonal/>
    </x:border>
    <x:border>
      <x:left style="medium">
        <x:color rgb="FFA5A5A5"/>
      </x:left>
      <x:right style="medium">
        <x:color rgb="FFA5A5A5"/>
      </x:right>
      <x:top style="medium">
        <x:color rgb="FFFFFFFF"/>
      </x:top>
      <x:bottom style="medium">
        <x:color rgb="FFFFFFFF"/>
      </x:bottom>
      <x:diagonal/>
    </x:border>
    <x:border>
      <x:left style="medium">
        <x:color rgb="FFA5A5A5"/>
      </x:left>
      <x:right/>
      <x:top style="medium">
        <x:color rgb="FFFFFFFF"/>
      </x:top>
      <x:bottom style="medium">
        <x:color rgb="FFFFFFFF"/>
      </x:bottom>
      <x:diagonal/>
    </x:border>
    <x:border>
      <x:left/>
      <x:right/>
      <x:top style="medium">
        <x:color rgb="FFFFFFFF"/>
      </x:top>
      <x:bottom style="medium">
        <x:color rgb="FFFFFFFF"/>
      </x:bottom>
      <x:diagonal/>
    </x:border>
    <x:border>
      <x:left/>
      <x:right style="medium">
        <x:color rgb="FFA5A5A5"/>
      </x:right>
      <x:top style="medium">
        <x:color rgb="FFFFFFFF"/>
      </x:top>
      <x:bottom style="medium">
        <x:color rgb="FFFFFFFF"/>
      </x:bottom>
      <x:diagonal/>
    </x:border>
    <x:border>
      <x:left style="medium">
        <x:color rgb="FFC00000"/>
      </x:left>
      <x:right/>
      <x:top style="medium">
        <x:color rgb="FFFFFFFF"/>
      </x:top>
      <x:bottom style="medium">
        <x:color rgb="FFFFFFFF"/>
      </x:bottom>
      <x:diagonal/>
    </x:border>
    <x:border>
      <x:left/>
      <x:right style="medium">
        <x:color rgb="FFC00000"/>
      </x:right>
      <x:top style="medium">
        <x:color rgb="FFFFFFFF"/>
      </x:top>
      <x:bottom style="medium">
        <x:color rgb="FFFFFFFF"/>
      </x:bottom>
      <x:diagonal/>
    </x:border>
    <x:border>
      <x:left style="medium">
        <x:color rgb="FFA5A5A5"/>
      </x:left>
      <x:right style="medium">
        <x:color rgb="FFA5A5A5"/>
      </x:right>
      <x:top style="dashed">
        <x:color rgb="FFA5A5A5"/>
      </x:top>
      <x:bottom/>
      <x:diagonal/>
    </x:border>
    <x:border>
      <x:left style="medium">
        <x:color rgb="FFA5A5A5"/>
      </x:left>
      <x:right/>
      <x:top style="dashed">
        <x:color rgb="FFA5A5A5"/>
      </x:top>
      <x:bottom/>
      <x:diagonal/>
    </x:border>
    <x:border>
      <x:left/>
      <x:right/>
      <x:top style="dashed">
        <x:color rgb="FFA5A5A5"/>
      </x:top>
      <x:bottom/>
      <x:diagonal/>
    </x:border>
    <x:border>
      <x:left/>
      <x:right style="medium">
        <x:color rgb="FFA5A5A5"/>
      </x:right>
      <x:top style="dashed">
        <x:color rgb="FFA5A5A5"/>
      </x:top>
      <x:bottom/>
      <x:diagonal/>
    </x:border>
    <x:border>
      <x:left style="medium">
        <x:color rgb="FFC00000"/>
      </x:left>
      <x:right/>
      <x:top style="dashed">
        <x:color rgb="FFA5A5A5"/>
      </x:top>
      <x:bottom/>
      <x:diagonal/>
    </x:border>
    <x:border>
      <x:left/>
      <x:right style="medium">
        <x:color rgb="FFC00000"/>
      </x:right>
      <x:top style="dashed">
        <x:color rgb="FFA5A5A5"/>
      </x:top>
      <x:bottom/>
      <x:diagonal/>
    </x:border>
    <x:border>
      <x:left style="medium">
        <x:color rgb="FFA5A5A5"/>
      </x:left>
      <x:right style="medium">
        <x:color rgb="FFA5A5A5"/>
      </x:right>
      <x:top/>
      <x:bottom style="medium">
        <x:color rgb="FFA5A5A5"/>
      </x:bottom>
      <x:diagonal/>
    </x:border>
    <x:border>
      <x:left style="medium">
        <x:color rgb="FFA5A5A5"/>
      </x:left>
      <x:right/>
      <x:top/>
      <x:bottom style="medium">
        <x:color rgb="FFA5A5A5"/>
      </x:bottom>
      <x:diagonal/>
    </x:border>
    <x:border>
      <x:left/>
      <x:right/>
      <x:top/>
      <x:bottom style="medium">
        <x:color rgb="FFA5A5A5"/>
      </x:bottom>
      <x:diagonal/>
    </x:border>
    <x:border>
      <x:left/>
      <x:right style="medium">
        <x:color rgb="FFA5A5A5"/>
      </x:right>
      <x:top/>
      <x:bottom style="medium">
        <x:color rgb="FFA5A5A5"/>
      </x:bottom>
      <x:diagonal/>
    </x:border>
    <x:border>
      <x:left style="medium">
        <x:color rgb="FFC00000"/>
      </x:left>
      <x:right/>
      <x:top/>
      <x:bottom style="medium">
        <x:color rgb="FFA5A5A5"/>
      </x:bottom>
      <x:diagonal/>
    </x:border>
    <x:border>
      <x:left/>
      <x:right style="medium">
        <x:color rgb="FFC00000"/>
      </x:right>
      <x:top/>
      <x:bottom style="medium">
        <x:color rgb="FFA5A5A5"/>
      </x:bottom>
      <x:diagonal/>
    </x:border>
    <x:border>
      <x:left style="medium">
        <x:color rgb="FFC00000"/>
      </x:left>
      <x:right/>
      <x:top style="medium">
        <x:color rgb="FFA5A5A5"/>
      </x:top>
      <x:bottom style="medium">
        <x:color rgb="FFC00000"/>
      </x:bottom>
      <x:diagonal/>
    </x:border>
    <x:border>
      <x:left/>
      <x:right style="medium">
        <x:color rgb="FFC00000"/>
      </x:right>
      <x:top style="medium">
        <x:color rgb="FFA5A5A5"/>
      </x:top>
      <x:bottom style="medium">
        <x:color rgb="FFC00000"/>
      </x:bottom>
      <x:diagonal/>
    </x:border>
    <x:border>
      <x:left style="medium">
        <x:color rgb="FFA5A5A5"/>
      </x:left>
      <x:right style="medium">
        <x:color rgb="FFA5A5A5"/>
      </x:right>
      <x:top style="medium">
        <x:color rgb="FFA5A5A5"/>
      </x:top>
      <x:bottom style="medium">
        <x:color rgb="FFFFFFFF"/>
      </x:bottom>
      <x:diagonal/>
    </x:border>
    <x:border>
      <x:left style="medium">
        <x:color rgb="FFA5A5A5"/>
      </x:left>
      <x:right/>
      <x:top style="medium">
        <x:color rgb="FFA5A5A5"/>
      </x:top>
      <x:bottom style="medium">
        <x:color rgb="FFFFFFFF"/>
      </x:bottom>
      <x:diagonal/>
    </x:border>
    <x:border>
      <x:left/>
      <x:right/>
      <x:top style="medium">
        <x:color rgb="FFA5A5A5"/>
      </x:top>
      <x:bottom style="medium">
        <x:color rgb="FFFFFFFF"/>
      </x:bottom>
      <x:diagonal/>
    </x:border>
    <x:border>
      <x:left/>
      <x:right style="medium">
        <x:color rgb="FFA5A5A5"/>
      </x:right>
      <x:top style="medium">
        <x:color rgb="FFA5A5A5"/>
      </x:top>
      <x:bottom style="medium">
        <x:color rgb="FFFFFFFF"/>
      </x:bottom>
      <x:diagonal/>
    </x:border>
    <x:border>
      <x:left style="medium">
        <x:color rgb="FFC00000"/>
      </x:left>
      <x:right/>
      <x:top style="medium">
        <x:color rgb="FFC00000"/>
      </x:top>
      <x:bottom style="medium">
        <x:color rgb="FFFFFFFF"/>
      </x:bottom>
      <x:diagonal/>
    </x:border>
    <x:border>
      <x:left/>
      <x:right style="medium">
        <x:color rgb="FFC00000"/>
      </x:right>
      <x:top style="medium">
        <x:color rgb="FFC00000"/>
      </x:top>
      <x:bottom style="medium">
        <x:color rgb="FFFFFFFF"/>
      </x:bottom>
      <x:diagonal/>
    </x:border>
    <x:border>
      <x:left style="medium">
        <x:color rgb="FFA5A5A5"/>
      </x:left>
      <x:right style="medium">
        <x:color rgb="FFA5A5A5"/>
      </x:right>
      <x:top style="medium">
        <x:color rgb="FFFFFFFF"/>
      </x:top>
      <x:bottom/>
      <x:diagonal/>
    </x:border>
    <x:border>
      <x:left style="medium">
        <x:color rgb="FFA5A5A5"/>
      </x:left>
      <x:right/>
      <x:top style="medium">
        <x:color rgb="FFFFFFFF"/>
      </x:top>
      <x:bottom/>
      <x:diagonal/>
    </x:border>
    <x:border>
      <x:left/>
      <x:right/>
      <x:top style="medium">
        <x:color rgb="FFFFFFFF"/>
      </x:top>
      <x:bottom/>
      <x:diagonal/>
    </x:border>
    <x:border>
      <x:left/>
      <x:right style="medium">
        <x:color rgb="FFA5A5A5"/>
      </x:right>
      <x:top style="medium">
        <x:color rgb="FFFFFFFF"/>
      </x:top>
      <x:bottom/>
      <x:diagonal/>
    </x:border>
    <x:border>
      <x:left style="medium">
        <x:color rgb="FFC00000"/>
      </x:left>
      <x:right/>
      <x:top style="medium">
        <x:color rgb="FFFFFFFF"/>
      </x:top>
      <x:bottom/>
      <x:diagonal/>
    </x:border>
    <x:border>
      <x:left/>
      <x:right style="medium">
        <x:color rgb="FFC00000"/>
      </x:right>
      <x:top style="medium">
        <x:color rgb="FFFFFFFF"/>
      </x:top>
      <x:bottom/>
      <x:diagonal/>
    </x:border>
    <x:border>
      <x:left/>
      <x:right/>
      <x:top style="medium">
        <x:color rgb="FFA5A5A5"/>
      </x:top>
      <x:bottom style="medium">
        <x:color rgb="FFC00000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dashed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ashed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dashed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/>
      <x:bottom/>
      <x:diagonal/>
    </x:border>
    <x:border>
      <x:left style="hair">
        <x:color theme="0" tint="-0.499984740745262"/>
      </x:left>
      <x:right style="hair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hair">
        <x:color theme="0" tint="-0.499984740745262"/>
      </x:left>
      <x:right style="thin">
        <x:color indexed="64"/>
      </x:right>
      <x:top/>
      <x:bottom/>
      <x:diagonal/>
    </x:border>
    <x:border>
      <x:left style="thin">
        <x:color theme="0" tint="-0.499984740745262"/>
      </x:left>
      <x:right style="thin">
        <x:color theme="0" tint="-0.34998626667073579"/>
      </x:right>
      <x:top/>
      <x:bottom style="thin">
        <x:color theme="0" tint="-0.499984740745262"/>
      </x:bottom>
      <x:diagonal/>
    </x:border>
    <x:border>
      <x:left style="hair">
        <x:color theme="0" tint="-0.34998626667073579"/>
      </x:left>
      <x:right style="hair">
        <x:color theme="0" tint="-0.34998626667073579"/>
      </x:right>
      <x:top/>
      <x:bottom/>
      <x:diagonal/>
    </x:border>
    <x:border>
      <x:left style="hair">
        <x:color theme="0" tint="-0.499984740745262"/>
      </x:left>
      <x:right style="thin">
        <x:color theme="0" tint="-0.34998626667073579"/>
      </x:right>
      <x:top/>
      <x:bottom/>
      <x:diagonal/>
    </x:border>
    <x:border>
      <x:left style="thin">
        <x:color theme="0" tint="-0.499984740745262"/>
      </x:left>
      <x:right style="thin">
        <x:color theme="0" tint="-0.34998626667073579"/>
      </x:right>
      <x:top/>
      <x:bottom style="thin">
        <x:color theme="0" tint="-0.34998626667073579"/>
      </x:bottom>
      <x:diagonal/>
    </x:border>
    <x:border>
      <x:left style="thin">
        <x:color theme="0" tint="-0.499984740745262"/>
      </x:left>
      <x:right/>
      <x:top/>
      <x:bottom style="thin">
        <x:color theme="0" tint="-0.34998626667073579"/>
      </x:bottom>
      <x:diagonal/>
    </x:border>
    <x:border>
      <x:left style="thin">
        <x:color theme="0" tint="-0.499984740745262"/>
      </x:left>
      <x:right style="thin">
        <x:color theme="0" tint="-0.499984740745262"/>
      </x:right>
      <x:top/>
      <x:bottom style="thin">
        <x:color theme="0" tint="-0.34998626667073579"/>
      </x:bottom>
      <x:diagonal/>
    </x:border>
    <x:border>
      <x:left/>
      <x:right style="hair">
        <x:color theme="0" tint="-0.499984740745262"/>
      </x:right>
      <x:top/>
      <x:bottom style="thin">
        <x:color theme="0" tint="-0.34998626667073579"/>
      </x:bottom>
      <x:diagonal/>
    </x:border>
    <x:border>
      <x:left style="hair">
        <x:color theme="0" tint="-0.499984740745262"/>
      </x:left>
      <x:right style="thin">
        <x:color theme="0" tint="-0.34998626667073579"/>
      </x:right>
      <x:top/>
      <x:bottom style="thin">
        <x:color theme="0" tint="-0.34998626667073579"/>
      </x:bottom>
      <x:diagonal/>
    </x:border>
    <x:border>
      <x:left/>
      <x:right style="hair">
        <x:color theme="0" tint="-0.34998626667073579"/>
      </x:right>
      <x:top/>
      <x:bottom/>
      <x:diagonal/>
    </x:border>
    <x:border>
      <x:left style="hair">
        <x:color indexed="64"/>
      </x:left>
      <x:right style="hair">
        <x:color indexed="64"/>
      </x:right>
      <x:top/>
      <x:bottom style="thin">
        <x:color theme="0" tint="-0.499984740745262"/>
      </x:bottom>
      <x:diagonal/>
    </x:border>
    <x:border>
      <x:left style="thin">
        <x:color theme="0" tint="-0.34998626667073579"/>
      </x:left>
      <x:right/>
      <x:top/>
      <x:bottom/>
      <x:diagonal/>
    </x:border>
    <x:border>
      <x:left style="thin">
        <x:color theme="0" tint="-0.34998626667073579"/>
      </x:left>
      <x:right/>
      <x:top/>
      <x:bottom style="thin">
        <x:color theme="0" tint="-0.499984740745262"/>
      </x:bottom>
      <x:diagonal/>
    </x:border>
    <x:border>
      <x:left style="hair">
        <x:color indexed="64"/>
      </x:left>
      <x:right style="hair">
        <x:color indexed="64"/>
      </x:right>
      <x:top/>
      <x:bottom/>
      <x:diagonal/>
    </x:border>
    <x:border>
      <x:left/>
      <x:right/>
      <x:top/>
      <x:bottom style="thin">
        <x:color theme="0" tint="-0.499984740745262"/>
      </x:bottom>
      <x:diagonal/>
    </x:border>
    <x:border>
      <x:left/>
      <x:right/>
      <x:top style="thin">
        <x:color theme="0" tint="-0.499984740745262"/>
      </x:top>
      <x:bottom/>
      <x:diagonal/>
    </x:border>
    <x:border>
      <x:left/>
      <x:right style="thin">
        <x:color theme="0" tint="-0.34998626667073579"/>
      </x:right>
      <x:top/>
      <x:bottom style="thin">
        <x:color theme="0" tint="-0.499984740745262"/>
      </x:bottom>
      <x:diagonal/>
    </x:border>
    <x:border>
      <x:left style="hair">
        <x:color theme="0" tint="-0.499984740745262"/>
      </x:left>
      <x:right style="hair">
        <x:color theme="0" tint="-0.34998626667073579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 style="hair">
        <x:color theme="0" tint="-0.499984740745262"/>
      </x:left>
      <x:right style="thin">
        <x:color theme="0" tint="-0.34998626667073579"/>
      </x:right>
      <x:top/>
      <x:bottom style="thin">
        <x:color theme="0" tint="-0.499984740745262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/>
      <x:top/>
      <x:bottom style="thin">
        <x:color indexed="22"/>
      </x:bottom>
      <x:diagonal/>
    </x:border>
  </x:borders>
  <x:cellStyleXfs count="17">
    <x:xf numFmtId="0" fontId="0" fillId="0" borderId="0"/>
    <x:xf numFmtId="9" fontId="4" fillId="0" borderId="0" applyFont="0" applyFill="0" applyBorder="0" applyAlignment="0" applyProtection="0"/>
    <x:xf numFmtId="0" fontId="4" fillId="0" borderId="0" applyFont="0" applyFill="0" applyBorder="0" applyAlignment="0" applyProtection="0"/>
    <x:xf numFmtId="0" fontId="1" fillId="31" borderId="0" applyNumberFormat="0" applyBorder="0" applyAlignment="0" applyProtection="0">
      <x:alignment vertical="center"/>
    </x:xf>
    <x:xf numFmtId="0" fontId="1" fillId="30" borderId="0" applyNumberFormat="0" applyBorder="0" applyAlignment="0" applyProtection="0">
      <x:alignment vertical="center"/>
    </x:xf>
    <x:xf numFmtId="0" fontId="1" fillId="29" borderId="0" applyNumberFormat="0" applyBorder="0" applyAlignment="0" applyProtection="0">
      <x:alignment vertical="center"/>
    </x:xf>
    <x:xf numFmtId="0" fontId="120" fillId="28" borderId="0" applyNumberFormat="0" applyBorder="0" applyAlignment="0" applyProtection="0">
      <x:alignment vertical="center"/>
    </x:xf>
    <x:xf numFmtId="0" fontId="120" fillId="27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5" borderId="0" applyNumberFormat="0" applyBorder="0" applyAlignment="0" applyProtection="0">
      <x:alignment vertical="center"/>
    </x:xf>
    <x:xf numFmtId="0" fontId="1" fillId="24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19" fillId="0" borderId="0" applyNumberFormat="0" applyFill="0" applyBorder="0" applyAlignment="0" applyProtection="0">
      <x:alignment vertical="center"/>
    </x:xf>
    <x:xf numFmtId="0" fontId="46" fillId="17" borderId="75" xfId="0" applyFont="1" applyFill="1" applyBorder="1" applyAlignment="1">
      <x:alignment horizontal="center" vertical="center"/>
    </x:xf>
    <x:xf numFmtId="0" fontId="46" fillId="17" borderId="79" xfId="0" applyFont="1" applyFill="1" applyBorder="1" applyAlignment="1">
      <x:alignment horizontal="center" vertical="center"/>
    </x:xf>
    <x:xf numFmtId="0" fontId="46" fillId="17" borderId="74" xfId="0" applyFont="1" applyFill="1" applyBorder="1" applyAlignment="1">
      <x:alignment horizontal="center" vertical="center"/>
    </x:xf>
  </x:cellStyleXfs>
  <x:cellXfs count="1026">
    <x:xf numFmtId="0" fontId="0" fillId="0" borderId="0" xfId="0"/>
    <x:xf numFmtId="197" fontId="67" fillId="0" borderId="0" xfId="0" applyNumberFormat="1" applyFont="1" applyAlignment="1">
      <x:alignment horizontal="right" vertical="center"/>
    </x:xf>
    <x:xf numFmtId="176" fontId="34" fillId="14" borderId="66" xfId="0" applyNumberFormat="1" applyFont="1" applyFill="1" applyBorder="1" applyAlignment="1">
      <x:alignment horizontal="center" vertical="center" wrapText="1"/>
    </x:xf>
    <x:xf numFmtId="176" fontId="34" fillId="14" borderId="65" xfId="0" applyNumberFormat="1" applyFont="1" applyFill="1" applyBorder="1" applyAlignment="1">
      <x:alignment horizontal="center" vertical="center" wrapText="1"/>
    </x:xf>
    <x:xf numFmtId="176" fontId="41" fillId="13" borderId="3" xfId="0" applyNumberFormat="1" applyFont="1" applyFill="1" applyBorder="1" applyAlignment="1">
      <x:alignment horizontal="center" vertical="center" wrapText="1"/>
    </x:xf>
    <x:xf numFmtId="41" fontId="34" fillId="14" borderId="3" xfId="0" applyNumberFormat="1" applyFont="1" applyFill="1" applyBorder="1" applyAlignment="1">
      <x:alignment horizontal="center" vertical="center"/>
    </x:xf>
    <x:xf numFmtId="176" fontId="34" fillId="14" borderId="3" xfId="0" applyNumberFormat="1" applyFont="1" applyFill="1" applyBorder="1" applyAlignment="1">
      <x:alignment horizontal="center" vertical="center" wrapText="1"/>
    </x:xf>
    <x:xf numFmtId="176" fontId="34" fillId="14" borderId="71" xfId="0" applyNumberFormat="1" applyFont="1" applyFill="1" applyBorder="1" applyAlignment="1">
      <x:alignment horizontal="center" vertical="center" wrapText="1"/>
    </x:xf>
    <x:xf numFmtId="176" fontId="34" fillId="14" borderId="64" xfId="0" applyNumberFormat="1" applyFont="1" applyFill="1" applyBorder="1" applyAlignment="1">
      <x:alignment horizontal="center" vertical="center" wrapText="1"/>
    </x:xf>
    <x:xf numFmtId="176" fontId="34" fillId="14" borderId="70" xfId="0" applyNumberFormat="1" applyFont="1" applyFill="1" applyBorder="1" applyAlignment="1">
      <x:alignment horizontal="center" vertical="center" wrapText="1"/>
    </x:xf>
    <x:xf numFmtId="176" fontId="34" fillId="14" borderId="69" xfId="0" applyNumberFormat="1" applyFont="1" applyFill="1" applyBorder="1" applyAlignment="1">
      <x:alignment horizontal="center" vertical="center" wrapText="1"/>
    </x:xf>
    <x:xf numFmtId="176" fontId="34" fillId="14" borderId="68" xfId="0" applyNumberFormat="1" applyFont="1" applyFill="1" applyBorder="1" applyAlignment="1">
      <x:alignment horizontal="center" vertical="center" wrapText="1"/>
    </x:xf>
    <x:xf numFmtId="176" fontId="34" fillId="14" borderId="67" xfId="0" applyNumberFormat="1" applyFont="1" applyFill="1" applyBorder="1" applyAlignment="1">
      <x:alignment horizontal="center" vertical="center" wrapText="1"/>
    </x:xf>
    <x:xf numFmtId="4" fontId="34" fillId="15" borderId="3" xfId="0" applyNumberFormat="1" applyFont="1" applyFill="1" applyBorder="1" applyAlignment="1">
      <x:alignment horizontal="center" vertical="center"/>
    </x:xf>
    <x:xf numFmtId="41" fontId="34" fillId="15" borderId="3" xfId="0" applyNumberFormat="1" applyFont="1" applyFill="1" applyBorder="1" applyAlignment="1">
      <x:alignment horizontal="center" vertical="center"/>
    </x:xf>
    <x:xf numFmtId="198" fontId="92" fillId="0" borderId="117" xfId="0" applyNumberFormat="1" applyFont="1" applyBorder="1" applyAlignment="1">
      <x:alignment horizontal="left" vertical="center"/>
    </x:xf>
    <x:xf numFmtId="0" fontId="46" fillId="17" borderId="80" xfId="0" applyFont="1" applyFill="1" applyBorder="1" applyAlignment="1">
      <x:alignment horizontal="center" vertical="center"/>
    </x:xf>
    <x:xf numFmtId="0" fontId="46" fillId="17" borderId="78" xfId="0" applyFont="1" applyFill="1" applyBorder="1" applyAlignment="1">
      <x:alignment horizontal="center" vertical="center" wrapText="1"/>
    </x:xf>
    <x:xf numFmtId="0" fontId="46" fillId="17" borderId="77" xfId="0" applyFont="1" applyFill="1" applyBorder="1" applyAlignment="1">
      <x:alignment horizontal="center" vertical="center"/>
    </x:xf>
    <x:xf numFmtId="0" fontId="46" fillId="17" borderId="76" xfId="0" applyFont="1" applyFill="1" applyBorder="1" applyAlignment="1">
      <x:alignment horizontal="center" vertical="center"/>
    </x:xf>
    <x:xf numFmtId="178" fontId="7" fillId="0" borderId="0" xfId="2" applyNumberFormat="1" applyFont="1" applyAlignment="1">
      <x:alignment vertical="center"/>
    </x:xf>
    <x:xf numFmtId="178" fontId="6" fillId="0" borderId="0" xfId="2" applyNumberFormat="1" applyFont="1" applyAlignment="1">
      <x:alignment vertical="center"/>
    </x:xf>
    <x:xf numFmtId="178" fontId="9" fillId="0" borderId="0" xfId="2" applyNumberFormat="1" applyFont="1" applyAlignment="1">
      <x:alignment vertical="center"/>
    </x:xf>
    <x:xf numFmtId="178" fontId="9" fillId="0" borderId="0" xfId="2" applyNumberFormat="1" applyFont="1" applyBorder="1" applyAlignment="1">
      <x:alignment vertical="center"/>
    </x:xf>
    <x:xf numFmtId="178" fontId="7" fillId="0" borderId="0" xfId="2" applyNumberFormat="1" applyFont="1" applyBorder="1" applyAlignment="1">
      <x:alignment vertical="center"/>
    </x:xf>
    <x:xf numFmtId="178" fontId="7" fillId="0" borderId="7" xfId="2" applyNumberFormat="1" applyFont="1" applyBorder="1" applyAlignment="1">
      <x:alignment vertical="center"/>
    </x:xf>
    <x:xf numFmtId="178" fontId="7" fillId="0" borderId="6" xfId="2" applyNumberFormat="1" applyFont="1" applyBorder="1" applyAlignment="1">
      <x:alignment horizontal="right" vertical="center"/>
    </x:xf>
    <x:xf numFmtId="178" fontId="7" fillId="0" borderId="5" xfId="2" applyNumberFormat="1" applyFont="1" applyBorder="1" applyAlignment="1">
      <x:alignment horizontal="right" vertical="center"/>
    </x:xf>
    <x:xf numFmtId="178" fontId="7" fillId="0" borderId="5" xfId="0" applyNumberFormat="1" applyFont="1" applyBorder="1" applyAlignment="1">
      <x:alignment horizontal="right" vertical="center"/>
    </x:xf>
    <x:xf numFmtId="178" fontId="7" fillId="0" borderId="6" xfId="0" applyNumberFormat="1" applyFont="1" applyBorder="1" applyAlignment="1">
      <x:alignment horizontal="right" vertical="center"/>
    </x:xf>
    <x:xf numFmtId="178" fontId="7" fillId="0" borderId="5" xfId="0" applyNumberFormat="1" applyFont="1" applyBorder="1" applyAlignment="1">
      <x:alignment horizontal="right" vertical="center"/>
    </x:xf>
    <x:xf numFmtId="178" fontId="7" fillId="0" borderId="0" xfId="0" applyNumberFormat="1" applyFont="1" applyAlignment="1">
      <x:alignment vertical="center"/>
    </x:xf>
    <x:xf numFmtId="178" fontId="7" fillId="0" borderId="8" xfId="2" applyNumberFormat="1" applyFont="1" applyBorder="1" applyAlignment="1">
      <x:alignment vertical="center"/>
    </x:xf>
    <x:xf numFmtId="178" fontId="7" fillId="0" borderId="9" xfId="2" applyNumberFormat="1" applyFont="1" applyBorder="1" applyAlignment="1">
      <x:alignment horizontal="right" vertical="center"/>
    </x:xf>
    <x:xf numFmtId="178" fontId="7" fillId="0" borderId="8" xfId="2" applyNumberFormat="1" applyFont="1" applyFill="1" applyBorder="1" applyAlignment="1">
      <x:alignment vertical="center"/>
    </x:xf>
    <x:xf numFmtId="178" fontId="7" fillId="0" borderId="8" xfId="0" quotePrefix="1" applyNumberFormat="1" applyFont="1" applyBorder="1" applyAlignment="1">
      <x:alignment horizontal="left" vertical="center"/>
    </x:xf>
    <x:xf numFmtId="178" fontId="7" fillId="0" borderId="9" xfId="0" applyNumberFormat="1" applyFont="1" applyBorder="1" applyAlignment="1">
      <x:alignment horizontal="right" vertical="center"/>
    </x:xf>
    <x:xf numFmtId="178" fontId="7" fillId="0" borderId="0" xfId="2" applyNumberFormat="1" applyFont="1" applyFill="1" applyAlignment="1">
      <x:alignment vertical="center"/>
    </x:xf>
    <x:xf numFmtId="0" fontId="11" fillId="0" borderId="0" xfId="0" applyFont="1"/>
    <x:xf numFmtId="178" fontId="7" fillId="0" borderId="0" xfId="2" applyNumberFormat="1" applyFont="1" applyAlignment="1">
      <x:alignment horizontal="right"/>
    </x:xf>
    <x:xf numFmtId="178" fontId="9" fillId="6" borderId="8" xfId="2" applyNumberFormat="1" applyFont="1" applyFill="1" applyBorder="1" applyAlignment="1">
      <x:alignment vertical="center"/>
    </x:xf>
    <x:xf numFmtId="178" fontId="9" fillId="6" borderId="7" xfId="2" applyNumberFormat="1" applyFont="1" applyFill="1" applyBorder="1" applyAlignment="1">
      <x:alignment horizontal="right" vertical="center"/>
    </x:xf>
    <x:xf numFmtId="178" fontId="9" fillId="6" borderId="6" xfId="2" applyNumberFormat="1" applyFont="1" applyFill="1" applyBorder="1" applyAlignment="1">
      <x:alignment horizontal="right" vertical="center"/>
    </x:xf>
    <x:xf numFmtId="178" fontId="9" fillId="6" borderId="5" xfId="2" applyNumberFormat="1" applyFont="1" applyFill="1" applyBorder="1" applyAlignment="1">
      <x:alignment horizontal="right" vertical="center"/>
    </x:xf>
    <x:xf numFmtId="178" fontId="9" fillId="6" borderId="9" xfId="2" applyNumberFormat="1" applyFont="1" applyFill="1" applyBorder="1" applyAlignment="1">
      <x:alignment horizontal="right" vertical="center"/>
    </x:xf>
    <x:xf numFmtId="178" fontId="9" fillId="6" borderId="7" xfId="2" applyNumberFormat="1" applyFont="1" applyFill="1" applyBorder="1" applyAlignment="1">
      <x:alignment vertical="center"/>
    </x:xf>
    <x:xf numFmtId="178" fontId="9" fillId="5" borderId="8" xfId="2" quotePrefix="1" applyNumberFormat="1" applyFont="1" applyFill="1" applyBorder="1" applyAlignment="1">
      <x:alignment vertical="center"/>
    </x:xf>
    <x:xf numFmtId="178" fontId="9" fillId="5" borderId="7" xfId="2" applyNumberFormat="1" applyFont="1" applyFill="1" applyBorder="1" applyAlignment="1">
      <x:alignment vertical="center"/>
    </x:xf>
    <x:xf numFmtId="178" fontId="9" fillId="5" borderId="6" xfId="2" applyNumberFormat="1" applyFont="1" applyFill="1" applyBorder="1" applyAlignment="1">
      <x:alignment horizontal="right" vertical="center"/>
    </x:xf>
    <x:xf numFmtId="178" fontId="9" fillId="5" borderId="5" xfId="2" applyNumberFormat="1" applyFont="1" applyFill="1" applyBorder="1" applyAlignment="1">
      <x:alignment horizontal="right" vertical="center"/>
    </x:xf>
    <x:xf numFmtId="178" fontId="9" fillId="5" borderId="9" xfId="2" applyNumberFormat="1" applyFont="1" applyFill="1" applyBorder="1" applyAlignment="1">
      <x:alignment horizontal="right" vertical="center"/>
    </x:xf>
    <x:xf numFmtId="178" fontId="9" fillId="5" borderId="8" xfId="0" quotePrefix="1" applyNumberFormat="1" applyFont="1" applyFill="1" applyBorder="1" applyAlignment="1">
      <x:alignment horizontal="left" vertical="center"/>
    </x:xf>
    <x:xf numFmtId="178" fontId="9" fillId="5" borderId="6" xfId="0" applyNumberFormat="1" applyFont="1" applyFill="1" applyBorder="1" applyAlignment="1">
      <x:alignment horizontal="right" vertical="center"/>
    </x:xf>
    <x:xf numFmtId="178" fontId="9" fillId="5" borderId="5" xfId="0" applyNumberFormat="1" applyFont="1" applyFill="1" applyBorder="1" applyAlignment="1">
      <x:alignment horizontal="right" vertical="center"/>
    </x:xf>
    <x:xf numFmtId="178" fontId="9" fillId="5" borderId="9" xfId="0" applyNumberFormat="1" applyFont="1" applyFill="1" applyBorder="1" applyAlignment="1">
      <x:alignment horizontal="right" vertical="center"/>
    </x:xf>
    <x:xf numFmtId="178" fontId="9" fillId="2" borderId="5" xfId="0" applyNumberFormat="1" applyFont="1" applyFill="1" applyBorder="1" applyAlignment="1">
      <x:alignment horizontal="right" vertical="center"/>
    </x:xf>
    <x:xf numFmtId="9" fontId="7" fillId="0" borderId="0" xfId="1" applyFont="1" applyAlignment="1">
      <x:alignment vertical="center"/>
    </x:xf>
    <x:xf numFmtId="178" fontId="9" fillId="6" borderId="14" xfId="2" applyNumberFormat="1" applyFont="1" applyFill="1" applyBorder="1" applyAlignment="1">
      <x:alignment vertical="center"/>
    </x:xf>
    <x:xf numFmtId="178" fontId="7" fillId="0" borderId="14" xfId="2" applyNumberFormat="1" applyFont="1" applyBorder="1" applyAlignment="1">
      <x:alignment vertical="center"/>
    </x:xf>
    <x:xf numFmtId="9" fontId="6" fillId="0" borderId="0" xfId="1" applyFont="1" applyAlignment="1">
      <x:alignment vertical="center"/>
    </x:xf>
    <x:xf numFmtId="178" fontId="9" fillId="6" borderId="14" xfId="2" applyNumberFormat="1" applyFont="1" applyFill="1" applyBorder="1" applyAlignment="1">
      <x:alignment horizontal="right" vertical="center"/>
    </x:xf>
    <x:xf numFmtId="178" fontId="9" fillId="5" borderId="14" xfId="2" applyNumberFormat="1" applyFont="1" applyFill="1" applyBorder="1" applyAlignment="1">
      <x:alignment vertical="center"/>
    </x:xf>
    <x:xf numFmtId="178" fontId="10" fillId="7" borderId="0" xfId="2" applyNumberFormat="1" applyFont="1" applyFill="1" applyBorder="1" applyAlignment="1">
      <x:alignment horizontal="center" vertical="center"/>
    </x:xf>
    <x:xf numFmtId="178" fontId="10" fillId="7" borderId="12" xfId="2" applyNumberFormat="1" applyFont="1" applyFill="1" applyBorder="1" applyAlignment="1">
      <x:alignment horizontal="centerContinuous" vertical="center"/>
    </x:xf>
    <x:xf numFmtId="178" fontId="10" fillId="7" borderId="6" xfId="2" applyNumberFormat="1" applyFont="1" applyFill="1" applyBorder="1" applyAlignment="1">
      <x:alignment horizontal="centerContinuous" vertical="center"/>
    </x:xf>
    <x:xf numFmtId="178" fontId="10" fillId="7" borderId="7" xfId="2" applyNumberFormat="1" applyFont="1" applyFill="1" applyBorder="1" applyAlignment="1">
      <x:alignment horizontal="centerContinuous" vertical="center"/>
    </x:xf>
    <x:xf numFmtId="178" fontId="10" fillId="7" borderId="14" xfId="2" applyNumberFormat="1" applyFont="1" applyFill="1" applyBorder="1" applyAlignment="1">
      <x:alignment horizontal="centerContinuous" vertical="center"/>
    </x:xf>
    <x:xf numFmtId="178" fontId="7" fillId="0" borderId="0" xfId="2" applyNumberFormat="1" applyFont="1" applyAlignment="1">
      <x:alignment horizontal="center" vertical="center"/>
    </x:xf>
    <x:xf numFmtId="4" fontId="0" fillId="0" borderId="0" xfId="0" applyNumberFormat="1"/>
    <x:xf numFmtId="179" fontId="7" fillId="0" borderId="0" xfId="1" applyNumberFormat="1" applyFont="1" applyAlignment="1">
      <x:alignment vertical="center"/>
    </x:xf>
    <x:xf numFmtId="178" fontId="19" fillId="0" borderId="0" xfId="2" applyNumberFormat="1" applyFont="1" applyBorder="1" applyAlignment="1">
      <x:alignment vertical="center"/>
    </x:xf>
    <x:xf numFmtId="0" fontId="22" fillId="0" borderId="0" xfId="0" applyFont="1"/>
    <x:xf numFmtId="178" fontId="0" fillId="0" borderId="0" xfId="0" applyNumberFormat="1"/>
    <x:xf numFmtId="0" fontId="3" fillId="0" borderId="0" xfId="6">
      <x:alignment vertical="center"/>
    </x:xf>
    <x:xf numFmtId="0" fontId="23" fillId="0" borderId="0" xfId="0" applyFont="1" applyAlignment="1">
      <x:alignment vertical="center"/>
    </x:xf>
    <x:xf numFmtId="0" fontId="25" fillId="0" borderId="0" xfId="0" applyFont="1" applyAlignment="1">
      <x:alignment vertical="center"/>
    </x:xf>
    <x:xf numFmtId="0" fontId="25" fillId="0" borderId="0" xfId="0" applyFont="1" applyAlignment="1">
      <x:alignment horizontal="center" vertical="center"/>
    </x:xf>
    <x:xf numFmtId="0" fontId="26" fillId="8" borderId="24" xfId="0" applyFont="1" applyFill="1" applyBorder="1" applyAlignment="1">
      <x:alignment vertical="center"/>
    </x:xf>
    <x:xf numFmtId="0" fontId="26" fillId="8" borderId="24" xfId="0" applyFont="1" applyFill="1" applyBorder="1" applyAlignment="1">
      <x:alignment horizontal="center" vertical="center"/>
    </x:xf>
    <x:xf numFmtId="0" fontId="26" fillId="8" borderId="28" xfId="0" applyFont="1" applyFill="1" applyBorder="1" applyAlignment="1">
      <x:alignment vertical="center"/>
    </x:xf>
    <x:xf numFmtId="0" fontId="26" fillId="8" borderId="28" xfId="0" applyFont="1" applyFill="1" applyBorder="1" applyAlignment="1">
      <x:alignment horizontal="center" vertical="center"/>
    </x:xf>
    <x:xf numFmtId="0" fontId="26" fillId="9" borderId="31" xfId="0" applyFont="1" applyFill="1" applyBorder="1" applyAlignment="1">
      <x:alignment horizontal="left" vertical="center" readingOrder="1"/>
    </x:xf>
    <x:xf numFmtId="179" fontId="26" fillId="9" borderId="33" xfId="0" applyNumberFormat="1" applyFont="1" applyFill="1" applyBorder="1" applyAlignment="1">
      <x:alignment horizontal="right" vertical="center" readingOrder="1"/>
    </x:xf>
    <x:xf numFmtId="179" fontId="26" fillId="9" borderId="34" xfId="0" applyNumberFormat="1" applyFont="1" applyFill="1" applyBorder="1" applyAlignment="1">
      <x:alignment horizontal="right" vertical="center" readingOrder="1"/>
    </x:xf>
    <x:xf numFmtId="179" fontId="26" fillId="9" borderId="34" xfId="1" applyNumberFormat="1" applyFont="1" applyFill="1" applyBorder="1" applyAlignment="1">
      <x:alignment horizontal="right" vertical="center" readingOrder="1"/>
    </x:xf>
    <x:xf numFmtId="179" fontId="26" fillId="9" borderId="33" xfId="1" applyNumberFormat="1" applyFont="1" applyFill="1" applyBorder="1" applyAlignment="1">
      <x:alignment horizontal="right" vertical="center" readingOrder="1"/>
    </x:xf>
    <x:xf numFmtId="179" fontId="26" fillId="9" borderId="36" xfId="1" applyNumberFormat="1" applyFont="1" applyFill="1" applyBorder="1" applyAlignment="1">
      <x:alignment horizontal="right" vertical="center" readingOrder="1"/>
    </x:xf>
    <x:xf numFmtId="0" fontId="27" fillId="9" borderId="31" xfId="0" applyFont="1" applyFill="1" applyBorder="1" applyAlignment="1">
      <x:alignment horizontal="right" vertical="center"/>
    </x:xf>
    <x:xf numFmtId="0" fontId="28" fillId="0" borderId="28" xfId="0" applyFont="1" applyBorder="1" applyAlignment="1">
      <x:alignment horizontal="left" vertical="center" readingOrder="1"/>
    </x:xf>
    <x:xf numFmtId="179" fontId="28" fillId="0" borderId="0" xfId="0" applyNumberFormat="1" applyFont="1" applyAlignment="1">
      <x:alignment horizontal="right" vertical="center" readingOrder="1"/>
    </x:xf>
    <x:xf numFmtId="179" fontId="28" fillId="0" borderId="30" xfId="0" applyNumberFormat="1" applyFont="1" applyBorder="1" applyAlignment="1">
      <x:alignment horizontal="right" vertical="center" readingOrder="1"/>
    </x:xf>
    <x:xf numFmtId="179" fontId="28" fillId="0" borderId="30" xfId="1" applyNumberFormat="1" applyFont="1" applyFill="1" applyBorder="1" applyAlignment="1">
      <x:alignment horizontal="right" vertical="center" readingOrder="1"/>
    </x:xf>
    <x:xf numFmtId="179" fontId="28" fillId="0" borderId="0" xfId="1" applyNumberFormat="1" applyFont="1" applyFill="1" applyBorder="1" applyAlignment="1">
      <x:alignment horizontal="right" vertical="center" readingOrder="1"/>
    </x:xf>
    <x:xf numFmtId="179" fontId="28" fillId="0" borderId="21" xfId="1" applyNumberFormat="1" applyFont="1" applyFill="1" applyBorder="1" applyAlignment="1">
      <x:alignment horizontal="right" vertical="center" readingOrder="1"/>
    </x:xf>
    <x:xf numFmtId="0" fontId="28" fillId="0" borderId="28" xfId="0" applyFont="1" applyBorder="1" applyAlignment="1">
      <x:alignment horizontal="right" vertical="center"/>
    </x:xf>
    <x:xf numFmtId="0" fontId="28" fillId="10" borderId="37" xfId="0" applyFont="1" applyFill="1" applyBorder="1" applyAlignment="1">
      <x:alignment horizontal="left" vertical="center" readingOrder="1"/>
    </x:xf>
    <x:xf numFmtId="179" fontId="28" fillId="10" borderId="39" xfId="0" applyNumberFormat="1" applyFont="1" applyFill="1" applyBorder="1" applyAlignment="1">
      <x:alignment horizontal="right" vertical="center" readingOrder="1"/>
    </x:xf>
    <x:xf numFmtId="179" fontId="28" fillId="10" borderId="40" xfId="0" applyNumberFormat="1" applyFont="1" applyFill="1" applyBorder="1" applyAlignment="1">
      <x:alignment horizontal="right" vertical="center" readingOrder="1"/>
    </x:xf>
    <x:xf numFmtId="179" fontId="28" fillId="10" borderId="40" xfId="1" applyNumberFormat="1" applyFont="1" applyFill="1" applyBorder="1" applyAlignment="1">
      <x:alignment horizontal="right" vertical="center" readingOrder="1"/>
    </x:xf>
    <x:xf numFmtId="179" fontId="28" fillId="10" borderId="39" xfId="1" applyNumberFormat="1" applyFont="1" applyFill="1" applyBorder="1" applyAlignment="1">
      <x:alignment horizontal="right" vertical="center" readingOrder="1"/>
    </x:xf>
    <x:xf numFmtId="179" fontId="28" fillId="10" borderId="42" xfId="1" applyNumberFormat="1" applyFont="1" applyFill="1" applyBorder="1" applyAlignment="1">
      <x:alignment horizontal="right" vertical="center" readingOrder="1"/>
    </x:xf>
    <x:xf numFmtId="0" fontId="28" fillId="10" borderId="37" xfId="0" applyFont="1" applyFill="1" applyBorder="1" applyAlignment="1">
      <x:alignment horizontal="right" vertical="center"/>
    </x:xf>
    <x:xf numFmtId="0" fontId="23" fillId="11" borderId="31" xfId="0" applyFont="1" applyFill="1" applyBorder="1" applyAlignment="1">
      <x:alignment horizontal="left" vertical="center" readingOrder="1"/>
    </x:xf>
    <x:xf numFmtId="179" fontId="23" fillId="11" borderId="33" xfId="0" applyNumberFormat="1" applyFont="1" applyFill="1" applyBorder="1" applyAlignment="1">
      <x:alignment horizontal="right" vertical="center" readingOrder="1"/>
    </x:xf>
    <x:xf numFmtId="179" fontId="23" fillId="11" borderId="34" xfId="0" applyNumberFormat="1" applyFont="1" applyFill="1" applyBorder="1" applyAlignment="1">
      <x:alignment horizontal="right" vertical="center" readingOrder="1"/>
    </x:xf>
    <x:xf numFmtId="179" fontId="23" fillId="11" borderId="34" xfId="1" applyNumberFormat="1" applyFont="1" applyFill="1" applyBorder="1" applyAlignment="1">
      <x:alignment horizontal="right" vertical="center" readingOrder="1"/>
    </x:xf>
    <x:xf numFmtId="179" fontId="23" fillId="11" borderId="33" xfId="1" applyNumberFormat="1" applyFont="1" applyFill="1" applyBorder="1" applyAlignment="1">
      <x:alignment horizontal="right" vertical="center" readingOrder="1"/>
    </x:xf>
    <x:xf numFmtId="179" fontId="23" fillId="11" borderId="36" xfId="1" applyNumberFormat="1" applyFont="1" applyFill="1" applyBorder="1" applyAlignment="1">
      <x:alignment horizontal="right" vertical="center" readingOrder="1"/>
    </x:xf>
    <x:xf numFmtId="0" fontId="28" fillId="11" borderId="31" xfId="0" applyFont="1" applyFill="1" applyBorder="1" applyAlignment="1">
      <x:alignment horizontal="right" vertical="center"/>
    </x:xf>
    <x:xf numFmtId="0" fontId="28" fillId="0" borderId="28" xfId="0" applyFont="1" applyBorder="1" applyAlignment="1">
      <x:alignment vertical="center"/>
    </x:xf>
    <x:xf numFmtId="0" fontId="28" fillId="0" borderId="43" xfId="0" applyFont="1" applyBorder="1" applyAlignment="1">
      <x:alignment horizontal="left" vertical="center" readingOrder="1"/>
    </x:xf>
    <x:xf numFmtId="179" fontId="28" fillId="0" borderId="45" xfId="0" applyNumberFormat="1" applyFont="1" applyBorder="1" applyAlignment="1">
      <x:alignment horizontal="right" vertical="center" readingOrder="1"/>
    </x:xf>
    <x:xf numFmtId="179" fontId="28" fillId="0" borderId="46" xfId="0" applyNumberFormat="1" applyFont="1" applyBorder="1" applyAlignment="1">
      <x:alignment horizontal="right" vertical="center" readingOrder="1"/>
    </x:xf>
    <x:xf numFmtId="179" fontId="28" fillId="0" borderId="46" xfId="1" applyNumberFormat="1" applyFont="1" applyFill="1" applyBorder="1" applyAlignment="1">
      <x:alignment horizontal="right" vertical="center" readingOrder="1"/>
    </x:xf>
    <x:xf numFmtId="179" fontId="28" fillId="0" borderId="45" xfId="1" applyNumberFormat="1" applyFont="1" applyFill="1" applyBorder="1" applyAlignment="1">
      <x:alignment horizontal="right" vertical="center" readingOrder="1"/>
    </x:xf>
    <x:xf numFmtId="0" fontId="28" fillId="0" borderId="43" xfId="0" applyFont="1" applyBorder="1" applyAlignment="1">
      <x:alignment horizontal="right" vertical="center"/>
    </x:xf>
    <x:xf numFmtId="0" fontId="26" fillId="9" borderId="43" xfId="0" applyFont="1" applyFill="1" applyBorder="1" applyAlignment="1">
      <x:alignment horizontal="left" vertical="center" readingOrder="1"/>
    </x:xf>
    <x:xf numFmtId="179" fontId="26" fillId="9" borderId="45" xfId="0" applyNumberFormat="1" applyFont="1" applyFill="1" applyBorder="1" applyAlignment="1">
      <x:alignment horizontal="right" vertical="center" readingOrder="1"/>
    </x:xf>
    <x:xf numFmtId="179" fontId="26" fillId="9" borderId="46" xfId="0" applyNumberFormat="1" applyFont="1" applyFill="1" applyBorder="1" applyAlignment="1">
      <x:alignment horizontal="right" vertical="center" readingOrder="1"/>
    </x:xf>
    <x:xf numFmtId="179" fontId="26" fillId="9" borderId="46" xfId="1" applyNumberFormat="1" applyFont="1" applyFill="1" applyBorder="1" applyAlignment="1">
      <x:alignment horizontal="right" vertical="center" readingOrder="1"/>
    </x:xf>
    <x:xf numFmtId="179" fontId="26" fillId="9" borderId="45" xfId="1" applyNumberFormat="1" applyFont="1" applyFill="1" applyBorder="1" applyAlignment="1">
      <x:alignment horizontal="right" vertical="center" readingOrder="1"/>
    </x:xf>
    <x:xf numFmtId="179" fontId="26" fillId="9" borderId="50" xfId="1" applyNumberFormat="1" applyFont="1" applyFill="1" applyBorder="1" applyAlignment="1">
      <x:alignment horizontal="right" vertical="center" readingOrder="1"/>
    </x:xf>
    <x:xf numFmtId="0" fontId="26" fillId="12" borderId="51" xfId="0" applyFont="1" applyFill="1" applyBorder="1" applyAlignment="1">
      <x:alignment horizontal="left" vertical="center" readingOrder="1"/>
    </x:xf>
    <x:xf numFmtId="179" fontId="26" fillId="12" borderId="53" xfId="0" applyNumberFormat="1" applyFont="1" applyFill="1" applyBorder="1" applyAlignment="1">
      <x:alignment horizontal="right" vertical="center" readingOrder="1"/>
    </x:xf>
    <x:xf numFmtId="179" fontId="26" fillId="12" borderId="54" xfId="0" applyNumberFormat="1" applyFont="1" applyFill="1" applyBorder="1" applyAlignment="1">
      <x:alignment horizontal="right" vertical="center" readingOrder="1"/>
    </x:xf>
    <x:xf numFmtId="179" fontId="26" fillId="12" borderId="54" xfId="1" applyNumberFormat="1" applyFont="1" applyFill="1" applyBorder="1" applyAlignment="1">
      <x:alignment horizontal="right" vertical="center" readingOrder="1"/>
    </x:xf>
    <x:xf numFmtId="179" fontId="26" fillId="12" borderId="53" xfId="1" applyNumberFormat="1" applyFont="1" applyFill="1" applyBorder="1" applyAlignment="1">
      <x:alignment horizontal="right" vertical="center" readingOrder="1"/>
    </x:xf>
    <x:xf numFmtId="179" fontId="26" fillId="12" borderId="56" xfId="1" applyNumberFormat="1" applyFont="1" applyFill="1" applyBorder="1" applyAlignment="1">
      <x:alignment horizontal="right" vertical="center" readingOrder="1"/>
    </x:xf>
    <x:xf numFmtId="0" fontId="23" fillId="11" borderId="57" xfId="0" applyFont="1" applyFill="1" applyBorder="1" applyAlignment="1">
      <x:alignment horizontal="left" vertical="center" readingOrder="1"/>
    </x:xf>
    <x:xf numFmtId="179" fontId="23" fillId="11" borderId="59" xfId="0" applyNumberFormat="1" applyFont="1" applyFill="1" applyBorder="1" applyAlignment="1">
      <x:alignment horizontal="right" vertical="center" readingOrder="1"/>
    </x:xf>
    <x:xf numFmtId="179" fontId="23" fillId="11" borderId="60" xfId="0" applyNumberFormat="1" applyFont="1" applyFill="1" applyBorder="1" applyAlignment="1">
      <x:alignment horizontal="right" vertical="center" readingOrder="1"/>
    </x:xf>
    <x:xf numFmtId="179" fontId="23" fillId="11" borderId="60" xfId="1" applyNumberFormat="1" applyFont="1" applyFill="1" applyBorder="1" applyAlignment="1">
      <x:alignment horizontal="right" vertical="center" readingOrder="1"/>
    </x:xf>
    <x:xf numFmtId="179" fontId="23" fillId="11" borderId="59" xfId="1" applyNumberFormat="1" applyFont="1" applyFill="1" applyBorder="1" applyAlignment="1">
      <x:alignment horizontal="right" vertical="center" readingOrder="1"/>
    </x:xf>
    <x:xf numFmtId="179" fontId="23" fillId="11" borderId="62" xfId="1" applyNumberFormat="1" applyFont="1" applyFill="1" applyBorder="1" applyAlignment="1">
      <x:alignment horizontal="right" vertical="center" readingOrder="1"/>
    </x:xf>
    <x:xf numFmtId="0" fontId="28" fillId="11" borderId="57" xfId="0" applyFont="1" applyFill="1" applyBorder="1" applyAlignment="1">
      <x:alignment horizontal="right" vertical="center"/>
    </x:xf>
    <x:xf numFmtId="0" fontId="23" fillId="11" borderId="28" xfId="0" applyFont="1" applyFill="1" applyBorder="1" applyAlignment="1">
      <x:alignment horizontal="left" vertical="center" readingOrder="1"/>
    </x:xf>
    <x:xf numFmtId="179" fontId="23" fillId="11" borderId="0" xfId="0" applyNumberFormat="1" applyFont="1" applyFill="1" applyAlignment="1">
      <x:alignment horizontal="right" vertical="center" readingOrder="1"/>
    </x:xf>
    <x:xf numFmtId="179" fontId="23" fillId="11" borderId="30" xfId="0" applyNumberFormat="1" applyFont="1" applyFill="1" applyBorder="1" applyAlignment="1">
      <x:alignment horizontal="right" vertical="center" readingOrder="1"/>
    </x:xf>
    <x:xf numFmtId="179" fontId="23" fillId="11" borderId="30" xfId="1" applyNumberFormat="1" applyFont="1" applyFill="1" applyBorder="1" applyAlignment="1">
      <x:alignment horizontal="right" vertical="center" readingOrder="1"/>
    </x:xf>
    <x:xf numFmtId="179" fontId="23" fillId="11" borderId="0" xfId="1" applyNumberFormat="1" applyFont="1" applyFill="1" applyBorder="1" applyAlignment="1">
      <x:alignment horizontal="right" vertical="center" readingOrder="1"/>
    </x:xf>
    <x:xf numFmtId="179" fontId="23" fillId="11" borderId="21" xfId="1" applyNumberFormat="1" applyFont="1" applyFill="1" applyBorder="1" applyAlignment="1">
      <x:alignment horizontal="right" vertical="center" readingOrder="1"/>
    </x:xf>
    <x:xf numFmtId="0" fontId="28" fillId="11" borderId="28" xfId="0" applyFont="1" applyFill="1" applyBorder="1" applyAlignment="1">
      <x:alignment horizontal="right" vertical="center"/>
    </x:xf>
    <x:xf numFmtId="179" fontId="28" fillId="0" borderId="23" xfId="1" applyNumberFormat="1" applyFont="1" applyFill="1" applyBorder="1" applyAlignment="1">
      <x:alignment horizontal="right" vertical="center" readingOrder="1"/>
    </x:xf>
    <x:xf numFmtId="179" fontId="26" fillId="9" borderId="48" xfId="1" applyNumberFormat="1" applyFont="1" applyFill="1" applyBorder="1" applyAlignment="1">
      <x:alignment horizontal="right" vertical="center" readingOrder="1"/>
    </x:xf>
    <x:xf numFmtId="178" fontId="25" fillId="0" borderId="0" xfId="0" applyNumberFormat="1" applyFont="1" applyAlignment="1">
      <x:alignment vertical="center"/>
    </x:xf>
    <x:xf numFmtId="178" fontId="26" fillId="9" borderId="32" xfId="2" applyNumberFormat="1" applyFont="1" applyFill="1" applyBorder="1" applyAlignment="1">
      <x:alignment horizontal="right" vertical="center" readingOrder="1"/>
    </x:xf>
    <x:xf numFmtId="178" fontId="26" fillId="9" borderId="33" xfId="2" applyNumberFormat="1" applyFont="1" applyFill="1" applyBorder="1" applyAlignment="1">
      <x:alignment horizontal="right" vertical="center" readingOrder="1"/>
    </x:xf>
    <x:xf numFmtId="178" fontId="28" fillId="0" borderId="29" xfId="2" applyNumberFormat="1" applyFont="1" applyFill="1" applyBorder="1" applyAlignment="1">
      <x:alignment horizontal="right" vertical="center" readingOrder="1"/>
    </x:xf>
    <x:xf numFmtId="178" fontId="28" fillId="0" borderId="0" xfId="2" applyNumberFormat="1" applyFont="1" applyFill="1" applyBorder="1" applyAlignment="1">
      <x:alignment horizontal="right" vertical="center" readingOrder="1"/>
    </x:xf>
    <x:xf numFmtId="178" fontId="28" fillId="10" borderId="38" xfId="2" applyNumberFormat="1" applyFont="1" applyFill="1" applyBorder="1" applyAlignment="1">
      <x:alignment horizontal="right" vertical="center" readingOrder="1"/>
    </x:xf>
    <x:xf numFmtId="178" fontId="28" fillId="10" borderId="39" xfId="2" applyNumberFormat="1" applyFont="1" applyFill="1" applyBorder="1" applyAlignment="1">
      <x:alignment horizontal="right" vertical="center" readingOrder="1"/>
    </x:xf>
    <x:xf numFmtId="178" fontId="23" fillId="11" borderId="32" xfId="2" applyNumberFormat="1" applyFont="1" applyFill="1" applyBorder="1" applyAlignment="1">
      <x:alignment horizontal="right" vertical="center" readingOrder="1"/>
    </x:xf>
    <x:xf numFmtId="178" fontId="23" fillId="11" borderId="33" xfId="2" applyNumberFormat="1" applyFont="1" applyFill="1" applyBorder="1" applyAlignment="1">
      <x:alignment horizontal="right" vertical="center" readingOrder="1"/>
    </x:xf>
    <x:xf numFmtId="178" fontId="26" fillId="9" borderId="44" xfId="2" applyNumberFormat="1" applyFont="1" applyFill="1" applyBorder="1" applyAlignment="1">
      <x:alignment horizontal="right" vertical="center" readingOrder="1"/>
    </x:xf>
    <x:xf numFmtId="178" fontId="26" fillId="9" borderId="45" xfId="2" applyNumberFormat="1" applyFont="1" applyFill="1" applyBorder="1" applyAlignment="1">
      <x:alignment horizontal="right" vertical="center" readingOrder="1"/>
    </x:xf>
    <x:xf numFmtId="178" fontId="26" fillId="12" borderId="52" xfId="2" applyNumberFormat="1" applyFont="1" applyFill="1" applyBorder="1" applyAlignment="1">
      <x:alignment horizontal="right" vertical="center" readingOrder="1"/>
    </x:xf>
    <x:xf numFmtId="178" fontId="26" fillId="12" borderId="53" xfId="2" applyNumberFormat="1" applyFont="1" applyFill="1" applyBorder="1" applyAlignment="1">
      <x:alignment horizontal="right" vertical="center" readingOrder="1"/>
    </x:xf>
    <x:xf numFmtId="178" fontId="23" fillId="11" borderId="58" xfId="2" applyNumberFormat="1" applyFont="1" applyFill="1" applyBorder="1" applyAlignment="1">
      <x:alignment horizontal="right" vertical="center" readingOrder="1"/>
    </x:xf>
    <x:xf numFmtId="178" fontId="23" fillId="11" borderId="59" xfId="2" applyNumberFormat="1" applyFont="1" applyFill="1" applyBorder="1" applyAlignment="1">
      <x:alignment horizontal="right" vertical="center" readingOrder="1"/>
    </x:xf>
    <x:xf numFmtId="178" fontId="23" fillId="11" borderId="29" xfId="2" applyNumberFormat="1" applyFont="1" applyFill="1" applyBorder="1" applyAlignment="1">
      <x:alignment horizontal="right" vertical="center" readingOrder="1"/>
    </x:xf>
    <x:xf numFmtId="178" fontId="23" fillId="11" borderId="0" xfId="2" applyNumberFormat="1" applyFont="1" applyFill="1" applyBorder="1" applyAlignment="1">
      <x:alignment horizontal="right" vertical="center" readingOrder="1"/>
    </x:xf>
    <x:xf numFmtId="178" fontId="28" fillId="0" borderId="44" xfId="2" applyNumberFormat="1" applyFont="1" applyFill="1" applyBorder="1" applyAlignment="1">
      <x:alignment horizontal="right" vertical="center" readingOrder="1"/>
    </x:xf>
    <x:xf numFmtId="178" fontId="28" fillId="0" borderId="45" xfId="2" applyNumberFormat="1" applyFont="1" applyFill="1" applyBorder="1" applyAlignment="1">
      <x:alignment horizontal="right" vertical="center" readingOrder="1"/>
    </x:xf>
    <x:xf numFmtId="178" fontId="26" fillId="9" borderId="63" xfId="2" applyNumberFormat="1" applyFont="1" applyFill="1" applyBorder="1" applyAlignment="1">
      <x:alignment horizontal="right" vertical="center" readingOrder="1"/>
    </x:xf>
    <x:xf numFmtId="178" fontId="26" fillId="12" borderId="55" xfId="2" applyNumberFormat="1" applyFont="1" applyFill="1" applyBorder="1" applyAlignment="1">
      <x:alignment horizontal="right" vertical="center" readingOrder="1"/>
    </x:xf>
    <x:xf numFmtId="178" fontId="23" fillId="11" borderId="61" xfId="2" applyNumberFormat="1" applyFont="1" applyFill="1" applyBorder="1" applyAlignment="1">
      <x:alignment horizontal="right" vertical="center" readingOrder="1"/>
    </x:xf>
    <x:xf numFmtId="178" fontId="23" fillId="11" borderId="20" xfId="2" applyNumberFormat="1" applyFont="1" applyFill="1" applyBorder="1" applyAlignment="1">
      <x:alignment horizontal="right" vertical="center" readingOrder="1"/>
    </x:xf>
    <x:xf numFmtId="178" fontId="28" fillId="0" borderId="20" xfId="2" applyNumberFormat="1" applyFont="1" applyFill="1" applyBorder="1" applyAlignment="1">
      <x:alignment horizontal="right" vertical="center" readingOrder="1"/>
    </x:xf>
    <x:xf numFmtId="178" fontId="28" fillId="0" borderId="22" xfId="2" applyNumberFormat="1" applyFont="1" applyFill="1" applyBorder="1" applyAlignment="1">
      <x:alignment horizontal="right" vertical="center" readingOrder="1"/>
    </x:xf>
    <x:xf numFmtId="0" fontId="25" fillId="0" borderId="0" xfId="0" applyFont="1" applyAlignment="1">
      <x:alignment horizontal="right" vertical="center"/>
    </x:xf>
    <x:xf numFmtId="0" fontId="26" fillId="8" borderId="26" xfId="0" applyFont="1" applyFill="1" applyBorder="1" applyAlignment="1">
      <x:alignment horizontal="right" vertical="center"/>
    </x:xf>
    <x:xf numFmtId="0" fontId="26" fillId="8" borderId="27" xfId="0" applyFont="1" applyFill="1" applyBorder="1" applyAlignment="1">
      <x:alignment horizontal="right" vertical="center"/>
    </x:xf>
    <x:xf numFmtId="0" fontId="26" fillId="8" borderId="19" xfId="0" applyFont="1" applyFill="1" applyBorder="1" applyAlignment="1">
      <x:alignment horizontal="right" vertical="center"/>
    </x:xf>
    <x:xf numFmtId="0" fontId="26" fillId="8" borderId="0" xfId="0" applyFont="1" applyFill="1" applyAlignment="1">
      <x:alignment horizontal="right" vertical="center"/>
    </x:xf>
    <x:xf numFmtId="0" fontId="26" fillId="8" borderId="30" xfId="0" applyFont="1" applyFill="1" applyBorder="1" applyAlignment="1">
      <x:alignment horizontal="right" vertical="center"/>
    </x:xf>
    <x:xf numFmtId="0" fontId="26" fillId="8" borderId="21" xfId="0" applyFont="1" applyFill="1" applyBorder="1" applyAlignment="1">
      <x:alignment horizontal="right" vertical="center"/>
    </x:xf>
    <x:xf numFmtId="179" fontId="26" fillId="9" borderId="33" xfId="0" applyNumberFormat="1" applyFont="1" applyFill="1" applyBorder="1" applyAlignment="1">
      <x:alignment horizontal="right" vertical="center"/>
    </x:xf>
    <x:xf numFmtId="179" fontId="26" fillId="9" borderId="34" xfId="0" applyNumberFormat="1" applyFont="1" applyFill="1" applyBorder="1" applyAlignment="1">
      <x:alignment horizontal="right" vertical="center"/>
    </x:xf>
    <x:xf numFmtId="179" fontId="26" fillId="9" borderId="34" xfId="1" applyNumberFormat="1" applyFont="1" applyFill="1" applyBorder="1" applyAlignment="1">
      <x:alignment horizontal="right" vertical="center"/>
    </x:xf>
    <x:xf numFmtId="179" fontId="26" fillId="9" borderId="33" xfId="1" applyNumberFormat="1" applyFont="1" applyFill="1" applyBorder="1" applyAlignment="1">
      <x:alignment horizontal="right" vertical="center"/>
    </x:xf>
    <x:xf numFmtId="179" fontId="26" fillId="9" borderId="36" xfId="1" applyNumberFormat="1" applyFont="1" applyFill="1" applyBorder="1" applyAlignment="1">
      <x:alignment horizontal="right" vertical="center"/>
    </x:xf>
    <x:xf numFmtId="179" fontId="28" fillId="0" borderId="0" xfId="0" applyNumberFormat="1" applyFont="1" applyAlignment="1">
      <x:alignment horizontal="right" vertical="center"/>
    </x:xf>
    <x:xf numFmtId="179" fontId="28" fillId="0" borderId="30" xfId="0" applyNumberFormat="1" applyFont="1" applyBorder="1" applyAlignment="1">
      <x:alignment horizontal="right" vertical="center"/>
    </x:xf>
    <x:xf numFmtId="179" fontId="28" fillId="0" borderId="30" xfId="1" applyNumberFormat="1" applyFont="1" applyFill="1" applyBorder="1" applyAlignment="1">
      <x:alignment horizontal="right" vertical="center"/>
    </x:xf>
    <x:xf numFmtId="179" fontId="28" fillId="0" borderId="0" xfId="1" applyNumberFormat="1" applyFont="1" applyFill="1" applyBorder="1" applyAlignment="1">
      <x:alignment horizontal="right" vertical="center"/>
    </x:xf>
    <x:xf numFmtId="179" fontId="28" fillId="0" borderId="21" xfId="1" applyNumberFormat="1" applyFont="1" applyFill="1" applyBorder="1" applyAlignment="1">
      <x:alignment horizontal="right" vertical="center"/>
    </x:xf>
    <x:xf numFmtId="179" fontId="28" fillId="10" borderId="39" xfId="0" applyNumberFormat="1" applyFont="1" applyFill="1" applyBorder="1" applyAlignment="1">
      <x:alignment horizontal="right" vertical="center"/>
    </x:xf>
    <x:xf numFmtId="179" fontId="28" fillId="10" borderId="40" xfId="0" applyNumberFormat="1" applyFont="1" applyFill="1" applyBorder="1" applyAlignment="1">
      <x:alignment horizontal="right" vertical="center"/>
    </x:xf>
    <x:xf numFmtId="179" fontId="28" fillId="10" borderId="40" xfId="1" applyNumberFormat="1" applyFont="1" applyFill="1" applyBorder="1" applyAlignment="1">
      <x:alignment horizontal="right" vertical="center"/>
    </x:xf>
    <x:xf numFmtId="179" fontId="28" fillId="10" borderId="39" xfId="1" applyNumberFormat="1" applyFont="1" applyFill="1" applyBorder="1" applyAlignment="1">
      <x:alignment horizontal="right" vertical="center"/>
    </x:xf>
    <x:xf numFmtId="179" fontId="28" fillId="10" borderId="42" xfId="1" applyNumberFormat="1" applyFont="1" applyFill="1" applyBorder="1" applyAlignment="1">
      <x:alignment horizontal="right" vertical="center"/>
    </x:xf>
    <x:xf numFmtId="179" fontId="23" fillId="11" borderId="33" xfId="0" applyNumberFormat="1" applyFont="1" applyFill="1" applyBorder="1" applyAlignment="1">
      <x:alignment horizontal="right" vertical="center"/>
    </x:xf>
    <x:xf numFmtId="179" fontId="23" fillId="11" borderId="34" xfId="0" applyNumberFormat="1" applyFont="1" applyFill="1" applyBorder="1" applyAlignment="1">
      <x:alignment horizontal="right" vertical="center"/>
    </x:xf>
    <x:xf numFmtId="179" fontId="23" fillId="11" borderId="34" xfId="1" applyNumberFormat="1" applyFont="1" applyFill="1" applyBorder="1" applyAlignment="1">
      <x:alignment horizontal="right" vertical="center"/>
    </x:xf>
    <x:xf numFmtId="179" fontId="23" fillId="11" borderId="36" xfId="1" applyNumberFormat="1" applyFont="1" applyFill="1" applyBorder="1" applyAlignment="1">
      <x:alignment horizontal="right" vertical="center"/>
    </x:xf>
    <x:xf numFmtId="179" fontId="23" fillId="11" borderId="33" xfId="1" applyNumberFormat="1" applyFont="1" applyFill="1" applyBorder="1" applyAlignment="1">
      <x:alignment horizontal="right" vertical="center"/>
    </x:xf>
    <x:xf numFmtId="179" fontId="28" fillId="0" borderId="45" xfId="0" applyNumberFormat="1" applyFont="1" applyBorder="1" applyAlignment="1">
      <x:alignment horizontal="right" vertical="center"/>
    </x:xf>
    <x:xf numFmtId="179" fontId="28" fillId="0" borderId="46" xfId="0" applyNumberFormat="1" applyFont="1" applyBorder="1" applyAlignment="1">
      <x:alignment horizontal="right" vertical="center"/>
    </x:xf>
    <x:xf numFmtId="179" fontId="28" fillId="0" borderId="46" xfId="1" applyNumberFormat="1" applyFont="1" applyFill="1" applyBorder="1" applyAlignment="1">
      <x:alignment horizontal="right" vertical="center"/>
    </x:xf>
    <x:xf numFmtId="179" fontId="28" fillId="0" borderId="48" xfId="1" applyNumberFormat="1" applyFont="1" applyFill="1" applyBorder="1" applyAlignment="1">
      <x:alignment horizontal="right" vertical="center"/>
    </x:xf>
    <x:xf numFmtId="179" fontId="28" fillId="0" borderId="45" xfId="1" applyNumberFormat="1" applyFont="1" applyFill="1" applyBorder="1" applyAlignment="1">
      <x:alignment horizontal="right" vertical="center"/>
    </x:xf>
    <x:xf numFmtId="179" fontId="26" fillId="9" borderId="45" xfId="0" applyNumberFormat="1" applyFont="1" applyFill="1" applyBorder="1" applyAlignment="1">
      <x:alignment horizontal="right" vertical="center"/>
    </x:xf>
    <x:xf numFmtId="179" fontId="26" fillId="9" borderId="46" xfId="0" applyNumberFormat="1" applyFont="1" applyFill="1" applyBorder="1" applyAlignment="1">
      <x:alignment horizontal="right" vertical="center"/>
    </x:xf>
    <x:xf numFmtId="179" fontId="26" fillId="9" borderId="46" xfId="1" applyNumberFormat="1" applyFont="1" applyFill="1" applyBorder="1" applyAlignment="1">
      <x:alignment horizontal="right" vertical="center"/>
    </x:xf>
    <x:xf numFmtId="179" fontId="26" fillId="9" borderId="48" xfId="1" applyNumberFormat="1" applyFont="1" applyFill="1" applyBorder="1" applyAlignment="1">
      <x:alignment horizontal="right" vertical="center"/>
    </x:xf>
    <x:xf numFmtId="179" fontId="26" fillId="9" borderId="50" xfId="1" applyNumberFormat="1" applyFont="1" applyFill="1" applyBorder="1" applyAlignment="1">
      <x:alignment horizontal="right" vertical="center"/>
    </x:xf>
    <x:xf numFmtId="179" fontId="26" fillId="9" borderId="45" xfId="1" applyNumberFormat="1" applyFont="1" applyFill="1" applyBorder="1" applyAlignment="1">
      <x:alignment horizontal="right" vertical="center"/>
    </x:xf>
    <x:xf numFmtId="41" fontId="26" fillId="12" borderId="52" xfId="2" applyNumberFormat="1" applyFont="1" applyFill="1" applyBorder="1" applyAlignment="1">
      <x:alignment horizontal="right" vertical="center"/>
    </x:xf>
    <x:xf numFmtId="179" fontId="26" fillId="12" borderId="53" xfId="0" applyNumberFormat="1" applyFont="1" applyFill="1" applyBorder="1" applyAlignment="1">
      <x:alignment horizontal="right" vertical="center"/>
    </x:xf>
    <x:xf numFmtId="179" fontId="26" fillId="12" borderId="54" xfId="0" applyNumberFormat="1" applyFont="1" applyFill="1" applyBorder="1" applyAlignment="1">
      <x:alignment horizontal="right" vertical="center"/>
    </x:xf>
    <x:xf numFmtId="179" fontId="26" fillId="12" borderId="54" xfId="1" applyNumberFormat="1" applyFont="1" applyFill="1" applyBorder="1" applyAlignment="1">
      <x:alignment horizontal="right" vertical="center"/>
    </x:xf>
    <x:xf numFmtId="179" fontId="26" fillId="12" borderId="53" xfId="1" applyNumberFormat="1" applyFont="1" applyFill="1" applyBorder="1" applyAlignment="1">
      <x:alignment horizontal="right" vertical="center"/>
    </x:xf>
    <x:xf numFmtId="179" fontId="26" fillId="12" borderId="56" xfId="1" applyNumberFormat="1" applyFont="1" applyFill="1" applyBorder="1" applyAlignment="1">
      <x:alignment horizontal="right" vertical="center"/>
    </x:xf>
    <x:xf numFmtId="179" fontId="23" fillId="11" borderId="59" xfId="0" applyNumberFormat="1" applyFont="1" applyFill="1" applyBorder="1" applyAlignment="1">
      <x:alignment horizontal="right" vertical="center"/>
    </x:xf>
    <x:xf numFmtId="179" fontId="23" fillId="11" borderId="60" xfId="0" applyNumberFormat="1" applyFont="1" applyFill="1" applyBorder="1" applyAlignment="1">
      <x:alignment horizontal="right" vertical="center"/>
    </x:xf>
    <x:xf numFmtId="179" fontId="23" fillId="11" borderId="60" xfId="1" applyNumberFormat="1" applyFont="1" applyFill="1" applyBorder="1" applyAlignment="1">
      <x:alignment horizontal="right" vertical="center"/>
    </x:xf>
    <x:xf numFmtId="179" fontId="23" fillId="11" borderId="59" xfId="1" applyNumberFormat="1" applyFont="1" applyFill="1" applyBorder="1" applyAlignment="1">
      <x:alignment horizontal="right" vertical="center"/>
    </x:xf>
    <x:xf numFmtId="179" fontId="23" fillId="11" borderId="62" xfId="1" applyNumberFormat="1" applyFont="1" applyFill="1" applyBorder="1" applyAlignment="1">
      <x:alignment horizontal="right" vertical="center"/>
    </x:xf>
    <x:xf numFmtId="179" fontId="23" fillId="11" borderId="0" xfId="0" applyNumberFormat="1" applyFont="1" applyFill="1" applyAlignment="1">
      <x:alignment horizontal="right" vertical="center"/>
    </x:xf>
    <x:xf numFmtId="179" fontId="23" fillId="11" borderId="30" xfId="0" applyNumberFormat="1" applyFont="1" applyFill="1" applyBorder="1" applyAlignment="1">
      <x:alignment horizontal="right" vertical="center"/>
    </x:xf>
    <x:xf numFmtId="179" fontId="23" fillId="11" borderId="30" xfId="1" applyNumberFormat="1" applyFont="1" applyFill="1" applyBorder="1" applyAlignment="1">
      <x:alignment horizontal="right" vertical="center"/>
    </x:xf>
    <x:xf numFmtId="179" fontId="23" fillId="11" borderId="0" xfId="1" applyNumberFormat="1" applyFont="1" applyFill="1" applyBorder="1" applyAlignment="1">
      <x:alignment horizontal="right" vertical="center"/>
    </x:xf>
    <x:xf numFmtId="179" fontId="23" fillId="11" borderId="21" xfId="1" applyNumberFormat="1" applyFont="1" applyFill="1" applyBorder="1" applyAlignment="1">
      <x:alignment horizontal="right" vertical="center"/>
    </x:xf>
    <x:xf numFmtId="179" fontId="28" fillId="0" borderId="23" xfId="1" applyNumberFormat="1" applyFont="1" applyFill="1" applyBorder="1" applyAlignment="1">
      <x:alignment horizontal="right" vertical="center"/>
    </x:xf>
    <x:xf numFmtId="178" fontId="25" fillId="0" borderId="0" xfId="2" applyNumberFormat="1" applyFont="1" applyFill="1" applyBorder="1" applyAlignment="1">
      <x:alignment horizontal="right" vertical="center"/>
    </x:xf>
    <x:xf numFmtId="178" fontId="25" fillId="0" borderId="0" xfId="0" applyNumberFormat="1" applyFont="1" applyAlignment="1">
      <x:alignment horizontal="right" vertical="center"/>
    </x:xf>
    <x:xf numFmtId="178" fontId="26" fillId="8" borderId="25" xfId="0" applyNumberFormat="1" applyFont="1" applyFill="1" applyBorder="1" applyAlignment="1">
      <x:alignment horizontal="right" vertical="center"/>
    </x:xf>
    <x:xf numFmtId="178" fontId="26" fillId="8" borderId="29" xfId="0" applyNumberFormat="1" applyFont="1" applyFill="1" applyBorder="1" applyAlignment="1">
      <x:alignment horizontal="right" vertical="center"/>
    </x:xf>
    <x:xf numFmtId="0" fontId="26" fillId="8" borderId="24" xfId="0" applyFont="1" applyFill="1" applyBorder="1" applyAlignment="1">
      <x:alignment horizontal="right" vertical="center"/>
    </x:xf>
    <x:xf numFmtId="178" fontId="26" fillId="8" borderId="26" xfId="0" applyNumberFormat="1" applyFont="1" applyFill="1" applyBorder="1" applyAlignment="1">
      <x:alignment horizontal="right" vertical="center"/>
    </x:xf>
    <x:xf numFmtId="178" fontId="26" fillId="8" borderId="18" xfId="0" applyNumberFormat="1" applyFont="1" applyFill="1" applyBorder="1" applyAlignment="1">
      <x:alignment horizontal="right" vertical="center"/>
    </x:xf>
    <x:xf numFmtId="0" fontId="3" fillId="0" borderId="0" xfId="6" applyAlignment="1">
      <x:alignment horizontal="right" vertical="center"/>
    </x:xf>
    <x:xf numFmtId="0" fontId="26" fillId="8" borderId="28" xfId="0" applyFont="1" applyFill="1" applyBorder="1" applyAlignment="1">
      <x:alignment horizontal="right" vertical="center"/>
    </x:xf>
    <x:xf numFmtId="178" fontId="26" fillId="8" borderId="0" xfId="0" applyNumberFormat="1" applyFont="1" applyFill="1" applyAlignment="1">
      <x:alignment horizontal="right" vertical="center"/>
    </x:xf>
    <x:xf numFmtId="178" fontId="0" fillId="0" borderId="5" xfId="2" applyNumberFormat="1" applyFont="1" applyBorder="1" applyAlignment="1">
      <x:alignment vertical="center"/>
    </x:xf>
    <x:xf numFmtId="178" fontId="0" fillId="0" borderId="5" xfId="2" applyNumberFormat="1" applyFont="1" applyFill="1" applyBorder="1" applyAlignment="1">
      <x:alignment vertical="center"/>
    </x:xf>
    <x:xf numFmtId="0" fontId="25" fillId="0" borderId="0" xfId="2" applyFont="1" applyFill="1" applyBorder="1" applyAlignment="1">
      <x:alignment vertical="center"/>
    </x:xf>
    <x:xf numFmtId="178" fontId="25" fillId="0" borderId="0" xfId="2" applyNumberFormat="1" applyFont="1" applyFill="1" applyBorder="1" applyAlignment="1">
      <x:alignment vertical="center"/>
    </x:xf>
    <x:xf numFmtId="178" fontId="26" fillId="9" borderId="33" xfId="2" applyNumberFormat="1" applyFont="1" applyFill="1" applyBorder="1" applyAlignment="1">
      <x:alignment horizontal="right" vertical="center"/>
    </x:xf>
    <x:xf numFmtId="178" fontId="28" fillId="0" borderId="0" xfId="2" applyNumberFormat="1" applyFont="1" applyFill="1" applyBorder="1" applyAlignment="1">
      <x:alignment horizontal="right" vertical="center"/>
    </x:xf>
    <x:xf numFmtId="178" fontId="28" fillId="10" borderId="39" xfId="2" applyNumberFormat="1" applyFont="1" applyFill="1" applyBorder="1" applyAlignment="1">
      <x:alignment horizontal="right" vertical="center"/>
    </x:xf>
    <x:xf numFmtId="178" fontId="23" fillId="11" borderId="33" xfId="2" applyNumberFormat="1" applyFont="1" applyFill="1" applyBorder="1" applyAlignment="1">
      <x:alignment horizontal="right" vertical="center"/>
    </x:xf>
    <x:xf numFmtId="178" fontId="28" fillId="0" borderId="45" xfId="2" applyNumberFormat="1" applyFont="1" applyFill="1" applyBorder="1" applyAlignment="1">
      <x:alignment horizontal="right" vertical="center"/>
    </x:xf>
    <x:xf numFmtId="178" fontId="26" fillId="9" borderId="45" xfId="2" applyNumberFormat="1" applyFont="1" applyFill="1" applyBorder="1" applyAlignment="1">
      <x:alignment horizontal="right" vertical="center"/>
    </x:xf>
    <x:xf numFmtId="178" fontId="26" fillId="12" borderId="53" xfId="2" applyNumberFormat="1" applyFont="1" applyFill="1" applyBorder="1" applyAlignment="1">
      <x:alignment horizontal="right" vertical="center"/>
    </x:xf>
    <x:xf numFmtId="178" fontId="23" fillId="11" borderId="59" xfId="2" applyNumberFormat="1" applyFont="1" applyFill="1" applyBorder="1" applyAlignment="1">
      <x:alignment horizontal="right" vertical="center"/>
    </x:xf>
    <x:xf numFmtId="178" fontId="23" fillId="11" borderId="0" xfId="2" applyNumberFormat="1" applyFont="1" applyFill="1" applyBorder="1" applyAlignment="1">
      <x:alignment horizontal="right" vertical="center"/>
    </x:xf>
    <x:xf numFmtId="178" fontId="26" fillId="9" borderId="32" xfId="2" applyNumberFormat="1" applyFont="1" applyFill="1" applyBorder="1" applyAlignment="1">
      <x:alignment horizontal="right" vertical="center"/>
    </x:xf>
    <x:xf numFmtId="178" fontId="28" fillId="0" borderId="29" xfId="2" applyNumberFormat="1" applyFont="1" applyFill="1" applyBorder="1" applyAlignment="1">
      <x:alignment horizontal="right" vertical="center"/>
    </x:xf>
    <x:xf numFmtId="178" fontId="28" fillId="10" borderId="38" xfId="2" applyNumberFormat="1" applyFont="1" applyFill="1" applyBorder="1" applyAlignment="1">
      <x:alignment horizontal="right" vertical="center"/>
    </x:xf>
    <x:xf numFmtId="178" fontId="23" fillId="11" borderId="32" xfId="2" applyNumberFormat="1" applyFont="1" applyFill="1" applyBorder="1" applyAlignment="1">
      <x:alignment horizontal="right" vertical="center"/>
    </x:xf>
    <x:xf numFmtId="178" fontId="28" fillId="0" borderId="44" xfId="2" applyNumberFormat="1" applyFont="1" applyFill="1" applyBorder="1" applyAlignment="1">
      <x:alignment horizontal="right" vertical="center"/>
    </x:xf>
    <x:xf numFmtId="178" fontId="26" fillId="9" borderId="44" xfId="2" applyNumberFormat="1" applyFont="1" applyFill="1" applyBorder="1" applyAlignment="1">
      <x:alignment horizontal="right" vertical="center"/>
    </x:xf>
    <x:xf numFmtId="178" fontId="26" fillId="12" borderId="52" xfId="2" applyNumberFormat="1" applyFont="1" applyFill="1" applyBorder="1" applyAlignment="1">
      <x:alignment horizontal="right" vertical="center"/>
    </x:xf>
    <x:xf numFmtId="178" fontId="26" fillId="8" borderId="20" xfId="0" applyNumberFormat="1" applyFont="1" applyFill="1" applyBorder="1" applyAlignment="1">
      <x:alignment horizontal="right" vertical="center"/>
    </x:xf>
    <x:xf numFmtId="178" fontId="26" fillId="9" borderId="35" xfId="2" applyNumberFormat="1" applyFont="1" applyFill="1" applyBorder="1" applyAlignment="1">
      <x:alignment horizontal="right" vertical="center"/>
    </x:xf>
    <x:xf numFmtId="178" fontId="28" fillId="0" borderId="20" xfId="2" applyNumberFormat="1" applyFont="1" applyFill="1" applyBorder="1" applyAlignment="1">
      <x:alignment horizontal="right" vertical="center"/>
    </x:xf>
    <x:xf numFmtId="178" fontId="28" fillId="10" borderId="41" xfId="2" applyNumberFormat="1" applyFont="1" applyFill="1" applyBorder="1" applyAlignment="1">
      <x:alignment horizontal="right" vertical="center"/>
    </x:xf>
    <x:xf numFmtId="178" fontId="26" fillId="9" borderId="63" xfId="2" applyNumberFormat="1" applyFont="1" applyFill="1" applyBorder="1" applyAlignment="1">
      <x:alignment horizontal="right" vertical="center"/>
    </x:xf>
    <x:xf numFmtId="178" fontId="26" fillId="12" borderId="55" xfId="2" applyNumberFormat="1" applyFont="1" applyFill="1" applyBorder="1" applyAlignment="1">
      <x:alignment horizontal="right" vertical="center"/>
    </x:xf>
    <x:xf numFmtId="178" fontId="23" fillId="11" borderId="61" xfId="2" applyNumberFormat="1" applyFont="1" applyFill="1" applyBorder="1" applyAlignment="1">
      <x:alignment horizontal="right" vertical="center"/>
    </x:xf>
    <x:xf numFmtId="178" fontId="23" fillId="11" borderId="20" xfId="2" applyNumberFormat="1" applyFont="1" applyFill="1" applyBorder="1" applyAlignment="1">
      <x:alignment horizontal="right" vertical="center"/>
    </x:xf>
    <x:xf numFmtId="178" fontId="28" fillId="0" borderId="22" xfId="2" applyNumberFormat="1" applyFont="1" applyFill="1" applyBorder="1" applyAlignment="1">
      <x:alignment horizontal="right" vertical="center"/>
    </x:xf>
    <x:xf numFmtId="4" fontId="25" fillId="0" borderId="0" xfId="0" applyNumberFormat="1" applyFont="1" applyAlignment="1">
      <x:alignment vertical="center"/>
    </x:xf>
    <x:xf numFmtId="4" fontId="3" fillId="0" borderId="0" xfId="6" applyNumberFormat="1">
      <x:alignment vertical="center"/>
    </x:xf>
    <x:xf numFmtId="178" fontId="3" fillId="0" borderId="0" xfId="6" applyNumberFormat="1">
      <x:alignment vertical="center"/>
    </x:xf>
    <x:xf numFmtId="179" fontId="25" fillId="0" borderId="0" xfId="1" applyNumberFormat="1" applyFont="1" applyFill="1" applyBorder="1" applyAlignment="1">
      <x:alignment vertical="center"/>
    </x:xf>
    <x:xf numFmtId="179" fontId="26" fillId="8" borderId="26" xfId="1" applyNumberFormat="1" applyFont="1" applyFill="1" applyBorder="1" applyAlignment="1">
      <x:alignment horizontal="center" vertical="center"/>
    </x:xf>
    <x:xf numFmtId="179" fontId="26" fillId="8" borderId="27" xfId="1" applyNumberFormat="1" applyFont="1" applyFill="1" applyBorder="1" applyAlignment="1">
      <x:alignment horizontal="center" vertical="center"/>
    </x:xf>
    <x:xf numFmtId="179" fontId="26" fillId="8" borderId="0" xfId="1" applyNumberFormat="1" applyFont="1" applyFill="1" applyBorder="1" applyAlignment="1">
      <x:alignment horizontal="center" vertical="center"/>
    </x:xf>
    <x:xf numFmtId="179" fontId="26" fillId="8" borderId="30" xfId="1" applyNumberFormat="1" applyFont="1" applyFill="1" applyBorder="1" applyAlignment="1">
      <x:alignment horizontal="center" vertical="center"/>
    </x:xf>
    <x:xf numFmtId="0" fontId="28" fillId="11" borderId="57" xfId="0" applyFont="1" applyFill="1" applyBorder="1" applyAlignment="1">
      <x:alignment horizontal="left" vertical="center"/>
    </x:xf>
    <x:xf numFmtId="0" fontId="28" fillId="11" borderId="31" xfId="0" applyFont="1" applyFill="1" applyBorder="1" applyAlignment="1">
      <x:alignment horizontal="left" vertical="center"/>
    </x:xf>
    <x:xf numFmtId="178" fontId="9" fillId="0" borderId="5" xfId="2" applyNumberFormat="1" applyFont="1" applyBorder="1" applyAlignment="1">
      <x:alignment horizontal="right" vertical="center"/>
    </x:xf>
    <x:xf numFmtId="0" fontId="32" fillId="0" borderId="0" xfId="0" applyFont="1" applyAlignment="1">
      <x:alignment vertical="center"/>
    </x:xf>
    <x:xf numFmtId="0" fontId="33" fillId="0" borderId="0" xfId="6" applyFont="1">
      <x:alignment vertical="center"/>
    </x:xf>
    <x:xf numFmtId="178" fontId="33" fillId="0" borderId="0" xfId="6" applyNumberFormat="1" applyFont="1">
      <x:alignment vertical="center"/>
    </x:xf>
    <x:xf numFmtId="41" fontId="33" fillId="0" borderId="0" xfId="6" applyNumberFormat="1" applyFont="1">
      <x:alignment vertical="center"/>
    </x:xf>
    <x:xf numFmtId="0" fontId="33" fillId="0" borderId="0" xfId="2" applyFont="1" applyAlignment="1">
      <x:alignment vertical="center"/>
    </x:xf>
    <x:xf numFmtId="178" fontId="32" fillId="0" borderId="0" xfId="2" applyNumberFormat="1" applyFont="1" applyFill="1" applyBorder="1" applyAlignment="1">
      <x:alignment horizontal="right" vertical="center"/>
    </x:xf>
    <x:xf numFmtId="43" fontId="32" fillId="0" borderId="0" xfId="0" applyNumberFormat="1" applyFont="1" applyAlignment="1">
      <x:alignment vertical="center"/>
    </x:xf>
    <x:xf numFmtId="178" fontId="0" fillId="0" borderId="0" xfId="2" applyNumberFormat="1" applyFont="1" applyFill="1"/>
    <x:xf numFmtId="0" fontId="28" fillId="0" borderId="28" xfId="0" applyFont="1" applyBorder="1" applyAlignment="1">
      <x:alignment horizontal="left" vertical="center"/>
    </x:xf>
    <x:xf numFmtId="178" fontId="23" fillId="11" borderId="35" xfId="2" applyNumberFormat="1" applyFont="1" applyFill="1" applyBorder="1" applyAlignment="1">
      <x:alignment horizontal="right" vertical="center"/>
    </x:xf>
    <x:xf numFmtId="178" fontId="28" fillId="0" borderId="47" xfId="2" applyNumberFormat="1" applyFont="1" applyFill="1" applyBorder="1" applyAlignment="1">
      <x:alignment horizontal="right" vertical="center"/>
    </x:xf>
    <x:xf numFmtId="178" fontId="26" fillId="9" borderId="49" xfId="2" applyNumberFormat="1" applyFont="1" applyFill="1" applyBorder="1" applyAlignment="1">
      <x:alignment horizontal="right" vertical="center"/>
    </x:xf>
    <x:xf numFmtId="178" fontId="7" fillId="0" borderId="8" xfId="2" quotePrefix="1" applyNumberFormat="1" applyFont="1" applyBorder="1" applyAlignment="1">
      <x:alignment horizontal="left" vertical="center"/>
    </x:xf>
    <x:xf numFmtId="178" fontId="0" fillId="0" borderId="0" xfId="2" applyNumberFormat="1" applyFont="1"/>
    <x:xf numFmtId="178" fontId="7" fillId="13" borderId="0" xfId="2" applyNumberFormat="1" applyFont="1" applyFill="1" applyAlignment="1">
      <x:alignment horizontal="center" vertical="center"/>
    </x:xf>
    <x:xf numFmtId="0" fontId="34" fillId="0" borderId="0" xfId="0" applyFont="1"/>
    <x:xf numFmtId="38" fontId="35" fillId="0" borderId="0" xfId="8" applyNumberFormat="1" applyFont="1" applyBorder="1" applyAlignment="1">
      <x:alignment horizontal="left" vertical="center"/>
    </x:xf>
    <x:xf numFmtId="0" fontId="34" fillId="0" borderId="0" xfId="0" applyFont="1" applyAlignment="1">
      <x:alignment horizontal="left" vertical="center"/>
    </x:xf>
    <x:xf numFmtId="183" fontId="34" fillId="0" borderId="0" xfId="11" applyNumberFormat="1" applyFont="1"/>
    <x:xf numFmtId="176" fontId="34" fillId="0" borderId="0" xfId="11" applyFont="1"/>
    <x:xf numFmtId="184" fontId="34" fillId="0" borderId="0" xfId="0" applyNumberFormat="1" applyFont="1"/>
    <x:xf numFmtId="0" fontId="34" fillId="0" borderId="0" xfId="0" applyFont="1" applyAlignment="1">
      <x:alignment vertical="center"/>
    </x:xf>
    <x:xf numFmtId="183" fontId="34" fillId="0" borderId="0" xfId="11" applyNumberFormat="1" applyFont="1" applyAlignment="1">
      <x:alignment vertical="center"/>
    </x:xf>
    <x:xf numFmtId="176" fontId="34" fillId="0" borderId="0" xfId="11" applyFont="1" applyAlignment="1">
      <x:alignment vertical="center"/>
    </x:xf>
    <x:xf numFmtId="0" fontId="37" fillId="0" borderId="0" xfId="0" applyFont="1" applyAlignment="1">
      <x:alignment horizontal="center" vertical="center"/>
    </x:xf>
    <x:xf numFmtId="185" fontId="37" fillId="5" borderId="0" xfId="9" applyNumberFormat="1" applyFont="1" applyFill="1" applyBorder="1" applyAlignment="1">
      <x:alignment horizontal="center" vertical="center"/>
    </x:xf>
    <x:xf numFmtId="185" fontId="37" fillId="0" borderId="0" xfId="11" applyNumberFormat="1" applyFont="1" applyBorder="1" applyAlignment="1">
      <x:alignment horizontal="center" vertical="center"/>
    </x:xf>
    <x:xf numFmtId="184" fontId="34" fillId="0" borderId="0" xfId="0" applyNumberFormat="1" applyFont="1" applyAlignment="1">
      <x:alignment vertical="center"/>
    </x:xf>
    <x:xf numFmtId="0" fontId="37" fillId="0" borderId="0" xfId="7" applyFont="1" applyAlignment="1">
      <x:alignment horizontal="center" vertical="center"/>
    </x:xf>
    <x:xf numFmtId="185" fontId="37" fillId="0" borderId="0" xfId="9" applyNumberFormat="1" applyFont="1" applyBorder="1" applyAlignment="1">
      <x:alignment horizontal="center" vertical="center"/>
    </x:xf>
    <x:xf numFmtId="38" fontId="38" fillId="0" borderId="0" xfId="3" applyNumberFormat="1" applyFont="1" applyBorder="1" applyAlignment="1">
      <x:alignment horizontal="left" vertical="center"/>
    </x:xf>
    <x:xf numFmtId="185" fontId="34" fillId="0" borderId="0" xfId="11" applyNumberFormat="1" applyFont="1" applyAlignment="1">
      <x:alignment horizontal="left" vertical="center"/>
    </x:xf>
    <x:xf numFmtId="9" fontId="34" fillId="0" borderId="0" xfId="11" applyNumberFormat="1" applyFont="1"/>
    <x:xf numFmtId="186" fontId="34" fillId="0" borderId="0" xfId="11" applyNumberFormat="1" applyFont="1"/>
    <x:xf numFmtId="185" fontId="39" fillId="0" borderId="64" xfId="11" applyNumberFormat="1" applyFont="1" applyFill="1" applyBorder="1" applyAlignment="1">
      <x:alignment vertical="center"/>
    </x:xf>
    <x:xf numFmtId="41" fontId="34" fillId="14" borderId="3" xfId="10" applyFont="1" applyFill="1" applyBorder="1" applyAlignment="1">
      <x:alignment horizontal="center" vertical="center"/>
    </x:xf>
    <x:xf numFmtId="183" fontId="34" fillId="14" borderId="3" xfId="11" applyNumberFormat="1" applyFont="1" applyFill="1" applyBorder="1" applyAlignment="1">
      <x:alignment horizontal="center" vertical="center"/>
    </x:xf>
    <x:xf numFmtId="176" fontId="41" fillId="14" borderId="3" xfId="11" applyFont="1" applyFill="1" applyBorder="1" applyAlignment="1">
      <x:alignment horizontal="center" vertical="center"/>
    </x:xf>
    <x:xf numFmtId="184" fontId="41" fillId="0" borderId="0" xfId="0" applyNumberFormat="1" applyFont="1"/>
    <x:xf numFmtId="0" fontId="41" fillId="0" borderId="0" xfId="0" applyFont="1"/>
    <x:xf numFmtId="184" fontId="41" fillId="0" borderId="0" xfId="0" applyNumberFormat="1" applyFont="1" applyAlignment="1">
      <x:alignment horizontal="center" vertical="center"/>
    </x:xf>
    <x:xf numFmtId="176" fontId="34" fillId="14" borderId="3" xfId="11" applyFont="1" applyFill="1" applyBorder="1" applyAlignment="1">
      <x:alignment horizontal="center" vertical="center"/>
    </x:xf>
    <x:xf numFmtId="176" fontId="34" fillId="14" borderId="65" xfId="11" applyFont="1" applyFill="1" applyBorder="1" applyAlignment="1">
      <x:alignment horizontal="center" vertical="center"/>
    </x:xf>
    <x:xf numFmtId="176" fontId="34" fillId="14" borderId="66" xfId="11" applyFont="1" applyFill="1" applyBorder="1" applyAlignment="1">
      <x:alignment horizontal="center" vertical="center"/>
    </x:xf>
    <x:xf numFmtId="184" fontId="41" fillId="13" borderId="3" xfId="0" applyNumberFormat="1" applyFont="1" applyFill="1" applyBorder="1" applyAlignment="1">
      <x:alignment horizontal="center" vertical="center"/>
    </x:xf>
    <x:xf numFmtId="0" fontId="41" fillId="6" borderId="3" xfId="0" applyFont="1" applyFill="1" applyBorder="1" applyAlignment="1">
      <x:alignment horizontal="center" vertical="center"/>
    </x:xf>
    <x:xf numFmtId="0" fontId="41" fillId="4" borderId="3" xfId="0" applyFont="1" applyFill="1" applyBorder="1" applyAlignment="1">
      <x:alignment horizontal="center" vertical="center"/>
    </x:xf>
    <x:xf numFmtId="4" fontId="34" fillId="15" borderId="3" xfId="10" applyNumberFormat="1" applyFont="1" applyFill="1" applyBorder="1" applyAlignment="1">
      <x:alignment horizontal="center" vertical="center"/>
    </x:xf>
    <x:xf numFmtId="179" fontId="34" fillId="15" borderId="3" xfId="12" applyNumberFormat="1" applyFont="1" applyFill="1" applyBorder="1" applyAlignment="1">
      <x:alignment horizontal="center" vertical="center"/>
    </x:xf>
    <x:xf numFmtId="176" fontId="34" fillId="15" borderId="3" xfId="11" applyFont="1" applyFill="1" applyBorder="1" applyAlignment="1">
      <x:alignment horizontal="center" vertical="center"/>
    </x:xf>
    <x:xf numFmtId="184" fontId="34" fillId="15" borderId="3" xfId="11" applyNumberFormat="1" applyFont="1" applyFill="1" applyBorder="1" applyAlignment="1">
      <x:alignment horizontal="right" vertical="center"/>
    </x:xf>
    <x:xf numFmtId="184" fontId="34" fillId="13" borderId="3" xfId="11" applyNumberFormat="1" applyFont="1" applyFill="1" applyBorder="1" applyAlignment="1">
      <x:alignment horizontal="right" vertical="center"/>
    </x:xf>
    <x:xf numFmtId="186" fontId="34" fillId="6" borderId="3" xfId="11" applyNumberFormat="1" applyFont="1" applyFill="1" applyBorder="1" applyAlignment="1">
      <x:alignment horizontal="right" vertical="center"/>
    </x:xf>
    <x:xf numFmtId="9" fontId="34" fillId="4" borderId="3" xfId="12" applyFont="1" applyFill="1" applyBorder="1" applyAlignment="1">
      <x:alignment horizontal="center" vertical="center"/>
    </x:xf>
    <x:xf numFmtId="0" fontId="34" fillId="0" borderId="3" xfId="0" applyFont="1" applyBorder="1"/>
    <x:xf numFmtId="0" fontId="34" fillId="0" borderId="3" xfId="0" applyFont="1" applyBorder="1" applyAlignment="1">
      <x:alignment horizontal="left" vertical="center"/>
    </x:xf>
    <x:xf numFmtId="179" fontId="34" fillId="16" borderId="3" xfId="12" applyNumberFormat="1" applyFont="1" applyFill="1" applyBorder="1" applyAlignment="1">
      <x:alignment horizontal="center" vertical="center"/>
    </x:xf>
    <x:xf numFmtId="176" fontId="34" fillId="0" borderId="3" xfId="11" applyFont="1" applyBorder="1" applyAlignment="1">
      <x:alignment horizontal="right"/>
    </x:xf>
    <x:xf numFmtId="184" fontId="34" fillId="0" borderId="3" xfId="11" applyNumberFormat="1" applyFont="1" applyBorder="1" applyAlignment="1">
      <x:alignment horizontal="right"/>
    </x:xf>
    <x:xf numFmtId="184" fontId="34" fillId="0" borderId="65" xfId="11" applyNumberFormat="1" applyFont="1" applyBorder="1" applyAlignment="1">
      <x:alignment horizontal="right"/>
    </x:xf>
    <x:xf numFmtId="184" fontId="34" fillId="0" borderId="66" xfId="11" applyNumberFormat="1" applyFont="1" applyBorder="1" applyAlignment="1">
      <x:alignment horizontal="right"/>
    </x:xf>
    <x:xf numFmtId="176" fontId="34" fillId="0" borderId="3" xfId="11" applyFont="1" applyBorder="1"/>
    <x:xf numFmtId="184" fontId="34" fillId="0" borderId="3" xfId="0" applyNumberFormat="1" applyFont="1" applyBorder="1"/>
    <x:xf numFmtId="184" fontId="34" fillId="0" borderId="65" xfId="0" applyNumberFormat="1" applyFont="1" applyBorder="1"/>
    <x:xf numFmtId="184" fontId="34" fillId="0" borderId="66" xfId="0" applyNumberFormat="1" applyFont="1" applyBorder="1"/>
    <x:xf numFmtId="0" fontId="42" fillId="0" borderId="3" xfId="0" applyFont="1" applyBorder="1" applyAlignment="1">
      <x:alignment horizontal="left" vertical="center"/>
    </x:xf>
    <x:xf numFmtId="184" fontId="42" fillId="0" borderId="3" xfId="0" applyNumberFormat="1" applyFont="1" applyBorder="1"/>
    <x:xf numFmtId="0" fontId="34" fillId="13" borderId="3" xfId="0" applyFont="1" applyFill="1" applyBorder="1"/>
    <x:xf numFmtId="0" fontId="34" fillId="13" borderId="3" xfId="0" applyFont="1" applyFill="1" applyBorder="1" applyAlignment="1">
      <x:alignment horizontal="left" vertical="center"/>
    </x:xf>
    <x:xf numFmtId="179" fontId="34" fillId="13" borderId="3" xfId="12" applyNumberFormat="1" applyFont="1" applyFill="1" applyBorder="1" applyAlignment="1">
      <x:alignment horizontal="center" vertical="center"/>
    </x:xf>
    <x:xf numFmtId="176" fontId="34" fillId="13" borderId="3" xfId="11" applyFont="1" applyFill="1" applyBorder="1"/>
    <x:xf numFmtId="184" fontId="34" fillId="13" borderId="3" xfId="0" applyNumberFormat="1" applyFont="1" applyFill="1" applyBorder="1"/>
    <x:xf numFmtId="186" fontId="34" fillId="13" borderId="3" xfId="11" applyNumberFormat="1" applyFont="1" applyFill="1" applyBorder="1" applyAlignment="1">
      <x:alignment horizontal="right" vertical="center"/>
    </x:xf>
    <x:xf numFmtId="9" fontId="34" fillId="13" borderId="3" xfId="12" applyFont="1" applyFill="1" applyBorder="1" applyAlignment="1">
      <x:alignment horizontal="center" vertical="center"/>
    </x:xf>
    <x:xf numFmtId="0" fontId="34" fillId="13" borderId="0" xfId="0" applyFont="1" applyFill="1"/>
    <x:xf numFmtId="0" fontId="34" fillId="0" borderId="72" xfId="0" applyFont="1" applyBorder="1"/>
    <x:xf numFmtId="176" fontId="34" fillId="0" borderId="3" xfId="11" applyFont="1" applyBorder="1" applyAlignment="1">
      <x:alignment horizontal="left" vertical="center"/>
    </x:xf>
    <x:xf numFmtId="184" fontId="34" fillId="0" borderId="3" xfId="11" applyNumberFormat="1" applyFont="1" applyBorder="1"/>
    <x:xf numFmtId="176" fontId="34" fillId="0" borderId="0" xfId="11" applyFont="1" applyBorder="1" applyAlignment="1">
      <x:alignment horizontal="left" vertical="center"/>
    </x:xf>
    <x:xf numFmtId="9" fontId="34" fillId="0" borderId="0" xfId="12" applyFont="1" applyBorder="1"/>
    <x:xf numFmtId="183" fontId="34" fillId="0" borderId="0" xfId="11" applyNumberFormat="1" applyFont="1" applyBorder="1"/>
    <x:xf numFmtId="41" fontId="34" fillId="15" borderId="3" xfId="10" applyFont="1" applyFill="1" applyBorder="1" applyAlignment="1">
      <x:alignment horizontal="left" vertical="center"/>
    </x:xf>
    <x:xf numFmtId="183" fontId="34" fillId="15" borderId="3" xfId="11" applyNumberFormat="1" applyFont="1" applyFill="1" applyBorder="1" applyAlignment="1">
      <x:alignment horizontal="left" vertical="center"/>
    </x:xf>
    <x:xf numFmtId="176" fontId="34" fillId="15" borderId="3" xfId="11" applyFont="1" applyFill="1" applyBorder="1" applyAlignment="1">
      <x:alignment vertical="center"/>
    </x:xf>
    <x:xf numFmtId="184" fontId="34" fillId="15" borderId="3" xfId="11" applyNumberFormat="1" applyFont="1" applyFill="1" applyBorder="1" applyAlignment="1">
      <x:alignment vertical="center"/>
    </x:xf>
    <x:xf numFmtId="184" fontId="34" fillId="15" borderId="65" xfId="11" applyNumberFormat="1" applyFont="1" applyFill="1" applyBorder="1" applyAlignment="1">
      <x:alignment vertical="center"/>
    </x:xf>
    <x:xf numFmtId="184" fontId="34" fillId="15" borderId="66" xfId="11" applyNumberFormat="1" applyFont="1" applyFill="1" applyBorder="1" applyAlignment="1">
      <x:alignment vertical="center"/>
    </x:xf>
    <x:xf numFmtId="184" fontId="34" fillId="0" borderId="0" xfId="11" applyNumberFormat="1" applyFont="1"/>
    <x:xf numFmtId="41" fontId="34" fillId="16" borderId="3" xfId="10" applyFont="1" applyFill="1" applyBorder="1" applyAlignment="1">
      <x:alignment horizontal="center" vertical="center"/>
    </x:xf>
    <x:xf numFmtId="41" fontId="34" fillId="16" borderId="3" xfId="10" applyFont="1" applyFill="1" applyBorder="1" applyAlignment="1">
      <x:alignment horizontal="left" vertical="center"/>
    </x:xf>
    <x:xf numFmtId="187" fontId="34" fillId="16" borderId="3" xfId="10" applyNumberFormat="1" applyFont="1" applyFill="1" applyBorder="1" applyAlignment="1">
      <x:alignment horizontal="left" vertical="center"/>
    </x:xf>
    <x:xf numFmtId="183" fontId="34" fillId="16" borderId="3" xfId="11" applyNumberFormat="1" applyFont="1" applyFill="1" applyBorder="1" applyAlignment="1">
      <x:alignment horizontal="left" vertical="center"/>
    </x:xf>
    <x:xf numFmtId="184" fontId="34" fillId="0" borderId="3" xfId="11" applyNumberFormat="1" applyFont="1" applyBorder="1" applyAlignment="1"/>
    <x:xf numFmtId="184" fontId="34" fillId="0" borderId="65" xfId="11" applyNumberFormat="1" applyFont="1" applyBorder="1" applyAlignment="1"/>
    <x:xf numFmtId="184" fontId="34" fillId="0" borderId="66" xfId="11" applyNumberFormat="1" applyFont="1" applyBorder="1" applyAlignment="1"/>
    <x:xf numFmtId="184" fontId="34" fillId="0" borderId="0" xfId="12" applyNumberFormat="1" applyFont="1"/>
    <x:xf numFmtId="0" fontId="42" fillId="0" borderId="3" xfId="0" applyFont="1" applyBorder="1"/>
    <x:xf numFmtId="41" fontId="42" fillId="16" borderId="3" xfId="10" applyFont="1" applyFill="1" applyBorder="1" applyAlignment="1">
      <x:alignment horizontal="left" vertical="center"/>
    </x:xf>
    <x:xf numFmtId="183" fontId="34" fillId="13" borderId="3" xfId="11" applyNumberFormat="1" applyFont="1" applyFill="1" applyBorder="1" applyAlignment="1">
      <x:alignment horizontal="left" vertical="center"/>
    </x:xf>
    <x:xf numFmtId="0" fontId="34" fillId="16" borderId="3" xfId="0" applyFont="1" applyFill="1" applyBorder="1"/>
    <x:xf numFmtId="183" fontId="42" fillId="16" borderId="3" xfId="11" applyNumberFormat="1" applyFont="1" applyFill="1" applyBorder="1" applyAlignment="1">
      <x:alignment horizontal="left" vertical="center"/>
    </x:xf>
    <x:xf numFmtId="0" fontId="34" fillId="0" borderId="3" xfId="0" applyFont="1" applyBorder="1" applyAlignment="1">
      <x:alignment horizontal="left" vertical="center"/>
    </x:xf>
    <x:xf numFmtId="0" fontId="34" fillId="16" borderId="3" xfId="0" applyFont="1" applyFill="1" applyBorder="1" applyAlignment="1">
      <x:alignment horizontal="left" vertical="center"/>
    </x:xf>
    <x:xf numFmtId="0" fontId="42" fillId="16" borderId="3" xfId="0" applyFont="1" applyFill="1" applyBorder="1" applyAlignment="1">
      <x:alignment horizontal="left" vertical="center"/>
    </x:xf>
    <x:xf numFmtId="0" fontId="42" fillId="0" borderId="3" xfId="0" applyFont="1" applyBorder="1" applyAlignment="1">
      <x:alignment horizontal="left" vertical="center"/>
    </x:xf>
    <x:xf numFmtId="183" fontId="34" fillId="0" borderId="3" xfId="11" applyNumberFormat="1" applyFont="1" applyFill="1" applyBorder="1" applyAlignment="1">
      <x:alignment horizontal="left" vertical="center"/>
    </x:xf>
    <x:xf numFmtId="184" fontId="34" fillId="16" borderId="3" xfId="11" applyNumberFormat="1" applyFont="1" applyFill="1" applyBorder="1" applyAlignment="1"/>
    <x:xf numFmtId="184" fontId="34" fillId="16" borderId="65" xfId="11" applyNumberFormat="1" applyFont="1" applyFill="1" applyBorder="1" applyAlignment="1"/>
    <x:xf numFmtId="184" fontId="34" fillId="16" borderId="66" xfId="11" applyNumberFormat="1" applyFont="1" applyFill="1" applyBorder="1" applyAlignment="1"/>
    <x:xf numFmtId="184" fontId="34" fillId="16" borderId="0" xfId="0" applyNumberFormat="1" applyFont="1" applyFill="1"/>
    <x:xf numFmtId="0" fontId="34" fillId="16" borderId="0" xfId="0" applyFont="1" applyFill="1"/>
    <x:xf numFmtId="183" fontId="34" fillId="0" borderId="0" xfId="11" applyNumberFormat="1" applyFont="1" applyAlignment="1">
      <x:alignment horizontal="left" vertical="center"/>
    </x:xf>
    <x:xf numFmtId="0" fontId="34" fillId="13" borderId="3" xfId="0" applyFont="1" applyFill="1" applyBorder="1" applyAlignment="1">
      <x:alignment horizontal="left" vertical="center"/>
    </x:xf>
    <x:xf numFmtId="41" fontId="34" fillId="0" borderId="3" xfId="0" applyNumberFormat="1" applyFont="1" applyBorder="1" applyAlignment="1">
      <x:alignment horizontal="left" vertical="center"/>
    </x:xf>
    <x:xf numFmtId="41" fontId="42" fillId="0" borderId="3" xfId="0" applyNumberFormat="1" applyFont="1" applyBorder="1" applyAlignment="1">
      <x:alignment horizontal="left" vertical="center"/>
    </x:xf>
    <x:xf numFmtId="41" fontId="34" fillId="13" borderId="3" xfId="0" applyNumberFormat="1" applyFont="1" applyFill="1" applyBorder="1" applyAlignment="1">
      <x:alignment horizontal="left" vertical="center"/>
    </x:xf>
    <x:xf numFmtId="183" fontId="34" fillId="16" borderId="3" xfId="11" applyNumberFormat="1" applyFont="1" applyFill="1" applyBorder="1" applyAlignment="1">
      <x:alignment vertical="center"/>
    </x:xf>
    <x:xf numFmtId="0" fontId="43" fillId="16" borderId="3" xfId="0" applyFont="1" applyFill="1" applyBorder="1" applyAlignment="1">
      <x:alignment horizontal="left" vertical="center"/>
    </x:xf>
    <x:xf numFmtId="183" fontId="34" fillId="0" borderId="3" xfId="11" applyNumberFormat="1" applyFont="1" applyBorder="1" applyAlignment="1">
      <x:alignment horizontal="left" vertical="center"/>
    </x:xf>
    <x:xf numFmtId="184" fontId="34" fillId="0" borderId="3" xfId="10" applyNumberFormat="1" applyFont="1" applyFill="1" applyBorder="1">
      <x:alignment vertical="center"/>
    </x:xf>
    <x:xf numFmtId="184" fontId="34" fillId="0" borderId="66" xfId="10" applyNumberFormat="1" applyFont="1" applyFill="1" applyBorder="1">
      <x:alignment vertical="center"/>
    </x:xf>
    <x:xf numFmtId="0" fontId="42" fillId="16" borderId="3" xfId="0" applyFont="1" applyFill="1" applyBorder="1" applyAlignment="1">
      <x:alignment horizontal="left" vertical="center"/>
    </x:xf>
    <x:xf numFmtId="0" fontId="34" fillId="16" borderId="3" xfId="0" applyFont="1" applyFill="1" applyBorder="1" applyAlignment="1">
      <x:alignment horizontal="left" vertical="center"/>
    </x:xf>
    <x:xf numFmtId="41" fontId="34" fillId="15" borderId="3" xfId="10" applyFont="1" applyFill="1" applyBorder="1" applyAlignment="1">
      <x:alignment horizontal="center" vertical="center"/>
    </x:xf>
    <x:xf numFmtId="183" fontId="34" fillId="15" borderId="3" xfId="11" applyNumberFormat="1" applyFont="1" applyFill="1" applyBorder="1" applyAlignment="1">
      <x:alignment horizontal="center" vertical="center"/>
    </x:xf>
    <x:xf numFmtId="176" fontId="34" fillId="15" borderId="3" xfId="11" applyFont="1" applyFill="1" applyBorder="1" applyAlignment="1">
      <x:alignment horizontal="right" vertical="center"/>
    </x:xf>
    <x:xf numFmtId="184" fontId="34" fillId="15" borderId="3" xfId="10" applyNumberFormat="1" applyFont="1" applyFill="1" applyBorder="1" applyAlignment="1">
      <x:alignment horizontal="right" vertical="center"/>
    </x:xf>
    <x:xf numFmtId="184" fontId="34" fillId="15" borderId="65" xfId="10" applyNumberFormat="1" applyFont="1" applyFill="1" applyBorder="1" applyAlignment="1">
      <x:alignment horizontal="right" vertical="center"/>
    </x:xf>
    <x:xf numFmtId="184" fontId="34" fillId="15" borderId="66" xfId="10" applyNumberFormat="1" applyFont="1" applyFill="1" applyBorder="1" applyAlignment="1">
      <x:alignment horizontal="right" vertical="center"/>
    </x:xf>
    <x:xf numFmtId="41" fontId="34" fillId="0" borderId="3" xfId="10" applyFont="1" applyFill="1" applyBorder="1">
      <x:alignment vertical="center"/>
    </x:xf>
    <x:xf numFmtId="41" fontId="34" fillId="0" borderId="3" xfId="10" applyFont="1" applyFill="1" applyBorder="1" applyAlignment="1">
      <x:alignment vertical="center"/>
    </x:xf>
    <x:xf numFmtId="3" fontId="34" fillId="0" borderId="3" xfId="10" applyNumberFormat="1" applyFont="1" applyFill="1" applyBorder="1" applyAlignment="1">
      <x:alignment horizontal="left" vertical="center"/>
    </x:xf>
    <x:xf numFmtId="3" fontId="34" fillId="16" borderId="3" xfId="10" applyNumberFormat="1" applyFont="1" applyFill="1" applyBorder="1" applyAlignment="1">
      <x:alignment horizontal="left" vertical="center"/>
    </x:xf>
    <x:xf numFmtId="41" fontId="42" fillId="0" borderId="3" xfId="10" applyFont="1" applyFill="1" applyBorder="1" applyAlignment="1">
      <x:alignment vertical="center"/>
    </x:xf>
    <x:xf numFmtId="3" fontId="42" fillId="0" borderId="3" xfId="10" applyNumberFormat="1" applyFont="1" applyFill="1" applyBorder="1" applyAlignment="1">
      <x:alignment horizontal="left" vertical="center"/>
    </x:xf>
    <x:xf numFmtId="185" fontId="42" fillId="0" borderId="3" xfId="11" applyNumberFormat="1" applyFont="1" applyFill="1" applyBorder="1" applyAlignment="1">
      <x:alignment horizontal="left" vertical="center"/>
    </x:xf>
    <x:xf numFmtId="185" fontId="34" fillId="0" borderId="3" xfId="11" applyNumberFormat="1" applyFont="1" applyFill="1" applyBorder="1" applyAlignment="1">
      <x:alignment horizontal="left" vertical="center"/>
    </x:xf>
    <x:xf numFmtId="185" fontId="34" fillId="0" borderId="3" xfId="11" applyNumberFormat="1" applyFont="1" applyBorder="1" applyAlignment="1">
      <x:alignment horizontal="left" vertical="center"/>
    </x:xf>
    <x:xf numFmtId="183" fontId="34" fillId="0" borderId="3" xfId="11" applyNumberFormat="1" applyFont="1" applyFill="1" applyBorder="1" applyAlignment="1">
      <x:alignment vertical="center"/>
    </x:xf>
    <x:xf numFmtId="183" fontId="42" fillId="16" borderId="3" xfId="11" applyNumberFormat="1" applyFont="1" applyFill="1" applyBorder="1" applyAlignment="1">
      <x:alignment vertical="center"/>
    </x:xf>
    <x:xf numFmtId="183" fontId="42" fillId="0" borderId="3" xfId="11" applyNumberFormat="1" applyFont="1" applyFill="1" applyBorder="1" applyAlignment="1">
      <x:alignment vertical="center"/>
    </x:xf>
    <x:xf numFmtId="183" fontId="34" fillId="16" borderId="3" xfId="11" applyNumberFormat="1" applyFont="1" applyFill="1" applyBorder="1"/>
    <x:xf numFmtId="4" fontId="34" fillId="0" borderId="3" xfId="10" applyNumberFormat="1" applyFont="1" applyFill="1" applyBorder="1" applyAlignment="1">
      <x:alignment horizontal="left" vertical="center"/>
    </x:xf>
    <x:xf numFmtId="0" fontId="34" fillId="0" borderId="3" xfId="0" applyFont="1" applyBorder="1" applyAlignment="1">
      <x:alignment horizontal="left"/>
    </x:xf>
    <x:xf numFmtId="0" fontId="42" fillId="0" borderId="3" xfId="0" applyFont="1" applyBorder="1" applyAlignment="1">
      <x:alignment horizontal="left"/>
    </x:xf>
    <x:xf numFmtId="183" fontId="42" fillId="0" borderId="3" xfId="11" applyNumberFormat="1" applyFont="1" applyFill="1" applyBorder="1" applyAlignment="1">
      <x:alignment horizontal="left" vertical="center"/>
    </x:xf>
    <x:xf numFmtId="183" fontId="34" fillId="0" borderId="3" xfId="11" applyNumberFormat="1" applyFont="1" applyFill="1" applyBorder="1"/>
    <x:xf numFmtId="184" fontId="34" fillId="15" borderId="65" xfId="11" applyNumberFormat="1" applyFont="1" applyFill="1" applyBorder="1" applyAlignment="1">
      <x:alignment horizontal="right" vertical="center"/>
    </x:xf>
    <x:xf numFmtId="184" fontId="34" fillId="15" borderId="66" xfId="11" applyNumberFormat="1" applyFont="1" applyFill="1" applyBorder="1" applyAlignment="1">
      <x:alignment horizontal="right" vertical="center"/>
    </x:xf>
    <x:xf numFmtId="176" fontId="34" fillId="15" borderId="66" xfId="11" applyFont="1" applyFill="1" applyBorder="1" applyAlignment="1">
      <x:alignment horizontal="center" vertical="center"/>
    </x:xf>
    <x:xf numFmtId="184" fontId="42" fillId="0" borderId="3" xfId="11" applyNumberFormat="1" applyFont="1" applyBorder="1" applyAlignment="1"/>
    <x:xf numFmtId="41" fontId="34" fillId="15" borderId="65" xfId="10" applyFont="1" applyFill="1" applyBorder="1" applyAlignment="1">
      <x:alignment horizontal="center" vertical="center"/>
    </x:xf>
    <x:xf numFmtId="188" fontId="34" fillId="0" borderId="65" xfId="11" applyNumberFormat="1" applyFont="1" applyFill="1" applyBorder="1" applyAlignment="1">
      <x:alignment horizontal="left" vertical="center"/>
    </x:xf>
    <x:xf numFmtId="188" fontId="34" fillId="0" borderId="65" xfId="11" applyNumberFormat="1" applyFont="1" applyBorder="1" applyAlignment="1">
      <x:alignment horizontal="left" vertical="center"/>
    </x:xf>
    <x:xf numFmtId="176" fontId="34" fillId="15" borderId="3" xfId="11" applyFont="1" applyFill="1" applyBorder="1" applyAlignment="1">
      <x:alignment horizontal="left" vertical="center"/>
    </x:xf>
    <x:xf numFmtId="188" fontId="34" fillId="0" borderId="0" xfId="11" applyNumberFormat="1" applyFont="1" applyBorder="1" applyAlignment="1">
      <x:alignment horizontal="left" vertical="center"/>
    </x:xf>
    <x:xf numFmtId="41" fontId="42" fillId="16" borderId="3" xfId="10" applyFont="1" applyFill="1" applyBorder="1" applyAlignment="1">
      <x:alignment vertical="center"/>
    </x:xf>
    <x:xf numFmtId="3" fontId="42" fillId="16" borderId="3" xfId="10" applyNumberFormat="1" applyFont="1" applyFill="1" applyBorder="1" applyAlignment="1">
      <x:alignment horizontal="left" vertical="center"/>
    </x:xf>
    <x:xf numFmtId="183" fontId="34" fillId="16" borderId="0" xfId="11" applyNumberFormat="1" applyFont="1" applyFill="1" applyAlignment="1">
      <x:alignment horizontal="left" vertical="center"/>
    </x:xf>
    <x:xf numFmtId="176" fontId="34" fillId="16" borderId="3" xfId="11" applyFont="1" applyFill="1" applyBorder="1" applyAlignment="1">
      <x:alignment horizontal="left" vertical="center"/>
    </x:xf>
    <x:xf numFmtId="0" fontId="42" fillId="0" borderId="73" xfId="0" applyFont="1" applyBorder="1" applyAlignment="1">
      <x:alignment horizontal="left" vertical="center"/>
    </x:xf>
    <x:xf numFmtId="0" fontId="42" fillId="16" borderId="73" xfId="0" applyFont="1" applyFill="1" applyBorder="1" applyAlignment="1">
      <x:alignment horizontal="left" vertical="center"/>
    </x:xf>
    <x:xf numFmtId="41" fontId="42" fillId="0" borderId="73" xfId="10" applyFont="1" applyFill="1" applyBorder="1" applyAlignment="1">
      <x:alignment vertical="center"/>
    </x:xf>
    <x:xf numFmtId="183" fontId="34" fillId="0" borderId="65" xfId="11" applyNumberFormat="1" applyFont="1" applyBorder="1" applyAlignment="1">
      <x:alignment horizontal="left" vertical="center"/>
    </x:xf>
    <x:xf numFmtId="176" fontId="34" fillId="0" borderId="66" xfId="11" applyFont="1" applyBorder="1" applyAlignment="1">
      <x:alignment horizontal="left" vertical="center"/>
    </x:xf>
    <x:xf numFmtId="183" fontId="34" fillId="0" borderId="65" xfId="11" applyNumberFormat="1" applyFont="1" applyFill="1" applyBorder="1" applyAlignment="1">
      <x:alignment horizontal="left" vertical="center"/>
    </x:xf>
    <x:xf numFmtId="176" fontId="34" fillId="0" borderId="66" xfId="11" applyFont="1" applyFill="1" applyBorder="1" applyAlignment="1">
      <x:alignment horizontal="left" vertical="center"/>
    </x:xf>
    <x:xf numFmtId="41" fontId="44" fillId="0" borderId="3" xfId="10" applyFont="1" applyFill="1" applyBorder="1" applyAlignment="1">
      <x:alignment vertical="center"/>
    </x:xf>
    <x:xf numFmtId="176" fontId="34" fillId="0" borderId="3" xfId="11" applyFont="1" applyFill="1" applyBorder="1" applyAlignment="1">
      <x:alignment horizontal="left" vertical="center"/>
    </x:xf>
    <x:xf numFmtId="176" fontId="34" fillId="0" borderId="0" xfId="11" applyFont="1" applyAlignment="1">
      <x:alignment horizontal="left" vertical="center"/>
    </x:xf>
    <x:xf numFmtId="178" fontId="25" fillId="0" borderId="0" xfId="2" applyNumberFormat="1" applyFont="1" applyAlignment="1">
      <x:alignment vertical="center"/>
    </x:xf>
    <x:xf numFmtId="178" fontId="25" fillId="0" borderId="0" xfId="2" applyNumberFormat="1" applyFont="1" applyAlignment="1">
      <x:alignment horizontal="right" vertical="center"/>
    </x:xf>
    <x:xf numFmtId="178" fontId="32" fillId="0" borderId="0" xfId="2" applyNumberFormat="1" applyFont="1" applyAlignment="1">
      <x:alignment vertical="center"/>
    </x:xf>
    <x:xf numFmtId="178" fontId="33" fillId="0" borderId="0" xfId="2" applyNumberFormat="1" applyFont="1" applyAlignment="1">
      <x:alignment vertical="center"/>
    </x:xf>
    <x:xf numFmtId="178" fontId="3" fillId="0" borderId="0" xfId="2" applyNumberFormat="1" applyFont="1" applyAlignment="1">
      <x:alignment vertical="center"/>
    </x:xf>
    <x:xf numFmtId="181" fontId="25" fillId="0" borderId="0" xfId="2" applyNumberFormat="1" applyFont="1" applyAlignment="1">
      <x:alignment horizontal="right" vertical="center"/>
    </x:xf>
    <x:xf numFmtId="0" fontId="45" fillId="0" borderId="28" xfId="0" applyFont="1" applyBorder="1" applyAlignment="1">
      <x:alignment horizontal="left" vertical="center"/>
    </x:xf>
    <x:xf numFmtId="189" fontId="46" fillId="17" borderId="79" xfId="0" applyNumberFormat="1" applyFont="1" applyFill="1" applyBorder="1" applyAlignment="1">
      <x:alignment horizontal="center" vertical="center"/>
    </x:xf>
    <x:xf numFmtId="0" fontId="46" fillId="17" borderId="79" xfId="0" applyFont="1" applyFill="1" applyBorder="1" applyAlignment="1">
      <x:alignment horizontal="center" vertical="center"/>
    </x:xf>
    <x:xf numFmtId="0" fontId="46" fillId="0" borderId="81" xfId="0" applyFont="1" applyBorder="1" applyAlignment="1">
      <x:alignment vertical="center"/>
    </x:xf>
    <x:xf numFmtId="189" fontId="48" fillId="0" borderId="74" xfId="0" applyNumberFormat="1" applyFont="1" applyFill="1" applyBorder="1" applyAlignment="1">
      <x:alignment vertical="center"/>
    </x:xf>
    <x:xf numFmtId="41" fontId="48" fillId="0" borderId="74" xfId="0" applyFont="1" applyFill="1" applyBorder="1" applyAlignment="1">
      <x:alignment vertical="center"/>
    </x:xf>
    <x:xf numFmtId="41" fontId="46" fillId="0" borderId="74" xfId="0" applyFont="1" applyFill="1" applyBorder="1" applyAlignment="1">
      <x:alignment horizontal="center" vertical="center"/>
    </x:xf>
    <x:xf numFmtId="0" fontId="46" fillId="0" borderId="74" xfId="0" applyFont="1" applyBorder="1" applyAlignment="1">
      <x:alignment horizontal="center" vertical="center"/>
    </x:xf>
    <x:xf numFmtId="0" fontId="46" fillId="0" borderId="82" xfId="0" applyFont="1" applyBorder="1" applyAlignment="1">
      <x:alignment vertical="center"/>
    </x:xf>
    <x:xf numFmtId="0" fontId="46" fillId="0" borderId="83" xfId="0" applyFont="1" applyBorder="1" applyAlignment="1">
      <x:alignment vertical="center"/>
    </x:xf>
    <x:xf numFmtId="189" fontId="46" fillId="0" borderId="3" xfId="0" applyNumberFormat="1" applyFont="1" applyFill="1" applyBorder="1" applyAlignment="1">
      <x:alignment vertical="center"/>
    </x:xf>
    <x:xf numFmtId="41" fontId="46" fillId="0" borderId="3" xfId="0" applyFont="1" applyFill="1" applyBorder="1" applyAlignment="1">
      <x:alignment vertical="center"/>
    </x:xf>
    <x:xf numFmtId="0" fontId="46" fillId="0" borderId="3" xfId="0" applyFont="1" applyBorder="1" applyAlignment="1">
      <x:alignment horizontal="center" vertical="center"/>
    </x:xf>
    <x:xf numFmtId="0" fontId="46" fillId="0" borderId="84" xfId="0" applyFont="1" applyBorder="1" applyAlignment="1">
      <x:alignment vertical="center"/>
    </x:xf>
    <x:xf numFmtId="190" fontId="46" fillId="0" borderId="3" xfId="0" applyNumberFormat="1" applyFont="1" applyFill="1" applyBorder="1" applyAlignment="1">
      <x:alignment vertical="center"/>
    </x:xf>
    <x:xf numFmtId="0" fontId="46" fillId="0" borderId="85" xfId="0" applyFont="1" applyBorder="1" applyAlignment="1">
      <x:alignment vertical="center"/>
    </x:xf>
    <x:xf numFmtId="189" fontId="46" fillId="0" borderId="86" xfId="0" applyNumberFormat="1" applyFont="1" applyFill="1" applyBorder="1" applyAlignment="1">
      <x:alignment vertical="center"/>
    </x:xf>
    <x:xf numFmtId="41" fontId="46" fillId="0" borderId="86" xfId="0" applyFont="1" applyFill="1" applyBorder="1" applyAlignment="1">
      <x:alignment vertical="center"/>
    </x:xf>
    <x:xf numFmtId="0" fontId="46" fillId="0" borderId="86" xfId="0" applyFont="1" applyBorder="1" applyAlignment="1">
      <x:alignment horizontal="center" vertical="center"/>
    </x:xf>
    <x:xf numFmtId="0" fontId="46" fillId="0" borderId="87" xfId="0" applyFont="1" applyBorder="1" applyAlignment="1">
      <x:alignment vertical="center"/>
    </x:xf>
    <x:xf numFmtId="0" fontId="51" fillId="0" borderId="88" xfId="0" applyFont="1" applyBorder="1" applyAlignment="1">
      <x:alignment vertical="center"/>
    </x:xf>
    <x:xf numFmtId="189" fontId="46" fillId="0" borderId="89" xfId="0" applyNumberFormat="1" applyFont="1" applyFill="1" applyBorder="1" applyAlignment="1">
      <x:alignment vertical="center"/>
    </x:xf>
    <x:xf numFmtId="41" fontId="46" fillId="0" borderId="89" xfId="0" applyFont="1" applyFill="1" applyBorder="1" applyAlignment="1">
      <x:alignment vertical="center"/>
    </x:xf>
    <x:xf numFmtId="0" fontId="46" fillId="0" borderId="89" xfId="0" applyFont="1" applyBorder="1" applyAlignment="1">
      <x:alignment horizontal="center" vertical="center"/>
    </x:xf>
    <x:xf numFmtId="0" fontId="52" fillId="0" borderId="90" xfId="0" applyFont="1" applyBorder="1" applyAlignment="1">
      <x:alignment vertical="center"/>
    </x:xf>
    <x:xf numFmtId="0" fontId="53" fillId="0" borderId="91" xfId="0" applyFont="1" applyBorder="1" applyAlignment="1">
      <x:alignment vertical="center"/>
    </x:xf>
    <x:xf numFmtId="189" fontId="46" fillId="0" borderId="79" xfId="0" applyNumberFormat="1" applyFont="1" applyFill="1" applyBorder="1" applyAlignment="1">
      <x:alignment vertical="center"/>
    </x:xf>
    <x:xf numFmtId="41" fontId="46" fillId="0" borderId="79" xfId="0" applyFont="1" applyFill="1" applyBorder="1" applyAlignment="1">
      <x:alignment vertical="center"/>
    </x:xf>
    <x:xf numFmtId="0" fontId="46" fillId="0" borderId="79" xfId="0" applyFont="1" applyBorder="1" applyAlignment="1">
      <x:alignment horizontal="center" vertical="center"/>
    </x:xf>
    <x:xf numFmtId="0" fontId="54" fillId="0" borderId="92" xfId="0" applyFont="1" applyBorder="1" applyAlignment="1">
      <x:alignment vertical="center"/>
    </x:xf>
    <x:xf numFmtId="0" fontId="46" fillId="0" borderId="0" xfId="0" applyFont="1" applyAlignment="1">
      <x:alignment vertical="center"/>
    </x:xf>
    <x:xf numFmtId="189" fontId="46" fillId="0" borderId="0" xfId="0" applyNumberFormat="1" applyFont="1" applyFill="1" applyAlignment="1">
      <x:alignment horizontal="center" vertical="center"/>
    </x:xf>
    <x:xf numFmtId="0" fontId="46" fillId="0" borderId="0" xfId="0" applyFont="1" applyAlignment="1">
      <x:alignment horizontal="center" vertical="center"/>
    </x:xf>
    <x:xf numFmtId="41" fontId="46" fillId="0" borderId="0" xfId="0" applyNumberFormat="1" applyFont="1" applyAlignment="1">
      <x:alignment horizontal="center" vertical="center"/>
    </x:xf>
    <x:xf numFmtId="41" fontId="46" fillId="0" borderId="0" xfId="0" applyFont="1" applyFill="1" applyAlignment="1">
      <x:alignment horizontal="center" vertical="center"/>
    </x:xf>
    <x:xf numFmtId="189" fontId="46" fillId="0" borderId="0" xfId="0" applyNumberFormat="1" applyFont="1" applyAlignment="1">
      <x:alignment horizontal="center" vertical="center"/>
    </x:xf>
    <x:xf numFmtId="191" fontId="0" fillId="0" borderId="0" xfId="0" applyNumberFormat="1"/>
    <x:xf numFmtId="0" fontId="7" fillId="0" borderId="0" xfId="2" applyFont="1" applyAlignment="1">
      <x:alignment vertical="center"/>
    </x:xf>
    <x:xf numFmtId="178" fontId="6" fillId="0" borderId="0" xfId="1" applyNumberFormat="1" applyFont="1" applyAlignment="1">
      <x:alignment vertical="center"/>
    </x:xf>
    <x:xf numFmtId="178" fontId="7" fillId="0" borderId="5" xfId="1" applyNumberFormat="1" applyFont="1" applyBorder="1" applyAlignment="1">
      <x:alignment horizontal="right" vertical="center"/>
    </x:xf>
    <x:xf numFmtId="178" fontId="7" fillId="0" borderId="0" xfId="1" applyNumberFormat="1" applyFont="1" applyAlignment="1">
      <x:alignment vertical="center"/>
    </x:xf>
    <x:xf numFmtId="178" fontId="23" fillId="11" borderId="58" xfId="2" applyNumberFormat="1" applyFont="1" applyFill="1" applyBorder="1" applyAlignment="1">
      <x:alignment horizontal="right" vertical="center"/>
    </x:xf>
    <x:xf numFmtId="178" fontId="23" fillId="11" borderId="29" xfId="2" applyNumberFormat="1" applyFont="1" applyFill="1" applyBorder="1" applyAlignment="1">
      <x:alignment horizontal="right" vertical="center"/>
    </x:xf>
    <x:xf numFmtId="178" fontId="25" fillId="0" borderId="0" xfId="0" applyNumberFormat="1" applyFont="1" applyAlignment="1">
      <x:alignment horizontal="center" vertical="center"/>
    </x:xf>
    <x:xf numFmtId="178" fontId="25" fillId="0" borderId="0" xfId="1" applyNumberFormat="1" applyFont="1" applyFill="1" applyBorder="1" applyAlignment="1">
      <x:alignment vertical="center"/>
    </x:xf>
    <x:xf numFmtId="192" fontId="0" fillId="0" borderId="0" xfId="0" applyNumberFormat="1"/>
    <x:xf numFmtId="192" fontId="56" fillId="0" borderId="0" xfId="0" applyNumberFormat="1" applyFont="1"/>
    <x:xf numFmtId="192" fontId="0" fillId="0" borderId="0" xfId="2" applyNumberFormat="1" applyFont="1"/>
    <x:xf numFmtId="178" fontId="9" fillId="6" borderId="94" xfId="2" applyNumberFormat="1" applyFont="1" applyFill="1" applyBorder="1" applyAlignment="1">
      <x:alignment horizontal="right" vertical="center"/>
    </x:xf>
    <x:xf numFmtId="178" fontId="0" fillId="0" borderId="93" xfId="0" applyNumberFormat="1" applyBorder="1"/>
    <x:xf numFmtId="178" fontId="7" fillId="0" borderId="93" xfId="2" applyNumberFormat="1" applyFont="1" applyBorder="1" applyAlignment="1">
      <x:alignment horizontal="right" vertical="center"/>
    </x:xf>
    <x:xf numFmtId="178" fontId="9" fillId="5" borderId="94" xfId="2" applyNumberFormat="1" applyFont="1" applyFill="1" applyBorder="1" applyAlignment="1">
      <x:alignment horizontal="right" vertical="center"/>
    </x:xf>
    <x:xf numFmtId="178" fontId="9" fillId="5" borderId="94" xfId="0" applyNumberFormat="1" applyFont="1" applyFill="1" applyBorder="1" applyAlignment="1">
      <x:alignment horizontal="right" vertical="center"/>
    </x:xf>
    <x:xf numFmtId="178" fontId="9" fillId="6" borderId="93" xfId="2" applyNumberFormat="1" applyFont="1" applyFill="1" applyBorder="1" applyAlignment="1">
      <x:alignment horizontal="right" vertical="center"/>
    </x:xf>
    <x:xf numFmtId="178" fontId="9" fillId="5" borderId="93" xfId="2" applyNumberFormat="1" applyFont="1" applyFill="1" applyBorder="1" applyAlignment="1">
      <x:alignment horizontal="right" vertical="center"/>
    </x:xf>
    <x:xf numFmtId="178" fontId="9" fillId="5" borderId="93" xfId="0" applyNumberFormat="1" applyFont="1" applyFill="1" applyBorder="1" applyAlignment="1">
      <x:alignment horizontal="right" vertical="center"/>
    </x:xf>
    <x:xf numFmtId="178" fontId="2" fillId="0" borderId="94" xfId="2" applyNumberFormat="1" applyFont="1" applyBorder="1" applyAlignment="1">
      <x:alignment vertical="center"/>
    </x:xf>
    <x:xf numFmtId="178" fontId="2" fillId="0" borderId="94" xfId="13" applyNumberFormat="1" applyBorder="1">
      <x:alignment vertical="center"/>
    </x:xf>
    <x:xf numFmtId="178" fontId="7" fillId="0" borderId="94" xfId="2" applyNumberFormat="1" applyFont="1" applyBorder="1" applyAlignment="1">
      <x:alignment horizontal="right" vertical="center"/>
    </x:xf>
    <x:xf numFmtId="178" fontId="0" fillId="0" borderId="94" xfId="1" applyNumberFormat="1" applyFont="1" applyBorder="1"/>
    <x:xf numFmtId="178" fontId="7" fillId="0" borderId="96" xfId="2" applyNumberFormat="1" applyFont="1" applyBorder="1" applyAlignment="1">
      <x:alignment horizontal="right" vertical="center"/>
    </x:xf>
    <x:xf numFmtId="178" fontId="7" fillId="0" borderId="95" xfId="2" applyNumberFormat="1" applyFont="1" applyBorder="1" applyAlignment="1">
      <x:alignment horizontal="right" vertical="center"/>
    </x:xf>
    <x:xf numFmtId="178" fontId="57" fillId="0" borderId="0" xfId="0" applyNumberFormat="1" applyFont="1"/>
    <x:xf numFmtId="178" fontId="9" fillId="6" borderId="96" xfId="2" applyNumberFormat="1" applyFont="1" applyFill="1" applyBorder="1" applyAlignment="1">
      <x:alignment horizontal="right" vertical="center"/>
    </x:xf>
    <x:xf numFmtId="178" fontId="9" fillId="5" borderId="96" xfId="2" applyNumberFormat="1" applyFont="1" applyFill="1" applyBorder="1" applyAlignment="1">
      <x:alignment horizontal="right" vertical="center"/>
    </x:xf>
    <x:xf numFmtId="178" fontId="7" fillId="0" borderId="96" xfId="0" applyNumberFormat="1" applyFont="1" applyBorder="1" applyAlignment="1">
      <x:alignment horizontal="right" vertical="center"/>
    </x:xf>
    <x:xf numFmtId="178" fontId="7" fillId="0" borderId="0" xfId="0" applyNumberFormat="1" applyFont="1"/>
    <x:xf numFmtId="178" fontId="10" fillId="7" borderId="96" xfId="2" applyNumberFormat="1" applyFont="1" applyFill="1" applyBorder="1" applyAlignment="1">
      <x:alignment horizontal="centerContinuous" vertical="center"/>
    </x:xf>
    <x:xf numFmtId="178" fontId="7" fillId="0" borderId="95" xfId="2" applyNumberFormat="1" applyFont="1" applyBorder="1" applyAlignment="1">
      <x:alignment vertical="center"/>
    </x:xf>
    <x:xf numFmtId="178" fontId="9" fillId="5" borderId="96" xfId="0" applyNumberFormat="1" applyFont="1" applyFill="1" applyBorder="1" applyAlignment="1">
      <x:alignment horizontal="right" vertical="center"/>
    </x:xf>
    <x:xf numFmtId="178" fontId="7" fillId="0" borderId="94" xfId="2" applyNumberFormat="1" applyFont="1" applyBorder="1" applyAlignment="1">
      <x:alignment vertical="center"/>
    </x:xf>
    <x:xf numFmtId="178" fontId="58" fillId="0" borderId="0" xfId="0" applyNumberFormat="1" applyFont="1"/>
    <x:xf numFmtId="178" fontId="34" fillId="0" borderId="0" xfId="0" applyNumberFormat="1" applyFont="1" applyAlignment="1">
      <x:alignment horizontal="left" vertical="center"/>
    </x:xf>
    <x:xf numFmtId="183" fontId="34" fillId="0" borderId="0" xfId="0" applyNumberFormat="1" applyFont="1"/>
    <x:xf numFmtId="4" fontId="34" fillId="0" borderId="0" xfId="0" applyNumberFormat="1" applyFont="1"/>
    <x:xf numFmtId="178" fontId="59" fillId="0" borderId="0" xfId="0" applyNumberFormat="1" applyFont="1"/>
    <x:xf numFmtId="0" fontId="60" fillId="0" borderId="0" xfId="0" applyFont="1" applyAlignment="1">
      <x:alignment vertical="center"/>
    </x:xf>
    <x:xf numFmtId="4" fontId="60" fillId="0" borderId="0" xfId="0" applyNumberFormat="1" applyFont="1" applyAlignment="1">
      <x:alignment vertical="center"/>
    </x:xf>
    <x:xf numFmtId="178" fontId="7" fillId="0" borderId="99" xfId="0" applyNumberFormat="1" applyFont="1" applyBorder="1" applyAlignment="1">
      <x:alignment horizontal="right" vertical="center"/>
    </x:xf>
    <x:xf numFmtId="178" fontId="7" fillId="0" borderId="7" xfId="5" applyNumberFormat="1" applyFont="1" applyBorder="1" applyAlignment="1">
      <x:alignment vertical="center"/>
    </x:xf>
    <x:xf numFmtId="178" fontId="9" fillId="5" borderId="103" xfId="0" applyNumberFormat="1" applyFont="1" applyFill="1" applyBorder="1" applyAlignment="1">
      <x:alignment horizontal="right" vertical="center"/>
    </x:xf>
    <x:xf numFmtId="178" fontId="9" fillId="5" borderId="104" xfId="0" applyNumberFormat="1" applyFont="1" applyFill="1" applyBorder="1" applyAlignment="1">
      <x:alignment horizontal="right" vertical="center"/>
    </x:xf>
    <x:xf numFmtId="178" fontId="7" fillId="0" borderId="107" xfId="0" applyNumberFormat="1" applyFont="1" applyBorder="1" applyAlignment="1">
      <x:alignment horizontal="right" vertical="center"/>
    </x:xf>
    <x:xf numFmtId="178" fontId="9" fillId="2" borderId="107" xfId="0" applyNumberFormat="1" applyFont="1" applyFill="1" applyBorder="1" applyAlignment="1">
      <x:alignment horizontal="right" vertical="center"/>
    </x:xf>
    <x:xf numFmtId="178" fontId="7" fillId="0" borderId="109" xfId="0" applyNumberFormat="1" applyFont="1" applyBorder="1" applyAlignment="1">
      <x:alignment horizontal="right" vertical="center"/>
    </x:xf>
    <x:xf numFmtId="178" fontId="9" fillId="2" borderId="109" xfId="0" applyNumberFormat="1" applyFont="1" applyFill="1" applyBorder="1" applyAlignment="1">
      <x:alignment horizontal="right" vertical="center"/>
    </x:xf>
    <x:xf numFmtId="178" fontId="7" fillId="0" borderId="0" xfId="0" applyNumberFormat="1" applyFont="1" applyBorder="1" applyAlignment="1">
      <x:alignment horizontal="right" vertical="center"/>
    </x:xf>
    <x:xf numFmtId="178" fontId="9" fillId="2" borderId="0" xfId="0" applyNumberFormat="1" applyFont="1" applyFill="1" applyBorder="1" applyAlignment="1">
      <x:alignment horizontal="right" vertical="center"/>
    </x:xf>
    <x:xf numFmtId="178" fontId="7" fillId="0" borderId="16" xfId="0" applyNumberFormat="1" applyFont="1" applyBorder="1" applyAlignment="1">
      <x:alignment horizontal="right" vertical="center"/>
    </x:xf>
    <x:xf numFmtId="178" fontId="9" fillId="2" borderId="16" xfId="0" applyNumberFormat="1" applyFont="1" applyFill="1" applyBorder="1" applyAlignment="1">
      <x:alignment horizontal="right" vertical="center"/>
    </x:xf>
    <x:xf numFmtId="178" fontId="9" fillId="2" borderId="113" xfId="0" applyNumberFormat="1" applyFont="1" applyFill="1" applyBorder="1" applyAlignment="1">
      <x:alignment horizontal="right" vertical="center"/>
    </x:xf>
    <x:xf numFmtId="0" fontId="0" fillId="0" borderId="0" xfId="0" applyAlignment="1">
      <x:alignment horizontal="left"/>
    </x:xf>
    <x:xf numFmtId="0" fontId="0" fillId="0" borderId="0" xfId="2" applyFont="1"/>
    <x:xf numFmtId="0" fontId="0" fillId="0" borderId="72" xfId="0" applyBorder="1"/>
    <x:xf numFmtId="0" fontId="0" fillId="0" borderId="114" xfId="0" applyBorder="1"/>
    <x:xf numFmtId="41" fontId="26" fillId="12" borderId="53" xfId="2" applyNumberFormat="1" applyFont="1" applyFill="1" applyBorder="1" applyAlignment="1">
      <x:alignment horizontal="right" vertical="center" readingOrder="1"/>
    </x:xf>
    <x:xf numFmtId="0" fontId="0" fillId="0" borderId="0" xfId="0" pivotButton="1"/>
    <x:xf numFmtId="0" fontId="69" fillId="0" borderId="0" xfId="0" applyFont="1"/>
    <x:xf numFmtId="0" fontId="3" fillId="0" borderId="0" xfId="2" applyFont="1" applyAlignment="1">
      <x:alignment vertical="center"/>
    </x:xf>
    <x:xf numFmtId="41" fontId="67" fillId="0" borderId="0" xfId="0" applyFont="1" applyAlignment="1">
      <x:alignment horizontal="right" vertical="center"/>
    </x:xf>
    <x:xf numFmtId="178" fontId="7" fillId="0" borderId="0" xfId="0" applyNumberFormat="1" applyFont="1" applyAlignment="1">
      <x:alignment vertical="center"/>
    </x:xf>
    <x:xf numFmtId="178" fontId="7" fillId="0" borderId="0" xfId="0" applyNumberFormat="1" applyFont="1" applyFill="1" applyAlignment="1">
      <x:alignment vertical="center"/>
    </x:xf>
    <x:xf numFmtId="0" fontId="21" fillId="0" borderId="0" xfId="4">
      <x:alignment vertical="center"/>
    </x:xf>
    <x:xf numFmtId="0" fontId="11" fillId="0" borderId="0" xfId="4" applyFont="1" applyAlignment="1"/>
    <x:xf numFmtId="178" fontId="6" fillId="0" borderId="0" xfId="0" applyNumberFormat="1" applyFont="1" applyFill="1" applyAlignment="1">
      <x:alignment vertical="center"/>
    </x:xf>
    <x:xf numFmtId="178" fontId="7" fillId="0" borderId="0" xfId="0" applyNumberFormat="1" applyFont="1" applyAlignment="1">
      <x:alignment horizontal="right"/>
    </x:xf>
    <x:xf numFmtId="178" fontId="9" fillId="0" borderId="0" xfId="0" applyNumberFormat="1" applyFont="1" applyAlignment="1">
      <x:alignment vertical="center"/>
    </x:xf>
    <x:xf numFmtId="178" fontId="10" fillId="3" borderId="6" xfId="0" applyNumberFormat="1" applyFont="1" applyFill="1" applyBorder="1" applyAlignment="1">
      <x:alignment horizontal="center" vertical="center"/>
    </x:xf>
    <x:xf numFmtId="178" fontId="10" fillId="3" borderId="5" xfId="0" applyNumberFormat="1" applyFont="1" applyFill="1" applyBorder="1" applyAlignment="1">
      <x:alignment horizontal="center" vertical="center"/>
    </x:xf>
    <x:xf numFmtId="178" fontId="10" fillId="3" borderId="5" xfId="0" applyNumberFormat="1" applyFont="1" applyFill="1" applyBorder="1" applyAlignment="1">
      <x:alignment horizontal="centerContinuous" vertical="center"/>
    </x:xf>
    <x:xf numFmtId="178" fontId="10" fillId="3" borderId="99" xfId="0" applyNumberFormat="1" applyFont="1" applyFill="1" applyBorder="1" applyAlignment="1">
      <x:alignment horizontal="centerContinuous" vertical="center"/>
    </x:xf>
    <x:xf numFmtId="178" fontId="10" fillId="3" borderId="0" xfId="0" applyNumberFormat="1" applyFont="1" applyFill="1" applyBorder="1" applyAlignment="1">
      <x:alignment horizontal="centerContinuous" vertical="center"/>
    </x:xf>
    <x:xf numFmtId="178" fontId="9" fillId="2" borderId="14" xfId="0" applyNumberFormat="1" applyFont="1" applyFill="1" applyBorder="1" applyAlignment="1">
      <x:alignment vertical="center"/>
    </x:xf>
    <x:xf numFmtId="178" fontId="9" fillId="2" borderId="5" xfId="0" applyNumberFormat="1" applyFont="1" applyFill="1" applyBorder="1" applyAlignment="1">
      <x:alignment horizontal="right" vertical="center"/>
    </x:xf>
    <x:xf numFmtId="178" fontId="9" fillId="2" borderId="99" xfId="0" applyNumberFormat="1" applyFont="1" applyFill="1" applyBorder="1" applyAlignment="1">
      <x:alignment horizontal="right" vertical="center"/>
    </x:xf>
    <x:xf numFmtId="178" fontId="9" fillId="2" borderId="0" xfId="0" applyNumberFormat="1" applyFont="1" applyFill="1" applyBorder="1" applyAlignment="1">
      <x:alignment horizontal="right" vertical="center"/>
    </x:xf>
    <x:xf numFmtId="41" fontId="0" fillId="0" borderId="0" xfId="0" applyFont="1">
      <x:alignment vertical="center"/>
    </x:xf>
    <x:xf numFmtId="178" fontId="7" fillId="2" borderId="14" xfId="0" applyNumberFormat="1" applyFont="1" applyFill="1" applyBorder="1" applyAlignment="1">
      <x:alignment vertical="center"/>
    </x:xf>
    <x:xf numFmtId="178" fontId="7" fillId="2" borderId="5" xfId="0" applyNumberFormat="1" applyFont="1" applyFill="1" applyBorder="1" applyAlignment="1">
      <x:alignment horizontal="right" vertical="center"/>
    </x:xf>
    <x:xf numFmtId="178" fontId="7" fillId="2" borderId="99" xfId="0" applyNumberFormat="1" applyFont="1" applyFill="1" applyBorder="1" applyAlignment="1">
      <x:alignment horizontal="right" vertical="center"/>
    </x:xf>
    <x:xf numFmtId="178" fontId="7" fillId="4" borderId="14" xfId="0" applyNumberFormat="1" applyFont="1" applyFill="1" applyBorder="1" applyAlignment="1">
      <x:alignment vertical="center"/>
    </x:xf>
    <x:xf numFmtId="178" fontId="7" fillId="4" borderId="5" xfId="0" applyNumberFormat="1" applyFont="1" applyFill="1" applyBorder="1" applyAlignment="1">
      <x:alignment horizontal="right" vertical="center"/>
    </x:xf>
    <x:xf numFmtId="178" fontId="7" fillId="4" borderId="5" xfId="0" applyNumberFormat="1" applyFont="1" applyFill="1" applyBorder="1" applyAlignment="1">
      <x:alignment vertical="center"/>
    </x:xf>
    <x:xf numFmtId="178" fontId="7" fillId="4" borderId="99" xfId="0" applyNumberFormat="1" applyFont="1" applyFill="1" applyBorder="1" applyAlignment="1">
      <x:alignment horizontal="right" vertical="center"/>
    </x:xf>
    <x:xf numFmtId="178" fontId="7" fillId="0" borderId="14" xfId="0" applyNumberFormat="1" applyFont="1" applyBorder="1" applyAlignment="1">
      <x:alignment vertical="center"/>
    </x:xf>
    <x:xf numFmtId="178" fontId="7" fillId="0" borderId="5" xfId="0" applyNumberFormat="1" applyFont="1" applyBorder="1" applyAlignment="1">
      <x:alignment horizontal="right" vertical="center"/>
    </x:xf>
    <x:xf numFmtId="178" fontId="7" fillId="0" borderId="5" xfId="0" applyNumberFormat="1" applyFont="1" applyBorder="1" applyAlignment="1">
      <x:alignment vertical="center"/>
    </x:xf>
    <x:xf numFmtId="178" fontId="7" fillId="0" borderId="99" xfId="0" applyNumberFormat="1" applyFont="1" applyBorder="1" applyAlignment="1">
      <x:alignment horizontal="right" vertical="center"/>
    </x:xf>
    <x:xf numFmtId="178" fontId="9" fillId="0" borderId="0" xfId="0" applyNumberFormat="1" applyFont="1" applyBorder="1" applyAlignment="1">
      <x:alignment vertical="center"/>
    </x:xf>
    <x:xf numFmtId="178" fontId="9" fillId="2" borderId="5" xfId="0" applyNumberFormat="1" applyFont="1" applyFill="1" applyBorder="1" applyAlignment="1">
      <x:alignment vertical="center"/>
    </x:xf>
    <x:xf numFmtId="178" fontId="7" fillId="0" borderId="0" xfId="0" applyNumberFormat="1" applyFont="1" applyBorder="1" applyAlignment="1">
      <x:alignment vertical="center"/>
    </x:xf>
    <x:xf numFmtId="9" fontId="7" fillId="4" borderId="5" xfId="14" applyFont="1" applyFill="1" applyBorder="1" applyAlignment="1">
      <x:alignment horizontal="right" vertical="center"/>
    </x:xf>
    <x:xf numFmtId="9" fontId="7" fillId="4" borderId="113" xfId="14" applyFont="1" applyFill="1" applyBorder="1" applyAlignment="1">
      <x:alignment horizontal="right" vertical="center"/>
    </x:xf>
    <x:xf numFmtId="9" fontId="0" fillId="0" borderId="0" xfId="14" applyFont="1">
      <x:alignment vertical="center"/>
    </x:xf>
    <x:xf numFmtId="178" fontId="7" fillId="0" borderId="14" xfId="0" applyNumberFormat="1" applyFont="1" applyFill="1" applyBorder="1" applyAlignment="1">
      <x:alignment vertical="center"/>
    </x:xf>
    <x:xf numFmtId="178" fontId="9" fillId="2" borderId="14" xfId="0" quotePrefix="1" applyNumberFormat="1" applyFont="1" applyFill="1" applyBorder="1" applyAlignment="1">
      <x:alignment vertical="center"/>
    </x:xf>
    <x:xf numFmtId="178" fontId="21" fillId="0" borderId="0" xfId="4" applyNumberFormat="1">
      <x:alignment vertical="center"/>
    </x:xf>
    <x:xf numFmtId="10" fontId="7" fillId="4" borderId="5" xfId="14" applyNumberFormat="1" applyFont="1" applyFill="1" applyBorder="1" applyAlignment="1">
      <x:alignment horizontal="right" vertical="center"/>
    </x:xf>
    <x:xf numFmtId="10" fontId="7" fillId="4" borderId="113" xfId="14" applyNumberFormat="1" applyFont="1" applyFill="1" applyBorder="1" applyAlignment="1">
      <x:alignment horizontal="right" vertical="center"/>
    </x:xf>
    <x:xf numFmtId="178" fontId="7" fillId="0" borderId="14" xfId="4" quotePrefix="1" applyNumberFormat="1" applyFont="1" applyBorder="1" applyAlignment="1">
      <x:alignment horizontal="left" vertical="center"/>
    </x:xf>
    <x:xf numFmtId="178" fontId="9" fillId="2" borderId="14" xfId="4" quotePrefix="1" applyNumberFormat="1" applyFont="1" applyFill="1" applyBorder="1" applyAlignment="1">
      <x:alignment horizontal="left" vertical="center"/>
    </x:xf>
    <x:xf numFmtId="178" fontId="9" fillId="2" borderId="99" xfId="0" applyNumberFormat="1" applyFont="1" applyFill="1" applyBorder="1" applyAlignment="1">
      <x:alignment horizontal="right" vertical="center"/>
    </x:xf>
    <x:xf numFmtId="178" fontId="7" fillId="0" borderId="113" xfId="0" applyNumberFormat="1" applyFont="1" applyBorder="1" applyAlignment="1">
      <x:alignment horizontal="right" vertical="center"/>
    </x:xf>
    <x:xf numFmtId="178" fontId="9" fillId="4" borderId="15" xfId="4" quotePrefix="1" applyNumberFormat="1" applyFont="1" applyFill="1" applyBorder="1" applyAlignment="1">
      <x:alignment horizontal="left" vertical="center"/>
    </x:xf>
    <x:xf numFmtId="178" fontId="9" fillId="4" borderId="11" xfId="0" applyNumberFormat="1" applyFont="1" applyFill="1" applyBorder="1" applyAlignment="1">
      <x:alignment horizontal="right" vertical="center"/>
    </x:xf>
    <x:xf numFmtId="178" fontId="9" fillId="4" borderId="11" xfId="0" applyNumberFormat="1" applyFont="1" applyFill="1" applyBorder="1" applyAlignment="1">
      <x:alignment vertical="center"/>
    </x:xf>
    <x:xf numFmtId="178" fontId="9" fillId="4" borderId="115" xfId="0" applyNumberFormat="1" applyFont="1" applyFill="1" applyBorder="1" applyAlignment="1">
      <x:alignment horizontal="right" vertical="center"/>
    </x:xf>
    <x:xf numFmtId="178" fontId="62" fillId="0" borderId="0" xfId="0" applyNumberFormat="1" applyFont="1" applyAlignment="1">
      <x:alignment vertical="center"/>
    </x:xf>
    <x:xf numFmtId="178" fontId="62" fillId="0" borderId="111" xfId="0" applyNumberFormat="1" applyFont="1" applyBorder="1" applyAlignment="1">
      <x:alignment vertical="center"/>
    </x:xf>
    <x:xf numFmtId="178" fontId="62" fillId="0" borderId="0" xfId="0" applyNumberFormat="1" applyFont="1" applyBorder="1" applyAlignment="1">
      <x:alignment vertical="center"/>
    </x:xf>
    <x:xf numFmtId="41" fontId="6" fillId="0" borderId="0" xfId="0" applyFont="1" applyAlignment="1">
      <x:alignment vertical="center"/>
    </x:xf>
    <x:xf numFmtId="178" fontId="6" fillId="0" borderId="0" xfId="0" applyNumberFormat="1" applyFont="1" applyAlignment="1">
      <x:alignment vertical="center"/>
    </x:xf>
    <x:xf numFmtId="178" fontId="6" fillId="0" borderId="0" xfId="0" applyNumberFormat="1" applyFont="1" applyBorder="1" applyAlignment="1">
      <x:alignment vertical="center"/>
    </x:xf>
    <x:xf numFmtId="178" fontId="9" fillId="3" borderId="5" xfId="0" applyNumberFormat="1" applyFont="1" applyFill="1" applyBorder="1" applyAlignment="1">
      <x:alignment horizontal="centerContinuous" vertical="center"/>
    </x:xf>
    <x:xf numFmtId="178" fontId="9" fillId="3" borderId="99" xfId="0" applyNumberFormat="1" applyFont="1" applyFill="1" applyBorder="1" applyAlignment="1">
      <x:alignment horizontal="centerContinuous" vertical="center"/>
    </x:xf>
    <x:xf numFmtId="178" fontId="7" fillId="4" borderId="113" xfId="0" applyNumberFormat="1" applyFont="1" applyFill="1" applyBorder="1" applyAlignment="1">
      <x:alignment horizontal="right" vertical="center"/>
    </x:xf>
    <x:xf numFmtId="178" fontId="7" fillId="0" borderId="14" xfId="0" applyNumberFormat="1" applyFont="1" applyFill="1" applyBorder="1" applyAlignment="1">
      <x:alignment horizontal="right" vertical="center"/>
    </x:xf>
    <x:xf numFmtId="178" fontId="7" fillId="0" borderId="5" xfId="0" applyNumberFormat="1" applyFont="1" applyFill="1" applyBorder="1" applyAlignment="1">
      <x:alignment horizontal="right" vertical="center"/>
    </x:xf>
    <x:xf numFmtId="178" fontId="7" fillId="0" borderId="5" xfId="0" applyNumberFormat="1" applyFont="1" applyFill="1" applyBorder="1" applyAlignment="1">
      <x:alignment vertical="center"/>
    </x:xf>
    <x:xf numFmtId="178" fontId="7" fillId="0" borderId="99" xfId="0" applyNumberFormat="1" applyFont="1" applyFill="1" applyBorder="1" applyAlignment="1">
      <x:alignment horizontal="right" vertical="center"/>
    </x:xf>
    <x:xf numFmtId="41" fontId="0" fillId="14" borderId="0" xfId="0" applyFont="1" applyFill="1">
      <x:alignment vertical="center"/>
    </x:xf>
    <x:xf numFmtId="41" fontId="0" fillId="0" borderId="0" xfId="0" applyFont="1" applyFill="1">
      <x:alignment vertical="center"/>
    </x:xf>
    <x:xf numFmtId="9" fontId="7" fillId="0" borderId="5" xfId="14" applyFont="1" applyFill="1" applyBorder="1" applyAlignment="1">
      <x:alignment vertical="center"/>
    </x:xf>
    <x:xf numFmtId="184" fontId="7" fillId="0" borderId="5" xfId="0" applyNumberFormat="1" applyFont="1" applyBorder="1" applyAlignment="1">
      <x:alignment vertical="center"/>
    </x:xf>
    <x:xf numFmtId="184" fontId="7" fillId="6" borderId="5" xfId="0" applyNumberFormat="1" applyFont="1" applyFill="1" applyBorder="1" applyAlignment="1">
      <x:alignment vertical="center"/>
    </x:xf>
    <x:xf numFmtId="178" fontId="7" fillId="0" borderId="14" xfId="0" applyNumberFormat="1" applyFont="1" applyBorder="1" applyAlignment="1">
      <x:alignment horizontal="right" vertical="center"/>
    </x:xf>
    <x:xf numFmtId="184" fontId="7" fillId="0" borderId="5" xfId="0" applyNumberFormat="1" applyFont="1" applyBorder="1" applyAlignment="1">
      <x:alignment horizontal="right" vertical="center"/>
    </x:xf>
    <x:xf numFmtId="184" fontId="7" fillId="0" borderId="113" xfId="0" applyNumberFormat="1" applyFont="1" applyBorder="1" applyAlignment="1">
      <x:alignment horizontal="right" vertical="center"/>
    </x:xf>
    <x:xf numFmtId="41" fontId="7" fillId="0" borderId="0" xfId="0" applyFont="1" applyFill="1" applyBorder="1" applyAlignment="1">
      <x:alignment horizontal="right" vertical="center"/>
    </x:xf>
    <x:xf numFmtId="184" fontId="7" fillId="0" borderId="99" xfId="0" applyNumberFormat="1" applyFont="1" applyBorder="1" applyAlignment="1">
      <x:alignment horizontal="right" vertical="center"/>
    </x:xf>
    <x:xf numFmtId="179" fontId="7" fillId="4" borderId="5" xfId="14" applyNumberFormat="1" applyFont="1" applyFill="1" applyBorder="1" applyAlignment="1">
      <x:alignment vertical="center"/>
    </x:xf>
    <x:xf numFmtId="179" fontId="7" fillId="4" borderId="5" xfId="14" applyNumberFormat="1" applyFont="1" applyFill="1" applyBorder="1" applyAlignment="1">
      <x:alignment horizontal="right" vertical="center"/>
    </x:xf>
    <x:xf numFmtId="179" fontId="7" fillId="4" borderId="99" xfId="14" applyNumberFormat="1" applyFont="1" applyFill="1" applyBorder="1" applyAlignment="1">
      <x:alignment horizontal="right" vertical="center"/>
    </x:xf>
    <x:xf numFmtId="179" fontId="0" fillId="0" borderId="0" xfId="14" applyNumberFormat="1" applyFont="1">
      <x:alignment vertical="center"/>
    </x:xf>
    <x:xf numFmtId="0" fontId="21" fillId="13" borderId="0" xfId="4" applyFill="1">
      <x:alignment vertical="center"/>
    </x:xf>
    <x:xf numFmtId="178" fontId="9" fillId="2" borderId="5" xfId="0" quotePrefix="1" applyNumberFormat="1" applyFont="1" applyFill="1" applyBorder="1" applyAlignment="1">
      <x:alignment vertical="center"/>
    </x:xf>
    <x:xf numFmtId="179" fontId="7" fillId="0" borderId="0" xfId="14" applyNumberFormat="1" applyFont="1" applyAlignment="1">
      <x:alignment vertical="center"/>
    </x:xf>
    <x:xf numFmtId="179" fontId="7" fillId="4" borderId="14" xfId="14" applyNumberFormat="1" applyFont="1" applyFill="1" applyBorder="1" applyAlignment="1">
      <x:alignment vertical="center"/>
    </x:xf>
    <x:xf numFmtId="10" fontId="7" fillId="4" borderId="99" xfId="14" applyNumberFormat="1" applyFont="1" applyFill="1" applyBorder="1" applyAlignment="1">
      <x:alignment horizontal="right" vertical="center"/>
    </x:xf>
    <x:xf numFmtId="41" fontId="9" fillId="2" borderId="5" xfId="0" quotePrefix="1" applyFont="1" applyFill="1" applyBorder="1" applyAlignment="1">
      <x:alignment vertical="center"/>
    </x:xf>
    <x:xf numFmtId="41" fontId="7" fillId="0" borderId="5" xfId="0" quotePrefix="1" applyFont="1" applyBorder="1" applyAlignment="1">
      <x:alignment horizontal="left" vertical="center"/>
    </x:xf>
    <x:xf numFmtId="178" fontId="7" fillId="0" borderId="5" xfId="4" quotePrefix="1" applyNumberFormat="1" applyFont="1" applyBorder="1" applyAlignment="1">
      <x:alignment horizontal="left" vertical="center"/>
    </x:xf>
    <x:xf numFmtId="178" fontId="9" fillId="2" borderId="113" xfId="0" applyNumberFormat="1" applyFont="1" applyFill="1" applyBorder="1" applyAlignment="1">
      <x:alignment horizontal="right" vertical="center"/>
    </x:xf>
    <x:xf numFmtId="41" fontId="7" fillId="0" borderId="5" xfId="0" applyFont="1" applyBorder="1" applyAlignment="1">
      <x:alignment vertical="center"/>
    </x:xf>
    <x:xf numFmtId="41" fontId="9" fillId="2" borderId="5" xfId="0" quotePrefix="1" applyFont="1" applyFill="1" applyBorder="1" applyAlignment="1">
      <x:alignment horizontal="left" vertical="center"/>
    </x:xf>
    <x:xf numFmtId="178" fontId="61" fillId="0" borderId="5" xfId="0" applyNumberFormat="1" applyFont="1" applyBorder="1" applyAlignment="1">
      <x:alignment vertical="center"/>
    </x:xf>
    <x:xf numFmtId="178" fontId="61" fillId="0" borderId="5" xfId="0" applyNumberFormat="1" applyFont="1" applyBorder="1" applyAlignment="1">
      <x:alignment horizontal="right" vertical="center"/>
    </x:xf>
    <x:xf numFmtId="178" fontId="61" fillId="0" borderId="113" xfId="0" applyNumberFormat="1" applyFont="1" applyBorder="1" applyAlignment="1">
      <x:alignment horizontal="right" vertical="center"/>
    </x:xf>
    <x:xf numFmtId="178" fontId="9" fillId="2" borderId="99" xfId="0" applyNumberFormat="1" applyFont="1" applyFill="1" applyBorder="1" applyAlignment="1">
      <x:alignment vertical="center"/>
    </x:xf>
    <x:xf numFmtId="9" fontId="9" fillId="4" borderId="11" xfId="14" quotePrefix="1" applyFont="1" applyFill="1" applyBorder="1" applyAlignment="1">
      <x:alignment horizontal="right" vertical="center"/>
    </x:xf>
    <x:xf numFmtId="10" fontId="9" fillId="4" borderId="11" xfId="0" applyNumberFormat="1" applyFont="1" applyFill="1" applyBorder="1" applyAlignment="1">
      <x:alignment vertical="center"/>
    </x:xf>
    <x:xf numFmtId="10" fontId="9" fillId="4" borderId="115" xfId="0" applyNumberFormat="1" applyFont="1" applyFill="1" applyBorder="1" applyAlignment="1">
      <x:alignment vertical="center"/>
    </x:xf>
    <x:xf numFmtId="178" fontId="7" fillId="0" borderId="111" xfId="0" applyNumberFormat="1" applyFont="1" applyFill="1" applyBorder="1" applyAlignment="1">
      <x:alignment vertical="center"/>
    </x:xf>
    <x:xf numFmtId="178" fontId="7" fillId="0" borderId="0" xfId="0" applyNumberFormat="1" applyFont="1" applyFill="1" applyBorder="1" applyAlignment="1">
      <x:alignment vertical="center"/>
    </x:xf>
    <x:xf numFmtId="41" fontId="7" fillId="0" borderId="0" xfId="0" applyFont="1" applyAlignment="1">
      <x:alignment vertical="center"/>
    </x:xf>
    <x:xf numFmtId="178" fontId="10" fillId="3" borderId="13" xfId="0" applyNumberFormat="1" applyFont="1" applyFill="1" applyBorder="1" applyAlignment="1">
      <x:alignment horizontal="center" vertical="center"/>
    </x:xf>
    <x:xf numFmtId="178" fontId="10" fillId="3" borderId="7" xfId="0" applyNumberFormat="1" applyFont="1" applyFill="1" applyBorder="1" applyAlignment="1">
      <x:alignment horizontal="center" vertical="center"/>
    </x:xf>
    <x:xf numFmtId="178" fontId="10" fillId="3" borderId="17" xfId="0" applyNumberFormat="1" applyFont="1" applyFill="1" applyBorder="1" applyAlignment="1">
      <x:alignment horizontal="centerContinuous" vertical="center"/>
    </x:xf>
    <x:xf numFmtId="178" fontId="10" fillId="3" borderId="107" xfId="0" applyNumberFormat="1" applyFont="1" applyFill="1" applyBorder="1" applyAlignment="1">
      <x:alignment horizontal="centerContinuous" vertical="center"/>
    </x:xf>
    <x:xf numFmtId="178" fontId="10" fillId="3" borderId="109" xfId="0" applyNumberFormat="1" applyFont="1" applyFill="1" applyBorder="1" applyAlignment="1">
      <x:alignment horizontal="centerContinuous" vertical="center"/>
    </x:xf>
    <x:xf numFmtId="178" fontId="10" fillId="3" borderId="16" xfId="0" applyNumberFormat="1" applyFont="1" applyFill="1" applyBorder="1" applyAlignment="1">
      <x:alignment horizontal="centerContinuous" vertical="center"/>
    </x:xf>
    <x:xf numFmtId="178" fontId="9" fillId="2" borderId="7" xfId="0" applyNumberFormat="1" applyFont="1" applyFill="1" applyBorder="1" applyAlignment="1">
      <x:alignment vertical="center"/>
    </x:xf>
    <x:xf numFmtId="178" fontId="9" fillId="2" borderId="17" xfId="0" applyNumberFormat="1" applyFont="1" applyFill="1" applyBorder="1" applyAlignment="1">
      <x:alignment horizontal="right" vertical="center"/>
    </x:xf>
    <x:xf numFmtId="178" fontId="9" fillId="2" borderId="107" xfId="0" applyNumberFormat="1" applyFont="1" applyFill="1" applyBorder="1" applyAlignment="1">
      <x:alignment horizontal="right" vertical="center"/>
    </x:xf>
    <x:xf numFmtId="178" fontId="9" fillId="2" borderId="109" xfId="0" applyNumberFormat="1" applyFont="1" applyFill="1" applyBorder="1" applyAlignment="1">
      <x:alignment horizontal="right" vertical="center"/>
    </x:xf>
    <x:xf numFmtId="178" fontId="9" fillId="2" borderId="16" xfId="0" applyNumberFormat="1" applyFont="1" applyFill="1" applyBorder="1" applyAlignment="1">
      <x:alignment horizontal="right" vertical="center"/>
    </x:xf>
    <x:xf numFmtId="178" fontId="7" fillId="4" borderId="7" xfId="0" applyNumberFormat="1" applyFont="1" applyFill="1" applyBorder="1" applyAlignment="1">
      <x:alignment vertical="center"/>
    </x:xf>
    <x:xf numFmtId="178" fontId="7" fillId="4" borderId="17" xfId="0" applyNumberFormat="1" applyFont="1" applyFill="1" applyBorder="1" applyAlignment="1">
      <x:alignment horizontal="right" vertical="center"/>
    </x:xf>
    <x:xf numFmtId="178" fontId="7" fillId="4" borderId="107" xfId="0" applyNumberFormat="1" applyFont="1" applyFill="1" applyBorder="1" applyAlignment="1">
      <x:alignment horizontal="right" vertical="center"/>
    </x:xf>
    <x:xf numFmtId="178" fontId="7" fillId="4" borderId="109" xfId="0" applyNumberFormat="1" applyFont="1" applyFill="1" applyBorder="1" applyAlignment="1">
      <x:alignment horizontal="right" vertical="center"/>
    </x:xf>
    <x:xf numFmtId="178" fontId="7" fillId="4" borderId="0" xfId="0" applyNumberFormat="1" applyFont="1" applyFill="1" applyBorder="1" applyAlignment="1">
      <x:alignment horizontal="right" vertical="center"/>
    </x:xf>
    <x:xf numFmtId="178" fontId="7" fillId="4" borderId="105" xfId="0" applyNumberFormat="1" applyFont="1" applyFill="1" applyBorder="1" applyAlignment="1">
      <x:alignment horizontal="right" vertical="center"/>
    </x:xf>
    <x:xf numFmtId="178" fontId="7" fillId="0" borderId="7" xfId="0" applyNumberFormat="1" applyFont="1" applyBorder="1" applyAlignment="1">
      <x:alignment vertical="center"/>
    </x:xf>
    <x:xf numFmtId="178" fontId="7" fillId="0" borderId="17" xfId="0" applyNumberFormat="1" applyFont="1" applyBorder="1" applyAlignment="1">
      <x:alignment horizontal="right" vertical="center"/>
    </x:xf>
    <x:xf numFmtId="178" fontId="7" fillId="0" borderId="107" xfId="0" applyNumberFormat="1" applyFont="1" applyBorder="1" applyAlignment="1">
      <x:alignment horizontal="right" vertical="center"/>
    </x:xf>
    <x:xf numFmtId="178" fontId="7" fillId="0" borderId="109" xfId="0" applyNumberFormat="1" applyFont="1" applyBorder="1" applyAlignment="1">
      <x:alignment horizontal="right" vertical="center"/>
    </x:xf>
    <x:xf numFmtId="178" fontId="7" fillId="0" borderId="0" xfId="0" applyNumberFormat="1" applyFont="1" applyBorder="1" applyAlignment="1">
      <x:alignment horizontal="right" vertical="center"/>
    </x:xf>
    <x:xf numFmtId="178" fontId="7" fillId="0" borderId="16" xfId="0" applyNumberFormat="1" applyFont="1" applyBorder="1" applyAlignment="1">
      <x:alignment horizontal="right" vertical="center"/>
    </x:xf>
    <x:xf numFmtId="178" fontId="7" fillId="0" borderId="7" xfId="0" applyNumberFormat="1" applyFont="1" applyFill="1" applyBorder="1" applyAlignment="1">
      <x:alignment vertical="center"/>
    </x:xf>
    <x:xf numFmtId="178" fontId="7" fillId="0" borderId="17" xfId="0" applyNumberFormat="1" applyFont="1" applyFill="1" applyBorder="1" applyAlignment="1">
      <x:alignment horizontal="right" vertical="center"/>
    </x:xf>
    <x:xf numFmtId="178" fontId="7" fillId="0" borderId="107" xfId="0" applyNumberFormat="1" applyFont="1" applyFill="1" applyBorder="1" applyAlignment="1">
      <x:alignment horizontal="right" vertical="center"/>
    </x:xf>
    <x:xf numFmtId="178" fontId="7" fillId="0" borderId="109" xfId="0" applyNumberFormat="1" applyFont="1" applyFill="1" applyBorder="1" applyAlignment="1">
      <x:alignment horizontal="right" vertical="center"/>
    </x:xf>
    <x:xf numFmtId="178" fontId="7" fillId="0" borderId="0" xfId="0" applyNumberFormat="1" applyFont="1" applyFill="1" applyBorder="1" applyAlignment="1">
      <x:alignment horizontal="right" vertical="center"/>
    </x:xf>
    <x:xf numFmtId="178" fontId="7" fillId="0" borderId="16" xfId="0" applyNumberFormat="1" applyFont="1" applyFill="1" applyBorder="1" applyAlignment="1">
      <x:alignment horizontal="right" vertical="center"/>
    </x:xf>
    <x:xf numFmtId="178" fontId="7" fillId="4" borderId="16" xfId="0" applyNumberFormat="1" applyFont="1" applyFill="1" applyBorder="1" applyAlignment="1">
      <x:alignment horizontal="right" vertical="center"/>
    </x:xf>
    <x:xf numFmtId="41" fontId="9" fillId="2" borderId="7" xfId="0" applyFont="1" applyFill="1" applyBorder="1" applyAlignment="1">
      <x:alignment vertical="center"/>
    </x:xf>
    <x:xf numFmtId="178" fontId="9" fillId="2" borderId="17" xfId="0" applyNumberFormat="1" applyFont="1" applyFill="1" applyBorder="1" applyAlignment="1">
      <x:alignment vertical="center"/>
    </x:xf>
    <x:xf numFmtId="41" fontId="7" fillId="0" borderId="7" xfId="0" applyFont="1" applyFill="1" applyBorder="1" applyAlignment="1">
      <x:alignment vertical="center"/>
    </x:xf>
    <x:xf numFmtId="178" fontId="7" fillId="0" borderId="17" xfId="0" applyNumberFormat="1" applyFont="1" applyFill="1" applyBorder="1" applyAlignment="1">
      <x:alignment vertical="center"/>
    </x:xf>
    <x:xf numFmtId="41" fontId="7" fillId="4" borderId="7" xfId="0" applyFont="1" applyFill="1" applyBorder="1" applyAlignment="1">
      <x:alignment vertical="center"/>
    </x:xf>
    <x:xf numFmtId="178" fontId="7" fillId="4" borderId="17" xfId="0" applyNumberFormat="1" applyFont="1" applyFill="1" applyBorder="1" applyAlignment="1">
      <x:alignment vertical="center"/>
    </x:xf>
    <x:xf numFmtId="10" fontId="7" fillId="4" borderId="17" xfId="14" applyNumberFormat="1" applyFont="1" applyFill="1" applyBorder="1" applyAlignment="1">
      <x:alignment vertical="center"/>
    </x:xf>
    <x:xf numFmtId="10" fontId="7" fillId="4" borderId="8" xfId="14" applyNumberFormat="1" applyFont="1" applyFill="1" applyBorder="1" applyAlignment="1">
      <x:alignment vertical="center"/>
    </x:xf>
    <x:xf numFmtId="10" fontId="7" fillId="4" borderId="109" xfId="14" applyNumberFormat="1" applyFont="1" applyFill="1" applyBorder="1" applyAlignment="1">
      <x:alignment vertical="center"/>
    </x:xf>
    <x:xf numFmtId="10" fontId="7" fillId="4" borderId="0" xfId="14" applyNumberFormat="1" applyFont="1" applyFill="1" applyBorder="1" applyAlignment="1">
      <x:alignment vertical="center"/>
    </x:xf>
    <x:xf numFmtId="10" fontId="7" fillId="4" borderId="16" xfId="14" applyNumberFormat="1" applyFont="1" applyFill="1" applyBorder="1" applyAlignment="1">
      <x:alignment vertical="center"/>
    </x:xf>
    <x:xf numFmtId="41" fontId="7" fillId="0" borderId="7" xfId="0" applyFont="1" applyBorder="1" applyAlignment="1">
      <x:alignment vertical="center"/>
    </x:xf>
    <x:xf numFmtId="178" fontId="7" fillId="0" borderId="17" xfId="0" applyNumberFormat="1" applyFont="1" applyBorder="1" applyAlignment="1">
      <x:alignment vertical="center"/>
    </x:xf>
    <x:xf numFmtId="9" fontId="21" fillId="0" borderId="0" xfId="4" applyNumberFormat="1">
      <x:alignment vertical="center"/>
    </x:xf>
    <x:xf numFmtId="178" fontId="65" fillId="0" borderId="16" xfId="4" applyNumberFormat="1" applyFont="1" applyBorder="1">
      <x:alignment vertical="center"/>
    </x:xf>
    <x:xf numFmtId="178" fontId="9" fillId="2" borderId="7" xfId="0" quotePrefix="1" applyNumberFormat="1" applyFont="1" applyFill="1" applyBorder="1" applyAlignment="1">
      <x:alignment vertical="center"/>
    </x:xf>
    <x:xf numFmtId="41" fontId="9" fillId="2" borderId="7" xfId="0" quotePrefix="1" applyFont="1" applyFill="1" applyBorder="1" applyAlignment="1">
      <x:alignment vertical="center"/>
    </x:xf>
    <x:xf numFmtId="9" fontId="7" fillId="4" borderId="7" xfId="14" applyFont="1" applyFill="1" applyBorder="1" applyAlignment="1">
      <x:alignment vertical="center"/>
    </x:xf>
    <x:xf numFmtId="10" fontId="7" fillId="4" borderId="8" xfId="14" applyNumberFormat="1" applyFont="1" applyFill="1" applyBorder="1" applyAlignment="1">
      <x:alignment horizontal="right" vertical="center"/>
    </x:xf>
    <x:xf numFmtId="10" fontId="7" fillId="4" borderId="107" xfId="14" applyNumberFormat="1" applyFont="1" applyFill="1" applyBorder="1" applyAlignment="1">
      <x:alignment horizontal="right" vertical="center"/>
    </x:xf>
    <x:xf numFmtId="10" fontId="7" fillId="4" borderId="109" xfId="14" applyNumberFormat="1" applyFont="1" applyFill="1" applyBorder="1" applyAlignment="1">
      <x:alignment horizontal="right" vertical="center"/>
    </x:xf>
    <x:xf numFmtId="10" fontId="7" fillId="4" borderId="0" xfId="14" applyNumberFormat="1" applyFont="1" applyFill="1" applyBorder="1" applyAlignment="1">
      <x:alignment horizontal="right" vertical="center"/>
    </x:xf>
    <x:xf numFmtId="10" fontId="7" fillId="4" borderId="16" xfId="14" applyNumberFormat="1" applyFont="1" applyFill="1" applyBorder="1" applyAlignment="1">
      <x:alignment horizontal="right" vertical="center"/>
    </x:xf>
    <x:xf numFmtId="178" fontId="7" fillId="0" borderId="7" xfId="4" quotePrefix="1" applyNumberFormat="1" applyFont="1" applyBorder="1" applyAlignment="1">
      <x:alignment horizontal="left" vertical="center"/>
    </x:xf>
    <x:xf numFmtId="41" fontId="7" fillId="0" borderId="7" xfId="0" quotePrefix="1" applyFont="1" applyBorder="1" applyAlignment="1">
      <x:alignment horizontal="left" vertical="center"/>
    </x:xf>
    <x:xf numFmtId="178" fontId="9" fillId="2" borderId="7" xfId="4" quotePrefix="1" applyNumberFormat="1" applyFont="1" applyFill="1" applyBorder="1" applyAlignment="1">
      <x:alignment horizontal="left" vertical="center"/>
    </x:xf>
    <x:xf numFmtId="41" fontId="9" fillId="2" borderId="7" xfId="0" quotePrefix="1" applyFont="1" applyFill="1" applyBorder="1" applyAlignment="1">
      <x:alignment horizontal="left" vertical="center"/>
    </x:xf>
    <x:xf numFmtId="178" fontId="9" fillId="4" borderId="10" xfId="4" quotePrefix="1" applyNumberFormat="1" applyFont="1" applyFill="1" applyBorder="1" applyAlignment="1">
      <x:alignment horizontal="left" vertical="center"/>
    </x:xf>
    <x:xf numFmtId="41" fontId="9" fillId="4" borderId="10" xfId="0" quotePrefix="1" applyFont="1" applyFill="1" applyBorder="1" applyAlignment="1">
      <x:alignment horizontal="left" vertical="center"/>
    </x:xf>
    <x:xf numFmtId="9" fontId="9" fillId="4" borderId="108" xfId="14" applyFont="1" applyFill="1" applyBorder="1" applyAlignment="1">
      <x:alignment horizontal="right" vertical="center"/>
    </x:xf>
    <x:xf numFmtId="178" fontId="9" fillId="4" borderId="97" xfId="0" applyNumberFormat="1" applyFont="1" applyFill="1" applyBorder="1" applyAlignment="1">
      <x:alignment vertical="center"/>
    </x:xf>
    <x:xf numFmtId="9" fontId="9" fillId="4" borderId="106" xfId="14" applyFont="1" applyFill="1" applyBorder="1" applyAlignment="1">
      <x:alignment horizontal="right" vertical="center"/>
    </x:xf>
    <x:xf numFmtId="9" fontId="9" fillId="4" borderId="110" xfId="14" applyFont="1" applyFill="1" applyBorder="1" applyAlignment="1">
      <x:alignment horizontal="right" vertical="center"/>
    </x:xf>
    <x:xf numFmtId="9" fontId="9" fillId="4" borderId="112" xfId="14" applyFont="1" applyFill="1" applyBorder="1" applyAlignment="1">
      <x:alignment horizontal="right" vertical="center"/>
    </x:xf>
    <x:xf numFmtId="178" fontId="10" fillId="7" borderId="0" xfId="0" applyNumberFormat="1" applyFont="1" applyFill="1" applyBorder="1" applyAlignment="1">
      <x:alignment horizontal="center" vertical="center"/>
    </x:xf>
    <x:xf numFmtId="178" fontId="10" fillId="7" borderId="7" xfId="0" applyNumberFormat="1" applyFont="1" applyFill="1" applyBorder="1" applyAlignment="1">
      <x:alignment horizontal="centerContinuous" vertical="center"/>
    </x:xf>
    <x:xf numFmtId="178" fontId="10" fillId="7" borderId="6" xfId="0" applyNumberFormat="1" applyFont="1" applyFill="1" applyBorder="1" applyAlignment="1">
      <x:alignment horizontal="centerContinuous" vertical="center"/>
    </x:xf>
    <x:xf numFmtId="178" fontId="10" fillId="7" borderId="99" xfId="0" applyNumberFormat="1" applyFont="1" applyFill="1" applyBorder="1" applyAlignment="1">
      <x:alignment horizontal="centerContinuous" vertical="center"/>
    </x:xf>
    <x:xf numFmtId="178" fontId="9" fillId="6" borderId="8" xfId="0" applyNumberFormat="1" applyFont="1" applyFill="1" applyBorder="1" applyAlignment="1">
      <x:alignment vertical="center"/>
    </x:xf>
    <x:xf numFmtId="178" fontId="9" fillId="6" borderId="6" xfId="0" applyNumberFormat="1" applyFont="1" applyFill="1" applyBorder="1" applyAlignment="1">
      <x:alignment horizontal="right" vertical="center"/>
    </x:xf>
    <x:xf numFmtId="178" fontId="9" fillId="6" borderId="7" xfId="0" applyNumberFormat="1" applyFont="1" applyFill="1" applyBorder="1" applyAlignment="1">
      <x:alignment horizontal="right" vertical="center"/>
    </x:xf>
    <x:xf numFmtId="178" fontId="9" fillId="6" borderId="5" xfId="0" applyNumberFormat="1" applyFont="1" applyFill="1" applyBorder="1" applyAlignment="1">
      <x:alignment horizontal="right" vertical="center"/>
    </x:xf>
    <x:xf numFmtId="178" fontId="9" fillId="6" borderId="99" xfId="0" applyNumberFormat="1" applyFont="1" applyFill="1" applyBorder="1" applyAlignment="1">
      <x:alignment horizontal="right" vertical="center"/>
    </x:xf>
    <x:xf numFmtId="178" fontId="7" fillId="0" borderId="8" xfId="0" applyNumberFormat="1" applyFont="1" applyBorder="1" applyAlignment="1">
      <x:alignment vertical="center"/>
    </x:xf>
    <x:xf numFmtId="178" fontId="7" fillId="0" borderId="6" xfId="0" applyNumberFormat="1" applyFont="1" applyBorder="1" applyAlignment="1">
      <x:alignment horizontal="right" vertical="center"/>
    </x:xf>
    <x:xf numFmtId="178" fontId="9" fillId="6" borderId="7" xfId="0" applyNumberFormat="1" applyFont="1" applyFill="1" applyBorder="1" applyAlignment="1">
      <x:alignment vertical="center"/>
    </x:xf>
    <x:xf numFmtId="178" fontId="7" fillId="0" borderId="5" xfId="4" applyNumberFormat="1" applyFont="1" applyBorder="1" applyAlignment="1">
      <x:alignment horizontal="right" vertical="center"/>
    </x:xf>
    <x:xf numFmtId="178" fontId="7" fillId="0" borderId="8" xfId="0" applyNumberFormat="1" applyFont="1" applyFill="1" applyBorder="1" applyAlignment="1">
      <x:alignment vertical="center"/>
    </x:xf>
    <x:xf numFmtId="178" fontId="9" fillId="5" borderId="8" xfId="0" quotePrefix="1" applyNumberFormat="1" applyFont="1" applyFill="1" applyBorder="1" applyAlignment="1">
      <x:alignment vertical="center"/>
    </x:xf>
    <x:xf numFmtId="178" fontId="9" fillId="5" borderId="6" xfId="0" applyNumberFormat="1" applyFont="1" applyFill="1" applyBorder="1" applyAlignment="1">
      <x:alignment horizontal="right" vertical="center"/>
    </x:xf>
    <x:xf numFmtId="178" fontId="9" fillId="5" borderId="7" xfId="0" applyNumberFormat="1" applyFont="1" applyFill="1" applyBorder="1" applyAlignment="1">
      <x:alignment vertical="center"/>
    </x:xf>
    <x:xf numFmtId="178" fontId="9" fillId="5" borderId="5" xfId="0" applyNumberFormat="1" applyFont="1" applyFill="1" applyBorder="1" applyAlignment="1">
      <x:alignment horizontal="right" vertical="center"/>
    </x:xf>
    <x:xf numFmtId="178" fontId="9" fillId="5" borderId="99" xfId="0" applyNumberFormat="1" applyFont="1" applyFill="1" applyBorder="1" applyAlignment="1">
      <x:alignment horizontal="right" vertical="center"/>
    </x:xf>
    <x:xf numFmtId="178" fontId="7" fillId="0" borderId="8" xfId="4" quotePrefix="1" applyNumberFormat="1" applyFont="1" applyBorder="1" applyAlignment="1">
      <x:alignment horizontal="left" vertical="center"/>
    </x:xf>
    <x:xf numFmtId="178" fontId="9" fillId="5" borderId="101" xfId="4" quotePrefix="1" applyNumberFormat="1" applyFont="1" applyFill="1" applyBorder="1" applyAlignment="1">
      <x:alignment horizontal="left" vertical="center"/>
    </x:xf>
    <x:xf numFmtId="178" fontId="9" fillId="5" borderId="102" xfId="0" applyNumberFormat="1" applyFont="1" applyFill="1" applyBorder="1" applyAlignment="1">
      <x:alignment vertical="center"/>
    </x:xf>
    <x:xf numFmtId="178" fontId="9" fillId="5" borderId="100" xfId="0" applyNumberFormat="1" applyFont="1" applyFill="1" applyBorder="1" applyAlignment="1">
      <x:alignment vertical="center"/>
    </x:xf>
    <x:xf numFmtId="178" fontId="7" fillId="0" borderId="0" xfId="4" applyNumberFormat="1" applyFont="1">
      <x:alignment vertical="center"/>
    </x:xf>
    <x:xf numFmtId="41" fontId="9" fillId="6" borderId="8" xfId="0" applyFont="1" applyFill="1" applyBorder="1" applyAlignment="1">
      <x:alignment vertical="center"/>
    </x:xf>
    <x:xf numFmtId="41" fontId="7" fillId="0" borderId="8" xfId="0" applyFont="1" applyBorder="1" applyAlignment="1">
      <x:alignment vertical="center"/>
    </x:xf>
    <x:xf numFmtId="41" fontId="7" fillId="0" borderId="8" xfId="0" applyFont="1" applyFill="1" applyBorder="1" applyAlignment="1">
      <x:alignment vertical="center"/>
    </x:xf>
    <x:xf numFmtId="41" fontId="9" fillId="5" borderId="8" xfId="0" quotePrefix="1" applyFont="1" applyFill="1" applyBorder="1" applyAlignment="1">
      <x:alignment vertical="center"/>
    </x:xf>
    <x:xf numFmtId="41" fontId="7" fillId="0" borderId="8" xfId="0" quotePrefix="1" applyFont="1" applyBorder="1" applyAlignment="1">
      <x:alignment horizontal="left" vertical="center"/>
    </x:xf>
    <x:xf numFmtId="41" fontId="9" fillId="5" borderId="8" xfId="0" quotePrefix="1" applyFont="1" applyFill="1" applyBorder="1" applyAlignment="1">
      <x:alignment horizontal="left" vertical="center"/>
    </x:xf>
    <x:xf numFmtId="9" fontId="7" fillId="0" borderId="0" xfId="14" applyFont="1" applyFill="1" applyAlignment="1">
      <x:alignment vertical="center"/>
    </x:xf>
    <x:xf numFmtId="9" fontId="7" fillId="0" borderId="0" xfId="14" applyFont="1" applyAlignment="1">
      <x:alignment vertical="center"/>
    </x:xf>
    <x:xf numFmtId="178" fontId="7" fillId="0" borderId="6" xfId="0" applyNumberFormat="1" applyFont="1" applyFill="1" applyBorder="1" applyAlignment="1">
      <x:alignment horizontal="right" vertical="center"/>
    </x:xf>
    <x:xf numFmtId="41" fontId="9" fillId="5" borderId="101" xfId="0" quotePrefix="1" applyFont="1" applyFill="1" applyBorder="1" applyAlignment="1">
      <x:alignment horizontal="left" vertical="center"/>
    </x:xf>
    <x:xf numFmtId="178" fontId="61" fillId="0" borderId="0" xfId="0" applyNumberFormat="1" applyFont="1" applyAlignment="1">
      <x:alignment vertical="center"/>
    </x:xf>
    <x:xf numFmtId="0" fontId="79" fillId="0" borderId="0" xfId="4" applyFont="1">
      <x:alignment vertical="center"/>
    </x:xf>
    <x:xf numFmtId="41" fontId="79" fillId="0" borderId="0" xfId="0" applyFont="1">
      <x:alignment vertical="center"/>
    </x:xf>
    <x:xf numFmtId="196" fontId="34" fillId="18" borderId="3" xfId="15" applyFont="1" applyFill="1" applyBorder="1"/>
    <x:xf numFmtId="41" fontId="34" fillId="0" borderId="0" xfId="0" applyFont="1" applyBorder="1" applyAlignment="1"/>
    <x:xf numFmtId="41" fontId="21" fillId="0" borderId="0" xfId="4" applyNumberFormat="1">
      <x:alignment vertical="center"/>
    </x:xf>
    <x:xf numFmtId="196" fontId="34" fillId="0" borderId="3" xfId="15" applyFont="1" applyBorder="1"/>
    <x:xf numFmtId="178" fontId="81" fillId="16" borderId="0" xfId="4" applyNumberFormat="1" applyFont="1" applyFill="1" applyAlignment="1">
      <x:alignment horizontal="left" vertical="center"/>
    </x:xf>
    <x:xf numFmtId="178" fontId="81" fillId="16" borderId="0" xfId="4" quotePrefix="1" applyNumberFormat="1" applyFont="1" applyFill="1" applyAlignment="1">
      <x:alignment horizontal="left" vertical="center" indent="2"/>
    </x:xf>
    <x:xf numFmtId="178" fontId="81" fillId="19" borderId="0" xfId="4" quotePrefix="1" applyNumberFormat="1" applyFont="1" applyFill="1" applyAlignment="1">
      <x:alignment horizontal="left" vertical="center" indent="2"/>
    </x:xf>
    <x:xf numFmtId="196" fontId="34" fillId="0" borderId="116" xfId="15" applyFont="1" applyBorder="1"/>
    <x:xf numFmtId="41" fontId="81" fillId="16" borderId="0" xfId="0" quotePrefix="1" applyFont="1" applyFill="1" applyAlignment="1">
      <x:alignment horizontal="left" vertical="center" indent="2"/>
    </x:xf>
    <x:xf numFmtId="0" fontId="84" fillId="0" borderId="0" xfId="4" applyFont="1">
      <x:alignment vertical="center"/>
    </x:xf>
    <x:xf numFmtId="0" fontId="84" fillId="0" borderId="0" xfId="4" applyFont="1" applyAlignment="1">
      <x:alignment horizontal="center" vertical="center"/>
    </x:xf>
    <x:xf numFmtId="0" fontId="84" fillId="0" borderId="0" xfId="4" applyFont="1" applyAlignment="1">
      <x:alignment horizontal="left" vertical="center"/>
    </x:xf>
    <x:xf numFmtId="178" fontId="81" fillId="16" borderId="0" xfId="4" applyNumberFormat="1" applyFont="1" applyFill="1">
      <x:alignment vertical="center"/>
    </x:xf>
    <x:xf numFmtId="178" fontId="85" fillId="16" borderId="0" xfId="4" applyNumberFormat="1" applyFont="1" applyFill="1">
      <x:alignment vertical="center"/>
    </x:xf>
    <x:xf numFmtId="178" fontId="85" fillId="16" borderId="0" xfId="4" applyNumberFormat="1" applyFont="1" applyFill="1" applyAlignment="1">
      <x:alignment horizontal="center" vertical="center"/>
    </x:xf>
    <x:xf numFmtId="178" fontId="81" fillId="16" borderId="0" xfId="4" applyNumberFormat="1" applyFont="1" applyFill="1" applyAlignment="1">
      <x:alignment horizontal="right" vertical="center"/>
    </x:xf>
    <x:xf numFmtId="178" fontId="87" fillId="16" borderId="0" xfId="4" applyNumberFormat="1" applyFont="1" applyFill="1" applyAlignment="1">
      <x:alignment horizontal="center" vertical="center"/>
    </x:xf>
    <x:xf numFmtId="178" fontId="87" fillId="16" borderId="76" xfId="4" applyNumberFormat="1" applyFont="1" applyFill="1" applyBorder="1" applyAlignment="1">
      <x:alignment horizontal="center" vertical="center"/>
    </x:xf>
    <x:xf numFmtId="9" fontId="87" fillId="16" borderId="76" xfId="14" applyFont="1" applyFill="1" applyBorder="1" applyAlignment="1">
      <x:alignment horizontal="center" vertical="center"/>
    </x:xf>
    <x:xf numFmtId="41" fontId="84" fillId="0" borderId="0" xfId="4" applyNumberFormat="1" applyFont="1" applyAlignment="1">
      <x:alignment horizontal="left" vertical="center"/>
    </x:xf>
    <x:xf numFmtId="178" fontId="87" fillId="16" borderId="0" xfId="4" applyNumberFormat="1" applyFont="1" applyFill="1">
      <x:alignment vertical="center"/>
    </x:xf>
    <x:xf numFmtId="184" fontId="81" fillId="16" borderId="0" xfId="0" applyNumberFormat="1" applyFont="1" applyFill="1" applyAlignment="1">
      <x:alignment vertical="center"/>
    </x:xf>
    <x:xf numFmtId="184" fontId="88" fillId="0" borderId="0" xfId="4" applyNumberFormat="1" applyFont="1" applyAlignment="1">
      <x:alignment horizontal="right" vertical="center"/>
    </x:xf>
    <x:xf numFmtId="9" fontId="81" fillId="16" borderId="0" xfId="14" applyFont="1" applyFill="1" applyAlignment="1">
      <x:alignment horizontal="center" vertical="center"/>
    </x:xf>
    <x:xf numFmtId="184" fontId="89" fillId="0" borderId="0" xfId="4" applyNumberFormat="1" applyFont="1" applyAlignment="1">
      <x:alignment horizontal="right" vertical="center"/>
    </x:xf>
    <x:xf numFmtId="184" fontId="81" fillId="16" borderId="0" xfId="0" applyNumberFormat="1" applyFont="1" applyFill="1" applyAlignment="1">
      <x:alignment horizontal="right" vertical="center"/>
    </x:xf>
    <x:xf numFmtId="43" fontId="84" fillId="0" borderId="0" xfId="0" applyNumberFormat="1" applyFont="1" applyAlignment="1">
      <x:alignment horizontal="left" vertical="center"/>
    </x:xf>
    <x:xf numFmtId="41" fontId="87" fillId="16" borderId="0" xfId="0" applyFont="1" applyFill="1" applyAlignment="1">
      <x:alignment horizontal="right" vertical="center"/>
    </x:xf>
    <x:xf numFmtId="41" fontId="84" fillId="0" borderId="0" xfId="0" applyFont="1">
      <x:alignment vertical="center"/>
    </x:xf>
    <x:xf numFmtId="189" fontId="84" fillId="0" borderId="0" xfId="0" applyNumberFormat="1" applyFont="1">
      <x:alignment vertical="center"/>
    </x:xf>
    <x:xf numFmtId="41" fontId="84" fillId="0" borderId="0" xfId="4" applyNumberFormat="1" applyFont="1">
      <x:alignment vertical="center"/>
    </x:xf>
    <x:xf numFmtId="184" fontId="81" fillId="0" borderId="0" xfId="0" applyNumberFormat="1" applyFont="1" applyFill="1" applyAlignment="1">
      <x:alignment vertical="center"/>
    </x:xf>
    <x:xf numFmtId="182" fontId="84" fillId="0" borderId="0" xfId="4" quotePrefix="1" applyNumberFormat="1" applyFont="1" applyAlignment="1">
      <x:alignment horizontal="left" vertical="center"/>
    </x:xf>
    <x:xf numFmtId="9" fontId="84" fillId="0" borderId="0" xfId="14" applyFont="1">
      <x:alignment vertical="center"/>
    </x:xf>
    <x:xf numFmtId="43" fontId="84" fillId="0" borderId="0" xfId="4" applyNumberFormat="1" applyFont="1" applyAlignment="1">
      <x:alignment horizontal="left" vertical="center"/>
    </x:xf>
    <x:xf numFmtId="41" fontId="84" fillId="0" borderId="0" xfId="0" applyFont="1" applyBorder="1" applyAlignment="1">
      <x:alignment horizontal="left" vertical="center"/>
    </x:xf>
    <x:xf numFmtId="4" fontId="84" fillId="0" borderId="0" xfId="4" applyNumberFormat="1" applyFont="1" applyAlignment="1">
      <x:alignment horizontal="left" vertical="center"/>
    </x:xf>
    <x:xf numFmtId="43" fontId="45" fillId="0" borderId="0" xfId="4" applyNumberFormat="1" applyFont="1" applyAlignment="1">
      <x:alignment horizontal="left" vertical="center"/>
    </x:xf>
    <x:xf numFmtId="178" fontId="81" fillId="16" borderId="0" xfId="4" applyNumberFormat="1" applyFont="1" applyFill="1" applyAlignment="1">
      <x:alignment horizontal="left" vertical="center" indent="2"/>
    </x:xf>
    <x:xf numFmtId="178" fontId="88" fillId="0" borderId="0" xfId="4" applyNumberFormat="1" applyFont="1" applyAlignment="1">
      <x:alignment horizontal="right" vertical="center"/>
    </x:xf>
    <x:xf numFmtId="178" fontId="81" fillId="16" borderId="0" xfId="4" applyNumberFormat="1" applyFont="1" applyFill="1" applyAlignment="1">
      <x:alignment horizontal="center" vertical="center"/>
    </x:xf>
    <x:xf numFmtId="41" fontId="81" fillId="16" borderId="0" xfId="0" applyFont="1" applyFill="1" applyAlignment="1">
      <x:alignment horizontal="right" vertical="center"/>
    </x:xf>
    <x:xf numFmtId="178" fontId="89" fillId="0" borderId="0" xfId="4" applyNumberFormat="1" applyFont="1" applyAlignment="1">
      <x:alignment horizontal="right" vertical="center"/>
    </x:xf>
    <x:xf numFmtId="41" fontId="88" fillId="0" borderId="0" xfId="4" applyNumberFormat="1" applyFont="1" applyAlignment="1">
      <x:alignment horizontal="left" vertical="center"/>
    </x:xf>
    <x:xf numFmtId="41" fontId="90" fillId="0" borderId="0" xfId="4" applyNumberFormat="1" applyFont="1">
      <x:alignment vertical="center"/>
    </x:xf>
    <x:xf numFmtId="43" fontId="88" fillId="0" borderId="0" xfId="4" applyNumberFormat="1" applyFont="1" applyAlignment="1">
      <x:alignment horizontal="left" vertical="center"/>
    </x:xf>
    <x:xf numFmtId="0" fontId="84" fillId="0" borderId="1" xfId="4" applyFont="1" applyBorder="1" applyAlignment="1">
      <x:alignment horizontal="center" vertical="center"/>
    </x:xf>
    <x:xf numFmtId="41" fontId="84" fillId="0" borderId="1" xfId="4" applyNumberFormat="1" applyFont="1" applyBorder="1" applyAlignment="1">
      <x:alignment horizontal="center" vertical="center"/>
    </x:xf>
    <x:xf numFmtId="184" fontId="84" fillId="0" borderId="0" xfId="4" applyNumberFormat="1" applyFont="1">
      <x:alignment vertical="center"/>
    </x:xf>
    <x:xf numFmtId="184" fontId="84" fillId="0" borderId="0" xfId="0" applyNumberFormat="1" applyFont="1">
      <x:alignment vertical="center"/>
    </x:xf>
    <x:xf numFmtId="43" fontId="84" fillId="0" borderId="0" xfId="4" applyNumberFormat="1" applyFont="1">
      <x:alignment vertical="center"/>
    </x:xf>
    <x:xf numFmtId="179" fontId="84" fillId="0" borderId="0" xfId="14" applyNumberFormat="1" applyFont="1">
      <x:alignment vertical="center"/>
    </x:xf>
    <x:xf numFmtId="189" fontId="84" fillId="0" borderId="0" xfId="4" applyNumberFormat="1" applyFont="1">
      <x:alignment vertical="center"/>
    </x:xf>
    <x:xf numFmtId="197" fontId="84" fillId="0" borderId="0" xfId="4" applyNumberFormat="1" applyFont="1">
      <x:alignment vertical="center"/>
    </x:xf>
    <x:xf numFmtId="2" fontId="91" fillId="0" borderId="0" xfId="4" applyNumberFormat="1" applyFont="1">
      <x:alignment vertical="center"/>
    </x:xf>
    <x:xf numFmtId="0" fontId="81" fillId="16" borderId="0" xfId="14" applyNumberFormat="1" applyFont="1" applyFill="1" applyAlignment="1">
      <x:alignment horizontal="center" vertical="center"/>
    </x:xf>
    <x:xf numFmtId="0" fontId="88" fillId="0" borderId="0" xfId="4" applyFont="1">
      <x:alignment vertical="center"/>
    </x:xf>
    <x:xf numFmtId="0" fontId="91" fillId="0" borderId="0" xfId="4" applyFont="1">
      <x:alignment vertical="center"/>
    </x:xf>
    <x:xf numFmtId="3" fontId="84" fillId="0" borderId="0" xfId="4" applyNumberFormat="1" applyFont="1">
      <x:alignment vertical="center"/>
    </x:xf>
    <x:xf numFmtId="9" fontId="84" fillId="0" borderId="0" xfId="4" applyNumberFormat="1" applyFont="1">
      <x:alignment vertical="center"/>
    </x:xf>
    <x:xf numFmtId="178" fontId="84" fillId="0" borderId="0" xfId="4" applyNumberFormat="1" applyFont="1" applyAlignment="1">
      <x:alignment horizontal="left" vertical="center"/>
    </x:xf>
    <x:xf numFmtId="177" fontId="84" fillId="0" borderId="0" xfId="4" applyNumberFormat="1" applyFont="1" applyAlignment="1">
      <x:alignment horizontal="left" vertical="center"/>
    </x:xf>
    <x:xf numFmtId="41" fontId="89" fillId="0" borderId="0" xfId="0" applyFont="1" applyAlignment="1">
      <x:alignment horizontal="left" vertical="center"/>
    </x:xf>
    <x:xf numFmtId="41" fontId="88" fillId="0" borderId="0" xfId="0" applyFont="1" applyAlignment="1">
      <x:alignment horizontal="left" vertical="center"/>
    </x:xf>
    <x:xf numFmtId="0" fontId="21" fillId="0" borderId="0" xfId="16">
      <x:alignment vertical="center"/>
    </x:xf>
    <x:xf numFmtId="9" fontId="91" fillId="0" borderId="0" xfId="14" applyFont="1">
      <x:alignment vertical="center"/>
    </x:xf>
    <x:xf numFmtId="0" fontId="21" fillId="0" borderId="0" xfId="16" applyAlignment="1">
      <x:alignment vertical="center" wrapText="1"/>
    </x:xf>
    <x:xf numFmtId="178" fontId="81" fillId="16" borderId="0" xfId="4" quotePrefix="1" applyNumberFormat="1" applyFont="1" applyFill="1" applyAlignment="1">
      <x:alignment horizontal="left" vertical="center"/>
    </x:xf>
    <x:xf numFmtId="178" fontId="84" fillId="0" borderId="0" xfId="4" applyNumberFormat="1" applyFont="1">
      <x:alignment vertical="center"/>
    </x:xf>
    <x:xf numFmtId="184" fontId="88" fillId="0" borderId="0" xfId="0" applyNumberFormat="1" applyFont="1" applyAlignment="1">
      <x:alignment vertical="center"/>
    </x:xf>
    <x:xf numFmtId="9" fontId="84" fillId="0" borderId="0" xfId="14" applyFont="1" applyFill="1">
      <x:alignment vertical="center"/>
    </x:xf>
    <x:xf numFmtId="178" fontId="87" fillId="20" borderId="0" xfId="4" applyNumberFormat="1" applyFont="1" applyFill="1">
      <x:alignment vertical="center"/>
    </x:xf>
    <x:xf numFmtId="184" fontId="87" fillId="20" borderId="0" xfId="0" applyNumberFormat="1" applyFont="1" applyFill="1" applyAlignment="1">
      <x:alignment vertical="center"/>
    </x:xf>
    <x:xf numFmtId="9" fontId="87" fillId="20" borderId="0" xfId="14" applyFont="1" applyFill="1" applyAlignment="1">
      <x:alignment horizontal="center" vertical="center"/>
    </x:xf>
    <x:xf numFmtId="184" fontId="87" fillId="20" borderId="0" xfId="0" applyNumberFormat="1" applyFont="1" applyFill="1" applyAlignment="1">
      <x:alignment horizontal="right" vertical="center"/>
    </x:xf>
    <x:xf numFmtId="178" fontId="87" fillId="20" borderId="0" xfId="4" applyNumberFormat="1" applyFont="1" applyFill="1" applyAlignment="1">
      <x:alignment horizontal="right" vertical="center"/>
    </x:xf>
    <x:xf numFmtId="178" fontId="81" fillId="16" borderId="4" xfId="4" applyNumberFormat="1" applyFont="1" applyFill="1" applyBorder="1">
      <x:alignment vertical="center"/>
    </x:xf>
    <x:xf numFmtId="179" fontId="81" fillId="16" borderId="4" xfId="14" applyNumberFormat="1" applyFont="1" applyFill="1" applyBorder="1" applyAlignment="1">
      <x:alignment vertical="center"/>
    </x:xf>
    <x:xf numFmtId="179" fontId="88" fillId="0" borderId="4" xfId="14" applyNumberFormat="1" applyFont="1" applyBorder="1" applyAlignment="1">
      <x:alignment horizontal="right" vertical="center"/>
    </x:xf>
    <x:xf numFmtId="178" fontId="81" fillId="16" borderId="4" xfId="4" applyNumberFormat="1" applyFont="1" applyFill="1" applyBorder="1" applyAlignment="1">
      <x:alignment horizontal="center" vertical="center"/>
    </x:xf>
    <x:xf numFmtId="179" fontId="87" fillId="16" borderId="4" xfId="14" applyNumberFormat="1" applyFont="1" applyFill="1" applyBorder="1" applyAlignment="1">
      <x:alignment vertical="center"/>
    </x:xf>
    <x:xf numFmtId="9" fontId="81" fillId="16" borderId="4" xfId="14" applyFont="1" applyFill="1" applyBorder="1" applyAlignment="1">
      <x:alignment horizontal="center" vertical="center"/>
    </x:xf>
    <x:xf numFmtId="41" fontId="81" fillId="16" borderId="0" xfId="0" applyFont="1" applyFill="1" applyBorder="1" applyAlignment="1">
      <x:alignment vertical="center"/>
    </x:xf>
    <x:xf numFmtId="9" fontId="81" fillId="16" borderId="0" xfId="14" applyFont="1" applyFill="1" applyBorder="1" applyAlignment="1">
      <x:alignment vertical="center"/>
    </x:xf>
    <x:xf numFmtId="0" fontId="81" fillId="16" borderId="0" xfId="14" applyNumberFormat="1" applyFont="1" applyFill="1" applyBorder="1" applyAlignment="1">
      <x:alignment vertical="center"/>
    </x:xf>
    <x:xf numFmtId="195" fontId="84" fillId="0" borderId="0" xfId="4" applyNumberFormat="1" applyFont="1" applyAlignment="1">
      <x:alignment horizontal="left" vertical="center"/>
    </x:xf>
    <x:xf numFmtId="9" fontId="81" fillId="16" borderId="0" xfId="14" applyFont="1" applyFill="1" applyBorder="1" applyAlignment="1">
      <x:alignment horizontal="left" vertical="center"/>
    </x:xf>
    <x:xf numFmtId="178" fontId="81" fillId="13" borderId="0" xfId="4" applyNumberFormat="1" applyFont="1" applyFill="1">
      <x:alignment vertical="center"/>
    </x:xf>
    <x:xf numFmtId="41" fontId="81" fillId="16" borderId="0" xfId="0" applyFont="1" applyFill="1">
      <x:alignment vertical="center"/>
    </x:xf>
    <x:xf numFmtId="178" fontId="81" fillId="16" borderId="0" xfId="4" quotePrefix="1" applyNumberFormat="1" applyFont="1" applyFill="1" applyAlignment="1">
      <x:alignment horizontal="right" vertical="center"/>
    </x:xf>
    <x:xf numFmtId="41" fontId="84" fillId="0" borderId="0" xfId="0" applyFont="1" applyAlignment="1">
      <x:alignment horizontal="right" vertical="center"/>
    </x:xf>
    <x:xf numFmtId="195" fontId="84" fillId="0" borderId="0" xfId="4" applyNumberFormat="1" applyFont="1">
      <x:alignment vertical="center"/>
    </x:xf>
    <x:xf numFmtId="41" fontId="84" fillId="0" borderId="0" xfId="0" applyFont="1" applyAlignment="1">
      <x:alignment horizontal="left" vertical="center"/>
    </x:xf>
    <x:xf numFmtId="195" fontId="84" fillId="0" borderId="0" xfId="4" applyNumberFormat="1" applyFont="1" applyAlignment="1">
      <x:alignment horizontal="right" vertical="center"/>
    </x:xf>
    <x:xf numFmtId="184" fontId="84" fillId="0" borderId="0" xfId="4" applyNumberFormat="1" applyFont="1" applyAlignment="1">
      <x:alignment horizontal="right" vertical="center"/>
    </x:xf>
    <x:xf numFmtId="184" fontId="84" fillId="0" borderId="0" xfId="4" applyNumberFormat="1" applyFont="1" applyAlignment="1">
      <x:alignment horizontal="left" vertical="center"/>
    </x:xf>
    <x:xf numFmtId="195" fontId="84" fillId="0" borderId="0" xfId="0" applyNumberFormat="1" applyFont="1">
      <x:alignment vertical="center"/>
    </x:xf>
    <x:xf numFmtId="184" fontId="84" fillId="0" borderId="0" xfId="0" applyNumberFormat="1" applyFont="1" applyAlignment="1">
      <x:alignment horizontal="right" vertical="center"/>
    </x:xf>
    <x:xf numFmtId="184" fontId="88" fillId="0" borderId="0" xfId="0" applyNumberFormat="1" applyFont="1">
      <x:alignment vertical="center"/>
    </x:xf>
    <x:xf numFmtId="178" fontId="84" fillId="0" borderId="0" xfId="4" applyNumberFormat="1" applyFont="1" applyAlignment="1">
      <x:alignment horizontal="right" vertical="center"/>
    </x:xf>
    <x:xf numFmtId="41" fontId="88" fillId="0" borderId="0" xfId="0" applyFont="1">
      <x:alignment vertical="center"/>
    </x:xf>
    <x:xf numFmtId="184" fontId="88" fillId="0" borderId="0" xfId="4" applyNumberFormat="1" applyFont="1">
      <x:alignment vertical="center"/>
    </x:xf>
    <x:xf numFmtId="178" fontId="88" fillId="0" borderId="0" xfId="4" applyNumberFormat="1" applyFont="1">
      <x:alignment vertical="center"/>
    </x:xf>
    <x:xf numFmtId="179" fontId="84" fillId="0" borderId="0" xfId="14" applyNumberFormat="1" applyFont="1" applyAlignment="1">
      <x:alignment horizontal="right" vertical="center"/>
    </x:xf>
    <x:xf numFmtId="41" fontId="84" fillId="0" borderId="0" xfId="0" applyFont="1" applyAlignment="1">
      <x:alignment vertical="center"/>
    </x:xf>
    <x:xf numFmtId="41" fontId="84" fillId="0" borderId="0" xfId="0" applyFont="1" applyAlignment="1">
      <x:alignment horizontal="center" vertical="center"/>
    </x:xf>
    <x:xf numFmtId="179" fontId="67" fillId="0" borderId="0" xfId="14" applyNumberFormat="1" applyFont="1" applyAlignment="1">
      <x:alignment horizontal="center" vertical="center"/>
    </x:xf>
    <x:xf numFmtId="9" fontId="67" fillId="0" borderId="0" xfId="14" applyFont="1" applyBorder="1" applyAlignment="1">
      <x:alignment horizontal="right" vertical="center"/>
    </x:xf>
    <x:xf numFmtId="0" fontId="67" fillId="0" borderId="0" xfId="16" applyFont="1">
      <x:alignment vertical="center"/>
    </x:xf>
    <x:xf numFmtId="178" fontId="93" fillId="3" borderId="0" xfId="16" applyNumberFormat="1" applyFont="1" applyFill="1" applyAlignment="1">
      <x:alignment horizontal="right" vertical="center"/>
    </x:xf>
    <x:xf numFmtId="178" fontId="93" fillId="3" borderId="0" xfId="16" applyNumberFormat="1" applyFont="1" applyFill="1" applyAlignment="1">
      <x:alignment horizontal="center" vertical="center"/>
    </x:xf>
    <x:xf numFmtId="179" fontId="93" fillId="3" borderId="0" xfId="14" applyNumberFormat="1" applyFont="1" applyFill="1" applyBorder="1" applyAlignment="1">
      <x:alignment horizontal="center" vertical="center"/>
    </x:xf>
    <x:xf numFmtId="197" fontId="93" fillId="3" borderId="0" xfId="0" applyNumberFormat="1" applyFont="1" applyFill="1" applyBorder="1" applyAlignment="1">
      <x:alignment horizontal="center" vertical="center"/>
    </x:xf>
    <x:xf numFmtId="9" fontId="93" fillId="3" borderId="0" xfId="14" applyFont="1" applyFill="1" applyBorder="1" applyAlignment="1">
      <x:alignment horizontal="center" vertical="center"/>
    </x:xf>
    <x:xf numFmtId="0" fontId="94" fillId="21" borderId="0" xfId="16" applyFont="1" applyFill="1">
      <x:alignment vertical="center"/>
    </x:xf>
    <x:xf numFmtId="41" fontId="94" fillId="21" borderId="0" xfId="0" applyFont="1" applyFill="1" applyAlignment="1">
      <x:alignment horizontal="right" vertical="center"/>
    </x:xf>
    <x:xf numFmtId="9" fontId="94" fillId="21" borderId="0" xfId="14" applyFont="1" applyFill="1" applyAlignment="1">
      <x:alignment horizontal="right" vertical="center"/>
    </x:xf>
    <x:xf numFmtId="197" fontId="94" fillId="21" borderId="0" xfId="0" applyNumberFormat="1" applyFont="1" applyFill="1" applyAlignment="1">
      <x:alignment horizontal="right" vertical="center"/>
    </x:xf>
    <x:xf numFmtId="0" fontId="67" fillId="0" borderId="0" xfId="16" applyFont="1" applyAlignment="1">
      <x:alignment horizontal="left" vertical="center" indent="1"/>
    </x:xf>
    <x:xf numFmtId="9" fontId="67" fillId="0" borderId="0" xfId="14" applyFont="1" applyAlignment="1">
      <x:alignment horizontal="right" vertical="center"/>
    </x:xf>
    <x:xf numFmtId="41" fontId="67" fillId="0" borderId="0" xfId="0" applyFont="1" applyFill="1" applyBorder="1" applyAlignment="1">
      <x:alignment horizontal="right" vertical="center" indent="1"/>
    </x:xf>
    <x:xf numFmtId="41" fontId="67" fillId="0" borderId="0" xfId="0" applyFont="1">
      <x:alignment vertical="center"/>
    </x:xf>
    <x:xf numFmtId="178" fontId="67" fillId="0" borderId="0" xfId="16" applyNumberFormat="1" applyFont="1" applyAlignment="1">
      <x:alignment horizontal="right" vertical="center"/>
    </x:xf>
    <x:xf numFmtId="41" fontId="67" fillId="0" borderId="0" xfId="0" applyFont="1" applyFill="1">
      <x:alignment vertical="center"/>
    </x:xf>
    <x:xf numFmtId="4" fontId="84" fillId="0" borderId="0" xfId="16" applyNumberFormat="1" applyFont="1">
      <x:alignment vertical="center"/>
    </x:xf>
    <x:xf numFmtId="41" fontId="67" fillId="0" borderId="0" xfId="16" applyNumberFormat="1" applyFont="1">
      <x:alignment vertical="center"/>
    </x:xf>
    <x:xf numFmtId="178" fontId="67" fillId="0" borderId="0" xfId="16" applyNumberFormat="1" applyFont="1" applyAlignment="1">
      <x:alignment horizontal="left" vertical="center"/>
    </x:xf>
    <x:xf numFmtId="0" fontId="96" fillId="0" borderId="0" xfId="16" applyFont="1">
      <x:alignment vertical="center"/>
    </x:xf>
    <x:xf numFmtId="41" fontId="96" fillId="0" borderId="0" xfId="16" applyNumberFormat="1" applyFont="1">
      <x:alignment vertical="center"/>
    </x:xf>
    <x:xf numFmtId="9" fontId="67" fillId="0" borderId="0" xfId="14" applyFont="1" applyFill="1" applyAlignment="1">
      <x:alignment horizontal="right" vertical="center"/>
    </x:xf>
    <x:xf numFmtId="178" fontId="7" fillId="0" borderId="0" xfId="16" applyNumberFormat="1" applyFont="1" applyAlignment="1">
      <x:alignment horizontal="left" vertical="center"/>
    </x:xf>
    <x:xf numFmtId="0" fontId="67" fillId="0" borderId="0" xfId="16" quotePrefix="1" applyFont="1">
      <x:alignment vertical="center"/>
    </x:xf>
    <x:xf numFmtId="0" fontId="95" fillId="0" borderId="0" xfId="16" applyFont="1">
      <x:alignment vertical="center"/>
    </x:xf>
    <x:xf numFmtId="0" fontId="7" fillId="0" borderId="0" xfId="16" applyFont="1">
      <x:alignment vertical="center"/>
    </x:xf>
    <x:xf numFmtId="41" fontId="7" fillId="0" borderId="0" xfId="16" applyNumberFormat="1" applyFont="1">
      <x:alignment vertical="center"/>
    </x:xf>
    <x:xf numFmtId="178" fontId="94" fillId="21" borderId="0" xfId="0" applyNumberFormat="1" applyFont="1" applyFill="1" applyAlignment="1">
      <x:alignment horizontal="right" vertical="center"/>
    </x:xf>
    <x:xf numFmtId="0" fontId="84" fillId="0" borderId="0" xfId="16" applyFont="1">
      <x:alignment vertical="center"/>
    </x:xf>
    <x:xf numFmtId="178" fontId="84" fillId="0" borderId="0" xfId="16" applyNumberFormat="1" applyFont="1" applyAlignment="1">
      <x:alignment horizontal="right" vertical="center"/>
    </x:xf>
    <x:xf numFmtId="197" fontId="84" fillId="0" borderId="0" xfId="0" applyNumberFormat="1" applyFont="1" applyAlignment="1">
      <x:alignment horizontal="right" vertical="center"/>
    </x:xf>
    <x:xf numFmtId="178" fontId="84" fillId="0" borderId="0" xfId="0" applyNumberFormat="1" applyFont="1" applyAlignment="1">
      <x:alignment horizontal="right" vertical="center"/>
    </x:xf>
    <x:xf numFmtId="0" fontId="66" fillId="0" borderId="0" xfId="16" applyFont="1" applyAlignment="1"/>
    <x:xf numFmtId="41" fontId="7" fillId="0" borderId="0" xfId="0" applyFont="1" applyAlignment="1">
      <x:alignment horizontal="center" vertical="center"/>
    </x:xf>
    <x:xf numFmtId="41" fontId="67" fillId="0" borderId="0" xfId="0" applyFont="1" applyAlignment="1">
      <x:alignment horizontal="center" vertical="center"/>
    </x:xf>
    <x:xf numFmtId="41" fontId="94" fillId="0" borderId="0" xfId="0" applyFont="1" applyFill="1" applyBorder="1" applyAlignment="1">
      <x:alignment horizontal="right" vertical="center"/>
    </x:xf>
    <x:xf numFmtId="0" fontId="84" fillId="0" borderId="0" xfId="16" applyFont="1" applyAlignment="1">
      <x:alignment horizontal="right" vertical="center"/>
    </x:xf>
    <x:xf numFmtId="197" fontId="67" fillId="0" borderId="0" xfId="0" applyNumberFormat="1" applyFont="1" applyAlignment="1">
      <x:alignment horizontal="center" vertical="center"/>
    </x:xf>
    <x:xf numFmtId="0" fontId="93" fillId="3" borderId="0" xfId="16" applyFont="1" applyFill="1" applyAlignment="1">
      <x:alignment horizontal="right" vertical="center" indent="1"/>
    </x:xf>
    <x:xf numFmtId="197" fontId="93" fillId="3" borderId="0" xfId="0" quotePrefix="1" applyNumberFormat="1" applyFont="1" applyFill="1" applyBorder="1" applyAlignment="1">
      <x:alignment horizontal="center" vertical="center"/>
    </x:xf>
    <x:xf numFmtId="182" fontId="94" fillId="21" borderId="0" xfId="16" applyNumberFormat="1" applyFont="1" applyFill="1" applyAlignment="1">
      <x:alignment horizontal="right" vertical="center"/>
    </x:xf>
    <x:xf numFmtId="197" fontId="67" fillId="0" borderId="0" xfId="0" applyNumberFormat="1" applyFont="1" applyAlignment="1">
      <x:alignment horizontal="right" vertical="center"/>
    </x:xf>
    <x:xf numFmtId="182" fontId="67" fillId="0" borderId="0" xfId="16" applyNumberFormat="1" applyFont="1" applyAlignment="1">
      <x:alignment horizontal="right" vertical="center"/>
    </x:xf>
    <x:xf numFmtId="182" fontId="67" fillId="0" borderId="0" xfId="0" applyNumberFormat="1" applyFont="1" applyAlignment="1">
      <x:alignment horizontal="right" vertical="center"/>
    </x:xf>
    <x:xf numFmtId="182" fontId="94" fillId="21" borderId="0" xfId="0" applyNumberFormat="1" applyFont="1" applyFill="1" applyAlignment="1">
      <x:alignment horizontal="right" vertical="center"/>
    </x:xf>
    <x:xf numFmtId="41" fontId="84" fillId="0" borderId="0" xfId="14" applyNumberFormat="1" applyFont="1" applyAlignment="1">
      <x:alignment horizontal="right" vertical="center"/>
    </x:xf>
    <x:xf numFmtId="195" fontId="94" fillId="21" borderId="0" xfId="0" applyNumberFormat="1" applyFont="1" applyFill="1" applyAlignment="1">
      <x:alignment horizontal="right" vertical="center"/>
    </x:xf>
    <x:xf numFmtId="195" fontId="67" fillId="0" borderId="0" xfId="16" applyNumberFormat="1" applyFont="1">
      <x:alignment vertical="center"/>
    </x:xf>
    <x:xf numFmtId="41" fontId="67" fillId="0" borderId="0" xfId="0" applyFont="1" applyFill="1" applyAlignment="1">
      <x:alignment horizontal="right" vertical="center"/>
    </x:xf>
    <x:xf numFmtId="41" fontId="7" fillId="0" borderId="5" xfId="0" applyFont="1" applyBorder="1" applyAlignment="1">
      <x:alignment horizontal="right" vertical="center"/>
    </x:xf>
    <x:xf numFmtId="195" fontId="94" fillId="21" borderId="0" xfId="16" applyNumberFormat="1" applyFont="1" applyFill="1" applyAlignment="1">
      <x:alignment horizontal="right" vertical="center"/>
    </x:xf>
    <x:xf numFmtId="199" fontId="67" fillId="0" borderId="0" xfId="0" applyNumberFormat="1" applyFont="1" applyAlignment="1">
      <x:alignment horizontal="right" vertical="center"/>
    </x:xf>
    <x:xf numFmtId="198" fontId="92" fillId="0" borderId="117" xfId="0" applyNumberFormat="1" applyFont="1" applyBorder="1" applyAlignment="1">
      <x:alignment vertical="center"/>
    </x:xf>
    <x:xf numFmtId="197" fontId="67" fillId="0" borderId="0" xfId="0" applyNumberFormat="1" applyFont="1" applyBorder="1" applyAlignment="1">
      <x:alignment horizontal="right" vertical="center"/>
    </x:xf>
    <x:xf numFmtId="49" fontId="93" fillId="3" borderId="0" xfId="16" applyNumberFormat="1" applyFont="1" applyFill="1">
      <x:alignment vertical="center"/>
    </x:xf>
    <x:xf numFmtId="0" fontId="93" fillId="3" borderId="0" xfId="16" applyFont="1" applyFill="1" applyAlignment="1">
      <x:alignment horizontal="left" vertical="center" indent="1"/>
    </x:xf>
    <x:xf numFmtId="49" fontId="105" fillId="0" borderId="0" xfId="16" applyNumberFormat="1" applyFont="1">
      <x:alignment vertical="center"/>
    </x:xf>
    <x:xf numFmtId="0" fontId="94" fillId="4" borderId="0" xfId="16" applyFont="1" applyFill="1" applyAlignment="1">
      <x:alignment horizontal="left" vertical="center"/>
    </x:xf>
    <x:xf numFmtId="197" fontId="94" fillId="4" borderId="0" xfId="0" applyNumberFormat="1" applyFont="1" applyFill="1" applyBorder="1" applyAlignment="1">
      <x:alignment horizontal="right" vertical="center"/>
    </x:xf>
    <x:xf numFmtId="41" fontId="94" fillId="4" borderId="0" xfId="0" applyFont="1" applyFill="1" applyBorder="1" applyAlignment="1">
      <x:alignment horizontal="right" vertical="center"/>
    </x:xf>
    <x:xf numFmtId="197" fontId="67" fillId="0" borderId="0" xfId="16" applyNumberFormat="1" applyFont="1">
      <x:alignment vertical="center"/>
    </x:xf>
    <x:xf numFmtId="197" fontId="67" fillId="0" borderId="0" xfId="0" applyNumberFormat="1" applyFont="1" applyBorder="1" applyAlignment="1">
      <x:alignment horizontal="right" vertical="center" indent="1"/>
    </x:xf>
    <x:xf numFmtId="41" fontId="67" fillId="0" borderId="0" xfId="0" applyFont="1" applyBorder="1" applyAlignment="1">
      <x:alignment horizontal="right" vertical="center" indent="1"/>
    </x:xf>
    <x:xf numFmtId="178" fontId="7" fillId="0" borderId="0" xfId="5" applyNumberFormat="1" applyFont="1" applyBorder="1" applyAlignment="1">
      <x:alignment vertical="center"/>
    </x:xf>
    <x:xf numFmtId="0" fontId="94" fillId="6" borderId="0" xfId="16" applyFont="1" applyFill="1" applyAlignment="1">
      <x:alignment horizontal="left" vertical="center"/>
    </x:xf>
    <x:xf numFmtId="197" fontId="94" fillId="6" borderId="0" xfId="0" applyNumberFormat="1" applyFont="1" applyFill="1" applyBorder="1" applyAlignment="1">
      <x:alignment horizontal="right" vertical="center"/>
    </x:xf>
    <x:xf numFmtId="41" fontId="94" fillId="6" borderId="0" xfId="0" applyFont="1" applyFill="1" applyBorder="1" applyAlignment="1">
      <x:alignment horizontal="right" vertical="center"/>
    </x:xf>
    <x:xf numFmtId="0" fontId="106" fillId="0" borderId="0" xfId="16" applyFont="1" applyAlignment="1">
      <x:alignment horizontal="left" vertical="center" indent="1"/>
    </x:xf>
    <x:xf numFmtId="0" fontId="9" fillId="4" borderId="0" xfId="16" applyFont="1" applyFill="1" applyAlignment="1">
      <x:alignment horizontal="left" vertical="center"/>
    </x:xf>
    <x:xf numFmtId="197" fontId="9" fillId="4" borderId="0" xfId="0" applyNumberFormat="1" applyFont="1" applyFill="1" applyBorder="1" applyAlignment="1">
      <x:alignment horizontal="right" vertical="center"/>
    </x:xf>
    <x:xf numFmtId="41" fontId="9" fillId="4" borderId="0" xfId="0" applyFont="1" applyFill="1" applyBorder="1" applyAlignment="1">
      <x:alignment horizontal="right" vertical="center"/>
    </x:xf>
    <x:xf numFmtId="0" fontId="9" fillId="4" borderId="0" xfId="16" applyFont="1" applyFill="1" applyAlignment="1">
      <x:alignment horizontal="left" vertical="center" indent="1"/>
    </x:xf>
    <x:xf numFmtId="179" fontId="9" fillId="4" borderId="0" xfId="14" applyNumberFormat="1" applyFont="1" applyFill="1" applyBorder="1" applyAlignment="1">
      <x:alignment horizontal="right" vertical="center" indent="1"/>
    </x:xf>
    <x:xf numFmtId="0" fontId="107" fillId="0" borderId="0" xfId="16" applyFont="1" applyAlignment="1">
      <x:alignment horizontal="left" vertical="center" indent="1"/>
    </x:xf>
    <x:xf numFmtId="197" fontId="107" fillId="0" borderId="0" xfId="0" applyNumberFormat="1" applyFont="1" applyBorder="1" applyAlignment="1">
      <x:alignment horizontal="right" vertical="center" indent="1"/>
    </x:xf>
    <x:xf numFmtId="41" fontId="107" fillId="0" borderId="0" xfId="0" applyFont="1" applyBorder="1" applyAlignment="1">
      <x:alignment horizontal="right" vertical="center" indent="1"/>
    </x:xf>
    <x:xf numFmtId="179" fontId="67" fillId="0" borderId="0" xfId="14" applyNumberFormat="1" applyFont="1">
      <x:alignment vertical="center"/>
    </x:xf>
    <x:xf numFmtId="43" fontId="67" fillId="0" borderId="0" xfId="16" applyNumberFormat="1" applyFont="1">
      <x:alignment vertical="center"/>
    </x:xf>
    <x:xf numFmtId="182" fontId="107" fillId="0" borderId="0" xfId="0" applyNumberFormat="1" applyFont="1" applyBorder="1" applyAlignment="1">
      <x:alignment vertical="center"/>
    </x:xf>
    <x:xf numFmtId="4" fontId="67" fillId="0" borderId="0" xfId="16" applyNumberFormat="1" applyFont="1">
      <x:alignment vertical="center"/>
    </x:xf>
    <x:xf numFmtId="0" fontId="94" fillId="4" borderId="0" xfId="16" applyFont="1" applyFill="1" applyAlignment="1">
      <x:alignment horizontal="left" vertical="center" indent="1"/>
    </x:xf>
    <x:xf numFmtId="179" fontId="94" fillId="4" borderId="0" xfId="14" applyNumberFormat="1" applyFont="1" applyFill="1" applyBorder="1" applyAlignment="1">
      <x:alignment horizontal="right" vertical="center" indent="1"/>
    </x:xf>
    <x:xf numFmtId="10" fontId="94" fillId="4" borderId="0" xfId="14" applyNumberFormat="1" applyFont="1" applyFill="1" applyBorder="1" applyAlignment="1">
      <x:alignment horizontal="right" vertical="center" indent="1"/>
    </x:xf>
    <x:xf numFmtId="0" fontId="9" fillId="4" borderId="0" xfId="16" quotePrefix="1" applyFont="1" applyFill="1" applyAlignment="1">
      <x:alignment horizontal="left" vertical="center" indent="1"/>
    </x:xf>
    <x:xf numFmtId="197" fontId="9" fillId="4" borderId="0" xfId="0" quotePrefix="1" applyNumberFormat="1" applyFont="1" applyFill="1" applyBorder="1" applyAlignment="1">
      <x:alignment horizontal="right" vertical="center" indent="1"/>
    </x:xf>
    <x:xf numFmtId="41" fontId="9" fillId="4" borderId="0" xfId="0" quotePrefix="1" applyFont="1" applyFill="1" applyBorder="1" applyAlignment="1">
      <x:alignment horizontal="right" vertical="center" indent="1"/>
    </x:xf>
    <x:xf numFmtId="0" fontId="9" fillId="6" borderId="0" xfId="16" quotePrefix="1" applyFont="1" applyFill="1" applyAlignment="1">
      <x:alignment horizontal="left" vertical="center" indent="1"/>
    </x:xf>
    <x:xf numFmtId="197" fontId="9" fillId="6" borderId="0" xfId="0" quotePrefix="1" applyNumberFormat="1" applyFont="1" applyFill="1" applyBorder="1" applyAlignment="1">
      <x:alignment horizontal="right" vertical="center" indent="1"/>
    </x:xf>
    <x:xf numFmtId="41" fontId="9" fillId="6" borderId="0" xfId="0" quotePrefix="1" applyFont="1" applyFill="1" applyBorder="1" applyAlignment="1">
      <x:alignment horizontal="right" vertical="center" indent="1"/>
    </x:xf>
    <x:xf numFmtId="41" fontId="67" fillId="0" borderId="0" xfId="0" applyFont="1" applyBorder="1" applyAlignment="1">
      <x:alignment horizontal="right" vertical="center"/>
    </x:xf>
    <x:xf numFmtId="178" fontId="7" fillId="0" borderId="0" xfId="5" applyNumberFormat="1" applyFont="1" applyBorder="1" applyAlignment="1">
      <x:alignment horizontal="center" vertical="center"/>
    </x:xf>
    <x:xf numFmtId="41" fontId="67" fillId="0" borderId="0" xfId="0" applyFont="1" applyFill="1" applyBorder="1" applyAlignment="1">
      <x:alignment horizontal="right" vertical="center"/>
    </x:xf>
    <x:xf numFmtId="195" fontId="107" fillId="0" borderId="0" xfId="0" applyNumberFormat="1" applyFont="1" applyBorder="1" applyAlignment="1">
      <x:alignment horizontal="right" vertical="center" indent="1"/>
    </x:xf>
    <x:xf numFmtId="41" fontId="107" fillId="0" borderId="0" xfId="0" applyFont="1" applyBorder="1" applyAlignment="1">
      <x:alignment horizontal="right" vertical="center"/>
    </x:xf>
    <x:xf numFmtId="41" fontId="107" fillId="0" borderId="0" xfId="0" applyFont="1" applyFill="1" applyBorder="1" applyAlignment="1">
      <x:alignment horizontal="right" vertical="center"/>
    </x:xf>
    <x:xf numFmtId="41" fontId="107" fillId="0" borderId="0" xfId="0" applyFont="1" applyBorder="1" applyAlignment="1">
      <x:alignment vertical="center"/>
    </x:xf>
    <x:xf numFmtId="195" fontId="94" fillId="4" borderId="0" xfId="0" applyNumberFormat="1" applyFont="1" applyFill="1" applyBorder="1" applyAlignment="1">
      <x:alignment horizontal="right" vertical="center"/>
    </x:xf>
    <x:xf numFmtId="9" fontId="67" fillId="0" borderId="0" xfId="14" applyFont="1">
      <x:alignment vertical="center"/>
    </x:xf>
    <x:xf numFmtId="197" fontId="107" fillId="0" borderId="0" xfId="0" applyNumberFormat="1" applyFont="1" applyBorder="1" applyAlignment="1">
      <x:alignment horizontal="right" vertical="center"/>
    </x:xf>
    <x:xf numFmtId="41" fontId="107" fillId="0" borderId="0" xfId="0" applyFont="1" applyFill="1" applyBorder="1" applyAlignment="1">
      <x:alignment horizontal="right" vertical="center" indent="1"/>
    </x:xf>
    <x:xf numFmtId="197" fontId="107" fillId="0" borderId="0" xfId="0" applyNumberFormat="1" applyFont="1" applyFill="1" applyBorder="1" applyAlignment="1">
      <x:alignment horizontal="right" vertical="center" indent="1"/>
    </x:xf>
    <x:xf numFmtId="197" fontId="67" fillId="0" borderId="0" xfId="0" applyNumberFormat="1" applyFont="1" applyFill="1" applyBorder="1" applyAlignment="1">
      <x:alignment horizontal="right" vertical="center"/>
    </x:xf>
    <x:xf numFmtId="179" fontId="9" fillId="4" borderId="0" xfId="14" applyNumberFormat="1" applyFont="1" applyFill="1" applyBorder="1" applyAlignment="1">
      <x:alignment horizontal="right" vertical="center"/>
    </x:xf>
    <x:xf numFmtId="178" fontId="94" fillId="4" borderId="0" xfId="0" applyNumberFormat="1" applyFont="1" applyFill="1" applyBorder="1" applyAlignment="1">
      <x:alignment horizontal="right" vertical="center"/>
    </x:xf>
    <x:xf numFmtId="178" fontId="67" fillId="0" borderId="0" xfId="0" applyNumberFormat="1" applyFont="1" applyBorder="1" applyAlignment="1">
      <x:alignment horizontal="right" vertical="center" indent="1"/>
    </x:xf>
    <x:xf numFmtId="197" fontId="67" fillId="0" borderId="0" xfId="0" applyNumberFormat="1" applyFont="1" applyFill="1" applyBorder="1" applyAlignment="1">
      <x:alignment horizontal="right" vertical="center" indent="1"/>
    </x:xf>
    <x:xf numFmtId="41" fontId="20" fillId="0" borderId="0" xfId="0" applyFont="1" applyFill="1" applyBorder="1" applyAlignment="1">
      <x:alignment horizontal="right" vertical="center" indent="1"/>
    </x:xf>
    <x:xf numFmtId="195" fontId="107" fillId="0" borderId="0" xfId="0" applyNumberFormat="1" applyFont="1" applyFill="1" applyBorder="1" applyAlignment="1">
      <x:alignment horizontal="right" vertical="center" indent="1"/>
    </x:xf>
    <x:xf numFmtId="197" fontId="107" fillId="0" borderId="0" xfId="0" applyNumberFormat="1" applyFont="1" applyFill="1" applyBorder="1" applyAlignment="1">
      <x:alignment horizontal="right" vertical="center"/>
    </x:xf>
    <x:xf numFmtId="178" fontId="107" fillId="0" borderId="0" xfId="0" applyNumberFormat="1" applyFont="1" applyBorder="1" applyAlignment="1">
      <x:alignment horizontal="right" vertical="center" indent="1"/>
    </x:xf>
    <x:xf numFmtId="178" fontId="7" fillId="0" borderId="98" xfId="5" applyNumberFormat="1" applyFont="1" applyBorder="1" applyAlignment="1">
      <x:alignment horizontal="right" vertical="center"/>
    </x:xf>
    <x:xf numFmtId="178" fontId="107" fillId="0" borderId="0" xfId="0" applyNumberFormat="1" applyFont="1" applyFill="1" applyBorder="1" applyAlignment="1">
      <x:alignment horizontal="right" vertical="center" indent="1"/>
    </x:xf>
    <x:xf numFmtId="200" fontId="67" fillId="0" borderId="0" xfId="0" applyNumberFormat="1" applyFont="1" applyBorder="1" applyAlignment="1">
      <x:alignment horizontal="right" vertical="center"/>
    </x:xf>
    <x:xf numFmtId="201" fontId="67" fillId="0" borderId="0" xfId="0" applyNumberFormat="1" applyFont="1" applyBorder="1" applyAlignment="1">
      <x:alignment horizontal="right" vertical="center"/>
    </x:xf>
    <x:xf numFmtId="198" fontId="92" fillId="0" borderId="117" xfId="0" applyNumberFormat="1" applyFont="1" applyBorder="1" applyAlignment="1">
      <x:alignment horizontal="center" vertical="center"/>
    </x:xf>
    <x:xf numFmtId="9" fontId="67" fillId="0" borderId="0" xfId="14" applyFont="1" applyBorder="1" applyAlignment="1">
      <x:alignment horizontal="center" vertical="center"/>
    </x:xf>
    <x:xf numFmtId="0" fontId="93" fillId="3" borderId="0" xfId="16" applyFont="1" applyFill="1">
      <x:alignment vertical="center"/>
    </x:xf>
    <x:xf numFmtId="182" fontId="93" fillId="3" borderId="0" xfId="16" applyNumberFormat="1" applyFont="1" applyFill="1" applyAlignment="1">
      <x:alignment horizontal="right" vertical="center"/>
    </x:xf>
    <x:xf numFmtId="179" fontId="93" fillId="3" borderId="0" xfId="14" applyNumberFormat="1" applyFont="1" applyFill="1" applyBorder="1" applyAlignment="1">
      <x:alignment horizontal="right" vertical="center"/>
    </x:xf>
    <x:xf numFmtId="0" fontId="105" fillId="0" borderId="0" xfId="16" applyFont="1">
      <x:alignment vertical="center"/>
    </x:xf>
    <x:xf numFmtId="179" fontId="94" fillId="4" borderId="0" xfId="14" applyNumberFormat="1" applyFont="1" applyFill="1" applyBorder="1" applyAlignment="1">
      <x:alignment horizontal="right" vertical="center"/>
    </x:xf>
    <x:xf numFmtId="9" fontId="94" fillId="4" borderId="0" xfId="14" applyFont="1" applyFill="1" applyBorder="1" applyAlignment="1">
      <x:alignment horizontal="center" vertical="center"/>
    </x:xf>
    <x:xf numFmtId="179" fontId="67" fillId="0" borderId="0" xfId="14" applyNumberFormat="1" applyFont="1" applyBorder="1" applyAlignment="1">
      <x:alignment horizontal="right" vertical="center"/>
    </x:xf>
    <x:xf numFmtId="0" fontId="94" fillId="0" borderId="0" xfId="16" applyFont="1" applyAlignment="1">
      <x:alignment horizontal="left" vertical="center" indent="1"/>
    </x:xf>
    <x:xf numFmtId="41" fontId="94" fillId="0" borderId="0" xfId="0" applyFont="1" applyBorder="1" applyAlignment="1">
      <x:alignment horizontal="right" vertical="center"/>
    </x:xf>
    <x:xf numFmtId="179" fontId="94" fillId="0" borderId="0" xfId="14" applyNumberFormat="1" applyFont="1" applyBorder="1" applyAlignment="1">
      <x:alignment horizontal="right" vertical="center"/>
    </x:xf>
    <x:xf numFmtId="9" fontId="94" fillId="0" borderId="0" xfId="14" applyFont="1" applyBorder="1" applyAlignment="1">
      <x:alignment horizontal="center" vertical="center"/>
    </x:xf>
    <x:xf numFmtId="178" fontId="88" fillId="0" borderId="0" xfId="16" applyNumberFormat="1" applyFont="1" applyAlignment="1">
      <x:alignment horizontal="right" vertical="center"/>
    </x:xf>
    <x:xf numFmtId="178" fontId="89" fillId="0" borderId="0" xfId="16" applyNumberFormat="1" applyFont="1" applyAlignment="1">
      <x:alignment horizontal="right" vertical="center"/>
    </x:xf>
    <x:xf numFmtId="179" fontId="94" fillId="6" borderId="0" xfId="14" applyNumberFormat="1" applyFont="1" applyFill="1" applyBorder="1" applyAlignment="1">
      <x:alignment horizontal="right" vertical="center"/>
    </x:xf>
    <x:xf numFmtId="9" fontId="94" fillId="6" borderId="0" xfId="14" applyFont="1" applyFill="1" applyBorder="1" applyAlignment="1">
      <x:alignment horizontal="center" vertical="center"/>
    </x:xf>
    <x:xf numFmtId="197" fontId="67" fillId="0" borderId="0" xfId="0" applyNumberFormat="1" applyFont="1">
      <x:alignment vertical="center"/>
    </x:xf>
    <x:xf numFmtId="9" fontId="9" fillId="4" borderId="0" xfId="14" applyFont="1" applyFill="1" applyBorder="1" applyAlignment="1">
      <x:alignment horizontal="center" vertical="center"/>
    </x:xf>
    <x:xf numFmtId="197" fontId="67" fillId="0" borderId="0" xfId="0" applyNumberFormat="1" applyFont="1" applyFill="1">
      <x:alignment vertical="center"/>
    </x:xf>
    <x:xf numFmtId="179" fontId="107" fillId="0" borderId="0" xfId="14" applyNumberFormat="1" applyFont="1" applyBorder="1" applyAlignment="1">
      <x:alignment horizontal="right" vertical="center"/>
    </x:xf>
    <x:xf numFmtId="9" fontId="107" fillId="0" borderId="0" xfId="14" applyFont="1" applyBorder="1" applyAlignment="1">
      <x:alignment horizontal="center" vertical="center"/>
    </x:xf>
    <x:xf numFmtId="41" fontId="96" fillId="0" borderId="0" xfId="0" applyFont="1" applyBorder="1">
      <x:alignment vertical="center"/>
    </x:xf>
    <x:xf numFmtId="41" fontId="7" fillId="0" borderId="0" xfId="0" applyFont="1" applyFill="1" applyAlignment="1">
      <x:alignment horizontal="left" vertical="center"/>
    </x:xf>
    <x:xf numFmtId="179" fontId="107" fillId="0" borderId="0" xfId="14" applyNumberFormat="1" applyFont="1" applyFill="1" applyBorder="1" applyAlignment="1">
      <x:alignment horizontal="right" vertical="center"/>
    </x:xf>
    <x:xf numFmtId="9" fontId="107" fillId="0" borderId="0" xfId="14" applyFont="1" applyFill="1" applyBorder="1" applyAlignment="1">
      <x:alignment horizontal="center" vertical="center"/>
    </x:xf>
    <x:xf numFmtId="41" fontId="7" fillId="0" borderId="0" xfId="0" applyFont="1" applyFill="1">
      <x:alignment vertical="center"/>
    </x:xf>
    <x:xf numFmtId="202" fontId="7" fillId="0" borderId="0" xfId="14" applyNumberFormat="1" applyFont="1" applyFill="1">
      <x:alignment vertical="center"/>
    </x:xf>
    <x:xf numFmtId="41" fontId="9" fillId="6" borderId="0" xfId="0" applyFont="1" applyFill="1" applyBorder="1" applyAlignment="1">
      <x:alignment horizontal="right" vertical="center"/>
    </x:xf>
    <x:xf numFmtId="179" fontId="9" fillId="6" borderId="0" xfId="14" applyNumberFormat="1" applyFont="1" applyFill="1" applyBorder="1" applyAlignment="1">
      <x:alignment horizontal="right" vertical="center"/>
    </x:xf>
    <x:xf numFmtId="9" fontId="9" fillId="6" borderId="0" xfId="14" applyFont="1" applyFill="1" applyBorder="1" applyAlignment="1">
      <x:alignment horizontal="center" vertical="center"/>
    </x:xf>
    <x:xf numFmtId="41" fontId="110" fillId="0" borderId="0" xfId="0" applyFont="1" applyBorder="1" applyAlignment="1">
      <x:alignment horizontal="right" vertical="center"/>
    </x:xf>
    <x:xf numFmtId="0" fontId="20" fillId="0" borderId="0" xfId="16" applyFont="1">
      <x:alignment vertical="center"/>
    </x:xf>
    <x:xf numFmtId="0" fontId="84" fillId="0" borderId="0" xfId="16" applyFont="1" applyAlignment="1"/>
    <x:xf numFmtId="43" fontId="84" fillId="0" borderId="0" xfId="16" applyNumberFormat="1" applyFont="1">
      <x:alignment vertical="center"/>
    </x:xf>
    <x:xf numFmtId="43" fontId="111" fillId="0" borderId="0" xfId="16" applyNumberFormat="1" applyFont="1">
      <x:alignment vertical="center"/>
    </x:xf>
    <x:xf numFmtId="178" fontId="84" fillId="0" borderId="0" xfId="16" applyNumberFormat="1" applyFont="1">
      <x:alignment vertical="center"/>
    </x:xf>
    <x:xf numFmtId="193" fontId="9" fillId="4" borderId="0" xfId="0" applyNumberFormat="1" applyFont="1" applyFill="1" applyBorder="1" applyAlignment="1">
      <x:alignment horizontal="right" vertical="center"/>
    </x:xf>
    <x:xf numFmtId="193" fontId="9" fillId="4" borderId="0" xfId="16" applyNumberFormat="1" applyFont="1" applyFill="1" applyAlignment="1">
      <x:alignment horizontal="right" vertical="center"/>
    </x:xf>
    <x:xf numFmtId="194" fontId="67" fillId="0" borderId="0" xfId="16" applyNumberFormat="1" applyFont="1" applyAlignment="1">
      <x:alignment horizontal="right" vertical="center"/>
    </x:xf>
    <x:xf numFmtId="197" fontId="9" fillId="6" borderId="0" xfId="0" applyNumberFormat="1" applyFont="1" applyFill="1" applyBorder="1" applyAlignment="1">
      <x:alignment horizontal="right" vertical="center"/>
    </x:xf>
    <x:xf numFmtId="10" fontId="9" fillId="4" borderId="0" xfId="14" applyNumberFormat="1" applyFont="1" applyFill="1" applyBorder="1" applyAlignment="1">
      <x:alignment horizontal="right" vertical="center"/>
    </x:xf>
    <x:xf numFmtId="9" fontId="9" fillId="4" borderId="0" xfId="14" applyFont="1" applyFill="1" applyBorder="1" applyAlignment="1">
      <x:alignment horizontal="right" vertical="center"/>
    </x:xf>
    <x:xf numFmtId="184" fontId="87" fillId="16" borderId="0" xfId="0" applyNumberFormat="1" applyFont="1" applyFill="1" applyAlignment="1">
      <x:alignment horizontal="right" vertical="center"/>
    </x:xf>
    <x:xf numFmtId="0" fontId="39" fillId="0" borderId="3" xfId="0" applyFont="1" applyBorder="1" applyAlignment="1">
      <x:alignment horizontal="center" vertical="center"/>
    </x:xf>
    <x:xf numFmtId="0" fontId="39" fillId="0" borderId="3" xfId="0" applyFont="1" applyBorder="1" applyAlignment="1">
      <x:alignment vertical="center"/>
    </x:xf>
    <x:xf numFmtId="196" fontId="39" fillId="0" borderId="3" xfId="15" applyFont="1" applyBorder="1"/>
    <x:xf numFmtId="178" fontId="39" fillId="0" borderId="3" xfId="2" applyNumberFormat="1" applyFont="1" applyBorder="1" applyAlignment="1">
      <x:alignment vertical="center"/>
    </x:xf>
    <x:xf numFmtId="0" fontId="116" fillId="0" borderId="0" xfId="0" applyFont="1"/>
    <x:xf numFmtId="0" fontId="39" fillId="0" borderId="2" xfId="0" applyFont="1" applyBorder="1" applyAlignment="1">
      <x:alignment horizontal="center" vertical="center"/>
    </x:xf>
    <x:xf numFmtId="0" fontId="39" fillId="0" borderId="73" xfId="0" applyFont="1" applyBorder="1" applyAlignment="1">
      <x:alignment horizontal="center" vertical="center"/>
    </x:xf>
    <x:xf numFmtId="0" fontId="39" fillId="0" borderId="2" xfId="0" applyFont="1" applyBorder="1" applyAlignment="1">
      <x:alignment vertical="center"/>
    </x:xf>
    <x:xf numFmtId="0" fontId="39" fillId="0" borderId="66" xfId="0" applyFont="1" applyBorder="1" applyAlignment="1">
      <x:alignment vertical="center"/>
    </x:xf>
    <x:xf numFmtId="179" fontId="39" fillId="0" borderId="3" xfId="1" applyNumberFormat="1" applyFont="1" applyBorder="1" applyAlignment="1">
      <x:alignment vertical="center"/>
    </x:xf>
    <x:xf numFmtId="43" fontId="84" fillId="13" borderId="0" xfId="4" applyNumberFormat="1" applyFont="1" applyFill="1">
      <x:alignment vertical="center"/>
    </x:xf>
    <x:xf numFmtId="178" fontId="39" fillId="0" borderId="3" xfId="2" applyNumberFormat="1" applyFont="1" applyBorder="1" applyAlignment="1">
      <x:alignment vertical="center" wrapText="1"/>
    </x:xf>
    <x:xf numFmtId="184" fontId="84" fillId="0" borderId="0" xfId="2" applyNumberFormat="1" applyFont="1" applyAlignment="1">
      <x:alignment horizontal="right" vertical="center"/>
    </x:xf>
    <x:xf numFmtId="178" fontId="85" fillId="13" borderId="0" xfId="4" applyNumberFormat="1" applyFont="1" applyFill="1">
      <x:alignment vertical="center"/>
    </x:xf>
  </x:cellXfs>
  <x:cellStyles count="14">
    <x:cellStyle name="20% - 강조색1" xfId="12" builtinId="30"/>
    <x:cellStyle name="20% - 강조색2" xfId="10" builtinId="34"/>
    <x:cellStyle name="20% - 강조색4" xfId="5" builtinId="42"/>
    <x:cellStyle name="40% - 강조색1" xfId="11" builtinId="31"/>
    <x:cellStyle name="40% - 강조색2" xfId="9" builtinId="35"/>
    <x:cellStyle name="40% - 강조색4" xfId="4" builtinId="43"/>
    <x:cellStyle name="40% - 강조색6" xfId="3" builtinId="51"/>
    <x:cellStyle name="60% - 강조색2" xfId="8" builtinId="36"/>
    <x:cellStyle name="강조색3" xfId="7" builtinId="37"/>
    <x:cellStyle name="강조색4" xfId="6" builtinId="41"/>
    <x:cellStyle name="백분율" xfId="1" builtinId="5"/>
    <x:cellStyle name="설명 텍스트" xfId="13" builtinId="53"/>
    <x:cellStyle name="쉼표 [0]" xfId="2" builtinId="6"/>
    <x:cellStyle name="표준" xfId="0" builtinId="0"/>
  </x:cellStyles>
  <x:dxfs count="0"/>
  <x:tableStyles count="0" defaultTableStyle="TableStyleMedium2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8080FF"/>
      <x:rgbColor rgb="00802060"/>
      <x:rgbColor rgb="00FFFFC0"/>
      <x:rgbColor rgb="00A0E0E0"/>
      <x:rgbColor rgb="00600080"/>
      <x:rgbColor rgb="00FF8080"/>
      <x:rgbColor rgb="000080C0"/>
      <x:rgbColor rgb="00C0C0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69FFFF"/>
      <x:rgbColor rgb="00CCFFCC"/>
      <x:rgbColor rgb="00FFFF99"/>
      <x:rgbColor rgb="00A6CAF0"/>
      <x:rgbColor rgb="00CC9CCC"/>
      <x:rgbColor rgb="00CC99FF"/>
      <x:rgbColor rgb="00E3E3E3"/>
      <x:rgbColor rgb="003366FF"/>
      <x:rgbColor rgb="0033CCCC"/>
      <x:rgbColor rgb="00339933"/>
      <x:rgbColor rgb="00999933"/>
      <x:rgbColor rgb="00996633"/>
      <x:rgbColor rgb="00996666"/>
      <x:rgbColor rgb="00666699"/>
      <x:rgbColor rgb="00969696"/>
      <x:rgbColor rgb="003333CC"/>
      <x:rgbColor rgb="00336666"/>
      <x:rgbColor rgb="00003300"/>
      <x:rgbColor rgb="00333300"/>
      <x:rgbColor rgb="00663300"/>
      <x:rgbColor rgb="00993366"/>
      <x:rgbColor rgb="00333399"/>
      <x:rgbColor rgb="00424242"/>
    </x:indexedColors>
    <x:mruColors>
      <x:color rgb="FF0000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206828</xdr:colOff>
      <xdr:row>3</xdr:row>
      <xdr:rowOff>35578</xdr:rowOff>
    </xdr:from>
    <xdr:to>
      <xdr:col>9</xdr:col>
      <xdr:colOff>203918</xdr:colOff>
      <xdr:row>50</xdr:row>
      <xdr:rowOff>49473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BC9BC2E-ACD6-486E-97FF-24D6F1FE807B}"/>
            </a:ext>
          </a:extLst>
        </xdr:cNvPr>
        <xdr:cNvSpPr/>
      </xdr:nvSpPr>
      <xdr:spPr>
        <a:xfrm>
          <a:off x="8479971" y="492778"/>
          <a:ext cx="1140090" cy="1277195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20089</xdr:colOff>
      <xdr:row>1</xdr:row>
      <xdr:rowOff>1386</xdr:rowOff>
    </xdr:from>
    <xdr:to>
      <xdr:col>7</xdr:col>
      <xdr:colOff>41590</xdr:colOff>
      <xdr:row>74</xdr:row>
      <xdr:rowOff>3160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1622521-11F3-44DB-90C5-718FBF33EB3E}"/>
            </a:ext>
          </a:extLst>
        </xdr:cNvPr>
        <xdr:cNvSpPr/>
      </xdr:nvSpPr>
      <xdr:spPr>
        <a:xfrm>
          <a:off x="9598429" y="391911"/>
          <a:ext cx="1577886" cy="18613624"/>
        </a:xfrm>
        <a:prstGeom prst="rect">
          <a:avLst/>
        </a:prstGeom>
        <a:noFill/>
        <a:ln>
          <a:solidFill>
            <a:srgbClr val="0000C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/>
            <a:t>`</a:t>
          </a:r>
          <a:endParaRPr lang="ko-KR" altLang="en-US" sz="1100"/>
        </a:p>
      </xdr:txBody>
    </xdr:sp>
    <xdr:clientData/>
  </xdr:twoCellAnchor>
  <xdr:twoCellAnchor>
    <xdr:from>
      <xdr:col>6</xdr:col>
      <xdr:colOff>20438</xdr:colOff>
      <xdr:row>77</xdr:row>
      <xdr:rowOff>1584</xdr:rowOff>
    </xdr:from>
    <xdr:to>
      <xdr:col>7</xdr:col>
      <xdr:colOff>41020</xdr:colOff>
      <xdr:row>149</xdr:row>
      <xdr:rowOff>2980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46FA133C-821F-4872-AA74-B3D81D1311D7}"/>
            </a:ext>
          </a:extLst>
        </xdr:cNvPr>
        <xdr:cNvSpPr/>
      </xdr:nvSpPr>
      <xdr:spPr>
        <a:xfrm>
          <a:off x="9598778" y="19746909"/>
          <a:ext cx="1576967" cy="18365596"/>
        </a:xfrm>
        <a:prstGeom prst="rect">
          <a:avLst/>
        </a:prstGeom>
        <a:noFill/>
        <a:ln>
          <a:solidFill>
            <a:srgbClr val="0000C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/>
            <a:t>`</a:t>
          </a:r>
          <a:endParaRPr lang="ko-KR" altLang="en-US" sz="1100"/>
        </a:p>
      </xdr:txBody>
    </xdr:sp>
    <xdr:clientData/>
  </xdr:twoCellAnchor>
  <xdr:twoCellAnchor>
    <xdr:from>
      <xdr:col>6</xdr:col>
      <xdr:colOff>19049</xdr:colOff>
      <xdr:row>153</xdr:row>
      <xdr:rowOff>15587</xdr:rowOff>
    </xdr:from>
    <xdr:to>
      <xdr:col>7</xdr:col>
      <xdr:colOff>40115</xdr:colOff>
      <xdr:row>223</xdr:row>
      <xdr:rowOff>49979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F85028BA-DEC1-4C80-AF1E-4A7625AF31A0}"/>
            </a:ext>
          </a:extLst>
        </xdr:cNvPr>
        <xdr:cNvSpPr/>
      </xdr:nvSpPr>
      <xdr:spPr>
        <a:xfrm>
          <a:off x="9605009" y="39119522"/>
          <a:ext cx="1569831" cy="17903292"/>
        </a:xfrm>
        <a:prstGeom prst="rect">
          <a:avLst/>
        </a:prstGeom>
        <a:noFill/>
        <a:ln>
          <a:solidFill>
            <a:srgbClr val="0000C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/>
            <a:t>`</a:t>
          </a:r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21647</xdr:colOff>
      <xdr:row>1</xdr:row>
      <xdr:rowOff>15569</xdr:rowOff>
    </xdr:from>
    <xdr:to>
      <xdr:col>16</xdr:col>
      <xdr:colOff>19607</xdr:colOff>
      <xdr:row>75</xdr:row>
      <xdr:rowOff>21733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37D6CAE-4899-4B22-BD9C-E44E63E41B14}"/>
            </a:ext>
          </a:extLst>
        </xdr:cNvPr>
        <xdr:cNvSpPr/>
      </xdr:nvSpPr>
      <xdr:spPr>
        <a:xfrm>
          <a:off x="21515762" y="409904"/>
          <a:ext cx="1541010" cy="18553244"/>
        </a:xfrm>
        <a:prstGeom prst="rect">
          <a:avLst/>
        </a:prstGeom>
        <a:noFill/>
        <a:ln>
          <a:solidFill>
            <a:srgbClr val="0000C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15</xdr:col>
      <xdr:colOff>18357</xdr:colOff>
      <xdr:row>78</xdr:row>
      <xdr:rowOff>16080</xdr:rowOff>
    </xdr:from>
    <xdr:to>
      <xdr:col>16</xdr:col>
      <xdr:colOff>19650</xdr:colOff>
      <xdr:row>159</xdr:row>
      <xdr:rowOff>19389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11ACF456-DE14-4018-8A03-335A3E4390E3}"/>
            </a:ext>
          </a:extLst>
        </xdr:cNvPr>
        <xdr:cNvSpPr/>
      </xdr:nvSpPr>
      <xdr:spPr>
        <a:xfrm>
          <a:off x="21520092" y="19708065"/>
          <a:ext cx="1536723" cy="20036289"/>
        </a:xfrm>
        <a:prstGeom prst="rect">
          <a:avLst/>
        </a:prstGeom>
        <a:noFill/>
        <a:ln>
          <a:solidFill>
            <a:srgbClr val="0000C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15</xdr:col>
      <xdr:colOff>16959</xdr:colOff>
      <xdr:row>160</xdr:row>
      <xdr:rowOff>101813</xdr:rowOff>
    </xdr:from>
    <xdr:to>
      <xdr:col>16</xdr:col>
      <xdr:colOff>19783</xdr:colOff>
      <xdr:row>234</xdr:row>
      <xdr:rowOff>42184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ED952162-C792-448C-9AA6-88FA4165DDD9}"/>
            </a:ext>
          </a:extLst>
        </xdr:cNvPr>
        <xdr:cNvSpPr/>
      </xdr:nvSpPr>
      <xdr:spPr>
        <a:xfrm>
          <a:off x="21518694" y="40074428"/>
          <a:ext cx="1538254" cy="16767236"/>
        </a:xfrm>
        <a:prstGeom prst="rect">
          <a:avLst/>
        </a:prstGeom>
        <a:noFill/>
        <a:ln>
          <a:solidFill>
            <a:srgbClr val="0000C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1060</xdr:colOff>
      <xdr:row>1</xdr:row>
      <xdr:rowOff>16636</xdr:rowOff>
    </xdr:from>
    <xdr:to>
      <xdr:col>7</xdr:col>
      <xdr:colOff>19307</xdr:colOff>
      <xdr:row>42</xdr:row>
      <xdr:rowOff>17226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354845D-70EF-4511-99C1-131993C1C144}"/>
            </a:ext>
          </a:extLst>
        </xdr:cNvPr>
        <xdr:cNvSpPr/>
      </xdr:nvSpPr>
      <xdr:spPr>
        <a:xfrm>
          <a:off x="9373660" y="372871"/>
          <a:ext cx="1586062" cy="10840040"/>
        </a:xfrm>
        <a:prstGeom prst="rect">
          <a:avLst/>
        </a:prstGeom>
        <a:noFill/>
        <a:ln>
          <a:solidFill>
            <a:srgbClr val="0000C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6</xdr:col>
      <xdr:colOff>15783</xdr:colOff>
      <xdr:row>43</xdr:row>
      <xdr:rowOff>102357</xdr:rowOff>
    </xdr:from>
    <xdr:to>
      <xdr:col>7</xdr:col>
      <xdr:colOff>17513</xdr:colOff>
      <xdr:row>85</xdr:row>
      <xdr:rowOff>47606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4035DF7-9DA2-414B-B19F-C9739164F285}"/>
            </a:ext>
          </a:extLst>
        </xdr:cNvPr>
        <xdr:cNvSpPr/>
      </xdr:nvSpPr>
      <xdr:spPr>
        <a:xfrm>
          <a:off x="9392193" y="11538072"/>
          <a:ext cx="1573355" cy="11038064"/>
        </a:xfrm>
        <a:prstGeom prst="rect">
          <a:avLst/>
        </a:prstGeom>
        <a:noFill/>
        <a:ln>
          <a:solidFill>
            <a:srgbClr val="0000C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6</xdr:col>
      <xdr:colOff>46605</xdr:colOff>
      <xdr:row>87</xdr:row>
      <xdr:rowOff>5730</xdr:rowOff>
    </xdr:from>
    <xdr:to>
      <xdr:col>7</xdr:col>
      <xdr:colOff>45834</xdr:colOff>
      <xdr:row>127</xdr:row>
      <xdr:rowOff>347880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C486EC68-E5D5-457D-9F53-66A08E341329}"/>
            </a:ext>
          </a:extLst>
        </xdr:cNvPr>
        <xdr:cNvSpPr/>
      </xdr:nvSpPr>
      <xdr:spPr>
        <a:xfrm>
          <a:off x="9398423" y="23101257"/>
          <a:ext cx="1564793" cy="10857750"/>
        </a:xfrm>
        <a:prstGeom prst="rect">
          <a:avLst/>
        </a:prstGeom>
        <a:noFill/>
        <a:ln>
          <a:solidFill>
            <a:srgbClr val="0000C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560069</xdr:colOff>
      <xdr:row>1</xdr:row>
      <xdr:rowOff>20307</xdr:rowOff>
    </xdr:from>
    <xdr:to>
      <xdr:col>15</xdr:col>
      <xdr:colOff>510687</xdr:colOff>
      <xdr:row>42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FF84BC-5A43-423A-97AA-1EAF02E998D3}"/>
            </a:ext>
          </a:extLst>
        </xdr:cNvPr>
        <xdr:cNvSpPr/>
      </xdr:nvSpPr>
      <xdr:spPr>
        <a:xfrm>
          <a:off x="17663159" y="368922"/>
          <a:ext cx="1339363" cy="10822953"/>
        </a:xfrm>
        <a:prstGeom prst="rect">
          <a:avLst/>
        </a:prstGeom>
        <a:noFill/>
        <a:ln>
          <a:solidFill>
            <a:srgbClr val="0000C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14</xdr:col>
      <xdr:colOff>560070</xdr:colOff>
      <xdr:row>44</xdr:row>
      <xdr:rowOff>111354</xdr:rowOff>
    </xdr:from>
    <xdr:to>
      <xdr:col>15</xdr:col>
      <xdr:colOff>510710</xdr:colOff>
      <xdr:row>86</xdr:row>
      <xdr:rowOff>22494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772EEA0D-065F-4441-9A4F-8DA67F98CF49}"/>
            </a:ext>
          </a:extLst>
        </xdr:cNvPr>
        <xdr:cNvSpPr/>
      </xdr:nvSpPr>
      <xdr:spPr>
        <a:xfrm>
          <a:off x="17665065" y="11798529"/>
          <a:ext cx="1337480" cy="10308630"/>
        </a:xfrm>
        <a:prstGeom prst="rect">
          <a:avLst/>
        </a:prstGeom>
        <a:noFill/>
        <a:ln>
          <a:solidFill>
            <a:srgbClr val="0000C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14</xdr:col>
      <xdr:colOff>560069</xdr:colOff>
      <xdr:row>88</xdr:row>
      <xdr:rowOff>107690</xdr:rowOff>
    </xdr:from>
    <xdr:to>
      <xdr:col>16</xdr:col>
      <xdr:colOff>9330</xdr:colOff>
      <xdr:row>130</xdr:row>
      <xdr:rowOff>22723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F80E2DD-7A68-410E-AE19-ED24069241C7}"/>
            </a:ext>
          </a:extLst>
        </xdr:cNvPr>
        <xdr:cNvSpPr/>
      </xdr:nvSpPr>
      <xdr:spPr>
        <a:xfrm>
          <a:off x="17663159" y="22689560"/>
          <a:ext cx="2074351" cy="10323953"/>
        </a:xfrm>
        <a:prstGeom prst="rect">
          <a:avLst/>
        </a:prstGeom>
        <a:noFill/>
        <a:ln>
          <a:solidFill>
            <a:srgbClr val="0000C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이병근 책임매니저 [Byeong Keun Lee]" id="{B4F2E08E-7F2D-48EE-9E62-F9D77B2E7EEB}" userId="S::leebk@kyungshin.co.kr::5846b2f6-e084-49b4-a550-c7b36dcbc8ec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SCCZ/Desktop/KSCCZ/&#51116;&#47924;/&#47560;&#44048;/&#44208;&#49328;/2025&#45380;/KSCCZ%20&#21103;&#26412;&#25439;&#30410;_&#44208;&#49328;&#49436;_&#48372;&#44256;_Package_20251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SCCZ" refreshedDate="45454.637196643518" createdVersion="8" refreshedVersion="8" minRefreshableVersion="3" recordCount="10037" xr:uid="{8093F83B-73AA-4AF2-98B0-801038585C7C}">
  <cacheSource type="worksheet">
    <worksheetSource ref="A3:W10040" sheet="24년 전선 매출 data" r:id="rId2"/>
  </cacheSource>
  <cacheFields count="23">
    <cacheField name="월" numFmtId="0">
      <sharedItems containsBlank="1" count="4">
        <m/>
        <s v="1월"/>
        <s v="2월"/>
        <s v="3월"/>
      </sharedItems>
    </cacheField>
    <cacheField name="거래처구분" numFmtId="0">
      <sharedItems containsBlank="1"/>
    </cacheField>
    <cacheField name="판매유형" numFmtId="0">
      <sharedItems containsBlank="1"/>
    </cacheField>
    <cacheField name="영업담당자" numFmtId="0">
      <sharedItems containsBlank="1"/>
    </cacheField>
    <cacheField name="거래처" numFmtId="0">
      <sharedItems containsBlank="1"/>
    </cacheField>
    <cacheField name="거래처명" numFmtId="0">
      <sharedItems count="26">
        <s v="Kyungshin Cable CO.,LTD"/>
        <s v="Kyungshin Cable international corporation"/>
        <s v="江苏京信电子有限公司"/>
        <s v="江苏新进汽车配件有限公司"/>
        <s v="大观汽车电子（大连）有限公司"/>
        <s v="北京新进汽车零部件有限公司"/>
        <s v="常州庆福机电有限公司"/>
        <s v="上海李尔汽车部件有限公司济宁分公司"/>
        <s v="上海海拉电子有限公司"/>
        <s v="乐陵裕罗电器装配有限公司"/>
        <s v="安波福连接器系统（南通）有限公司"/>
        <s v="盐城世明电子器件有限公司"/>
        <s v="盐城市晟广达汽车零部件有限公司"/>
        <s v="威海太光机电有限公司"/>
        <s v="常州京信电线 (电装)"/>
        <s v="Kyungshin(안휘경신)韩国京信电子"/>
        <s v="鹤壁天海环球电器有限公司"/>
        <s v="昆山沪光汽车电器股份有限公司"/>
        <s v="(비어 있음)"/>
        <s v="德州波尼陀电子有限公司"/>
        <s v="威海明焕贸易有限公司"/>
        <s v="青岛京信电线有限公司"/>
        <s v="江苏阿现特传感器有限公司"/>
        <s v="盐城通铭汽车配件有限公司"/>
        <s v="芜湖博康机电有限公司"/>
        <s v="昆山信兴电子有限公司"/>
      </sharedItems>
    </cacheField>
    <cacheField name="납품처명" numFmtId="0">
      <sharedItems containsBlank="1"/>
    </cacheField>
    <cacheField name="품목대분류" numFmtId="0">
      <sharedItems containsBlank="1"/>
    </cacheField>
    <cacheField name="품목중분류" numFmtId="0">
      <sharedItems containsBlank="1"/>
    </cacheField>
    <cacheField name="품목코드" numFmtId="0">
      <sharedItems containsString="0" containsBlank="1" containsNumber="1" containsInteger="1" minValue="100000397" maxValue="200000127"/>
    </cacheField>
    <cacheField name="품명" numFmtId="0">
      <sharedItems containsBlank="1"/>
    </cacheField>
    <cacheField name="규격" numFmtId="0">
      <sharedItems containsBlank="1"/>
    </cacheField>
    <cacheField name="색상" numFmtId="0">
      <sharedItems containsBlank="1"/>
    </cacheField>
    <cacheField name="특기사항" numFmtId="0">
      <sharedItems containsBlank="1"/>
    </cacheField>
    <cacheField name="조장" numFmtId="0">
      <sharedItems containsString="0" containsBlank="1" containsNumber="1" containsInteger="1" minValue="150" maxValue="125000"/>
    </cacheField>
    <cacheField name="자재유형" numFmtId="0">
      <sharedItems containsBlank="1"/>
    </cacheField>
    <cacheField name="품목그룹" numFmtId="0">
      <sharedItems containsBlank="1"/>
    </cacheField>
    <cacheField name="문서유형" numFmtId="0">
      <sharedItems containsBlank="1"/>
    </cacheField>
    <cacheField name="수량" numFmtId="0">
      <sharedItems containsString="0" containsBlank="1" containsNumber="1" containsInteger="1" minValue="100" maxValue="600000"/>
    </cacheField>
    <cacheField name="판매단위" numFmtId="0">
      <sharedItems containsBlank="1"/>
    </cacheField>
    <cacheField name="동중량" numFmtId="0">
      <sharedItems containsString="0" containsBlank="1" containsNumber="1" minValue="2.41" maxValue="13578.24"/>
    </cacheField>
    <cacheField name="단가" numFmtId="0">
      <sharedItems containsString="0" containsBlank="1" containsNumber="1" minValue="0.01" maxValue="187.47"/>
    </cacheField>
    <cacheField name="공급가액" numFmtId="0">
      <sharedItems containsString="0" containsBlank="1" containsNumber="1" minValue="41.12" maxValue="1127320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37">
  <r>
    <x v="0"/>
    <m/>
    <m/>
    <m/>
    <m/>
    <x v="0"/>
    <m/>
    <m/>
    <m/>
    <m/>
    <m/>
    <m/>
    <m/>
    <m/>
    <m/>
    <m/>
    <m/>
    <m/>
    <m/>
    <m/>
    <m/>
    <m/>
    <m/>
  </r>
  <r>
    <x v="0"/>
    <m/>
    <m/>
    <m/>
    <m/>
    <x v="1"/>
    <m/>
    <m/>
    <m/>
    <m/>
    <m/>
    <m/>
    <m/>
    <m/>
    <m/>
    <m/>
    <m/>
    <m/>
    <m/>
    <m/>
    <m/>
    <m/>
    <m/>
  </r>
  <r>
    <x v="0"/>
    <m/>
    <m/>
    <m/>
    <m/>
    <x v="2"/>
    <m/>
    <m/>
    <m/>
    <m/>
    <m/>
    <m/>
    <m/>
    <m/>
    <m/>
    <m/>
    <m/>
    <m/>
    <m/>
    <m/>
    <m/>
    <m/>
    <m/>
  </r>
  <r>
    <x v="0"/>
    <m/>
    <m/>
    <m/>
    <m/>
    <x v="3"/>
    <m/>
    <m/>
    <m/>
    <m/>
    <m/>
    <m/>
    <m/>
    <m/>
    <m/>
    <m/>
    <m/>
    <m/>
    <m/>
    <m/>
    <m/>
    <m/>
    <m/>
  </r>
  <r>
    <x v="0"/>
    <m/>
    <m/>
    <m/>
    <m/>
    <x v="4"/>
    <m/>
    <m/>
    <m/>
    <m/>
    <m/>
    <m/>
    <m/>
    <m/>
    <m/>
    <m/>
    <m/>
    <m/>
    <m/>
    <m/>
    <m/>
    <m/>
    <m/>
  </r>
  <r>
    <x v="0"/>
    <m/>
    <m/>
    <m/>
    <m/>
    <x v="5"/>
    <m/>
    <m/>
    <m/>
    <m/>
    <m/>
    <m/>
    <m/>
    <m/>
    <m/>
    <m/>
    <m/>
    <m/>
    <m/>
    <m/>
    <m/>
    <m/>
    <m/>
  </r>
  <r>
    <x v="0"/>
    <m/>
    <m/>
    <m/>
    <m/>
    <x v="6"/>
    <m/>
    <m/>
    <m/>
    <m/>
    <m/>
    <m/>
    <m/>
    <m/>
    <m/>
    <m/>
    <m/>
    <m/>
    <m/>
    <m/>
    <m/>
    <m/>
    <m/>
  </r>
  <r>
    <x v="0"/>
    <m/>
    <m/>
    <m/>
    <m/>
    <x v="7"/>
    <m/>
    <m/>
    <m/>
    <m/>
    <m/>
    <m/>
    <m/>
    <m/>
    <m/>
    <m/>
    <m/>
    <m/>
    <m/>
    <m/>
    <m/>
    <m/>
    <m/>
  </r>
  <r>
    <x v="0"/>
    <m/>
    <m/>
    <m/>
    <m/>
    <x v="8"/>
    <m/>
    <m/>
    <m/>
    <m/>
    <m/>
    <m/>
    <m/>
    <m/>
    <m/>
    <m/>
    <m/>
    <m/>
    <m/>
    <m/>
    <m/>
    <m/>
    <m/>
  </r>
  <r>
    <x v="0"/>
    <m/>
    <m/>
    <m/>
    <m/>
    <x v="9"/>
    <m/>
    <m/>
    <m/>
    <m/>
    <m/>
    <m/>
    <m/>
    <m/>
    <m/>
    <m/>
    <m/>
    <m/>
    <m/>
    <m/>
    <m/>
    <m/>
    <m/>
  </r>
  <r>
    <x v="0"/>
    <m/>
    <m/>
    <m/>
    <m/>
    <x v="10"/>
    <m/>
    <m/>
    <m/>
    <m/>
    <m/>
    <m/>
    <m/>
    <m/>
    <m/>
    <m/>
    <m/>
    <m/>
    <m/>
    <m/>
    <m/>
    <m/>
    <m/>
  </r>
  <r>
    <x v="0"/>
    <m/>
    <m/>
    <m/>
    <m/>
    <x v="11"/>
    <m/>
    <m/>
    <m/>
    <m/>
    <m/>
    <m/>
    <m/>
    <m/>
    <m/>
    <m/>
    <m/>
    <m/>
    <m/>
    <m/>
    <m/>
    <m/>
    <m/>
  </r>
  <r>
    <x v="0"/>
    <m/>
    <m/>
    <m/>
    <m/>
    <x v="12"/>
    <m/>
    <m/>
    <m/>
    <m/>
    <m/>
    <m/>
    <m/>
    <m/>
    <m/>
    <m/>
    <m/>
    <m/>
    <m/>
    <m/>
    <m/>
    <m/>
    <m/>
  </r>
  <r>
    <x v="0"/>
    <m/>
    <m/>
    <m/>
    <m/>
    <x v="13"/>
    <m/>
    <m/>
    <m/>
    <m/>
    <m/>
    <m/>
    <m/>
    <m/>
    <m/>
    <m/>
    <m/>
    <m/>
    <m/>
    <m/>
    <m/>
    <m/>
    <m/>
  </r>
  <r>
    <x v="0"/>
    <m/>
    <m/>
    <m/>
    <m/>
    <x v="14"/>
    <m/>
    <m/>
    <m/>
    <m/>
    <m/>
    <m/>
    <m/>
    <m/>
    <m/>
    <m/>
    <m/>
    <m/>
    <m/>
    <m/>
    <m/>
    <m/>
    <m/>
  </r>
  <r>
    <x v="0"/>
    <m/>
    <m/>
    <m/>
    <m/>
    <x v="15"/>
    <m/>
    <m/>
    <m/>
    <m/>
    <m/>
    <m/>
    <m/>
    <m/>
    <m/>
    <m/>
    <m/>
    <m/>
    <m/>
    <m/>
    <m/>
    <m/>
    <m/>
  </r>
  <r>
    <x v="0"/>
    <m/>
    <m/>
    <m/>
    <m/>
    <x v="16"/>
    <m/>
    <m/>
    <m/>
    <m/>
    <m/>
    <m/>
    <m/>
    <m/>
    <m/>
    <m/>
    <m/>
    <m/>
    <m/>
    <m/>
    <m/>
    <m/>
    <m/>
  </r>
  <r>
    <x v="0"/>
    <m/>
    <m/>
    <m/>
    <m/>
    <x v="17"/>
    <m/>
    <m/>
    <m/>
    <m/>
    <m/>
    <m/>
    <m/>
    <m/>
    <m/>
    <m/>
    <m/>
    <m/>
    <m/>
    <m/>
    <m/>
    <m/>
    <m/>
  </r>
  <r>
    <x v="0"/>
    <m/>
    <m/>
    <m/>
    <m/>
    <x v="18"/>
    <m/>
    <m/>
    <m/>
    <m/>
    <m/>
    <m/>
    <m/>
    <m/>
    <m/>
    <m/>
    <m/>
    <m/>
    <m/>
    <m/>
    <m/>
    <m/>
    <m/>
  </r>
  <r>
    <x v="0"/>
    <m/>
    <m/>
    <m/>
    <m/>
    <x v="19"/>
    <m/>
    <m/>
    <m/>
    <m/>
    <m/>
    <m/>
    <m/>
    <m/>
    <m/>
    <m/>
    <m/>
    <m/>
    <m/>
    <m/>
    <m/>
    <m/>
    <m/>
  </r>
  <r>
    <x v="0"/>
    <m/>
    <m/>
    <m/>
    <m/>
    <x v="20"/>
    <m/>
    <m/>
    <m/>
    <m/>
    <m/>
    <m/>
    <m/>
    <m/>
    <m/>
    <m/>
    <m/>
    <m/>
    <m/>
    <m/>
    <m/>
    <m/>
    <m/>
  </r>
  <r>
    <x v="0"/>
    <m/>
    <m/>
    <m/>
    <m/>
    <x v="21"/>
    <m/>
    <m/>
    <m/>
    <m/>
    <m/>
    <m/>
    <m/>
    <m/>
    <m/>
    <m/>
    <m/>
    <m/>
    <m/>
    <m/>
    <m/>
    <m/>
    <m/>
  </r>
  <r>
    <x v="0"/>
    <m/>
    <m/>
    <m/>
    <m/>
    <x v="22"/>
    <m/>
    <m/>
    <m/>
    <m/>
    <m/>
    <m/>
    <m/>
    <m/>
    <m/>
    <m/>
    <m/>
    <m/>
    <m/>
    <m/>
    <m/>
    <m/>
    <m/>
  </r>
  <r>
    <x v="0"/>
    <m/>
    <m/>
    <m/>
    <m/>
    <x v="23"/>
    <m/>
    <m/>
    <m/>
    <m/>
    <m/>
    <m/>
    <m/>
    <m/>
    <m/>
    <m/>
    <m/>
    <m/>
    <m/>
    <m/>
    <m/>
    <m/>
    <m/>
  </r>
  <r>
    <x v="0"/>
    <m/>
    <m/>
    <m/>
    <m/>
    <x v="24"/>
    <m/>
    <m/>
    <m/>
    <m/>
    <m/>
    <m/>
    <m/>
    <m/>
    <m/>
    <m/>
    <m/>
    <m/>
    <m/>
    <m/>
    <m/>
    <m/>
    <m/>
  </r>
  <r>
    <x v="1"/>
    <s v="顾客"/>
    <s v="內需"/>
    <s v="-無-"/>
    <s v="C00001"/>
    <x v="2"/>
    <s v="江苏京信电子有限公司(Cable)"/>
    <s v="자동차(조사)"/>
    <s v="AESSXF"/>
    <n v="100004016"/>
    <s v="AESSXF"/>
    <s v="1.25SQ"/>
    <s v="O"/>
    <m/>
    <n v="500"/>
    <s v="완제품"/>
    <s v="AESSXF 1.25SQ(완제품)"/>
    <s v="A/R송장 (IN)"/>
    <n v="1000"/>
    <s v="M"/>
    <n v="11.64"/>
    <n v="0.95"/>
    <n v="954.7"/>
  </r>
  <r>
    <x v="1"/>
    <s v="顾客"/>
    <s v="內需"/>
    <s v="-無-"/>
    <s v="C00001"/>
    <x v="2"/>
    <s v="江苏京信电子有限公司(Cable)"/>
    <s v="자동차(조사)"/>
    <s v="AESSXF"/>
    <n v="100003955"/>
    <s v="AESSXF"/>
    <s v="0.75SQ"/>
    <s v="L"/>
    <m/>
    <n v="1000"/>
    <s v="완제품"/>
    <s v="AESSXF 0.75SQ(완제품)"/>
    <s v="A/R송장 (IN)"/>
    <n v="2000"/>
    <s v="M"/>
    <n v="14.12"/>
    <n v="0.69"/>
    <n v="1381"/>
  </r>
  <r>
    <x v="1"/>
    <s v="顾客"/>
    <s v="內需"/>
    <s v="-無-"/>
    <s v="C00001"/>
    <x v="2"/>
    <s v="江苏京信电子有限公司(Cable)"/>
    <s v="자동차(조사)"/>
    <s v="AESSXF"/>
    <n v="100003961"/>
    <s v="AESSXF"/>
    <s v="0.75SQ"/>
    <s v="P"/>
    <m/>
    <n v="1000"/>
    <s v="완제품"/>
    <s v="AESSXF 0.75SQ(완제품)"/>
    <s v="A/R송장 (IN)"/>
    <n v="4000"/>
    <s v="M"/>
    <n v="28.24"/>
    <n v="0.69"/>
    <n v="2762"/>
  </r>
  <r>
    <x v="1"/>
    <s v="顾客"/>
    <s v="內需"/>
    <s v="-無-"/>
    <s v="C00001"/>
    <x v="2"/>
    <s v="江苏京信电子有限公司(Cable)"/>
    <s v="자동차(조사)"/>
    <s v="AESSXF"/>
    <n v="100003970"/>
    <s v="AESSXF"/>
    <s v="0.75SQ"/>
    <s v="R"/>
    <m/>
    <n v="1000"/>
    <s v="완제품"/>
    <s v="AESSXF 0.75SQ(완제품)"/>
    <s v="A/R송장 (IN)"/>
    <n v="1650"/>
    <s v="M"/>
    <n v="11.65"/>
    <n v="0.69"/>
    <n v="1139.33"/>
  </r>
  <r>
    <x v="1"/>
    <s v="顾客"/>
    <s v="內需"/>
    <s v="-無-"/>
    <s v="C00001"/>
    <x v="2"/>
    <s v="江苏京信电子有限公司(Cable)"/>
    <s v="자동차(조사)"/>
    <s v="AESSXF"/>
    <n v="100003926"/>
    <s v="AESSXF"/>
    <s v="0.75SQ"/>
    <s v="Br"/>
    <m/>
    <n v="1000"/>
    <s v="완제품"/>
    <s v="AESSXF 0.75SQ(완제품)"/>
    <s v="A/R송장 (IN)"/>
    <n v="6000"/>
    <s v="M"/>
    <n v="42.36"/>
    <n v="0.69"/>
    <n v="4143"/>
  </r>
  <r>
    <x v="1"/>
    <s v="顾客"/>
    <s v="內需"/>
    <s v="-無-"/>
    <s v="C00001"/>
    <x v="2"/>
    <s v="江苏京信电子有限公司(Cable)"/>
    <s v="자동차(조사)"/>
    <s v="AESSXF"/>
    <n v="100003824"/>
    <s v="AESSXF"/>
    <s v="0.5SQ"/>
    <s v="G/B"/>
    <m/>
    <n v="1000"/>
    <s v="완제품"/>
    <s v="AESSXF 0.5SQ(완제품)"/>
    <s v="A/R송장 (IN)"/>
    <n v="2000"/>
    <s v="M"/>
    <n v="9.6300000000000008"/>
    <n v="0.5"/>
    <n v="1003.2"/>
  </r>
  <r>
    <x v="1"/>
    <s v="顾客"/>
    <s v="內需"/>
    <s v="-無-"/>
    <s v="C00001"/>
    <x v="2"/>
    <s v="江苏京信电子有限公司(Cable)"/>
    <s v="자동차(조사)"/>
    <s v="AESSXF"/>
    <n v="100003801"/>
    <s v="AESSXF"/>
    <s v="0.5SQ"/>
    <s v="Br/O"/>
    <m/>
    <n v="1000"/>
    <s v="완제품"/>
    <s v="AESSXF 0.5SQ(완제품)"/>
    <s v="A/R송장 (IN)"/>
    <n v="4000"/>
    <s v="M"/>
    <n v="19.27"/>
    <n v="0.5"/>
    <n v="2006.4"/>
  </r>
  <r>
    <x v="1"/>
    <s v="顾客"/>
    <s v="內需"/>
    <s v="-無-"/>
    <s v="C00001"/>
    <x v="2"/>
    <s v="江苏京信电子有限公司(Cable)"/>
    <s v="자동차(조사)"/>
    <s v="AESSXF"/>
    <n v="100004016"/>
    <s v="AESSXF"/>
    <s v="1.25SQ"/>
    <s v="O"/>
    <m/>
    <n v="500"/>
    <s v="완제품"/>
    <s v="AESSXF 1.25SQ(완제품)"/>
    <s v="A/R송장 (IN)"/>
    <n v="2000"/>
    <s v="M"/>
    <n v="23.28"/>
    <n v="0.95"/>
    <n v="1909.4"/>
  </r>
  <r>
    <x v="1"/>
    <s v="顾客"/>
    <s v="內需"/>
    <s v="-無-"/>
    <s v="C00001"/>
    <x v="2"/>
    <s v="江苏京信电子有限公司(Cable)"/>
    <s v="자동차(조사)"/>
    <s v="AESSXF"/>
    <n v="100003860"/>
    <s v="AESSXF"/>
    <s v="0.5SQ"/>
    <s v="R/B"/>
    <m/>
    <n v="1000"/>
    <s v="완제품"/>
    <s v="AESSXF 0.5SQ(완제품)"/>
    <s v="A/R송장 (IN)"/>
    <n v="3000"/>
    <s v="M"/>
    <n v="14.45"/>
    <n v="0.5"/>
    <n v="1504.8"/>
  </r>
  <r>
    <x v="1"/>
    <s v="顾客"/>
    <s v="內需"/>
    <s v="-無-"/>
    <s v="C00001"/>
    <x v="2"/>
    <s v="江苏京信电子有限公司(Cable)"/>
    <s v="자동차(조사)"/>
    <s v="AESSXF"/>
    <n v="100003845"/>
    <s v="AESSXF"/>
    <s v="0.5SQ"/>
    <s v="L/W"/>
    <m/>
    <n v="1000"/>
    <s v="완제품"/>
    <s v="AESSXF 0.5SQ(완제품)"/>
    <s v="A/R송장 (IN)"/>
    <n v="5000"/>
    <s v="M"/>
    <n v="24.09"/>
    <n v="0.5"/>
    <n v="2508"/>
  </r>
  <r>
    <x v="1"/>
    <s v="顾客"/>
    <s v="內需"/>
    <s v="-無-"/>
    <s v="C00001"/>
    <x v="2"/>
    <s v="江苏京信电子有限公司(Cable)"/>
    <s v="자동차(조사)"/>
    <s v="AESSXF"/>
    <n v="100003792"/>
    <s v="AESSXF"/>
    <s v="0.5SQ"/>
    <s v="B/L"/>
    <m/>
    <n v="1000"/>
    <s v="완제품"/>
    <s v="AESSXF 0.5SQ(완제품)"/>
    <s v="A/R송장 (IN)"/>
    <n v="5000"/>
    <s v="M"/>
    <n v="24.09"/>
    <n v="0.5"/>
    <n v="2508"/>
  </r>
  <r>
    <x v="1"/>
    <s v="顾客"/>
    <s v="內需"/>
    <s v="-無-"/>
    <s v="C00001"/>
    <x v="2"/>
    <s v="江苏京信电子有限公司(Cable)"/>
    <s v="자동차(조사)"/>
    <s v="AESSXF"/>
    <n v="100003952"/>
    <s v="AESSXF"/>
    <s v="0.75SQ"/>
    <s v="L/R"/>
    <m/>
    <n v="1000"/>
    <s v="완제품"/>
    <s v="AESSXF 0.75SQ(완제품)"/>
    <s v="A/R송장 (IN)"/>
    <n v="2000"/>
    <s v="M"/>
    <n v="14.12"/>
    <n v="0.69"/>
    <n v="1381"/>
  </r>
  <r>
    <x v="1"/>
    <s v="顾客"/>
    <s v="內需"/>
    <s v="-無-"/>
    <s v="C00001"/>
    <x v="2"/>
    <s v="江苏京信电子有限公司(Cable)"/>
    <s v="자동차(조사)"/>
    <s v="AESSXF"/>
    <n v="100003968"/>
    <s v="AESSXF"/>
    <s v="0.75SQ"/>
    <s v="R/W"/>
    <m/>
    <n v="1000"/>
    <s v="완제품"/>
    <s v="AESSXF 0.75SQ(완제품)"/>
    <s v="A/R송장 (IN)"/>
    <n v="2000"/>
    <s v="M"/>
    <n v="14.12"/>
    <n v="0.69"/>
    <n v="1381"/>
  </r>
  <r>
    <x v="1"/>
    <s v="顾客"/>
    <s v="內需"/>
    <s v="-無-"/>
    <s v="C00001"/>
    <x v="2"/>
    <s v="江苏京信电子有限公司(Cable)"/>
    <s v="자동차(조사)"/>
    <s v="AESSXF"/>
    <n v="100003999"/>
    <s v="AESSXF"/>
    <s v="1.25SQ"/>
    <s v="B/O"/>
    <m/>
    <n v="500"/>
    <s v="완제품"/>
    <s v="AESSXF 1.25SQ(완제품)"/>
    <s v="A/R송장 (IN)"/>
    <n v="2000"/>
    <s v="M"/>
    <n v="23.28"/>
    <n v="0.95"/>
    <n v="1909.4"/>
  </r>
  <r>
    <x v="1"/>
    <s v="顾客"/>
    <s v="內需"/>
    <s v="-無-"/>
    <s v="C00001"/>
    <x v="2"/>
    <s v="江苏京信电子有限公司(Cable)"/>
    <s v="자동차(조사)"/>
    <s v="AESSXF"/>
    <n v="100003907"/>
    <s v="AESSXF"/>
    <s v="0.75SQ"/>
    <s v="Gr"/>
    <m/>
    <n v="1000"/>
    <s v="완제품"/>
    <s v="AESSXF 0.75SQ(완제품)"/>
    <s v="A/R송장 (IN)"/>
    <n v="1000"/>
    <s v="M"/>
    <n v="7.06"/>
    <n v="0.69"/>
    <n v="690.5"/>
  </r>
  <r>
    <x v="1"/>
    <s v="顾客"/>
    <s v="內需"/>
    <s v="-無-"/>
    <s v="C00001"/>
    <x v="2"/>
    <s v="江苏京信电子有限公司(Cable)"/>
    <s v="자동차(조사)"/>
    <s v="AESSXF"/>
    <n v="100003926"/>
    <s v="AESSXF"/>
    <s v="0.75SQ"/>
    <s v="Br"/>
    <m/>
    <n v="1000"/>
    <s v="완제품"/>
    <s v="AESSXF 0.75SQ(완제품)"/>
    <s v="A/R송장 (IN)"/>
    <n v="3000"/>
    <s v="M"/>
    <n v="21.18"/>
    <n v="0.69"/>
    <n v="2071.5"/>
  </r>
  <r>
    <x v="1"/>
    <s v="顾客"/>
    <s v="內需"/>
    <s v="-無-"/>
    <s v="C00001"/>
    <x v="2"/>
    <s v="江苏京信电子有限公司(Cable)"/>
    <s v="자동차(조사)"/>
    <s v="AESSXF"/>
    <n v="100003991"/>
    <s v="AESSXF"/>
    <s v="0.75SQ"/>
    <s v="Y/W"/>
    <m/>
    <n v="1000"/>
    <s v="완제품"/>
    <s v="AESSXF 0.75SQ(완제품)"/>
    <s v="A/R송장 (IN)"/>
    <n v="2000"/>
    <s v="M"/>
    <n v="14.12"/>
    <n v="0.69"/>
    <n v="1381"/>
  </r>
  <r>
    <x v="1"/>
    <s v="顾客"/>
    <s v="內需"/>
    <s v="-無-"/>
    <s v="C00001"/>
    <x v="2"/>
    <s v="江苏京信电子有限公司(Cable)"/>
    <s v="자동차(조사)"/>
    <s v="AESSXF"/>
    <n v="100003945"/>
    <s v="AESSXF"/>
    <s v="0.75SQ"/>
    <s v="G"/>
    <m/>
    <n v="1000"/>
    <s v="완제품"/>
    <s v="AESSXF 0.75SQ(완제품)"/>
    <s v="A/R송장 (IN)"/>
    <n v="3000"/>
    <s v="M"/>
    <n v="21.18"/>
    <n v="0.69"/>
    <n v="2071.5"/>
  </r>
  <r>
    <x v="1"/>
    <s v="顾客"/>
    <s v="內需"/>
    <s v="-無-"/>
    <s v="C00001"/>
    <x v="2"/>
    <s v="江苏京信电子有限公司(Cable)"/>
    <s v="자동차(조사)"/>
    <s v="AESSXF"/>
    <n v="100003945"/>
    <s v="AESSXF"/>
    <s v="0.75SQ"/>
    <s v="G"/>
    <m/>
    <n v="1000"/>
    <s v="완제품"/>
    <s v="AESSXF 0.75SQ(완제품)"/>
    <s v="A/R송장 (IN)"/>
    <n v="11000"/>
    <s v="M"/>
    <n v="77.66"/>
    <n v="0.69"/>
    <n v="7595.5"/>
  </r>
  <r>
    <x v="1"/>
    <s v="顾客"/>
    <s v="內需"/>
    <s v="-無-"/>
    <s v="C00001"/>
    <x v="2"/>
    <s v="江苏京信电子有限公司(Cable)"/>
    <s v="자동차(조사)"/>
    <s v="AESSXF"/>
    <n v="100003900"/>
    <s v="AESSXF"/>
    <s v="0.5SQ"/>
    <s v="Y"/>
    <m/>
    <n v="1000"/>
    <s v="완제품"/>
    <s v="AESSXF 0.5SQ(완제품)"/>
    <s v="A/R송장 (IN)"/>
    <n v="15000"/>
    <s v="M"/>
    <n v="72.260000000000005"/>
    <n v="0.5"/>
    <n v="7524"/>
  </r>
  <r>
    <x v="1"/>
    <s v="顾客"/>
    <s v="內需"/>
    <s v="-無-"/>
    <s v="C00001"/>
    <x v="2"/>
    <s v="江苏京信电子有限公司(Cable)"/>
    <s v="자동차(조사)"/>
    <s v="AESSXF"/>
    <n v="100003808"/>
    <s v="AESSXF"/>
    <s v="0.5SQ"/>
    <s v="Br"/>
    <m/>
    <n v="1000"/>
    <s v="완제품"/>
    <s v="AESSXF 0.5SQ(완제품)"/>
    <s v="A/R송장 (IN)"/>
    <n v="7800"/>
    <s v="M"/>
    <n v="37.57"/>
    <n v="0.5"/>
    <n v="3912.48"/>
  </r>
  <r>
    <x v="1"/>
    <s v="顾客"/>
    <s v="內需"/>
    <s v="-無-"/>
    <s v="C00001"/>
    <x v="2"/>
    <s v="江苏京信电子有限公司(Cable)"/>
    <s v="자동차(조사)"/>
    <s v="AESSXF"/>
    <n v="100003907"/>
    <s v="AESSXF"/>
    <s v="0.75SQ"/>
    <s v="Gr"/>
    <m/>
    <n v="1000"/>
    <s v="완제품"/>
    <s v="AESSXF 0.75SQ(완제품)"/>
    <s v="A/R송장 (IN)"/>
    <n v="1000"/>
    <s v="M"/>
    <n v="7.06"/>
    <n v="0.69"/>
    <n v="690.5"/>
  </r>
  <r>
    <x v="1"/>
    <s v="顾客"/>
    <s v="內需"/>
    <s v="-無-"/>
    <s v="C00001"/>
    <x v="2"/>
    <s v="江苏京信电子有限公司(Cable)"/>
    <s v="자동차(조사)"/>
    <s v="AESSXF"/>
    <n v="100003961"/>
    <s v="AESSXF"/>
    <s v="0.75SQ"/>
    <s v="P"/>
    <m/>
    <n v="1000"/>
    <s v="완제품"/>
    <s v="AESSXF 0.75SQ(완제품)"/>
    <s v="A/R송장 (IN)"/>
    <n v="1000"/>
    <s v="M"/>
    <n v="7.06"/>
    <n v="0.69"/>
    <n v="690.5"/>
  </r>
  <r>
    <x v="1"/>
    <s v="顾客"/>
    <s v="內需"/>
    <s v="-無-"/>
    <s v="C00001"/>
    <x v="2"/>
    <s v="江苏京信电子有限公司(Cable)"/>
    <s v="자동차(조사)"/>
    <s v="AESSXF"/>
    <n v="100004125"/>
    <s v="AESSXF"/>
    <s v="2.5SQ"/>
    <s v="W"/>
    <m/>
    <n v="400"/>
    <s v="완제품"/>
    <s v="AESSXF 2.5SQ(완제품)"/>
    <s v="A/R송장 (IN)"/>
    <n v="400"/>
    <s v="M"/>
    <n v="9.57"/>
    <n v="1.87"/>
    <n v="748.08"/>
  </r>
  <r>
    <x v="1"/>
    <s v="顾客"/>
    <s v="內需"/>
    <s v="-無-"/>
    <s v="C00001"/>
    <x v="2"/>
    <s v="江苏京信电子有限公司(Cable)"/>
    <s v="자동차(조사)"/>
    <s v="AESSXF"/>
    <n v="100003723"/>
    <s v="AESSXF"/>
    <s v="0.3SQ"/>
    <s v="B"/>
    <m/>
    <n v="1500"/>
    <s v="완제품"/>
    <s v="AESSXF 0.3SQ(완제품)"/>
    <s v="A/R송장 (IN)"/>
    <n v="1400"/>
    <s v="M"/>
    <n v="4.79"/>
    <n v="0.39"/>
    <n v="540.54"/>
  </r>
  <r>
    <x v="1"/>
    <s v="顾客"/>
    <s v="內需"/>
    <s v="-無-"/>
    <s v="C00001"/>
    <x v="2"/>
    <s v="江苏京信电子有限公司(Cable)"/>
    <s v="자동차(조사)"/>
    <s v="AESSXF"/>
    <n v="100003780"/>
    <s v="AESSXF"/>
    <s v="0.3SQ"/>
    <s v="Y"/>
    <m/>
    <n v="1500"/>
    <s v="완제품"/>
    <s v="AESSXF 0.3SQ(완제품)"/>
    <s v="A/R송장 (IN)"/>
    <n v="1350"/>
    <s v="M"/>
    <n v="4.6100000000000003"/>
    <n v="0.39"/>
    <n v="521.24"/>
  </r>
  <r>
    <x v="1"/>
    <s v="顾客"/>
    <s v="內需"/>
    <s v="-無-"/>
    <s v="C00001"/>
    <x v="2"/>
    <s v="江苏京信电子有限公司(Cable)"/>
    <s v="자동차(조사)"/>
    <s v="AESSXF"/>
    <n v="100003796"/>
    <s v="AESSXF"/>
    <s v="0.5SQ"/>
    <s v="B"/>
    <m/>
    <n v="1000"/>
    <s v="완제품"/>
    <s v="AESSXF 0.5SQ(완제품)"/>
    <s v="A/R송장 (IN)"/>
    <n v="700"/>
    <s v="M"/>
    <n v="3.37"/>
    <n v="0.5"/>
    <n v="351.12"/>
  </r>
  <r>
    <x v="1"/>
    <s v="顾客"/>
    <s v="內需"/>
    <s v="-無-"/>
    <s v="C00001"/>
    <x v="2"/>
    <s v="江苏京信电子有限公司(Cable)"/>
    <s v="자동차(조사)"/>
    <s v="AESSXF"/>
    <n v="100003847"/>
    <s v="AESSXF"/>
    <s v="0.5SQ"/>
    <s v="L"/>
    <m/>
    <n v="1000"/>
    <s v="완제품"/>
    <s v="AESSXF 0.5SQ(완제품)"/>
    <s v="A/R송장 (IN)"/>
    <n v="750"/>
    <s v="M"/>
    <n v="3.61"/>
    <n v="0.5"/>
    <n v="376.2"/>
  </r>
  <r>
    <x v="1"/>
    <s v="顾客"/>
    <s v="內需"/>
    <s v="-無-"/>
    <s v="C00001"/>
    <x v="2"/>
    <s v="江苏京信电子有限公司(Cable)"/>
    <s v="자동차(조사)"/>
    <s v="AESSXF"/>
    <n v="100003871"/>
    <s v="AESSXF"/>
    <s v="0.5SQ"/>
    <s v="R"/>
    <m/>
    <n v="1000"/>
    <s v="완제품"/>
    <s v="AESSXF 0.5SQ(완제품)"/>
    <s v="A/R송장 (IN)"/>
    <n v="800"/>
    <s v="M"/>
    <n v="3.85"/>
    <n v="0.5"/>
    <n v="401.28"/>
  </r>
  <r>
    <x v="1"/>
    <s v="顾客"/>
    <s v="內需"/>
    <s v="-無-"/>
    <s v="C00001"/>
    <x v="2"/>
    <s v="江苏京信电子有限公司(Cable)"/>
    <s v="자동차(조사)"/>
    <s v="AESSXF"/>
    <n v="100003948"/>
    <s v="AESSXF"/>
    <s v="0.75SQ"/>
    <s v="L/B"/>
    <m/>
    <n v="1000"/>
    <s v="완제품"/>
    <s v="AESSXF 0.75SQ(완제품)"/>
    <s v="A/R송장 (IN)"/>
    <n v="2000"/>
    <s v="M"/>
    <n v="14.12"/>
    <n v="0.69"/>
    <n v="1381"/>
  </r>
  <r>
    <x v="1"/>
    <s v="顾客"/>
    <s v="內需"/>
    <s v="-無-"/>
    <s v="C00001"/>
    <x v="2"/>
    <s v="江苏京信电子有限公司(Cable)"/>
    <s v="자동차(조사)"/>
    <s v="AESSXF"/>
    <n v="100003832"/>
    <s v="AESSXF"/>
    <s v="0.5SQ"/>
    <s v="G/W"/>
    <m/>
    <n v="1000"/>
    <s v="완제품"/>
    <s v="AESSXF 0.5SQ(완제품)"/>
    <s v="A/R송장 (IN)"/>
    <n v="1000"/>
    <s v="M"/>
    <n v="4.82"/>
    <n v="0.5"/>
    <n v="501.6"/>
  </r>
  <r>
    <x v="1"/>
    <s v="顾客"/>
    <s v="內需"/>
    <s v="-無-"/>
    <s v="C00001"/>
    <x v="2"/>
    <s v="江苏京信电子有限公司(Cable)"/>
    <s v="자동차(조사)"/>
    <s v="AESSXF"/>
    <n v="100003795"/>
    <s v="AESSXF"/>
    <s v="0.5SQ"/>
    <s v="B/Y"/>
    <m/>
    <n v="1000"/>
    <s v="완제품"/>
    <s v="AESSXF 0.5SQ(완제품)"/>
    <s v="A/R송장 (IN)"/>
    <n v="1000"/>
    <s v="M"/>
    <n v="4.82"/>
    <n v="0.5"/>
    <n v="501.6"/>
  </r>
  <r>
    <x v="1"/>
    <s v="顾客"/>
    <s v="內需"/>
    <s v="-無-"/>
    <s v="C00001"/>
    <x v="2"/>
    <s v="江苏京信电子有限公司(Cable)"/>
    <s v="자동차(조사)"/>
    <s v="AESSXF"/>
    <n v="100003799"/>
    <s v="AESSXF"/>
    <s v="0.5SQ"/>
    <s v="Br/B"/>
    <m/>
    <n v="1000"/>
    <s v="완제품"/>
    <s v="AESSXF 0.5SQ(완제품)"/>
    <s v="A/R송장 (IN)"/>
    <n v="1000"/>
    <s v="M"/>
    <n v="4.82"/>
    <n v="0.5"/>
    <n v="501.6"/>
  </r>
  <r>
    <x v="1"/>
    <s v="顾客"/>
    <s v="內需"/>
    <s v="-無-"/>
    <s v="C00001"/>
    <x v="2"/>
    <s v="江苏京信电子有限公司(Cable)"/>
    <s v="자동차(조사)"/>
    <s v="AESSXF"/>
    <n v="100003824"/>
    <s v="AESSXF"/>
    <s v="0.5SQ"/>
    <s v="G/B"/>
    <m/>
    <n v="1000"/>
    <s v="완제품"/>
    <s v="AESSXF 0.5SQ(완제품)"/>
    <s v="A/R송장 (IN)"/>
    <n v="3000"/>
    <s v="M"/>
    <n v="14.45"/>
    <n v="0.5"/>
    <n v="1504.8"/>
  </r>
  <r>
    <x v="1"/>
    <s v="顾客"/>
    <s v="內需"/>
    <s v="-無-"/>
    <s v="C00001"/>
    <x v="2"/>
    <s v="江苏京信电子有限公司(Cable)"/>
    <s v="자동차(조사)"/>
    <s v="AESSXF"/>
    <n v="100003801"/>
    <s v="AESSXF"/>
    <s v="0.5SQ"/>
    <s v="Br/O"/>
    <m/>
    <n v="1000"/>
    <s v="완제품"/>
    <s v="AESSXF 0.5SQ(완제품)"/>
    <s v="A/R송장 (IN)"/>
    <n v="4000"/>
    <s v="M"/>
    <n v="19.27"/>
    <n v="0.5"/>
    <n v="2006.4"/>
  </r>
  <r>
    <x v="1"/>
    <s v="顾客"/>
    <s v="內需"/>
    <s v="-無-"/>
    <s v="C00001"/>
    <x v="2"/>
    <s v="江苏京信电子有限公司(Cable)"/>
    <s v="자동차(조사)"/>
    <s v="AESSXF"/>
    <n v="100003999"/>
    <s v="AESSXF"/>
    <s v="1.25SQ"/>
    <s v="B/O"/>
    <m/>
    <n v="500"/>
    <s v="완제품"/>
    <s v="AESSXF 1.25SQ(완제품)"/>
    <s v="A/R송장 (IN)"/>
    <n v="1000"/>
    <s v="M"/>
    <n v="11.64"/>
    <n v="0.95"/>
    <n v="954.7"/>
  </r>
  <r>
    <x v="1"/>
    <s v="顾客"/>
    <s v="內需"/>
    <s v="-無-"/>
    <s v="C00001"/>
    <x v="2"/>
    <s v="江苏京信电子有限公司(Cable)"/>
    <s v="자동차(조사)"/>
    <s v="AESSXF"/>
    <n v="100003895"/>
    <s v="AESSXF"/>
    <s v="0.5SQ"/>
    <s v="Y/O"/>
    <m/>
    <n v="1000"/>
    <s v="완제품"/>
    <s v="AESSXF 0.5SQ(완제품)"/>
    <s v="A/R송장 (IN)"/>
    <n v="1000"/>
    <s v="M"/>
    <n v="4.82"/>
    <n v="0.5"/>
    <n v="501.6"/>
  </r>
  <r>
    <x v="1"/>
    <s v="顾客"/>
    <s v="內需"/>
    <s v="-無-"/>
    <s v="C00001"/>
    <x v="2"/>
    <s v="江苏京信电子有限公司(Cable)"/>
    <s v="자동차(조사)"/>
    <s v="AESSXF"/>
    <n v="100003792"/>
    <s v="AESSXF"/>
    <s v="0.5SQ"/>
    <s v="B/L"/>
    <m/>
    <n v="1000"/>
    <s v="완제품"/>
    <s v="AESSXF 0.5SQ(완제품)"/>
    <s v="A/R송장 (IN)"/>
    <n v="1000"/>
    <s v="M"/>
    <n v="4.82"/>
    <n v="0.5"/>
    <n v="501.6"/>
  </r>
  <r>
    <x v="1"/>
    <s v="顾客"/>
    <s v="內需"/>
    <s v="-無-"/>
    <s v="C00001"/>
    <x v="2"/>
    <s v="江苏京信电子有限公司(Cable)"/>
    <s v="자동차(조사)"/>
    <s v="AESSXF"/>
    <n v="100003952"/>
    <s v="AESSXF"/>
    <s v="0.75SQ"/>
    <s v="L/R"/>
    <m/>
    <n v="1000"/>
    <s v="완제품"/>
    <s v="AESSXF 0.75SQ(완제품)"/>
    <s v="A/R송장 (IN)"/>
    <n v="1000"/>
    <s v="M"/>
    <n v="7.06"/>
    <n v="0.69"/>
    <n v="690.5"/>
  </r>
  <r>
    <x v="1"/>
    <s v="顾客"/>
    <s v="內需"/>
    <s v="-無-"/>
    <s v="C00001"/>
    <x v="2"/>
    <s v="江苏京信电子有限公司(Cable)"/>
    <s v="자동차(조사)"/>
    <s v="AESSXF"/>
    <n v="100003968"/>
    <s v="AESSXF"/>
    <s v="0.75SQ"/>
    <s v="R/W"/>
    <m/>
    <n v="1000"/>
    <s v="완제품"/>
    <s v="AESSXF 0.75SQ(완제품)"/>
    <s v="A/R송장 (IN)"/>
    <n v="1000"/>
    <s v="M"/>
    <n v="7.06"/>
    <n v="0.69"/>
    <n v="690.5"/>
  </r>
  <r>
    <x v="1"/>
    <s v="顾客"/>
    <s v="內需"/>
    <s v="-無-"/>
    <s v="C00001"/>
    <x v="2"/>
    <s v="江苏京信电子有限公司(Cable)"/>
    <s v="자동차(조사)"/>
    <s v="AESSXF"/>
    <n v="100003846"/>
    <s v="AESSXF"/>
    <s v="0.5SQ"/>
    <s v="L/Y"/>
    <m/>
    <n v="1000"/>
    <s v="완제품"/>
    <s v="AESSXF 0.5SQ(완제품)"/>
    <s v="A/R송장 (IN)"/>
    <n v="1000"/>
    <s v="M"/>
    <n v="4.82"/>
    <n v="0.5"/>
    <n v="501.6"/>
  </r>
  <r>
    <x v="1"/>
    <s v="顾客"/>
    <s v="內需"/>
    <s v="-無-"/>
    <s v="C00001"/>
    <x v="2"/>
    <s v="江苏京信电子有限公司(Cable)"/>
    <s v="자동차(조사)"/>
    <s v="AESSXF"/>
    <n v="100003860"/>
    <s v="AESSXF"/>
    <s v="0.5SQ"/>
    <s v="R/B"/>
    <m/>
    <n v="1000"/>
    <s v="완제품"/>
    <s v="AESSXF 0.5SQ(완제품)"/>
    <s v="A/R송장 (IN)"/>
    <n v="1000"/>
    <s v="M"/>
    <n v="4.82"/>
    <n v="0.5"/>
    <n v="501.6"/>
  </r>
  <r>
    <x v="1"/>
    <s v="顾客"/>
    <s v="內需"/>
    <s v="-無-"/>
    <s v="C00001"/>
    <x v="2"/>
    <s v="江苏京信电子有限公司(Cable)"/>
    <s v="자동차(조사)"/>
    <s v="AESSXF"/>
    <n v="100003977"/>
    <s v="AESSXF"/>
    <s v="0.75SQ"/>
    <s v="W/B"/>
    <m/>
    <n v="1000"/>
    <s v="완제품"/>
    <s v="AESSXF 0.75SQ(완제품)"/>
    <s v="A/R송장 (IN)"/>
    <n v="2000"/>
    <s v="M"/>
    <n v="14.12"/>
    <n v="0.69"/>
    <n v="1381"/>
  </r>
  <r>
    <x v="1"/>
    <s v="顾客"/>
    <s v="內需"/>
    <s v="-無-"/>
    <s v="C00001"/>
    <x v="2"/>
    <s v="江苏京信电子有限公司(Cable)"/>
    <s v="자동차(조사)"/>
    <s v="AESSXF"/>
    <n v="100003961"/>
    <s v="AESSXF"/>
    <s v="0.75SQ"/>
    <s v="P"/>
    <m/>
    <n v="1000"/>
    <s v="완제품"/>
    <s v="AESSXF 0.75SQ(완제품)"/>
    <s v="A/R송장 (IN)"/>
    <n v="3600"/>
    <s v="M"/>
    <n v="25.42"/>
    <n v="0.69"/>
    <n v="2485.8000000000002"/>
  </r>
  <r>
    <x v="1"/>
    <s v="顾客"/>
    <s v="內需"/>
    <s v="-無-"/>
    <s v="C00001"/>
    <x v="2"/>
    <s v="江苏京信电子有限公司(Cable)"/>
    <s v="자동차(조사)"/>
    <s v="AESSXF"/>
    <n v="100003970"/>
    <s v="AESSXF"/>
    <s v="0.75SQ"/>
    <s v="R"/>
    <m/>
    <n v="1000"/>
    <s v="완제품"/>
    <s v="AESSXF 0.75SQ(완제품)"/>
    <s v="A/R송장 (IN)"/>
    <n v="900"/>
    <s v="M"/>
    <n v="6.35"/>
    <n v="0.69"/>
    <n v="621.45000000000005"/>
  </r>
  <r>
    <x v="1"/>
    <s v="顾客"/>
    <s v="內需"/>
    <s v="-無-"/>
    <s v="C00001"/>
    <x v="2"/>
    <s v="江苏京信电子有限公司(Cable)"/>
    <s v="자동차(조사)"/>
    <s v="AESSXF"/>
    <n v="100003992"/>
    <s v="AESSXF"/>
    <s v="0.75SQ"/>
    <s v="Y"/>
    <m/>
    <n v="1000"/>
    <s v="완제품"/>
    <s v="AESSXF 0.75SQ(완제품)"/>
    <s v="A/R송장 (IN)"/>
    <n v="1000"/>
    <s v="M"/>
    <n v="7.06"/>
    <n v="0.69"/>
    <n v="690.5"/>
  </r>
  <r>
    <x v="1"/>
    <s v="顾客"/>
    <s v="內需"/>
    <s v="-無-"/>
    <s v="C00001"/>
    <x v="2"/>
    <s v="江苏京信电子有限公司(Cable)"/>
    <s v="자동차(조사)"/>
    <s v="AESSXF"/>
    <n v="100003910"/>
    <s v="AESSXF"/>
    <s v="0.75SQ"/>
    <s v="B/O"/>
    <m/>
    <n v="1000"/>
    <s v="완제품"/>
    <s v="AESSXF 0.75SQ(완제품)"/>
    <s v="A/R송장 (IN)"/>
    <n v="1000"/>
    <s v="M"/>
    <n v="7.06"/>
    <n v="0.69"/>
    <n v="690.5"/>
  </r>
  <r>
    <x v="1"/>
    <s v="顾客"/>
    <s v="內需"/>
    <s v="-無-"/>
    <s v="C00001"/>
    <x v="2"/>
    <s v="江苏京信电子有限公司(Cable)"/>
    <s v="자동차(조사)"/>
    <s v="AESSXF"/>
    <n v="100003871"/>
    <s v="AESSXF"/>
    <s v="0.5SQ"/>
    <s v="R"/>
    <m/>
    <n v="1000"/>
    <s v="완제품"/>
    <s v="AESSXF 0.5SQ(완제품)"/>
    <s v="A/R송장 (IN)"/>
    <n v="2900"/>
    <s v="M"/>
    <n v="13.97"/>
    <n v="0.5"/>
    <n v="1454.64"/>
  </r>
  <r>
    <x v="1"/>
    <s v="顾客"/>
    <s v="內需"/>
    <s v="-無-"/>
    <s v="C00001"/>
    <x v="2"/>
    <s v="江苏京信电子有限公司(Cable)"/>
    <s v="자동차(조사)"/>
    <s v="AESSXF"/>
    <n v="100003948"/>
    <s v="AESSXF"/>
    <s v="0.75SQ"/>
    <s v="L/B"/>
    <m/>
    <n v="1000"/>
    <s v="완제품"/>
    <s v="AESSXF 0.75SQ(완제품)"/>
    <s v="A/R송장 (IN)"/>
    <n v="2000"/>
    <s v="M"/>
    <n v="14.12"/>
    <n v="0.69"/>
    <n v="1381"/>
  </r>
  <r>
    <x v="1"/>
    <s v="顾客"/>
    <s v="內需"/>
    <s v="-無-"/>
    <s v="C00001"/>
    <x v="2"/>
    <s v="江苏京信电子有限公司(Cable)"/>
    <s v="자동차(조사)"/>
    <s v="AESSXF"/>
    <n v="100003832"/>
    <s v="AESSXF"/>
    <s v="0.5SQ"/>
    <s v="G/W"/>
    <m/>
    <n v="1000"/>
    <s v="완제품"/>
    <s v="AESSXF 0.5SQ(완제품)"/>
    <s v="A/R송장 (IN)"/>
    <n v="1000"/>
    <s v="M"/>
    <n v="4.82"/>
    <n v="0.5"/>
    <n v="501.6"/>
  </r>
  <r>
    <x v="1"/>
    <s v="顾客"/>
    <s v="內需"/>
    <s v="-無-"/>
    <s v="C00001"/>
    <x v="2"/>
    <s v="江苏京信电子有限公司(Cable)"/>
    <s v="자동차(조사)"/>
    <s v="AESSXF"/>
    <n v="100003900"/>
    <s v="AESSXF"/>
    <s v="0.5SQ"/>
    <s v="Y"/>
    <m/>
    <n v="1000"/>
    <s v="완제품"/>
    <s v="AESSXF 0.5SQ(완제품)"/>
    <s v="A/R송장 (IN)"/>
    <n v="6000"/>
    <s v="M"/>
    <n v="28.9"/>
    <n v="0.5"/>
    <n v="3009.6"/>
  </r>
  <r>
    <x v="1"/>
    <s v="顾客"/>
    <s v="內需"/>
    <s v="-無-"/>
    <s v="C00001"/>
    <x v="2"/>
    <s v="江苏京信电子有限公司(Cable)"/>
    <s v="자동차(조사)"/>
    <s v="AESSXF"/>
    <n v="100003992"/>
    <s v="AESSXF"/>
    <s v="0.75SQ"/>
    <s v="Y"/>
    <m/>
    <n v="1000"/>
    <s v="완제품"/>
    <s v="AESSXF 0.75SQ(완제품)"/>
    <s v="A/R송장 (IN)"/>
    <n v="2000"/>
    <s v="M"/>
    <n v="14.12"/>
    <n v="0.69"/>
    <n v="1381"/>
  </r>
  <r>
    <x v="1"/>
    <s v="顾客"/>
    <s v="內需"/>
    <s v="-無-"/>
    <s v="C00001"/>
    <x v="2"/>
    <s v="江苏京信电子有限公司(Cable)"/>
    <s v="자동차(조사)"/>
    <s v="AESSXF"/>
    <n v="100003845"/>
    <s v="AESSXF"/>
    <s v="0.5SQ"/>
    <s v="L/W"/>
    <m/>
    <n v="1000"/>
    <s v="완제품"/>
    <s v="AESSXF 0.5SQ(완제품)"/>
    <s v="A/R송장 (IN)"/>
    <n v="3000"/>
    <s v="M"/>
    <n v="14.45"/>
    <n v="0.5"/>
    <n v="1504.8"/>
  </r>
  <r>
    <x v="1"/>
    <s v="顾客"/>
    <s v="內需"/>
    <s v="-無-"/>
    <s v="C00001"/>
    <x v="2"/>
    <s v="江苏京信电子有限公司(Cable)"/>
    <s v="자동차(조사)"/>
    <s v="AESSXF"/>
    <n v="100004057"/>
    <s v="AESSXF"/>
    <s v="1.25SQ"/>
    <s v="W/B"/>
    <m/>
    <n v="500"/>
    <s v="완제품"/>
    <s v="AESSXF 1.25SQ(완제품)"/>
    <s v="A/R송장 (IN)"/>
    <n v="1000"/>
    <s v="M"/>
    <n v="11.64"/>
    <n v="0.95"/>
    <n v="954.7"/>
  </r>
  <r>
    <x v="1"/>
    <s v="顾客"/>
    <s v="內需"/>
    <s v="-無-"/>
    <s v="C00001"/>
    <x v="2"/>
    <s v="江苏京信电子有限公司(Cable)"/>
    <s v="자동차(조사)"/>
    <s v="AESSXF"/>
    <n v="100003945"/>
    <s v="AESSXF"/>
    <s v="0.75SQ"/>
    <s v="G"/>
    <m/>
    <n v="1000"/>
    <s v="완제품"/>
    <s v="AESSXF 0.75SQ(완제품)"/>
    <s v="A/R송장 (IN)"/>
    <n v="6000"/>
    <s v="M"/>
    <n v="42.36"/>
    <n v="0.69"/>
    <n v="4143"/>
  </r>
  <r>
    <x v="1"/>
    <s v="顾客"/>
    <s v="內需"/>
    <s v="-無-"/>
    <s v="C00001"/>
    <x v="2"/>
    <s v="江苏京信电子有限公司(Cable)"/>
    <s v="자동차(조사)"/>
    <s v="AESSXF"/>
    <n v="100003808"/>
    <s v="AESSXF"/>
    <s v="0.5SQ"/>
    <s v="Br"/>
    <m/>
    <n v="1000"/>
    <s v="완제품"/>
    <s v="AESSXF 0.5SQ(완제품)"/>
    <s v="A/R송장 (IN)"/>
    <n v="2000"/>
    <s v="M"/>
    <n v="9.6300000000000008"/>
    <n v="0.5"/>
    <n v="1003.2"/>
  </r>
  <r>
    <x v="1"/>
    <s v="顾客"/>
    <s v="內需"/>
    <s v="-無-"/>
    <s v="C00001"/>
    <x v="2"/>
    <s v="江苏京信电子有限公司(Cable)"/>
    <s v="자동차(조사)"/>
    <s v="AESSXF"/>
    <n v="100003871"/>
    <s v="AESSXF"/>
    <s v="0.5SQ"/>
    <s v="R"/>
    <m/>
    <n v="1000"/>
    <s v="완제품"/>
    <s v="AESSXF 0.5SQ(완제품)"/>
    <s v="A/R송장 (IN)"/>
    <n v="7000"/>
    <s v="M"/>
    <n v="33.72"/>
    <n v="0.5"/>
    <n v="3511.2"/>
  </r>
  <r>
    <x v="1"/>
    <s v="顾客"/>
    <s v="內需"/>
    <s v="-無-"/>
    <s v="C00001"/>
    <x v="2"/>
    <s v="江苏京信电子有限公司(Cable)"/>
    <s v="자동차(조사)"/>
    <s v="AESSXF"/>
    <n v="100003760"/>
    <s v="AESSXF"/>
    <s v="0.3SQ"/>
    <s v="R/B"/>
    <m/>
    <n v="1500"/>
    <s v="완제품"/>
    <s v="AESSXF 0.3SQ(완제품)"/>
    <s v="A/R송장 (IN)"/>
    <n v="1500"/>
    <s v="M"/>
    <n v="5.13"/>
    <n v="0.39"/>
    <n v="579.15"/>
  </r>
  <r>
    <x v="1"/>
    <s v="顾客"/>
    <s v="內需"/>
    <s v="-無-"/>
    <s v="C00001"/>
    <x v="2"/>
    <s v="江苏京信电子有限公司(Cable)"/>
    <s v="자동차(조사)"/>
    <s v="AESSXF"/>
    <n v="100003795"/>
    <s v="AESSXF"/>
    <s v="0.5SQ"/>
    <s v="B/Y"/>
    <m/>
    <n v="1000"/>
    <s v="완제품"/>
    <s v="AESSXF 0.5SQ(완제품)"/>
    <s v="A/R송장 (IN)"/>
    <n v="2000"/>
    <s v="M"/>
    <n v="9.6300000000000008"/>
    <n v="0.5"/>
    <n v="1003.2"/>
  </r>
  <r>
    <x v="1"/>
    <s v="顾客"/>
    <s v="內需"/>
    <s v="-無-"/>
    <s v="C00001"/>
    <x v="2"/>
    <s v="江苏京信电子有限公司(Cable)"/>
    <s v="자동차(조사)"/>
    <s v="AESSXF"/>
    <n v="100003824"/>
    <s v="AESSXF"/>
    <s v="0.5SQ"/>
    <s v="G/B"/>
    <m/>
    <n v="1000"/>
    <s v="완제품"/>
    <s v="AESSXF 0.5SQ(완제품)"/>
    <s v="A/R송장 (IN)"/>
    <n v="2000"/>
    <s v="M"/>
    <n v="9.6300000000000008"/>
    <n v="0.5"/>
    <n v="1003.2"/>
  </r>
  <r>
    <x v="1"/>
    <s v="顾客"/>
    <s v="內需"/>
    <s v="-無-"/>
    <s v="C00001"/>
    <x v="2"/>
    <s v="江苏京信电子有限公司(Cable)"/>
    <s v="자동차(조사)"/>
    <s v="AESSXF"/>
    <n v="100003801"/>
    <s v="AESSXF"/>
    <s v="0.5SQ"/>
    <s v="Br/O"/>
    <m/>
    <n v="1000"/>
    <s v="완제품"/>
    <s v="AESSXF 0.5SQ(완제품)"/>
    <s v="A/R송장 (IN)"/>
    <n v="2000"/>
    <s v="M"/>
    <n v="9.6300000000000008"/>
    <n v="0.5"/>
    <n v="1003.2"/>
  </r>
  <r>
    <x v="1"/>
    <s v="顾客"/>
    <s v="內需"/>
    <s v="-無-"/>
    <s v="C00001"/>
    <x v="2"/>
    <s v="江苏京信电子有限公司(Cable)"/>
    <s v="자동차(조사)"/>
    <s v="AESSXF"/>
    <n v="100003968"/>
    <s v="AESSXF"/>
    <s v="0.75SQ"/>
    <s v="R/W"/>
    <m/>
    <n v="1000"/>
    <s v="완제품"/>
    <s v="AESSXF 0.75SQ(완제품)"/>
    <s v="A/R송장 (IN)"/>
    <n v="1000"/>
    <s v="M"/>
    <n v="7.06"/>
    <n v="0.69"/>
    <n v="690.5"/>
  </r>
  <r>
    <x v="1"/>
    <s v="顾客"/>
    <s v="內需"/>
    <s v="-無-"/>
    <s v="C00001"/>
    <x v="2"/>
    <s v="江苏京信电子有限公司(Cable)"/>
    <s v="자동차(조사)"/>
    <s v="AESSXF"/>
    <n v="100003977"/>
    <s v="AESSXF"/>
    <s v="0.75SQ"/>
    <s v="W/B"/>
    <m/>
    <n v="1000"/>
    <s v="완제품"/>
    <s v="AESSXF 0.75SQ(완제품)"/>
    <s v="A/R송장 (IN)"/>
    <n v="1000"/>
    <s v="M"/>
    <n v="7.06"/>
    <n v="0.69"/>
    <n v="690.5"/>
  </r>
  <r>
    <x v="1"/>
    <s v="顾客"/>
    <s v="內需"/>
    <s v="-無-"/>
    <s v="C00001"/>
    <x v="2"/>
    <s v="江苏京信电子有限公司(Cable)"/>
    <s v="자동차(조사)"/>
    <s v="AESSXF"/>
    <n v="100003933"/>
    <s v="AESSXF"/>
    <s v="0.75SQ"/>
    <s v="O"/>
    <m/>
    <n v="1000"/>
    <s v="완제품"/>
    <s v="AESSXF 0.75SQ(완제품)"/>
    <s v="A/R송장 (IN)"/>
    <n v="2000"/>
    <s v="M"/>
    <n v="14.12"/>
    <n v="0.69"/>
    <n v="1381"/>
  </r>
  <r>
    <x v="1"/>
    <s v="顾客"/>
    <s v="內需"/>
    <s v="-無-"/>
    <s v="C00001"/>
    <x v="2"/>
    <s v="江苏京信电子有限公司(Cable)"/>
    <s v="자동차(조사)"/>
    <s v="AESSXF"/>
    <n v="100003799"/>
    <s v="AESSXF"/>
    <s v="0.5SQ"/>
    <s v="Br/B"/>
    <m/>
    <n v="1000"/>
    <s v="완제품"/>
    <s v="AESSXF 0.5SQ(완제품)"/>
    <s v="A/R송장 (IN)"/>
    <n v="1000"/>
    <s v="M"/>
    <n v="4.82"/>
    <n v="0.5"/>
    <n v="501.6"/>
  </r>
  <r>
    <x v="1"/>
    <s v="顾客"/>
    <s v="內需"/>
    <s v="-無-"/>
    <s v="C00001"/>
    <x v="2"/>
    <s v="江苏京信电子有限公司(Cable)"/>
    <s v="자동차(조사)"/>
    <s v="AESSXF"/>
    <n v="100003792"/>
    <s v="AESSXF"/>
    <s v="0.5SQ"/>
    <s v="B/L"/>
    <m/>
    <n v="1000"/>
    <s v="완제품"/>
    <s v="AESSXF 0.5SQ(완제품)"/>
    <s v="A/R송장 (IN)"/>
    <n v="2000"/>
    <s v="M"/>
    <n v="9.6300000000000008"/>
    <n v="0.5"/>
    <n v="1003.2"/>
  </r>
  <r>
    <x v="1"/>
    <s v="顾客"/>
    <s v="內需"/>
    <s v="-無-"/>
    <s v="C00001"/>
    <x v="2"/>
    <s v="江苏京信电子有限公司(Cable)"/>
    <s v="자동차(조사)"/>
    <s v="AESSXF"/>
    <n v="100003999"/>
    <s v="AESSXF"/>
    <s v="1.25SQ"/>
    <s v="B/O"/>
    <m/>
    <n v="500"/>
    <s v="완제품"/>
    <s v="AESSXF 1.25SQ(완제품)"/>
    <s v="A/R송장 (IN)"/>
    <n v="500"/>
    <s v="M"/>
    <n v="5.82"/>
    <n v="0.95"/>
    <n v="477.35"/>
  </r>
  <r>
    <x v="1"/>
    <s v="顾客"/>
    <s v="內需"/>
    <s v="-無-"/>
    <s v="C00001"/>
    <x v="2"/>
    <s v="江苏京信电子有限公司(Cable)"/>
    <s v="자동차(조사)"/>
    <s v="AESSXF"/>
    <n v="100003846"/>
    <s v="AESSXF"/>
    <s v="0.5SQ"/>
    <s v="L/Y"/>
    <m/>
    <n v="1000"/>
    <s v="완제품"/>
    <s v="AESSXF 0.5SQ(완제품)"/>
    <s v="A/R송장 (IN)"/>
    <n v="1000"/>
    <s v="M"/>
    <n v="4.82"/>
    <n v="0.5"/>
    <n v="501.6"/>
  </r>
  <r>
    <x v="1"/>
    <s v="顾客"/>
    <s v="內需"/>
    <s v="-無-"/>
    <s v="C00001"/>
    <x v="2"/>
    <s v="江苏京信电子有限公司(Cable)"/>
    <s v="자동차(조사)"/>
    <s v="AESSXF"/>
    <n v="100003926"/>
    <s v="AESSXF"/>
    <s v="0.75SQ"/>
    <s v="Br"/>
    <m/>
    <n v="1000"/>
    <s v="완제품"/>
    <s v="AESSXF 0.75SQ(완제품)"/>
    <s v="A/R송장 (IN)"/>
    <n v="1000"/>
    <s v="M"/>
    <n v="7.06"/>
    <n v="0.69"/>
    <n v="690.5"/>
  </r>
  <r>
    <x v="1"/>
    <s v="顾客"/>
    <s v="內需"/>
    <s v="-無-"/>
    <s v="C00001"/>
    <x v="2"/>
    <s v="江苏京信电子有限公司(Cable)"/>
    <s v="자동차(조사)"/>
    <s v="AESSXF"/>
    <n v="100003889"/>
    <s v="AESSXF"/>
    <s v="0.5SQ"/>
    <s v="W"/>
    <m/>
    <n v="1000"/>
    <s v="완제품"/>
    <s v="AESSXF 0.5SQ(완제품)"/>
    <s v="A/R송장 (IN)"/>
    <n v="700"/>
    <s v="M"/>
    <n v="3.37"/>
    <n v="0.5"/>
    <n v="351.12"/>
  </r>
  <r>
    <x v="1"/>
    <s v="顾客"/>
    <s v="內需"/>
    <s v="-無-"/>
    <s v="C00001"/>
    <x v="2"/>
    <s v="江苏京信电子有限公司(Cable)"/>
    <s v="자동차(조사)"/>
    <s v="AESSXF"/>
    <n v="100003892"/>
    <s v="AESSXF"/>
    <s v="0.5SQ"/>
    <s v="Y/B"/>
    <m/>
    <n v="1000"/>
    <s v="완제품"/>
    <s v="AESSXF 0.5SQ(완제품)"/>
    <s v="A/R송장 (IN)"/>
    <n v="1000"/>
    <s v="M"/>
    <n v="4.82"/>
    <n v="0.5"/>
    <n v="501.6"/>
  </r>
  <r>
    <x v="1"/>
    <s v="顾客"/>
    <s v="內需"/>
    <s v="-無-"/>
    <s v="C00001"/>
    <x v="2"/>
    <s v="江苏京信电子有限公司(Cable)"/>
    <s v="자동차(조사)"/>
    <s v="AESSXF"/>
    <n v="100018881"/>
    <s v="AESSXF"/>
    <s v="0.5SQ"/>
    <s v="P"/>
    <s v="NPS"/>
    <n v="10000"/>
    <s v="완제품"/>
    <s v="AESSXF 0.5SQ(완제품)"/>
    <s v="A/R송장 (IN)"/>
    <n v="10000"/>
    <s v="M"/>
    <n v="48.17"/>
    <n v="0.5"/>
    <n v="5016"/>
  </r>
  <r>
    <x v="1"/>
    <s v="顾客"/>
    <s v="內需"/>
    <s v="-無-"/>
    <s v="C00001"/>
    <x v="2"/>
    <s v="江苏京信电子有限公司(Cable)"/>
    <s v="자동차(조사)"/>
    <s v="AESSXF"/>
    <n v="100003907"/>
    <s v="AESSXF"/>
    <s v="0.75SQ"/>
    <s v="Gr"/>
    <m/>
    <n v="1000"/>
    <s v="완제품"/>
    <s v="AESSXF 0.75SQ(완제품)"/>
    <s v="A/R송장 (IN)"/>
    <n v="1000"/>
    <s v="M"/>
    <n v="7.06"/>
    <n v="0.69"/>
    <n v="690.5"/>
  </r>
  <r>
    <x v="1"/>
    <s v="顾客"/>
    <s v="內需"/>
    <s v="-無-"/>
    <s v="C00001"/>
    <x v="2"/>
    <s v="江苏京信电子有限公司(Cable)"/>
    <s v="자동차(조사)"/>
    <s v="AESSXF"/>
    <n v="100003961"/>
    <s v="AESSXF"/>
    <s v="0.75SQ"/>
    <s v="P"/>
    <m/>
    <n v="1000"/>
    <s v="완제품"/>
    <s v="AESSXF 0.75SQ(완제품)"/>
    <s v="A/R송장 (IN)"/>
    <n v="1000"/>
    <s v="M"/>
    <n v="7.06"/>
    <n v="0.69"/>
    <n v="690.5"/>
  </r>
  <r>
    <x v="1"/>
    <s v="顾客"/>
    <s v="內需"/>
    <s v="-無-"/>
    <s v="C00001"/>
    <x v="2"/>
    <s v="江苏京信电子有限公司(Cable)"/>
    <s v="자동차(조사)"/>
    <s v="AESSXF"/>
    <n v="100018879"/>
    <s v="AESSXF"/>
    <s v="0.5SQ"/>
    <s v="L"/>
    <s v="NPS"/>
    <n v="10000"/>
    <s v="완제품"/>
    <s v="AESSXF 0.5SQ(완제품)"/>
    <s v="A/R송장 (IN)"/>
    <n v="10000"/>
    <s v="M"/>
    <n v="48.17"/>
    <n v="0.5"/>
    <n v="5016"/>
  </r>
  <r>
    <x v="1"/>
    <s v="顾客"/>
    <s v="內需"/>
    <s v="-無-"/>
    <s v="C00001"/>
    <x v="2"/>
    <s v="江苏京信电子有限公司(Cable)"/>
    <s v="자동차(조사)"/>
    <s v="AESSXF"/>
    <n v="100003860"/>
    <s v="AESSXF"/>
    <s v="0.5SQ"/>
    <s v="R/B"/>
    <m/>
    <n v="1000"/>
    <s v="완제품"/>
    <s v="AESSXF 0.5SQ(완제품)"/>
    <s v="A/R송장 (IN)"/>
    <n v="2000"/>
    <s v="M"/>
    <n v="9.6300000000000008"/>
    <n v="0.5"/>
    <n v="1003.2"/>
  </r>
  <r>
    <x v="1"/>
    <s v="顾客"/>
    <s v="內需"/>
    <s v="-無-"/>
    <s v="C00001"/>
    <x v="2"/>
    <s v="江苏京信电子有限公司(Cable)"/>
    <s v="자동차(조사)"/>
    <s v="AESSXF"/>
    <n v="100003952"/>
    <s v="AESSXF"/>
    <s v="0.75SQ"/>
    <s v="L/R"/>
    <m/>
    <n v="1000"/>
    <s v="완제품"/>
    <s v="AESSXF 0.75SQ(완제품)"/>
    <s v="A/R송장 (IN)"/>
    <n v="1000"/>
    <s v="M"/>
    <n v="7.06"/>
    <n v="0.69"/>
    <n v="690.5"/>
  </r>
  <r>
    <x v="1"/>
    <s v="顾客"/>
    <s v="內需"/>
    <s v="-無-"/>
    <s v="C00001"/>
    <x v="2"/>
    <s v="江苏京信电子有限公司(Cable)"/>
    <s v="자동차(조사)"/>
    <s v="AESSXF"/>
    <n v="100003729"/>
    <s v="AESSXF"/>
    <s v="0.3SQ"/>
    <s v="Br"/>
    <m/>
    <n v="1500"/>
    <s v="완제품"/>
    <s v="AESSXF 0.3SQ(완제품)"/>
    <s v="A/R송장 (IN)"/>
    <n v="1500"/>
    <s v="M"/>
    <n v="5.13"/>
    <n v="0.39"/>
    <n v="579.15"/>
  </r>
  <r>
    <x v="1"/>
    <s v="顾客"/>
    <s v="內需"/>
    <s v="-無-"/>
    <s v="C00001"/>
    <x v="2"/>
    <s v="江苏京信电子有限公司(Cable)"/>
    <s v="자동차(조사)"/>
    <s v="AESSXF"/>
    <n v="100003740"/>
    <s v="AESSXF"/>
    <s v="0.3SQ"/>
    <s v="G/B"/>
    <m/>
    <n v="1500"/>
    <s v="완제품"/>
    <s v="AESSXF 0.3SQ(완제품)"/>
    <s v="A/R송장 (IN)"/>
    <n v="1500"/>
    <s v="M"/>
    <n v="5.13"/>
    <n v="0.39"/>
    <n v="579.15"/>
  </r>
  <r>
    <x v="1"/>
    <s v="顾客"/>
    <s v="內需"/>
    <s v="-無-"/>
    <s v="C00001"/>
    <x v="2"/>
    <s v="江苏京信电子有限公司(Cable)"/>
    <s v="자동차(조사)"/>
    <s v="AESSXF"/>
    <n v="100003717"/>
    <s v="AESSXF"/>
    <s v="0.3SQ"/>
    <s v="Gr"/>
    <m/>
    <n v="1500"/>
    <s v="완제품"/>
    <s v="AESSXF 0.3SQ(완제품)"/>
    <s v="A/R송장 (IN)"/>
    <n v="1500"/>
    <s v="M"/>
    <n v="5.13"/>
    <n v="0.39"/>
    <n v="579.15"/>
  </r>
  <r>
    <x v="1"/>
    <s v="顾客"/>
    <s v="內需"/>
    <s v="-無-"/>
    <s v="C00001"/>
    <x v="2"/>
    <s v="江苏京信电子有限公司(Cable)"/>
    <s v="자동차(조사)"/>
    <s v="AESSXF"/>
    <n v="100003715"/>
    <s v="AESSXF"/>
    <s v="0.3SQ"/>
    <s v="Gr/B"/>
    <m/>
    <n v="1500"/>
    <s v="완제품"/>
    <s v="AESSXF(G) 0.3SQ(완제품)"/>
    <s v="A/R송장 (IN)"/>
    <n v="1500"/>
    <s v="M"/>
    <n v="5.13"/>
    <n v="0.39"/>
    <n v="579.15"/>
  </r>
  <r>
    <x v="1"/>
    <s v="顾客"/>
    <s v="內需"/>
    <s v="-無-"/>
    <s v="C00001"/>
    <x v="2"/>
    <s v="江苏京信电子有限公司(Cable)"/>
    <s v="자동차(조사)"/>
    <s v="AESSXF"/>
    <n v="100003752"/>
    <s v="AESSXF"/>
    <s v="0.3SQ"/>
    <s v="L"/>
    <m/>
    <n v="1500"/>
    <s v="완제품"/>
    <s v="AESSXF 0.3SQ(완제품)"/>
    <s v="A/R송장 (IN)"/>
    <n v="1500"/>
    <s v="M"/>
    <n v="5.13"/>
    <n v="0.39"/>
    <n v="579.15"/>
  </r>
  <r>
    <x v="1"/>
    <s v="顾客"/>
    <s v="內需"/>
    <s v="-無-"/>
    <s v="C00001"/>
    <x v="2"/>
    <s v="江苏京信电子有限公司(Cable)"/>
    <s v="자동차(조사)"/>
    <s v="AESSXF"/>
    <n v="100003736"/>
    <s v="AESSXF"/>
    <s v="0.3SQ"/>
    <s v="O"/>
    <m/>
    <n v="1500"/>
    <s v="완제품"/>
    <s v="AESSXF 0.3SQ(완제품)"/>
    <s v="A/R송장 (IN)"/>
    <n v="1500"/>
    <s v="M"/>
    <n v="5.13"/>
    <n v="0.39"/>
    <n v="579.15"/>
  </r>
  <r>
    <x v="1"/>
    <s v="顾客"/>
    <s v="內需"/>
    <s v="-無-"/>
    <s v="C00001"/>
    <x v="2"/>
    <s v="江苏京信电子有限公司(Cable)"/>
    <s v="자동차(조사)"/>
    <s v="AESSXF"/>
    <n v="100003758"/>
    <s v="AESSXF"/>
    <s v="0.3SQ"/>
    <s v="P"/>
    <m/>
    <n v="1500"/>
    <s v="완제품"/>
    <s v="AESSXF 0.3SQ(완제품)"/>
    <s v="A/R송장 (IN)"/>
    <n v="1500"/>
    <s v="M"/>
    <n v="5.13"/>
    <n v="0.39"/>
    <n v="579.15"/>
  </r>
  <r>
    <x v="1"/>
    <s v="顾客"/>
    <s v="內需"/>
    <s v="-無-"/>
    <s v="C00001"/>
    <x v="2"/>
    <s v="江苏京信电子有限公司(Cable)"/>
    <s v="자동차(조사)"/>
    <s v="AESSXF"/>
    <n v="100003773"/>
    <s v="AESSXF"/>
    <s v="0.3SQ"/>
    <s v="W"/>
    <m/>
    <n v="1500"/>
    <s v="완제품"/>
    <s v="AESSXF 0.3SQ(완제품)"/>
    <s v="A/R송장 (IN)"/>
    <n v="1000"/>
    <s v="M"/>
    <n v="3.42"/>
    <n v="0.39"/>
    <n v="386.1"/>
  </r>
  <r>
    <x v="1"/>
    <s v="顾客"/>
    <s v="內需"/>
    <s v="-無-"/>
    <s v="C00001"/>
    <x v="2"/>
    <s v="江苏京信电子有限公司(Cable)"/>
    <s v="자동차(조사)"/>
    <s v="AESSXF"/>
    <n v="100003780"/>
    <s v="AESSXF"/>
    <s v="0.3SQ"/>
    <s v="Y"/>
    <m/>
    <n v="1500"/>
    <s v="완제품"/>
    <s v="AESSXF 0.3SQ(완제품)"/>
    <s v="A/R송장 (IN)"/>
    <n v="2450"/>
    <s v="M"/>
    <n v="8.3699999999999992"/>
    <n v="0.39"/>
    <n v="945.95"/>
  </r>
  <r>
    <x v="1"/>
    <s v="顾客"/>
    <s v="內需"/>
    <s v="-無-"/>
    <s v="C00001"/>
    <x v="2"/>
    <s v="江苏京信电子有限公司(Cable)"/>
    <s v="자동차(조사)"/>
    <s v="AESSXF"/>
    <n v="100003837"/>
    <s v="AESSXF"/>
    <s v="0.5SQ"/>
    <s v="L/B"/>
    <m/>
    <n v="1000"/>
    <s v="완제품"/>
    <s v="AESSXF 0.5SQ(완제품)"/>
    <s v="A/R송장 (IN)"/>
    <n v="1000"/>
    <s v="M"/>
    <n v="4.82"/>
    <n v="0.5"/>
    <n v="501.6"/>
  </r>
  <r>
    <x v="1"/>
    <s v="顾客"/>
    <s v="內需"/>
    <s v="-無-"/>
    <s v="C00001"/>
    <x v="2"/>
    <s v="江苏京信电子有限公司(Cable)"/>
    <s v="자동차(조사)"/>
    <s v="AESSXF"/>
    <n v="100003871"/>
    <s v="AESSXF"/>
    <s v="0.5SQ"/>
    <s v="R"/>
    <m/>
    <n v="1000"/>
    <s v="완제품"/>
    <s v="AESSXF 0.5SQ(완제품)"/>
    <s v="A/R송장 (IN)"/>
    <n v="3000"/>
    <s v="M"/>
    <n v="14.45"/>
    <n v="0.5"/>
    <n v="1504.8"/>
  </r>
  <r>
    <x v="1"/>
    <s v="顾客"/>
    <s v="內需"/>
    <s v="-無-"/>
    <s v="C00001"/>
    <x v="2"/>
    <s v="江苏京信电子有限公司(Cable)"/>
    <s v="자동차(조사)"/>
    <s v="AESSXF"/>
    <n v="100004062"/>
    <s v="AESSXF"/>
    <s v="1.25SQ"/>
    <s v="W"/>
    <m/>
    <n v="500"/>
    <s v="완제품"/>
    <s v="AESSXF 1.25SQ(완제품)"/>
    <s v="A/R송장 (IN)"/>
    <n v="500"/>
    <s v="M"/>
    <n v="5.82"/>
    <n v="0.95"/>
    <n v="477.35"/>
  </r>
  <r>
    <x v="1"/>
    <s v="顾客"/>
    <s v="內需"/>
    <s v="-無-"/>
    <s v="C00001"/>
    <x v="2"/>
    <s v="江苏京信电子有限公司(Cable)"/>
    <s v="자동차(조사)"/>
    <s v="AESSXF"/>
    <n v="100004113"/>
    <s v="AESSXF"/>
    <s v="2.5SQ"/>
    <s v="B"/>
    <m/>
    <n v="400"/>
    <s v="완제품"/>
    <s v="AESSXF 2.5SQ(완제품)"/>
    <s v="A/R송장 (IN)"/>
    <n v="400"/>
    <s v="M"/>
    <n v="9.57"/>
    <n v="1.87"/>
    <n v="748.08"/>
  </r>
  <r>
    <x v="1"/>
    <s v="顾客"/>
    <s v="內需"/>
    <s v="-無-"/>
    <s v="C00001"/>
    <x v="2"/>
    <s v="江苏京信电子有限公司(Cable)"/>
    <s v="자동차(조사)"/>
    <s v="AESSXF"/>
    <n v="100004113"/>
    <s v="AESSXF"/>
    <s v="2.5SQ"/>
    <s v="B"/>
    <m/>
    <n v="400"/>
    <s v="완제품"/>
    <s v="AESSXF 2.5SQ(완제품)"/>
    <s v="A/R송장 (IN)"/>
    <n v="800"/>
    <s v="M"/>
    <n v="19.14"/>
    <n v="1.87"/>
    <n v="1496.16"/>
  </r>
  <r>
    <x v="1"/>
    <s v="顾客"/>
    <s v="內需"/>
    <s v="-無-"/>
    <s v="C00001"/>
    <x v="2"/>
    <s v="江苏京信电子有限公司(Cable)"/>
    <s v="자동차(조사)"/>
    <s v="AESSXF"/>
    <n v="100004113"/>
    <s v="AESSXF"/>
    <s v="2.5SQ"/>
    <s v="B"/>
    <m/>
    <n v="400"/>
    <s v="완제품"/>
    <s v="AESSXF 2.5SQ(완제품)"/>
    <s v="A/R송장 (IN)"/>
    <n v="2000"/>
    <s v="M"/>
    <n v="47.84"/>
    <n v="1.87"/>
    <n v="3740.4"/>
  </r>
  <r>
    <x v="1"/>
    <s v="顾客"/>
    <s v="內需"/>
    <s v="-無-"/>
    <s v="C00001"/>
    <x v="2"/>
    <s v="江苏京信电子有限公司(Cable)"/>
    <s v="자동차(조사)"/>
    <s v="AESSXF"/>
    <n v="100004113"/>
    <s v="AESSXF"/>
    <s v="2.5SQ"/>
    <s v="B"/>
    <m/>
    <n v="400"/>
    <s v="완제품"/>
    <s v="AESSXF 2.5SQ(완제품)"/>
    <s v="A/R송장 (IN)"/>
    <n v="400"/>
    <s v="M"/>
    <n v="9.57"/>
    <n v="1.87"/>
    <n v="748.08"/>
  </r>
  <r>
    <x v="1"/>
    <s v="顾客"/>
    <s v="內需"/>
    <s v="-無-"/>
    <s v="C00001"/>
    <x v="2"/>
    <s v="江苏京信电子有限公司(Cable)"/>
    <s v="자동차(조사)"/>
    <s v="AESSXF"/>
    <n v="100003740"/>
    <s v="AESSXF"/>
    <s v="0.3SQ"/>
    <s v="G/B"/>
    <m/>
    <n v="1500"/>
    <s v="완제품"/>
    <s v="AESSXF 0.3SQ(완제품)"/>
    <s v="A/R송장 (IN)"/>
    <n v="1500"/>
    <s v="M"/>
    <n v="5.13"/>
    <n v="0.39"/>
    <n v="579.15"/>
  </r>
  <r>
    <x v="1"/>
    <s v="顾客"/>
    <s v="內需"/>
    <s v="-無-"/>
    <s v="C00001"/>
    <x v="2"/>
    <s v="江苏京信电子有限公司(Cable)"/>
    <s v="자동차(조사)"/>
    <s v="AESSXF"/>
    <n v="100004090"/>
    <s v="AESSXF"/>
    <s v="2SQ"/>
    <s v="L"/>
    <m/>
    <n v="500"/>
    <s v="완제품"/>
    <s v="AESSXF 2SQ(완제품)"/>
    <s v="A/R송장 (IN)"/>
    <n v="4500"/>
    <s v="M"/>
    <n v="80.87"/>
    <n v="1.42"/>
    <n v="6392.25"/>
  </r>
  <r>
    <x v="1"/>
    <s v="顾客"/>
    <s v="內需"/>
    <s v="-無-"/>
    <s v="C00001"/>
    <x v="2"/>
    <s v="江苏京信电子有限公司(Cable)"/>
    <s v="자동차(조사)"/>
    <s v="AESSXF"/>
    <n v="100004101"/>
    <s v="AESSXF"/>
    <s v="2SQ"/>
    <s v="R"/>
    <m/>
    <n v="500"/>
    <s v="완제품"/>
    <s v="AESSXF 2SQ(완제품)"/>
    <s v="A/R송장 (IN)"/>
    <n v="4500"/>
    <s v="M"/>
    <n v="80.87"/>
    <n v="1.42"/>
    <n v="6392.25"/>
  </r>
  <r>
    <x v="1"/>
    <s v="顾客"/>
    <s v="內需"/>
    <s v="-無-"/>
    <s v="C00001"/>
    <x v="2"/>
    <s v="江苏京信电子有限公司(Cable)"/>
    <s v="자동차(조사)"/>
    <s v="AESSXF"/>
    <n v="100003907"/>
    <s v="AESSXF"/>
    <s v="0.75SQ"/>
    <s v="Gr"/>
    <m/>
    <n v="1000"/>
    <s v="완제품"/>
    <s v="AESSXF 0.75SQ(완제품)"/>
    <s v="A/R송장 (IN)"/>
    <n v="1000"/>
    <s v="M"/>
    <n v="7.06"/>
    <n v="0.69"/>
    <n v="690.5"/>
  </r>
  <r>
    <x v="1"/>
    <s v="顾客"/>
    <s v="內需"/>
    <s v="-無-"/>
    <s v="C00001"/>
    <x v="2"/>
    <s v="江苏京信电子有限公司(Cable)"/>
    <s v="자동차(조사)"/>
    <s v="AESSXF"/>
    <n v="100003961"/>
    <s v="AESSXF"/>
    <s v="0.75SQ"/>
    <s v="P"/>
    <m/>
    <n v="1000"/>
    <s v="완제품"/>
    <s v="AESSXF 0.75SQ(완제품)"/>
    <s v="A/R송장 (IN)"/>
    <n v="2000"/>
    <s v="M"/>
    <n v="14.12"/>
    <n v="0.69"/>
    <n v="1381"/>
  </r>
  <r>
    <x v="1"/>
    <s v="顾客"/>
    <s v="內需"/>
    <s v="-無-"/>
    <s v="C00001"/>
    <x v="2"/>
    <s v="江苏京信电子有限公司(Cable)"/>
    <s v="자동차(조사)"/>
    <s v="AESSXF"/>
    <n v="100003970"/>
    <s v="AESSXF"/>
    <s v="0.75SQ"/>
    <s v="R"/>
    <m/>
    <n v="1000"/>
    <s v="완제품"/>
    <s v="AESSXF 0.75SQ(완제품)"/>
    <s v="A/R송장 (IN)"/>
    <n v="1000"/>
    <s v="M"/>
    <n v="7.06"/>
    <n v="0.69"/>
    <n v="690.5"/>
  </r>
  <r>
    <x v="1"/>
    <s v="顾客"/>
    <s v="內需"/>
    <s v="-無-"/>
    <s v="C00001"/>
    <x v="2"/>
    <s v="江苏京信电子有限公司(Cable)"/>
    <s v="자동차(조사)"/>
    <s v="AESSXF"/>
    <n v="100003991"/>
    <s v="AESSXF"/>
    <s v="0.75SQ"/>
    <s v="Y/W"/>
    <m/>
    <n v="1000"/>
    <s v="완제품"/>
    <s v="AESSXF 0.75SQ(완제품)"/>
    <s v="A/R송장 (IN)"/>
    <n v="3000"/>
    <s v="M"/>
    <n v="21.18"/>
    <n v="0.69"/>
    <n v="2071.5"/>
  </r>
  <r>
    <x v="1"/>
    <s v="顾客"/>
    <s v="內需"/>
    <s v="-無-"/>
    <s v="C00001"/>
    <x v="2"/>
    <s v="江苏京信电子有限公司(Cable)"/>
    <s v="자동차(조사)"/>
    <s v="AESSXF"/>
    <n v="100003786"/>
    <s v="AESSXF"/>
    <s v="0.5SQ"/>
    <s v="Gr"/>
    <m/>
    <n v="1000"/>
    <s v="완제품"/>
    <s v="AESSXF 0.5SQ(완제품)"/>
    <s v="A/R송장 (IN)"/>
    <n v="1000"/>
    <s v="M"/>
    <n v="4.82"/>
    <n v="0.5"/>
    <n v="501.6"/>
  </r>
  <r>
    <x v="1"/>
    <s v="顾客"/>
    <s v="內需"/>
    <s v="-無-"/>
    <s v="C00001"/>
    <x v="2"/>
    <s v="江苏京信电子有限公司(Cable)"/>
    <s v="자동차(조사)"/>
    <s v="AESSXF"/>
    <n v="100003961"/>
    <s v="AESSXF"/>
    <s v="0.75SQ"/>
    <s v="P"/>
    <m/>
    <n v="1000"/>
    <s v="완제품"/>
    <s v="AESSXF 0.75SQ(완제품)"/>
    <s v="A/R송장 (IN)"/>
    <n v="1000"/>
    <s v="M"/>
    <n v="7.06"/>
    <n v="0.69"/>
    <n v="690.5"/>
  </r>
  <r>
    <x v="1"/>
    <s v="顾客"/>
    <s v="內需"/>
    <s v="-無-"/>
    <s v="C00001"/>
    <x v="2"/>
    <s v="江苏京信电子有限公司(Cable)"/>
    <s v="자동차(조사)"/>
    <s v="AESSXF"/>
    <n v="100003907"/>
    <s v="AESSXF"/>
    <s v="0.75SQ"/>
    <s v="Gr"/>
    <m/>
    <n v="1000"/>
    <s v="완제품"/>
    <s v="AESSXF 0.75SQ(완제품)"/>
    <s v="A/R송장 (IN)"/>
    <n v="2000"/>
    <s v="M"/>
    <n v="14.12"/>
    <n v="0.69"/>
    <n v="1381"/>
  </r>
  <r>
    <x v="1"/>
    <s v="顾客"/>
    <s v="內需"/>
    <s v="-無-"/>
    <s v="C00001"/>
    <x v="2"/>
    <s v="江苏京信电子有限公司(Cable)"/>
    <s v="자동차(조사)"/>
    <s v="AESSXF"/>
    <n v="100003961"/>
    <s v="AESSXF"/>
    <s v="0.75SQ"/>
    <s v="P"/>
    <m/>
    <n v="1000"/>
    <s v="완제품"/>
    <s v="AESSXF 0.75SQ(완제품)"/>
    <s v="A/R송장 (IN)"/>
    <n v="1000"/>
    <s v="M"/>
    <n v="7.06"/>
    <n v="0.69"/>
    <n v="690.5"/>
  </r>
  <r>
    <x v="1"/>
    <s v="顾客"/>
    <s v="內需"/>
    <s v="-無-"/>
    <s v="C00001"/>
    <x v="2"/>
    <s v="江苏京信电子有限公司(Cable)"/>
    <s v="자동차(조사)"/>
    <s v="AESSXF"/>
    <n v="100003970"/>
    <s v="AESSXF"/>
    <s v="0.75SQ"/>
    <s v="R"/>
    <m/>
    <n v="1000"/>
    <s v="완제품"/>
    <s v="AESSXF 0.75SQ(완제품)"/>
    <s v="A/R송장 (IN)"/>
    <n v="1000"/>
    <s v="M"/>
    <n v="7.06"/>
    <n v="0.69"/>
    <n v="690.5"/>
  </r>
  <r>
    <x v="1"/>
    <s v="顾客"/>
    <s v="內需"/>
    <s v="-無-"/>
    <s v="C00001"/>
    <x v="2"/>
    <s v="江苏京信电子有限公司(Cable)"/>
    <s v="자동차(조사)"/>
    <s v="AESSXF"/>
    <n v="191000001"/>
    <s v="AESSXF"/>
    <s v="2SQ"/>
    <s v="W"/>
    <s v="NPS"/>
    <n v="3000"/>
    <s v="완제품"/>
    <s v="AESSXF 2SQ(완제품)"/>
    <s v="A/R송장 (IN)"/>
    <n v="3000"/>
    <s v="M"/>
    <n v="53.91"/>
    <n v="1.42"/>
    <n v="4261.5"/>
  </r>
  <r>
    <x v="1"/>
    <s v="顾客"/>
    <s v="內需"/>
    <s v="-無-"/>
    <s v="C00001"/>
    <x v="2"/>
    <s v="江苏京信电子有限公司(Cable)"/>
    <s v="자동차(조사)"/>
    <s v="AESSXF"/>
    <n v="100003789"/>
    <s v="AESSXF"/>
    <s v="0.5SQ"/>
    <s v="B/O"/>
    <m/>
    <n v="1000"/>
    <s v="완제품"/>
    <s v="AESSXF 0.5SQ(완제품)"/>
    <s v="A/R송장 (IN)"/>
    <n v="1000"/>
    <s v="M"/>
    <n v="4.82"/>
    <n v="0.5"/>
    <n v="501.6"/>
  </r>
  <r>
    <x v="1"/>
    <s v="顾客"/>
    <s v="內需"/>
    <s v="-無-"/>
    <s v="C00001"/>
    <x v="2"/>
    <s v="江苏京信电子有限公司(Cable)"/>
    <s v="자동차(조사)"/>
    <s v="AESSXF"/>
    <n v="100004040"/>
    <s v="AESSXF"/>
    <s v="1.25SQ"/>
    <s v="P"/>
    <m/>
    <n v="500"/>
    <s v="완제품"/>
    <s v="AESSXF 1.25SQ(완제품)"/>
    <s v="A/R송장 (IN)"/>
    <n v="5000"/>
    <s v="M"/>
    <n v="58.2"/>
    <n v="0.95"/>
    <n v="4773.5"/>
  </r>
  <r>
    <x v="1"/>
    <s v="顾客"/>
    <s v="內需"/>
    <s v="-無-"/>
    <s v="C00001"/>
    <x v="2"/>
    <s v="江苏京信电子有限公司(Cable)"/>
    <s v="자동차(조사)"/>
    <s v="AESSXF"/>
    <n v="100003871"/>
    <s v="AESSXF"/>
    <s v="0.5SQ"/>
    <s v="R"/>
    <m/>
    <n v="1000"/>
    <s v="완제품"/>
    <s v="AESSXF 0.5SQ(완제품)"/>
    <s v="A/R송장 (IN)"/>
    <n v="22750"/>
    <s v="M"/>
    <n v="109.59"/>
    <n v="0.5"/>
    <n v="11411.4"/>
  </r>
  <r>
    <x v="1"/>
    <s v="顾客"/>
    <s v="內需"/>
    <s v="-無-"/>
    <s v="C00001"/>
    <x v="2"/>
    <s v="江苏京信电子有限公司(Cable)"/>
    <s v="자동차(조사)"/>
    <s v="AESSXF"/>
    <n v="100004026"/>
    <s v="AESSXF"/>
    <s v="1.25SQ"/>
    <s v="G"/>
    <m/>
    <n v="500"/>
    <s v="완제품"/>
    <s v="AESSXF 1.25SQ(완제품)"/>
    <s v="A/R송장 (IN)"/>
    <n v="8000"/>
    <s v="M"/>
    <n v="93.12"/>
    <n v="0.95"/>
    <n v="7637.6"/>
  </r>
  <r>
    <x v="1"/>
    <s v="顾客"/>
    <s v="內需"/>
    <s v="-無-"/>
    <s v="C00001"/>
    <x v="2"/>
    <s v="江苏京信电子有限公司(Cable)"/>
    <s v="자동차(조사)"/>
    <s v="AESSXF"/>
    <n v="100003817"/>
    <s v="AESSXF"/>
    <s v="0.5SQ"/>
    <s v="O"/>
    <m/>
    <n v="1000"/>
    <s v="완제품"/>
    <s v="AESSXF 0.5SQ(완제품)"/>
    <s v="A/R송장 (IN)"/>
    <n v="12000"/>
    <s v="M"/>
    <n v="57.8"/>
    <n v="0.5"/>
    <n v="6019.2"/>
  </r>
  <r>
    <x v="1"/>
    <s v="顾客"/>
    <s v="內需"/>
    <s v="-無-"/>
    <s v="C00001"/>
    <x v="2"/>
    <s v="江苏京信电子有限公司(Cable)"/>
    <s v="자동차(조사)"/>
    <s v="AESSXF"/>
    <n v="100004005"/>
    <s v="AESSXF"/>
    <s v="1.25SQ"/>
    <s v="B"/>
    <m/>
    <n v="500"/>
    <s v="완제품"/>
    <s v="AESSXF 1.25SQ(완제품)"/>
    <s v="A/R송장 (IN)"/>
    <n v="7000"/>
    <s v="M"/>
    <n v="81.48"/>
    <n v="0.95"/>
    <n v="6682.9"/>
  </r>
  <r>
    <x v="1"/>
    <s v="顾客"/>
    <s v="內需"/>
    <s v="-無-"/>
    <s v="C00001"/>
    <x v="2"/>
    <s v="江苏京信电子有限公司(Cable)"/>
    <s v="자동차(조사)"/>
    <s v="AESSXF"/>
    <n v="100004062"/>
    <s v="AESSXF"/>
    <s v="1.25SQ"/>
    <s v="W"/>
    <m/>
    <n v="500"/>
    <s v="완제품"/>
    <s v="AESSXF 1.25SQ(완제품)"/>
    <s v="A/R송장 (IN)"/>
    <n v="8000"/>
    <s v="M"/>
    <n v="93.12"/>
    <n v="0.95"/>
    <n v="7637.6"/>
  </r>
  <r>
    <x v="1"/>
    <s v="顾客"/>
    <s v="內需"/>
    <s v="-無-"/>
    <s v="C00001"/>
    <x v="2"/>
    <s v="江苏京信电子有限公司(Cable)"/>
    <s v="자동차(조사)"/>
    <s v="AESSXF"/>
    <n v="100003900"/>
    <s v="AESSXF"/>
    <s v="0.5SQ"/>
    <s v="Y"/>
    <m/>
    <n v="1000"/>
    <s v="완제품"/>
    <s v="AESSXF 0.5SQ(완제품)"/>
    <s v="A/R송장 (IN)"/>
    <n v="19000"/>
    <s v="M"/>
    <n v="91.52"/>
    <n v="0.5"/>
    <n v="9530.4"/>
  </r>
  <r>
    <x v="1"/>
    <s v="顾客"/>
    <s v="內需"/>
    <s v="-無-"/>
    <s v="C00001"/>
    <x v="2"/>
    <s v="江苏京信电子有限公司(Cable)"/>
    <s v="자동차(조사)"/>
    <s v="AESSXF"/>
    <n v="100003723"/>
    <s v="AESSXF"/>
    <s v="0.3SQ"/>
    <s v="B"/>
    <m/>
    <n v="1500"/>
    <s v="완제품"/>
    <s v="AESSXF 0.3SQ(완제품)"/>
    <s v="A/R송장 (IN)"/>
    <n v="29000"/>
    <s v="M"/>
    <n v="99.12"/>
    <n v="0.39"/>
    <n v="11196.9"/>
  </r>
  <r>
    <x v="1"/>
    <s v="顾客"/>
    <s v="內需"/>
    <s v="-無-"/>
    <s v="C00001"/>
    <x v="2"/>
    <s v="江苏京信电子有限公司(Cable)"/>
    <s v="자동차(조사)"/>
    <s v="AESSXF"/>
    <n v="100003860"/>
    <s v="AESSXF"/>
    <s v="0.5SQ"/>
    <s v="R/B"/>
    <m/>
    <n v="1000"/>
    <s v="완제품"/>
    <s v="AESSXF 0.5SQ(완제품)"/>
    <s v="A/R송장 (IN)"/>
    <n v="4000"/>
    <s v="M"/>
    <n v="19.27"/>
    <n v="0.5"/>
    <n v="2006.4"/>
  </r>
  <r>
    <x v="1"/>
    <s v="顾客"/>
    <s v="內需"/>
    <s v="-無-"/>
    <s v="C00001"/>
    <x v="2"/>
    <s v="江苏京信电子有限公司(Cable)"/>
    <s v="자동차(조사)"/>
    <s v="AESSXF"/>
    <n v="100003801"/>
    <s v="AESSXF"/>
    <s v="0.5SQ"/>
    <s v="Br/O"/>
    <m/>
    <n v="1000"/>
    <s v="완제품"/>
    <s v="AESSXF 0.5SQ(완제품)"/>
    <s v="A/R송장 (IN)"/>
    <n v="3750"/>
    <s v="M"/>
    <n v="18.059999999999999"/>
    <n v="0.5"/>
    <n v="1881"/>
  </r>
  <r>
    <x v="1"/>
    <s v="顾客"/>
    <s v="內需"/>
    <s v="-無-"/>
    <s v="C00001"/>
    <x v="2"/>
    <s v="江苏京信电子有限公司(Cable)"/>
    <s v="자동차(조사)"/>
    <s v="AESSXF"/>
    <n v="100003792"/>
    <s v="AESSXF"/>
    <s v="0.5SQ"/>
    <s v="B/L"/>
    <m/>
    <n v="1000"/>
    <s v="완제품"/>
    <s v="AESSXF 0.5SQ(완제품)"/>
    <s v="A/R송장 (IN)"/>
    <n v="3000"/>
    <s v="M"/>
    <n v="14.45"/>
    <n v="0.5"/>
    <n v="1504.8"/>
  </r>
  <r>
    <x v="1"/>
    <s v="顾客"/>
    <s v="內需"/>
    <s v="-無-"/>
    <s v="C00001"/>
    <x v="2"/>
    <s v="江苏京信电子有限公司(Cable)"/>
    <s v="자동차(조사)"/>
    <s v="AESSXF"/>
    <n v="100003824"/>
    <s v="AESSXF"/>
    <s v="0.5SQ"/>
    <s v="G/B"/>
    <m/>
    <n v="1000"/>
    <s v="완제품"/>
    <s v="AESSXF 0.5SQ(완제품)"/>
    <s v="A/R송장 (IN)"/>
    <n v="5000"/>
    <s v="M"/>
    <n v="24.09"/>
    <n v="0.5"/>
    <n v="2508"/>
  </r>
  <r>
    <x v="1"/>
    <s v="顾客"/>
    <s v="內需"/>
    <s v="-無-"/>
    <s v="C00001"/>
    <x v="2"/>
    <s v="江苏京信电子有限公司(Cable)"/>
    <s v="자동차(조사)"/>
    <s v="AESSXF"/>
    <n v="100003846"/>
    <s v="AESSXF"/>
    <s v="0.5SQ"/>
    <s v="L/Y"/>
    <m/>
    <n v="1000"/>
    <s v="완제품"/>
    <s v="AESSXF 0.5SQ(완제품)"/>
    <s v="A/R송장 (IN)"/>
    <n v="2000"/>
    <s v="M"/>
    <n v="9.6300000000000008"/>
    <n v="0.5"/>
    <n v="1003.2"/>
  </r>
  <r>
    <x v="1"/>
    <s v="顾客"/>
    <s v="內需"/>
    <s v="-無-"/>
    <s v="C00001"/>
    <x v="2"/>
    <s v="江苏京信电子有限公司(Cable)"/>
    <s v="자동차(조사)"/>
    <s v="AESSXF"/>
    <n v="100003812"/>
    <s v="AESSXF"/>
    <s v="0.5SQ"/>
    <s v="O/B"/>
    <m/>
    <n v="1000"/>
    <s v="완제품"/>
    <s v="AESSXF 0.5SQ(완제품)"/>
    <s v="A/R송장 (IN)"/>
    <n v="5000"/>
    <s v="M"/>
    <n v="24.09"/>
    <n v="0.5"/>
    <n v="2508"/>
  </r>
  <r>
    <x v="1"/>
    <s v="顾客"/>
    <s v="內需"/>
    <s v="-無-"/>
    <s v="C00001"/>
    <x v="2"/>
    <s v="江苏京信电子有限公司(Cable)"/>
    <s v="자동차(조사)"/>
    <s v="AESSXF"/>
    <n v="100003780"/>
    <s v="AESSXF"/>
    <s v="0.3SQ"/>
    <s v="Y"/>
    <m/>
    <n v="1500"/>
    <s v="완제품"/>
    <s v="AESSXF 0.3SQ(완제품)"/>
    <s v="A/R송장 (IN)"/>
    <n v="23500"/>
    <s v="M"/>
    <n v="80.319999999999993"/>
    <n v="0.39"/>
    <n v="9073.35"/>
  </r>
  <r>
    <x v="1"/>
    <s v="顾客"/>
    <s v="內需"/>
    <s v="-無-"/>
    <s v="C00001"/>
    <x v="2"/>
    <s v="江苏京信电子有限公司(Cable)"/>
    <s v="자동차(조사)"/>
    <s v="AESSXF"/>
    <n v="100004113"/>
    <s v="AESSXF"/>
    <s v="2.5SQ"/>
    <s v="B"/>
    <m/>
    <n v="400"/>
    <s v="완제품"/>
    <s v="AESSXF 2.5SQ(완제품)"/>
    <s v="A/R송장 (IN)"/>
    <n v="4000"/>
    <s v="M"/>
    <n v="95.68"/>
    <n v="1.87"/>
    <n v="7480.8"/>
  </r>
  <r>
    <x v="1"/>
    <s v="顾客"/>
    <s v="內需"/>
    <s v="-無-"/>
    <s v="C00001"/>
    <x v="2"/>
    <s v="江苏京信电子有限公司(Cable)"/>
    <s v="자동차(조사)"/>
    <s v="AESSXF"/>
    <n v="100003736"/>
    <s v="AESSXF"/>
    <s v="0.3SQ"/>
    <s v="O"/>
    <m/>
    <n v="1500"/>
    <s v="완제품"/>
    <s v="AESSXF 0.3SQ(완제품)"/>
    <s v="A/R송장 (IN)"/>
    <n v="29200"/>
    <s v="M"/>
    <n v="99.81"/>
    <n v="0.39"/>
    <n v="11274.12"/>
  </r>
  <r>
    <x v="1"/>
    <s v="顾客"/>
    <s v="內需"/>
    <s v="-無-"/>
    <s v="C00001"/>
    <x v="2"/>
    <s v="江苏京信电子有限公司(Cable)"/>
    <s v="자동차(조사)"/>
    <s v="AESSXF"/>
    <n v="100003717"/>
    <s v="AESSXF"/>
    <s v="0.3SQ"/>
    <s v="Gr"/>
    <m/>
    <n v="1500"/>
    <s v="완제품"/>
    <s v="AESSXF 0.3SQ(완제품)"/>
    <s v="A/R송장 (IN)"/>
    <n v="25500"/>
    <s v="M"/>
    <n v="87.16"/>
    <n v="0.39"/>
    <n v="9845.5499999999993"/>
  </r>
  <r>
    <x v="1"/>
    <s v="顾客"/>
    <s v="內需"/>
    <s v="-無-"/>
    <s v="C00001"/>
    <x v="2"/>
    <s v="江苏京信电子有限公司(Cable)"/>
    <s v="자동차(조사)"/>
    <s v="AESSXF"/>
    <n v="100003977"/>
    <s v="AESSXF"/>
    <s v="0.75SQ"/>
    <s v="W/B"/>
    <m/>
    <n v="1000"/>
    <s v="완제품"/>
    <s v="AESSXF 0.75SQ(완제품)"/>
    <s v="A/R송장 (IN)"/>
    <n v="4000"/>
    <s v="M"/>
    <n v="28.24"/>
    <n v="0.69"/>
    <n v="2762"/>
  </r>
  <r>
    <x v="1"/>
    <s v="顾客"/>
    <s v="內需"/>
    <s v="-無-"/>
    <s v="C00001"/>
    <x v="2"/>
    <s v="江苏京信电子有限公司(Cable)"/>
    <s v="자동차(조사)"/>
    <s v="AESSXF"/>
    <n v="100003784"/>
    <s v="AESSXF"/>
    <s v="0.5SQ"/>
    <s v="Gr/O"/>
    <m/>
    <n v="1000"/>
    <s v="완제품"/>
    <s v="AESSXF 0.5SQ(완제품)"/>
    <s v="A/R송장 (IN)"/>
    <n v="2000"/>
    <s v="M"/>
    <n v="9.6300000000000008"/>
    <n v="0.5"/>
    <n v="1003.2"/>
  </r>
  <r>
    <x v="1"/>
    <s v="顾客"/>
    <s v="內需"/>
    <s v="-無-"/>
    <s v="C00001"/>
    <x v="2"/>
    <s v="江苏京信电子有限公司(Cable)"/>
    <s v="자동차(조사)"/>
    <s v="AESSXF"/>
    <n v="100003786"/>
    <s v="AESSXF"/>
    <s v="0.5SQ"/>
    <s v="Gr"/>
    <m/>
    <n v="1000"/>
    <s v="완제품"/>
    <s v="AESSXF 0.5SQ(완제품)"/>
    <s v="A/R송장 (IN)"/>
    <n v="12000"/>
    <s v="M"/>
    <n v="57.8"/>
    <n v="0.5"/>
    <n v="6019.2"/>
  </r>
  <r>
    <x v="1"/>
    <s v="顾客"/>
    <s v="內需"/>
    <s v="-無-"/>
    <s v="C00001"/>
    <x v="2"/>
    <s v="江苏京信电子有限公司(Cable)"/>
    <s v="자동차(조사)"/>
    <s v="AESSXF"/>
    <n v="100003945"/>
    <s v="AESSXF"/>
    <s v="0.75SQ"/>
    <s v="G"/>
    <m/>
    <n v="1000"/>
    <s v="완제품"/>
    <s v="AESSXF 0.75SQ(완제품)"/>
    <s v="A/R송장 (IN)"/>
    <n v="14000"/>
    <s v="M"/>
    <n v="98.84"/>
    <n v="0.69"/>
    <n v="9667"/>
  </r>
  <r>
    <x v="1"/>
    <s v="顾客"/>
    <s v="內需"/>
    <s v="-無-"/>
    <s v="C00001"/>
    <x v="2"/>
    <s v="江苏京信电子有限公司(Cable)"/>
    <s v="자동차(조사)"/>
    <s v="AESSXF"/>
    <n v="100003955"/>
    <s v="AESSXF"/>
    <s v="0.75SQ"/>
    <s v="L"/>
    <m/>
    <n v="1000"/>
    <s v="완제품"/>
    <s v="AESSXF 0.75SQ(완제품)"/>
    <s v="A/R송장 (IN)"/>
    <n v="11950"/>
    <s v="M"/>
    <n v="84.37"/>
    <n v="0.69"/>
    <n v="8251.48"/>
  </r>
  <r>
    <x v="1"/>
    <s v="顾客"/>
    <s v="內需"/>
    <s v="-無-"/>
    <s v="C00001"/>
    <x v="2"/>
    <s v="江苏京信电子有限公司(Cable)"/>
    <s v="자동차(조사)"/>
    <s v="AESSXF"/>
    <n v="100003729"/>
    <s v="AESSXF"/>
    <s v="0.3SQ"/>
    <s v="Br"/>
    <m/>
    <n v="1500"/>
    <s v="완제품"/>
    <s v="AESSXF 0.3SQ(완제품)"/>
    <s v="A/R송장 (IN)"/>
    <n v="17450"/>
    <s v="M"/>
    <n v="59.64"/>
    <n v="0.39"/>
    <n v="6737.45"/>
  </r>
  <r>
    <x v="1"/>
    <s v="顾客"/>
    <s v="內需"/>
    <s v="-無-"/>
    <s v="C00001"/>
    <x v="2"/>
    <s v="江苏京信电子有限公司(Cable)"/>
    <s v="자동차(조사)"/>
    <s v="AESSXF"/>
    <n v="100003968"/>
    <s v="AESSXF"/>
    <s v="0.75SQ"/>
    <s v="R/W"/>
    <m/>
    <n v="1000"/>
    <s v="완제품"/>
    <s v="AESSXF 0.75SQ(완제품)"/>
    <s v="A/R송장 (IN)"/>
    <n v="1000"/>
    <s v="M"/>
    <n v="7.06"/>
    <n v="0.69"/>
    <n v="690.5"/>
  </r>
  <r>
    <x v="1"/>
    <s v="顾客"/>
    <s v="內需"/>
    <s v="-無-"/>
    <s v="C00001"/>
    <x v="2"/>
    <s v="江苏京信电子有限公司(Cable)"/>
    <s v="자동차(조사)"/>
    <s v="AESSXF"/>
    <n v="100003952"/>
    <s v="AESSXF"/>
    <s v="0.75SQ"/>
    <s v="L/R"/>
    <m/>
    <n v="1000"/>
    <s v="완제품"/>
    <s v="AESSXF 0.75SQ(완제품)"/>
    <s v="A/R송장 (IN)"/>
    <n v="1000"/>
    <s v="M"/>
    <n v="7.06"/>
    <n v="0.69"/>
    <n v="690.5"/>
  </r>
  <r>
    <x v="1"/>
    <s v="顾客"/>
    <s v="內需"/>
    <s v="-無-"/>
    <s v="C00001"/>
    <x v="2"/>
    <s v="江苏京信电子有限公司(Cable)"/>
    <s v="자동차(조사)"/>
    <s v="AESSXF"/>
    <n v="100003832"/>
    <s v="AESSXF"/>
    <s v="0.5SQ"/>
    <s v="G/W"/>
    <m/>
    <n v="1000"/>
    <s v="완제품"/>
    <s v="AESSXF 0.5SQ(완제품)"/>
    <s v="A/R송장 (IN)"/>
    <n v="2000"/>
    <s v="M"/>
    <n v="9.6300000000000008"/>
    <n v="0.5"/>
    <n v="1003.2"/>
  </r>
  <r>
    <x v="1"/>
    <s v="顾客"/>
    <s v="內需"/>
    <s v="-無-"/>
    <s v="C00001"/>
    <x v="2"/>
    <s v="江苏京信电子有限公司(Cable)"/>
    <s v="자동차(조사)"/>
    <s v="AESSXF"/>
    <n v="100003741"/>
    <s v="AESSXF"/>
    <s v="0.3SQ"/>
    <s v="G/O"/>
    <m/>
    <n v="1500"/>
    <s v="완제품"/>
    <s v="AESSXF 0.3SQ(완제품)"/>
    <s v="A/R송장 (IN)"/>
    <n v="6000"/>
    <s v="M"/>
    <n v="20.51"/>
    <n v="0.39"/>
    <n v="2316.6"/>
  </r>
  <r>
    <x v="1"/>
    <s v="顾客"/>
    <s v="內需"/>
    <s v="-無-"/>
    <s v="C00001"/>
    <x v="2"/>
    <s v="江苏京信电子有限公司(Cable)"/>
    <s v="자동차(조사)"/>
    <s v="AESSXF"/>
    <n v="100003918"/>
    <s v="AESSXF"/>
    <s v="0.75SQ"/>
    <s v="B"/>
    <m/>
    <n v="1000"/>
    <s v="완제품"/>
    <s v="AESSXF 0.75SQ(완제품)"/>
    <s v="A/R송장 (IN)"/>
    <n v="7800"/>
    <s v="M"/>
    <n v="55.07"/>
    <n v="0.69"/>
    <n v="5385.9"/>
  </r>
  <r>
    <x v="1"/>
    <s v="顾客"/>
    <s v="內需"/>
    <s v="-無-"/>
    <s v="C00001"/>
    <x v="2"/>
    <s v="江苏京信电子有限公司(Cable)"/>
    <s v="자동차(조사)"/>
    <s v="AESSXF"/>
    <n v="100004051"/>
    <s v="AESSXF"/>
    <s v="1.25SQ"/>
    <s v="R"/>
    <m/>
    <n v="500"/>
    <s v="완제품"/>
    <s v="AESSXF 1.25SQ(완제품)"/>
    <s v="A/R송장 (IN)"/>
    <n v="8000"/>
    <s v="M"/>
    <n v="93.12"/>
    <n v="0.95"/>
    <n v="7637.6"/>
  </r>
  <r>
    <x v="1"/>
    <s v="顾客"/>
    <s v="內需"/>
    <s v="-無-"/>
    <s v="C00001"/>
    <x v="2"/>
    <s v="江苏京信电子有限公司(Cable)"/>
    <s v="자동차(조사)"/>
    <s v="AESSXF"/>
    <n v="100003752"/>
    <s v="AESSXF"/>
    <s v="0.3SQ"/>
    <s v="L"/>
    <m/>
    <n v="1500"/>
    <s v="완제품"/>
    <s v="AESSXF 0.3SQ(완제품)"/>
    <s v="A/R송장 (IN)"/>
    <n v="20250"/>
    <s v="M"/>
    <n v="69.209999999999994"/>
    <n v="0.39"/>
    <n v="7818.53"/>
  </r>
  <r>
    <x v="1"/>
    <s v="顾客"/>
    <s v="內需"/>
    <s v="-無-"/>
    <s v="C00001"/>
    <x v="2"/>
    <s v="江苏京信电子有限公司(Cable)"/>
    <s v="자동차(조사)"/>
    <s v="AESSXF"/>
    <n v="100003999"/>
    <s v="AESSXF"/>
    <s v="1.25SQ"/>
    <s v="B/O"/>
    <m/>
    <n v="500"/>
    <s v="완제품"/>
    <s v="AESSXF 1.25SQ(완제품)"/>
    <s v="A/R송장 (IN)"/>
    <n v="1000"/>
    <s v="M"/>
    <n v="11.64"/>
    <n v="0.95"/>
    <n v="954.7"/>
  </r>
  <r>
    <x v="1"/>
    <s v="顾客"/>
    <s v="內需"/>
    <s v="-無-"/>
    <s v="C00001"/>
    <x v="2"/>
    <s v="江苏京信电子有限公司(Cable)"/>
    <s v="자동차(조사)"/>
    <s v="AESSXF"/>
    <n v="100003933"/>
    <s v="AESSXF"/>
    <s v="0.75SQ"/>
    <s v="O"/>
    <m/>
    <n v="1000"/>
    <s v="완제품"/>
    <s v="AESSXF 0.75SQ(완제품)"/>
    <s v="A/R송장 (IN)"/>
    <n v="12000"/>
    <s v="M"/>
    <n v="84.72"/>
    <n v="0.69"/>
    <n v="8286"/>
  </r>
  <r>
    <x v="1"/>
    <s v="顾客"/>
    <s v="內需"/>
    <s v="-無-"/>
    <s v="C00001"/>
    <x v="2"/>
    <s v="江苏京信电子有限公司(Cable)"/>
    <s v="자동차(조사)"/>
    <s v="AESSXF"/>
    <n v="100003881"/>
    <s v="AESSXF"/>
    <s v="0.5SQ"/>
    <s v="W/B"/>
    <m/>
    <n v="1000"/>
    <s v="완제품"/>
    <s v="AESSXF 0.5SQ(완제품)"/>
    <s v="A/R송장 (IN)"/>
    <n v="2000"/>
    <s v="M"/>
    <n v="9.6300000000000008"/>
    <n v="0.5"/>
    <n v="1003.2"/>
  </r>
  <r>
    <x v="1"/>
    <s v="顾客"/>
    <s v="內需"/>
    <s v="-無-"/>
    <s v="C00001"/>
    <x v="2"/>
    <s v="江苏京信电子有限公司(Cable)"/>
    <s v="자동차(조사)"/>
    <s v="AESSXF"/>
    <n v="100003996"/>
    <s v="AESSXF"/>
    <s v="1.25SQ"/>
    <s v="Gr"/>
    <m/>
    <n v="500"/>
    <s v="완제품"/>
    <s v="AESSXF 1.25SQ(완제품)"/>
    <s v="A/R송장 (IN)"/>
    <n v="1000"/>
    <s v="M"/>
    <n v="11.64"/>
    <n v="0.95"/>
    <n v="954.7"/>
  </r>
  <r>
    <x v="1"/>
    <s v="顾客"/>
    <s v="內需"/>
    <s v="-無-"/>
    <s v="C00001"/>
    <x v="2"/>
    <s v="江苏京信电子有限公司(Cable)"/>
    <s v="자동차(조사)"/>
    <s v="AESSXF"/>
    <n v="100003866"/>
    <s v="AESSXF"/>
    <s v="0.5SQ"/>
    <s v="R/O"/>
    <m/>
    <n v="1000"/>
    <s v="완제품"/>
    <s v="AESSXF 0.5SQ(완제품)"/>
    <s v="A/R송장 (IN)"/>
    <n v="1000"/>
    <s v="M"/>
    <n v="4.82"/>
    <n v="0.5"/>
    <n v="501.6"/>
  </r>
  <r>
    <x v="1"/>
    <s v="顾客"/>
    <s v="內需"/>
    <s v="-無-"/>
    <s v="C00001"/>
    <x v="2"/>
    <s v="江苏京信电子有限公司(Cable)"/>
    <s v="자동차(조사)"/>
    <s v="AESSXF"/>
    <n v="100003837"/>
    <s v="AESSXF"/>
    <s v="0.5SQ"/>
    <s v="L/B"/>
    <m/>
    <n v="1000"/>
    <s v="완제품"/>
    <s v="AESSXF 0.5SQ(완제품)"/>
    <s v="A/R송장 (IN)"/>
    <n v="6000"/>
    <s v="M"/>
    <n v="28.9"/>
    <n v="0.5"/>
    <n v="3009.6"/>
  </r>
  <r>
    <x v="1"/>
    <s v="顾客"/>
    <s v="內需"/>
    <s v="-無-"/>
    <s v="C00001"/>
    <x v="2"/>
    <s v="江苏京信电子有限公司(Cable)"/>
    <s v="자동차(조사)"/>
    <s v="AESSXF"/>
    <n v="100003758"/>
    <s v="AESSXF"/>
    <s v="0.3SQ"/>
    <s v="P"/>
    <m/>
    <n v="1500"/>
    <s v="완제품"/>
    <s v="AESSXF 0.3SQ(완제품)"/>
    <s v="A/R송장 (IN)"/>
    <n v="24000"/>
    <s v="M"/>
    <n v="82.03"/>
    <n v="0.39"/>
    <n v="9266.4"/>
  </r>
  <r>
    <x v="1"/>
    <s v="顾客"/>
    <s v="內需"/>
    <s v="-無-"/>
    <s v="C00001"/>
    <x v="2"/>
    <s v="江苏京信电子有限公司(Cable)"/>
    <s v="자동차(조사)"/>
    <s v="AESSXF"/>
    <n v="100003764"/>
    <s v="AESSXF"/>
    <s v="0.3SQ"/>
    <s v="R"/>
    <m/>
    <n v="1500"/>
    <s v="완제품"/>
    <s v="AESSXF 0.3SQ(완제품)"/>
    <s v="A/R송장 (IN)"/>
    <n v="10300"/>
    <s v="M"/>
    <n v="35.21"/>
    <n v="0.39"/>
    <n v="3976.83"/>
  </r>
  <r>
    <x v="1"/>
    <s v="顾客"/>
    <s v="內需"/>
    <s v="-無-"/>
    <s v="C00001"/>
    <x v="2"/>
    <s v="江苏京信电子有限公司(Cable)"/>
    <s v="자동차(조사)"/>
    <s v="AESSXF"/>
    <n v="100003910"/>
    <s v="AESSXF"/>
    <s v="0.75SQ"/>
    <s v="B/O"/>
    <m/>
    <n v="1000"/>
    <s v="완제품"/>
    <s v="AESSXF 0.75SQ(완제품)"/>
    <s v="A/R송장 (IN)"/>
    <n v="2000"/>
    <s v="M"/>
    <n v="14.12"/>
    <n v="0.69"/>
    <n v="1381"/>
  </r>
  <r>
    <x v="1"/>
    <s v="顾客"/>
    <s v="內需"/>
    <s v="-無-"/>
    <s v="C00001"/>
    <x v="2"/>
    <s v="江苏京信电子有限公司(Cable)"/>
    <s v="자동차(조사)"/>
    <s v="AESSXF"/>
    <n v="100004035"/>
    <s v="AESSXF"/>
    <s v="1.25SQ"/>
    <s v="L"/>
    <m/>
    <n v="500"/>
    <s v="완제품"/>
    <s v="AESSXF 1.25SQ(완제품)"/>
    <s v="A/R송장 (IN)"/>
    <n v="7000"/>
    <s v="M"/>
    <n v="81.48"/>
    <n v="0.95"/>
    <n v="6682.9"/>
  </r>
  <r>
    <x v="1"/>
    <s v="顾客"/>
    <s v="內需"/>
    <s v="-無-"/>
    <s v="C00001"/>
    <x v="2"/>
    <s v="江苏京信电子有限公司(Cable)"/>
    <s v="자동차(조사)"/>
    <s v="AESSXF"/>
    <n v="100003845"/>
    <s v="AESSXF"/>
    <s v="0.5SQ"/>
    <s v="L/W"/>
    <m/>
    <n v="1000"/>
    <s v="완제품"/>
    <s v="AESSXF 0.5SQ(완제품)"/>
    <s v="A/R송장 (IN)"/>
    <n v="2000"/>
    <s v="M"/>
    <n v="9.6300000000000008"/>
    <n v="0.5"/>
    <n v="1003.2"/>
  </r>
  <r>
    <x v="1"/>
    <s v="顾客"/>
    <s v="內需"/>
    <s v="-無-"/>
    <s v="C00001"/>
    <x v="2"/>
    <s v="江苏京信电子有限公司(Cable)"/>
    <s v="자동차(조사)"/>
    <s v="AESSXF"/>
    <n v="100003850"/>
    <s v="AESSXF"/>
    <s v="0.5SQ"/>
    <s v="P/B"/>
    <m/>
    <n v="1000"/>
    <s v="완제품"/>
    <s v="AESSXF 0.5SQ(완제품)"/>
    <s v="A/R송장 (IN)"/>
    <n v="1000"/>
    <s v="M"/>
    <n v="4.82"/>
    <n v="0.5"/>
    <n v="501.6"/>
  </r>
  <r>
    <x v="1"/>
    <s v="顾客"/>
    <s v="內需"/>
    <s v="-無-"/>
    <s v="C00001"/>
    <x v="2"/>
    <s v="江苏京信电子有限公司(Cable)"/>
    <s v="자동차(조사)"/>
    <s v="AESSXF"/>
    <n v="100003749"/>
    <s v="AESSXF"/>
    <s v="0.3SQ"/>
    <s v="L/O"/>
    <m/>
    <n v="1500"/>
    <s v="완제품"/>
    <s v="AESSXF 0.3SQ(완제품)"/>
    <s v="A/R송장 (IN)"/>
    <n v="6000"/>
    <s v="M"/>
    <n v="20.51"/>
    <n v="0.39"/>
    <n v="2316.6"/>
  </r>
  <r>
    <x v="1"/>
    <s v="顾客"/>
    <s v="內需"/>
    <s v="-無-"/>
    <s v="C00001"/>
    <x v="2"/>
    <s v="江苏京信电子有限公司(Cable)"/>
    <s v="자동차(조사)"/>
    <s v="AESSXF"/>
    <n v="100003808"/>
    <s v="AESSXF"/>
    <s v="0.5SQ"/>
    <s v="Br"/>
    <m/>
    <n v="1000"/>
    <s v="완제품"/>
    <s v="AESSXF 0.5SQ(완제품)"/>
    <s v="A/R송장 (IN)"/>
    <n v="5000"/>
    <s v="M"/>
    <n v="24.09"/>
    <n v="0.5"/>
    <n v="2508"/>
  </r>
  <r>
    <x v="1"/>
    <s v="顾客"/>
    <s v="內需"/>
    <s v="-無-"/>
    <s v="C00001"/>
    <x v="2"/>
    <s v="江苏京信电子有限公司(Cable)"/>
    <s v="자동차(조사)"/>
    <s v="AESSXF"/>
    <n v="100003992"/>
    <s v="AESSXF"/>
    <s v="0.75SQ"/>
    <s v="Y"/>
    <m/>
    <n v="1000"/>
    <s v="완제품"/>
    <s v="AESSXF 0.75SQ(완제품)"/>
    <s v="A/R송장 (IN)"/>
    <n v="2000"/>
    <s v="M"/>
    <n v="14.12"/>
    <n v="0.69"/>
    <n v="1381"/>
  </r>
  <r>
    <x v="1"/>
    <s v="顾客"/>
    <s v="內需"/>
    <s v="-無-"/>
    <s v="C00001"/>
    <x v="2"/>
    <s v="江苏京信电子有限公司(Cable)"/>
    <s v="자동차(조사)"/>
    <s v="AESSXF"/>
    <n v="100003889"/>
    <s v="AESSXF"/>
    <s v="0.5SQ"/>
    <s v="W"/>
    <m/>
    <n v="1000"/>
    <s v="완제품"/>
    <s v="AESSXF 0.5SQ(완제품)"/>
    <s v="A/R송장 (IN)"/>
    <n v="13000"/>
    <s v="M"/>
    <n v="62.62"/>
    <n v="0.5"/>
    <n v="6520.8"/>
  </r>
  <r>
    <x v="1"/>
    <s v="顾客"/>
    <s v="內需"/>
    <s v="-無-"/>
    <s v="C00001"/>
    <x v="2"/>
    <s v="江苏京信电子有限公司(Cable)"/>
    <s v="자동차(조사)"/>
    <s v="AESSXF"/>
    <n v="100003926"/>
    <s v="AESSXF"/>
    <s v="0.75SQ"/>
    <s v="Br"/>
    <m/>
    <n v="1000"/>
    <s v="완제품"/>
    <s v="AESSXF 0.75SQ(완제품)"/>
    <s v="A/R송장 (IN)"/>
    <n v="10000"/>
    <s v="M"/>
    <n v="70.599999999999994"/>
    <n v="0.69"/>
    <n v="6905"/>
  </r>
  <r>
    <x v="1"/>
    <s v="顾客"/>
    <s v="內需"/>
    <s v="-無-"/>
    <s v="C00001"/>
    <x v="2"/>
    <s v="江苏京信电子有限公司(Cable)"/>
    <s v="자동차(조사)"/>
    <s v="AESSXF"/>
    <n v="100003970"/>
    <s v="AESSXF"/>
    <s v="0.75SQ"/>
    <s v="R"/>
    <m/>
    <n v="1000"/>
    <s v="완제품"/>
    <s v="AESSXF 0.75SQ(완제품)"/>
    <s v="A/R송장 (IN)"/>
    <n v="3000"/>
    <s v="M"/>
    <n v="21.18"/>
    <n v="0.69"/>
    <n v="2071.5"/>
  </r>
  <r>
    <x v="1"/>
    <s v="顾客"/>
    <s v="內需"/>
    <s v="-無-"/>
    <s v="C00001"/>
    <x v="2"/>
    <s v="江苏京信电子有限公司(Cable)"/>
    <s v="자동차(조사)"/>
    <s v="AESSXF"/>
    <n v="100004083"/>
    <s v="AESSXF"/>
    <s v="2SQ"/>
    <s v="G"/>
    <m/>
    <n v="500"/>
    <s v="완제품"/>
    <s v="AESSXF 2SQ(완제품)"/>
    <s v="A/R송장 (IN)"/>
    <n v="1000"/>
    <s v="M"/>
    <n v="17.97"/>
    <n v="1.42"/>
    <n v="1420.5"/>
  </r>
  <r>
    <x v="1"/>
    <s v="顾客"/>
    <s v="內需"/>
    <s v="-無-"/>
    <s v="C00001"/>
    <x v="2"/>
    <s v="江苏京信电子有限公司(Cable)"/>
    <s v="자동차(조사)"/>
    <s v="AESSXF"/>
    <n v="100003755"/>
    <s v="AESSXF"/>
    <s v="0.3SQ"/>
    <s v="P/B"/>
    <m/>
    <n v="1500"/>
    <s v="완제품"/>
    <s v="AESSXF 0.3SQ(완제품)"/>
    <s v="A/R송장 (IN)"/>
    <n v="3000"/>
    <s v="M"/>
    <n v="10.25"/>
    <n v="0.39"/>
    <n v="1158.3"/>
  </r>
  <r>
    <x v="1"/>
    <s v="顾客"/>
    <s v="內需"/>
    <s v="-無-"/>
    <s v="C00001"/>
    <x v="2"/>
    <s v="江苏京信电子有限公司(Cable)"/>
    <s v="자동차(조사)"/>
    <s v="AESSXF"/>
    <n v="100003769"/>
    <s v="AESSXF"/>
    <s v="0.3SQ"/>
    <s v="W/B"/>
    <m/>
    <n v="1500"/>
    <s v="완제품"/>
    <s v="AESSXF 0.3SQ(완제품)"/>
    <s v="A/R송장 (IN)"/>
    <n v="6000"/>
    <s v="M"/>
    <n v="20.51"/>
    <n v="0.39"/>
    <n v="2316.6"/>
  </r>
  <r>
    <x v="1"/>
    <s v="顾客"/>
    <s v="內需"/>
    <s v="-無-"/>
    <s v="C00001"/>
    <x v="2"/>
    <s v="江苏京信电子有限公司(Cable)"/>
    <s v="자동차(조사)"/>
    <s v="AESSXF"/>
    <n v="100003732"/>
    <s v="AESSXF"/>
    <s v="0.3SQ"/>
    <s v="O/B"/>
    <m/>
    <n v="1500"/>
    <s v="완제품"/>
    <s v="AESSXF 0.3SQ(완제품)"/>
    <s v="A/R송장 (IN)"/>
    <n v="3000"/>
    <s v="M"/>
    <n v="10.25"/>
    <n v="0.39"/>
    <n v="1158.3"/>
  </r>
  <r>
    <x v="1"/>
    <s v="顾客"/>
    <s v="內需"/>
    <s v="-無-"/>
    <s v="C00001"/>
    <x v="2"/>
    <s v="江苏京信电子有限公司(Cable)"/>
    <s v="자동차(조사)"/>
    <s v="AESSXF"/>
    <n v="100003760"/>
    <s v="AESSXF"/>
    <s v="0.3SQ"/>
    <s v="R/B"/>
    <m/>
    <n v="1500"/>
    <s v="완제품"/>
    <s v="AESSXF 0.3SQ(완제품)"/>
    <s v="A/R송장 (IN)"/>
    <n v="1500"/>
    <s v="M"/>
    <n v="5.13"/>
    <n v="0.39"/>
    <n v="579.15"/>
  </r>
  <r>
    <x v="1"/>
    <s v="顾客"/>
    <s v="內需"/>
    <s v="-無-"/>
    <s v="C00001"/>
    <x v="2"/>
    <s v="江苏京信电子有限公司(Cable)"/>
    <s v="자동차(조사)"/>
    <s v="AESSXF"/>
    <n v="100003715"/>
    <s v="AESSXF"/>
    <s v="0.3SQ"/>
    <s v="Gr/B"/>
    <m/>
    <n v="1500"/>
    <s v="완제품"/>
    <s v="AESSXF(G) 0.3SQ(완제품)"/>
    <s v="A/R송장 (IN)"/>
    <n v="6000"/>
    <s v="M"/>
    <n v="20.51"/>
    <n v="0.39"/>
    <n v="2316.6"/>
  </r>
  <r>
    <x v="1"/>
    <s v="顾客"/>
    <s v="內需"/>
    <s v="-無-"/>
    <s v="C00001"/>
    <x v="2"/>
    <s v="江苏京信电子有限公司(Cable)"/>
    <s v="자동차(조사)"/>
    <s v="AESSXF"/>
    <n v="100003781"/>
    <s v="AESSXF"/>
    <s v="0.5SQ"/>
    <s v="Gr/B"/>
    <m/>
    <n v="1000"/>
    <s v="완제품"/>
    <s v="AESSXF 0.5SQ(완제품)"/>
    <s v="A/R송장 (IN)"/>
    <n v="1000"/>
    <s v="M"/>
    <n v="4.82"/>
    <n v="0.5"/>
    <n v="501.6"/>
  </r>
  <r>
    <x v="1"/>
    <s v="顾客"/>
    <s v="內需"/>
    <s v="-無-"/>
    <s v="C00001"/>
    <x v="2"/>
    <s v="江苏京信电子有限公司(Cable)"/>
    <s v="자동차(조사)"/>
    <s v="AESSXF"/>
    <n v="100003892"/>
    <s v="AESSXF"/>
    <s v="0.5SQ"/>
    <s v="Y/B"/>
    <m/>
    <n v="1000"/>
    <s v="완제품"/>
    <s v="AESSXF 0.5SQ(완제품)"/>
    <s v="A/R송장 (IN)"/>
    <n v="900"/>
    <s v="M"/>
    <n v="4.34"/>
    <n v="0.5"/>
    <n v="451.44"/>
  </r>
  <r>
    <x v="1"/>
    <s v="顾客"/>
    <s v="內需"/>
    <s v="-無-"/>
    <s v="C00001"/>
    <x v="2"/>
    <s v="江苏京信电子有限公司(Cable)"/>
    <s v="자동차(조사)"/>
    <s v="AESSXF"/>
    <n v="100004121"/>
    <s v="AESSXF"/>
    <s v="2.5SQ"/>
    <s v="P"/>
    <m/>
    <n v="400"/>
    <s v="완제품"/>
    <s v="AESSXF 2.5SQ(완제품)"/>
    <s v="A/R송장 (IN)"/>
    <n v="400"/>
    <s v="M"/>
    <n v="9.57"/>
    <n v="1.87"/>
    <n v="748.08"/>
  </r>
  <r>
    <x v="1"/>
    <s v="顾客"/>
    <s v="內需"/>
    <s v="-無-"/>
    <s v="C00001"/>
    <x v="2"/>
    <s v="江苏京信电子有限公司(Cable)"/>
    <s v="자동차(조사)"/>
    <s v="AESSXF"/>
    <n v="100003778"/>
    <s v="AESSXF"/>
    <s v="0.3SQ"/>
    <s v="Y/O"/>
    <m/>
    <n v="1500"/>
    <s v="완제품"/>
    <s v="AESSXF 0.3SQ(완제품)"/>
    <s v="A/R송장 (IN)"/>
    <n v="1500"/>
    <s v="M"/>
    <n v="5.13"/>
    <n v="0.39"/>
    <n v="579.15"/>
  </r>
  <r>
    <x v="1"/>
    <s v="顾客"/>
    <s v="內需"/>
    <s v="-無-"/>
    <s v="C00001"/>
    <x v="2"/>
    <s v="江苏京信电子有限公司(Cable)"/>
    <s v="자동차(조사)"/>
    <s v="AESSXF"/>
    <n v="100003746"/>
    <s v="AESSXF"/>
    <s v="0.3SQ"/>
    <s v="L/B"/>
    <m/>
    <n v="1500"/>
    <s v="완제품"/>
    <s v="AESSXF 0.3SQ(완제품)"/>
    <s v="A/R송장 (IN)"/>
    <n v="1500"/>
    <s v="M"/>
    <n v="5.13"/>
    <n v="0.39"/>
    <n v="579.15"/>
  </r>
  <r>
    <x v="1"/>
    <s v="顾客"/>
    <s v="內需"/>
    <s v="-無-"/>
    <s v="C00001"/>
    <x v="2"/>
    <s v="江苏京信电子有限公司(Cable)"/>
    <s v="자동차(조사)"/>
    <s v="AESSXF"/>
    <n v="100003961"/>
    <s v="AESSXF"/>
    <s v="0.75SQ"/>
    <s v="P"/>
    <m/>
    <n v="1000"/>
    <s v="완제품"/>
    <s v="AESSXF 0.75SQ(완제품)"/>
    <s v="A/R송장 (IN)"/>
    <n v="1000"/>
    <s v="M"/>
    <n v="7.06"/>
    <n v="0.69"/>
    <n v="690.5"/>
  </r>
  <r>
    <x v="1"/>
    <s v="顾客"/>
    <s v="內需"/>
    <s v="-無-"/>
    <s v="C00001"/>
    <x v="2"/>
    <s v="江苏京信电子有限公司(Cable)"/>
    <s v="자동차(조사)"/>
    <s v="AESSXF"/>
    <n v="100004122"/>
    <s v="AESSXF"/>
    <s v="2.5SQ"/>
    <s v="R"/>
    <m/>
    <n v="400"/>
    <s v="완제품"/>
    <s v="AESSXF 2.5SQ(완제품)"/>
    <s v="A/R송장 (IN)"/>
    <n v="1600"/>
    <s v="M"/>
    <n v="38.270000000000003"/>
    <n v="1.87"/>
    <n v="2992.32"/>
  </r>
  <r>
    <x v="1"/>
    <s v="顾客"/>
    <s v="內需"/>
    <s v="-無-"/>
    <s v="C00001"/>
    <x v="2"/>
    <s v="江苏京信电子有限公司(Cable)"/>
    <s v="자동차(조사)"/>
    <s v="AESSXF"/>
    <n v="100003983"/>
    <s v="AESSXF"/>
    <s v="0.75SQ"/>
    <s v="W"/>
    <m/>
    <n v="1000"/>
    <s v="완제품"/>
    <s v="AESSXF 0.75SQ(완제품)"/>
    <s v="A/R송장 (IN)"/>
    <n v="4000"/>
    <s v="M"/>
    <n v="28.24"/>
    <n v="0.69"/>
    <n v="2762"/>
  </r>
  <r>
    <x v="1"/>
    <s v="顾客"/>
    <s v="內需"/>
    <s v="-無-"/>
    <s v="C00001"/>
    <x v="2"/>
    <s v="江苏京信电子有限公司(Cable)"/>
    <s v="자동차(조사)"/>
    <s v="AESSXF"/>
    <n v="100004005"/>
    <s v="AESSXF"/>
    <s v="1.25SQ"/>
    <s v="B"/>
    <m/>
    <n v="500"/>
    <s v="완제품"/>
    <s v="AESSXF 1.25SQ(완제품)"/>
    <s v="A/R송장 (IN)"/>
    <n v="1000"/>
    <s v="M"/>
    <n v="11.64"/>
    <n v="0.95"/>
    <n v="954.7"/>
  </r>
  <r>
    <x v="1"/>
    <s v="顾客"/>
    <s v="內需"/>
    <s v="-無-"/>
    <s v="C00001"/>
    <x v="2"/>
    <s v="江苏京信电子有限公司(Cable)"/>
    <s v="자동차(조사)"/>
    <s v="AESSXF"/>
    <n v="100004005"/>
    <s v="AESSXF"/>
    <s v="1.25SQ"/>
    <s v="B"/>
    <m/>
    <n v="500"/>
    <s v="완제품"/>
    <s v="AESSXF 1.25SQ(완제품)"/>
    <s v="A/R송장 (IN)"/>
    <n v="1000"/>
    <s v="M"/>
    <n v="11.64"/>
    <n v="0.95"/>
    <n v="954.7"/>
  </r>
  <r>
    <x v="1"/>
    <s v="顾客"/>
    <s v="內需"/>
    <s v="-無-"/>
    <s v="C00001"/>
    <x v="2"/>
    <s v="江苏京信电子有限公司(Cable)"/>
    <s v="자동차(조사)"/>
    <s v="AESSXF"/>
    <n v="100004005"/>
    <s v="AESSXF"/>
    <s v="1.25SQ"/>
    <s v="B"/>
    <m/>
    <n v="500"/>
    <s v="완제품"/>
    <s v="AESSXF 1.25SQ(완제품)"/>
    <s v="A/R송장 (IN)"/>
    <n v="6500"/>
    <s v="M"/>
    <n v="75.66"/>
    <n v="0.95"/>
    <n v="6205.55"/>
  </r>
  <r>
    <x v="1"/>
    <s v="顾客"/>
    <s v="內需"/>
    <s v="-無-"/>
    <s v="C00001"/>
    <x v="2"/>
    <s v="江苏京信电子有限公司(Cable)"/>
    <s v="자동차(조사)"/>
    <s v="AESSXF"/>
    <n v="100018869"/>
    <s v="AESSXF"/>
    <s v="0.5SQ"/>
    <s v="B"/>
    <s v="NPS"/>
    <n v="10000"/>
    <s v="완제품"/>
    <s v="AESSXF 0.5SQ(완제품)"/>
    <s v="A/R송장 (IN)"/>
    <n v="10000"/>
    <s v="M"/>
    <n v="48.17"/>
    <n v="0.5"/>
    <n v="5016"/>
  </r>
  <r>
    <x v="1"/>
    <s v="顾客"/>
    <s v="內需"/>
    <s v="-無-"/>
    <s v="C00001"/>
    <x v="2"/>
    <s v="江苏京信电子有限公司(Cable)"/>
    <s v="자동차(조사)"/>
    <s v="AESSXF"/>
    <n v="100018876"/>
    <s v="AESSXF"/>
    <s v="0.5SQ"/>
    <s v="G"/>
    <s v="NPS"/>
    <n v="10000"/>
    <s v="완제품"/>
    <s v="AESSXF 0.5SQ(완제품)"/>
    <s v="A/R송장 (IN)"/>
    <n v="10000"/>
    <s v="M"/>
    <n v="48.17"/>
    <n v="0.5"/>
    <n v="5016"/>
  </r>
  <r>
    <x v="1"/>
    <s v="顾客"/>
    <s v="內需"/>
    <s v="-無-"/>
    <s v="C00001"/>
    <x v="2"/>
    <s v="江苏京信电子有限公司(Cable)"/>
    <s v="자동차(조사)"/>
    <s v="AESSXF"/>
    <n v="100003775"/>
    <s v="AESSXF"/>
    <s v="0.3SQ"/>
    <s v="W"/>
    <s v="NPS"/>
    <n v="12000"/>
    <s v="완제품"/>
    <s v="AESSXF 0.3SQ(완제품)"/>
    <s v="A/R송장 (IN)"/>
    <n v="36000"/>
    <s v="M"/>
    <n v="123.05"/>
    <n v="0.39"/>
    <n v="13899.6"/>
  </r>
  <r>
    <x v="1"/>
    <s v="顾客"/>
    <s v="內需"/>
    <s v="-無-"/>
    <s v="C00001"/>
    <x v="2"/>
    <s v="江苏京信电子有限公司(Cable)"/>
    <s v="자동차(조사)"/>
    <s v="AESSXF"/>
    <n v="100003745"/>
    <s v="AESSXF"/>
    <s v="0.3SQ"/>
    <s v="G"/>
    <s v="NPS"/>
    <n v="12000"/>
    <s v="완제품"/>
    <s v="AESSXF 0.3SQ(완제품)"/>
    <s v="A/R송장 (IN)"/>
    <n v="24000"/>
    <s v="M"/>
    <n v="82.03"/>
    <n v="0.39"/>
    <n v="9266.4"/>
  </r>
  <r>
    <x v="1"/>
    <s v="顾客"/>
    <s v="內需"/>
    <s v="-無-"/>
    <s v="C00001"/>
    <x v="2"/>
    <s v="江苏京信电子有限公司(Cable)"/>
    <s v="자동차(조사)"/>
    <s v="AESSXF"/>
    <n v="100018869"/>
    <s v="AESSXF"/>
    <s v="0.5SQ"/>
    <s v="B"/>
    <s v="NPS"/>
    <n v="10000"/>
    <s v="완제품"/>
    <s v="AESSXF 0.5SQ(완제품)"/>
    <s v="A/R송장 (IN)"/>
    <n v="20000"/>
    <s v="M"/>
    <n v="96.34"/>
    <n v="0.5"/>
    <n v="10032"/>
  </r>
  <r>
    <x v="1"/>
    <s v="顾客"/>
    <s v="內需"/>
    <s v="-無-"/>
    <s v="C00001"/>
    <x v="2"/>
    <s v="江苏京信电子有限公司(Cable)"/>
    <s v="자동차(조사)"/>
    <s v="AESSXF"/>
    <n v="100018876"/>
    <s v="AESSXF"/>
    <s v="0.5SQ"/>
    <s v="G"/>
    <s v="NPS"/>
    <n v="10000"/>
    <s v="완제품"/>
    <s v="AESSXF 0.5SQ(완제품)"/>
    <s v="A/R송장 (IN)"/>
    <n v="20000"/>
    <s v="M"/>
    <n v="96.34"/>
    <n v="0.5"/>
    <n v="10032"/>
  </r>
  <r>
    <x v="1"/>
    <s v="顾客"/>
    <s v="內需"/>
    <s v="-無-"/>
    <s v="C00001"/>
    <x v="2"/>
    <s v="江苏京信电子有限公司(Cable)"/>
    <s v="자동차(조사)"/>
    <s v="AESSXF"/>
    <n v="100018881"/>
    <s v="AESSXF"/>
    <s v="0.5SQ"/>
    <s v="P"/>
    <s v="NPS"/>
    <n v="10000"/>
    <s v="완제품"/>
    <s v="AESSXF 0.5SQ(완제품)"/>
    <s v="A/R송장 (IN)"/>
    <n v="10000"/>
    <s v="M"/>
    <n v="48.17"/>
    <n v="0.5"/>
    <n v="5016"/>
  </r>
  <r>
    <x v="1"/>
    <s v="顾客"/>
    <s v="內需"/>
    <s v="-無-"/>
    <s v="C00001"/>
    <x v="2"/>
    <s v="江苏京信电子有限公司(Cable)"/>
    <s v="자동차(조사)"/>
    <s v="AESSXF"/>
    <n v="100004075"/>
    <s v="AESSXF"/>
    <s v="2SQ"/>
    <s v="B"/>
    <s v="NPS"/>
    <n v="3000"/>
    <s v="완제품"/>
    <s v="AESSXF 2SQ(완제품)"/>
    <s v="A/R송장 (IN)"/>
    <n v="3000"/>
    <s v="M"/>
    <n v="53.91"/>
    <n v="1.42"/>
    <n v="4261.5"/>
  </r>
  <r>
    <x v="1"/>
    <s v="顾客"/>
    <s v="內需"/>
    <s v="-無-"/>
    <s v="C00001"/>
    <x v="2"/>
    <s v="江苏京信电子有限公司(Cable)"/>
    <s v="자동차(조사)"/>
    <s v="AESSXF"/>
    <n v="100003717"/>
    <s v="AESSXF"/>
    <s v="0.3SQ"/>
    <s v="Gr"/>
    <m/>
    <n v="1500"/>
    <s v="완제품"/>
    <s v="AESSXF 0.3SQ(완제품)"/>
    <s v="A/R송장 (IN)"/>
    <n v="4500"/>
    <s v="M"/>
    <n v="15.38"/>
    <n v="0.39"/>
    <n v="1737.45"/>
  </r>
  <r>
    <x v="1"/>
    <s v="顾客"/>
    <s v="內需"/>
    <s v="-無-"/>
    <s v="C00001"/>
    <x v="2"/>
    <s v="江苏京信电子有限公司(Cable)"/>
    <s v="자동차(조사)"/>
    <s v="AESSXF"/>
    <n v="100003926"/>
    <s v="AESSXF"/>
    <s v="0.75SQ"/>
    <s v="Br"/>
    <m/>
    <n v="1000"/>
    <s v="완제품"/>
    <s v="AESSXF 0.75SQ(완제품)"/>
    <s v="A/R송장 (IN)"/>
    <n v="5000"/>
    <s v="M"/>
    <n v="35.299999999999997"/>
    <n v="0.69"/>
    <n v="3452.5"/>
  </r>
  <r>
    <x v="1"/>
    <s v="顾客"/>
    <s v="內需"/>
    <s v="-無-"/>
    <s v="C00001"/>
    <x v="2"/>
    <s v="江苏京信电子有限公司(Cable)"/>
    <s v="자동차(조사)"/>
    <s v="AESSXF"/>
    <n v="100003926"/>
    <s v="AESSXF"/>
    <s v="0.75SQ"/>
    <s v="Br"/>
    <m/>
    <n v="1000"/>
    <s v="완제품"/>
    <s v="AESSXF 0.75SQ(완제품)"/>
    <s v="A/R송장 (IN)"/>
    <n v="4000"/>
    <s v="M"/>
    <n v="28.24"/>
    <n v="0.69"/>
    <n v="2762"/>
  </r>
  <r>
    <x v="1"/>
    <s v="顾客"/>
    <s v="內需"/>
    <s v="-無-"/>
    <s v="C00001"/>
    <x v="2"/>
    <s v="江苏京信电子有限公司(Cable)"/>
    <s v="자동차(조사)"/>
    <s v="AESSXF"/>
    <n v="100003856"/>
    <s v="AESSXF"/>
    <s v="0.5SQ"/>
    <s v="P"/>
    <m/>
    <n v="1000"/>
    <s v="완제품"/>
    <s v="AESSXF 0.5SQ(완제품)"/>
    <s v="A/R송장 (IN)"/>
    <n v="1000"/>
    <s v="M"/>
    <n v="4.82"/>
    <n v="0.5"/>
    <n v="501.6"/>
  </r>
  <r>
    <x v="1"/>
    <s v="顾客"/>
    <s v="內需"/>
    <s v="-無-"/>
    <s v="C00001"/>
    <x v="2"/>
    <s v="江苏京信电子有限公司(Cable)"/>
    <s v="자동차(조사)"/>
    <s v="AESSXF"/>
    <n v="100003856"/>
    <s v="AESSXF"/>
    <s v="0.5SQ"/>
    <s v="P"/>
    <m/>
    <n v="1000"/>
    <s v="완제품"/>
    <s v="AESSXF 0.5SQ(완제품)"/>
    <s v="A/R송장 (IN)"/>
    <n v="1000"/>
    <s v="M"/>
    <n v="4.82"/>
    <n v="0.5"/>
    <n v="501.6"/>
  </r>
  <r>
    <x v="1"/>
    <s v="顾客"/>
    <s v="內需"/>
    <s v="-無-"/>
    <s v="C00001"/>
    <x v="2"/>
    <s v="江苏京信电子有限公司(Cable)"/>
    <s v="자동차(조사)"/>
    <s v="AESSXF"/>
    <n v="100004051"/>
    <s v="AESSXF"/>
    <s v="1.25SQ"/>
    <s v="R"/>
    <m/>
    <n v="500"/>
    <s v="완제품"/>
    <s v="AESSXF 1.25SQ(완제품)"/>
    <s v="A/R송장 (IN)"/>
    <n v="1000"/>
    <s v="M"/>
    <n v="11.64"/>
    <n v="0.95"/>
    <n v="954.7"/>
  </r>
  <r>
    <x v="1"/>
    <s v="顾客"/>
    <s v="內需"/>
    <s v="-無-"/>
    <s v="C00001"/>
    <x v="2"/>
    <s v="江苏京信电子有限公司(Cable)"/>
    <s v="자동차(조사)"/>
    <s v="AESSXF"/>
    <n v="100003743"/>
    <s v="AESSXF"/>
    <s v="0.3SQ"/>
    <s v="G"/>
    <m/>
    <n v="1500"/>
    <s v="완제품"/>
    <s v="AESSXF 0.3SQ(완제품)"/>
    <s v="A/R송장 (IN)"/>
    <n v="2700"/>
    <s v="M"/>
    <n v="9.23"/>
    <n v="0.39"/>
    <n v="1042.47"/>
  </r>
  <r>
    <x v="1"/>
    <s v="顾客"/>
    <s v="內需"/>
    <s v="-無-"/>
    <s v="C00001"/>
    <x v="2"/>
    <s v="江苏京信电子有限公司(Cable)"/>
    <s v="자동차(조사)"/>
    <s v="AESSXF"/>
    <n v="100004051"/>
    <s v="AESSXF"/>
    <s v="1.25SQ"/>
    <s v="R"/>
    <m/>
    <n v="500"/>
    <s v="완제품"/>
    <s v="AESSXF 1.25SQ(완제품)"/>
    <s v="A/R송장 (IN)"/>
    <n v="2950"/>
    <s v="M"/>
    <n v="34.340000000000003"/>
    <n v="0.95"/>
    <n v="2816.37"/>
  </r>
  <r>
    <x v="1"/>
    <s v="顾客"/>
    <s v="內需"/>
    <s v="-無-"/>
    <s v="C00001"/>
    <x v="2"/>
    <s v="江苏京信电子有限公司(Cable)"/>
    <s v="자동차(조사)"/>
    <s v="AESSXF"/>
    <n v="100003961"/>
    <s v="AESSXF"/>
    <s v="0.75SQ"/>
    <s v="P"/>
    <m/>
    <n v="1000"/>
    <s v="완제품"/>
    <s v="AESSXF 0.75SQ(완제품)"/>
    <s v="A/R송장 (IN)"/>
    <n v="2000"/>
    <s v="M"/>
    <n v="14.12"/>
    <n v="0.69"/>
    <n v="1381"/>
  </r>
  <r>
    <x v="1"/>
    <s v="顾客"/>
    <s v="內需"/>
    <s v="-無-"/>
    <s v="C00001"/>
    <x v="2"/>
    <s v="江苏京信电子有限公司(Cable)"/>
    <s v="자동차(조사)"/>
    <s v="AESSXF"/>
    <n v="100003970"/>
    <s v="AESSXF"/>
    <s v="0.75SQ"/>
    <s v="R"/>
    <m/>
    <n v="1000"/>
    <s v="완제품"/>
    <s v="AESSXF 0.75SQ(완제품)"/>
    <s v="A/R송장 (IN)"/>
    <n v="2000"/>
    <s v="M"/>
    <n v="14.12"/>
    <n v="0.69"/>
    <n v="1381"/>
  </r>
  <r>
    <x v="1"/>
    <s v="顾客"/>
    <s v="內需"/>
    <s v="-無-"/>
    <s v="C00001"/>
    <x v="2"/>
    <s v="江苏京信电子有限公司(Cable)"/>
    <s v="자동차(조사)"/>
    <s v="AESSXF"/>
    <n v="100003729"/>
    <s v="AESSXF"/>
    <s v="0.3SQ"/>
    <s v="Br"/>
    <m/>
    <n v="1500"/>
    <s v="완제품"/>
    <s v="AESSXF 0.3SQ(완제품)"/>
    <s v="A/R송장 (IN)"/>
    <n v="2650"/>
    <s v="M"/>
    <n v="9.06"/>
    <n v="0.39"/>
    <n v="1023.17"/>
  </r>
  <r>
    <x v="1"/>
    <s v="顾客"/>
    <s v="內需"/>
    <s v="-無-"/>
    <s v="C00001"/>
    <x v="2"/>
    <s v="江苏京信电子有限公司(Cable)"/>
    <s v="자동차(조사)"/>
    <s v="AESSXF"/>
    <n v="100003764"/>
    <s v="AESSXF"/>
    <s v="0.3SQ"/>
    <s v="R"/>
    <m/>
    <n v="1500"/>
    <s v="완제품"/>
    <s v="AESSXF 0.3SQ(완제품)"/>
    <s v="A/R송장 (IN)"/>
    <n v="4100"/>
    <s v="M"/>
    <n v="14.01"/>
    <n v="0.39"/>
    <n v="1583.01"/>
  </r>
  <r>
    <x v="1"/>
    <s v="顾客"/>
    <s v="內需"/>
    <s v="-無-"/>
    <s v="C00001"/>
    <x v="2"/>
    <s v="江苏京信电子有限公司(Cable)"/>
    <s v="자동차(조사)"/>
    <s v="AESSXF"/>
    <n v="100003720"/>
    <s v="AESSXF"/>
    <s v="0.3SQ"/>
    <s v="B/O"/>
    <m/>
    <n v="1500"/>
    <s v="완제품"/>
    <s v="AESSXF 0.3SQ(완제품)"/>
    <s v="A/R송장 (IN)"/>
    <n v="1500"/>
    <s v="M"/>
    <n v="5.13"/>
    <n v="0.39"/>
    <n v="579.15"/>
  </r>
  <r>
    <x v="1"/>
    <s v="顾客"/>
    <s v="內需"/>
    <s v="-無-"/>
    <s v="C00001"/>
    <x v="2"/>
    <s v="江苏京信电子有限公司(Cable)"/>
    <s v="자동차(조사)"/>
    <s v="AESSXF"/>
    <n v="100003895"/>
    <s v="AESSXF"/>
    <s v="0.5SQ"/>
    <s v="Y/O"/>
    <m/>
    <n v="1000"/>
    <s v="완제품"/>
    <s v="AESSXF 0.5SQ(완제품)"/>
    <s v="A/R송장 (IN)"/>
    <n v="1000"/>
    <s v="M"/>
    <n v="4.82"/>
    <n v="0.5"/>
    <n v="501.6"/>
  </r>
  <r>
    <x v="1"/>
    <s v="顾客"/>
    <s v="內需"/>
    <s v="-無-"/>
    <s v="C00001"/>
    <x v="2"/>
    <s v="江苏京信电子有限公司(Cable)"/>
    <s v="자동차(조사)"/>
    <s v="AESSXF"/>
    <n v="100018869"/>
    <s v="AESSXF"/>
    <s v="0.5SQ"/>
    <s v="B"/>
    <s v="NPS"/>
    <n v="10000"/>
    <s v="완제품"/>
    <s v="AESSXF 0.5SQ(완제품)"/>
    <s v="A/R송장 (IN)"/>
    <n v="10000"/>
    <s v="M"/>
    <n v="48.17"/>
    <n v="0.5"/>
    <n v="5016"/>
  </r>
  <r>
    <x v="1"/>
    <s v="顾客"/>
    <s v="內需"/>
    <s v="-無-"/>
    <s v="C00001"/>
    <x v="2"/>
    <s v="江苏京信电子有限公司(Cable)"/>
    <s v="자동차(조사)"/>
    <s v="AESSXF"/>
    <n v="100018879"/>
    <s v="AESSXF"/>
    <s v="0.5SQ"/>
    <s v="L"/>
    <s v="NPS"/>
    <n v="10000"/>
    <s v="완제품"/>
    <s v="AESSXF 0.5SQ(완제품)"/>
    <s v="A/R송장 (IN)"/>
    <n v="10000"/>
    <s v="M"/>
    <n v="48.17"/>
    <n v="0.5"/>
    <n v="5016"/>
  </r>
  <r>
    <x v="1"/>
    <s v="顾客"/>
    <s v="內需"/>
    <s v="-無-"/>
    <s v="C00001"/>
    <x v="2"/>
    <s v="江苏京信电子有限公司(Cable)"/>
    <s v="자동차(조사)"/>
    <s v="AESSXF"/>
    <n v="100004016"/>
    <s v="AESSXF"/>
    <s v="1.25SQ"/>
    <s v="O"/>
    <m/>
    <n v="500"/>
    <s v="완제품"/>
    <s v="AESSXF 1.25SQ(완제품)"/>
    <s v="A/R송장 (IN)"/>
    <n v="2000"/>
    <s v="M"/>
    <n v="23.28"/>
    <n v="0.95"/>
    <n v="1909.4"/>
  </r>
  <r>
    <x v="1"/>
    <s v="顾客"/>
    <s v="內需"/>
    <s v="-無-"/>
    <s v="C00001"/>
    <x v="2"/>
    <s v="江苏京信电子有限公司(Cable)"/>
    <s v="자동차(조사)"/>
    <s v="AESSXF"/>
    <n v="100003918"/>
    <s v="AESSXF"/>
    <s v="0.75SQ"/>
    <s v="B"/>
    <m/>
    <n v="1000"/>
    <s v="완제품"/>
    <s v="AESSXF 0.75SQ(완제품)"/>
    <s v="A/R송장 (IN)"/>
    <n v="3000"/>
    <s v="M"/>
    <n v="21.18"/>
    <n v="0.69"/>
    <n v="2071.5"/>
  </r>
  <r>
    <x v="1"/>
    <s v="顾客"/>
    <s v="內需"/>
    <s v="-無-"/>
    <s v="C00001"/>
    <x v="2"/>
    <s v="江苏京信电子有限公司(Cable)"/>
    <s v="자동차(조사)"/>
    <s v="AESSXF"/>
    <n v="100003933"/>
    <s v="AESSXF"/>
    <s v="0.75SQ"/>
    <s v="O"/>
    <m/>
    <n v="1000"/>
    <s v="완제품"/>
    <s v="AESSXF 0.75SQ(완제품)"/>
    <s v="A/R송장 (IN)"/>
    <n v="3000"/>
    <s v="M"/>
    <n v="21.18"/>
    <n v="0.69"/>
    <n v="2071.5"/>
  </r>
  <r>
    <x v="1"/>
    <s v="顾客"/>
    <s v="內需"/>
    <s v="-無-"/>
    <s v="C00001"/>
    <x v="2"/>
    <s v="江苏京信电子有限公司(Cable)"/>
    <s v="자동차(조사)"/>
    <s v="AESSXF"/>
    <n v="100003786"/>
    <s v="AESSXF"/>
    <s v="0.5SQ"/>
    <s v="Gr"/>
    <m/>
    <n v="1000"/>
    <s v="완제품"/>
    <s v="AESSXF 0.5SQ(완제품)"/>
    <s v="A/R송장 (IN)"/>
    <n v="3000"/>
    <s v="M"/>
    <n v="14.45"/>
    <n v="0.5"/>
    <n v="1504.8"/>
  </r>
  <r>
    <x v="1"/>
    <s v="顾客"/>
    <s v="內需"/>
    <s v="-無-"/>
    <s v="C00001"/>
    <x v="2"/>
    <s v="江苏京信电子有限公司(Cable)"/>
    <s v="자동차(조사)"/>
    <s v="AESSXF"/>
    <n v="100003992"/>
    <s v="AESSXF"/>
    <s v="0.75SQ"/>
    <s v="Y"/>
    <m/>
    <n v="1000"/>
    <s v="완제품"/>
    <s v="AESSXF 0.75SQ(완제품)"/>
    <s v="A/R송장 (IN)"/>
    <n v="3000"/>
    <s v="M"/>
    <n v="21.18"/>
    <n v="0.69"/>
    <n v="2071.5"/>
  </r>
  <r>
    <x v="1"/>
    <s v="顾客"/>
    <s v="內需"/>
    <s v="-無-"/>
    <s v="C00001"/>
    <x v="2"/>
    <s v="江苏京信电子有限公司(Cable)"/>
    <s v="자동차(조사)"/>
    <s v="AESSXF"/>
    <n v="100003799"/>
    <s v="AESSXF"/>
    <s v="0.5SQ"/>
    <s v="Br/B"/>
    <m/>
    <n v="1000"/>
    <s v="완제품"/>
    <s v="AESSXF 0.5SQ(완제품)"/>
    <s v="A/R송장 (IN)"/>
    <n v="8000"/>
    <s v="M"/>
    <n v="38.54"/>
    <n v="0.5"/>
    <n v="4012.8"/>
  </r>
  <r>
    <x v="1"/>
    <s v="顾客"/>
    <s v="內需"/>
    <s v="-無-"/>
    <s v="C00001"/>
    <x v="2"/>
    <s v="江苏京信电子有限公司(Cable)"/>
    <s v="자동차(조사)"/>
    <s v="AESSXF"/>
    <n v="100004005"/>
    <s v="AESSXF"/>
    <s v="1.25SQ"/>
    <s v="B"/>
    <m/>
    <n v="500"/>
    <s v="완제품"/>
    <s v="AESSXF 1.25SQ(완제품)"/>
    <s v="A/R송장 (IN)"/>
    <n v="500"/>
    <s v="M"/>
    <n v="5.82"/>
    <n v="0.95"/>
    <n v="477.35"/>
  </r>
  <r>
    <x v="1"/>
    <s v="顾客"/>
    <s v="內需"/>
    <s v="-無-"/>
    <s v="C00001"/>
    <x v="2"/>
    <s v="江苏京信电子有限公司(Cable)"/>
    <s v="자동차(조사)"/>
    <s v="AESSXF"/>
    <n v="100003948"/>
    <s v="AESSXF"/>
    <s v="0.75SQ"/>
    <s v="L/B"/>
    <m/>
    <n v="1000"/>
    <s v="완제품"/>
    <s v="AESSXF 0.75SQ(완제품)"/>
    <s v="A/R송장 (IN)"/>
    <n v="5000"/>
    <s v="M"/>
    <n v="35.299999999999997"/>
    <n v="0.69"/>
    <n v="3452.5"/>
  </r>
  <r>
    <x v="1"/>
    <s v="顾客"/>
    <s v="內需"/>
    <s v="-無-"/>
    <s v="C00001"/>
    <x v="2"/>
    <s v="江苏京信电子有限公司(Cable)"/>
    <s v="자동차(조사)"/>
    <s v="AESSXF"/>
    <n v="100003832"/>
    <s v="AESSXF"/>
    <s v="0.5SQ"/>
    <s v="G/W"/>
    <m/>
    <n v="1000"/>
    <s v="완제품"/>
    <s v="AESSXF 0.5SQ(완제품)"/>
    <s v="A/R송장 (IN)"/>
    <n v="5000"/>
    <s v="M"/>
    <n v="24.09"/>
    <n v="0.5"/>
    <n v="2508"/>
  </r>
  <r>
    <x v="1"/>
    <s v="顾客"/>
    <s v="內需"/>
    <s v="-無-"/>
    <s v="C00001"/>
    <x v="2"/>
    <s v="江苏京信电子有限公司(Cable)"/>
    <s v="자동차(조사)"/>
    <s v="AESSXF"/>
    <n v="100003795"/>
    <s v="AESSXF"/>
    <s v="0.5SQ"/>
    <s v="B/Y"/>
    <m/>
    <n v="1000"/>
    <s v="완제품"/>
    <s v="AESSXF 0.5SQ(완제품)"/>
    <s v="A/R송장 (IN)"/>
    <n v="5000"/>
    <s v="M"/>
    <n v="24.09"/>
    <n v="0.5"/>
    <n v="2508"/>
  </r>
  <r>
    <x v="1"/>
    <s v="顾客"/>
    <s v="內需"/>
    <s v="-無-"/>
    <s v="C00001"/>
    <x v="2"/>
    <s v="江苏京信电子有限公司(Cable)"/>
    <s v="자동차(조사)"/>
    <s v="AESSXF"/>
    <n v="100003846"/>
    <s v="AESSXF"/>
    <s v="0.5SQ"/>
    <s v="L/Y"/>
    <m/>
    <n v="1000"/>
    <s v="완제품"/>
    <s v="AESSXF 0.5SQ(완제품)"/>
    <s v="A/R송장 (IN)"/>
    <n v="2000"/>
    <s v="M"/>
    <n v="9.6300000000000008"/>
    <n v="0.5"/>
    <n v="1003.2"/>
  </r>
  <r>
    <x v="1"/>
    <s v="顾客"/>
    <s v="內需"/>
    <s v="-無-"/>
    <s v="C00001"/>
    <x v="2"/>
    <s v="江苏京信电子有限公司(Cable)"/>
    <s v="자동차(조사)"/>
    <s v="AESSXF"/>
    <n v="100003764"/>
    <s v="AESSXF"/>
    <s v="0.3SQ"/>
    <s v="R"/>
    <m/>
    <n v="1500"/>
    <s v="완제품"/>
    <s v="AESSXF 0.3SQ(완제품)"/>
    <s v="A/R송장 (IN)"/>
    <n v="2500"/>
    <s v="M"/>
    <n v="8.5500000000000007"/>
    <n v="0.39"/>
    <n v="965.25"/>
  </r>
  <r>
    <x v="1"/>
    <s v="顾客"/>
    <s v="內需"/>
    <s v="-無-"/>
    <s v="C00001"/>
    <x v="2"/>
    <s v="江苏京信电子有限公司(Cable)"/>
    <s v="자동차(조사)"/>
    <s v="AESSXF"/>
    <n v="100003817"/>
    <s v="AESSXF"/>
    <s v="0.5SQ"/>
    <s v="O"/>
    <m/>
    <n v="1000"/>
    <s v="완제품"/>
    <s v="AESSXF 0.5SQ(완제품)"/>
    <s v="A/R송장 (IN)"/>
    <n v="4000"/>
    <s v="M"/>
    <n v="19.27"/>
    <n v="0.5"/>
    <n v="2006.4"/>
  </r>
  <r>
    <x v="1"/>
    <s v="顾客"/>
    <s v="內需"/>
    <s v="-無-"/>
    <s v="C00001"/>
    <x v="2"/>
    <s v="江苏京信电子有限公司(Cable)"/>
    <s v="자동차(조사)"/>
    <s v="AESSXF"/>
    <n v="100003808"/>
    <s v="AESSXF"/>
    <s v="0.5SQ"/>
    <s v="Br"/>
    <m/>
    <n v="1000"/>
    <s v="완제품"/>
    <s v="AESSXF 0.5SQ(완제품)"/>
    <s v="A/R송장 (IN)"/>
    <n v="3000"/>
    <s v="M"/>
    <n v="14.45"/>
    <n v="0.5"/>
    <n v="1504.8"/>
  </r>
  <r>
    <x v="1"/>
    <s v="顾客"/>
    <s v="內需"/>
    <s v="-無-"/>
    <s v="C00001"/>
    <x v="2"/>
    <s v="江苏京信电子有限公司(Cable)"/>
    <s v="자동차(조사)"/>
    <s v="AESSXF"/>
    <n v="100003837"/>
    <s v="AESSXF"/>
    <s v="0.5SQ"/>
    <s v="L/B"/>
    <m/>
    <n v="1000"/>
    <s v="완제품"/>
    <s v="AESSXF 0.5SQ(완제품)"/>
    <s v="A/R송장 (IN)"/>
    <n v="2000"/>
    <s v="M"/>
    <n v="9.6300000000000008"/>
    <n v="0.5"/>
    <n v="1003.2"/>
  </r>
  <r>
    <x v="1"/>
    <s v="顾客"/>
    <s v="內需"/>
    <s v="-無-"/>
    <s v="C00001"/>
    <x v="2"/>
    <s v="江苏京信电子有限公司(Cable)"/>
    <s v="자동차(조사)"/>
    <s v="AESSXF"/>
    <n v="100003755"/>
    <s v="AESSXF"/>
    <s v="0.3SQ"/>
    <s v="P/B"/>
    <m/>
    <n v="1500"/>
    <s v="완제품"/>
    <s v="AESSXF 0.3SQ(완제품)"/>
    <s v="A/R송장 (IN)"/>
    <n v="1500"/>
    <s v="M"/>
    <n v="5.13"/>
    <n v="0.39"/>
    <n v="579.15"/>
  </r>
  <r>
    <x v="1"/>
    <s v="顾客"/>
    <s v="內需"/>
    <s v="-無-"/>
    <s v="C00001"/>
    <x v="2"/>
    <s v="江苏京信电子有限公司(Cable)"/>
    <s v="자동차(조사)"/>
    <s v="AESSXF"/>
    <n v="100003889"/>
    <s v="AESSXF"/>
    <s v="0.5SQ"/>
    <s v="W"/>
    <m/>
    <n v="1000"/>
    <s v="완제품"/>
    <s v="AESSXF 0.5SQ(완제품)"/>
    <s v="A/R송장 (IN)"/>
    <n v="4000"/>
    <s v="M"/>
    <n v="19.27"/>
    <n v="0.5"/>
    <n v="2006.4"/>
  </r>
  <r>
    <x v="1"/>
    <s v="顾客"/>
    <s v="內需"/>
    <s v="-無-"/>
    <s v="C00001"/>
    <x v="2"/>
    <s v="江苏京信电子有限公司(Cable)"/>
    <s v="자동차(조사)"/>
    <s v="AESSXF"/>
    <n v="100003933"/>
    <s v="AESSXF"/>
    <s v="0.75SQ"/>
    <s v="O"/>
    <m/>
    <n v="1000"/>
    <s v="완제품"/>
    <s v="AESSXF 0.75SQ(완제품)"/>
    <s v="A/R송장 (IN)"/>
    <n v="5000"/>
    <s v="M"/>
    <n v="35.299999999999997"/>
    <n v="0.69"/>
    <n v="3452.5"/>
  </r>
  <r>
    <x v="1"/>
    <s v="顾客"/>
    <s v="內需"/>
    <s v="-無-"/>
    <s v="C00001"/>
    <x v="2"/>
    <s v="江苏京信电子有限公司(Cable)"/>
    <s v="자동차(조사)"/>
    <s v="AESSXF"/>
    <n v="100003945"/>
    <s v="AESSXF"/>
    <s v="0.75SQ"/>
    <s v="G"/>
    <m/>
    <n v="1000"/>
    <s v="완제품"/>
    <s v="AESSXF 0.75SQ(완제품)"/>
    <s v="A/R송장 (IN)"/>
    <n v="2000"/>
    <s v="M"/>
    <n v="14.12"/>
    <n v="0.69"/>
    <n v="1381"/>
  </r>
  <r>
    <x v="1"/>
    <s v="顾客"/>
    <s v="內需"/>
    <s v="-無-"/>
    <s v="C00001"/>
    <x v="2"/>
    <s v="江苏京信电子有限公司(Cable)"/>
    <s v="자동차(조사)"/>
    <s v="AESSXF"/>
    <n v="100004035"/>
    <s v="AESSXF"/>
    <s v="1.25SQ"/>
    <s v="L"/>
    <m/>
    <n v="500"/>
    <s v="완제품"/>
    <s v="AESSXF 1.25SQ(완제품)"/>
    <s v="A/R송장 (IN)"/>
    <n v="2000"/>
    <s v="M"/>
    <n v="23.28"/>
    <n v="0.95"/>
    <n v="1909.4"/>
  </r>
  <r>
    <x v="1"/>
    <s v="顾客"/>
    <s v="內需"/>
    <s v="-無-"/>
    <s v="C00011"/>
    <x v="0"/>
    <s v="Kyungshin Cable CO.,LTD"/>
    <s v="자동차(조사)"/>
    <s v="AESSXF"/>
    <n v="100003773"/>
    <s v="AESSXF"/>
    <s v="0.3SQ"/>
    <s v="W"/>
    <m/>
    <n v="1500"/>
    <s v="완제품"/>
    <s v="AESSXF 0.3SQ(완제품)"/>
    <s v="A/R송장 (IN)"/>
    <n v="150000"/>
    <s v="M"/>
    <n v="512.70000000000005"/>
    <n v="0.04"/>
    <n v="47451.29"/>
  </r>
  <r>
    <x v="1"/>
    <s v="顾客"/>
    <s v="內需"/>
    <s v="-無-"/>
    <s v="C00011"/>
    <x v="0"/>
    <s v="Kyungshin Cable CO.,LTD"/>
    <s v="자동차(조사)"/>
    <s v="AESSXF"/>
    <n v="100003780"/>
    <s v="AESSXF"/>
    <s v="0.3SQ"/>
    <s v="Y"/>
    <m/>
    <n v="1500"/>
    <s v="완제품"/>
    <s v="AESSXF 0.3SQ(완제품)"/>
    <s v="A/R송장 (IN)"/>
    <n v="150000"/>
    <s v="M"/>
    <n v="512.70000000000005"/>
    <n v="0.04"/>
    <n v="47451.29"/>
  </r>
  <r>
    <x v="1"/>
    <s v="顾客"/>
    <s v="內需"/>
    <s v="-無-"/>
    <s v="C00011"/>
    <x v="0"/>
    <s v="Kyungshin Cable CO.,LTD"/>
    <s v="자동차(조사)"/>
    <s v="AESSXF"/>
    <n v="100003717"/>
    <s v="AESSXF"/>
    <s v="0.3SQ"/>
    <s v="Gr"/>
    <m/>
    <n v="1500"/>
    <s v="완제품"/>
    <s v="AESSXF 0.3SQ(완제품)"/>
    <s v="A/R송장 (IN)"/>
    <n v="150000"/>
    <s v="M"/>
    <n v="512.70000000000005"/>
    <n v="0.04"/>
    <n v="47451.29"/>
  </r>
  <r>
    <x v="1"/>
    <s v="顾客"/>
    <s v="內需"/>
    <s v="-無-"/>
    <s v="C00011"/>
    <x v="0"/>
    <s v="Kyungshin Cable CO.,LTD"/>
    <s v="자동차(조사)"/>
    <s v="AESSXF"/>
    <n v="100003743"/>
    <s v="AESSXF"/>
    <s v="0.3SQ"/>
    <s v="G"/>
    <m/>
    <n v="1500"/>
    <s v="완제품"/>
    <s v="AESSXF 0.3SQ(완제품)"/>
    <s v="A/R송장 (IN)"/>
    <n v="150000"/>
    <s v="M"/>
    <n v="512.70000000000005"/>
    <n v="0.04"/>
    <n v="47451.29"/>
  </r>
  <r>
    <x v="1"/>
    <s v="顾客"/>
    <s v="內需"/>
    <s v="-無-"/>
    <s v="C00011"/>
    <x v="0"/>
    <s v="Kyungshin Cable CO.,LTD"/>
    <s v="자동차(조사)"/>
    <s v="AESSXF"/>
    <n v="100003729"/>
    <s v="AESSXF"/>
    <s v="0.3SQ"/>
    <s v="Br"/>
    <m/>
    <n v="1500"/>
    <s v="완제품"/>
    <s v="AESSXF 0.3SQ(완제품)"/>
    <s v="A/R송장 (IN)"/>
    <n v="150000"/>
    <s v="M"/>
    <n v="512.70000000000005"/>
    <n v="0.04"/>
    <n v="47451.29"/>
  </r>
  <r>
    <x v="1"/>
    <s v="顾客"/>
    <s v="內需"/>
    <s v="-無-"/>
    <s v="C00011"/>
    <x v="0"/>
    <s v="Kyungshin Cable CO.,LTD"/>
    <s v="자동차(조사)"/>
    <s v="AESSXF"/>
    <n v="100003758"/>
    <s v="AESSXF"/>
    <s v="0.3SQ"/>
    <s v="P"/>
    <m/>
    <n v="1500"/>
    <s v="완제품"/>
    <s v="AESSXF 0.3SQ(완제품)"/>
    <s v="A/R송장 (IN)"/>
    <n v="150000"/>
    <s v="M"/>
    <n v="512.70000000000005"/>
    <n v="0.04"/>
    <n v="47451.29"/>
  </r>
  <r>
    <x v="1"/>
    <s v="顾客"/>
    <s v="內需"/>
    <s v="-無-"/>
    <s v="C00011"/>
    <x v="0"/>
    <s v="Kyungshin Cable CO.,LTD"/>
    <s v="자동차(조사)"/>
    <s v="AESSXF"/>
    <n v="100003752"/>
    <s v="AESSXF"/>
    <s v="0.3SQ"/>
    <s v="L"/>
    <m/>
    <n v="1500"/>
    <s v="완제품"/>
    <s v="AESSXF 0.3SQ(완제품)"/>
    <s v="A/R송장 (IN)"/>
    <n v="150000"/>
    <s v="M"/>
    <n v="512.70000000000005"/>
    <n v="0.04"/>
    <n v="47451.29"/>
  </r>
  <r>
    <x v="1"/>
    <s v="顾客"/>
    <s v="內需"/>
    <s v="-無-"/>
    <s v="C00011"/>
    <x v="0"/>
    <s v="Kyungshin Cable CO.,LTD"/>
    <s v="자동차(조사)"/>
    <s v="AESSXF"/>
    <n v="100003796"/>
    <s v="AESSXF"/>
    <s v="0.5SQ"/>
    <s v="B"/>
    <m/>
    <n v="1000"/>
    <s v="완제품"/>
    <s v="AESSXF 0.5SQ(완제품)"/>
    <s v="A/R송장 (IN)"/>
    <n v="100000"/>
    <s v="M"/>
    <n v="481.7"/>
    <n v="0.06"/>
    <n v="42462"/>
  </r>
  <r>
    <x v="1"/>
    <s v="顾客"/>
    <s v="內需"/>
    <s v="-無-"/>
    <s v="C00011"/>
    <x v="0"/>
    <s v="Kyungshin Cable CO.,LTD"/>
    <s v="자동차(조사)"/>
    <s v="AESSXF"/>
    <n v="100003720"/>
    <s v="AESSXF"/>
    <s v="0.3SQ"/>
    <s v="B/O"/>
    <m/>
    <n v="1500"/>
    <s v="완제품"/>
    <s v="AESSXF 0.3SQ(완제품)"/>
    <s v="A/R송장 (IN)"/>
    <n v="150000"/>
    <s v="M"/>
    <n v="512.70000000000005"/>
    <n v="0.04"/>
    <n v="47451.29"/>
  </r>
  <r>
    <x v="1"/>
    <s v="顾客"/>
    <s v="內需"/>
    <s v="-無-"/>
    <s v="C00011"/>
    <x v="0"/>
    <s v="Kyungshin Cable CO.,LTD"/>
    <s v="자동차(조사)"/>
    <s v="AESSXF"/>
    <n v="100003789"/>
    <s v="AESSXF"/>
    <s v="0.5SQ"/>
    <s v="B/O"/>
    <m/>
    <n v="1000"/>
    <s v="완제품"/>
    <s v="AESSXF 0.5SQ(완제품)"/>
    <s v="A/R송장 (IN)"/>
    <n v="100000"/>
    <s v="M"/>
    <n v="481.7"/>
    <n v="0.06"/>
    <n v="42462"/>
  </r>
  <r>
    <x v="1"/>
    <s v="顾客"/>
    <s v="內需"/>
    <s v="-無-"/>
    <s v="C00011"/>
    <x v="0"/>
    <s v="Kyungshin Cable CO.,LTD"/>
    <s v="자동차(조사)"/>
    <s v="AESSXF"/>
    <n v="100003723"/>
    <s v="AESSXF"/>
    <s v="0.3SQ"/>
    <s v="B"/>
    <m/>
    <n v="1500"/>
    <s v="완제품"/>
    <s v="AESSXF 0.3SQ(완제품)"/>
    <s v="A/R송장 (IN)"/>
    <n v="150000"/>
    <s v="M"/>
    <n v="512.70000000000005"/>
    <n v="0.04"/>
    <n v="47451.29"/>
  </r>
  <r>
    <x v="1"/>
    <s v="顾客"/>
    <s v="內需"/>
    <s v="-無-"/>
    <s v="C00011"/>
    <x v="0"/>
    <s v="Kyungshin Cable CO.,LTD"/>
    <s v="자동차(조사)"/>
    <s v="AESSXF"/>
    <n v="100003764"/>
    <s v="AESSXF"/>
    <s v="0.3SQ"/>
    <s v="R"/>
    <m/>
    <n v="1500"/>
    <s v="완제품"/>
    <s v="AESSXF 0.3SQ(완제품)"/>
    <s v="A/R송장 (IN)"/>
    <n v="150000"/>
    <s v="M"/>
    <n v="512.70000000000005"/>
    <n v="0.04"/>
    <n v="47451.29"/>
  </r>
  <r>
    <x v="1"/>
    <s v="顾客"/>
    <s v="內需"/>
    <s v="-無-"/>
    <s v="C00011"/>
    <x v="0"/>
    <s v="Kyungshin Cable CO.,LTD"/>
    <s v="자동차(조사)"/>
    <s v="AESSXF"/>
    <n v="100003786"/>
    <s v="AESSXF"/>
    <s v="0.5SQ"/>
    <s v="Gr"/>
    <m/>
    <n v="1000"/>
    <s v="완제품"/>
    <s v="AESSXF 0.5SQ(완제품)"/>
    <s v="A/R송장 (IN)"/>
    <n v="100000"/>
    <s v="M"/>
    <n v="481.7"/>
    <n v="0.06"/>
    <n v="42462"/>
  </r>
  <r>
    <x v="1"/>
    <s v="顾客"/>
    <s v="內需"/>
    <s v="-無-"/>
    <s v="C00011"/>
    <x v="0"/>
    <s v="Kyungshin Cable CO.,LTD"/>
    <s v="자동차(조사)"/>
    <s v="AESSXF"/>
    <n v="100003834"/>
    <s v="AESSXF"/>
    <s v="0.5SQ"/>
    <s v="G"/>
    <m/>
    <n v="1000"/>
    <s v="완제품"/>
    <s v="AESSXF 0.5SQ(완제품)"/>
    <s v="A/R송장 (IN)"/>
    <n v="100000"/>
    <s v="M"/>
    <n v="481.7"/>
    <n v="0.06"/>
    <n v="42462"/>
  </r>
  <r>
    <x v="1"/>
    <s v="顾客"/>
    <s v="內需"/>
    <s v="-無-"/>
    <s v="C00011"/>
    <x v="0"/>
    <s v="Kyungshin Cable CO.,LTD"/>
    <s v="자동차(조사)"/>
    <s v="AESSXF"/>
    <n v="100003808"/>
    <s v="AESSXF"/>
    <s v="0.5SQ"/>
    <s v="Br"/>
    <m/>
    <n v="1000"/>
    <s v="완제품"/>
    <s v="AESSXF 0.5SQ(완제품)"/>
    <s v="A/R송장 (IN)"/>
    <n v="100000"/>
    <s v="M"/>
    <n v="481.7"/>
    <n v="0.06"/>
    <n v="42462"/>
  </r>
  <r>
    <x v="1"/>
    <s v="顾客"/>
    <s v="內需"/>
    <s v="-無-"/>
    <s v="C00011"/>
    <x v="0"/>
    <s v="Kyungshin Cable CO.,LTD"/>
    <s v="자동차(조사)"/>
    <s v="AESSXF"/>
    <n v="100003889"/>
    <s v="AESSXF"/>
    <s v="0.5SQ"/>
    <s v="W"/>
    <m/>
    <n v="1000"/>
    <s v="완제품"/>
    <s v="AESSXF 0.5SQ(완제품)"/>
    <s v="A/R송장 (IN)"/>
    <n v="100000"/>
    <s v="M"/>
    <n v="481.7"/>
    <n v="0.06"/>
    <n v="42462"/>
  </r>
  <r>
    <x v="1"/>
    <s v="顾客"/>
    <s v="內需"/>
    <s v="-無-"/>
    <s v="C00011"/>
    <x v="0"/>
    <s v="Kyungshin Cable CO.,LTD"/>
    <s v="자동차(조사)"/>
    <s v="AESSXF"/>
    <n v="100003871"/>
    <s v="AESSXF"/>
    <s v="0.5SQ"/>
    <s v="R"/>
    <m/>
    <n v="1000"/>
    <s v="완제품"/>
    <s v="AESSXF 0.5SQ(완제품)"/>
    <s v="A/R송장 (IN)"/>
    <n v="84000"/>
    <s v="M"/>
    <n v="404.63"/>
    <n v="0.06"/>
    <n v="35668.080000000002"/>
  </r>
  <r>
    <x v="1"/>
    <s v="顾客"/>
    <s v="內需"/>
    <s v="-無-"/>
    <s v="C00011"/>
    <x v="0"/>
    <s v="Kyungshin Cable CO.,LTD"/>
    <s v="자동차(조사)"/>
    <s v="AESSXF"/>
    <n v="100003970"/>
    <s v="AESSXF"/>
    <s v="0.75SQ"/>
    <s v="R"/>
    <m/>
    <n v="1000"/>
    <s v="완제품"/>
    <s v="AESSXF 0.75SQ(완제품)"/>
    <s v="A/R송장 (IN)"/>
    <n v="92000"/>
    <s v="M"/>
    <n v="649.52"/>
    <n v="0.08"/>
    <n v="54105.08"/>
  </r>
  <r>
    <x v="1"/>
    <s v="顾客"/>
    <s v="內需"/>
    <s v="-無-"/>
    <s v="C00011"/>
    <x v="0"/>
    <s v="Kyungshin Cable CO.,LTD"/>
    <s v="자동차(조사)"/>
    <s v="AESSXF"/>
    <n v="100003871"/>
    <s v="AESSXF"/>
    <s v="0.5SQ"/>
    <s v="R"/>
    <m/>
    <n v="1000"/>
    <s v="완제품"/>
    <s v="AESSXF 0.5SQ(완제품)"/>
    <s v="A/R송장 (IN)"/>
    <n v="16000"/>
    <s v="M"/>
    <n v="77.069999999999993"/>
    <n v="0.06"/>
    <n v="6793.92"/>
  </r>
  <r>
    <x v="1"/>
    <s v="顾客"/>
    <s v="內需"/>
    <s v="-無-"/>
    <s v="C00011"/>
    <x v="0"/>
    <s v="Kyungshin Cable CO.,LTD"/>
    <s v="자동차(조사)"/>
    <s v="AESSXF"/>
    <n v="100003847"/>
    <s v="AESSXF"/>
    <s v="0.5SQ"/>
    <s v="L"/>
    <m/>
    <n v="1000"/>
    <s v="완제품"/>
    <s v="AESSXF 0.5SQ(완제품)"/>
    <s v="A/R송장 (IN)"/>
    <n v="100000"/>
    <s v="M"/>
    <n v="481.7"/>
    <n v="0.06"/>
    <n v="42462"/>
  </r>
  <r>
    <x v="1"/>
    <s v="顾客"/>
    <s v="內需"/>
    <s v="-無-"/>
    <s v="C00011"/>
    <x v="0"/>
    <s v="Kyungshin Cable CO.,LTD"/>
    <s v="자동차(조사)"/>
    <s v="AESSXF"/>
    <n v="100003918"/>
    <s v="AESSXF"/>
    <s v="0.75SQ"/>
    <s v="B"/>
    <m/>
    <n v="1000"/>
    <s v="완제품"/>
    <s v="AESSXF 0.75SQ(완제품)"/>
    <s v="A/R송장 (IN)"/>
    <n v="100000"/>
    <s v="M"/>
    <n v="706"/>
    <n v="0.08"/>
    <n v="58809.87"/>
  </r>
  <r>
    <x v="1"/>
    <s v="顾客"/>
    <s v="內需"/>
    <s v="-無-"/>
    <s v="C00011"/>
    <x v="0"/>
    <s v="Kyungshin Cable CO.,LTD"/>
    <s v="자동차(조사)"/>
    <s v="AESSXF"/>
    <n v="100003970"/>
    <s v="AESSXF"/>
    <s v="0.75SQ"/>
    <s v="R"/>
    <m/>
    <n v="1000"/>
    <s v="완제품"/>
    <s v="AESSXF 0.75SQ(완제품)"/>
    <s v="A/R송장 (IN)"/>
    <n v="8000"/>
    <s v="M"/>
    <n v="56.48"/>
    <n v="0.08"/>
    <n v="4704.79"/>
  </r>
  <r>
    <x v="1"/>
    <s v="顾客"/>
    <s v="內需"/>
    <s v="-無-"/>
    <s v="C00011"/>
    <x v="0"/>
    <s v="Kyungshin Cable CO.,LTD"/>
    <s v="자동차(조사)"/>
    <s v="AESSXF"/>
    <n v="100003723"/>
    <s v="AESSXF"/>
    <s v="0.3SQ"/>
    <s v="B"/>
    <m/>
    <n v="1500"/>
    <s v="완제품"/>
    <s v="AESSXF 0.3SQ(완제품)"/>
    <s v="A/R송장 (IN)"/>
    <n v="147000"/>
    <s v="M"/>
    <n v="502.45"/>
    <n v="0.04"/>
    <n v="46502.26"/>
  </r>
  <r>
    <x v="1"/>
    <s v="顾客"/>
    <s v="內需"/>
    <s v="-無-"/>
    <s v="C00011"/>
    <x v="0"/>
    <s v="Kyungshin Cable CO.,LTD"/>
    <s v="자동차(조사)"/>
    <s v="AESSXF"/>
    <n v="100003720"/>
    <s v="AESSXF"/>
    <s v="0.3SQ"/>
    <s v="B/O"/>
    <m/>
    <n v="1500"/>
    <s v="완제품"/>
    <s v="AESSXF 0.3SQ(완제품)"/>
    <s v="A/R송장 (IN)"/>
    <n v="150000"/>
    <s v="M"/>
    <n v="512.70000000000005"/>
    <n v="0.04"/>
    <n v="47451.29"/>
  </r>
  <r>
    <x v="1"/>
    <s v="顾客"/>
    <s v="內需"/>
    <s v="-無-"/>
    <s v="C00011"/>
    <x v="0"/>
    <s v="Kyungshin Cable CO.,LTD"/>
    <s v="자동차(조사)"/>
    <s v="AESSXF"/>
    <n v="100003729"/>
    <s v="AESSXF"/>
    <s v="0.3SQ"/>
    <s v="Br"/>
    <m/>
    <n v="1500"/>
    <s v="완제품"/>
    <s v="AESSXF 0.3SQ(완제품)"/>
    <s v="A/R송장 (IN)"/>
    <n v="150000"/>
    <s v="M"/>
    <n v="512.70000000000005"/>
    <n v="0.04"/>
    <n v="47451.29"/>
  </r>
  <r>
    <x v="1"/>
    <s v="顾客"/>
    <s v="內需"/>
    <s v="-無-"/>
    <s v="C00011"/>
    <x v="0"/>
    <s v="Kyungshin Cable CO.,LTD"/>
    <s v="자동차(조사)"/>
    <s v="AESSXF"/>
    <n v="100003743"/>
    <s v="AESSXF"/>
    <s v="0.3SQ"/>
    <s v="G"/>
    <m/>
    <n v="1500"/>
    <s v="완제품"/>
    <s v="AESSXF 0.3SQ(완제품)"/>
    <s v="A/R송장 (IN)"/>
    <n v="150000"/>
    <s v="M"/>
    <n v="512.70000000000005"/>
    <n v="0.04"/>
    <n v="47451.29"/>
  </r>
  <r>
    <x v="1"/>
    <s v="顾客"/>
    <s v="內需"/>
    <s v="-無-"/>
    <s v="C00011"/>
    <x v="0"/>
    <s v="Kyungshin Cable CO.,LTD"/>
    <s v="자동차(조사)"/>
    <s v="AESSXF"/>
    <n v="100003717"/>
    <s v="AESSXF"/>
    <s v="0.3SQ"/>
    <s v="Gr"/>
    <m/>
    <n v="1500"/>
    <s v="완제품"/>
    <s v="AESSXF 0.3SQ(완제품)"/>
    <s v="A/R송장 (IN)"/>
    <n v="150000"/>
    <s v="M"/>
    <n v="512.70000000000005"/>
    <n v="0.04"/>
    <n v="47451.29"/>
  </r>
  <r>
    <x v="1"/>
    <s v="顾客"/>
    <s v="內需"/>
    <s v="-無-"/>
    <s v="C00011"/>
    <x v="0"/>
    <s v="Kyungshin Cable CO.,LTD"/>
    <s v="자동차(조사)"/>
    <s v="AESSXF"/>
    <n v="100003752"/>
    <s v="AESSXF"/>
    <s v="0.3SQ"/>
    <s v="L"/>
    <m/>
    <n v="1500"/>
    <s v="완제품"/>
    <s v="AESSXF 0.3SQ(완제품)"/>
    <s v="A/R송장 (IN)"/>
    <n v="150000"/>
    <s v="M"/>
    <n v="512.70000000000005"/>
    <n v="0.04"/>
    <n v="47451.29"/>
  </r>
  <r>
    <x v="1"/>
    <s v="顾客"/>
    <s v="內需"/>
    <s v="-無-"/>
    <s v="C00011"/>
    <x v="0"/>
    <s v="Kyungshin Cable CO.,LTD"/>
    <s v="자동차(조사)"/>
    <s v="AESSXF"/>
    <n v="100003736"/>
    <s v="AESSXF"/>
    <s v="0.3SQ"/>
    <s v="O"/>
    <m/>
    <n v="1500"/>
    <s v="완제품"/>
    <s v="AESSXF 0.3SQ(완제품)"/>
    <s v="A/R송장 (IN)"/>
    <n v="150000"/>
    <s v="M"/>
    <n v="512.70000000000005"/>
    <n v="0.04"/>
    <n v="47451.29"/>
  </r>
  <r>
    <x v="1"/>
    <s v="顾客"/>
    <s v="內需"/>
    <s v="-無-"/>
    <s v="C00011"/>
    <x v="0"/>
    <s v="Kyungshin Cable CO.,LTD"/>
    <s v="자동차(조사)"/>
    <s v="AESSXF"/>
    <n v="100003758"/>
    <s v="AESSXF"/>
    <s v="0.3SQ"/>
    <s v="P"/>
    <m/>
    <n v="1500"/>
    <s v="완제품"/>
    <s v="AESSXF 0.3SQ(완제품)"/>
    <s v="A/R송장 (IN)"/>
    <n v="150000"/>
    <s v="M"/>
    <n v="512.70000000000005"/>
    <n v="0.04"/>
    <n v="47451.29"/>
  </r>
  <r>
    <x v="1"/>
    <s v="顾客"/>
    <s v="內需"/>
    <s v="-無-"/>
    <s v="C00011"/>
    <x v="0"/>
    <s v="Kyungshin Cable CO.,LTD"/>
    <s v="자동차(조사)"/>
    <s v="AESSXF"/>
    <n v="100003764"/>
    <s v="AESSXF"/>
    <s v="0.3SQ"/>
    <s v="R"/>
    <m/>
    <n v="1500"/>
    <s v="완제품"/>
    <s v="AESSXF 0.3SQ(완제품)"/>
    <s v="A/R송장 (IN)"/>
    <n v="150000"/>
    <s v="M"/>
    <n v="512.70000000000005"/>
    <n v="0.04"/>
    <n v="47451.29"/>
  </r>
  <r>
    <x v="1"/>
    <s v="顾客"/>
    <s v="內需"/>
    <s v="-無-"/>
    <s v="C00011"/>
    <x v="0"/>
    <s v="Kyungshin Cable CO.,LTD"/>
    <s v="자동차(조사)"/>
    <s v="AESSXF"/>
    <n v="100003773"/>
    <s v="AESSXF"/>
    <s v="0.3SQ"/>
    <s v="W"/>
    <m/>
    <n v="1500"/>
    <s v="완제품"/>
    <s v="AESSXF 0.3SQ(완제품)"/>
    <s v="A/R송장 (IN)"/>
    <n v="150000"/>
    <s v="M"/>
    <n v="512.70000000000005"/>
    <n v="0.04"/>
    <n v="47451.29"/>
  </r>
  <r>
    <x v="1"/>
    <s v="顾客"/>
    <s v="內需"/>
    <s v="-無-"/>
    <s v="C00011"/>
    <x v="0"/>
    <s v="Kyungshin Cable CO.,LTD"/>
    <s v="자동차(조사)"/>
    <s v="AESSXF"/>
    <n v="100003780"/>
    <s v="AESSXF"/>
    <s v="0.3SQ"/>
    <s v="Y"/>
    <m/>
    <n v="1500"/>
    <s v="완제품"/>
    <s v="AESSXF 0.3SQ(완제품)"/>
    <s v="A/R송장 (IN)"/>
    <n v="150000"/>
    <s v="M"/>
    <n v="512.70000000000005"/>
    <n v="0.04"/>
    <n v="47451.29"/>
  </r>
  <r>
    <x v="1"/>
    <s v="顾客"/>
    <s v="內需"/>
    <s v="-無-"/>
    <s v="C00011"/>
    <x v="0"/>
    <s v="Kyungshin Cable CO.,LTD"/>
    <s v="자동차(조사)"/>
    <s v="AESSXF"/>
    <n v="100003789"/>
    <s v="AESSXF"/>
    <s v="0.5SQ"/>
    <s v="B/O"/>
    <m/>
    <n v="1000"/>
    <s v="완제품"/>
    <s v="AESSXF 0.5SQ(완제품)"/>
    <s v="A/R송장 (IN)"/>
    <n v="100000"/>
    <s v="M"/>
    <n v="481.7"/>
    <n v="0.06"/>
    <n v="42462"/>
  </r>
  <r>
    <x v="1"/>
    <s v="顾客"/>
    <s v="內需"/>
    <s v="-無-"/>
    <s v="C00011"/>
    <x v="0"/>
    <s v="Kyungshin Cable CO.,LTD"/>
    <s v="자동차(조사)"/>
    <s v="AESSXF"/>
    <n v="100003808"/>
    <s v="AESSXF"/>
    <s v="0.5SQ"/>
    <s v="Br"/>
    <m/>
    <n v="1000"/>
    <s v="완제품"/>
    <s v="AESSXF 0.5SQ(완제품)"/>
    <s v="A/R송장 (IN)"/>
    <n v="100000"/>
    <s v="M"/>
    <n v="481.7"/>
    <n v="0.06"/>
    <n v="42462"/>
  </r>
  <r>
    <x v="1"/>
    <s v="顾客"/>
    <s v="內需"/>
    <s v="-無-"/>
    <s v="C00011"/>
    <x v="0"/>
    <s v="Kyungshin Cable CO.,LTD"/>
    <s v="자동차(조사)"/>
    <s v="AESSXF"/>
    <n v="100003834"/>
    <s v="AESSXF"/>
    <s v="0.5SQ"/>
    <s v="G"/>
    <m/>
    <n v="1000"/>
    <s v="완제품"/>
    <s v="AESSXF 0.5SQ(완제품)"/>
    <s v="A/R송장 (IN)"/>
    <n v="99000"/>
    <s v="M"/>
    <n v="476.88"/>
    <n v="0.06"/>
    <n v="42037.38"/>
  </r>
  <r>
    <x v="1"/>
    <s v="顾客"/>
    <s v="內需"/>
    <s v="-無-"/>
    <s v="C00011"/>
    <x v="0"/>
    <s v="Kyungshin Cable CO.,LTD"/>
    <s v="자동차(조사)"/>
    <s v="AESSXF"/>
    <n v="100003786"/>
    <s v="AESSXF"/>
    <s v="0.5SQ"/>
    <s v="Gr"/>
    <m/>
    <n v="1000"/>
    <s v="완제품"/>
    <s v="AESSXF 0.5SQ(완제품)"/>
    <s v="A/R송장 (IN)"/>
    <n v="100000"/>
    <s v="M"/>
    <n v="481.7"/>
    <n v="0.06"/>
    <n v="42462"/>
  </r>
  <r>
    <x v="1"/>
    <s v="顾客"/>
    <s v="內需"/>
    <s v="-無-"/>
    <s v="C00011"/>
    <x v="0"/>
    <s v="Kyungshin Cable CO.,LTD"/>
    <s v="자동차(조사)"/>
    <s v="AESSXF"/>
    <n v="100003847"/>
    <s v="AESSXF"/>
    <s v="0.5SQ"/>
    <s v="L"/>
    <m/>
    <n v="1000"/>
    <s v="완제품"/>
    <s v="AESSXF 0.5SQ(완제품)"/>
    <s v="A/R송장 (IN)"/>
    <n v="100000"/>
    <s v="M"/>
    <n v="481.7"/>
    <n v="0.06"/>
    <n v="42462"/>
  </r>
  <r>
    <x v="1"/>
    <s v="顾客"/>
    <s v="內需"/>
    <s v="-無-"/>
    <s v="C00011"/>
    <x v="0"/>
    <s v="Kyungshin Cable CO.,LTD"/>
    <s v="자동차(조사)"/>
    <s v="AESSXF"/>
    <n v="100003871"/>
    <s v="AESSXF"/>
    <s v="0.5SQ"/>
    <s v="R"/>
    <m/>
    <n v="1000"/>
    <s v="완제품"/>
    <s v="AESSXF 0.5SQ(완제품)"/>
    <s v="A/R송장 (IN)"/>
    <n v="100000"/>
    <s v="M"/>
    <n v="481.7"/>
    <n v="0.06"/>
    <n v="42462"/>
  </r>
  <r>
    <x v="1"/>
    <s v="顾客"/>
    <s v="內需"/>
    <s v="-無-"/>
    <s v="C00011"/>
    <x v="0"/>
    <s v="Kyungshin Cable CO.,LTD"/>
    <s v="자동차(조사)"/>
    <s v="AESSXF"/>
    <n v="100003889"/>
    <s v="AESSXF"/>
    <s v="0.5SQ"/>
    <s v="W"/>
    <m/>
    <n v="1000"/>
    <s v="완제품"/>
    <s v="AESSXF 0.5SQ(완제품)"/>
    <s v="A/R송장 (IN)"/>
    <n v="100000"/>
    <s v="M"/>
    <n v="481.7"/>
    <n v="0.06"/>
    <n v="42462"/>
  </r>
  <r>
    <x v="1"/>
    <s v="顾客"/>
    <s v="內需"/>
    <s v="-無-"/>
    <s v="C00011"/>
    <x v="0"/>
    <s v="Kyungshin Cable CO.,LTD"/>
    <s v="자동차(조사)"/>
    <s v="AESSXF"/>
    <n v="100003918"/>
    <s v="AESSXF"/>
    <s v="0.75SQ"/>
    <s v="B"/>
    <m/>
    <n v="1000"/>
    <s v="완제품"/>
    <s v="AESSXF 0.75SQ(완제품)"/>
    <s v="A/R송장 (IN)"/>
    <n v="96000"/>
    <s v="M"/>
    <n v="677.76"/>
    <n v="0.08"/>
    <n v="56457.48"/>
  </r>
  <r>
    <x v="1"/>
    <s v="顾客"/>
    <s v="內需"/>
    <s v="-無-"/>
    <s v="C00011"/>
    <x v="0"/>
    <s v="Kyungshin Cable CO.,LTD"/>
    <s v="자동차(조사)"/>
    <s v="AESSXF"/>
    <n v="100003773"/>
    <s v="AESSXF"/>
    <s v="0.3SQ"/>
    <s v="W"/>
    <m/>
    <n v="1500"/>
    <s v="완제품"/>
    <s v="AESSXF 0.3SQ(완제품)"/>
    <s v="A/R송장 (IN)"/>
    <n v="145500"/>
    <s v="M"/>
    <n v="497.32"/>
    <n v="0.04"/>
    <n v="46027.75"/>
  </r>
  <r>
    <x v="1"/>
    <s v="顾客"/>
    <s v="內需"/>
    <s v="-無-"/>
    <s v="C00013"/>
    <x v="21"/>
    <s v="青岛京信电线有限公司"/>
    <s v="자동차(조사)"/>
    <s v="AESSXF"/>
    <n v="100003720"/>
    <s v="AESSXF"/>
    <s v="0.3SQ"/>
    <s v="B/O"/>
    <m/>
    <n v="1500"/>
    <s v="완제품"/>
    <s v="AESSXF 0.3SQ(완제품)"/>
    <s v="A/R송장 (IN)"/>
    <n v="3000"/>
    <s v="M"/>
    <n v="10.25"/>
    <n v="0.32"/>
    <n v="970.2"/>
  </r>
  <r>
    <x v="1"/>
    <s v="顾客"/>
    <s v="內需"/>
    <s v="-無-"/>
    <s v="C00013"/>
    <x v="21"/>
    <s v="青岛京信电线有限公司"/>
    <s v="자동차(조사)"/>
    <s v="AESSXF"/>
    <n v="100003843"/>
    <s v="AESSXF"/>
    <s v="0.5SQ"/>
    <s v="L/R"/>
    <m/>
    <n v="1000"/>
    <s v="완제품"/>
    <s v="AESSXF 0.5SQ(완제품)"/>
    <s v="A/R송장 (IN)"/>
    <n v="4000"/>
    <s v="M"/>
    <n v="19.27"/>
    <n v="0.42"/>
    <n v="1696.4"/>
  </r>
  <r>
    <x v="1"/>
    <s v="顾客"/>
    <s v="內需"/>
    <s v="-無-"/>
    <s v="C00013"/>
    <x v="21"/>
    <s v="青岛京信电线有限公司"/>
    <s v="자동차(조사)"/>
    <s v="AESSXF"/>
    <n v="100003720"/>
    <s v="AESSXF"/>
    <s v="0.3SQ"/>
    <s v="B/O"/>
    <m/>
    <n v="1500"/>
    <s v="완제품"/>
    <s v="AESSXF 0.3SQ(완제품)"/>
    <s v="A/R송장 (IN)"/>
    <n v="18000"/>
    <s v="M"/>
    <n v="61.52"/>
    <n v="0.32"/>
    <n v="5821.2"/>
  </r>
  <r>
    <x v="1"/>
    <s v="顾客"/>
    <s v="內需"/>
    <s v="-無-"/>
    <s v="C00013"/>
    <x v="21"/>
    <s v="青岛京信电线有限公司"/>
    <s v="자동차(조사)"/>
    <s v="AESSXF"/>
    <n v="100003721"/>
    <s v="AESSXF"/>
    <s v="0.3SQ"/>
    <s v="B/R"/>
    <m/>
    <n v="1500"/>
    <s v="완제품"/>
    <s v="AESSXF 0.3SQ(완제품)"/>
    <s v="A/R송장 (IN)"/>
    <n v="15000"/>
    <s v="M"/>
    <n v="51.27"/>
    <n v="0.32"/>
    <n v="4851"/>
  </r>
  <r>
    <x v="1"/>
    <s v="顾客"/>
    <s v="內需"/>
    <s v="-無-"/>
    <s v="C00013"/>
    <x v="21"/>
    <s v="青岛京信电线有限公司"/>
    <s v="자동차(조사)"/>
    <s v="AESSXF"/>
    <n v="100003726"/>
    <s v="AESSXF"/>
    <s v="0.3SQ"/>
    <s v="Br/B"/>
    <m/>
    <n v="1500"/>
    <s v="완제품"/>
    <s v="AESSXF 0.3SQ(완제품)"/>
    <s v="A/R송장 (IN)"/>
    <n v="18000"/>
    <s v="M"/>
    <n v="61.52"/>
    <n v="0.32"/>
    <n v="5821.2"/>
  </r>
  <r>
    <x v="1"/>
    <s v="顾客"/>
    <s v="內需"/>
    <s v="-無-"/>
    <s v="C00020"/>
    <x v="12"/>
    <s v="盐城市晟广达汽车零部件有限公司"/>
    <s v="자동차(조사)"/>
    <s v="AESSXF"/>
    <n v="100003723"/>
    <s v="AESSXF"/>
    <s v="0.3SQ"/>
    <s v="B"/>
    <m/>
    <n v="1500"/>
    <s v="완제품"/>
    <s v="AESSXF 0.3SQ(완제품)"/>
    <s v="A/R송장 (IN)"/>
    <n v="1500"/>
    <s v="M"/>
    <n v="5.13"/>
    <n v="0.33"/>
    <n v="495.75"/>
  </r>
  <r>
    <x v="1"/>
    <s v="顾客"/>
    <s v="內需"/>
    <s v="-無-"/>
    <s v="C00020"/>
    <x v="12"/>
    <s v="盐城市晟广达汽车零部件有限公司"/>
    <s v="자동차(조사)"/>
    <s v="AESSXF"/>
    <n v="100003729"/>
    <s v="AESSXF"/>
    <s v="0.3SQ"/>
    <s v="Br"/>
    <m/>
    <n v="1500"/>
    <s v="완제품"/>
    <s v="AESSXF 0.3SQ(완제품)"/>
    <s v="A/R송장 (IN)"/>
    <n v="3000"/>
    <s v="M"/>
    <n v="10.25"/>
    <n v="0.33"/>
    <n v="991.5"/>
  </r>
  <r>
    <x v="1"/>
    <s v="顾客"/>
    <s v="內需"/>
    <s v="-無-"/>
    <s v="C00020"/>
    <x v="12"/>
    <s v="盐城市晟广达汽车零部件有限公司"/>
    <s v="자동차(조사)"/>
    <s v="AESSXF"/>
    <n v="100003768"/>
    <s v="AESSXF"/>
    <s v="0.3SQ"/>
    <s v="V"/>
    <m/>
    <n v="1500"/>
    <s v="완제품"/>
    <s v="AESSXF 0.3SQ(완제품)"/>
    <s v="A/R송장 (IN)"/>
    <n v="7500"/>
    <s v="M"/>
    <n v="25.64"/>
    <n v="0.33"/>
    <n v="2478.75"/>
  </r>
  <r>
    <x v="1"/>
    <s v="顾客"/>
    <s v="內需"/>
    <s v="-無-"/>
    <s v="C00020"/>
    <x v="12"/>
    <s v="盐城市晟广达汽车零部件有限公司"/>
    <s v="자동차(조사)"/>
    <s v="AESSXF"/>
    <n v="100004073"/>
    <s v="AESSXF"/>
    <s v="2SQ"/>
    <s v="B"/>
    <m/>
    <n v="500"/>
    <s v="완제품"/>
    <s v="AESSXF 2SQ(완제품)"/>
    <s v="A/R송장 (IN)"/>
    <n v="2000"/>
    <s v="M"/>
    <n v="35.94"/>
    <n v="1.53"/>
    <n v="3063.6"/>
  </r>
  <r>
    <x v="1"/>
    <s v="顾客"/>
    <s v="內需"/>
    <s v="-無-"/>
    <s v="C00020"/>
    <x v="12"/>
    <s v="盐城市晟广达汽车零部件有限公司"/>
    <s v="자동차(조사)"/>
    <s v="AESSXF"/>
    <n v="100004026"/>
    <s v="AESSXF"/>
    <s v="1.25SQ"/>
    <s v="G"/>
    <m/>
    <n v="500"/>
    <s v="완제품"/>
    <s v="AESSXF 1.25SQ(완제품)"/>
    <s v="A/R송장 (IN)"/>
    <n v="500"/>
    <s v="M"/>
    <n v="5.82"/>
    <n v="1.02"/>
    <n v="511.15"/>
  </r>
  <r>
    <x v="1"/>
    <s v="顾客"/>
    <s v="內需"/>
    <s v="-無-"/>
    <s v="C00020"/>
    <x v="12"/>
    <s v="盐城市晟广达汽车零部件有限公司"/>
    <s v="자동차(조사)"/>
    <s v="AESSXF"/>
    <n v="100004057"/>
    <s v="AESSXF"/>
    <s v="1.25SQ"/>
    <s v="W/B"/>
    <m/>
    <n v="500"/>
    <s v="완제품"/>
    <s v="AESSXF 1.25SQ(완제품)"/>
    <s v="A/R송장 (IN)"/>
    <n v="500"/>
    <s v="M"/>
    <n v="5.82"/>
    <n v="1.02"/>
    <n v="511.15"/>
  </r>
  <r>
    <x v="1"/>
    <s v="顾客"/>
    <s v="內需"/>
    <s v="-無-"/>
    <s v="C00020"/>
    <x v="12"/>
    <s v="盐城市晟广达汽车零部件有限公司"/>
    <s v="자동차(조사)"/>
    <s v="AESSXF"/>
    <n v="100003743"/>
    <s v="AESSXF"/>
    <s v="0.3SQ"/>
    <s v="G"/>
    <m/>
    <n v="1500"/>
    <s v="완제품"/>
    <s v="AESSXF 0.3SQ(완제품)"/>
    <s v="A/R송장 (IN)"/>
    <n v="1500"/>
    <s v="M"/>
    <n v="5.13"/>
    <n v="0.33"/>
    <n v="495.75"/>
  </r>
  <r>
    <x v="1"/>
    <s v="顾客"/>
    <s v="內需"/>
    <s v="-無-"/>
    <s v="C00020"/>
    <x v="12"/>
    <s v="盐城市晟广达汽车零部件有限公司"/>
    <s v="자동차(조사)"/>
    <s v="AESSXF"/>
    <n v="100003729"/>
    <s v="AESSXF"/>
    <s v="0.3SQ"/>
    <s v="Br"/>
    <m/>
    <n v="1500"/>
    <s v="완제품"/>
    <s v="AESSXF 0.3SQ(완제품)"/>
    <s v="A/R송장 (IN)"/>
    <n v="1500"/>
    <s v="M"/>
    <n v="5.13"/>
    <n v="0.33"/>
    <n v="495.75"/>
  </r>
  <r>
    <x v="1"/>
    <s v="顾客"/>
    <s v="內需"/>
    <s v="-無-"/>
    <s v="C00020"/>
    <x v="12"/>
    <s v="盐城市晟广达汽车零部件有限公司"/>
    <s v="자동차(조사)"/>
    <s v="AESSXF"/>
    <n v="100014015"/>
    <s v="AESSXF"/>
    <s v="1.25SQ"/>
    <s v="B/G"/>
    <m/>
    <n v="500"/>
    <s v="완제품"/>
    <s v="AESSXF 1.25SQ(완제품)"/>
    <s v="A/R송장 (IN)"/>
    <n v="6000"/>
    <s v="M"/>
    <n v="69.84"/>
    <n v="1.02"/>
    <n v="6133.8"/>
  </r>
  <r>
    <x v="1"/>
    <s v="顾客"/>
    <s v="內需"/>
    <s v="-無-"/>
    <s v="C00020"/>
    <x v="12"/>
    <s v="盐城市晟广达汽车零部件有限公司"/>
    <s v="자동차(조사)"/>
    <s v="AESSXF"/>
    <n v="100004003"/>
    <s v="AESSXF"/>
    <s v="1.25SQ"/>
    <s v="B/W"/>
    <m/>
    <n v="500"/>
    <s v="완제품"/>
    <s v="AESSXF 1.25SQ(완제품)"/>
    <s v="A/R송장 (IN)"/>
    <n v="400"/>
    <s v="M"/>
    <n v="4.66"/>
    <n v="1.02"/>
    <n v="408.92"/>
  </r>
  <r>
    <x v="1"/>
    <s v="顾客"/>
    <s v="內需"/>
    <s v="-無-"/>
    <s v="C00020"/>
    <x v="12"/>
    <s v="盐城市晟广达汽车零部件有限公司"/>
    <s v="자동차(조사)"/>
    <s v="AESSXF"/>
    <n v="100004026"/>
    <s v="AESSXF"/>
    <s v="1.25SQ"/>
    <s v="G"/>
    <m/>
    <n v="500"/>
    <s v="완제품"/>
    <s v="AESSXF 1.25SQ(완제품)"/>
    <s v="A/R송장 (IN)"/>
    <n v="500"/>
    <s v="M"/>
    <n v="5.82"/>
    <n v="1.02"/>
    <n v="511.15"/>
  </r>
  <r>
    <x v="1"/>
    <s v="顾客"/>
    <s v="內需"/>
    <s v="-無-"/>
    <s v="C00020"/>
    <x v="12"/>
    <s v="盐城市晟广达汽车零部件有限公司"/>
    <s v="자동차(조사)"/>
    <s v="AESSXF"/>
    <n v="100004057"/>
    <s v="AESSXF"/>
    <s v="1.25SQ"/>
    <s v="W/B"/>
    <m/>
    <n v="500"/>
    <s v="완제품"/>
    <s v="AESSXF 1.25SQ(완제품)"/>
    <s v="A/R송장 (IN)"/>
    <n v="1000"/>
    <s v="M"/>
    <n v="11.64"/>
    <n v="1.02"/>
    <n v="1022.3"/>
  </r>
  <r>
    <x v="1"/>
    <s v="顾客"/>
    <s v="內需"/>
    <s v="-無-"/>
    <s v="C00020"/>
    <x v="12"/>
    <s v="盐城市晟广达汽车零部件有限公司"/>
    <s v="자동차(조사)"/>
    <s v="AESSXF"/>
    <n v="100004069"/>
    <s v="AESSXF"/>
    <s v="1.25SQ"/>
    <s v="Y"/>
    <m/>
    <n v="500"/>
    <s v="완제품"/>
    <s v="AESSXF 1.25SQ(완제품)"/>
    <s v="A/R송장 (IN)"/>
    <n v="1500"/>
    <s v="M"/>
    <n v="17.46"/>
    <n v="1.02"/>
    <n v="1533.45"/>
  </r>
  <r>
    <x v="1"/>
    <s v="顾客"/>
    <s v="內需"/>
    <s v="-無-"/>
    <s v="C00020"/>
    <x v="12"/>
    <s v="盐城市晟广达汽车零部件有限公司"/>
    <s v="자동차(조사)"/>
    <s v="AESSXF"/>
    <n v="100004069"/>
    <s v="AESSXF"/>
    <s v="1.25SQ"/>
    <s v="Y"/>
    <m/>
    <n v="500"/>
    <s v="완제품"/>
    <s v="AESSXF 1.25SQ(완제품)"/>
    <s v="A/R송장 (IN)"/>
    <n v="3500"/>
    <s v="M"/>
    <n v="40.74"/>
    <n v="1.02"/>
    <n v="3578.05"/>
  </r>
  <r>
    <x v="1"/>
    <s v="顾客"/>
    <s v="內需"/>
    <s v="-無-"/>
    <s v="C00020"/>
    <x v="12"/>
    <s v="盐城市晟广达汽车零部件有限公司"/>
    <s v="자동차(조사)"/>
    <s v="AESSXF"/>
    <n v="100004005"/>
    <s v="AESSXF"/>
    <s v="1.25SQ"/>
    <s v="B"/>
    <m/>
    <n v="500"/>
    <s v="완제품"/>
    <s v="AESSXF 1.25SQ(완제품)"/>
    <s v="A/R송장 (IN)"/>
    <n v="2500"/>
    <s v="M"/>
    <n v="29.1"/>
    <n v="1.02"/>
    <n v="2555.75"/>
  </r>
  <r>
    <x v="1"/>
    <s v="顾客"/>
    <s v="內需"/>
    <s v="-無-"/>
    <s v="C00020"/>
    <x v="12"/>
    <s v="盐城市晟广达汽车零部件有限公司"/>
    <s v="자동차(조사)"/>
    <s v="AESSXF"/>
    <n v="100004026"/>
    <s v="AESSXF"/>
    <s v="1.25SQ"/>
    <s v="G"/>
    <m/>
    <n v="500"/>
    <s v="완제품"/>
    <s v="AESSXF 1.25SQ(완제품)"/>
    <s v="A/R송장 (IN)"/>
    <n v="1000"/>
    <s v="M"/>
    <n v="11.64"/>
    <n v="1.02"/>
    <n v="1022.3"/>
  </r>
  <r>
    <x v="1"/>
    <s v="顾客"/>
    <s v="內需"/>
    <s v="-無-"/>
    <s v="C00020"/>
    <x v="12"/>
    <s v="盐城市晟广达汽车零部件有限公司"/>
    <s v="자동차(조사)"/>
    <s v="AESSXF"/>
    <n v="100004051"/>
    <s v="AESSXF"/>
    <s v="1.25SQ"/>
    <s v="R"/>
    <m/>
    <n v="500"/>
    <s v="완제품"/>
    <s v="AESSXF 1.25SQ(완제품)"/>
    <s v="A/R송장 (IN)"/>
    <n v="500"/>
    <s v="M"/>
    <n v="5.82"/>
    <n v="1.02"/>
    <n v="511.15"/>
  </r>
  <r>
    <x v="1"/>
    <s v="顾客"/>
    <s v="內需"/>
    <s v="-無-"/>
    <s v="C00020"/>
    <x v="12"/>
    <s v="盐城市晟广达汽车零部件有限公司"/>
    <s v="자동차(조사)"/>
    <s v="AESSXF"/>
    <n v="100004057"/>
    <s v="AESSXF"/>
    <s v="1.25SQ"/>
    <s v="W/B"/>
    <m/>
    <n v="500"/>
    <s v="완제품"/>
    <s v="AESSXF 1.25SQ(완제품)"/>
    <s v="A/R송장 (IN)"/>
    <n v="1500"/>
    <s v="M"/>
    <n v="17.46"/>
    <n v="1.02"/>
    <n v="1533.45"/>
  </r>
  <r>
    <x v="1"/>
    <s v="顾客"/>
    <s v="內需"/>
    <s v="-無-"/>
    <s v="C00020"/>
    <x v="12"/>
    <s v="盐城市晟广达汽车零部件有限公司"/>
    <s v="자동차(조사)"/>
    <s v="AESSXF"/>
    <n v="100004101"/>
    <s v="AESSXF"/>
    <s v="2SQ"/>
    <s v="R"/>
    <m/>
    <n v="500"/>
    <s v="완제품"/>
    <s v="AESSXF 2SQ(완제품)"/>
    <s v="A/R송장 (IN)"/>
    <n v="2000"/>
    <s v="M"/>
    <n v="35.94"/>
    <n v="1.53"/>
    <n v="3063.6"/>
  </r>
  <r>
    <x v="1"/>
    <s v="顾客"/>
    <s v="內需"/>
    <s v="-無-"/>
    <s v="C00020"/>
    <x v="12"/>
    <s v="盐城市晟广达汽车零部件有限公司"/>
    <s v="자동차(조사)"/>
    <s v="AESSXF"/>
    <n v="100003796"/>
    <s v="AESSXF"/>
    <s v="0.5SQ"/>
    <s v="B"/>
    <m/>
    <n v="1000"/>
    <s v="완제품"/>
    <s v="AESSXF 0.5SQ(완제품)"/>
    <s v="A/R송장 (IN)"/>
    <n v="20000"/>
    <s v="M"/>
    <n v="96.34"/>
    <n v="0.49"/>
    <n v="9778"/>
  </r>
  <r>
    <x v="1"/>
    <s v="顾客"/>
    <s v="內需"/>
    <s v="-無-"/>
    <s v="C00020"/>
    <x v="12"/>
    <s v="盐城市晟广达汽车零部件有限公司"/>
    <s v="자동차(조사)"/>
    <s v="AESSXF"/>
    <n v="100004003"/>
    <s v="AESSXF"/>
    <s v="1.25SQ"/>
    <s v="B/W"/>
    <m/>
    <n v="500"/>
    <s v="완제품"/>
    <s v="AESSXF 1.25SQ(완제품)"/>
    <s v="A/R송장 (IN)"/>
    <n v="2000"/>
    <s v="M"/>
    <n v="23.28"/>
    <n v="1.02"/>
    <n v="2044.6"/>
  </r>
  <r>
    <x v="1"/>
    <s v="顾客"/>
    <s v="內需"/>
    <s v="-無-"/>
    <s v="C00021"/>
    <x v="10"/>
    <s v="安波福连接器系统（南通）有限公司"/>
    <s v="자동차(조사)"/>
    <s v="AESSXF"/>
    <n v="120003723"/>
    <s v="AESSXF"/>
    <s v="0.3SQ"/>
    <s v="B"/>
    <s v="APTIV(Nantong)"/>
    <n v="1500"/>
    <s v="완제품"/>
    <s v="AESSXF(A) 0.3SQ(완제품)"/>
    <s v="A/R송장 (IN)"/>
    <n v="1500"/>
    <s v="M"/>
    <n v="5.13"/>
    <n v="0.34"/>
    <n v="508.37"/>
  </r>
  <r>
    <x v="1"/>
    <s v="顾客"/>
    <s v="內需"/>
    <s v="-無-"/>
    <s v="C00021"/>
    <x v="10"/>
    <s v="安波福连接器系统（南通）有限公司"/>
    <s v="자동차(조사)"/>
    <s v="AESSXF"/>
    <n v="120003764"/>
    <s v="AESSXF"/>
    <s v="0.3SQ"/>
    <s v="R"/>
    <s v="APTIV(Nantong)"/>
    <n v="1500"/>
    <s v="완제품"/>
    <s v="AESSXF(A) 0.3SQ(완제품)"/>
    <s v="A/R송장 (IN)"/>
    <n v="1500"/>
    <s v="M"/>
    <n v="5.13"/>
    <n v="0.34"/>
    <n v="508.37"/>
  </r>
  <r>
    <x v="1"/>
    <s v="顾客"/>
    <s v="內需"/>
    <s v="-無-"/>
    <s v="C00021"/>
    <x v="10"/>
    <s v="安波福连接器系统（南通）有限公司"/>
    <s v="자동차(조사)"/>
    <s v="AESSXF"/>
    <n v="120003723"/>
    <s v="AESSXF"/>
    <s v="0.3SQ"/>
    <s v="B"/>
    <s v="APTIV(Nantong)"/>
    <n v="1500"/>
    <s v="완제품"/>
    <s v="AESSXF(A) 0.3SQ(완제품)"/>
    <s v="A/R송장 (IN)"/>
    <n v="5900"/>
    <s v="M"/>
    <n v="20.170000000000002"/>
    <n v="0.34"/>
    <n v="1999.57"/>
  </r>
  <r>
    <x v="1"/>
    <s v="顾客"/>
    <s v="內需"/>
    <s v="-無-"/>
    <s v="C00021"/>
    <x v="10"/>
    <s v="安波福连接器系统（南通）有限公司"/>
    <s v="자동차(조사)"/>
    <s v="AESSXF"/>
    <n v="120003764"/>
    <s v="AESSXF"/>
    <s v="0.3SQ"/>
    <s v="R"/>
    <s v="APTIV(Nantong)"/>
    <n v="1500"/>
    <s v="완제품"/>
    <s v="AESSXF(A) 0.3SQ(완제품)"/>
    <s v="A/R송장 (IN)"/>
    <n v="6000"/>
    <s v="M"/>
    <n v="20.51"/>
    <n v="0.34"/>
    <n v="2033.46"/>
  </r>
  <r>
    <x v="1"/>
    <s v="顾客"/>
    <s v="內需"/>
    <s v="-無-"/>
    <s v="C00022"/>
    <x v="13"/>
    <s v="威海太光环保塑料制品有限公司"/>
    <s v="자동차(조사)"/>
    <s v="AESSXF"/>
    <n v="100003796"/>
    <s v="AESSXF"/>
    <s v="0.5SQ"/>
    <s v="B"/>
    <m/>
    <n v="1000"/>
    <s v="완제품"/>
    <s v="AESSXF 0.5SQ(완제품)"/>
    <s v="A/R송장 (IN)"/>
    <n v="10000"/>
    <s v="M"/>
    <n v="48.17"/>
    <n v="0.47"/>
    <n v="4651"/>
  </r>
  <r>
    <x v="1"/>
    <s v="顾客"/>
    <s v="內需"/>
    <s v="-無-"/>
    <s v="C00022"/>
    <x v="13"/>
    <s v="威海太光环保塑料制品有限公司"/>
    <s v="자동차(조사)"/>
    <s v="AESSXF"/>
    <n v="100003871"/>
    <s v="AESSXF"/>
    <s v="0.5SQ"/>
    <s v="R"/>
    <m/>
    <n v="1000"/>
    <s v="완제품"/>
    <s v="AESSXF 0.5SQ(완제품)"/>
    <s v="A/R송장 (IN)"/>
    <n v="10000"/>
    <s v="M"/>
    <n v="48.17"/>
    <n v="0.47"/>
    <n v="4651"/>
  </r>
  <r>
    <x v="1"/>
    <s v="顾客"/>
    <s v="內需"/>
    <s v="-無-"/>
    <s v="C00022"/>
    <x v="13"/>
    <s v="威海太光环保塑料制品有限公司"/>
    <s v="자동차(조사)"/>
    <s v="AESSXF"/>
    <n v="100003889"/>
    <s v="AESSXF"/>
    <s v="0.5SQ"/>
    <s v="W"/>
    <m/>
    <n v="1000"/>
    <s v="완제품"/>
    <s v="AESSXF 0.5SQ(완제품)"/>
    <s v="A/R송장 (IN)"/>
    <n v="3000"/>
    <s v="M"/>
    <n v="14.45"/>
    <n v="0.47"/>
    <n v="1395.3"/>
  </r>
  <r>
    <x v="1"/>
    <s v="顾客"/>
    <s v="內需"/>
    <s v="-無-"/>
    <s v="C00029"/>
    <x v="11"/>
    <s v="盐城世明电子器件有限公司"/>
    <s v="자동차(조사)"/>
    <s v="AESSXF"/>
    <n v="100003736"/>
    <s v="AESSXF"/>
    <s v="0.3SQ"/>
    <s v="O"/>
    <m/>
    <n v="1500"/>
    <s v="완제품"/>
    <s v="AESSXF 0.3SQ(완제품)"/>
    <s v="A/R송장 (IN)"/>
    <n v="1500"/>
    <s v="M"/>
    <n v="5.13"/>
    <n v="0.34"/>
    <n v="508.37"/>
  </r>
  <r>
    <x v="1"/>
    <s v="顾客"/>
    <s v="內需"/>
    <s v="-無-"/>
    <s v="C00029"/>
    <x v="11"/>
    <s v="盐城世明电子器件有限公司"/>
    <s v="자동차(조사)"/>
    <s v="AESSXF"/>
    <n v="100003722"/>
    <s v="AESSXF"/>
    <s v="0.3SQ"/>
    <s v="B/W"/>
    <m/>
    <n v="1500"/>
    <s v="완제품"/>
    <s v="AESSXF 0.3SQ(완제품)"/>
    <s v="A/R송장 (IN)"/>
    <n v="1500"/>
    <s v="M"/>
    <n v="5.13"/>
    <n v="0.34"/>
    <n v="508.37"/>
  </r>
  <r>
    <x v="1"/>
    <s v="顾客"/>
    <s v="內需"/>
    <s v="-無-"/>
    <s v="C00029"/>
    <x v="11"/>
    <s v="盐城世明电子器件有限公司"/>
    <s v="자동차(조사)"/>
    <s v="AESSXF"/>
    <n v="100003722"/>
    <s v="AESSXF"/>
    <s v="0.3SQ"/>
    <s v="B/W"/>
    <m/>
    <n v="1500"/>
    <s v="완제품"/>
    <s v="AESSXF 0.3SQ(완제품)"/>
    <s v="A/R송장 (IN)"/>
    <n v="4500"/>
    <s v="M"/>
    <n v="15.38"/>
    <n v="0.34"/>
    <n v="1525.1"/>
  </r>
  <r>
    <x v="1"/>
    <s v="顾客"/>
    <s v="內需"/>
    <s v="-無-"/>
    <s v="C00029"/>
    <x v="11"/>
    <s v="盐城世明电子器件有限公司"/>
    <s v="자동차(조사)"/>
    <s v="AESSXF"/>
    <n v="100003786"/>
    <s v="AESSXF"/>
    <s v="0.5SQ"/>
    <s v="Gr"/>
    <m/>
    <n v="1000"/>
    <s v="완제품"/>
    <s v="AESSXF 0.5SQ(완제품)"/>
    <s v="A/R송장 (IN)"/>
    <n v="1000"/>
    <s v="M"/>
    <n v="4.82"/>
    <n v="0.44"/>
    <n v="436.32"/>
  </r>
  <r>
    <x v="1"/>
    <s v="顾客"/>
    <s v="內需"/>
    <s v="-無-"/>
    <s v="C00029"/>
    <x v="11"/>
    <s v="盐城世明电子器件有限公司"/>
    <s v="자동차(조사)"/>
    <s v="AESSXF"/>
    <n v="100003729"/>
    <s v="AESSXF"/>
    <s v="0.3SQ"/>
    <s v="Br"/>
    <m/>
    <n v="1500"/>
    <s v="완제품"/>
    <s v="AESSXF 0.3SQ(완제품)"/>
    <s v="A/R송장 (IN)"/>
    <n v="3000"/>
    <s v="M"/>
    <n v="10.25"/>
    <n v="0.34"/>
    <n v="1016.73"/>
  </r>
  <r>
    <x v="1"/>
    <s v="顾客"/>
    <s v="內需"/>
    <s v="-無-"/>
    <s v="C00029"/>
    <x v="11"/>
    <s v="盐城世明电子器件有限公司"/>
    <s v="자동차(조사)"/>
    <s v="AESSXF"/>
    <n v="100003723"/>
    <s v="AESSXF"/>
    <s v="0.3SQ"/>
    <s v="B"/>
    <m/>
    <n v="1500"/>
    <s v="완제품"/>
    <s v="AESSXF 0.3SQ(완제품)"/>
    <s v="A/R송장 (IN)"/>
    <n v="1500"/>
    <s v="M"/>
    <n v="5.13"/>
    <n v="0.34"/>
    <n v="508.37"/>
  </r>
  <r>
    <x v="1"/>
    <s v="顾客"/>
    <s v="內需"/>
    <s v="-無-"/>
    <s v="C00029"/>
    <x v="11"/>
    <s v="盐城世明电子器件有限公司"/>
    <s v="자동차(조사)"/>
    <s v="AESSXF"/>
    <n v="100003720"/>
    <s v="AESSXF"/>
    <s v="0.3SQ"/>
    <s v="B/O"/>
    <m/>
    <n v="1500"/>
    <s v="완제품"/>
    <s v="AESSXF 0.3SQ(완제품)"/>
    <s v="A/R송장 (IN)"/>
    <n v="4500"/>
    <s v="M"/>
    <n v="15.38"/>
    <n v="0.34"/>
    <n v="1525.1"/>
  </r>
  <r>
    <x v="1"/>
    <s v="顾客"/>
    <s v="內需"/>
    <s v="-無-"/>
    <s v="C00029"/>
    <x v="11"/>
    <s v="盐城世明电子器件有限公司"/>
    <s v="자동차(조사)"/>
    <s v="AESSXF"/>
    <n v="100003729"/>
    <s v="AESSXF"/>
    <s v="0.3SQ"/>
    <s v="Br"/>
    <m/>
    <n v="1500"/>
    <s v="완제품"/>
    <s v="AESSXF 0.3SQ(완제품)"/>
    <s v="A/R송장 (IN)"/>
    <n v="1500"/>
    <s v="M"/>
    <n v="5.13"/>
    <n v="0.34"/>
    <n v="508.37"/>
  </r>
  <r>
    <x v="1"/>
    <s v="顾客"/>
    <s v="內需"/>
    <s v="-無-"/>
    <s v="C00029"/>
    <x v="11"/>
    <s v="盐城世明电子器件有限公司"/>
    <s v="자동차(조사)"/>
    <s v="AESSXF"/>
    <n v="100003723"/>
    <s v="AESSXF"/>
    <s v="0.3SQ"/>
    <s v="B"/>
    <m/>
    <n v="1500"/>
    <s v="완제품"/>
    <s v="AESSXF 0.3SQ(완제품)"/>
    <s v="A/R송장 (IN)"/>
    <n v="1500"/>
    <s v="M"/>
    <n v="5.13"/>
    <n v="0.34"/>
    <n v="508.37"/>
  </r>
  <r>
    <x v="1"/>
    <s v="顾客"/>
    <s v="內需"/>
    <s v="-無-"/>
    <s v="C00029"/>
    <x v="11"/>
    <s v="盐城世明电子器件有限公司"/>
    <s v="자동차(조사)"/>
    <s v="AESSXF"/>
    <n v="100003720"/>
    <s v="AESSXF"/>
    <s v="0.3SQ"/>
    <s v="B/O"/>
    <m/>
    <n v="1500"/>
    <s v="완제품"/>
    <s v="AESSXF 0.3SQ(완제품)"/>
    <s v="A/R송장 (IN)"/>
    <n v="4500"/>
    <s v="M"/>
    <n v="15.38"/>
    <n v="0.34"/>
    <n v="1525.1"/>
  </r>
  <r>
    <x v="1"/>
    <s v="顾客"/>
    <s v="內需"/>
    <s v="-無-"/>
    <s v="C00029"/>
    <x v="11"/>
    <s v="盐城世明电子器件有限公司"/>
    <s v="자동차(조사)"/>
    <s v="AESSXF"/>
    <n v="100003729"/>
    <s v="AESSXF"/>
    <s v="0.3SQ"/>
    <s v="Br"/>
    <m/>
    <n v="1500"/>
    <s v="완제품"/>
    <s v="AESSXF 0.3SQ(완제품)"/>
    <s v="A/R송장 (IN)"/>
    <n v="3000"/>
    <s v="M"/>
    <n v="10.25"/>
    <n v="0.34"/>
    <n v="1016.73"/>
  </r>
  <r>
    <x v="1"/>
    <s v="顾客"/>
    <s v="內需"/>
    <s v="-無-"/>
    <s v="C00029"/>
    <x v="11"/>
    <s v="盐城世明电子器件有限公司"/>
    <s v="자동차(조사)"/>
    <s v="AESSXF"/>
    <n v="100003717"/>
    <s v="AESSXF"/>
    <s v="0.3SQ"/>
    <s v="Gr"/>
    <m/>
    <n v="1500"/>
    <s v="완제품"/>
    <s v="AESSXF 0.3SQ(완제품)"/>
    <s v="A/R송장 (IN)"/>
    <n v="3000"/>
    <s v="M"/>
    <n v="10.25"/>
    <n v="0.34"/>
    <n v="1016.73"/>
  </r>
  <r>
    <x v="1"/>
    <s v="顾客"/>
    <s v="內需"/>
    <s v="-無-"/>
    <s v="C00029"/>
    <x v="11"/>
    <s v="盐城世明电子器件有限公司"/>
    <s v="자동차(조사)"/>
    <s v="AESSXF"/>
    <n v="100003752"/>
    <s v="AESSXF"/>
    <s v="0.3SQ"/>
    <s v="L"/>
    <m/>
    <n v="1500"/>
    <s v="완제품"/>
    <s v="AESSXF 0.3SQ(완제품)"/>
    <s v="A/R송장 (IN)"/>
    <n v="3000"/>
    <s v="M"/>
    <n v="10.25"/>
    <n v="0.34"/>
    <n v="1016.73"/>
  </r>
  <r>
    <x v="1"/>
    <s v="顾客"/>
    <s v="內需"/>
    <s v="-無-"/>
    <s v="C00029"/>
    <x v="11"/>
    <s v="盐城世明电子器件有限公司"/>
    <s v="자동차(조사)"/>
    <s v="AESSXF"/>
    <n v="100003758"/>
    <s v="AESSXF"/>
    <s v="0.3SQ"/>
    <s v="P"/>
    <m/>
    <n v="1500"/>
    <s v="완제품"/>
    <s v="AESSXF 0.3SQ(완제품)"/>
    <s v="A/R송장 (IN)"/>
    <n v="1500"/>
    <s v="M"/>
    <n v="5.13"/>
    <n v="0.34"/>
    <n v="508.37"/>
  </r>
  <r>
    <x v="1"/>
    <s v="顾客"/>
    <s v="內需"/>
    <s v="-無-"/>
    <s v="C00029"/>
    <x v="11"/>
    <s v="盐城世明电子器件有限公司"/>
    <s v="자동차(조사)"/>
    <s v="AESSXF"/>
    <n v="100003764"/>
    <s v="AESSXF"/>
    <s v="0.3SQ"/>
    <s v="R"/>
    <m/>
    <n v="1500"/>
    <s v="완제품"/>
    <s v="AESSXF 0.3SQ(완제품)"/>
    <s v="A/R송장 (IN)"/>
    <n v="3000"/>
    <s v="M"/>
    <n v="10.25"/>
    <n v="0.34"/>
    <n v="1016.73"/>
  </r>
  <r>
    <x v="1"/>
    <s v="顾客"/>
    <s v="內需"/>
    <s v="-無-"/>
    <s v="C00029"/>
    <x v="11"/>
    <s v="盐城世明电子器件有限公司"/>
    <s v="자동차(조사)"/>
    <s v="AESSXF"/>
    <n v="100003773"/>
    <s v="AESSXF"/>
    <s v="0.3SQ"/>
    <s v="W"/>
    <m/>
    <n v="1500"/>
    <s v="완제품"/>
    <s v="AESSXF 0.3SQ(완제품)"/>
    <s v="A/R송장 (IN)"/>
    <n v="1500"/>
    <s v="M"/>
    <n v="5.13"/>
    <n v="0.34"/>
    <n v="508.37"/>
  </r>
  <r>
    <x v="1"/>
    <s v="顾客"/>
    <s v="內需"/>
    <s v="-無-"/>
    <s v="C00029"/>
    <x v="11"/>
    <s v="盐城世明电子器件有限公司"/>
    <s v="자동차(조사)"/>
    <s v="AESSXF"/>
    <n v="100003808"/>
    <s v="AESSXF"/>
    <s v="0.5SQ"/>
    <s v="Br"/>
    <m/>
    <n v="1000"/>
    <s v="완제품"/>
    <s v="AESSXF 0.5SQ(완제품)"/>
    <s v="A/R송장 (IN)"/>
    <n v="2000"/>
    <s v="M"/>
    <n v="9.6300000000000008"/>
    <n v="0.44"/>
    <n v="872.64"/>
  </r>
  <r>
    <x v="1"/>
    <s v="顾客"/>
    <s v="內需"/>
    <s v="-無-"/>
    <s v="C00029"/>
    <x v="11"/>
    <s v="盐城世明电子器件有限公司"/>
    <s v="자동차(조사)"/>
    <s v="AESSXF"/>
    <n v="100003786"/>
    <s v="AESSXF"/>
    <s v="0.5SQ"/>
    <s v="Gr"/>
    <m/>
    <n v="1000"/>
    <s v="완제품"/>
    <s v="AESSXF 0.5SQ(완제품)"/>
    <s v="A/R송장 (IN)"/>
    <n v="1000"/>
    <s v="M"/>
    <n v="4.82"/>
    <n v="0.44"/>
    <n v="436.32"/>
  </r>
  <r>
    <x v="1"/>
    <s v="顾客"/>
    <s v="內需"/>
    <s v="-無-"/>
    <s v="C00029"/>
    <x v="11"/>
    <s v="盐城世明电子器件有限公司"/>
    <s v="자동차(조사)"/>
    <s v="AESSXF"/>
    <n v="100003817"/>
    <s v="AESSXF"/>
    <s v="0.5SQ"/>
    <s v="O"/>
    <m/>
    <n v="1000"/>
    <s v="완제품"/>
    <s v="AESSXF 0.5SQ(완제품)"/>
    <s v="A/R송장 (IN)"/>
    <n v="2000"/>
    <s v="M"/>
    <n v="9.6300000000000008"/>
    <n v="0.44"/>
    <n v="872.64"/>
  </r>
  <r>
    <x v="1"/>
    <s v="顾客"/>
    <s v="內需"/>
    <s v="-無-"/>
    <s v="C00029"/>
    <x v="11"/>
    <s v="盐城世明电子器件有限公司"/>
    <s v="자동차(조사)"/>
    <s v="AESSXF"/>
    <n v="100003900"/>
    <s v="AESSXF"/>
    <s v="0.5SQ"/>
    <s v="Y"/>
    <m/>
    <n v="1000"/>
    <s v="완제품"/>
    <s v="AESSXF 0.5SQ(완제품)"/>
    <s v="A/R송장 (IN)"/>
    <n v="1000"/>
    <s v="M"/>
    <n v="4.82"/>
    <n v="0.44"/>
    <n v="436.32"/>
  </r>
  <r>
    <x v="1"/>
    <s v="顾客"/>
    <s v="內需"/>
    <s v="-無-"/>
    <s v="C00029"/>
    <x v="11"/>
    <s v="盐城世明电子器件有限公司"/>
    <s v="자동차(조사)"/>
    <s v="AESSXF"/>
    <n v="100004005"/>
    <s v="AESSXF"/>
    <s v="1.25SQ"/>
    <s v="B"/>
    <m/>
    <n v="500"/>
    <s v="완제품"/>
    <s v="AESSXF 1.25SQ(완제품)"/>
    <s v="A/R송장 (IN)"/>
    <n v="2000"/>
    <s v="M"/>
    <n v="23.28"/>
    <n v="0.97"/>
    <n v="1941.7"/>
  </r>
  <r>
    <x v="1"/>
    <s v="顾客"/>
    <s v="內需"/>
    <s v="-無-"/>
    <s v="C00029"/>
    <x v="11"/>
    <s v="盐城世明电子器件有限公司"/>
    <s v="자동차(조사)"/>
    <s v="AESSXF"/>
    <n v="100004051"/>
    <s v="AESSXF"/>
    <s v="1.25SQ"/>
    <s v="R"/>
    <m/>
    <n v="500"/>
    <s v="완제품"/>
    <s v="AESSXF 1.25SQ(완제품)"/>
    <s v="A/R송장 (IN)"/>
    <n v="3000"/>
    <s v="M"/>
    <n v="34.92"/>
    <n v="0.97"/>
    <n v="2912.55"/>
  </r>
  <r>
    <x v="1"/>
    <s v="顾客"/>
    <s v="內需"/>
    <s v="-無-"/>
    <s v="C00029"/>
    <x v="11"/>
    <s v="盐城世明电子器件有限公司"/>
    <s v="자동차(조사)"/>
    <s v="AESSXF"/>
    <n v="100003736"/>
    <s v="AESSXF"/>
    <s v="0.3SQ"/>
    <s v="O"/>
    <m/>
    <n v="1500"/>
    <s v="완제품"/>
    <s v="AESSXF 0.3SQ(완제품)"/>
    <s v="A/R송장 (IN)"/>
    <n v="1500"/>
    <s v="M"/>
    <n v="5.13"/>
    <n v="0.34"/>
    <n v="508.37"/>
  </r>
  <r>
    <x v="1"/>
    <s v="顾客"/>
    <s v="內需"/>
    <s v="-無-"/>
    <s v="C00029"/>
    <x v="11"/>
    <s v="盐城世明电子器件有限公司"/>
    <s v="자동차(조사)"/>
    <s v="AESSXF"/>
    <n v="100003743"/>
    <s v="AESSXF"/>
    <s v="0.3SQ"/>
    <s v="G"/>
    <m/>
    <n v="1500"/>
    <s v="완제품"/>
    <s v="AESSXF 0.3SQ(완제품)"/>
    <s v="A/R송장 (IN)"/>
    <n v="1500"/>
    <s v="M"/>
    <n v="5.13"/>
    <n v="0.34"/>
    <n v="508.37"/>
  </r>
  <r>
    <x v="1"/>
    <s v="顾客"/>
    <s v="內需"/>
    <s v="-無-"/>
    <s v="C00029"/>
    <x v="11"/>
    <s v="盐城世明电子器件有限公司"/>
    <s v="자동차(조사)"/>
    <s v="AESSXF"/>
    <n v="100003743"/>
    <s v="AESSXF"/>
    <s v="0.3SQ"/>
    <s v="G"/>
    <m/>
    <n v="1500"/>
    <s v="완제품"/>
    <s v="AESSXF 0.3SQ(완제품)"/>
    <s v="A/R송장 (IN)"/>
    <n v="1500"/>
    <s v="M"/>
    <n v="5.13"/>
    <n v="0.34"/>
    <n v="508.37"/>
  </r>
  <r>
    <x v="1"/>
    <s v="顾客"/>
    <s v="內需"/>
    <s v="-無-"/>
    <s v="C00029"/>
    <x v="11"/>
    <s v="盐城世明电子器件有限公司"/>
    <s v="자동차(조사)"/>
    <s v="AESSXF"/>
    <n v="100003722"/>
    <s v="AESSXF"/>
    <s v="0.3SQ"/>
    <s v="B/W"/>
    <m/>
    <n v="1500"/>
    <s v="완제품"/>
    <s v="AESSXF 0.3SQ(완제품)"/>
    <s v="A/R송장 (IN)"/>
    <n v="3000"/>
    <s v="M"/>
    <n v="10.25"/>
    <n v="0.34"/>
    <n v="1016.73"/>
  </r>
  <r>
    <x v="1"/>
    <s v="顾客"/>
    <s v="內需"/>
    <s v="-無-"/>
    <s v="C00029"/>
    <x v="11"/>
    <s v="盐城世明电子器件有限公司"/>
    <s v="자동차(조사)"/>
    <s v="AESSXF"/>
    <n v="100003743"/>
    <s v="AESSXF"/>
    <s v="0.3SQ"/>
    <s v="G"/>
    <m/>
    <n v="1500"/>
    <s v="완제품"/>
    <s v="AESSXF 0.3SQ(완제품)"/>
    <s v="A/R송장 (IN)"/>
    <n v="4500"/>
    <s v="M"/>
    <n v="15.38"/>
    <n v="0.34"/>
    <n v="1525.1"/>
  </r>
  <r>
    <x v="1"/>
    <s v="顾客"/>
    <s v="內需"/>
    <s v="-無-"/>
    <s v="C00029"/>
    <x v="11"/>
    <s v="盐城世明电子器件有限公司"/>
    <s v="자동차(조사)"/>
    <s v="AESSXF"/>
    <n v="100003722"/>
    <s v="AESSXF"/>
    <s v="0.3SQ"/>
    <s v="B/W"/>
    <m/>
    <n v="1500"/>
    <s v="완제품"/>
    <s v="AESSXF 0.3SQ(완제품)"/>
    <s v="A/R송장 (IN)"/>
    <n v="4500"/>
    <s v="M"/>
    <n v="15.38"/>
    <n v="0.34"/>
    <n v="1525.1"/>
  </r>
  <r>
    <x v="1"/>
    <s v="顾客"/>
    <s v="內需"/>
    <s v="-無-"/>
    <s v="C00029"/>
    <x v="11"/>
    <s v="盐城世明电子器件有限公司"/>
    <s v="자동차(조사)"/>
    <s v="AESSXF"/>
    <n v="100003723"/>
    <s v="AESSXF"/>
    <s v="0.3SQ"/>
    <s v="B"/>
    <m/>
    <n v="1500"/>
    <s v="완제품"/>
    <s v="AESSXF 0.3SQ(완제품)"/>
    <s v="A/R송장 (IN)"/>
    <n v="4500"/>
    <s v="M"/>
    <n v="15.38"/>
    <n v="0.34"/>
    <n v="1525.1"/>
  </r>
  <r>
    <x v="1"/>
    <s v="顾客"/>
    <s v="內需"/>
    <s v="-無-"/>
    <s v="C00029"/>
    <x v="11"/>
    <s v="盐城世明电子器件有限公司"/>
    <s v="자동차(조사)"/>
    <s v="AESSXF"/>
    <n v="100003720"/>
    <s v="AESSXF"/>
    <s v="0.3SQ"/>
    <s v="B/O"/>
    <m/>
    <n v="1500"/>
    <s v="완제품"/>
    <s v="AESSXF 0.3SQ(완제품)"/>
    <s v="A/R송장 (IN)"/>
    <n v="4500"/>
    <s v="M"/>
    <n v="15.38"/>
    <n v="0.34"/>
    <n v="1525.1"/>
  </r>
  <r>
    <x v="1"/>
    <s v="顾客"/>
    <s v="內需"/>
    <s v="-無-"/>
    <s v="C00029"/>
    <x v="11"/>
    <s v="盐城世明电子器件有限公司"/>
    <s v="자동차(조사)"/>
    <s v="AESSXF"/>
    <n v="100003729"/>
    <s v="AESSXF"/>
    <s v="0.3SQ"/>
    <s v="Br"/>
    <m/>
    <n v="1500"/>
    <s v="완제품"/>
    <s v="AESSXF 0.3SQ(완제품)"/>
    <s v="A/R송장 (IN)"/>
    <n v="4500"/>
    <s v="M"/>
    <n v="15.38"/>
    <n v="0.34"/>
    <n v="1525.1"/>
  </r>
  <r>
    <x v="1"/>
    <s v="顾客"/>
    <s v="內需"/>
    <s v="-無-"/>
    <s v="C00029"/>
    <x v="11"/>
    <s v="盐城世明电子器件有限公司"/>
    <s v="자동차(조사)"/>
    <s v="AESSXF"/>
    <n v="100003717"/>
    <s v="AESSXF"/>
    <s v="0.3SQ"/>
    <s v="Gr"/>
    <m/>
    <n v="1500"/>
    <s v="완제품"/>
    <s v="AESSXF 0.3SQ(완제품)"/>
    <s v="A/R송장 (IN)"/>
    <n v="6000"/>
    <s v="M"/>
    <n v="20.51"/>
    <n v="0.34"/>
    <n v="2033.46"/>
  </r>
  <r>
    <x v="1"/>
    <s v="顾客"/>
    <s v="內需"/>
    <s v="-無-"/>
    <s v="C00029"/>
    <x v="11"/>
    <s v="盐城世明电子器件有限公司"/>
    <s v="자동차(조사)"/>
    <s v="AESSXF"/>
    <n v="100003796"/>
    <s v="AESSXF"/>
    <s v="0.5SQ"/>
    <s v="B"/>
    <m/>
    <n v="1000"/>
    <s v="완제품"/>
    <s v="AESSXF 0.5SQ(완제품)"/>
    <s v="A/R송장 (IN)"/>
    <n v="3000"/>
    <s v="M"/>
    <n v="14.45"/>
    <n v="0.44"/>
    <n v="1308.96"/>
  </r>
  <r>
    <x v="1"/>
    <s v="顾客"/>
    <s v="內需"/>
    <s v="-無-"/>
    <s v="C00029"/>
    <x v="11"/>
    <s v="盐城世明电子器件有限公司"/>
    <s v="자동차(조사)"/>
    <s v="AESSXF"/>
    <n v="100003789"/>
    <s v="AESSXF"/>
    <s v="0.5SQ"/>
    <s v="B/O"/>
    <m/>
    <n v="1000"/>
    <s v="완제품"/>
    <s v="AESSXF 0.5SQ(완제품)"/>
    <s v="A/R송장 (IN)"/>
    <n v="3000"/>
    <s v="M"/>
    <n v="14.45"/>
    <n v="0.44"/>
    <n v="1308.96"/>
  </r>
  <r>
    <x v="1"/>
    <s v="顾客"/>
    <s v="內需"/>
    <s v="-無-"/>
    <s v="C00029"/>
    <x v="11"/>
    <s v="盐城世明电子器件有限公司"/>
    <s v="자동차(조사)"/>
    <s v="AESSXF"/>
    <n v="100003808"/>
    <s v="AESSXF"/>
    <s v="0.5SQ"/>
    <s v="Br"/>
    <m/>
    <n v="1000"/>
    <s v="완제품"/>
    <s v="AESSXF 0.5SQ(완제품)"/>
    <s v="A/R송장 (IN)"/>
    <n v="1000"/>
    <s v="M"/>
    <n v="4.82"/>
    <n v="0.44"/>
    <n v="436.32"/>
  </r>
  <r>
    <x v="1"/>
    <s v="顾客"/>
    <s v="內需"/>
    <s v="-無-"/>
    <s v="C00029"/>
    <x v="11"/>
    <s v="盐城世明电子器件有限公司"/>
    <s v="자동차(조사)"/>
    <s v="AESSXF"/>
    <n v="100003786"/>
    <s v="AESSXF"/>
    <s v="0.5SQ"/>
    <s v="Gr"/>
    <m/>
    <n v="1000"/>
    <s v="완제품"/>
    <s v="AESSXF 0.5SQ(완제품)"/>
    <s v="A/R송장 (IN)"/>
    <n v="2000"/>
    <s v="M"/>
    <n v="9.6300000000000008"/>
    <n v="0.44"/>
    <n v="872.64"/>
  </r>
  <r>
    <x v="1"/>
    <s v="顾客"/>
    <s v="內需"/>
    <s v="-無-"/>
    <s v="C00029"/>
    <x v="11"/>
    <s v="盐城世明电子器件有限公司"/>
    <s v="자동차(조사)"/>
    <s v="AESSXF"/>
    <n v="100003817"/>
    <s v="AESSXF"/>
    <s v="0.5SQ"/>
    <s v="O"/>
    <m/>
    <n v="1000"/>
    <s v="완제품"/>
    <s v="AESSXF 0.5SQ(완제품)"/>
    <s v="A/R송장 (IN)"/>
    <n v="2000"/>
    <s v="M"/>
    <n v="9.6300000000000008"/>
    <n v="0.44"/>
    <n v="872.64"/>
  </r>
  <r>
    <x v="1"/>
    <s v="顾客"/>
    <s v="內需"/>
    <s v="-無-"/>
    <s v="C00029"/>
    <x v="11"/>
    <s v="盐城世明电子器件有限公司"/>
    <s v="자동차(조사)"/>
    <s v="AESSXF"/>
    <n v="100003900"/>
    <s v="AESSXF"/>
    <s v="0.5SQ"/>
    <s v="Y"/>
    <m/>
    <n v="1000"/>
    <s v="완제품"/>
    <s v="AESSXF 0.5SQ(완제품)"/>
    <s v="A/R송장 (IN)"/>
    <n v="1000"/>
    <s v="M"/>
    <n v="4.82"/>
    <n v="0.44"/>
    <n v="436.32"/>
  </r>
  <r>
    <x v="1"/>
    <s v="顾客"/>
    <s v="內需"/>
    <s v="-無-"/>
    <s v="C00029"/>
    <x v="11"/>
    <s v="盐城世明电子器件有限公司"/>
    <s v="자동차(조사)"/>
    <s v="AESSXF"/>
    <n v="100004051"/>
    <s v="AESSXF"/>
    <s v="1.25SQ"/>
    <s v="R"/>
    <m/>
    <n v="500"/>
    <s v="완제품"/>
    <s v="AESSXF 1.25SQ(완제품)"/>
    <s v="A/R송장 (IN)"/>
    <n v="1500"/>
    <s v="M"/>
    <n v="17.46"/>
    <n v="0.97"/>
    <n v="1456.28"/>
  </r>
  <r>
    <x v="1"/>
    <s v="顾客"/>
    <s v="內需"/>
    <s v="-無-"/>
    <s v="C00029"/>
    <x v="11"/>
    <s v="盐城世明电子器件有限公司"/>
    <s v="자동차(조사)"/>
    <s v="AESSXF"/>
    <n v="100003996"/>
    <s v="AESSXF"/>
    <s v="1.25SQ"/>
    <s v="Gr"/>
    <m/>
    <n v="500"/>
    <s v="완제품"/>
    <s v="AESSXF 1.25SQ(완제품)"/>
    <s v="A/R송장 (IN)"/>
    <n v="1500"/>
    <s v="M"/>
    <n v="17.46"/>
    <n v="0.97"/>
    <n v="1456.28"/>
  </r>
  <r>
    <x v="1"/>
    <s v="顾客"/>
    <s v="內需"/>
    <s v="-無-"/>
    <s v="C00029"/>
    <x v="11"/>
    <s v="盐城世明电子器件有限公司"/>
    <s v="자동차(조사)"/>
    <s v="AESSXF"/>
    <n v="100003763"/>
    <s v="AESSXF"/>
    <s v="0.3SQ"/>
    <s v="R/W"/>
    <m/>
    <n v="1500"/>
    <s v="완제품"/>
    <s v="AESSXF 0.3SQ(완제품)"/>
    <s v="A/R송장 (IN)"/>
    <n v="1500"/>
    <s v="M"/>
    <n v="5.13"/>
    <n v="0.34"/>
    <n v="508.37"/>
  </r>
  <r>
    <x v="1"/>
    <s v="顾客"/>
    <s v="內需"/>
    <s v="-無-"/>
    <s v="C00029"/>
    <x v="11"/>
    <s v="盐城世明电子器件有限公司"/>
    <s v="자동차(조사)"/>
    <s v="AESSXF"/>
    <n v="100003763"/>
    <s v="AESSXF"/>
    <s v="0.3SQ"/>
    <s v="R/W"/>
    <m/>
    <n v="1500"/>
    <s v="완제품"/>
    <s v="AESSXF 0.3SQ(완제품)"/>
    <s v="A/R송장 (IN)"/>
    <n v="3000"/>
    <s v="M"/>
    <n v="10.25"/>
    <n v="0.34"/>
    <n v="1016.73"/>
  </r>
  <r>
    <x v="1"/>
    <s v="顾客"/>
    <s v="內需"/>
    <s v="-無-"/>
    <s v="C00029"/>
    <x v="11"/>
    <s v="盐城世明电子器件有限公司"/>
    <s v="자동차(조사)"/>
    <s v="AESSXF"/>
    <n v="100003808"/>
    <s v="AESSXF"/>
    <s v="0.5SQ"/>
    <s v="Br"/>
    <m/>
    <n v="1000"/>
    <s v="완제품"/>
    <s v="AESSXF 0.5SQ(완제품)"/>
    <s v="A/R송장 (IN)"/>
    <n v="3000"/>
    <s v="M"/>
    <n v="14.45"/>
    <n v="0.44"/>
    <n v="1308.96"/>
  </r>
  <r>
    <x v="1"/>
    <s v="顾客"/>
    <s v="內需"/>
    <s v="-無-"/>
    <s v="C00029"/>
    <x v="11"/>
    <s v="盐城世明电子器件有限公司"/>
    <s v="자동차(조사)"/>
    <s v="AESSXF"/>
    <n v="100004005"/>
    <s v="AESSXF"/>
    <s v="1.25SQ"/>
    <s v="B"/>
    <m/>
    <n v="500"/>
    <s v="완제품"/>
    <s v="AESSXF 1.25SQ(완제품)"/>
    <s v="A/R송장 (IN)"/>
    <n v="3000"/>
    <s v="M"/>
    <n v="34.92"/>
    <n v="0.97"/>
    <n v="2912.55"/>
  </r>
  <r>
    <x v="1"/>
    <s v="顾客"/>
    <s v="內需"/>
    <s v="-無-"/>
    <s v="C00029"/>
    <x v="11"/>
    <s v="盐城世明电子器件有限公司"/>
    <s v="자동차(조사)"/>
    <s v="AESSXF"/>
    <n v="100003752"/>
    <s v="AESSXF"/>
    <s v="0.3SQ"/>
    <s v="L"/>
    <m/>
    <n v="1500"/>
    <s v="완제품"/>
    <s v="AESSXF 0.3SQ(완제품)"/>
    <s v="A/R송장 (IN)"/>
    <n v="3000"/>
    <s v="M"/>
    <n v="10.25"/>
    <n v="0.34"/>
    <n v="1016.73"/>
  </r>
  <r>
    <x v="1"/>
    <s v="顾客"/>
    <s v="內需"/>
    <s v="-無-"/>
    <s v="C00029"/>
    <x v="11"/>
    <s v="盐城世明电子器件有限公司"/>
    <s v="자동차(조사)"/>
    <s v="AESSXF"/>
    <n v="100003758"/>
    <s v="AESSXF"/>
    <s v="0.3SQ"/>
    <s v="P"/>
    <m/>
    <n v="1500"/>
    <s v="완제품"/>
    <s v="AESSXF 0.3SQ(완제품)"/>
    <s v="A/R송장 (IN)"/>
    <n v="1500"/>
    <s v="M"/>
    <n v="5.13"/>
    <n v="0.34"/>
    <n v="508.37"/>
  </r>
  <r>
    <x v="1"/>
    <s v="顾客"/>
    <s v="內需"/>
    <s v="-無-"/>
    <s v="C00029"/>
    <x v="11"/>
    <s v="盐城世明电子器件有限公司"/>
    <s v="자동차(조사)"/>
    <s v="AESSXF"/>
    <n v="100003764"/>
    <s v="AESSXF"/>
    <s v="0.3SQ"/>
    <s v="R"/>
    <m/>
    <n v="1500"/>
    <s v="완제품"/>
    <s v="AESSXF 0.3SQ(완제품)"/>
    <s v="A/R송장 (IN)"/>
    <n v="3000"/>
    <s v="M"/>
    <n v="10.25"/>
    <n v="0.34"/>
    <n v="1016.73"/>
  </r>
  <r>
    <x v="1"/>
    <s v="顾客"/>
    <s v="內需"/>
    <s v="-無-"/>
    <s v="C00029"/>
    <x v="11"/>
    <s v="盐城世明电子器件有限公司"/>
    <s v="자동차(조사)"/>
    <s v="AESSXF"/>
    <n v="100003773"/>
    <s v="AESSXF"/>
    <s v="0.3SQ"/>
    <s v="W"/>
    <m/>
    <n v="1500"/>
    <s v="완제품"/>
    <s v="AESSXF 0.3SQ(완제품)"/>
    <s v="A/R송장 (IN)"/>
    <n v="1500"/>
    <s v="M"/>
    <n v="5.13"/>
    <n v="0.34"/>
    <n v="508.37"/>
  </r>
  <r>
    <x v="1"/>
    <s v="顾客"/>
    <s v="內需"/>
    <s v="-無-"/>
    <s v="C00029"/>
    <x v="11"/>
    <s v="盐城世明电子器件有限公司"/>
    <s v="자동차(조사)"/>
    <s v="AESSXF"/>
    <n v="100003796"/>
    <s v="AESSXF"/>
    <s v="0.5SQ"/>
    <s v="B"/>
    <m/>
    <n v="1000"/>
    <s v="완제품"/>
    <s v="AESSXF 0.5SQ(완제품)"/>
    <s v="A/R송장 (IN)"/>
    <n v="1000"/>
    <s v="M"/>
    <n v="4.82"/>
    <n v="0.44"/>
    <n v="436.32"/>
  </r>
  <r>
    <x v="1"/>
    <s v="顾客"/>
    <s v="內需"/>
    <s v="-無-"/>
    <s v="C00029"/>
    <x v="11"/>
    <s v="盐城世明电子器件有限公司"/>
    <s v="자동차(조사)"/>
    <s v="AESSXF"/>
    <n v="100003808"/>
    <s v="AESSXF"/>
    <s v="0.5SQ"/>
    <s v="Br"/>
    <m/>
    <n v="1000"/>
    <s v="완제품"/>
    <s v="AESSXF 0.5SQ(완제품)"/>
    <s v="A/R송장 (IN)"/>
    <n v="6000"/>
    <s v="M"/>
    <n v="28.9"/>
    <n v="0.44"/>
    <n v="2617.92"/>
  </r>
  <r>
    <x v="1"/>
    <s v="顾客"/>
    <s v="內需"/>
    <s v="-無-"/>
    <s v="C00029"/>
    <x v="11"/>
    <s v="盐城世明电子器件有限公司"/>
    <s v="자동차(조사)"/>
    <s v="AESSXF"/>
    <n v="100003834"/>
    <s v="AESSXF"/>
    <s v="0.5SQ"/>
    <s v="G"/>
    <m/>
    <n v="1000"/>
    <s v="완제품"/>
    <s v="AESSXF 0.5SQ(완제품)"/>
    <s v="A/R송장 (IN)"/>
    <n v="1000"/>
    <s v="M"/>
    <n v="4.82"/>
    <n v="0.44"/>
    <n v="436.32"/>
  </r>
  <r>
    <x v="1"/>
    <s v="顾客"/>
    <s v="內需"/>
    <s v="-無-"/>
    <s v="C00029"/>
    <x v="11"/>
    <s v="盐城世明电子器件有限公司"/>
    <s v="자동차(조사)"/>
    <s v="AESSXF"/>
    <n v="100003871"/>
    <s v="AESSXF"/>
    <s v="0.5SQ"/>
    <s v="R"/>
    <m/>
    <n v="1000"/>
    <s v="완제품"/>
    <s v="AESSXF 0.5SQ(완제품)"/>
    <s v="A/R송장 (IN)"/>
    <n v="1000"/>
    <s v="M"/>
    <n v="4.82"/>
    <n v="0.44"/>
    <n v="436.32"/>
  </r>
  <r>
    <x v="1"/>
    <s v="顾客"/>
    <s v="內需"/>
    <s v="-無-"/>
    <s v="C00029"/>
    <x v="11"/>
    <s v="盐城世明电子器件有限公司"/>
    <s v="자동차(조사)"/>
    <s v="AESSXF"/>
    <n v="100003900"/>
    <s v="AESSXF"/>
    <s v="0.5SQ"/>
    <s v="Y"/>
    <m/>
    <n v="1000"/>
    <s v="완제품"/>
    <s v="AESSXF 0.5SQ(완제품)"/>
    <s v="A/R송장 (IN)"/>
    <n v="1000"/>
    <s v="M"/>
    <n v="4.82"/>
    <n v="0.44"/>
    <n v="436.32"/>
  </r>
  <r>
    <x v="1"/>
    <s v="顾客"/>
    <s v="內需"/>
    <s v="-無-"/>
    <s v="C00029"/>
    <x v="11"/>
    <s v="盐城世明电子器件有限公司"/>
    <s v="자동차(조사)"/>
    <s v="AESSXF"/>
    <n v="100004005"/>
    <s v="AESSXF"/>
    <s v="1.25SQ"/>
    <s v="B"/>
    <m/>
    <n v="500"/>
    <s v="완제품"/>
    <s v="AESSXF 1.25SQ(완제품)"/>
    <s v="A/R송장 (IN)"/>
    <n v="2000"/>
    <s v="M"/>
    <n v="23.28"/>
    <n v="0.97"/>
    <n v="1941.7"/>
  </r>
  <r>
    <x v="1"/>
    <s v="顾客"/>
    <s v="內需"/>
    <s v="-無-"/>
    <s v="C00029"/>
    <x v="11"/>
    <s v="盐城世明电子器件有限公司"/>
    <s v="자동차(조사)"/>
    <s v="AESSXF"/>
    <n v="100004051"/>
    <s v="AESSXF"/>
    <s v="1.25SQ"/>
    <s v="R"/>
    <m/>
    <n v="500"/>
    <s v="완제품"/>
    <s v="AESSXF 1.25SQ(완제품)"/>
    <s v="A/R송장 (IN)"/>
    <n v="1000"/>
    <s v="M"/>
    <n v="11.64"/>
    <n v="0.97"/>
    <n v="970.85"/>
  </r>
  <r>
    <x v="1"/>
    <s v="顾客"/>
    <s v="內需"/>
    <s v="-無-"/>
    <s v="C00029"/>
    <x v="11"/>
    <s v="盐城世明电子器件有限公司"/>
    <s v="자동차(조사)"/>
    <s v="AESSXF"/>
    <n v="100003736"/>
    <s v="AESSXF"/>
    <s v="0.3SQ"/>
    <s v="O"/>
    <m/>
    <n v="1500"/>
    <s v="완제품"/>
    <s v="AESSXF 0.3SQ(완제품)"/>
    <s v="A/R송장 (IN)"/>
    <n v="1500"/>
    <s v="M"/>
    <n v="5.13"/>
    <n v="0.34"/>
    <n v="508.37"/>
  </r>
  <r>
    <x v="1"/>
    <s v="顾客"/>
    <s v="內需"/>
    <s v="-無-"/>
    <s v="C00029"/>
    <x v="11"/>
    <s v="盐城世明电子器件有限公司"/>
    <s v="자동차(조사)"/>
    <s v="AESSXF"/>
    <n v="100003723"/>
    <s v="AESSXF"/>
    <s v="0.3SQ"/>
    <s v="B"/>
    <m/>
    <n v="1500"/>
    <s v="완제품"/>
    <s v="AESSXF 0.3SQ(완제품)"/>
    <s v="A/R송장 (IN)"/>
    <n v="3000"/>
    <s v="M"/>
    <n v="10.25"/>
    <n v="0.34"/>
    <n v="1016.73"/>
  </r>
  <r>
    <x v="1"/>
    <s v="顾客"/>
    <s v="內需"/>
    <s v="-無-"/>
    <s v="C00029"/>
    <x v="11"/>
    <s v="盐城世明电子器件有限公司"/>
    <s v="자동차(조사)"/>
    <s v="AESSXF"/>
    <n v="100003752"/>
    <s v="AESSXF"/>
    <s v="0.3SQ"/>
    <s v="L"/>
    <m/>
    <n v="1500"/>
    <s v="완제품"/>
    <s v="AESSXF 0.3SQ(완제품)"/>
    <s v="A/R송장 (IN)"/>
    <n v="6000"/>
    <s v="M"/>
    <n v="20.51"/>
    <n v="0.34"/>
    <n v="2033.46"/>
  </r>
  <r>
    <x v="1"/>
    <s v="顾客"/>
    <s v="內需"/>
    <s v="-無-"/>
    <s v="C00029"/>
    <x v="11"/>
    <s v="盐城世明电子器件有限公司"/>
    <s v="자동차(조사)"/>
    <s v="AESSXF"/>
    <n v="100003729"/>
    <s v="AESSXF"/>
    <s v="0.3SQ"/>
    <s v="Br"/>
    <m/>
    <n v="1500"/>
    <s v="완제품"/>
    <s v="AESSXF 0.3SQ(완제품)"/>
    <s v="A/R송장 (IN)"/>
    <n v="4500"/>
    <s v="M"/>
    <n v="15.38"/>
    <n v="0.34"/>
    <n v="1525.1"/>
  </r>
  <r>
    <x v="1"/>
    <s v="顾客"/>
    <s v="內需"/>
    <s v="-無-"/>
    <s v="C00029"/>
    <x v="11"/>
    <s v="盐城世明电子器件有限公司"/>
    <s v="자동차(조사)"/>
    <s v="AESSXF"/>
    <n v="100003717"/>
    <s v="AESSXF"/>
    <s v="0.3SQ"/>
    <s v="Gr"/>
    <m/>
    <n v="1500"/>
    <s v="완제품"/>
    <s v="AESSXF 0.3SQ(완제품)"/>
    <s v="A/R송장 (IN)"/>
    <n v="3000"/>
    <s v="M"/>
    <n v="10.25"/>
    <n v="0.34"/>
    <n v="1016.73"/>
  </r>
  <r>
    <x v="1"/>
    <s v="顾客"/>
    <s v="內需"/>
    <s v="-無-"/>
    <s v="C00029"/>
    <x v="11"/>
    <s v="盐城世明电子器件有限公司"/>
    <s v="자동차(조사)"/>
    <s v="AESSXF"/>
    <n v="100003736"/>
    <s v="AESSXF"/>
    <s v="0.3SQ"/>
    <s v="O"/>
    <m/>
    <n v="1500"/>
    <s v="완제품"/>
    <s v="AESSXF 0.3SQ(완제품)"/>
    <s v="A/R송장 (IN)"/>
    <n v="1500"/>
    <s v="M"/>
    <n v="5.13"/>
    <n v="0.34"/>
    <n v="508.37"/>
  </r>
  <r>
    <x v="1"/>
    <s v="顾客"/>
    <s v="內需"/>
    <s v="-無-"/>
    <s v="C00029"/>
    <x v="11"/>
    <s v="盐城世明电子器件有限公司"/>
    <s v="자동차(조사)"/>
    <s v="AESSXF"/>
    <n v="100003758"/>
    <s v="AESSXF"/>
    <s v="0.3SQ"/>
    <s v="P"/>
    <m/>
    <n v="1500"/>
    <s v="완제품"/>
    <s v="AESSXF 0.3SQ(완제품)"/>
    <s v="A/R송장 (IN)"/>
    <n v="3000"/>
    <s v="M"/>
    <n v="10.25"/>
    <n v="0.34"/>
    <n v="1016.73"/>
  </r>
  <r>
    <x v="1"/>
    <s v="顾客"/>
    <s v="內需"/>
    <s v="-無-"/>
    <s v="C00029"/>
    <x v="11"/>
    <s v="盐城世明电子器件有限公司"/>
    <s v="자동차(조사)"/>
    <s v="AESSXF"/>
    <n v="100003764"/>
    <s v="AESSXF"/>
    <s v="0.3SQ"/>
    <s v="R"/>
    <m/>
    <n v="1500"/>
    <s v="완제품"/>
    <s v="AESSXF 0.3SQ(완제품)"/>
    <s v="A/R송장 (IN)"/>
    <n v="6000"/>
    <s v="M"/>
    <n v="20.51"/>
    <n v="0.34"/>
    <n v="2033.46"/>
  </r>
  <r>
    <x v="1"/>
    <s v="顾客"/>
    <s v="內需"/>
    <s v="-無-"/>
    <s v="C00029"/>
    <x v="11"/>
    <s v="盐城世明电子器件有限公司"/>
    <s v="자동차(조사)"/>
    <s v="AESSXF"/>
    <n v="100003720"/>
    <s v="AESSXF"/>
    <s v="0.3SQ"/>
    <s v="B/O"/>
    <m/>
    <n v="1500"/>
    <s v="완제품"/>
    <s v="AESSXF 0.3SQ(완제품)"/>
    <s v="A/R송장 (IN)"/>
    <n v="6000"/>
    <s v="M"/>
    <n v="20.51"/>
    <n v="0.34"/>
    <n v="2033.46"/>
  </r>
  <r>
    <x v="1"/>
    <s v="顾客"/>
    <s v="內需"/>
    <s v="-無-"/>
    <s v="C00029"/>
    <x v="11"/>
    <s v="盐城世明电子器件有限公司"/>
    <s v="자동차(조사)"/>
    <s v="AESSXF"/>
    <n v="100003722"/>
    <s v="AESSXF"/>
    <s v="0.3SQ"/>
    <s v="B/W"/>
    <m/>
    <n v="1500"/>
    <s v="완제품"/>
    <s v="AESSXF 0.3SQ(완제품)"/>
    <s v="A/R송장 (IN)"/>
    <n v="1500"/>
    <s v="M"/>
    <n v="5.13"/>
    <n v="0.34"/>
    <n v="508.37"/>
  </r>
  <r>
    <x v="1"/>
    <s v="顾客"/>
    <s v="內需"/>
    <s v="-無-"/>
    <s v="C00029"/>
    <x v="11"/>
    <s v="盐城世明电子器件有限公司"/>
    <s v="자동차(조사)"/>
    <s v="AESSXF"/>
    <n v="100003796"/>
    <s v="AESSXF"/>
    <s v="0.5SQ"/>
    <s v="B"/>
    <m/>
    <n v="1000"/>
    <s v="완제품"/>
    <s v="AESSXF 0.5SQ(완제품)"/>
    <s v="A/R송장 (IN)"/>
    <n v="4000"/>
    <s v="M"/>
    <n v="19.27"/>
    <n v="0.44"/>
    <n v="1745.28"/>
  </r>
  <r>
    <x v="1"/>
    <s v="顾客"/>
    <s v="內需"/>
    <s v="-無-"/>
    <s v="C00029"/>
    <x v="11"/>
    <s v="盐城世明电子器件有限公司"/>
    <s v="자동차(조사)"/>
    <s v="AESSXF"/>
    <n v="100003808"/>
    <s v="AESSXF"/>
    <s v="0.5SQ"/>
    <s v="Br"/>
    <m/>
    <n v="1000"/>
    <s v="완제품"/>
    <s v="AESSXF 0.5SQ(완제품)"/>
    <s v="A/R송장 (IN)"/>
    <n v="2000"/>
    <s v="M"/>
    <n v="9.6300000000000008"/>
    <n v="0.44"/>
    <n v="872.64"/>
  </r>
  <r>
    <x v="1"/>
    <s v="顾客"/>
    <s v="內需"/>
    <s v="-無-"/>
    <s v="C00029"/>
    <x v="11"/>
    <s v="盐城世明电子器件有限公司"/>
    <s v="자동차(조사)"/>
    <s v="AESSXF"/>
    <n v="100003834"/>
    <s v="AESSXF"/>
    <s v="0.5SQ"/>
    <s v="G"/>
    <m/>
    <n v="1000"/>
    <s v="완제품"/>
    <s v="AESSXF 0.5SQ(완제품)"/>
    <s v="A/R송장 (IN)"/>
    <n v="4000"/>
    <s v="M"/>
    <n v="19.27"/>
    <n v="0.44"/>
    <n v="1745.28"/>
  </r>
  <r>
    <x v="1"/>
    <s v="顾客"/>
    <s v="內需"/>
    <s v="-無-"/>
    <s v="C00029"/>
    <x v="11"/>
    <s v="盐城世明电子器件有限公司"/>
    <s v="자동차(조사)"/>
    <s v="AESSXF"/>
    <n v="100003817"/>
    <s v="AESSXF"/>
    <s v="0.5SQ"/>
    <s v="O"/>
    <m/>
    <n v="1000"/>
    <s v="완제품"/>
    <s v="AESSXF 0.5SQ(완제품)"/>
    <s v="A/R송장 (IN)"/>
    <n v="3000"/>
    <s v="M"/>
    <n v="14.45"/>
    <n v="0.44"/>
    <n v="1308.96"/>
  </r>
  <r>
    <x v="1"/>
    <s v="顾客"/>
    <s v="內需"/>
    <s v="-無-"/>
    <s v="C00029"/>
    <x v="11"/>
    <s v="盐城世明电子器件有限公司"/>
    <s v="자동차(조사)"/>
    <s v="AESSXF"/>
    <n v="100003871"/>
    <s v="AESSXF"/>
    <s v="0.5SQ"/>
    <s v="R"/>
    <m/>
    <n v="1000"/>
    <s v="완제품"/>
    <s v="AESSXF 0.5SQ(완제품)"/>
    <s v="A/R송장 (IN)"/>
    <n v="5000"/>
    <s v="M"/>
    <n v="24.09"/>
    <n v="0.44"/>
    <n v="2181.6"/>
  </r>
  <r>
    <x v="1"/>
    <s v="顾客"/>
    <s v="內需"/>
    <s v="-無-"/>
    <s v="C00029"/>
    <x v="11"/>
    <s v="盐城世明电子器件有限公司"/>
    <s v="자동차(조사)"/>
    <s v="AESSXF"/>
    <n v="100003900"/>
    <s v="AESSXF"/>
    <s v="0.5SQ"/>
    <s v="Y"/>
    <m/>
    <n v="1000"/>
    <s v="완제품"/>
    <s v="AESSXF 0.5SQ(완제품)"/>
    <s v="A/R송장 (IN)"/>
    <n v="1000"/>
    <s v="M"/>
    <n v="4.82"/>
    <n v="0.44"/>
    <n v="436.32"/>
  </r>
  <r>
    <x v="1"/>
    <s v="顾客"/>
    <s v="內需"/>
    <s v="-無-"/>
    <s v="C00029"/>
    <x v="11"/>
    <s v="盐城世明电子器件有限公司"/>
    <s v="자동차(조사)"/>
    <s v="AESSXF"/>
    <n v="100004051"/>
    <s v="AESSXF"/>
    <s v="1.25SQ"/>
    <s v="R"/>
    <m/>
    <n v="500"/>
    <s v="완제품"/>
    <s v="AESSXF 1.25SQ(완제품)"/>
    <s v="A/R송장 (IN)"/>
    <n v="2000"/>
    <s v="M"/>
    <n v="23.28"/>
    <n v="0.97"/>
    <n v="1941.7"/>
  </r>
  <r>
    <x v="1"/>
    <s v="顾客"/>
    <s v="內需"/>
    <s v="-無-"/>
    <s v="C00029"/>
    <x v="11"/>
    <s v="盐城世明电子器件有限公司"/>
    <s v="자동차(조사)"/>
    <s v="AESSXF"/>
    <n v="100003743"/>
    <s v="AESSXF"/>
    <s v="0.3SQ"/>
    <s v="G"/>
    <m/>
    <n v="1500"/>
    <s v="완제품"/>
    <s v="AESSXF 0.3SQ(완제품)"/>
    <s v="A/R송장 (IN)"/>
    <n v="6000"/>
    <s v="M"/>
    <n v="20.51"/>
    <n v="0.34"/>
    <n v="2033.46"/>
  </r>
  <r>
    <x v="1"/>
    <s v="顾客"/>
    <s v="內需"/>
    <s v="-無-"/>
    <s v="C00029"/>
    <x v="11"/>
    <s v="盐城世明电子器件有限公司"/>
    <s v="자동차(조사)"/>
    <s v="AESSXF"/>
    <n v="100003743"/>
    <s v="AESSXF"/>
    <s v="0.3SQ"/>
    <s v="G"/>
    <m/>
    <n v="1500"/>
    <s v="완제품"/>
    <s v="AESSXF 0.3SQ(완제품)"/>
    <s v="A/R송장 (IN)"/>
    <n v="3000"/>
    <s v="M"/>
    <n v="10.25"/>
    <n v="0.34"/>
    <n v="1016.73"/>
  </r>
  <r>
    <x v="1"/>
    <s v="顾客"/>
    <s v="內需"/>
    <s v="-無-"/>
    <s v="C00029"/>
    <x v="11"/>
    <s v="盐城世明电子器件有限公司"/>
    <s v="자동차(조사)"/>
    <s v="AESSXF"/>
    <n v="100003743"/>
    <s v="AESSXF"/>
    <s v="0.3SQ"/>
    <s v="G"/>
    <m/>
    <n v="1500"/>
    <s v="완제품"/>
    <s v="AESSXF 0.3SQ(완제품)"/>
    <s v="A/R송장 (IN)"/>
    <n v="6000"/>
    <s v="M"/>
    <n v="20.51"/>
    <n v="0.34"/>
    <n v="2033.46"/>
  </r>
  <r>
    <x v="1"/>
    <s v="顾客"/>
    <s v="內需"/>
    <s v="-無-"/>
    <s v="C00029"/>
    <x v="11"/>
    <s v="盐城世明电子器件有限公司"/>
    <s v="자동차(조사)"/>
    <s v="AESSXF"/>
    <n v="100003723"/>
    <s v="AESSXF"/>
    <s v="0.3SQ"/>
    <s v="B"/>
    <m/>
    <n v="1500"/>
    <s v="완제품"/>
    <s v="AESSXF 0.3SQ(완제품)"/>
    <s v="A/R송장 (IN)"/>
    <n v="3000"/>
    <s v="M"/>
    <n v="10.25"/>
    <n v="0.34"/>
    <n v="1016.73"/>
  </r>
  <r>
    <x v="1"/>
    <s v="顾客"/>
    <s v="內需"/>
    <s v="-無-"/>
    <s v="C00029"/>
    <x v="11"/>
    <s v="盐城世明电子器件有限公司"/>
    <s v="자동차(조사)"/>
    <s v="AESSXF"/>
    <n v="100003722"/>
    <s v="AESSXF"/>
    <s v="0.3SQ"/>
    <s v="B/W"/>
    <m/>
    <n v="1500"/>
    <s v="완제품"/>
    <s v="AESSXF 0.3SQ(완제품)"/>
    <s v="A/R송장 (IN)"/>
    <n v="6000"/>
    <s v="M"/>
    <n v="20.51"/>
    <n v="0.34"/>
    <n v="2033.46"/>
  </r>
  <r>
    <x v="1"/>
    <s v="顾客"/>
    <s v="內需"/>
    <s v="-無-"/>
    <s v="C00029"/>
    <x v="11"/>
    <s v="盐城世明电子器件有限公司"/>
    <s v="자동차(조사)"/>
    <s v="AESSXF"/>
    <n v="100003789"/>
    <s v="AESSXF"/>
    <s v="0.5SQ"/>
    <s v="B/O"/>
    <m/>
    <n v="1000"/>
    <s v="완제품"/>
    <s v="AESSXF 0.5SQ(완제품)"/>
    <s v="A/R송장 (IN)"/>
    <n v="4000"/>
    <s v="M"/>
    <n v="19.27"/>
    <n v="0.44"/>
    <n v="1745.28"/>
  </r>
  <r>
    <x v="1"/>
    <s v="顾客"/>
    <s v="內需"/>
    <s v="-無-"/>
    <s v="C00029"/>
    <x v="11"/>
    <s v="盐城世明电子器件有限公司"/>
    <s v="자동차(조사)"/>
    <s v="AESSXF"/>
    <n v="100003717"/>
    <s v="AESSXF"/>
    <s v="0.3SQ"/>
    <s v="Gr"/>
    <m/>
    <n v="1500"/>
    <s v="완제품"/>
    <s v="AESSXF 0.3SQ(완제품)"/>
    <s v="A/R송장 (IN)"/>
    <n v="1500"/>
    <s v="M"/>
    <n v="5.13"/>
    <n v="0.34"/>
    <n v="508.37"/>
  </r>
  <r>
    <x v="1"/>
    <s v="顾客"/>
    <s v="內需"/>
    <s v="-無-"/>
    <s v="C00029"/>
    <x v="11"/>
    <s v="盐城世明电子器件有限公司"/>
    <s v="자동차(조사)"/>
    <s v="AESSXF"/>
    <n v="100003773"/>
    <s v="AESSXF"/>
    <s v="0.3SQ"/>
    <s v="W"/>
    <m/>
    <n v="1500"/>
    <s v="완제품"/>
    <s v="AESSXF 0.3SQ(완제품)"/>
    <s v="A/R송장 (IN)"/>
    <n v="1500"/>
    <s v="M"/>
    <n v="5.13"/>
    <n v="0.34"/>
    <n v="511.13"/>
  </r>
  <r>
    <x v="1"/>
    <s v="顾客"/>
    <s v="內需"/>
    <s v="-無-"/>
    <s v="C00032"/>
    <x v="1"/>
    <s v="Kyungshin Cable international corporation"/>
    <s v="자동차(조사)"/>
    <s v="AESSXF"/>
    <n v="100002510"/>
    <s v="AESSXF"/>
    <s v="2.5SQ"/>
    <s v="G"/>
    <s v="(KL)NPS"/>
    <n v="2500"/>
    <s v="완제품"/>
    <s v="AESSXF 2.5SQ(완제품)"/>
    <s v="A/R송장 (IN)"/>
    <n v="10000"/>
    <s v="M"/>
    <n v="239.2"/>
    <n v="0.25"/>
    <n v="17678.349999999999"/>
  </r>
  <r>
    <x v="1"/>
    <s v="顾客"/>
    <s v="內需"/>
    <s v="-無-"/>
    <s v="C00032"/>
    <x v="1"/>
    <s v="Kyungshin Cable international corporation"/>
    <s v="자동차(조사)"/>
    <s v="AESSXF"/>
    <n v="100002511"/>
    <s v="AESSXF"/>
    <s v="2.5SQ"/>
    <s v="L"/>
    <s v="(KL&amp;YM)NPS"/>
    <n v="2500"/>
    <s v="완제품"/>
    <s v="AESSXF 2.5SQ(완제품)"/>
    <s v="A/R송장 (IN)"/>
    <n v="7500"/>
    <s v="M"/>
    <n v="179.4"/>
    <n v="0.25"/>
    <n v="13258.76"/>
  </r>
  <r>
    <x v="1"/>
    <s v="顾客"/>
    <s v="內需"/>
    <s v="-無-"/>
    <s v="C00032"/>
    <x v="1"/>
    <s v="Kyungshin Cable international corporation"/>
    <s v="자동차(조사)"/>
    <s v="AESSXF"/>
    <n v="100002510"/>
    <s v="AESSXF"/>
    <s v="2.5SQ"/>
    <s v="G"/>
    <s v="(KL)NPS"/>
    <n v="2500"/>
    <s v="완제품"/>
    <s v="AESSXF 2.5SQ(완제품)"/>
    <s v="A/R송장 (IN)"/>
    <n v="20000"/>
    <s v="M"/>
    <n v="478.4"/>
    <n v="0.25"/>
    <n v="35356.69"/>
  </r>
  <r>
    <x v="1"/>
    <s v="顾客"/>
    <s v="內需"/>
    <s v="-無-"/>
    <s v="C00032"/>
    <x v="1"/>
    <s v="Kyungshin Cable international corporation"/>
    <s v="자동차(조사)"/>
    <s v="AESSXF"/>
    <n v="100002511"/>
    <s v="AESSXF"/>
    <s v="2.5SQ"/>
    <s v="L"/>
    <s v="(KL&amp;YM)NPS"/>
    <n v="2500"/>
    <s v="완제품"/>
    <s v="AESSXF 2.5SQ(완제품)"/>
    <s v="A/R송장 (IN)"/>
    <n v="15000"/>
    <s v="M"/>
    <n v="358.8"/>
    <n v="0.25"/>
    <n v="26517.52"/>
  </r>
  <r>
    <x v="1"/>
    <s v="顾客"/>
    <s v="內需"/>
    <s v="-無-"/>
    <s v="C00032"/>
    <x v="1"/>
    <s v="Kyungshin Cable international corporation"/>
    <s v="자동차(조사)"/>
    <s v="AESSXF"/>
    <n v="100002510"/>
    <s v="AESSXF"/>
    <s v="2.5SQ"/>
    <s v="G"/>
    <s v="(KL)NPS"/>
    <n v="2500"/>
    <s v="완제품"/>
    <s v="AESSXF 2.5SQ(완제품)"/>
    <s v="A/R송장 (IN)"/>
    <n v="15000"/>
    <s v="M"/>
    <n v="358.8"/>
    <n v="0.25"/>
    <n v="26517.52"/>
  </r>
  <r>
    <x v="1"/>
    <s v="顾客"/>
    <s v="內需"/>
    <s v="-無-"/>
    <s v="C00032"/>
    <x v="1"/>
    <s v="Kyungshin Cable international corporation"/>
    <s v="자동차(조사)"/>
    <s v="AESSXF"/>
    <n v="100002513"/>
    <s v="AESSXF"/>
    <s v="2.5SQ"/>
    <s v="R"/>
    <s v="(KL&amp;YM)NPS"/>
    <n v="2500"/>
    <s v="완제품"/>
    <s v="AESSXF 2.5SQ(완제품)"/>
    <s v="A/R송장 (IN)"/>
    <n v="30000"/>
    <s v="M"/>
    <n v="717.6"/>
    <n v="0.25"/>
    <n v="53035.040000000001"/>
  </r>
  <r>
    <x v="1"/>
    <s v="顾客"/>
    <s v="內需"/>
    <s v="-無-"/>
    <s v="C00032"/>
    <x v="1"/>
    <s v="Kyungshin Cable international corporation"/>
    <s v="자동차(조사)"/>
    <s v="AESSXF"/>
    <n v="100002507"/>
    <s v="AESSXF"/>
    <s v="2.5SQ"/>
    <s v="B"/>
    <s v="(KL&amp;YM)NPS"/>
    <n v="2500"/>
    <s v="완제품"/>
    <s v="AESSXF 2.5SQ(완제품)"/>
    <s v="A/R송장 (IN)"/>
    <n v="10000"/>
    <s v="M"/>
    <n v="239.2"/>
    <n v="0.25"/>
    <n v="17678.349999999999"/>
  </r>
  <r>
    <x v="1"/>
    <s v="顾客"/>
    <s v="內需"/>
    <s v="-無-"/>
    <s v="C00032"/>
    <x v="1"/>
    <s v="Kyungshin Cable international corporation"/>
    <s v="자동차(조사)"/>
    <s v="AESSXF"/>
    <n v="100002511"/>
    <s v="AESSXF"/>
    <s v="2.5SQ"/>
    <s v="L"/>
    <s v="(KL&amp;YM)NPS"/>
    <n v="2500"/>
    <s v="완제품"/>
    <s v="AESSXF 2.5SQ(완제품)"/>
    <s v="A/R송장 (IN)"/>
    <n v="12500"/>
    <s v="M"/>
    <n v="299"/>
    <n v="0.25"/>
    <n v="22097.93"/>
  </r>
  <r>
    <x v="1"/>
    <s v="顾客"/>
    <s v="內需"/>
    <s v="-無-"/>
    <s v="C00032"/>
    <x v="1"/>
    <s v="Kyungshin Cable international corporation"/>
    <s v="자동차(조사)"/>
    <s v="AESSXF"/>
    <n v="100002510"/>
    <s v="AESSXF"/>
    <s v="2.5SQ"/>
    <s v="G"/>
    <s v="(KL)NPS"/>
    <n v="2500"/>
    <s v="완제품"/>
    <s v="AESSXF 2.5SQ(완제품)"/>
    <s v="A/R송장 (IN)"/>
    <n v="2500"/>
    <s v="M"/>
    <n v="59.8"/>
    <n v="0.25"/>
    <n v="4419.59"/>
  </r>
  <r>
    <x v="1"/>
    <s v="顾客"/>
    <s v="內需"/>
    <s v="-無-"/>
    <s v="C00032"/>
    <x v="1"/>
    <s v="Kyungshin Cable international corporation"/>
    <s v="자동차(조사)"/>
    <s v="AESSXF"/>
    <n v="100002511"/>
    <s v="AESSXF"/>
    <s v="2.5SQ"/>
    <s v="L"/>
    <s v="(KL&amp;YM)NPS"/>
    <n v="2500"/>
    <s v="완제품"/>
    <s v="AESSXF 2.5SQ(완제품)"/>
    <s v="A/R송장 (IN)"/>
    <n v="30000"/>
    <s v="M"/>
    <n v="717.6"/>
    <n v="0.25"/>
    <n v="53035.040000000001"/>
  </r>
  <r>
    <x v="1"/>
    <s v="顾客"/>
    <s v="內需"/>
    <s v="-無-"/>
    <s v="C00032"/>
    <x v="1"/>
    <s v="Kyungshin Cable international corporation"/>
    <s v="자동차(조사)"/>
    <s v="AESSXF"/>
    <n v="100002507"/>
    <s v="AESSXF"/>
    <s v="2.5SQ"/>
    <s v="B"/>
    <s v="(KL&amp;YM)NPS"/>
    <n v="2500"/>
    <s v="완제품"/>
    <s v="AESSXF 2.5SQ(완제품)"/>
    <s v="A/R송장 (IN)"/>
    <n v="2500"/>
    <s v="M"/>
    <n v="59.8"/>
    <n v="0.25"/>
    <n v="4419.59"/>
  </r>
  <r>
    <x v="1"/>
    <s v="顾客"/>
    <s v="內需"/>
    <s v="-無-"/>
    <s v="C00032"/>
    <x v="1"/>
    <s v="Kyungshin Cable international corporation"/>
    <s v="자동차(조사)"/>
    <s v="AESSXF"/>
    <n v="100002510"/>
    <s v="AESSXF"/>
    <s v="2.5SQ"/>
    <s v="G"/>
    <s v="(KL)NPS"/>
    <n v="2500"/>
    <s v="완제품"/>
    <s v="AESSXF 2.5SQ(완제품)"/>
    <s v="A/R송장 (IN)"/>
    <n v="7500"/>
    <s v="M"/>
    <n v="179.4"/>
    <n v="0.25"/>
    <n v="13258.76"/>
  </r>
  <r>
    <x v="1"/>
    <s v="顾客"/>
    <s v="內需"/>
    <s v="-無-"/>
    <s v="C00032"/>
    <x v="1"/>
    <s v="Kyungshin Cable international corporation"/>
    <s v="자동차(조사)"/>
    <s v="AESSXF"/>
    <n v="100002511"/>
    <s v="AESSXF"/>
    <s v="2.5SQ"/>
    <s v="L"/>
    <s v="(KL&amp;YM)NPS"/>
    <n v="2500"/>
    <s v="완제품"/>
    <s v="AESSXF 2.5SQ(완제품)"/>
    <s v="A/R송장 (IN)"/>
    <n v="10000"/>
    <s v="M"/>
    <n v="239.2"/>
    <n v="0.25"/>
    <n v="17678.349999999999"/>
  </r>
  <r>
    <x v="1"/>
    <s v="顾客"/>
    <s v="內需"/>
    <s v="-無-"/>
    <s v="C00032"/>
    <x v="1"/>
    <s v="Kyungshin Cable international corporation"/>
    <s v="자동차(조사)"/>
    <s v="AESSXF"/>
    <n v="100002507"/>
    <s v="AESSXF"/>
    <s v="2.5SQ"/>
    <s v="B"/>
    <s v="(KL&amp;YM)NPS"/>
    <n v="2500"/>
    <s v="완제품"/>
    <s v="AESSXF 2.5SQ(완제품)"/>
    <s v="A/R송장 (IN)"/>
    <n v="45000"/>
    <s v="M"/>
    <n v="1076.4000000000001"/>
    <n v="0.25"/>
    <n v="79552.56"/>
  </r>
  <r>
    <x v="1"/>
    <s v="顾客"/>
    <s v="內需"/>
    <s v="-無-"/>
    <s v="C00032"/>
    <x v="1"/>
    <s v="Kyungshin Cable international corporation"/>
    <s v="자동차(조사)"/>
    <s v="AESSXF"/>
    <n v="100002507"/>
    <s v="AESSXF"/>
    <s v="2.5SQ"/>
    <s v="B"/>
    <s v="(KL&amp;YM)NPS"/>
    <n v="2500"/>
    <s v="완제품"/>
    <s v="AESSXF 2.5SQ(완제품)"/>
    <s v="A/R송장 (IN)"/>
    <n v="15000"/>
    <s v="M"/>
    <n v="358.8"/>
    <n v="0.25"/>
    <n v="26517.52"/>
  </r>
  <r>
    <x v="1"/>
    <s v="顾客"/>
    <s v="內需"/>
    <s v="-無-"/>
    <s v="C00032"/>
    <x v="1"/>
    <s v="Kyungshin Cable international corporation"/>
    <s v="자동차(조사)"/>
    <s v="AESSXF"/>
    <n v="100002513"/>
    <s v="AESSXF"/>
    <s v="2.5SQ"/>
    <s v="R"/>
    <s v="(KL&amp;YM)NPS"/>
    <n v="2500"/>
    <s v="완제품"/>
    <s v="AESSXF 2.5SQ(완제품)"/>
    <s v="A/R송장 (IN)"/>
    <n v="35000"/>
    <s v="M"/>
    <n v="837.2"/>
    <n v="0.25"/>
    <n v="61874.21"/>
  </r>
  <r>
    <x v="1"/>
    <s v="顾客"/>
    <s v="內需"/>
    <s v="-無-"/>
    <s v="C00035"/>
    <x v="4"/>
    <s v="大观汽车电子（大连）有限公司"/>
    <s v="자동차(조사)"/>
    <s v="AESSXF"/>
    <n v="100003907"/>
    <s v="AESSXF"/>
    <s v="0.75SQ"/>
    <s v="Gr"/>
    <m/>
    <n v="1000"/>
    <s v="완제품"/>
    <s v="AESSXF 0.75SQ(완제품)"/>
    <s v="A/R송장 (IN)"/>
    <n v="2000"/>
    <s v="M"/>
    <n v="14.12"/>
    <n v="0.62"/>
    <n v="1246"/>
  </r>
  <r>
    <x v="1"/>
    <s v="顾客"/>
    <s v="內需"/>
    <s v="-無-"/>
    <s v="C00035"/>
    <x v="4"/>
    <s v="大观汽车电子（大连）有限公司"/>
    <s v="자동차(조사)"/>
    <s v="AESSXF"/>
    <n v="100003796"/>
    <s v="AESSXF"/>
    <s v="0.5SQ"/>
    <s v="B"/>
    <m/>
    <n v="1000"/>
    <s v="완제품"/>
    <s v="AESSXF 0.5SQ(완제품)"/>
    <s v="A/R송장 (IN)"/>
    <n v="13000"/>
    <s v="M"/>
    <n v="62.62"/>
    <n v="0.44"/>
    <n v="5714.8"/>
  </r>
  <r>
    <x v="1"/>
    <s v="顾客"/>
    <s v="內需"/>
    <s v="-無-"/>
    <s v="C00035"/>
    <x v="4"/>
    <s v="大观汽车电子（大连）有限公司"/>
    <s v="자동차(조사)"/>
    <s v="AESSXF"/>
    <n v="100003871"/>
    <s v="AESSXF"/>
    <s v="0.5SQ"/>
    <s v="R"/>
    <m/>
    <n v="1000"/>
    <s v="완제품"/>
    <s v="AESSXF 0.5SQ(완제품)"/>
    <s v="A/R송장 (IN)"/>
    <n v="14000"/>
    <s v="M"/>
    <n v="67.44"/>
    <n v="0.44"/>
    <n v="6154.4"/>
  </r>
  <r>
    <x v="1"/>
    <s v="顾客"/>
    <s v="內需"/>
    <s v="-無-"/>
    <s v="C00035"/>
    <x v="4"/>
    <s v="大观汽车电子（大连）有限公司"/>
    <s v="자동차(조사)"/>
    <s v="AESSXF"/>
    <n v="100003970"/>
    <s v="AESSXF"/>
    <s v="0.75SQ"/>
    <s v="R"/>
    <m/>
    <n v="1000"/>
    <s v="완제품"/>
    <s v="AESSXF 0.75SQ(완제품)"/>
    <s v="A/R송장 (IN)"/>
    <n v="3000"/>
    <s v="M"/>
    <n v="21.18"/>
    <n v="0.61"/>
    <n v="1830.6"/>
  </r>
  <r>
    <x v="1"/>
    <s v="顾客"/>
    <s v="內需"/>
    <s v="-無-"/>
    <s v="C00035"/>
    <x v="4"/>
    <s v="大观汽车电子（大连）有限公司"/>
    <s v="자동차(조사)"/>
    <s v="AESSXF"/>
    <n v="100003918"/>
    <s v="AESSXF"/>
    <s v="0.75SQ"/>
    <s v="B"/>
    <m/>
    <n v="1000"/>
    <s v="완제품"/>
    <s v="AESSXF 0.75SQ(완제품)"/>
    <s v="A/R송장 (IN)"/>
    <n v="1000"/>
    <s v="M"/>
    <n v="7.06"/>
    <n v="0.61"/>
    <n v="610.20000000000005"/>
  </r>
  <r>
    <x v="1"/>
    <s v="顾客"/>
    <s v="內需"/>
    <s v="-無-"/>
    <s v="C00001"/>
    <x v="2"/>
    <s v="江苏京信电子有限公司(Cable)"/>
    <s v="자동차(조사)"/>
    <s v="AESSXF"/>
    <n v="100018729"/>
    <s v="AESSXF(G)"/>
    <s v="0.5SQ"/>
    <s v="Y"/>
    <s v="NPS"/>
    <n v="10000"/>
    <s v="완제품"/>
    <s v="AESSXF(G) 0.5SQ(완제품)"/>
    <s v="A/R송장 (IN)"/>
    <n v="10000"/>
    <s v="M"/>
    <n v="48.17"/>
    <n v="0.46"/>
    <n v="4595"/>
  </r>
  <r>
    <x v="1"/>
    <s v="顾客"/>
    <s v="內需"/>
    <s v="-無-"/>
    <s v="C00001"/>
    <x v="2"/>
    <s v="江苏京信电子有限公司(Cable)"/>
    <s v="자동차(조사)"/>
    <s v="AESSXF"/>
    <n v="100019474"/>
    <s v="AESSXF(G)"/>
    <s v="0.5SQ"/>
    <s v="Y/B"/>
    <m/>
    <n v="1000"/>
    <s v="완제품"/>
    <s v="AESSXF(G) 0.5SQ(완제품)"/>
    <s v="A/R송장 (IN)"/>
    <n v="4000"/>
    <s v="M"/>
    <n v="19.27"/>
    <n v="0.46"/>
    <n v="1838"/>
  </r>
  <r>
    <x v="1"/>
    <s v="顾客"/>
    <s v="內需"/>
    <s v="-無-"/>
    <s v="C00001"/>
    <x v="2"/>
    <s v="江苏京信电子有限公司(Cable)"/>
    <s v="자동차(조사)"/>
    <s v="AESSXF"/>
    <n v="100019475"/>
    <s v="AESSXF(G)"/>
    <s v="0.5SQ"/>
    <s v="Y/O"/>
    <m/>
    <n v="1000"/>
    <s v="완제품"/>
    <s v="AESSXF(G) 0.5SQ(완제품)"/>
    <s v="A/R송장 (IN)"/>
    <n v="4000"/>
    <s v="M"/>
    <n v="19.27"/>
    <n v="0.46"/>
    <n v="1838"/>
  </r>
  <r>
    <x v="1"/>
    <s v="顾客"/>
    <s v="內需"/>
    <s v="-無-"/>
    <s v="C00001"/>
    <x v="2"/>
    <s v="江苏京信电子有限公司(Cable)"/>
    <s v="자동차(조사)"/>
    <s v="AESSXF"/>
    <n v="100018721"/>
    <s v="AESSXF(G)"/>
    <s v="0.5SQ"/>
    <s v="P"/>
    <m/>
    <n v="1000"/>
    <s v="완제품"/>
    <s v="AESSXF(G) 0.5SQ(완제품)"/>
    <s v="A/R송장 (IN)"/>
    <n v="8000"/>
    <s v="M"/>
    <n v="38.54"/>
    <n v="0.46"/>
    <n v="3676"/>
  </r>
  <r>
    <x v="1"/>
    <s v="顾客"/>
    <s v="內需"/>
    <s v="-無-"/>
    <s v="C00001"/>
    <x v="2"/>
    <s v="江苏京信电子有限公司(Cable)"/>
    <s v="자동차(조사)"/>
    <s v="AESSXF"/>
    <n v="100018716"/>
    <s v="AESSXF(G)"/>
    <s v="0.5SQ"/>
    <s v="L/B"/>
    <m/>
    <n v="1000"/>
    <s v="완제품"/>
    <s v="AESSXF(G) 0.5SQ(완제품)"/>
    <s v="A/R송장 (IN)"/>
    <n v="7000"/>
    <s v="M"/>
    <n v="33.72"/>
    <n v="0.46"/>
    <n v="3216.5"/>
  </r>
  <r>
    <x v="1"/>
    <s v="顾客"/>
    <s v="內需"/>
    <s v="-無-"/>
    <s v="C00001"/>
    <x v="2"/>
    <s v="江苏京信电子有限公司(Cable)"/>
    <s v="자동차(조사)"/>
    <s v="AESSXF"/>
    <n v="100018706"/>
    <s v="AESSXF(G)"/>
    <s v="0.5SQ"/>
    <s v="B/L"/>
    <m/>
    <n v="1000"/>
    <s v="완제품"/>
    <s v="AESSXF(G) 0.5SQ(완제품)"/>
    <s v="A/R송장 (IN)"/>
    <n v="6000"/>
    <s v="M"/>
    <n v="28.9"/>
    <n v="0.46"/>
    <n v="2757"/>
  </r>
  <r>
    <x v="1"/>
    <s v="顾客"/>
    <s v="內需"/>
    <s v="-無-"/>
    <s v="C00001"/>
    <x v="2"/>
    <s v="江苏京信电子有限公司(Cable)"/>
    <s v="자동차(조사)"/>
    <s v="AESSXF"/>
    <n v="100018726"/>
    <s v="AESSXF(G)"/>
    <s v="0.5SQ"/>
    <s v="W/B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18707"/>
    <s v="AESSXF(G)"/>
    <s v="0.5SQ"/>
    <s v="B/W"/>
    <m/>
    <n v="1000"/>
    <s v="완제품"/>
    <s v="AESSXF(G) 0.5SQ(완제품)"/>
    <s v="A/R송장 (IN)"/>
    <n v="4000"/>
    <s v="M"/>
    <n v="19.27"/>
    <n v="0.46"/>
    <n v="1838"/>
  </r>
  <r>
    <x v="1"/>
    <s v="顾客"/>
    <s v="內需"/>
    <s v="-無-"/>
    <s v="C00001"/>
    <x v="2"/>
    <s v="江苏京信电子有限公司(Cable)"/>
    <s v="자동차(조사)"/>
    <s v="AESSXF"/>
    <n v="100018712"/>
    <s v="AESSXF(G)"/>
    <s v="0.5SQ"/>
    <s v="G/Y"/>
    <m/>
    <n v="1000"/>
    <s v="완제품"/>
    <s v="AESSXF(G) 0.5SQ(완제품)"/>
    <s v="A/R송장 (IN)"/>
    <n v="3000"/>
    <s v="M"/>
    <n v="14.45"/>
    <n v="0.46"/>
    <n v="1378.5"/>
  </r>
  <r>
    <x v="1"/>
    <s v="顾客"/>
    <s v="內需"/>
    <s v="-無-"/>
    <s v="C00001"/>
    <x v="2"/>
    <s v="江苏京信电子有限公司(Cable)"/>
    <s v="자동차(조사)"/>
    <s v="AESSXF"/>
    <n v="100018719"/>
    <s v="AESSXF(G)"/>
    <s v="0.5SQ"/>
    <s v="L/Y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18717"/>
    <s v="AESSXF(G)"/>
    <s v="0.5SQ"/>
    <s v="L/O"/>
    <m/>
    <n v="1000"/>
    <s v="완제품"/>
    <s v="AESSXF(G) 0.5SQ(완제품)"/>
    <s v="A/R송장 (IN)"/>
    <n v="500"/>
    <s v="M"/>
    <n v="2.41"/>
    <n v="0.46"/>
    <n v="229.75"/>
  </r>
  <r>
    <x v="1"/>
    <s v="顾客"/>
    <s v="內需"/>
    <s v="-無-"/>
    <s v="C00001"/>
    <x v="2"/>
    <s v="江苏京信电子有限公司(Cable)"/>
    <s v="자동차(조사)"/>
    <s v="AESSXF"/>
    <n v="100020872"/>
    <s v="AESSXF(G)"/>
    <s v="0.5SQ"/>
    <s v="Br/Y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18708"/>
    <s v="AESSXF(G)"/>
    <s v="0.5SQ"/>
    <s v="Br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9411"/>
    <s v="AESSXF(G)"/>
    <s v="0.5SQ"/>
    <s v="B/R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19410"/>
    <s v="AESSXF(G)"/>
    <s v="0.5SQ"/>
    <s v="O/B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20883"/>
    <s v="AESSXF(G)"/>
    <s v="0.5SQ"/>
    <s v="P/B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8728"/>
    <s v="AESSXF(G)"/>
    <s v="0.5SQ"/>
    <s v="W/R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8714"/>
    <s v="AESSXF(G)"/>
    <s v="0.5SQ"/>
    <s v="Gr/O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8718"/>
    <s v="AESSXF(G)"/>
    <s v="0.5SQ"/>
    <s v="L/R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18733"/>
    <s v="AESSXF(G)"/>
    <s v="0.75SQ"/>
    <s v="Br"/>
    <m/>
    <n v="1000"/>
    <s v="완제품"/>
    <s v="AESSXF(G) 0.75SQ(완제품"/>
    <s v="A/R송장 (IN)"/>
    <n v="2000"/>
    <s v="M"/>
    <n v="14.12"/>
    <n v="0.63"/>
    <n v="1267.5999999999999"/>
  </r>
  <r>
    <x v="1"/>
    <s v="顾客"/>
    <s v="內需"/>
    <s v="-無-"/>
    <s v="C00001"/>
    <x v="2"/>
    <s v="江苏京信电子有限公司(Cable)"/>
    <s v="자동차(조사)"/>
    <s v="AESSXF"/>
    <n v="100018720"/>
    <s v="AESSXF(G)"/>
    <s v="0.5SQ"/>
    <s v="O"/>
    <m/>
    <n v="1000"/>
    <s v="완제품"/>
    <s v="AESSXF(G) 0.5SQ(완제품)"/>
    <s v="A/R송장 (IN)"/>
    <n v="4000"/>
    <s v="M"/>
    <n v="19.27"/>
    <n v="0.46"/>
    <n v="1838"/>
  </r>
  <r>
    <x v="1"/>
    <s v="顾客"/>
    <s v="內需"/>
    <s v="-無-"/>
    <s v="C00001"/>
    <x v="2"/>
    <s v="江苏京信电子有限公司(Cable)"/>
    <s v="자동차(조사)"/>
    <s v="AESSXF"/>
    <n v="100018709"/>
    <s v="AESSXF(G)"/>
    <s v="0.5SQ"/>
    <s v="Br/O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8741"/>
    <s v="AESSXF(G)"/>
    <s v="0.75SQ"/>
    <s v="W/L"/>
    <m/>
    <n v="1000"/>
    <s v="완제품"/>
    <s v="AESSXF(G) 0.75SQ(완제품"/>
    <s v="A/R송장 (IN)"/>
    <n v="1000"/>
    <s v="M"/>
    <n v="7.06"/>
    <n v="0.63"/>
    <n v="633.79999999999995"/>
  </r>
  <r>
    <x v="1"/>
    <s v="顾客"/>
    <s v="內需"/>
    <s v="-無-"/>
    <s v="C00001"/>
    <x v="2"/>
    <s v="江苏京信电子有限公司(Cable)"/>
    <s v="자동차(조사)"/>
    <s v="AESSXF"/>
    <n v="100018708"/>
    <s v="AESSXF(G)"/>
    <s v="0.5SQ"/>
    <s v="Br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8724"/>
    <s v="AESSXF(G)"/>
    <s v="0.5SQ"/>
    <s v="R/W"/>
    <m/>
    <n v="1000"/>
    <s v="완제품"/>
    <s v="AESSXF(G) 0.5SQ(완제품)"/>
    <s v="A/R송장 (IN)"/>
    <n v="3000"/>
    <s v="M"/>
    <n v="14.45"/>
    <n v="0.46"/>
    <n v="1378.5"/>
  </r>
  <r>
    <x v="1"/>
    <s v="顾客"/>
    <s v="內需"/>
    <s v="-無-"/>
    <s v="C00001"/>
    <x v="2"/>
    <s v="江苏京信电子有限公司(Cable)"/>
    <s v="자동차(조사)"/>
    <s v="AESSXF"/>
    <n v="100018742"/>
    <s v="AESSXF(G)"/>
    <s v="0.75SQ"/>
    <s v="Y"/>
    <m/>
    <n v="1000"/>
    <s v="완제품"/>
    <s v="AESSXF(G) 0.75SQ(완제품"/>
    <s v="A/R송장 (IN)"/>
    <n v="1000"/>
    <s v="M"/>
    <n v="7.06"/>
    <n v="0.63"/>
    <n v="633.79999999999995"/>
  </r>
  <r>
    <x v="1"/>
    <s v="顾客"/>
    <s v="內需"/>
    <s v="-無-"/>
    <s v="C00001"/>
    <x v="2"/>
    <s v="江苏京信电子有限公司(Cable)"/>
    <s v="자동차(조사)"/>
    <s v="AESSXF"/>
    <n v="100018723"/>
    <s v="AESSXF(G)"/>
    <s v="0.5SQ"/>
    <s v="R/B"/>
    <m/>
    <n v="1000"/>
    <s v="완제품"/>
    <s v="AESSXF(G) 0.5SQ(완제품)"/>
    <s v="A/R송장 (IN)"/>
    <n v="3000"/>
    <s v="M"/>
    <n v="14.45"/>
    <n v="0.46"/>
    <n v="1378.5"/>
  </r>
  <r>
    <x v="1"/>
    <s v="顾客"/>
    <s v="內需"/>
    <s v="-無-"/>
    <s v="C00001"/>
    <x v="2"/>
    <s v="江苏京信电子有限公司(Cable)"/>
    <s v="자동차(조사)"/>
    <s v="AESSXF"/>
    <n v="100018731"/>
    <s v="AESSXF(G)"/>
    <s v="0.75SQ"/>
    <s v="B"/>
    <m/>
    <n v="1000"/>
    <s v="완제품"/>
    <s v="AESSXF(G) 0.75SQ(완제품"/>
    <s v="A/R송장 (IN)"/>
    <n v="3000"/>
    <s v="M"/>
    <n v="21.18"/>
    <n v="0.63"/>
    <n v="1901.4"/>
  </r>
  <r>
    <x v="1"/>
    <s v="顾客"/>
    <s v="內需"/>
    <s v="-無-"/>
    <s v="C00001"/>
    <x v="2"/>
    <s v="江苏京信电子有限公司(Cable)"/>
    <s v="자동차(조사)"/>
    <s v="AESSXF"/>
    <n v="100018726"/>
    <s v="AESSXF(G)"/>
    <s v="0.5SQ"/>
    <s v="W/B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18739"/>
    <s v="AESSXF(G)"/>
    <s v="0.75SQ"/>
    <s v="R"/>
    <m/>
    <n v="1000"/>
    <s v="완제품"/>
    <s v="AESSXF(G) 0.75SQ(완제품"/>
    <s v="A/R송장 (IN)"/>
    <n v="1000"/>
    <s v="M"/>
    <n v="7.06"/>
    <n v="0.63"/>
    <n v="633.79999999999995"/>
  </r>
  <r>
    <x v="1"/>
    <s v="顾客"/>
    <s v="內需"/>
    <s v="-無-"/>
    <s v="C00001"/>
    <x v="2"/>
    <s v="江苏京信电子有限公司(Cable)"/>
    <s v="자동차(조사)"/>
    <s v="AESSXF"/>
    <n v="100018705"/>
    <s v="AESSXF(G)"/>
    <s v="0.5SQ"/>
    <s v="B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8728"/>
    <s v="AESSXF(G)"/>
    <s v="0.5SQ"/>
    <s v="W/R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8710"/>
    <s v="AESSXF(G)"/>
    <s v="0.5SQ"/>
    <s v="G"/>
    <s v="NPS"/>
    <n v="10000"/>
    <s v="완제품"/>
    <s v="AESSXF(G) 0.5SQ(완제품)"/>
    <s v="A/R송장 (IN)"/>
    <n v="10000"/>
    <s v="M"/>
    <n v="48.17"/>
    <n v="0.46"/>
    <n v="4595"/>
  </r>
  <r>
    <x v="1"/>
    <s v="顾客"/>
    <s v="內需"/>
    <s v="-無-"/>
    <s v="C00001"/>
    <x v="2"/>
    <s v="江苏京信电子有限公司(Cable)"/>
    <s v="자동차(조사)"/>
    <s v="AESSXF"/>
    <n v="100018725"/>
    <s v="AESSXF(G)"/>
    <s v="0.5SQ"/>
    <s v="W"/>
    <s v="NPS"/>
    <n v="10000"/>
    <s v="완제품"/>
    <s v="AESSXF(G) 0.5SQ(완제품)"/>
    <s v="A/R송장 (IN)"/>
    <n v="10000"/>
    <s v="M"/>
    <n v="48.17"/>
    <n v="0.46"/>
    <n v="4595"/>
  </r>
  <r>
    <x v="1"/>
    <s v="顾客"/>
    <s v="內需"/>
    <s v="-無-"/>
    <s v="C00001"/>
    <x v="2"/>
    <s v="江苏京信电子有限公司(Cable)"/>
    <s v="자동차(조사)"/>
    <s v="AESSXF"/>
    <n v="100019466"/>
    <s v="AESSXF(G)"/>
    <s v="0.5SQ"/>
    <s v="Br/B"/>
    <m/>
    <n v="1000"/>
    <s v="완제품"/>
    <s v="AESSXF(G) 0.5SQ(완제품)"/>
    <s v="A/R송장 (IN)"/>
    <n v="3000"/>
    <s v="M"/>
    <n v="14.45"/>
    <n v="0.46"/>
    <n v="1378.5"/>
  </r>
  <r>
    <x v="1"/>
    <s v="顾客"/>
    <s v="內需"/>
    <s v="-無-"/>
    <s v="C00001"/>
    <x v="2"/>
    <s v="江苏京信电子有限公司(Cable)"/>
    <s v="자동차(조사)"/>
    <s v="AESSXF"/>
    <n v="100020715"/>
    <s v="AESSXF(G)"/>
    <s v="0.5SQ"/>
    <s v="W/V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20872"/>
    <s v="AESSXF(G)"/>
    <s v="0.5SQ"/>
    <s v="Br/Y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20580"/>
    <s v="AESSXF(G)"/>
    <s v="0.5SQ"/>
    <s v="Y/W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20720"/>
    <s v="AESSXF(G)"/>
    <s v="0.5SQ"/>
    <s v="B/O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20718"/>
    <s v="AESSXF(G)"/>
    <s v="0.5SQ"/>
    <s v="Br/W"/>
    <m/>
    <n v="1000"/>
    <s v="완제품"/>
    <s v="AESSXF(G) 0.5SQ(완제품)"/>
    <s v="A/R송장 (IN)"/>
    <n v="5000"/>
    <s v="M"/>
    <n v="24.09"/>
    <n v="0.46"/>
    <n v="2297.5"/>
  </r>
  <r>
    <x v="1"/>
    <s v="顾客"/>
    <s v="內需"/>
    <s v="-無-"/>
    <s v="C00001"/>
    <x v="2"/>
    <s v="江苏京信电子有限公司(Cable)"/>
    <s v="자동차(조사)"/>
    <s v="AESSXF"/>
    <n v="100019467"/>
    <s v="AESSXF(G)"/>
    <s v="0.5SQ"/>
    <s v="G/B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9471"/>
    <s v="AESSXF(G)"/>
    <s v="0.5SQ"/>
    <s v="R/G"/>
    <m/>
    <n v="1000"/>
    <s v="완제품"/>
    <s v="AESSXF(G) 0.5SQ(완제품)"/>
    <s v="A/R송장 (IN)"/>
    <n v="1550"/>
    <s v="M"/>
    <n v="7.47"/>
    <n v="0.46"/>
    <n v="712.23"/>
  </r>
  <r>
    <x v="1"/>
    <s v="顾客"/>
    <s v="內需"/>
    <s v="-無-"/>
    <s v="C00001"/>
    <x v="2"/>
    <s v="江苏京信电子有限公司(Cable)"/>
    <s v="자동차(조사)"/>
    <s v="AESSXF"/>
    <n v="100020870"/>
    <s v="AESSXF(G)"/>
    <s v="0.5SQ"/>
    <s v="Br/G"/>
    <m/>
    <n v="1000"/>
    <s v="완제품"/>
    <s v="AESSXF(G) 0.5SQ(완제품)"/>
    <s v="A/R송장 (IN)"/>
    <n v="1800"/>
    <s v="M"/>
    <n v="8.67"/>
    <n v="0.46"/>
    <n v="827.1"/>
  </r>
  <r>
    <x v="1"/>
    <s v="顾客"/>
    <s v="內需"/>
    <s v="-無-"/>
    <s v="C00001"/>
    <x v="2"/>
    <s v="江苏京信电子有限公司(Cable)"/>
    <s v="자동차(조사)"/>
    <s v="AESSXF"/>
    <n v="100020716"/>
    <s v="AESSXF(G)"/>
    <s v="0.5SQ"/>
    <s v="P/O"/>
    <m/>
    <n v="1000"/>
    <s v="완제품"/>
    <s v="AESSXF(G) 0.5SQ(완제품)"/>
    <s v="A/R송장 (IN)"/>
    <n v="4000"/>
    <s v="M"/>
    <n v="19.27"/>
    <n v="0.46"/>
    <n v="1838"/>
  </r>
  <r>
    <x v="1"/>
    <s v="顾客"/>
    <s v="內需"/>
    <s v="-無-"/>
    <s v="C00001"/>
    <x v="2"/>
    <s v="江苏京信电子有限公司(Cable)"/>
    <s v="자동차(조사)"/>
    <s v="AESSXF"/>
    <n v="100019485"/>
    <s v="AESSXF(G)"/>
    <s v="2.5SQ"/>
    <s v="L"/>
    <m/>
    <n v="400"/>
    <s v="완제품"/>
    <s v="AESSXF(G) 2.5SQ(완제품)"/>
    <s v="A/R송장 (IN)"/>
    <n v="1200"/>
    <s v="M"/>
    <n v="28.7"/>
    <n v="1.72"/>
    <n v="2067.84"/>
  </r>
  <r>
    <x v="1"/>
    <s v="顾客"/>
    <s v="內需"/>
    <s v="-無-"/>
    <s v="C00001"/>
    <x v="2"/>
    <s v="江苏京信电子有限公司(Cable)"/>
    <s v="자동차(조사)"/>
    <s v="AESSXF"/>
    <n v="100019475"/>
    <s v="AESSXF(G)"/>
    <s v="0.5SQ"/>
    <s v="Y/O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19410"/>
    <s v="AESSXF(G)"/>
    <s v="0.5SQ"/>
    <s v="O/B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20883"/>
    <s v="AESSXF(G)"/>
    <s v="0.5SQ"/>
    <s v="P/B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9411"/>
    <s v="AESSXF(G)"/>
    <s v="0.5SQ"/>
    <s v="B/R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9474"/>
    <s v="AESSXF(G)"/>
    <s v="0.5SQ"/>
    <s v="Y/B"/>
    <m/>
    <n v="1000"/>
    <s v="완제품"/>
    <s v="AESSXF(G) 0.5SQ(완제품)"/>
    <s v="A/R송장 (IN)"/>
    <n v="4000"/>
    <s v="M"/>
    <n v="19.27"/>
    <n v="0.46"/>
    <n v="1838"/>
  </r>
  <r>
    <x v="1"/>
    <s v="顾客"/>
    <s v="內需"/>
    <s v="-無-"/>
    <s v="C00001"/>
    <x v="2"/>
    <s v="江苏京信电子有限公司(Cable)"/>
    <s v="자동차(조사)"/>
    <s v="AESSXF"/>
    <n v="100019472"/>
    <s v="AESSXF(G)"/>
    <s v="0.5SQ"/>
    <s v="R/O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9473"/>
    <s v="AESSXF(G)"/>
    <s v="0.5SQ"/>
    <s v="W/O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9469"/>
    <s v="AESSXF(G)"/>
    <s v="0.5SQ"/>
    <s v="G/W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20581"/>
    <s v="AESSXF(G)"/>
    <s v="0.5SQ"/>
    <s v="B/Y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8724"/>
    <s v="AESSXF(G)"/>
    <s v="0.5SQ"/>
    <s v="R/W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8731"/>
    <s v="AESSXF(G)"/>
    <s v="0.75SQ"/>
    <s v="B"/>
    <m/>
    <n v="1000"/>
    <s v="완제품"/>
    <s v="AESSXF(G) 0.75SQ(완제품"/>
    <s v="A/R송장 (IN)"/>
    <n v="3000"/>
    <s v="M"/>
    <n v="21.18"/>
    <n v="0.63"/>
    <n v="1901.4"/>
  </r>
  <r>
    <x v="1"/>
    <s v="顾客"/>
    <s v="內需"/>
    <s v="-無-"/>
    <s v="C00001"/>
    <x v="2"/>
    <s v="江苏京信电子有限公司(Cable)"/>
    <s v="자동차(조사)"/>
    <s v="AESSXF"/>
    <n v="100019474"/>
    <s v="AESSXF(G)"/>
    <s v="0.5SQ"/>
    <s v="Y/B"/>
    <m/>
    <n v="1000"/>
    <s v="완제품"/>
    <s v="AESSXF(G) 0.5SQ(완제품)"/>
    <s v="A/R송장 (IN)"/>
    <n v="5000"/>
    <s v="M"/>
    <n v="24.09"/>
    <n v="0.46"/>
    <n v="2297.5"/>
  </r>
  <r>
    <x v="1"/>
    <s v="顾客"/>
    <s v="內需"/>
    <s v="-無-"/>
    <s v="C00001"/>
    <x v="2"/>
    <s v="江苏京信电子有限公司(Cable)"/>
    <s v="자동차(조사)"/>
    <s v="AESSXF"/>
    <n v="100019476"/>
    <s v="AESSXF(G)"/>
    <s v="0.75SQ"/>
    <s v="W/B"/>
    <m/>
    <n v="1000"/>
    <s v="완제품"/>
    <s v="AESSXF(G) 0.75SQ(완제품"/>
    <s v="A/R송장 (IN)"/>
    <n v="2000"/>
    <s v="M"/>
    <n v="14.12"/>
    <n v="0.63"/>
    <n v="1267.5999999999999"/>
  </r>
  <r>
    <x v="1"/>
    <s v="顾客"/>
    <s v="內需"/>
    <s v="-無-"/>
    <s v="C00001"/>
    <x v="2"/>
    <s v="江苏京信电子有限公司(Cable)"/>
    <s v="자동차(조사)"/>
    <s v="AESSXF"/>
    <n v="100018741"/>
    <s v="AESSXF(G)"/>
    <s v="0.75SQ"/>
    <s v="W/L"/>
    <m/>
    <n v="1000"/>
    <s v="완제품"/>
    <s v="AESSXF(G) 0.75SQ(완제품"/>
    <s v="A/R송장 (IN)"/>
    <n v="1000"/>
    <s v="M"/>
    <n v="7.06"/>
    <n v="0.63"/>
    <n v="633.79999999999995"/>
  </r>
  <r>
    <x v="1"/>
    <s v="顾客"/>
    <s v="內需"/>
    <s v="-無-"/>
    <s v="C00001"/>
    <x v="2"/>
    <s v="江苏京信电子有限公司(Cable)"/>
    <s v="자동차(조사)"/>
    <s v="AESSXF"/>
    <n v="100018726"/>
    <s v="AESSXF(G)"/>
    <s v="0.5SQ"/>
    <s v="W/B"/>
    <m/>
    <n v="1000"/>
    <s v="완제품"/>
    <s v="AESSXF(G) 0.5SQ(완제품)"/>
    <s v="A/R송장 (IN)"/>
    <n v="2800"/>
    <s v="M"/>
    <n v="13.49"/>
    <n v="0.46"/>
    <n v="1286.5999999999999"/>
  </r>
  <r>
    <x v="1"/>
    <s v="顾客"/>
    <s v="內需"/>
    <s v="-無-"/>
    <s v="C00001"/>
    <x v="2"/>
    <s v="江苏京信电子有限公司(Cable)"/>
    <s v="자동차(조사)"/>
    <s v="AESSXF"/>
    <n v="100018739"/>
    <s v="AESSXF(G)"/>
    <s v="0.75SQ"/>
    <s v="R"/>
    <m/>
    <n v="1000"/>
    <s v="완제품"/>
    <s v="AESSXF(G) 0.75SQ(완제품"/>
    <s v="A/R송장 (IN)"/>
    <n v="2000"/>
    <s v="M"/>
    <n v="14.12"/>
    <n v="0.63"/>
    <n v="1267.5999999999999"/>
  </r>
  <r>
    <x v="1"/>
    <s v="顾客"/>
    <s v="內需"/>
    <s v="-無-"/>
    <s v="C00001"/>
    <x v="2"/>
    <s v="江苏京信电子有限公司(Cable)"/>
    <s v="자동차(조사)"/>
    <s v="AESSXF"/>
    <n v="100018732"/>
    <s v="AESSXF(G)"/>
    <s v="0.75SQ"/>
    <s v="B/W"/>
    <m/>
    <n v="1000"/>
    <s v="완제품"/>
    <s v="AESSXF(G) 0.75SQ(완제품"/>
    <s v="A/R송장 (IN)"/>
    <n v="2000"/>
    <s v="M"/>
    <n v="14.12"/>
    <n v="0.63"/>
    <n v="1267.5999999999999"/>
  </r>
  <r>
    <x v="1"/>
    <s v="顾客"/>
    <s v="內需"/>
    <s v="-無-"/>
    <s v="C00001"/>
    <x v="2"/>
    <s v="江苏京信电子有限公司(Cable)"/>
    <s v="자동차(조사)"/>
    <s v="AESSXF"/>
    <n v="100018706"/>
    <s v="AESSXF(G)"/>
    <s v="0.5SQ"/>
    <s v="B/L"/>
    <m/>
    <n v="1000"/>
    <s v="완제품"/>
    <s v="AESSXF(G) 0.5SQ(완제품)"/>
    <s v="A/R송장 (IN)"/>
    <n v="3000"/>
    <s v="M"/>
    <n v="14.45"/>
    <n v="0.46"/>
    <n v="1378.5"/>
  </r>
  <r>
    <x v="1"/>
    <s v="顾客"/>
    <s v="內需"/>
    <s v="-無-"/>
    <s v="C00001"/>
    <x v="2"/>
    <s v="江苏京信电子有限公司(Cable)"/>
    <s v="자동차(조사)"/>
    <s v="AESSXF"/>
    <n v="100019475"/>
    <s v="AESSXF(G)"/>
    <s v="0.5SQ"/>
    <s v="Y/O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9472"/>
    <s v="AESSXF(G)"/>
    <s v="0.5SQ"/>
    <s v="R/O"/>
    <m/>
    <n v="1000"/>
    <s v="완제품"/>
    <s v="AESSXF(G) 0.5SQ(완제품)"/>
    <s v="A/R송장 (IN)"/>
    <n v="3000"/>
    <s v="M"/>
    <n v="14.45"/>
    <n v="0.46"/>
    <n v="1378.5"/>
  </r>
  <r>
    <x v="1"/>
    <s v="顾客"/>
    <s v="內需"/>
    <s v="-無-"/>
    <s v="C00001"/>
    <x v="2"/>
    <s v="江苏京信电子有限公司(Cable)"/>
    <s v="자동차(조사)"/>
    <s v="AESSXF"/>
    <n v="100019473"/>
    <s v="AESSXF(G)"/>
    <s v="0.5SQ"/>
    <s v="W/O"/>
    <m/>
    <n v="1000"/>
    <s v="완제품"/>
    <s v="AESSXF(G) 0.5SQ(완제품)"/>
    <s v="A/R송장 (IN)"/>
    <n v="3000"/>
    <s v="M"/>
    <n v="14.45"/>
    <n v="0.46"/>
    <n v="1378.5"/>
  </r>
  <r>
    <x v="1"/>
    <s v="顾客"/>
    <s v="內需"/>
    <s v="-無-"/>
    <s v="C00001"/>
    <x v="2"/>
    <s v="江苏京信电子有限公司(Cable)"/>
    <s v="자동차(조사)"/>
    <s v="AESSXF"/>
    <n v="100019469"/>
    <s v="AESSXF(G)"/>
    <s v="0.5SQ"/>
    <s v="G/W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9468"/>
    <s v="AESSXF(G)"/>
    <s v="0.5SQ"/>
    <s v="G/O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18721"/>
    <s v="AESSXF(G)"/>
    <s v="0.5SQ"/>
    <s v="P"/>
    <m/>
    <n v="1000"/>
    <s v="완제품"/>
    <s v="AESSXF(G) 0.5SQ(완제품)"/>
    <s v="A/R송장 (IN)"/>
    <n v="4000"/>
    <s v="M"/>
    <n v="19.27"/>
    <n v="0.46"/>
    <n v="1838"/>
  </r>
  <r>
    <x v="1"/>
    <s v="顾客"/>
    <s v="內需"/>
    <s v="-無-"/>
    <s v="C00001"/>
    <x v="2"/>
    <s v="江苏京信电子有限公司(Cable)"/>
    <s v="자동차(조사)"/>
    <s v="AESSXF"/>
    <n v="100018712"/>
    <s v="AESSXF(G)"/>
    <s v="0.5SQ"/>
    <s v="G/Y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18717"/>
    <s v="AESSXF(G)"/>
    <s v="0.5SQ"/>
    <s v="L/O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8716"/>
    <s v="AESSXF(G)"/>
    <s v="0.5SQ"/>
    <s v="L/B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9471"/>
    <s v="AESSXF(G)"/>
    <s v="0.5SQ"/>
    <s v="R/G"/>
    <m/>
    <n v="1000"/>
    <s v="완제품"/>
    <s v="AESSXF(G) 0.5SQ(완제품)"/>
    <s v="A/R송장 (IN)"/>
    <n v="1750"/>
    <s v="M"/>
    <n v="8.43"/>
    <n v="0.46"/>
    <n v="804.13"/>
  </r>
  <r>
    <x v="1"/>
    <s v="顾客"/>
    <s v="內需"/>
    <s v="-無-"/>
    <s v="C00001"/>
    <x v="2"/>
    <s v="江苏京信电子有限公司(Cable)"/>
    <s v="자동차(조사)"/>
    <s v="AESSXF"/>
    <n v="100020581"/>
    <s v="AESSXF(G)"/>
    <s v="0.5SQ"/>
    <s v="B/Y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9484"/>
    <s v="AESSXF(G)"/>
    <s v="2.5SQ"/>
    <s v="Br"/>
    <m/>
    <n v="400"/>
    <s v="완제품"/>
    <s v="AESSXF(G) 2.5SQ(완제품)"/>
    <s v="A/R송장 (IN)"/>
    <n v="1200"/>
    <s v="M"/>
    <n v="28.7"/>
    <n v="1.72"/>
    <n v="2067.84"/>
  </r>
  <r>
    <x v="1"/>
    <s v="顾客"/>
    <s v="內需"/>
    <s v="-無-"/>
    <s v="C00001"/>
    <x v="2"/>
    <s v="江苏京信电子有限公司(Cable)"/>
    <s v="자동차(조사)"/>
    <s v="AESSXF"/>
    <n v="100019483"/>
    <s v="AESSXF(G)"/>
    <s v="2.5SQ"/>
    <s v="B"/>
    <m/>
    <n v="400"/>
    <s v="완제품"/>
    <s v="AESSXF(G) 2.5SQ(완제품)"/>
    <s v="A/R송장 (IN)"/>
    <n v="1200"/>
    <s v="M"/>
    <n v="28.7"/>
    <n v="1.72"/>
    <n v="2067.84"/>
  </r>
  <r>
    <x v="1"/>
    <s v="顾客"/>
    <s v="內需"/>
    <s v="-無-"/>
    <s v="C00001"/>
    <x v="2"/>
    <s v="江苏京信电子有限公司(Cable)"/>
    <s v="자동차(조사)"/>
    <s v="AESSXF"/>
    <n v="100019478"/>
    <s v="AESSXF(G)"/>
    <s v="1.25SQ"/>
    <s v="L"/>
    <m/>
    <n v="500"/>
    <s v="완제품"/>
    <s v="AESSXF(G) 1.25SQ(완제품"/>
    <s v="A/R송장 (IN)"/>
    <n v="1000"/>
    <s v="M"/>
    <n v="11.64"/>
    <n v="0.88"/>
    <n v="877.4"/>
  </r>
  <r>
    <x v="1"/>
    <s v="顾客"/>
    <s v="內需"/>
    <s v="-無-"/>
    <s v="C00001"/>
    <x v="2"/>
    <s v="江苏京信电子有限公司(Cable)"/>
    <s v="자동차(조사)"/>
    <s v="AESSXF"/>
    <n v="100019486"/>
    <s v="AESSXF(G)"/>
    <s v="2.5SQ"/>
    <s v="P"/>
    <m/>
    <n v="400"/>
    <s v="완제품"/>
    <s v="AESSXF(G) 2.5SQ(완제품)"/>
    <s v="A/R송장 (IN)"/>
    <n v="1200"/>
    <s v="M"/>
    <n v="28.7"/>
    <n v="1.72"/>
    <n v="2067.84"/>
  </r>
  <r>
    <x v="1"/>
    <s v="顾客"/>
    <s v="內需"/>
    <s v="-無-"/>
    <s v="C00001"/>
    <x v="2"/>
    <s v="江苏京信电子有限公司(Cable)"/>
    <s v="자동차(조사)"/>
    <s v="AESSXF"/>
    <n v="100018708"/>
    <s v="AESSXF(G)"/>
    <s v="0.5SQ"/>
    <s v="Br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8742"/>
    <s v="AESSXF(G)"/>
    <s v="0.75SQ"/>
    <s v="Y"/>
    <m/>
    <n v="1000"/>
    <s v="완제품"/>
    <s v="AESSXF(G) 0.75SQ(완제품"/>
    <s v="A/R송장 (IN)"/>
    <n v="1000"/>
    <s v="M"/>
    <n v="7.06"/>
    <n v="0.63"/>
    <n v="633.79999999999995"/>
  </r>
  <r>
    <x v="1"/>
    <s v="顾客"/>
    <s v="內需"/>
    <s v="-無-"/>
    <s v="C00001"/>
    <x v="2"/>
    <s v="江苏京信电子有限公司(Cable)"/>
    <s v="자동차(조사)"/>
    <s v="AESSXF"/>
    <n v="100018740"/>
    <s v="AESSXF(G)"/>
    <s v="0.75SQ"/>
    <s v="W"/>
    <m/>
    <n v="1000"/>
    <s v="완제품"/>
    <s v="AESSXF(G) 0.75SQ(완제품"/>
    <s v="A/R송장 (IN)"/>
    <n v="1000"/>
    <s v="M"/>
    <n v="7.06"/>
    <n v="0.63"/>
    <n v="633.79999999999995"/>
  </r>
  <r>
    <x v="1"/>
    <s v="顾客"/>
    <s v="內需"/>
    <s v="-無-"/>
    <s v="C00001"/>
    <x v="2"/>
    <s v="江苏京信电子有限公司(Cable)"/>
    <s v="자동차(조사)"/>
    <s v="AESSXF"/>
    <n v="100018707"/>
    <s v="AESSXF(G)"/>
    <s v="0.5SQ"/>
    <s v="B/W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18715"/>
    <s v="AESSXF(G)"/>
    <s v="0.5SQ"/>
    <s v="L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8705"/>
    <s v="AESSXF(G)"/>
    <s v="0.5SQ"/>
    <s v="B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9474"/>
    <s v="AESSXF(G)"/>
    <s v="0.5SQ"/>
    <s v="Y/B"/>
    <m/>
    <n v="1000"/>
    <s v="완제품"/>
    <s v="AESSXF(G) 0.5SQ(완제품)"/>
    <s v="A/R송장 (IN)"/>
    <n v="5000"/>
    <s v="M"/>
    <n v="24.09"/>
    <n v="0.46"/>
    <n v="2297.5"/>
  </r>
  <r>
    <x v="1"/>
    <s v="顾客"/>
    <s v="內需"/>
    <s v="-無-"/>
    <s v="C00001"/>
    <x v="2"/>
    <s v="江苏京信电子有限公司(Cable)"/>
    <s v="자동차(조사)"/>
    <s v="AESSXF"/>
    <n v="100018739"/>
    <s v="AESSXF(G)"/>
    <s v="0.75SQ"/>
    <s v="R"/>
    <m/>
    <n v="1000"/>
    <s v="완제품"/>
    <s v="AESSXF(G) 0.75SQ(완제품"/>
    <s v="A/R송장 (IN)"/>
    <n v="2000"/>
    <s v="M"/>
    <n v="14.12"/>
    <n v="0.63"/>
    <n v="1267.5999999999999"/>
  </r>
  <r>
    <x v="1"/>
    <s v="顾客"/>
    <s v="內需"/>
    <s v="-無-"/>
    <s v="C00001"/>
    <x v="2"/>
    <s v="江苏京信电子有限公司(Cable)"/>
    <s v="자동차(조사)"/>
    <s v="AESSXF"/>
    <n v="100018706"/>
    <s v="AESSXF(G)"/>
    <s v="0.5SQ"/>
    <s v="B/L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19475"/>
    <s v="AESSXF(G)"/>
    <s v="0.5SQ"/>
    <s v="Y/O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19468"/>
    <s v="AESSXF(G)"/>
    <s v="0.5SQ"/>
    <s v="G/O"/>
    <m/>
    <n v="1000"/>
    <s v="완제품"/>
    <s v="AESSXF(G) 0.5SQ(완제품)"/>
    <s v="A/R송장 (IN)"/>
    <n v="3000"/>
    <s v="M"/>
    <n v="14.45"/>
    <n v="0.46"/>
    <n v="1378.5"/>
  </r>
  <r>
    <x v="1"/>
    <s v="顾客"/>
    <s v="內需"/>
    <s v="-無-"/>
    <s v="C00001"/>
    <x v="2"/>
    <s v="江苏京信电子有限公司(Cable)"/>
    <s v="자동차(조사)"/>
    <s v="AESSXF"/>
    <n v="100018712"/>
    <s v="AESSXF(G)"/>
    <s v="0.5SQ"/>
    <s v="G/Y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18740"/>
    <s v="AESSXF(G)"/>
    <s v="0.75SQ"/>
    <s v="W"/>
    <m/>
    <n v="1000"/>
    <s v="완제품"/>
    <s v="AESSXF(G) 0.75SQ(완제품"/>
    <s v="A/R송장 (IN)"/>
    <n v="2000"/>
    <s v="M"/>
    <n v="14.12"/>
    <n v="0.63"/>
    <n v="1267.5999999999999"/>
  </r>
  <r>
    <x v="1"/>
    <s v="顾客"/>
    <s v="內需"/>
    <s v="-無-"/>
    <s v="C00001"/>
    <x v="2"/>
    <s v="江苏京信电子有限公司(Cable)"/>
    <s v="자동차(조사)"/>
    <s v="AESSXF"/>
    <n v="100018735"/>
    <s v="AESSXF(G)"/>
    <s v="0.75SQ"/>
    <s v="L"/>
    <m/>
    <n v="1000"/>
    <s v="완제품"/>
    <s v="AESSXF(G) 0.75SQ(완제품"/>
    <s v="A/R송장 (IN)"/>
    <n v="1000"/>
    <s v="M"/>
    <n v="7.06"/>
    <n v="0.63"/>
    <n v="633.79999999999995"/>
  </r>
  <r>
    <x v="1"/>
    <s v="顾客"/>
    <s v="內需"/>
    <s v="-無-"/>
    <s v="C00001"/>
    <x v="2"/>
    <s v="江苏京信电子有限公司(Cable)"/>
    <s v="자동차(조사)"/>
    <s v="AESSXF"/>
    <n v="100018736"/>
    <s v="AESSXF(G)"/>
    <s v="0.75SQ"/>
    <s v="L/B"/>
    <m/>
    <n v="1000"/>
    <s v="완제품"/>
    <s v="AESSXF(G) 0.75SQ(완제품"/>
    <s v="A/R송장 (IN)"/>
    <n v="1000"/>
    <s v="M"/>
    <n v="7.06"/>
    <n v="0.63"/>
    <n v="633.79999999999995"/>
  </r>
  <r>
    <x v="1"/>
    <s v="顾客"/>
    <s v="內需"/>
    <s v="-無-"/>
    <s v="C00001"/>
    <x v="2"/>
    <s v="江苏京信电子有限公司(Cable)"/>
    <s v="자동차(조사)"/>
    <s v="AESSXF"/>
    <n v="100018731"/>
    <s v="AESSXF(G)"/>
    <s v="0.75SQ"/>
    <s v="B"/>
    <m/>
    <n v="1000"/>
    <s v="완제품"/>
    <s v="AESSXF(G) 0.75SQ(완제품"/>
    <s v="A/R송장 (IN)"/>
    <n v="2000"/>
    <s v="M"/>
    <n v="14.12"/>
    <n v="0.63"/>
    <n v="1267.5999999999999"/>
  </r>
  <r>
    <x v="1"/>
    <s v="顾客"/>
    <s v="內需"/>
    <s v="-無-"/>
    <s v="C00001"/>
    <x v="2"/>
    <s v="江苏京信电子有限公司(Cable)"/>
    <s v="자동차(조사)"/>
    <s v="AESSXF"/>
    <n v="100019472"/>
    <s v="AESSXF(G)"/>
    <s v="0.5SQ"/>
    <s v="R/O"/>
    <m/>
    <n v="1000"/>
    <s v="완제품"/>
    <s v="AESSXF(G) 0.5SQ(완제품)"/>
    <s v="A/R송장 (IN)"/>
    <n v="4000"/>
    <s v="M"/>
    <n v="19.27"/>
    <n v="0.46"/>
    <n v="1838"/>
  </r>
  <r>
    <x v="1"/>
    <s v="顾客"/>
    <s v="內需"/>
    <s v="-無-"/>
    <s v="C00001"/>
    <x v="2"/>
    <s v="江苏京信电子有限公司(Cable)"/>
    <s v="자동차(조사)"/>
    <s v="AESSXF"/>
    <n v="100019473"/>
    <s v="AESSXF(G)"/>
    <s v="0.5SQ"/>
    <s v="W/O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19469"/>
    <s v="AESSXF(G)"/>
    <s v="0.5SQ"/>
    <s v="G/W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18721"/>
    <s v="AESSXF(G)"/>
    <s v="0.5SQ"/>
    <s v="P"/>
    <m/>
    <n v="1000"/>
    <s v="완제품"/>
    <s v="AESSXF(G) 0.5SQ(완제품)"/>
    <s v="A/R송장 (IN)"/>
    <n v="5000"/>
    <s v="M"/>
    <n v="24.09"/>
    <n v="0.46"/>
    <n v="2297.5"/>
  </r>
  <r>
    <x v="1"/>
    <s v="顾客"/>
    <s v="內需"/>
    <s v="-無-"/>
    <s v="C00001"/>
    <x v="2"/>
    <s v="江苏京信电子有限公司(Cable)"/>
    <s v="자동차(조사)"/>
    <s v="AESSXF"/>
    <n v="100018717"/>
    <s v="AESSXF(G)"/>
    <s v="0.5SQ"/>
    <s v="L/O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8715"/>
    <s v="AESSXF(G)"/>
    <s v="0.5SQ"/>
    <s v="L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9488"/>
    <s v="AESSXF(G)"/>
    <s v="2.5SQ"/>
    <s v="W"/>
    <m/>
    <n v="400"/>
    <s v="완제품"/>
    <s v="AESSXF(G) 2.5SQ(완제품)"/>
    <s v="A/R송장 (IN)"/>
    <n v="2000"/>
    <s v="M"/>
    <n v="47.84"/>
    <n v="1.72"/>
    <n v="3446.4"/>
  </r>
  <r>
    <x v="1"/>
    <s v="顾客"/>
    <s v="內需"/>
    <s v="-無-"/>
    <s v="C00001"/>
    <x v="2"/>
    <s v="江苏京信电子有限公司(Cable)"/>
    <s v="자동차(조사)"/>
    <s v="AESSXF"/>
    <n v="100018723"/>
    <s v="AESSXF(G)"/>
    <s v="0.5SQ"/>
    <s v="R/B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8719"/>
    <s v="AESSXF(G)"/>
    <s v="0.5SQ"/>
    <s v="L/Y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9476"/>
    <s v="AESSXF(G)"/>
    <s v="0.75SQ"/>
    <s v="W/B"/>
    <m/>
    <n v="1000"/>
    <s v="완제품"/>
    <s v="AESSXF(G) 0.75SQ(완제품"/>
    <s v="A/R송장 (IN)"/>
    <n v="1000"/>
    <s v="M"/>
    <n v="7.06"/>
    <n v="0.63"/>
    <n v="633.79999999999995"/>
  </r>
  <r>
    <x v="1"/>
    <s v="顾客"/>
    <s v="內需"/>
    <s v="-無-"/>
    <s v="C00001"/>
    <x v="2"/>
    <s v="江苏京信电子有限公司(Cable)"/>
    <s v="자동차(조사)"/>
    <s v="AESSXF"/>
    <n v="100019478"/>
    <s v="AESSXF(G)"/>
    <s v="1.25SQ"/>
    <s v="L"/>
    <m/>
    <n v="500"/>
    <s v="완제품"/>
    <s v="AESSXF(G) 1.25SQ(완제품"/>
    <s v="A/R송장 (IN)"/>
    <n v="500"/>
    <s v="M"/>
    <n v="5.82"/>
    <n v="0.88"/>
    <n v="438.7"/>
  </r>
  <r>
    <x v="1"/>
    <s v="顾客"/>
    <s v="內需"/>
    <s v="-無-"/>
    <s v="C00001"/>
    <x v="2"/>
    <s v="江苏京信电子有限公司(Cable)"/>
    <s v="자동차(조사)"/>
    <s v="AESSXF"/>
    <n v="100018724"/>
    <s v="AESSXF(G)"/>
    <s v="0.5SQ"/>
    <s v="R/W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8726"/>
    <s v="AESSXF(G)"/>
    <s v="0.5SQ"/>
    <s v="W/B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18742"/>
    <s v="AESSXF(G)"/>
    <s v="0.75SQ"/>
    <s v="Y"/>
    <m/>
    <n v="1000"/>
    <s v="완제품"/>
    <s v="AESSXF(G) 0.75SQ(완제품"/>
    <s v="A/R송장 (IN)"/>
    <n v="2000"/>
    <s v="M"/>
    <n v="14.12"/>
    <n v="0.63"/>
    <n v="1267.5999999999999"/>
  </r>
  <r>
    <x v="1"/>
    <s v="顾客"/>
    <s v="內需"/>
    <s v="-無-"/>
    <s v="C00001"/>
    <x v="2"/>
    <s v="江苏京信电子有限公司(Cable)"/>
    <s v="자동차(조사)"/>
    <s v="AESSXF"/>
    <n v="100018732"/>
    <s v="AESSXF(G)"/>
    <s v="0.75SQ"/>
    <s v="B/W"/>
    <m/>
    <n v="1000"/>
    <s v="완제품"/>
    <s v="AESSXF(G) 0.75SQ(완제품"/>
    <s v="A/R송장 (IN)"/>
    <n v="1000"/>
    <s v="M"/>
    <n v="7.06"/>
    <n v="0.63"/>
    <n v="633.79999999999995"/>
  </r>
  <r>
    <x v="1"/>
    <s v="顾客"/>
    <s v="內需"/>
    <s v="-無-"/>
    <s v="C00001"/>
    <x v="2"/>
    <s v="江苏京信电子有限公司(Cable)"/>
    <s v="자동차(조사)"/>
    <s v="AESSXF"/>
    <n v="100018707"/>
    <s v="AESSXF(G)"/>
    <s v="0.5SQ"/>
    <s v="B/W"/>
    <m/>
    <n v="1000"/>
    <s v="완제품"/>
    <s v="AESSXF(G) 0.5SQ(완제품)"/>
    <s v="A/R송장 (IN)"/>
    <n v="3000"/>
    <s v="M"/>
    <n v="14.45"/>
    <n v="0.46"/>
    <n v="1378.5"/>
  </r>
  <r>
    <x v="1"/>
    <s v="顾客"/>
    <s v="內需"/>
    <s v="-無-"/>
    <s v="C00001"/>
    <x v="2"/>
    <s v="江苏京信电子有限公司(Cable)"/>
    <s v="자동차(조사)"/>
    <s v="AESSXF"/>
    <n v="100019487"/>
    <s v="AESSXF(G)"/>
    <s v="2.5SQ"/>
    <s v="R"/>
    <m/>
    <n v="400"/>
    <s v="완제품"/>
    <s v="AESSXF(G) 2.5SQ(완제품)"/>
    <s v="A/R송장 (IN)"/>
    <n v="800"/>
    <s v="M"/>
    <n v="19.14"/>
    <n v="1.72"/>
    <n v="1378.56"/>
  </r>
  <r>
    <x v="1"/>
    <s v="顾客"/>
    <s v="內需"/>
    <s v="-無-"/>
    <s v="C00001"/>
    <x v="2"/>
    <s v="江苏京信电子有限公司(Cable)"/>
    <s v="자동차(조사)"/>
    <s v="AESSXF"/>
    <n v="100018729"/>
    <s v="AESSXF(G)"/>
    <s v="0.5SQ"/>
    <s v="Y"/>
    <s v="NPS"/>
    <n v="10000"/>
    <s v="완제품"/>
    <s v="AESSXF(G) 0.5SQ(완제품)"/>
    <s v="A/R송장 (IN)"/>
    <n v="10000"/>
    <s v="M"/>
    <n v="48.17"/>
    <n v="0.46"/>
    <n v="4595"/>
  </r>
  <r>
    <x v="1"/>
    <s v="顾客"/>
    <s v="內需"/>
    <s v="-無-"/>
    <s v="C00001"/>
    <x v="2"/>
    <s v="江苏京信电子有限公司(Cable)"/>
    <s v="자동차(조사)"/>
    <s v="AESSXF"/>
    <n v="100018716"/>
    <s v="AESSXF(G)"/>
    <s v="0.5SQ"/>
    <s v="L/B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8715"/>
    <s v="AESSXF(G)"/>
    <s v="0.5SQ"/>
    <s v="L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8715"/>
    <s v="AESSXF(G)"/>
    <s v="0.5SQ"/>
    <s v="L"/>
    <m/>
    <n v="1000"/>
    <s v="완제품"/>
    <s v="AESSXF(G) 0.5SQ(완제품)"/>
    <s v="A/R송장 (IN)"/>
    <n v="6000"/>
    <s v="M"/>
    <n v="28.9"/>
    <n v="0.46"/>
    <n v="2757"/>
  </r>
  <r>
    <x v="1"/>
    <s v="顾客"/>
    <s v="內需"/>
    <s v="-無-"/>
    <s v="C00001"/>
    <x v="2"/>
    <s v="江苏京信电子有限公司(Cable)"/>
    <s v="자동차(조사)"/>
    <s v="AESSXF"/>
    <n v="100020716"/>
    <s v="AESSXF(G)"/>
    <s v="0.5SQ"/>
    <s v="P/O"/>
    <m/>
    <n v="1000"/>
    <s v="완제품"/>
    <s v="AESSXF(G) 0.5SQ(완제품)"/>
    <s v="A/R송장 (IN)"/>
    <n v="4000"/>
    <s v="M"/>
    <n v="19.27"/>
    <n v="0.46"/>
    <n v="1838"/>
  </r>
  <r>
    <x v="1"/>
    <s v="顾客"/>
    <s v="內需"/>
    <s v="-無-"/>
    <s v="C00001"/>
    <x v="2"/>
    <s v="江苏京信电子有限公司(Cable)"/>
    <s v="자동차(조사)"/>
    <s v="AESSXF"/>
    <n v="100020872"/>
    <s v="AESSXF(G)"/>
    <s v="0.5SQ"/>
    <s v="Br/Y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8708"/>
    <s v="AESSXF(G)"/>
    <s v="0.5SQ"/>
    <s v="Br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9485"/>
    <s v="AESSXF(G)"/>
    <s v="2.5SQ"/>
    <s v="L"/>
    <m/>
    <n v="400"/>
    <s v="완제품"/>
    <s v="AESSXF(G) 2.5SQ(완제품)"/>
    <s v="A/R송장 (IN)"/>
    <n v="1850"/>
    <s v="M"/>
    <n v="44.25"/>
    <n v="1.72"/>
    <n v="3187.92"/>
  </r>
  <r>
    <x v="1"/>
    <s v="顾客"/>
    <s v="內需"/>
    <s v="-無-"/>
    <s v="C00001"/>
    <x v="2"/>
    <s v="江苏京信电子有限公司(Cable)"/>
    <s v="자동차(조사)"/>
    <s v="AESSXF"/>
    <n v="100018709"/>
    <s v="AESSXF(G)"/>
    <s v="0.5SQ"/>
    <s v="Br/O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8741"/>
    <s v="AESSXF(G)"/>
    <s v="0.75SQ"/>
    <s v="W/L"/>
    <m/>
    <n v="1000"/>
    <s v="완제품"/>
    <s v="AESSXF(G) 0.75SQ(완제품"/>
    <s v="A/R송장 (IN)"/>
    <n v="1000"/>
    <s v="M"/>
    <n v="7.06"/>
    <n v="0.63"/>
    <n v="633.79999999999995"/>
  </r>
  <r>
    <x v="1"/>
    <s v="顾客"/>
    <s v="內需"/>
    <s v="-無-"/>
    <s v="C00001"/>
    <x v="2"/>
    <s v="江苏京信电子有限公司(Cable)"/>
    <s v="자동차(조사)"/>
    <s v="AESSXF"/>
    <n v="100018721"/>
    <s v="AESSXF(G)"/>
    <s v="0.5SQ"/>
    <s v="P"/>
    <m/>
    <n v="1000"/>
    <s v="완제품"/>
    <s v="AESSXF(G) 0.5SQ(완제품)"/>
    <s v="A/R송장 (IN)"/>
    <n v="6000"/>
    <s v="M"/>
    <n v="28.9"/>
    <n v="0.46"/>
    <n v="2757"/>
  </r>
  <r>
    <x v="1"/>
    <s v="顾客"/>
    <s v="內需"/>
    <s v="-無-"/>
    <s v="C00001"/>
    <x v="2"/>
    <s v="江苏京信电子有限公司(Cable)"/>
    <s v="자동차(조사)"/>
    <s v="AESSXF"/>
    <n v="100018719"/>
    <s v="AESSXF(G)"/>
    <s v="0.5SQ"/>
    <s v="L/Y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9468"/>
    <s v="AESSXF(G)"/>
    <s v="0.5SQ"/>
    <s v="G/O"/>
    <m/>
    <n v="1000"/>
    <s v="완제품"/>
    <s v="AESSXF(G) 0.5SQ(완제품)"/>
    <s v="A/R송장 (IN)"/>
    <n v="900"/>
    <s v="M"/>
    <n v="4.34"/>
    <n v="0.46"/>
    <n v="413.55"/>
  </r>
  <r>
    <x v="1"/>
    <s v="顾客"/>
    <s v="內需"/>
    <s v="-無-"/>
    <s v="C00001"/>
    <x v="2"/>
    <s v="江苏京信电子有限公司(Cable)"/>
    <s v="자동차(조사)"/>
    <s v="AESSXF"/>
    <n v="100018740"/>
    <s v="AESSXF(G)"/>
    <s v="0.75SQ"/>
    <s v="W"/>
    <m/>
    <n v="1000"/>
    <s v="완제품"/>
    <s v="AESSXF(G) 0.75SQ(완제품"/>
    <s v="A/R송장 (IN)"/>
    <n v="3000"/>
    <s v="M"/>
    <n v="21.18"/>
    <n v="0.63"/>
    <n v="1901.4"/>
  </r>
  <r>
    <x v="1"/>
    <s v="顾客"/>
    <s v="內需"/>
    <s v="-無-"/>
    <s v="C00001"/>
    <x v="2"/>
    <s v="江苏京信电子有限公司(Cable)"/>
    <s v="자동차(조사)"/>
    <s v="AESSXF"/>
    <n v="100018735"/>
    <s v="AESSXF(G)"/>
    <s v="0.75SQ"/>
    <s v="L"/>
    <m/>
    <n v="1000"/>
    <s v="완제품"/>
    <s v="AESSXF(G) 0.75SQ(완제품"/>
    <s v="A/R송장 (IN)"/>
    <n v="2000"/>
    <s v="M"/>
    <n v="14.12"/>
    <n v="0.63"/>
    <n v="1267.5999999999999"/>
  </r>
  <r>
    <x v="1"/>
    <s v="顾客"/>
    <s v="內需"/>
    <s v="-無-"/>
    <s v="C00001"/>
    <x v="2"/>
    <s v="江苏京信电子有限公司(Cable)"/>
    <s v="자동차(조사)"/>
    <s v="AESSXF"/>
    <n v="100019476"/>
    <s v="AESSXF(G)"/>
    <s v="0.75SQ"/>
    <s v="W/B"/>
    <m/>
    <n v="1000"/>
    <s v="완제품"/>
    <s v="AESSXF(G) 0.75SQ(완제품"/>
    <s v="A/R송장 (IN)"/>
    <n v="1000"/>
    <s v="M"/>
    <n v="7.06"/>
    <n v="0.63"/>
    <n v="633.79999999999995"/>
  </r>
  <r>
    <x v="1"/>
    <s v="顾客"/>
    <s v="內需"/>
    <s v="-無-"/>
    <s v="C00001"/>
    <x v="2"/>
    <s v="江苏京信电子有限公司(Cable)"/>
    <s v="자동차(조사)"/>
    <s v="AESSXF"/>
    <n v="100018736"/>
    <s v="AESSXF(G)"/>
    <s v="0.75SQ"/>
    <s v="L/B"/>
    <m/>
    <n v="1000"/>
    <s v="완제품"/>
    <s v="AESSXF(G) 0.75SQ(완제품"/>
    <s v="A/R송장 (IN)"/>
    <n v="1000"/>
    <s v="M"/>
    <n v="7.06"/>
    <n v="0.63"/>
    <n v="633.79999999999995"/>
  </r>
  <r>
    <x v="1"/>
    <s v="顾客"/>
    <s v="內需"/>
    <s v="-無-"/>
    <s v="C00001"/>
    <x v="2"/>
    <s v="江苏京信电子有限公司(Cable)"/>
    <s v="자동차(조사)"/>
    <s v="AESSXF"/>
    <n v="100018712"/>
    <s v="AESSXF(G)"/>
    <s v="0.5SQ"/>
    <s v="G/Y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9478"/>
    <s v="AESSXF(G)"/>
    <s v="1.25SQ"/>
    <s v="L"/>
    <m/>
    <n v="500"/>
    <s v="완제품"/>
    <s v="AESSXF(G) 1.25SQ(완제품"/>
    <s v="A/R송장 (IN)"/>
    <n v="500"/>
    <s v="M"/>
    <n v="5.82"/>
    <n v="0.88"/>
    <n v="438.7"/>
  </r>
  <r>
    <x v="1"/>
    <s v="顾客"/>
    <s v="內需"/>
    <s v="-無-"/>
    <s v="C00001"/>
    <x v="2"/>
    <s v="江苏京信电子有限公司(Cable)"/>
    <s v="자동차(조사)"/>
    <s v="AESSXF"/>
    <n v="100018716"/>
    <s v="AESSXF(G)"/>
    <s v="0.5SQ"/>
    <s v="L/B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19484"/>
    <s v="AESSXF(G)"/>
    <s v="2.5SQ"/>
    <s v="Br"/>
    <m/>
    <n v="400"/>
    <s v="완제품"/>
    <s v="AESSXF(G) 2.5SQ(완제품)"/>
    <s v="A/R송장 (IN)"/>
    <n v="400"/>
    <s v="M"/>
    <n v="9.57"/>
    <n v="1.72"/>
    <n v="689.28"/>
  </r>
  <r>
    <x v="1"/>
    <s v="顾客"/>
    <s v="內需"/>
    <s v="-無-"/>
    <s v="C00001"/>
    <x v="2"/>
    <s v="江苏京信电子有限公司(Cable)"/>
    <s v="자동차(조사)"/>
    <s v="AESSXF"/>
    <n v="100019483"/>
    <s v="AESSXF(G)"/>
    <s v="2.5SQ"/>
    <s v="B"/>
    <m/>
    <n v="400"/>
    <s v="완제품"/>
    <s v="AESSXF(G) 2.5SQ(완제품)"/>
    <s v="A/R송장 (IN)"/>
    <n v="400"/>
    <s v="M"/>
    <n v="9.57"/>
    <n v="1.72"/>
    <n v="689.28"/>
  </r>
  <r>
    <x v="1"/>
    <s v="顾客"/>
    <s v="內需"/>
    <s v="-無-"/>
    <s v="C00001"/>
    <x v="2"/>
    <s v="江苏京信电子有限公司(Cable)"/>
    <s v="자동차(조사)"/>
    <s v="AESSXF"/>
    <n v="100019488"/>
    <s v="AESSXF(G)"/>
    <s v="2.5SQ"/>
    <s v="W"/>
    <m/>
    <n v="400"/>
    <s v="완제품"/>
    <s v="AESSXF(G) 2.5SQ(완제품)"/>
    <s v="A/R송장 (IN)"/>
    <n v="770"/>
    <s v="M"/>
    <n v="18.420000000000002"/>
    <n v="1.72"/>
    <n v="1326.86"/>
  </r>
  <r>
    <x v="1"/>
    <s v="顾客"/>
    <s v="內需"/>
    <s v="-無-"/>
    <s v="C00001"/>
    <x v="2"/>
    <s v="江苏京信电子有限公司(Cable)"/>
    <s v="자동차(조사)"/>
    <s v="AESSXF"/>
    <n v="100019487"/>
    <s v="AESSXF(G)"/>
    <s v="2.5SQ"/>
    <s v="R"/>
    <m/>
    <n v="400"/>
    <s v="완제품"/>
    <s v="AESSXF(G) 2.5SQ(완제품)"/>
    <s v="A/R송장 (IN)"/>
    <n v="400"/>
    <s v="M"/>
    <n v="9.57"/>
    <n v="1.72"/>
    <n v="689.28"/>
  </r>
  <r>
    <x v="1"/>
    <s v="顾客"/>
    <s v="內需"/>
    <s v="-無-"/>
    <s v="C00001"/>
    <x v="2"/>
    <s v="江苏京信电子有限公司(Cable)"/>
    <s v="자동차(조사)"/>
    <s v="AESSXF"/>
    <n v="100018731"/>
    <s v="AESSXF(G)"/>
    <s v="0.75SQ"/>
    <s v="B"/>
    <m/>
    <n v="1000"/>
    <s v="완제품"/>
    <s v="AESSXF(G) 0.75SQ(완제품"/>
    <s v="A/R송장 (IN)"/>
    <n v="1000"/>
    <s v="M"/>
    <n v="7.06"/>
    <n v="0.63"/>
    <n v="633.79999999999995"/>
  </r>
  <r>
    <x v="1"/>
    <s v="顾客"/>
    <s v="內需"/>
    <s v="-無-"/>
    <s v="C00001"/>
    <x v="2"/>
    <s v="江苏京信电子有限公司(Cable)"/>
    <s v="자동차(조사)"/>
    <s v="AESSXF"/>
    <n v="100018706"/>
    <s v="AESSXF(G)"/>
    <s v="0.5SQ"/>
    <s v="B/L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19472"/>
    <s v="AESSXF(G)"/>
    <s v="0.5SQ"/>
    <s v="R/O"/>
    <m/>
    <n v="1000"/>
    <s v="완제품"/>
    <s v="AESSXF(G) 0.5SQ(완제품)"/>
    <s v="A/R송장 (IN)"/>
    <n v="3000"/>
    <s v="M"/>
    <n v="14.45"/>
    <n v="0.46"/>
    <n v="1378.5"/>
  </r>
  <r>
    <x v="1"/>
    <s v="顾客"/>
    <s v="內需"/>
    <s v="-無-"/>
    <s v="C00001"/>
    <x v="2"/>
    <s v="江苏京信电子有限公司(Cable)"/>
    <s v="자동차(조사)"/>
    <s v="AESSXF"/>
    <n v="100019469"/>
    <s v="AESSXF(G)"/>
    <s v="0.5SQ"/>
    <s v="G/W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8739"/>
    <s v="AESSXF(G)"/>
    <s v="0.75SQ"/>
    <s v="R"/>
    <m/>
    <n v="1000"/>
    <s v="완제품"/>
    <s v="AESSXF(G) 0.75SQ(완제품"/>
    <s v="A/R송장 (IN)"/>
    <n v="2000"/>
    <s v="M"/>
    <n v="14.12"/>
    <n v="0.63"/>
    <n v="1267.5999999999999"/>
  </r>
  <r>
    <x v="1"/>
    <s v="顾客"/>
    <s v="內需"/>
    <s v="-無-"/>
    <s v="C00001"/>
    <x v="2"/>
    <s v="江苏京信电子有限公司(Cable)"/>
    <s v="자동차(조사)"/>
    <s v="AESSXF"/>
    <n v="100019474"/>
    <s v="AESSXF(G)"/>
    <s v="0.5SQ"/>
    <s v="Y/B"/>
    <m/>
    <n v="1000"/>
    <s v="완제품"/>
    <s v="AESSXF(G) 0.5SQ(완제품)"/>
    <s v="A/R송장 (IN)"/>
    <n v="3850"/>
    <s v="M"/>
    <n v="18.55"/>
    <n v="0.46"/>
    <n v="1769.08"/>
  </r>
  <r>
    <x v="1"/>
    <s v="顾客"/>
    <s v="內需"/>
    <s v="-無-"/>
    <s v="C00001"/>
    <x v="2"/>
    <s v="江苏京信电子有限公司(Cable)"/>
    <s v="자동차(조사)"/>
    <s v="AESSXF"/>
    <n v="100019473"/>
    <s v="AESSXF(G)"/>
    <s v="0.5SQ"/>
    <s v="W/O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18726"/>
    <s v="AESSXF(G)"/>
    <s v="0.5SQ"/>
    <s v="W/B"/>
    <m/>
    <n v="1000"/>
    <s v="완제품"/>
    <s v="AESSXF(G) 0.5SQ(완제품)"/>
    <s v="A/R송장 (IN)"/>
    <n v="5000"/>
    <s v="M"/>
    <n v="24.09"/>
    <n v="0.46"/>
    <n v="2297.5"/>
  </r>
  <r>
    <x v="1"/>
    <s v="顾客"/>
    <s v="內需"/>
    <s v="-無-"/>
    <s v="C00001"/>
    <x v="2"/>
    <s v="江苏京信电子有限公司(Cable)"/>
    <s v="자동차(조사)"/>
    <s v="AESSXF"/>
    <n v="100018707"/>
    <s v="AESSXF(G)"/>
    <s v="0.5SQ"/>
    <s v="B/W"/>
    <m/>
    <n v="1000"/>
    <s v="완제품"/>
    <s v="AESSXF(G) 0.5SQ(완제품)"/>
    <s v="A/R송장 (IN)"/>
    <n v="4000"/>
    <s v="M"/>
    <n v="19.27"/>
    <n v="0.46"/>
    <n v="1838"/>
  </r>
  <r>
    <x v="1"/>
    <s v="顾客"/>
    <s v="內需"/>
    <s v="-無-"/>
    <s v="C00001"/>
    <x v="2"/>
    <s v="江苏京信电子有限公司(Cable)"/>
    <s v="자동차(조사)"/>
    <s v="AESSXF"/>
    <n v="100019471"/>
    <s v="AESSXF(G)"/>
    <s v="0.5SQ"/>
    <s v="R/G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18723"/>
    <s v="AESSXF(G)"/>
    <s v="0.5SQ"/>
    <s v="R/B"/>
    <m/>
    <n v="1000"/>
    <s v="완제품"/>
    <s v="AESSXF(G) 0.5SQ(완제품)"/>
    <s v="A/R송장 (IN)"/>
    <n v="3000"/>
    <s v="M"/>
    <n v="14.45"/>
    <n v="0.46"/>
    <n v="1378.5"/>
  </r>
  <r>
    <x v="1"/>
    <s v="顾客"/>
    <s v="內需"/>
    <s v="-無-"/>
    <s v="C00001"/>
    <x v="2"/>
    <s v="江苏京信电子有限公司(Cable)"/>
    <s v="자동차(조사)"/>
    <s v="AESSXF"/>
    <n v="100020718"/>
    <s v="AESSXF(G)"/>
    <s v="0.5SQ"/>
    <s v="Br/W"/>
    <m/>
    <n v="1000"/>
    <s v="완제품"/>
    <s v="AESSXF(G) 0.5SQ(완제품)"/>
    <s v="A/R송장 (IN)"/>
    <n v="1750"/>
    <s v="M"/>
    <n v="8.43"/>
    <n v="0.46"/>
    <n v="804.13"/>
  </r>
  <r>
    <x v="1"/>
    <s v="顾客"/>
    <s v="內需"/>
    <s v="-無-"/>
    <s v="C00001"/>
    <x v="2"/>
    <s v="江苏京信电子有限公司(Cable)"/>
    <s v="자동차(조사)"/>
    <s v="AESSXF"/>
    <n v="100020870"/>
    <s v="AESSXF(G)"/>
    <s v="0.5SQ"/>
    <s v="Br/G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18705"/>
    <s v="AESSXF(G)"/>
    <s v="0.5SQ"/>
    <s v="B"/>
    <m/>
    <n v="1000"/>
    <s v="완제품"/>
    <s v="AESSXF(G) 0.5SQ(완제품)"/>
    <s v="A/R송장 (IN)"/>
    <n v="3000"/>
    <s v="M"/>
    <n v="14.45"/>
    <n v="0.46"/>
    <n v="1378.5"/>
  </r>
  <r>
    <x v="1"/>
    <s v="顾客"/>
    <s v="內需"/>
    <s v="-無-"/>
    <s v="C00001"/>
    <x v="2"/>
    <s v="江苏京信电子有限公司(Cable)"/>
    <s v="자동차(조사)"/>
    <s v="AESSXF"/>
    <n v="100018742"/>
    <s v="AESSXF(G)"/>
    <s v="0.75SQ"/>
    <s v="Y"/>
    <m/>
    <n v="1000"/>
    <s v="완제품"/>
    <s v="AESSXF(G) 0.75SQ(완제품"/>
    <s v="A/R송장 (IN)"/>
    <n v="5000"/>
    <s v="M"/>
    <n v="35.299999999999997"/>
    <n v="0.63"/>
    <n v="3169"/>
  </r>
  <r>
    <x v="1"/>
    <s v="顾客"/>
    <s v="內需"/>
    <s v="-無-"/>
    <s v="C00001"/>
    <x v="2"/>
    <s v="江苏京信电子有限公司(Cable)"/>
    <s v="자동차(조사)"/>
    <s v="AESSXF"/>
    <n v="100020718"/>
    <s v="AESSXF(G)"/>
    <s v="0.5SQ"/>
    <s v="Br/W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20718"/>
    <s v="AESSXF(G)"/>
    <s v="0.5SQ"/>
    <s v="Br/W"/>
    <m/>
    <n v="1000"/>
    <s v="완제품"/>
    <s v="AESSXF(G) 0.5SQ(완제품)"/>
    <s v="A/R송장 (IN)"/>
    <n v="3000"/>
    <s v="M"/>
    <n v="14.45"/>
    <n v="0.46"/>
    <n v="1378.5"/>
  </r>
  <r>
    <x v="1"/>
    <s v="顾客"/>
    <s v="內需"/>
    <s v="-無-"/>
    <s v="C00001"/>
    <x v="2"/>
    <s v="江苏京信电子有限公司(Cable)"/>
    <s v="자동차(조사)"/>
    <s v="AESSXF"/>
    <n v="100018720"/>
    <s v="AESSXF(G)"/>
    <s v="0.5SQ"/>
    <s v="O"/>
    <m/>
    <n v="1000"/>
    <s v="완제품"/>
    <s v="AESSXF(G) 0.5SQ(완제품)"/>
    <s v="A/R송장 (IN)"/>
    <n v="3000"/>
    <s v="M"/>
    <n v="14.45"/>
    <n v="0.46"/>
    <n v="1378.5"/>
  </r>
  <r>
    <x v="1"/>
    <s v="顾客"/>
    <s v="內需"/>
    <s v="-無-"/>
    <s v="C00001"/>
    <x v="2"/>
    <s v="江苏京信电子有限公司(Cable)"/>
    <s v="자동차(조사)"/>
    <s v="AESSXF"/>
    <n v="100019467"/>
    <s v="AESSXF(G)"/>
    <s v="0.5SQ"/>
    <s v="G/B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18731"/>
    <s v="AESSXF(G)"/>
    <s v="0.75SQ"/>
    <s v="B"/>
    <m/>
    <n v="1000"/>
    <s v="완제품"/>
    <s v="AESSXF(G) 0.75SQ(완제품"/>
    <s v="A/R송장 (IN)"/>
    <n v="2750"/>
    <s v="M"/>
    <n v="19.420000000000002"/>
    <n v="0.63"/>
    <n v="1742.95"/>
  </r>
  <r>
    <x v="1"/>
    <s v="顾客"/>
    <s v="內需"/>
    <s v="-無-"/>
    <s v="C00001"/>
    <x v="2"/>
    <s v="江苏京信电子有限公司(Cable)"/>
    <s v="자동차(조사)"/>
    <s v="AESSXF"/>
    <n v="100018710"/>
    <s v="AESSXF(G)"/>
    <s v="0.5SQ"/>
    <s v="G"/>
    <s v="NPS"/>
    <n v="10000"/>
    <s v="완제품"/>
    <s v="AESSXF(G) 0.5SQ(완제품)"/>
    <s v="A/R송장 (IN)"/>
    <n v="10000"/>
    <s v="M"/>
    <n v="48.17"/>
    <n v="0.46"/>
    <n v="4595"/>
  </r>
  <r>
    <x v="1"/>
    <s v="顾客"/>
    <s v="內需"/>
    <s v="-無-"/>
    <s v="C00001"/>
    <x v="2"/>
    <s v="江苏京信电子有限公司(Cable)"/>
    <s v="자동차(조사)"/>
    <s v="AESSXF"/>
    <n v="100018725"/>
    <s v="AESSXF(G)"/>
    <s v="0.5SQ"/>
    <s v="W"/>
    <s v="NPS"/>
    <n v="10000"/>
    <s v="완제품"/>
    <s v="AESSXF(G) 0.5SQ(완제품)"/>
    <s v="A/R송장 (IN)"/>
    <n v="10000"/>
    <s v="M"/>
    <n v="48.17"/>
    <n v="0.46"/>
    <n v="4595"/>
  </r>
  <r>
    <x v="1"/>
    <s v="顾客"/>
    <s v="內需"/>
    <s v="-無-"/>
    <s v="C00001"/>
    <x v="2"/>
    <s v="江苏京信电子有限公司(Cable)"/>
    <s v="자동차(조사)"/>
    <s v="AESSXF"/>
    <n v="100018731"/>
    <s v="AESSXF(G)"/>
    <s v="0.75SQ"/>
    <s v="B"/>
    <m/>
    <n v="1000"/>
    <s v="완제품"/>
    <s v="AESSXF(G) 0.75SQ(완제품"/>
    <s v="A/R송장 (IN)"/>
    <n v="8800"/>
    <s v="M"/>
    <n v="62.13"/>
    <n v="0.63"/>
    <n v="5577.44"/>
  </r>
  <r>
    <x v="1"/>
    <s v="顾客"/>
    <s v="內需"/>
    <s v="-無-"/>
    <s v="C00001"/>
    <x v="2"/>
    <s v="江苏京信电子有限公司(Cable)"/>
    <s v="자동차(조사)"/>
    <s v="AESSXF"/>
    <n v="100018740"/>
    <s v="AESSXF(G)"/>
    <s v="0.75SQ"/>
    <s v="W"/>
    <m/>
    <n v="1000"/>
    <s v="완제품"/>
    <s v="AESSXF(G) 0.75SQ(완제품"/>
    <s v="A/R송장 (IN)"/>
    <n v="4000"/>
    <s v="M"/>
    <n v="28.24"/>
    <n v="0.63"/>
    <n v="2535.1999999999998"/>
  </r>
  <r>
    <x v="1"/>
    <s v="顾客"/>
    <s v="內需"/>
    <s v="-無-"/>
    <s v="C00001"/>
    <x v="2"/>
    <s v="江苏京信电子有限公司(Cable)"/>
    <s v="자동차(조사)"/>
    <s v="AESSXF"/>
    <n v="100018739"/>
    <s v="AESSXF(G)"/>
    <s v="0.75SQ"/>
    <s v="R"/>
    <m/>
    <n v="1000"/>
    <s v="완제품"/>
    <s v="AESSXF(G) 0.75SQ(완제품"/>
    <s v="A/R송장 (IN)"/>
    <n v="7000"/>
    <s v="M"/>
    <n v="49.42"/>
    <n v="0.63"/>
    <n v="4436.6000000000004"/>
  </r>
  <r>
    <x v="1"/>
    <s v="顾客"/>
    <s v="內需"/>
    <s v="-無-"/>
    <s v="C00001"/>
    <x v="2"/>
    <s v="江苏京信电子有限公司(Cable)"/>
    <s v="자동차(조사)"/>
    <s v="AESSXF"/>
    <n v="100018732"/>
    <s v="AESSXF(G)"/>
    <s v="0.75SQ"/>
    <s v="B/W"/>
    <m/>
    <n v="1000"/>
    <s v="완제품"/>
    <s v="AESSXF(G) 0.75SQ(완제품"/>
    <s v="A/R송장 (IN)"/>
    <n v="2000"/>
    <s v="M"/>
    <n v="14.12"/>
    <n v="0.63"/>
    <n v="1267.5999999999999"/>
  </r>
  <r>
    <x v="1"/>
    <s v="顾客"/>
    <s v="內需"/>
    <s v="-無-"/>
    <s v="C00001"/>
    <x v="2"/>
    <s v="江苏京信电子有限公司(Cable)"/>
    <s v="자동차(조사)"/>
    <s v="AESSXF"/>
    <n v="100018735"/>
    <s v="AESSXF(G)"/>
    <s v="0.75SQ"/>
    <s v="L"/>
    <m/>
    <n v="1000"/>
    <s v="완제품"/>
    <s v="AESSXF(G) 0.75SQ(완제품"/>
    <s v="A/R송장 (IN)"/>
    <n v="2000"/>
    <s v="M"/>
    <n v="14.12"/>
    <n v="0.63"/>
    <n v="1267.5999999999999"/>
  </r>
  <r>
    <x v="1"/>
    <s v="顾客"/>
    <s v="內需"/>
    <s v="-無-"/>
    <s v="C00001"/>
    <x v="2"/>
    <s v="江苏京信电子有限公司(Cable)"/>
    <s v="자동차(조사)"/>
    <s v="AESSXF"/>
    <n v="100019466"/>
    <s v="AESSXF(G)"/>
    <s v="0.5SQ"/>
    <s v="Br/B"/>
    <m/>
    <n v="1000"/>
    <s v="완제품"/>
    <s v="AESSXF(G) 0.5SQ(완제품)"/>
    <s v="A/R송장 (IN)"/>
    <n v="4950"/>
    <s v="M"/>
    <n v="23.84"/>
    <n v="0.46"/>
    <n v="2274.5300000000002"/>
  </r>
  <r>
    <x v="1"/>
    <s v="顾客"/>
    <s v="內需"/>
    <s v="-無-"/>
    <s v="C00001"/>
    <x v="2"/>
    <s v="江苏京信电子有限公司(Cable)"/>
    <s v="자동차(조사)"/>
    <s v="AESSXF"/>
    <n v="100018718"/>
    <s v="AESSXF(G)"/>
    <s v="0.5SQ"/>
    <s v="L/R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20715"/>
    <s v="AESSXF(G)"/>
    <s v="0.5SQ"/>
    <s v="W/V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18733"/>
    <s v="AESSXF(G)"/>
    <s v="0.75SQ"/>
    <s v="Br"/>
    <m/>
    <n v="1000"/>
    <s v="완제품"/>
    <s v="AESSXF(G) 0.75SQ(완제품"/>
    <s v="A/R송장 (IN)"/>
    <n v="1000"/>
    <s v="M"/>
    <n v="7.06"/>
    <n v="0.63"/>
    <n v="633.79999999999995"/>
  </r>
  <r>
    <x v="1"/>
    <s v="顾客"/>
    <s v="內需"/>
    <s v="-無-"/>
    <s v="C00001"/>
    <x v="2"/>
    <s v="江苏京信电子有限公司(Cable)"/>
    <s v="자동차(조사)"/>
    <s v="AESSXF"/>
    <n v="100019472"/>
    <s v="AESSXF(G)"/>
    <s v="0.5SQ"/>
    <s v="R/O"/>
    <m/>
    <n v="1000"/>
    <s v="완제품"/>
    <s v="AESSXF(G) 0.5SQ(완제품)"/>
    <s v="A/R송장 (IN)"/>
    <n v="3000"/>
    <s v="M"/>
    <n v="14.45"/>
    <n v="0.46"/>
    <n v="1378.5"/>
  </r>
  <r>
    <x v="1"/>
    <s v="顾客"/>
    <s v="內需"/>
    <s v="-無-"/>
    <s v="C00001"/>
    <x v="2"/>
    <s v="江苏京信电子有限公司(Cable)"/>
    <s v="자동차(조사)"/>
    <s v="AESSXF"/>
    <n v="100019474"/>
    <s v="AESSXF(G)"/>
    <s v="0.5SQ"/>
    <s v="Y/B"/>
    <m/>
    <n v="1000"/>
    <s v="완제품"/>
    <s v="AESSXF(G) 0.5SQ(완제품)"/>
    <s v="A/R송장 (IN)"/>
    <n v="14000"/>
    <s v="M"/>
    <n v="67.44"/>
    <n v="0.46"/>
    <n v="6433"/>
  </r>
  <r>
    <x v="1"/>
    <s v="顾客"/>
    <s v="內需"/>
    <s v="-無-"/>
    <s v="C00001"/>
    <x v="2"/>
    <s v="江苏京信电子有限公司(Cable)"/>
    <s v="자동차(조사)"/>
    <s v="AESSXF"/>
    <n v="100019473"/>
    <s v="AESSXF(G)"/>
    <s v="0.5SQ"/>
    <s v="W/O"/>
    <m/>
    <n v="1000"/>
    <s v="완제품"/>
    <s v="AESSXF(G) 0.5SQ(완제품)"/>
    <s v="A/R송장 (IN)"/>
    <n v="10000"/>
    <s v="M"/>
    <n v="48.17"/>
    <n v="0.46"/>
    <n v="4595"/>
  </r>
  <r>
    <x v="1"/>
    <s v="顾客"/>
    <s v="內需"/>
    <s v="-無-"/>
    <s v="C00001"/>
    <x v="2"/>
    <s v="江苏京信电子有限公司(Cable)"/>
    <s v="자동차(조사)"/>
    <s v="AESSXF"/>
    <n v="100020581"/>
    <s v="AESSXF(G)"/>
    <s v="0.5SQ"/>
    <s v="B/Y"/>
    <m/>
    <n v="1000"/>
    <s v="완제품"/>
    <s v="AESSXF(G) 0.5SQ(완제품)"/>
    <s v="A/R송장 (IN)"/>
    <n v="6000"/>
    <s v="M"/>
    <n v="28.9"/>
    <n v="0.46"/>
    <n v="2757"/>
  </r>
  <r>
    <x v="1"/>
    <s v="顾客"/>
    <s v="內需"/>
    <s v="-無-"/>
    <s v="C00001"/>
    <x v="2"/>
    <s v="江苏京信电子有限公司(Cable)"/>
    <s v="자동차(조사)"/>
    <s v="AESSXF"/>
    <n v="100019475"/>
    <s v="AESSXF(G)"/>
    <s v="0.5SQ"/>
    <s v="Y/O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19472"/>
    <s v="AESSXF(G)"/>
    <s v="0.5SQ"/>
    <s v="R/O"/>
    <m/>
    <n v="1000"/>
    <s v="완제품"/>
    <s v="AESSXF(G) 0.5SQ(완제품)"/>
    <s v="A/R송장 (IN)"/>
    <n v="10000"/>
    <s v="M"/>
    <n v="48.17"/>
    <n v="0.46"/>
    <n v="4595"/>
  </r>
  <r>
    <x v="1"/>
    <s v="顾客"/>
    <s v="內需"/>
    <s v="-無-"/>
    <s v="C00001"/>
    <x v="2"/>
    <s v="江苏京信电子有限公司(Cable)"/>
    <s v="자동차(조사)"/>
    <s v="AESSXF"/>
    <n v="100019468"/>
    <s v="AESSXF(G)"/>
    <s v="0.5SQ"/>
    <s v="G/O"/>
    <m/>
    <n v="1000"/>
    <s v="완제품"/>
    <s v="AESSXF(G) 0.5SQ(완제품)"/>
    <s v="A/R송장 (IN)"/>
    <n v="4000"/>
    <s v="M"/>
    <n v="19.27"/>
    <n v="0.46"/>
    <n v="1838"/>
  </r>
  <r>
    <x v="1"/>
    <s v="顾客"/>
    <s v="內需"/>
    <s v="-無-"/>
    <s v="C00001"/>
    <x v="2"/>
    <s v="江苏京信电子有限公司(Cable)"/>
    <s v="자동차(조사)"/>
    <s v="AESSXF"/>
    <n v="100019469"/>
    <s v="AESSXF(G)"/>
    <s v="0.5SQ"/>
    <s v="G/W"/>
    <m/>
    <n v="1000"/>
    <s v="완제품"/>
    <s v="AESSXF(G) 0.5SQ(완제품)"/>
    <s v="A/R송장 (IN)"/>
    <n v="6000"/>
    <s v="M"/>
    <n v="28.9"/>
    <n v="0.46"/>
    <n v="2757"/>
  </r>
  <r>
    <x v="1"/>
    <s v="顾客"/>
    <s v="內需"/>
    <s v="-無-"/>
    <s v="C00001"/>
    <x v="2"/>
    <s v="江苏京信电子有限公司(Cable)"/>
    <s v="자동차(조사)"/>
    <s v="AESSXF"/>
    <n v="100019476"/>
    <s v="AESSXF(G)"/>
    <s v="0.75SQ"/>
    <s v="W/B"/>
    <m/>
    <n v="1000"/>
    <s v="완제품"/>
    <s v="AESSXF(G) 0.75SQ(완제품"/>
    <s v="A/R송장 (IN)"/>
    <n v="2000"/>
    <s v="M"/>
    <n v="14.12"/>
    <n v="0.63"/>
    <n v="1267.5999999999999"/>
  </r>
  <r>
    <x v="1"/>
    <s v="顾客"/>
    <s v="內需"/>
    <s v="-無-"/>
    <s v="C00001"/>
    <x v="2"/>
    <s v="江苏京信电子有限公司(Cable)"/>
    <s v="자동차(조사)"/>
    <s v="AESSXF"/>
    <n v="100019478"/>
    <s v="AESSXF(G)"/>
    <s v="1.25SQ"/>
    <s v="L"/>
    <m/>
    <n v="500"/>
    <s v="완제품"/>
    <s v="AESSXF(G) 1.25SQ(완제품"/>
    <s v="A/R송장 (IN)"/>
    <n v="2000"/>
    <s v="M"/>
    <n v="23.28"/>
    <n v="0.88"/>
    <n v="1754.8"/>
  </r>
  <r>
    <x v="1"/>
    <s v="顾客"/>
    <s v="內需"/>
    <s v="-無-"/>
    <s v="C00001"/>
    <x v="2"/>
    <s v="江苏京信电子有限公司(Cable)"/>
    <s v="자동차(조사)"/>
    <s v="AESSXF"/>
    <n v="100019488"/>
    <s v="AESSXF(G)"/>
    <s v="2.5SQ"/>
    <s v="W"/>
    <m/>
    <n v="400"/>
    <s v="완제품"/>
    <s v="AESSXF(G) 2.5SQ(완제품)"/>
    <s v="A/R송장 (IN)"/>
    <n v="2000"/>
    <s v="M"/>
    <n v="47.84"/>
    <n v="1.72"/>
    <n v="3446.4"/>
  </r>
  <r>
    <x v="1"/>
    <s v="顾客"/>
    <s v="內需"/>
    <s v="-無-"/>
    <s v="C00001"/>
    <x v="2"/>
    <s v="江苏京信电子有限公司(Cable)"/>
    <s v="자동차(조사)"/>
    <s v="AESSXF"/>
    <n v="100019471"/>
    <s v="AESSXF(G)"/>
    <s v="0.5SQ"/>
    <s v="R/G"/>
    <m/>
    <n v="1000"/>
    <s v="완제품"/>
    <s v="AESSXF(G) 0.5SQ(완제품)"/>
    <s v="A/R송장 (IN)"/>
    <n v="3000"/>
    <s v="M"/>
    <n v="14.45"/>
    <n v="0.46"/>
    <n v="1378.5"/>
  </r>
  <r>
    <x v="1"/>
    <s v="顾客"/>
    <s v="內需"/>
    <s v="-無-"/>
    <s v="C00001"/>
    <x v="2"/>
    <s v="江苏京信电子有限公司(Cable)"/>
    <s v="자동차(조사)"/>
    <s v="AESSXF"/>
    <n v="100019484"/>
    <s v="AESSXF(G)"/>
    <s v="2.5SQ"/>
    <s v="Br"/>
    <m/>
    <n v="400"/>
    <s v="완제품"/>
    <s v="AESSXF(G) 2.5SQ(완제품)"/>
    <s v="A/R송장 (IN)"/>
    <n v="400"/>
    <s v="M"/>
    <n v="9.57"/>
    <n v="1.72"/>
    <n v="689.28"/>
  </r>
  <r>
    <x v="1"/>
    <s v="顾客"/>
    <s v="內需"/>
    <s v="-無-"/>
    <s v="C00001"/>
    <x v="2"/>
    <s v="江苏京信电子有限公司(Cable)"/>
    <s v="자동차(조사)"/>
    <s v="AESSXF"/>
    <n v="100019487"/>
    <s v="AESSXF(G)"/>
    <s v="2.5SQ"/>
    <s v="R"/>
    <m/>
    <n v="400"/>
    <s v="완제품"/>
    <s v="AESSXF(G) 2.5SQ(완제품)"/>
    <s v="A/R송장 (IN)"/>
    <n v="800"/>
    <s v="M"/>
    <n v="19.14"/>
    <n v="1.72"/>
    <n v="1378.56"/>
  </r>
  <r>
    <x v="1"/>
    <s v="顾客"/>
    <s v="內需"/>
    <s v="-無-"/>
    <s v="C00001"/>
    <x v="2"/>
    <s v="江苏京信电子有限公司(Cable)"/>
    <s v="자동차(조사)"/>
    <s v="AESSXF"/>
    <n v="100019483"/>
    <s v="AESSXF(G)"/>
    <s v="2.5SQ"/>
    <s v="B"/>
    <m/>
    <n v="400"/>
    <s v="완제품"/>
    <s v="AESSXF(G) 2.5SQ(완제품)"/>
    <s v="A/R송장 (IN)"/>
    <n v="400"/>
    <s v="M"/>
    <n v="9.57"/>
    <n v="1.72"/>
    <n v="689.28"/>
  </r>
  <r>
    <x v="1"/>
    <s v="顾客"/>
    <s v="內需"/>
    <s v="-無-"/>
    <s v="C00001"/>
    <x v="2"/>
    <s v="江苏京信电子有限公司(Cable)"/>
    <s v="자동차(조사)"/>
    <s v="AESSXF"/>
    <n v="100019486"/>
    <s v="AESSXF(G)"/>
    <s v="2.5SQ"/>
    <s v="P"/>
    <m/>
    <n v="400"/>
    <s v="완제품"/>
    <s v="AESSXF(G) 2.5SQ(완제품)"/>
    <s v="A/R송장 (IN)"/>
    <n v="400"/>
    <s v="M"/>
    <n v="9.57"/>
    <n v="1.72"/>
    <n v="689.28"/>
  </r>
  <r>
    <x v="1"/>
    <s v="顾客"/>
    <s v="內需"/>
    <s v="-無-"/>
    <s v="C00001"/>
    <x v="2"/>
    <s v="江苏京信电子有限公司(Cable)"/>
    <s v="자동차(조사)"/>
    <s v="AESSXF"/>
    <n v="100020580"/>
    <s v="AESSXF(G)"/>
    <s v="0.5SQ"/>
    <s v="Y/W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20720"/>
    <s v="AESSXF(G)"/>
    <s v="0.5SQ"/>
    <s v="B/O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20717"/>
    <s v="AESSXF(G)"/>
    <s v="0.5SQ"/>
    <s v="Gr/B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조사)"/>
    <s v="AESSXF"/>
    <n v="100020714"/>
    <s v="AESSXF(G)"/>
    <s v="0.75SQ"/>
    <s v="Gr"/>
    <m/>
    <n v="1000"/>
    <s v="완제품"/>
    <s v="AESSXF(G) 0.75SQ(완제품"/>
    <s v="A/R송장 (IN)"/>
    <n v="1000"/>
    <s v="M"/>
    <n v="7.06"/>
    <n v="0.63"/>
    <n v="633.79999999999995"/>
  </r>
  <r>
    <x v="1"/>
    <s v="顾客"/>
    <s v="內需"/>
    <s v="-無-"/>
    <s v="C00001"/>
    <x v="2"/>
    <s v="江苏京信电子有限公司(Cable)"/>
    <s v="자동차(조사)"/>
    <s v="AESSXF"/>
    <n v="100018716"/>
    <s v="AESSXF(G)"/>
    <s v="0.5SQ"/>
    <s v="L/B"/>
    <m/>
    <n v="1000"/>
    <s v="완제품"/>
    <s v="AESSXF(G) 0.5SQ(완제품)"/>
    <s v="A/R송장 (IN)"/>
    <n v="2000"/>
    <s v="M"/>
    <n v="9.6300000000000008"/>
    <n v="0.46"/>
    <n v="919"/>
  </r>
  <r>
    <x v="1"/>
    <s v="顾客"/>
    <s v="內需"/>
    <s v="-無-"/>
    <s v="C00001"/>
    <x v="2"/>
    <s v="江苏京信电子有限公司(Cable)"/>
    <s v="자동차(조사)"/>
    <s v="AESSXF"/>
    <n v="100018724"/>
    <s v="AESSXF(G)"/>
    <s v="0.5SQ"/>
    <s v="R/W"/>
    <m/>
    <n v="1000"/>
    <s v="완제품"/>
    <s v="AESSXF(G) 0.5SQ(완제품)"/>
    <s v="A/R송장 (IN)"/>
    <n v="5000"/>
    <s v="M"/>
    <n v="24.09"/>
    <n v="0.46"/>
    <n v="2297.5"/>
  </r>
  <r>
    <x v="1"/>
    <s v="顾客"/>
    <s v="內需"/>
    <s v="-無-"/>
    <s v="C00001"/>
    <x v="2"/>
    <s v="江苏京信电子有限公司(Cable)"/>
    <s v="자동차(조사)"/>
    <s v="AESSXF"/>
    <n v="100018724"/>
    <s v="AESSXF(G)"/>
    <s v="0.5SQ"/>
    <s v="R/W"/>
    <m/>
    <n v="1000"/>
    <s v="완제품"/>
    <s v="AESSXF(G) 0.5SQ(완제품)"/>
    <s v="A/R송장 (IN)"/>
    <n v="1000"/>
    <s v="M"/>
    <n v="4.82"/>
    <n v="0.46"/>
    <n v="459.5"/>
  </r>
  <r>
    <x v="1"/>
    <s v="顾客"/>
    <s v="內需"/>
    <s v="-無-"/>
    <s v="C00001"/>
    <x v="2"/>
    <s v="江苏京信电子有限公司(Cable)"/>
    <s v="자동차(특수)"/>
    <s v="SHIELD WIRE_조사"/>
    <n v="100016509"/>
    <s v="AESSXF-BS"/>
    <s v="3x2SQ"/>
    <s v="Gr(B,W,Y)"/>
    <m/>
    <n v="150"/>
    <s v="상품"/>
    <s v="AESSXF-BS 3x2SQ(상품)"/>
    <s v="A/R송장 (IN)"/>
    <n v="300"/>
    <s v="M"/>
    <n v="7.03"/>
    <n v="7.4"/>
    <n v="2221.3200000000002"/>
  </r>
  <r>
    <x v="1"/>
    <s v="顾客"/>
    <s v="內需"/>
    <s v="-無-"/>
    <s v="C00001"/>
    <x v="2"/>
    <s v="江苏京信电子有限公司(Cable)"/>
    <s v="자동차(특수)"/>
    <s v="SHIELD WIRE_조사"/>
    <n v="100016509"/>
    <s v="AESSXF-BS"/>
    <s v="3x2SQ"/>
    <s v="Gr(B,W,Y)"/>
    <m/>
    <n v="150"/>
    <s v="상품"/>
    <s v="AESSXF-BS 3x2SQ(상품)"/>
    <s v="A/R송장 (IN)"/>
    <n v="300"/>
    <s v="M"/>
    <n v="7.03"/>
    <n v="7.4"/>
    <n v="2221.3200000000002"/>
  </r>
  <r>
    <x v="1"/>
    <s v="顾客"/>
    <s v="內需"/>
    <s v="-無-"/>
    <s v="C00001"/>
    <x v="2"/>
    <s v="江苏京信电子有限公司(Cable)"/>
    <s v="자동차(특수)"/>
    <s v="SHIELD WIRE_조사"/>
    <n v="190012430"/>
    <s v="AESSXF-BS"/>
    <s v="1x0.5SQ"/>
    <s v="Gr(Gr)"/>
    <m/>
    <n v="500"/>
    <s v="완제품"/>
    <s v="AESSXF-BS 1x0.5SQ(완제"/>
    <s v="A/R송장 (IN)"/>
    <n v="470"/>
    <s v="M"/>
    <n v="4.8600000000000003"/>
    <n v="1.28"/>
    <n v="603.34"/>
  </r>
  <r>
    <x v="1"/>
    <s v="顾客"/>
    <s v="內需"/>
    <s v="-無-"/>
    <s v="C00001"/>
    <x v="2"/>
    <s v="江苏京信电子有限公司(Cable)"/>
    <s v="자동차(특수)"/>
    <s v="SHIELD WIRE_조사"/>
    <n v="190012431"/>
    <s v="AESSXF-BS"/>
    <s v="1x0.5SQ"/>
    <s v="Gr(G)"/>
    <m/>
    <n v="500"/>
    <s v="완제품"/>
    <s v="AESSXF-BS 1x0.5SQ(완제"/>
    <s v="A/R송장 (IN)"/>
    <n v="2500"/>
    <s v="M"/>
    <n v="25.88"/>
    <n v="1.28"/>
    <n v="3209.25"/>
  </r>
  <r>
    <x v="1"/>
    <s v="顾客"/>
    <s v="內需"/>
    <s v="-無-"/>
    <s v="C00001"/>
    <x v="2"/>
    <s v="江苏京信电子有限公司(Cable)"/>
    <s v="자동차(특수)"/>
    <s v="SHIELD WIRE_조사"/>
    <n v="190012433"/>
    <s v="AESSXF-BS"/>
    <s v="1x0.5SQ"/>
    <s v="Gr(R)"/>
    <m/>
    <n v="500"/>
    <s v="완제품"/>
    <s v="AESSXF-BS 1x0.5SQ(완제"/>
    <s v="A/R송장 (IN)"/>
    <n v="1000"/>
    <s v="M"/>
    <n v="10.35"/>
    <n v="1.28"/>
    <n v="1283.7"/>
  </r>
  <r>
    <x v="1"/>
    <s v="顾客"/>
    <s v="內需"/>
    <s v="-無-"/>
    <s v="C00001"/>
    <x v="2"/>
    <s v="江苏京信电子有限公司(Cable)"/>
    <s v="자동차(특수)"/>
    <s v="SHIELD WIRE_조사"/>
    <n v="190005530"/>
    <s v="AESSXF-BS"/>
    <s v="4x0.75SQ"/>
    <s v="Gr(B,G,R,W)"/>
    <m/>
    <n v="200"/>
    <s v="완제품"/>
    <s v="AESSXF-BS 4x0.75SQ(완"/>
    <s v="A/R송장 (IN)"/>
    <n v="600"/>
    <s v="M"/>
    <n v="22.93"/>
    <n v="3.83"/>
    <n v="2296.62"/>
  </r>
  <r>
    <x v="1"/>
    <s v="顾客"/>
    <s v="內需"/>
    <s v="-無-"/>
    <s v="C00001"/>
    <x v="2"/>
    <s v="江苏京信电子有限公司(Cable)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200"/>
    <s v="M"/>
    <n v="3.69"/>
    <n v="2.34"/>
    <n v="468.6"/>
  </r>
  <r>
    <x v="1"/>
    <s v="顾客"/>
    <s v="內需"/>
    <s v="-無-"/>
    <s v="C00001"/>
    <x v="2"/>
    <s v="江苏京信电子有限公司(Cable)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750"/>
    <s v="M"/>
    <n v="13.84"/>
    <n v="2.34"/>
    <n v="1757.25"/>
  </r>
  <r>
    <x v="1"/>
    <s v="顾客"/>
    <s v="內需"/>
    <s v="-無-"/>
    <s v="C00001"/>
    <x v="2"/>
    <s v="江苏京信电子有限公司(Cable)"/>
    <s v="자동차(특수)"/>
    <s v="SHIELD WIRE_조사"/>
    <n v="190012432"/>
    <s v="AESSXF-BS"/>
    <s v="1x0.5SQ"/>
    <s v="Gr(L)"/>
    <m/>
    <n v="500"/>
    <s v="완제품"/>
    <s v="AESSXF-BS 1x0.5SQ(완제"/>
    <s v="A/R송장 (IN)"/>
    <n v="330"/>
    <s v="M"/>
    <n v="3.42"/>
    <n v="1.28"/>
    <n v="423.62"/>
  </r>
  <r>
    <x v="1"/>
    <s v="顾客"/>
    <s v="內需"/>
    <s v="-無-"/>
    <s v="C00001"/>
    <x v="2"/>
    <s v="江苏京信电子有限公司(Cable)"/>
    <s v="자동차(특수)"/>
    <s v="SHIELD WIRE_조사"/>
    <n v="190005521"/>
    <s v="AESSXF-BS"/>
    <s v="3x0.5SQ"/>
    <s v="Gr(B,W,Y)"/>
    <m/>
    <n v="300"/>
    <s v="완제품"/>
    <s v="AESSXF-BS 3x0.5SQ(완제"/>
    <s v="A/R송장 (IN)"/>
    <n v="540"/>
    <s v="M"/>
    <n v="12.65"/>
    <n v="2.64"/>
    <n v="1423.12"/>
  </r>
  <r>
    <x v="1"/>
    <s v="顾客"/>
    <s v="內需"/>
    <s v="-無-"/>
    <s v="C00001"/>
    <x v="2"/>
    <s v="江苏京信电子有限公司(Cable)"/>
    <s v="자동차(특수)"/>
    <s v="SHIELD WIRE_조사"/>
    <n v="100016509"/>
    <s v="AESSXF-BS"/>
    <s v="3x2SQ"/>
    <s v="Gr(B,W,Y)"/>
    <m/>
    <n v="150"/>
    <s v="상품"/>
    <s v="AESSXF-BS 3x2SQ(상품)"/>
    <s v="A/R송장 (IN)"/>
    <n v="600"/>
    <s v="M"/>
    <n v="14.06"/>
    <n v="7.4"/>
    <n v="4442.6400000000003"/>
  </r>
  <r>
    <x v="1"/>
    <s v="顾客"/>
    <s v="內需"/>
    <s v="-無-"/>
    <s v="C00001"/>
    <x v="2"/>
    <s v="江苏京信电子有限公司(Cable)"/>
    <s v="자동차(특수)"/>
    <s v="SHIELD WIRE_조사"/>
    <n v="190012432"/>
    <s v="AESSXF-BS"/>
    <s v="1x0.5SQ"/>
    <s v="Gr(L)"/>
    <m/>
    <n v="500"/>
    <s v="완제품"/>
    <s v="AESSXF-BS 1x0.5SQ(완제"/>
    <s v="A/R송장 (IN)"/>
    <n v="500"/>
    <s v="M"/>
    <n v="5.18"/>
    <n v="1.28"/>
    <n v="641.85"/>
  </r>
  <r>
    <x v="1"/>
    <s v="顾客"/>
    <s v="內需"/>
    <s v="-無-"/>
    <s v="C00001"/>
    <x v="2"/>
    <s v="江苏京信电子有限公司(Cable)"/>
    <s v="자동차(특수)"/>
    <s v="SHIELD WIRE_조사"/>
    <n v="100016509"/>
    <s v="AESSXF-BS"/>
    <s v="3x2SQ"/>
    <s v="Gr(B,W,Y)"/>
    <m/>
    <n v="150"/>
    <s v="상품"/>
    <s v="AESSXF-BS 3x2SQ(상품)"/>
    <s v="A/R송장 (IN)"/>
    <n v="600"/>
    <s v="M"/>
    <n v="14.06"/>
    <n v="7.4"/>
    <n v="4442.6400000000003"/>
  </r>
  <r>
    <x v="1"/>
    <s v="顾客"/>
    <s v="內需"/>
    <s v="-無-"/>
    <s v="C00001"/>
    <x v="2"/>
    <s v="江苏京信电子有限公司(Cable)"/>
    <s v="자동차(특수)"/>
    <s v="SHIELD WIRE_조사"/>
    <n v="190005521"/>
    <s v="AESSXF-BS"/>
    <s v="3x0.5SQ"/>
    <s v="Gr(B,W,Y)"/>
    <m/>
    <n v="300"/>
    <s v="완제품"/>
    <s v="AESSXF-BS 3x0.5SQ(완제"/>
    <s v="A/R송장 (IN)"/>
    <n v="2100"/>
    <s v="M"/>
    <n v="49.2"/>
    <n v="2.64"/>
    <n v="5534.34"/>
  </r>
  <r>
    <x v="1"/>
    <s v="顾客"/>
    <s v="內需"/>
    <s v="-無-"/>
    <s v="C00001"/>
    <x v="2"/>
    <s v="江苏京信电子有限公司(Cable)"/>
    <s v="자동차(특수)"/>
    <s v="SHIELD WIRE_조사"/>
    <n v="100016509"/>
    <s v="AESSXF-BS"/>
    <s v="3x2SQ"/>
    <s v="Gr(B,W,Y)"/>
    <m/>
    <n v="150"/>
    <s v="상품"/>
    <s v="AESSXF-BS 3x2SQ(상품)"/>
    <s v="A/R송장 (IN)"/>
    <n v="1500"/>
    <s v="M"/>
    <n v="35.14"/>
    <n v="7.4"/>
    <n v="11106.6"/>
  </r>
  <r>
    <x v="1"/>
    <s v="顾客"/>
    <s v="內需"/>
    <s v="-無-"/>
    <s v="C00001"/>
    <x v="2"/>
    <s v="江苏京信电子有限公司(Cable)"/>
    <s v="자동차(특수)"/>
    <s v="SHIELD WIRE_조사"/>
    <n v="190005521"/>
    <s v="AESSXF-BS"/>
    <s v="3x0.5SQ"/>
    <s v="Gr(B,W,Y)"/>
    <m/>
    <n v="300"/>
    <s v="완제품"/>
    <s v="AESSXF-BS 3x0.5SQ(완제"/>
    <s v="A/R송장 (IN)"/>
    <n v="300"/>
    <s v="M"/>
    <n v="7.03"/>
    <n v="2.64"/>
    <n v="790.62"/>
  </r>
  <r>
    <x v="1"/>
    <s v="顾客"/>
    <s v="內需"/>
    <s v="-無-"/>
    <s v="C00001"/>
    <x v="2"/>
    <s v="江苏京信电子有限公司(Cable)"/>
    <s v="자동차(특수)"/>
    <s v="SHIELD WIRE_조사"/>
    <n v="190005530"/>
    <s v="AESSXF-BS"/>
    <s v="4x0.75SQ"/>
    <s v="Gr(B,G,R,W)"/>
    <m/>
    <n v="200"/>
    <s v="완제품"/>
    <s v="AESSXF-BS 4x0.75SQ(완"/>
    <s v="A/R송장 (IN)"/>
    <n v="1560"/>
    <s v="M"/>
    <n v="59.62"/>
    <n v="3.83"/>
    <n v="5971.21"/>
  </r>
  <r>
    <x v="1"/>
    <s v="顾客"/>
    <s v="內需"/>
    <s v="-無-"/>
    <s v="C00001"/>
    <x v="2"/>
    <s v="江苏京信电子有限公司(Cable)"/>
    <s v="자동차(특수)"/>
    <s v="SHIELD WIRE_조사"/>
    <n v="190012431"/>
    <s v="AESSXF-BS"/>
    <s v="1x0.5SQ"/>
    <s v="Gr(G)"/>
    <m/>
    <n v="500"/>
    <s v="완제품"/>
    <s v="AESSXF-BS 1x0.5SQ(완제"/>
    <s v="A/R송장 (IN)"/>
    <n v="500"/>
    <s v="M"/>
    <n v="5.18"/>
    <n v="1.28"/>
    <n v="641.85"/>
  </r>
  <r>
    <x v="1"/>
    <s v="顾客"/>
    <s v="內需"/>
    <s v="-無-"/>
    <s v="C00001"/>
    <x v="2"/>
    <s v="江苏京信电子有限公司(Cable)"/>
    <s v="자동차(특수)"/>
    <s v="SHIELD WIRE_조사"/>
    <n v="190012433"/>
    <s v="AESSXF-BS"/>
    <s v="1x0.5SQ"/>
    <s v="Gr(R)"/>
    <m/>
    <n v="500"/>
    <s v="완제품"/>
    <s v="AESSXF-BS 1x0.5SQ(완제"/>
    <s v="A/R송장 (IN)"/>
    <n v="400"/>
    <s v="M"/>
    <n v="4.1399999999999997"/>
    <n v="1.28"/>
    <n v="513.48"/>
  </r>
  <r>
    <x v="1"/>
    <s v="顾客"/>
    <s v="內需"/>
    <s v="-無-"/>
    <s v="C00001"/>
    <x v="2"/>
    <s v="江苏京信电子有限公司(Cable)"/>
    <s v="자동차(특수)"/>
    <s v="SHIELD WIRE_조사"/>
    <n v="190005530"/>
    <s v="AESSXF-BS"/>
    <s v="4x0.75SQ"/>
    <s v="Gr(B,G,R,W)"/>
    <m/>
    <n v="200"/>
    <s v="완제품"/>
    <s v="AESSXF-BS 4x0.75SQ(완"/>
    <s v="A/R송장 (IN)"/>
    <n v="400"/>
    <s v="M"/>
    <n v="15.29"/>
    <n v="3.83"/>
    <n v="1531.08"/>
  </r>
  <r>
    <x v="1"/>
    <s v="顾客"/>
    <s v="內需"/>
    <s v="-無-"/>
    <s v="C00001"/>
    <x v="2"/>
    <s v="江苏京信电子有限公司(Cable)"/>
    <s v="자동차(특수)"/>
    <s v="SHIELD WIRE_조사"/>
    <n v="190005530"/>
    <s v="AESSXF-BS"/>
    <s v="4x0.75SQ"/>
    <s v="Gr(B,G,R,W)"/>
    <m/>
    <n v="200"/>
    <s v="완제품"/>
    <s v="AESSXF-BS 4x0.75SQ(완"/>
    <s v="A/R송장 (IN)"/>
    <n v="1380"/>
    <s v="M"/>
    <n v="52.74"/>
    <n v="3.83"/>
    <n v="5282.23"/>
  </r>
  <r>
    <x v="1"/>
    <s v="顾客"/>
    <s v="內需"/>
    <s v="-無-"/>
    <s v="C00001"/>
    <x v="2"/>
    <s v="江苏京信电子有限公司(Cable)"/>
    <s v="자동차(특수)"/>
    <s v="SHIELD WIRE_조사"/>
    <n v="100016509"/>
    <s v="AESSXF-BS"/>
    <s v="3x2SQ"/>
    <s v="Gr(B,W,Y)"/>
    <m/>
    <n v="150"/>
    <s v="상품"/>
    <s v="AESSXF-BS 3x2SQ(상품)"/>
    <s v="A/R송장 (IN)"/>
    <n v="3300"/>
    <s v="M"/>
    <n v="77.31"/>
    <n v="7.4"/>
    <n v="24434.52"/>
  </r>
  <r>
    <x v="1"/>
    <s v="顾客"/>
    <s v="內需"/>
    <s v="-無-"/>
    <s v="C00001"/>
    <x v="2"/>
    <s v="江苏京信电子有限公司(Cable)"/>
    <s v="자동차(특수)"/>
    <s v="SHIELD WIRE_조사"/>
    <n v="190005530"/>
    <s v="AESSXF-BS"/>
    <s v="4x0.75SQ"/>
    <s v="Gr(B,G,R,W)"/>
    <m/>
    <n v="200"/>
    <s v="완제품"/>
    <s v="AESSXF-BS 4x0.75SQ(완"/>
    <s v="A/R송장 (IN)"/>
    <n v="1600"/>
    <s v="M"/>
    <n v="61.15"/>
    <n v="3.83"/>
    <n v="6124.32"/>
  </r>
  <r>
    <x v="1"/>
    <s v="顾客"/>
    <s v="內需"/>
    <s v="-無-"/>
    <s v="C00001"/>
    <x v="2"/>
    <s v="江苏京信电子有限公司(Cable)"/>
    <s v="자동차(특수)"/>
    <s v="SHIELD WIRE_조사"/>
    <n v="190005503"/>
    <s v="AESSXF-BS"/>
    <s v="2x0.3SQ"/>
    <s v="Gr(G,W)"/>
    <m/>
    <n v="500"/>
    <s v="완제품"/>
    <s v="AESSXF-BS 2x0.3SQ(완제"/>
    <s v="A/R송장 (IN)"/>
    <n v="1500"/>
    <s v="M"/>
    <n v="21.03"/>
    <n v="1.85"/>
    <n v="2770.5"/>
  </r>
  <r>
    <x v="1"/>
    <s v="顾客"/>
    <s v="內需"/>
    <s v="-無-"/>
    <s v="C00001"/>
    <x v="2"/>
    <s v="江苏京信电子有限公司(Cable)"/>
    <s v="자동차(특수)"/>
    <s v="SHIELD WIRE_조사"/>
    <n v="190005501"/>
    <s v="AESSXF-BS"/>
    <s v="2x0.3SQ"/>
    <s v="Gr(B,R)"/>
    <m/>
    <n v="500"/>
    <s v="완제품"/>
    <s v="AESSXF-BS 2x0.3SQ(완제"/>
    <s v="A/R송장 (IN)"/>
    <n v="500"/>
    <s v="M"/>
    <n v="3.45"/>
    <n v="1.85"/>
    <n v="923.5"/>
  </r>
  <r>
    <x v="1"/>
    <s v="顾客"/>
    <s v="內需"/>
    <s v="-無-"/>
    <s v="C00001"/>
    <x v="2"/>
    <s v="江苏京信电子有限公司(Cable)"/>
    <s v="자동차(특수)"/>
    <s v="SHIELD WIRE_조사"/>
    <n v="190005501"/>
    <s v="AESSXF-BS"/>
    <s v="2x0.3SQ"/>
    <s v="Gr(B,R)"/>
    <m/>
    <n v="500"/>
    <s v="완제품"/>
    <s v="AESSXF-BS 2x0.3SQ(완제"/>
    <s v="A/R송장 (IN)"/>
    <n v="4920"/>
    <s v="M"/>
    <n v="33.950000000000003"/>
    <n v="1.85"/>
    <n v="9087.24"/>
  </r>
  <r>
    <x v="1"/>
    <s v="顾客"/>
    <s v="內需"/>
    <s v="-無-"/>
    <s v="C00001"/>
    <x v="2"/>
    <s v="江苏京信电子有限公司(Cable)"/>
    <s v="자동차(특수)"/>
    <s v="SHIELD WIRE_조사"/>
    <n v="190005511"/>
    <s v="AESSXF-BS"/>
    <s v="2x0.5SQ"/>
    <s v="Gr(G,W)"/>
    <m/>
    <n v="300"/>
    <s v="완제품"/>
    <s v="AESSXF-BS 2x0.5SQ(완제"/>
    <s v="A/R송장 (IN)"/>
    <n v="2640"/>
    <s v="M"/>
    <n v="48.72"/>
    <n v="2.34"/>
    <n v="6185.52"/>
  </r>
  <r>
    <x v="1"/>
    <s v="顾客"/>
    <s v="內需"/>
    <s v="-無-"/>
    <s v="C00001"/>
    <x v="2"/>
    <s v="江苏京信电子有限公司(Cable)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2840"/>
    <s v="M"/>
    <n v="52.41"/>
    <n v="2.34"/>
    <n v="6654.12"/>
  </r>
  <r>
    <x v="1"/>
    <s v="顾客"/>
    <s v="內需"/>
    <s v="-無-"/>
    <s v="C00001"/>
    <x v="2"/>
    <s v="江苏京信电子有限公司(Cable)"/>
    <s v="자동차(특수)"/>
    <s v="SHIELD WIRE_조사"/>
    <n v="190005511"/>
    <s v="AESSXF-BS"/>
    <s v="2x0.5SQ"/>
    <s v="Gr(G,W)"/>
    <m/>
    <n v="300"/>
    <s v="완제품"/>
    <s v="AESSXF-BS 2x0.5SQ(완제"/>
    <s v="A/R송장 (IN)"/>
    <n v="220"/>
    <s v="M"/>
    <n v="4.0599999999999996"/>
    <n v="2.34"/>
    <n v="515.46"/>
  </r>
  <r>
    <x v="1"/>
    <s v="顾客"/>
    <s v="內需"/>
    <s v="-無-"/>
    <s v="C00001"/>
    <x v="2"/>
    <s v="江苏京信电子有限公司(Cable)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830"/>
    <s v="M"/>
    <n v="15.32"/>
    <n v="2.34"/>
    <n v="1944.69"/>
  </r>
  <r>
    <x v="1"/>
    <s v="顾客"/>
    <s v="內需"/>
    <s v="-無-"/>
    <s v="C00001"/>
    <x v="2"/>
    <s v="江苏京信电子有限公司(Cable)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1200"/>
    <s v="M"/>
    <n v="22.15"/>
    <n v="2.34"/>
    <n v="2811.6"/>
  </r>
  <r>
    <x v="1"/>
    <s v="顾客"/>
    <s v="內需"/>
    <s v="-無-"/>
    <s v="C00001"/>
    <x v="2"/>
    <s v="江苏京信电子有限公司(Cable)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3270"/>
    <s v="M"/>
    <n v="60.35"/>
    <n v="2.34"/>
    <n v="7661.61"/>
  </r>
  <r>
    <x v="1"/>
    <s v="顾客"/>
    <s v="內需"/>
    <s v="-無-"/>
    <s v="C00001"/>
    <x v="2"/>
    <s v="江苏京信电子有限公司(Cable)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1800"/>
    <s v="M"/>
    <n v="33.22"/>
    <n v="2.34"/>
    <n v="4217.3999999999996"/>
  </r>
  <r>
    <x v="1"/>
    <s v="顾客"/>
    <s v="內需"/>
    <s v="-無-"/>
    <s v="C00001"/>
    <x v="2"/>
    <s v="江苏京信电子有限公司(Cable)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1500"/>
    <s v="M"/>
    <n v="27.68"/>
    <n v="2.34"/>
    <n v="3514.5"/>
  </r>
  <r>
    <x v="1"/>
    <s v="顾客"/>
    <s v="內需"/>
    <s v="-無-"/>
    <s v="C00001"/>
    <x v="2"/>
    <s v="江苏京信电子有限公司(Cable)"/>
    <s v="자동차(특수)"/>
    <s v="SHIELD WIRE_조사"/>
    <n v="190005530"/>
    <s v="AESSXF-BS"/>
    <s v="4x0.75SQ"/>
    <s v="Gr(B,G,R,W)"/>
    <m/>
    <n v="200"/>
    <s v="완제품"/>
    <s v="AESSXF-BS 4x0.75SQ(완"/>
    <s v="A/R송장 (IN)"/>
    <n v="600"/>
    <s v="M"/>
    <n v="22.93"/>
    <n v="3.83"/>
    <n v="2296.62"/>
  </r>
  <r>
    <x v="1"/>
    <s v="顾客"/>
    <s v="內需"/>
    <s v="-無-"/>
    <s v="C00032"/>
    <x v="1"/>
    <s v="Kyungshin Cable international corporation"/>
    <s v="자동차(특수)"/>
    <s v="SHIELD WIRE_조사"/>
    <n v="190012432"/>
    <s v="AESSXF-BS"/>
    <s v="1x0.5SQ"/>
    <s v="Gr(L)"/>
    <m/>
    <n v="500"/>
    <s v="완제품"/>
    <s v="AESSXF-BS 1x0.5SQ(완제"/>
    <s v="A/R송장 (IN)"/>
    <n v="12500"/>
    <s v="M"/>
    <n v="129.38"/>
    <n v="0.19"/>
    <n v="16754.8"/>
  </r>
  <r>
    <x v="1"/>
    <s v="顾客"/>
    <s v="內需"/>
    <s v="-無-"/>
    <s v="C00032"/>
    <x v="1"/>
    <s v="Kyungshin Cable international corporation"/>
    <s v="자동차(특수)"/>
    <s v="SHIELD WIRE_조사"/>
    <n v="190005489"/>
    <s v="AESSXF-BS"/>
    <s v="1x0.75SQ"/>
    <s v="Gr(R)"/>
    <m/>
    <n v="500"/>
    <s v="완제품"/>
    <s v="AESSXF-BS 1x0.75SQ(완"/>
    <s v="A/R송장 (IN)"/>
    <n v="15500"/>
    <s v="M"/>
    <n v="592.41"/>
    <n v="0.2"/>
    <n v="21763.19"/>
  </r>
  <r>
    <x v="1"/>
    <s v="顾客"/>
    <s v="內需"/>
    <s v="-無-"/>
    <s v="C00032"/>
    <x v="1"/>
    <s v="Kyungshin Cable international corporation"/>
    <s v="자동차(특수)"/>
    <s v="SHIELD WIRE_조사"/>
    <n v="190005490"/>
    <s v="AESSXF-BS"/>
    <s v="1x0.75SQ"/>
    <s v="Gr(W)"/>
    <m/>
    <n v="500"/>
    <s v="완제품"/>
    <s v="AESSXF-BS 1x0.75SQ(완"/>
    <s v="A/R송장 (IN)"/>
    <n v="11000"/>
    <s v="M"/>
    <n v="420.42"/>
    <n v="0.2"/>
    <n v="15444.84"/>
  </r>
  <r>
    <x v="1"/>
    <s v="顾客"/>
    <s v="內需"/>
    <s v="-無-"/>
    <s v="C00032"/>
    <x v="1"/>
    <s v="Kyungshin Cable international corporation"/>
    <s v="자동차(특수)"/>
    <s v="SHIELD WIRE_조사"/>
    <n v="190012432"/>
    <s v="AESSXF-BS"/>
    <s v="1x0.5SQ"/>
    <s v="Gr(L)"/>
    <m/>
    <n v="500"/>
    <s v="완제품"/>
    <s v="AESSXF-BS 1x0.5SQ(완제"/>
    <s v="A/R송장 (IN)"/>
    <n v="2000"/>
    <s v="M"/>
    <n v="20.7"/>
    <n v="0.19"/>
    <n v="2680.77"/>
  </r>
  <r>
    <x v="1"/>
    <s v="顾客"/>
    <s v="內需"/>
    <s v="-無-"/>
    <s v="C00032"/>
    <x v="1"/>
    <s v="Kyungshin Cable international corporation"/>
    <s v="자동차(특수)"/>
    <s v="SHIELD WIRE_조사"/>
    <n v="190012432"/>
    <s v="AESSXF-BS"/>
    <s v="1x0.5SQ"/>
    <s v="Gr(L)"/>
    <m/>
    <n v="500"/>
    <s v="완제품"/>
    <s v="AESSXF-BS 1x0.5SQ(완제"/>
    <s v="A/R송장 (IN)"/>
    <n v="4000"/>
    <s v="M"/>
    <n v="41.4"/>
    <n v="0.19"/>
    <n v="5361.54"/>
  </r>
  <r>
    <x v="1"/>
    <s v="顾客"/>
    <s v="內需"/>
    <s v="-無-"/>
    <s v="C00032"/>
    <x v="1"/>
    <s v="Kyungshin Cable international corporation"/>
    <s v="자동차(특수)"/>
    <s v="SHIELD WIRE_조사"/>
    <n v="190005513"/>
    <s v="AESSXF-BS"/>
    <s v="2x0.5SQ"/>
    <s v="Gr(G,L)"/>
    <m/>
    <n v="300"/>
    <s v="완제품"/>
    <s v="AESSXF-BS 2x0.5SQ(완제"/>
    <s v="A/R송장 (IN)"/>
    <n v="300"/>
    <s v="M"/>
    <n v="5.54"/>
    <n v="0.34"/>
    <n v="716.12"/>
  </r>
  <r>
    <x v="1"/>
    <s v="顾客"/>
    <s v="內需"/>
    <s v="-無-"/>
    <s v="C00032"/>
    <x v="1"/>
    <s v="Kyungshin Cable international corporation"/>
    <s v="자동차(특수)"/>
    <s v="SHIELD WIRE_조사"/>
    <n v="190005511"/>
    <s v="AESSXF-BS"/>
    <s v="2x0.5SQ"/>
    <s v="Gr(G,W)"/>
    <m/>
    <n v="300"/>
    <s v="완제품"/>
    <s v="AESSXF-BS 2x0.5SQ(완제"/>
    <s v="A/R송장 (IN)"/>
    <n v="41700"/>
    <s v="M"/>
    <n v="769.57"/>
    <n v="0.34"/>
    <n v="99540.91"/>
  </r>
  <r>
    <x v="1"/>
    <s v="顾客"/>
    <s v="內需"/>
    <s v="-無-"/>
    <s v="C00032"/>
    <x v="1"/>
    <s v="Kyungshin Cable international corporation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20700"/>
    <s v="M"/>
    <n v="382.02"/>
    <n v="0.34"/>
    <n v="49412.39"/>
  </r>
  <r>
    <x v="1"/>
    <s v="顾客"/>
    <s v="內需"/>
    <s v="-無-"/>
    <s v="C00032"/>
    <x v="1"/>
    <s v="Kyungshin Cable international corporation"/>
    <s v="자동차(특수)"/>
    <s v="SHIELD WIRE_조사"/>
    <n v="190005513"/>
    <s v="AESSXF-BS"/>
    <s v="2x0.5SQ"/>
    <s v="Gr(G,L)"/>
    <m/>
    <n v="300"/>
    <s v="완제품"/>
    <s v="AESSXF-BS 2x0.5SQ(완제"/>
    <s v="A/R송장 (IN)"/>
    <n v="8700"/>
    <s v="M"/>
    <n v="160.56"/>
    <n v="0.34"/>
    <n v="20767.53"/>
  </r>
  <r>
    <x v="1"/>
    <s v="顾客"/>
    <s v="內需"/>
    <s v="-無-"/>
    <s v="C00032"/>
    <x v="1"/>
    <s v="Kyungshin Cable international corporation"/>
    <s v="자동차(특수)"/>
    <s v="SHIELD WIRE_조사"/>
    <n v="190005511"/>
    <s v="AESSXF-BS"/>
    <s v="2x0.5SQ"/>
    <s v="Gr(G,W)"/>
    <m/>
    <n v="300"/>
    <s v="완제품"/>
    <s v="AESSXF-BS 2x0.5SQ(완제"/>
    <s v="A/R송장 (IN)"/>
    <n v="45250"/>
    <s v="M"/>
    <n v="835.09"/>
    <n v="0.34"/>
    <n v="108015.05"/>
  </r>
  <r>
    <x v="1"/>
    <s v="顾客"/>
    <s v="內需"/>
    <s v="-無-"/>
    <s v="C00032"/>
    <x v="1"/>
    <s v="Kyungshin Cable international corporation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3600"/>
    <s v="M"/>
    <n v="66.44"/>
    <n v="0.34"/>
    <n v="8593.4599999999991"/>
  </r>
  <r>
    <x v="1"/>
    <s v="顾客"/>
    <s v="內需"/>
    <s v="-無-"/>
    <s v="C00032"/>
    <x v="1"/>
    <s v="Kyungshin Cable international corporation"/>
    <s v="자동차(특수)"/>
    <s v="SHIELD WIRE_조사"/>
    <n v="190005513"/>
    <s v="AESSXF-BS"/>
    <s v="2x0.5SQ"/>
    <s v="Gr(G,L)"/>
    <m/>
    <n v="300"/>
    <s v="완제품"/>
    <s v="AESSXF-BS 2x0.5SQ(완제"/>
    <s v="A/R송장 (IN)"/>
    <n v="1500"/>
    <s v="M"/>
    <n v="27.68"/>
    <n v="0.34"/>
    <n v="3580.61"/>
  </r>
  <r>
    <x v="1"/>
    <s v="顾客"/>
    <s v="內需"/>
    <s v="-無-"/>
    <s v="C00032"/>
    <x v="1"/>
    <s v="Kyungshin Cable international corporation"/>
    <s v="자동차(특수)"/>
    <s v="SHIELD WIRE_조사"/>
    <n v="190005511"/>
    <s v="AESSXF-BS"/>
    <s v="2x0.5SQ"/>
    <s v="Gr(G,W)"/>
    <m/>
    <n v="300"/>
    <s v="완제품"/>
    <s v="AESSXF-BS 2x0.5SQ(완제"/>
    <s v="A/R송장 (IN)"/>
    <n v="6250"/>
    <s v="M"/>
    <n v="115.34"/>
    <n v="0.34"/>
    <n v="14919.24"/>
  </r>
  <r>
    <x v="1"/>
    <s v="顾客"/>
    <s v="內需"/>
    <s v="-無-"/>
    <s v="C00032"/>
    <x v="1"/>
    <s v="Kyungshin Cable international corporation"/>
    <s v="자동차(특수)"/>
    <s v="SHIELD WIRE_조사"/>
    <n v="190005489"/>
    <s v="AESSXF-BS"/>
    <s v="1x0.75SQ"/>
    <s v="Gr(R)"/>
    <m/>
    <n v="500"/>
    <s v="완제품"/>
    <s v="AESSXF-BS 1x0.75SQ(완"/>
    <s v="A/R송장 (IN)"/>
    <n v="3500"/>
    <s v="M"/>
    <n v="133.77000000000001"/>
    <n v="0.2"/>
    <n v="4914.2700000000004"/>
  </r>
  <r>
    <x v="1"/>
    <s v="顾客"/>
    <s v="內需"/>
    <s v="-無-"/>
    <s v="C00032"/>
    <x v="1"/>
    <s v="Kyungshin Cable international corporation"/>
    <s v="자동차(특수)"/>
    <s v="SHIELD WIRE_조사"/>
    <n v="190005490"/>
    <s v="AESSXF-BS"/>
    <s v="1x0.75SQ"/>
    <s v="Gr(W)"/>
    <m/>
    <n v="500"/>
    <s v="완제품"/>
    <s v="AESSXF-BS 1x0.75SQ(완"/>
    <s v="A/R송장 (IN)"/>
    <n v="3000"/>
    <s v="M"/>
    <n v="114.66"/>
    <n v="0.2"/>
    <n v="4212.2299999999996"/>
  </r>
  <r>
    <x v="1"/>
    <s v="顾客"/>
    <s v="內需"/>
    <s v="-無-"/>
    <s v="C00032"/>
    <x v="1"/>
    <s v="Kyungshin Cable international corporation"/>
    <s v="자동차(특수)"/>
    <s v="SHIELD WIRE_조사"/>
    <n v="190005513"/>
    <s v="AESSXF-BS"/>
    <s v="2x0.5SQ"/>
    <s v="Gr(G,L)"/>
    <m/>
    <n v="300"/>
    <s v="완제품"/>
    <s v="AESSXF-BS 2x0.5SQ(완제"/>
    <s v="A/R송장 (IN)"/>
    <n v="7200"/>
    <s v="M"/>
    <n v="132.88"/>
    <n v="0.34"/>
    <n v="17186.849999999999"/>
  </r>
  <r>
    <x v="1"/>
    <s v="顾客"/>
    <s v="內需"/>
    <s v="-無-"/>
    <s v="C00032"/>
    <x v="1"/>
    <s v="Kyungshin Cable international corporation"/>
    <s v="자동차(특수)"/>
    <s v="SHIELD WIRE_조사"/>
    <n v="190012432"/>
    <s v="AESSXF-BS"/>
    <s v="1x0.5SQ"/>
    <s v="Gr(L)"/>
    <m/>
    <n v="500"/>
    <s v="완제품"/>
    <s v="AESSXF-BS 1x0.5SQ(완제"/>
    <s v="A/R송장 (IN)"/>
    <n v="2450"/>
    <s v="M"/>
    <n v="25.36"/>
    <n v="0.19"/>
    <n v="3283.94"/>
  </r>
  <r>
    <x v="1"/>
    <s v="顾客"/>
    <s v="內需"/>
    <s v="-無-"/>
    <s v="C00032"/>
    <x v="1"/>
    <s v="Kyungshin Cable international corporation"/>
    <s v="자동차(특수)"/>
    <s v="SHIELD WIRE_조사"/>
    <n v="190012435"/>
    <s v="AESSXF-BS"/>
    <s v="1x0.5SQ"/>
    <s v="Gr(W)"/>
    <m/>
    <n v="500"/>
    <s v="완제품"/>
    <s v="AESSXF-BS 1x0.5SQ(완제"/>
    <s v="A/R송장 (IN)"/>
    <n v="3450"/>
    <s v="M"/>
    <n v="35.71"/>
    <n v="0.19"/>
    <n v="4624.32"/>
  </r>
  <r>
    <x v="1"/>
    <s v="顾客"/>
    <s v="內需"/>
    <s v="-無-"/>
    <s v="C00032"/>
    <x v="1"/>
    <s v="Kyungshin Cable international corporation"/>
    <s v="자동차(특수)"/>
    <s v="SHIELD WIRE_조사"/>
    <n v="190012432"/>
    <s v="AESSXF-BS"/>
    <s v="1x0.5SQ"/>
    <s v="Gr(L)"/>
    <m/>
    <n v="500"/>
    <s v="완제품"/>
    <s v="AESSXF-BS 1x0.5SQ(완제"/>
    <s v="A/R송장 (IN)"/>
    <n v="2500"/>
    <s v="M"/>
    <n v="25.88"/>
    <n v="0.19"/>
    <n v="3350.96"/>
  </r>
  <r>
    <x v="1"/>
    <s v="顾客"/>
    <s v="內需"/>
    <s v="-無-"/>
    <s v="C00032"/>
    <x v="1"/>
    <s v="Kyungshin Cable international corporation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16800"/>
    <s v="M"/>
    <n v="310.04000000000002"/>
    <n v="0.34"/>
    <n v="40102.81"/>
  </r>
  <r>
    <x v="1"/>
    <s v="顾客"/>
    <s v="內需"/>
    <s v="-無-"/>
    <s v="C00032"/>
    <x v="1"/>
    <s v="Kyungshin Cable international corporation"/>
    <s v="자동차(특수)"/>
    <s v="SHIELD WIRE_조사"/>
    <n v="190005511"/>
    <s v="AESSXF-BS"/>
    <s v="2x0.5SQ"/>
    <s v="Gr(G,W)"/>
    <m/>
    <n v="300"/>
    <s v="완제품"/>
    <s v="AESSXF-BS 2x0.5SQ(완제"/>
    <s v="A/R송장 (IN)"/>
    <n v="2700"/>
    <s v="M"/>
    <n v="49.83"/>
    <n v="0.34"/>
    <n v="6445.09"/>
  </r>
  <r>
    <x v="1"/>
    <s v="顾客"/>
    <s v="內需"/>
    <s v="-無-"/>
    <s v="C00032"/>
    <x v="1"/>
    <s v="Kyungshin Cable international corporation"/>
    <s v="자동차(특수)"/>
    <s v="SHIELD WIRE_조사"/>
    <n v="190012435"/>
    <s v="AESSXF-BS"/>
    <s v="1x0.5SQ"/>
    <s v="Gr(W)"/>
    <m/>
    <n v="500"/>
    <s v="완제품"/>
    <s v="AESSXF-BS 1x0.5SQ(완제"/>
    <s v="A/R송장 (IN)"/>
    <n v="1500"/>
    <s v="M"/>
    <n v="15.53"/>
    <n v="0.19"/>
    <n v="2010.58"/>
  </r>
  <r>
    <x v="1"/>
    <s v="顾客"/>
    <s v="內需"/>
    <s v="-無-"/>
    <s v="C00032"/>
    <x v="1"/>
    <s v="Kyungshin Cable international corporation"/>
    <s v="자동차(특수)"/>
    <s v="SHIELD WIRE_조사"/>
    <n v="190005489"/>
    <s v="AESSXF-BS"/>
    <s v="1x0.75SQ"/>
    <s v="Gr(R)"/>
    <m/>
    <n v="500"/>
    <s v="완제품"/>
    <s v="AESSXF-BS 1x0.75SQ(완"/>
    <s v="A/R송장 (IN)"/>
    <n v="500"/>
    <s v="M"/>
    <n v="19.11"/>
    <n v="0.2"/>
    <n v="702.04"/>
  </r>
  <r>
    <x v="1"/>
    <s v="顾客"/>
    <s v="內需"/>
    <s v="-無-"/>
    <s v="C00032"/>
    <x v="1"/>
    <s v="Kyungshin Cable international corporation"/>
    <s v="자동차(특수)"/>
    <s v="SHIELD WIRE_조사"/>
    <n v="190014832"/>
    <s v="AESSXF-BS"/>
    <s v="3x0.75SQ"/>
    <s v="Gr(B,W,Y)"/>
    <s v="(YM)"/>
    <n v="300"/>
    <s v="완제품"/>
    <s v="AESSXF-BS 3x0.75SQ(완"/>
    <s v="A/R송장 (IN)"/>
    <n v="7200"/>
    <s v="M"/>
    <n v="229.03"/>
    <n v="0.47"/>
    <n v="24019.9"/>
  </r>
  <r>
    <x v="1"/>
    <s v="顾客"/>
    <s v="內需"/>
    <s v="-無-"/>
    <s v="C00032"/>
    <x v="1"/>
    <s v="Kyungshin Cable international corporation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6000"/>
    <s v="M"/>
    <n v="110.73"/>
    <n v="0.34"/>
    <n v="14322.43"/>
  </r>
  <r>
    <x v="1"/>
    <s v="顾客"/>
    <s v="內需"/>
    <s v="-無-"/>
    <s v="C00032"/>
    <x v="1"/>
    <s v="Kyungshin Cable international corporation"/>
    <s v="자동차(특수)"/>
    <s v="SHIELD WIRE_조사"/>
    <n v="190005507"/>
    <s v="AESSXF-BS"/>
    <s v="2x0.5SQ"/>
    <s v="Gr(Br,Y)"/>
    <m/>
    <n v="300"/>
    <s v="완제품"/>
    <s v="AESSXF-BS 2x0.5SQ(완제"/>
    <s v="A/R송장 (IN)"/>
    <n v="2330"/>
    <s v="M"/>
    <n v="43"/>
    <n v="0.34"/>
    <n v="5561.89"/>
  </r>
  <r>
    <x v="1"/>
    <s v="顾客"/>
    <s v="內需"/>
    <s v="-無-"/>
    <s v="C00032"/>
    <x v="1"/>
    <s v="Kyungshin Cable international corporation"/>
    <s v="자동차(특수)"/>
    <s v="SHIELD WIRE_조사"/>
    <n v="190005511"/>
    <s v="AESSXF-BS"/>
    <s v="2x0.5SQ"/>
    <s v="Gr(G,W)"/>
    <m/>
    <n v="300"/>
    <s v="완제품"/>
    <s v="AESSXF-BS 2x0.5SQ(완제"/>
    <s v="A/R송장 (IN)"/>
    <n v="20930"/>
    <s v="M"/>
    <n v="386.26"/>
    <n v="0.34"/>
    <n v="49961.43"/>
  </r>
  <r>
    <x v="1"/>
    <s v="顾客"/>
    <s v="內需"/>
    <s v="-無-"/>
    <s v="C00032"/>
    <x v="1"/>
    <s v="Kyungshin Cable international corporation"/>
    <s v="자동차(특수)"/>
    <s v="SHIELD WIRE_조사"/>
    <n v="190005511"/>
    <s v="AESSXF-BS"/>
    <s v="2x0.5SQ"/>
    <s v="Gr(G,W)"/>
    <m/>
    <n v="300"/>
    <s v="완제품"/>
    <s v="AESSXF-BS 2x0.5SQ(완제"/>
    <s v="A/R송장 (IN)"/>
    <n v="2700"/>
    <s v="M"/>
    <n v="49.83"/>
    <n v="0.34"/>
    <n v="6445.09"/>
  </r>
  <r>
    <x v="1"/>
    <s v="顾客"/>
    <s v="內需"/>
    <s v="-無-"/>
    <s v="C00032"/>
    <x v="1"/>
    <s v="Kyungshin Cable international corporation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5100"/>
    <s v="M"/>
    <n v="94.12"/>
    <n v="0.34"/>
    <n v="12174.07"/>
  </r>
  <r>
    <x v="1"/>
    <s v="顾客"/>
    <s v="內需"/>
    <s v="-無-"/>
    <s v="C00032"/>
    <x v="1"/>
    <s v="Kyungshin Cable international corporation"/>
    <s v="자동차(특수)"/>
    <s v="SHIELD WIRE_조사"/>
    <n v="190005511"/>
    <s v="AESSXF-BS"/>
    <s v="2x0.5SQ"/>
    <s v="Gr(G,W)"/>
    <m/>
    <n v="300"/>
    <s v="완제품"/>
    <s v="AESSXF-BS 2x0.5SQ(완제"/>
    <s v="A/R송장 (IN)"/>
    <n v="14080"/>
    <s v="M"/>
    <n v="259.85000000000002"/>
    <n v="0.34"/>
    <n v="33609.949999999997"/>
  </r>
  <r>
    <x v="1"/>
    <s v="顾客"/>
    <s v="內需"/>
    <s v="-無-"/>
    <s v="C00032"/>
    <x v="1"/>
    <s v="Kyungshin Cable international corporation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7500"/>
    <s v="M"/>
    <n v="138.41"/>
    <n v="0.34"/>
    <n v="17903.04"/>
  </r>
  <r>
    <x v="1"/>
    <s v="顾客"/>
    <s v="內需"/>
    <s v="-無-"/>
    <s v="C00032"/>
    <x v="1"/>
    <s v="Kyungshin Cable international corporation"/>
    <s v="자동차(특수)"/>
    <s v="SHIELD WIRE_조사"/>
    <n v="190012435"/>
    <s v="AESSXF-BS"/>
    <s v="1x0.5SQ"/>
    <s v="Gr(W)"/>
    <m/>
    <n v="500"/>
    <s v="완제품"/>
    <s v="AESSXF-BS 1x0.5SQ(완제"/>
    <s v="A/R송장 (IN)"/>
    <n v="3000"/>
    <s v="M"/>
    <n v="31.05"/>
    <n v="0.19"/>
    <n v="4021.15"/>
  </r>
  <r>
    <x v="1"/>
    <s v="顾客"/>
    <s v="內需"/>
    <s v="-無-"/>
    <s v="C00032"/>
    <x v="1"/>
    <s v="Kyungshin Cable international corporation"/>
    <s v="자동차(특수)"/>
    <s v="SHIELD WIRE_조사"/>
    <n v="190012432"/>
    <s v="AESSXF-BS"/>
    <s v="1x0.5SQ"/>
    <s v="Gr(L)"/>
    <m/>
    <n v="500"/>
    <s v="완제품"/>
    <s v="AESSXF-BS 1x0.5SQ(완제"/>
    <s v="A/R송장 (IN)"/>
    <n v="10380"/>
    <s v="M"/>
    <n v="107.43"/>
    <n v="0.19"/>
    <n v="13913.17"/>
  </r>
  <r>
    <x v="1"/>
    <s v="顾客"/>
    <s v="內需"/>
    <s v="-無-"/>
    <s v="C00032"/>
    <x v="1"/>
    <s v="Kyungshin Cable international corporation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3000"/>
    <s v="M"/>
    <n v="55.37"/>
    <n v="0.34"/>
    <n v="7161.22"/>
  </r>
  <r>
    <x v="1"/>
    <s v="顾客"/>
    <s v="內需"/>
    <s v="-無-"/>
    <s v="C00032"/>
    <x v="1"/>
    <s v="Kyungshin Cable international corporation"/>
    <s v="자동차(특수)"/>
    <s v="SHIELD WIRE_조사"/>
    <n v="190005511"/>
    <s v="AESSXF-BS"/>
    <s v="2x0.5SQ"/>
    <s v="Gr(G,W)"/>
    <m/>
    <n v="300"/>
    <s v="완제품"/>
    <s v="AESSXF-BS 2x0.5SQ(완제"/>
    <s v="A/R송장 (IN)"/>
    <n v="3600"/>
    <s v="M"/>
    <n v="66.44"/>
    <n v="0.34"/>
    <n v="8593.4599999999991"/>
  </r>
  <r>
    <x v="1"/>
    <s v="顾客"/>
    <s v="內需"/>
    <s v="-無-"/>
    <s v="C00032"/>
    <x v="1"/>
    <s v="Kyungshin Cable international corporation"/>
    <s v="자동차(특수)"/>
    <s v="SHIELD WIRE_조사"/>
    <n v="190014832"/>
    <s v="AESSXF-BS"/>
    <s v="3x0.75SQ"/>
    <s v="Gr(B,W,Y)"/>
    <s v="(YM)"/>
    <n v="300"/>
    <s v="완제품"/>
    <s v="AESSXF-BS 3x0.75SQ(완"/>
    <s v="A/R송장 (IN)"/>
    <n v="20670"/>
    <s v="M"/>
    <n v="657.51"/>
    <n v="0.47"/>
    <n v="68957.16"/>
  </r>
  <r>
    <x v="1"/>
    <s v="顾客"/>
    <s v="內需"/>
    <s v="-無-"/>
    <s v="C00032"/>
    <x v="1"/>
    <s v="Kyungshin Cable international corporation"/>
    <s v="자동차(특수)"/>
    <s v="SHIELD WIRE_조사"/>
    <n v="190012435"/>
    <s v="AESSXF-BS"/>
    <s v="1x0.5SQ"/>
    <s v="Gr(W)"/>
    <m/>
    <n v="500"/>
    <s v="완제품"/>
    <s v="AESSXF-BS 1x0.5SQ(완제"/>
    <s v="A/R송장 (IN)"/>
    <n v="2500"/>
    <s v="M"/>
    <n v="25.88"/>
    <n v="0.19"/>
    <n v="3350.96"/>
  </r>
  <r>
    <x v="1"/>
    <s v="顾客"/>
    <s v="內需"/>
    <s v="-無-"/>
    <s v="C00032"/>
    <x v="1"/>
    <s v="Kyungshin Cable international corporation"/>
    <s v="자동차(특수)"/>
    <s v="SHIELD WIRE_조사"/>
    <n v="190012432"/>
    <s v="AESSXF-BS"/>
    <s v="1x0.5SQ"/>
    <s v="Gr(L)"/>
    <m/>
    <n v="500"/>
    <s v="완제품"/>
    <s v="AESSXF-BS 1x0.5SQ(완제"/>
    <s v="A/R송장 (IN)"/>
    <n v="4000"/>
    <s v="M"/>
    <n v="41.4"/>
    <n v="0.19"/>
    <n v="5361.54"/>
  </r>
  <r>
    <x v="1"/>
    <s v="顾客"/>
    <s v="內需"/>
    <s v="-無-"/>
    <s v="C00032"/>
    <x v="1"/>
    <s v="Kyungshin Cable international corporation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2700"/>
    <s v="M"/>
    <n v="49.83"/>
    <n v="0.34"/>
    <n v="6445.09"/>
  </r>
  <r>
    <x v="1"/>
    <s v="顾客"/>
    <s v="內需"/>
    <s v="-無-"/>
    <s v="C00032"/>
    <x v="1"/>
    <s v="Kyungshin Cable international corporation"/>
    <s v="자동차(특수)"/>
    <s v="SHIELD WIRE_조사"/>
    <n v="190012435"/>
    <s v="AESSXF-BS"/>
    <s v="1x0.5SQ"/>
    <s v="Gr(W)"/>
    <m/>
    <n v="500"/>
    <s v="완제품"/>
    <s v="AESSXF-BS 1x0.5SQ(완제"/>
    <s v="A/R송장 (IN)"/>
    <n v="1000"/>
    <s v="M"/>
    <n v="10.35"/>
    <n v="0.19"/>
    <n v="1340.38"/>
  </r>
  <r>
    <x v="1"/>
    <s v="顾客"/>
    <s v="內需"/>
    <s v="-無-"/>
    <s v="C00032"/>
    <x v="1"/>
    <s v="Kyungshin Cable international corporation"/>
    <s v="자동차(특수)"/>
    <s v="SHIELD WIRE_조사"/>
    <n v="190005507"/>
    <s v="AESSXF-BS"/>
    <s v="2x0.5SQ"/>
    <s v="Gr(Br,Y)"/>
    <m/>
    <n v="300"/>
    <s v="완제품"/>
    <s v="AESSXF-BS 2x0.5SQ(완제"/>
    <s v="A/R송장 (IN)"/>
    <n v="3600"/>
    <s v="M"/>
    <n v="66.44"/>
    <n v="0.34"/>
    <n v="8593.4599999999991"/>
  </r>
  <r>
    <x v="1"/>
    <s v="顾客"/>
    <s v="內需"/>
    <s v="-無-"/>
    <s v="C00032"/>
    <x v="1"/>
    <s v="Kyungshin Cable international corporation"/>
    <s v="자동차(특수)"/>
    <s v="SHIELD WIRE_조사"/>
    <n v="190005507"/>
    <s v="AESSXF-BS"/>
    <s v="2x0.5SQ"/>
    <s v="Gr(Br,Y)"/>
    <m/>
    <n v="300"/>
    <s v="완제품"/>
    <s v="AESSXF-BS 2x0.5SQ(완제"/>
    <s v="A/R송장 (IN)"/>
    <n v="14100"/>
    <s v="M"/>
    <n v="260.22000000000003"/>
    <n v="0.34"/>
    <n v="33657.72"/>
  </r>
  <r>
    <x v="1"/>
    <s v="顾客"/>
    <s v="內需"/>
    <s v="-無-"/>
    <s v="C00032"/>
    <x v="1"/>
    <s v="Kyungshin Cable international corporation"/>
    <s v="자동차(특수)"/>
    <s v="SHIELD WIRE_조사"/>
    <n v="190005511"/>
    <s v="AESSXF-BS"/>
    <s v="2x0.5SQ"/>
    <s v="Gr(G,W)"/>
    <m/>
    <n v="300"/>
    <s v="완제품"/>
    <s v="AESSXF-BS 2x0.5SQ(완제"/>
    <s v="A/R송장 (IN)"/>
    <n v="8630"/>
    <s v="M"/>
    <n v="159.27000000000001"/>
    <n v="0.34"/>
    <n v="20600.439999999999"/>
  </r>
  <r>
    <x v="1"/>
    <s v="顾客"/>
    <s v="內需"/>
    <s v="-無-"/>
    <s v="C00032"/>
    <x v="1"/>
    <s v="Kyungshin Cable international corporation"/>
    <s v="자동차(특수)"/>
    <s v="SHIELD WIRE_조사"/>
    <n v="190005511"/>
    <s v="AESSXF-BS"/>
    <s v="2x0.5SQ"/>
    <s v="Gr(G,W)"/>
    <m/>
    <n v="300"/>
    <s v="완제품"/>
    <s v="AESSXF-BS 2x0.5SQ(완제"/>
    <s v="A/R송장 (IN)"/>
    <n v="8700"/>
    <s v="M"/>
    <n v="160.56"/>
    <n v="0.34"/>
    <n v="20767.53"/>
  </r>
  <r>
    <x v="1"/>
    <s v="顾客"/>
    <s v="內需"/>
    <s v="-無-"/>
    <s v="C00001"/>
    <x v="2"/>
    <s v="江苏京信电子有限公司(Cable)"/>
    <s v="자동차(조사)"/>
    <s v="AEXF"/>
    <n v="100003699"/>
    <s v="AEXF"/>
    <s v="20SQ"/>
    <s v="B"/>
    <m/>
    <n v="1500"/>
    <s v="완제품"/>
    <s v="AEXF 20SQ(완제품)"/>
    <s v="A/R송장 (IN)"/>
    <n v="1500"/>
    <s v="M"/>
    <n v="267.74"/>
    <n v="13.13"/>
    <n v="19692.900000000001"/>
  </r>
  <r>
    <x v="1"/>
    <s v="顾客"/>
    <s v="內需"/>
    <s v="-無-"/>
    <s v="C00001"/>
    <x v="2"/>
    <s v="江苏京信电子有限公司(Cable)"/>
    <s v="자동차(조사)"/>
    <s v="AEXF"/>
    <n v="100003699"/>
    <s v="AEXF"/>
    <s v="20SQ"/>
    <s v="B"/>
    <m/>
    <n v="1500"/>
    <s v="완제품"/>
    <s v="AEXF 20SQ(완제품)"/>
    <s v="A/R송장 (IN)"/>
    <n v="1500"/>
    <s v="M"/>
    <n v="267.74"/>
    <n v="13.13"/>
    <n v="19692.900000000001"/>
  </r>
  <r>
    <x v="1"/>
    <s v="顾客"/>
    <s v="內需"/>
    <s v="-無-"/>
    <s v="C00001"/>
    <x v="2"/>
    <s v="江苏京信电子有限公司(Cable)"/>
    <s v="자동차(조사)"/>
    <s v="AEXF"/>
    <n v="100003636"/>
    <s v="AEXF"/>
    <s v="3SQ"/>
    <s v="B"/>
    <m/>
    <n v="300"/>
    <s v="완제품"/>
    <s v="AEXF 3SQ(완제품)"/>
    <s v="A/R송장 (IN)"/>
    <n v="2040"/>
    <s v="M"/>
    <n v="55.22"/>
    <n v="2.15"/>
    <n v="4388.04"/>
  </r>
  <r>
    <x v="1"/>
    <s v="顾客"/>
    <s v="內需"/>
    <s v="-無-"/>
    <s v="C00001"/>
    <x v="2"/>
    <s v="江苏京信电子有限公司(Cable)"/>
    <s v="자동차(조사)"/>
    <s v="AEXF"/>
    <n v="100003699"/>
    <s v="AEXF"/>
    <s v="20SQ"/>
    <s v="B"/>
    <m/>
    <n v="1500"/>
    <s v="완제품"/>
    <s v="AEXF 20SQ(완제품)"/>
    <s v="A/R송장 (IN)"/>
    <n v="1500"/>
    <s v="M"/>
    <n v="267.74"/>
    <n v="13.13"/>
    <n v="19692.900000000001"/>
  </r>
  <r>
    <x v="1"/>
    <s v="顾客"/>
    <s v="內需"/>
    <s v="-無-"/>
    <s v="C00001"/>
    <x v="2"/>
    <s v="江苏京信电子有限公司(Cable)"/>
    <s v="자동차(조사)"/>
    <s v="AEXF"/>
    <n v="100003643"/>
    <s v="AEXF"/>
    <s v="3SQ"/>
    <s v="L"/>
    <m/>
    <n v="300"/>
    <s v="완제품"/>
    <s v="AEXF 3SQ(완제품)"/>
    <s v="A/R송장 (IN)"/>
    <n v="300"/>
    <s v="M"/>
    <n v="8.1199999999999992"/>
    <n v="2.15"/>
    <n v="645.29999999999995"/>
  </r>
  <r>
    <x v="1"/>
    <s v="顾客"/>
    <s v="內需"/>
    <s v="-無-"/>
    <s v="C00001"/>
    <x v="2"/>
    <s v="江苏京信电子有限公司(Cable)"/>
    <s v="자동차(조사)"/>
    <s v="AEXF"/>
    <n v="100003663"/>
    <s v="AEXF"/>
    <s v="5SQ"/>
    <s v="B"/>
    <m/>
    <n v="200"/>
    <s v="완제품"/>
    <s v="AEXF 5SQ(완제품)"/>
    <s v="A/R송장 (IN)"/>
    <n v="200"/>
    <s v="M"/>
    <n v="9.41"/>
    <n v="3.7"/>
    <n v="740.86"/>
  </r>
  <r>
    <x v="1"/>
    <s v="顾客"/>
    <s v="內需"/>
    <s v="-無-"/>
    <s v="C00001"/>
    <x v="2"/>
    <s v="江苏京信电子有限公司(Cable)"/>
    <s v="자동차(조사)"/>
    <s v="AEXF"/>
    <n v="100003681"/>
    <s v="AEXF"/>
    <s v="8SQ"/>
    <s v="R"/>
    <m/>
    <n v="150"/>
    <s v="완제품"/>
    <s v="AEXF 8SQ(완제품)"/>
    <s v="A/R송장 (IN)"/>
    <n v="100"/>
    <s v="M"/>
    <n v="7.15"/>
    <n v="5.53"/>
    <n v="553.29"/>
  </r>
  <r>
    <x v="1"/>
    <s v="顾客"/>
    <s v="內需"/>
    <s v="-無-"/>
    <s v="C00001"/>
    <x v="2"/>
    <s v="江苏京信电子有限公司(Cable)"/>
    <s v="자동차(조사)"/>
    <s v="AEXF"/>
    <n v="100003650"/>
    <s v="AEXF"/>
    <s v="3SQ"/>
    <s v="R"/>
    <m/>
    <n v="300"/>
    <s v="완제품"/>
    <s v="AEXF 3SQ(완제품)"/>
    <s v="A/R송장 (IN)"/>
    <n v="1500"/>
    <s v="M"/>
    <n v="40.6"/>
    <n v="2.15"/>
    <n v="3226.5"/>
  </r>
  <r>
    <x v="1"/>
    <s v="顾客"/>
    <s v="內需"/>
    <s v="-無-"/>
    <s v="C00001"/>
    <x v="2"/>
    <s v="江苏京信电子有限公司(Cable)"/>
    <s v="자동차(조사)"/>
    <s v="AEXF"/>
    <n v="100003641"/>
    <s v="AEXF"/>
    <s v="3SQ"/>
    <s v="G"/>
    <m/>
    <n v="300"/>
    <s v="완제품"/>
    <s v="AEXF 3SQ(완제품)"/>
    <s v="A/R송장 (IN)"/>
    <n v="600"/>
    <s v="M"/>
    <n v="16.239999999999998"/>
    <n v="2.15"/>
    <n v="1290.5999999999999"/>
  </r>
  <r>
    <x v="1"/>
    <s v="顾客"/>
    <s v="內需"/>
    <s v="-無-"/>
    <s v="C00001"/>
    <x v="2"/>
    <s v="江苏京信电子有限公司(Cable)"/>
    <s v="자동차(조사)"/>
    <s v="AEXF"/>
    <n v="100003639"/>
    <s v="AEXF"/>
    <s v="3SQ"/>
    <s v="O"/>
    <m/>
    <n v="300"/>
    <s v="완제품"/>
    <s v="AEXF 3SQ(완제품)"/>
    <s v="A/R송장 (IN)"/>
    <n v="900"/>
    <s v="M"/>
    <n v="24.36"/>
    <n v="2.15"/>
    <n v="1935.9"/>
  </r>
  <r>
    <x v="1"/>
    <s v="顾客"/>
    <s v="內需"/>
    <s v="-無-"/>
    <s v="C00001"/>
    <x v="2"/>
    <s v="江苏京信电子有限公司(Cable)"/>
    <s v="자동차(조사)"/>
    <s v="AEXF"/>
    <n v="100003644"/>
    <s v="AEXF"/>
    <s v="3SQ"/>
    <s v="P"/>
    <m/>
    <n v="300"/>
    <s v="완제품"/>
    <s v="AEXF 3SQ(완제품)"/>
    <s v="A/R송장 (IN)"/>
    <n v="1200"/>
    <s v="M"/>
    <n v="32.479999999999997"/>
    <n v="2.15"/>
    <n v="2581.1999999999998"/>
  </r>
  <r>
    <x v="1"/>
    <s v="顾客"/>
    <s v="內需"/>
    <s v="-無-"/>
    <s v="C00001"/>
    <x v="2"/>
    <s v="江苏京信电子有限公司(Cable)"/>
    <s v="자동차(조사)"/>
    <s v="AEXF"/>
    <n v="100003650"/>
    <s v="AEXF"/>
    <s v="3SQ"/>
    <s v="R"/>
    <m/>
    <n v="300"/>
    <s v="완제품"/>
    <s v="AEXF 3SQ(완제품)"/>
    <s v="A/R송장 (IN)"/>
    <n v="8700"/>
    <s v="M"/>
    <n v="235.5"/>
    <n v="2.15"/>
    <n v="18713.7"/>
  </r>
  <r>
    <x v="1"/>
    <s v="顾客"/>
    <s v="內需"/>
    <s v="-無-"/>
    <s v="C00001"/>
    <x v="2"/>
    <s v="江苏京信电子有限公司(Cable)"/>
    <s v="자동차(조사)"/>
    <s v="AEXF"/>
    <n v="100003653"/>
    <s v="AEXF"/>
    <s v="3SQ"/>
    <s v="W"/>
    <m/>
    <n v="300"/>
    <s v="완제품"/>
    <s v="AEXF 3SQ(완제품)"/>
    <s v="A/R송장 (IN)"/>
    <n v="4060"/>
    <s v="M"/>
    <n v="109.9"/>
    <n v="2.15"/>
    <n v="8733.06"/>
  </r>
  <r>
    <x v="1"/>
    <s v="顾客"/>
    <s v="內需"/>
    <s v="-無-"/>
    <s v="C00001"/>
    <x v="2"/>
    <s v="江苏京信电子有限公司(Cable)"/>
    <s v="자동차(조사)"/>
    <s v="AEXF"/>
    <n v="100003655"/>
    <s v="AEXF"/>
    <s v="3SQ"/>
    <s v="Y"/>
    <m/>
    <n v="300"/>
    <s v="완제품"/>
    <s v="AEXF 3SQ(완제품)"/>
    <s v="A/R송장 (IN)"/>
    <n v="1750"/>
    <s v="M"/>
    <n v="47.37"/>
    <n v="2.15"/>
    <n v="3764.25"/>
  </r>
  <r>
    <x v="1"/>
    <s v="顾客"/>
    <s v="內需"/>
    <s v="-無-"/>
    <s v="C00001"/>
    <x v="2"/>
    <s v="江苏京信电子有限公司(Cable)"/>
    <s v="자동차(조사)"/>
    <s v="AEXF"/>
    <n v="100003663"/>
    <s v="AEXF"/>
    <s v="5SQ"/>
    <s v="B"/>
    <m/>
    <n v="200"/>
    <s v="완제품"/>
    <s v="AEXF 5SQ(완제품)"/>
    <s v="A/R송장 (IN)"/>
    <n v="1000"/>
    <s v="M"/>
    <n v="47.07"/>
    <n v="3.7"/>
    <n v="3704.3"/>
  </r>
  <r>
    <x v="1"/>
    <s v="顾客"/>
    <s v="內需"/>
    <s v="-無-"/>
    <s v="C00001"/>
    <x v="2"/>
    <s v="江苏京信电子有限公司(Cable)"/>
    <s v="자동차(조사)"/>
    <s v="AEXF"/>
    <n v="100003672"/>
    <s v="AEXF"/>
    <s v="5SQ"/>
    <s v="W"/>
    <m/>
    <n v="200"/>
    <s v="완제품"/>
    <s v="AEXF 5SQ(완제품)"/>
    <s v="A/R송장 (IN)"/>
    <n v="1600"/>
    <s v="M"/>
    <n v="75.31"/>
    <n v="3.7"/>
    <n v="5926.88"/>
  </r>
  <r>
    <x v="1"/>
    <s v="顾客"/>
    <s v="內需"/>
    <s v="-無-"/>
    <s v="C00001"/>
    <x v="2"/>
    <s v="江苏京信电子有限公司(Cable)"/>
    <s v="자동차(조사)"/>
    <s v="AEXF"/>
    <n v="100003666"/>
    <s v="AEXF"/>
    <s v="5SQ"/>
    <s v="L"/>
    <m/>
    <n v="200"/>
    <s v="완제품"/>
    <s v="AEXF 5SQ(완제품)"/>
    <s v="A/R송장 (IN)"/>
    <n v="1000"/>
    <s v="M"/>
    <n v="47.07"/>
    <n v="3.7"/>
    <n v="3704.3"/>
  </r>
  <r>
    <x v="1"/>
    <s v="顾客"/>
    <s v="內需"/>
    <s v="-無-"/>
    <s v="C00001"/>
    <x v="2"/>
    <s v="江苏京信电子有限公司(Cable)"/>
    <s v="자동차(조사)"/>
    <s v="AEXF"/>
    <n v="100003669"/>
    <s v="AEXF"/>
    <s v="5SQ"/>
    <s v="R"/>
    <m/>
    <n v="200"/>
    <s v="완제품"/>
    <s v="AEXF 5SQ(완제품)"/>
    <s v="A/R송장 (IN)"/>
    <n v="3000"/>
    <s v="M"/>
    <n v="141.19999999999999"/>
    <n v="3.7"/>
    <n v="11112.9"/>
  </r>
  <r>
    <x v="1"/>
    <s v="顾客"/>
    <s v="內需"/>
    <s v="-無-"/>
    <s v="C00001"/>
    <x v="2"/>
    <s v="江苏京信电子有限公司(Cable)"/>
    <s v="자동차(조사)"/>
    <s v="AEXF"/>
    <n v="100003643"/>
    <s v="AEXF"/>
    <s v="3SQ"/>
    <s v="L"/>
    <m/>
    <n v="300"/>
    <s v="완제품"/>
    <s v="AEXF 3SQ(완제품)"/>
    <s v="A/R송장 (IN)"/>
    <n v="1800"/>
    <s v="M"/>
    <n v="48.72"/>
    <n v="2.15"/>
    <n v="3871.8"/>
  </r>
  <r>
    <x v="1"/>
    <s v="顾客"/>
    <s v="內需"/>
    <s v="-無-"/>
    <s v="C00001"/>
    <x v="2"/>
    <s v="江苏京信电子有限公司(Cable)"/>
    <s v="자동차(조사)"/>
    <s v="AEXF"/>
    <n v="100003687"/>
    <s v="AEXF"/>
    <s v="10SQ"/>
    <s v="R"/>
    <m/>
    <n v="2000"/>
    <s v="완제품"/>
    <s v="AEXF 10SQ(완제품)"/>
    <s v="A/R송장 (IN)"/>
    <n v="4000"/>
    <s v="M"/>
    <n v="364.48"/>
    <n v="6.87"/>
    <n v="27481.200000000001"/>
  </r>
  <r>
    <x v="1"/>
    <s v="顾客"/>
    <s v="內需"/>
    <s v="-無-"/>
    <s v="C00001"/>
    <x v="2"/>
    <s v="江苏京信电子有限公司(Cable)"/>
    <s v="자동차(조사)"/>
    <s v="AEXF"/>
    <n v="100003687"/>
    <s v="AEXF"/>
    <s v="10SQ"/>
    <s v="R"/>
    <m/>
    <n v="2000"/>
    <s v="완제품"/>
    <s v="AEXF 10SQ(완제품)"/>
    <s v="A/R송장 (IN)"/>
    <n v="2000"/>
    <s v="M"/>
    <n v="182.24"/>
    <n v="6.87"/>
    <n v="13740.6"/>
  </r>
  <r>
    <x v="1"/>
    <s v="顾客"/>
    <s v="內需"/>
    <s v="-無-"/>
    <s v="C00001"/>
    <x v="2"/>
    <s v="江苏京信电子有限公司(Cable)"/>
    <s v="자동차(조사)"/>
    <s v="AEXF"/>
    <n v="100003685"/>
    <s v="AEXF"/>
    <s v="10SQ"/>
    <s v="B"/>
    <m/>
    <n v="2000"/>
    <s v="완제품"/>
    <s v="AEXF 10SQ(완제품)"/>
    <s v="A/R송장 (IN)"/>
    <n v="4000"/>
    <s v="M"/>
    <n v="364.48"/>
    <n v="6.87"/>
    <n v="27481.200000000001"/>
  </r>
  <r>
    <x v="1"/>
    <s v="顾客"/>
    <s v="內需"/>
    <s v="-無-"/>
    <s v="C00001"/>
    <x v="2"/>
    <s v="江苏京信电子有限公司(Cable)"/>
    <s v="자동차(조사)"/>
    <s v="AEXF"/>
    <n v="100003430"/>
    <s v="AEXF"/>
    <s v="0.5SQ"/>
    <s v="L"/>
    <m/>
    <n v="1000"/>
    <s v="완제품"/>
    <s v="AEXF 0.5SQ(완제품)"/>
    <s v="A/R송장 (IN)"/>
    <n v="2000"/>
    <s v="M"/>
    <n v="9.1"/>
    <n v="0.51"/>
    <n v="1011.8"/>
  </r>
  <r>
    <x v="1"/>
    <s v="顾客"/>
    <s v="內需"/>
    <s v="-無-"/>
    <s v="C00001"/>
    <x v="2"/>
    <s v="江苏京信电子有限公司(Cable)"/>
    <s v="자동차(조사)"/>
    <s v="AEXF"/>
    <n v="100003650"/>
    <s v="AEXF"/>
    <s v="3SQ"/>
    <s v="R"/>
    <m/>
    <n v="300"/>
    <s v="완제품"/>
    <s v="AEXF 3SQ(완제품)"/>
    <s v="A/R송장 (IN)"/>
    <n v="300"/>
    <s v="M"/>
    <n v="8.1199999999999992"/>
    <n v="2.15"/>
    <n v="645.29999999999995"/>
  </r>
  <r>
    <x v="1"/>
    <s v="顾客"/>
    <s v="內需"/>
    <s v="-無-"/>
    <s v="C00001"/>
    <x v="2"/>
    <s v="江苏京信电子有限公司(Cable)"/>
    <s v="자동차(조사)"/>
    <s v="AEXF"/>
    <n v="100003650"/>
    <s v="AEXF"/>
    <s v="3SQ"/>
    <s v="R"/>
    <m/>
    <n v="300"/>
    <s v="완제품"/>
    <s v="AEXF 3SQ(완제품)"/>
    <s v="A/R송장 (IN)"/>
    <n v="3000"/>
    <s v="M"/>
    <n v="81.209999999999994"/>
    <n v="2.15"/>
    <n v="6453"/>
  </r>
  <r>
    <x v="1"/>
    <s v="顾客"/>
    <s v="內需"/>
    <s v="-無-"/>
    <s v="C00001"/>
    <x v="2"/>
    <s v="江苏京信电子有限公司(Cable)"/>
    <s v="자동차(조사)"/>
    <s v="AEXF"/>
    <n v="100003655"/>
    <s v="AEXF"/>
    <s v="3SQ"/>
    <s v="Y"/>
    <m/>
    <n v="300"/>
    <s v="완제품"/>
    <s v="AEXF 3SQ(완제품)"/>
    <s v="A/R송장 (IN)"/>
    <n v="1500"/>
    <s v="M"/>
    <n v="40.6"/>
    <n v="2.15"/>
    <n v="3226.5"/>
  </r>
  <r>
    <x v="1"/>
    <s v="顾客"/>
    <s v="內需"/>
    <s v="-無-"/>
    <s v="C00001"/>
    <x v="2"/>
    <s v="江苏京信电子有限公司(Cable)"/>
    <s v="자동차(조사)"/>
    <s v="AEXF"/>
    <n v="100003653"/>
    <s v="AEXF"/>
    <s v="3SQ"/>
    <s v="W"/>
    <m/>
    <n v="300"/>
    <s v="완제품"/>
    <s v="AEXF 3SQ(완제품)"/>
    <s v="A/R송장 (IN)"/>
    <n v="2000"/>
    <s v="M"/>
    <n v="54.14"/>
    <n v="2.15"/>
    <n v="4302"/>
  </r>
  <r>
    <x v="1"/>
    <s v="顾客"/>
    <s v="內需"/>
    <s v="-無-"/>
    <s v="C00001"/>
    <x v="2"/>
    <s v="江苏京信电子有限公司(Cable)"/>
    <s v="자동차(조사)"/>
    <s v="AEXF"/>
    <n v="100003516"/>
    <s v="AEXF"/>
    <s v="0.85SQ"/>
    <s v="R"/>
    <m/>
    <n v="500"/>
    <s v="완제품"/>
    <s v="AEXF 0.85SQ(완제품)"/>
    <s v="A/R송장 (IN)"/>
    <n v="850"/>
    <s v="M"/>
    <n v="6.62"/>
    <n v="0.73"/>
    <n v="617.27"/>
  </r>
  <r>
    <x v="1"/>
    <s v="顾客"/>
    <s v="內需"/>
    <s v="-無-"/>
    <s v="C00001"/>
    <x v="2"/>
    <s v="江苏京信电子有限公司(Cable)"/>
    <s v="자동차(조사)"/>
    <s v="AEXF"/>
    <n v="100003516"/>
    <s v="AEXF"/>
    <s v="0.85SQ"/>
    <s v="R"/>
    <m/>
    <n v="500"/>
    <s v="완제품"/>
    <s v="AEXF 0.85SQ(완제품)"/>
    <s v="A/R송장 (IN)"/>
    <n v="500"/>
    <s v="M"/>
    <n v="3.89"/>
    <n v="0.73"/>
    <n v="363.1"/>
  </r>
  <r>
    <x v="1"/>
    <s v="顾客"/>
    <s v="內需"/>
    <s v="-無-"/>
    <s v="C00001"/>
    <x v="2"/>
    <s v="江苏京信电子有限公司(Cable)"/>
    <s v="자동차(조사)"/>
    <s v="AEXF"/>
    <n v="100003650"/>
    <s v="AEXF"/>
    <s v="3SQ"/>
    <s v="R"/>
    <m/>
    <n v="300"/>
    <s v="완제품"/>
    <s v="AEXF 3SQ(완제품)"/>
    <s v="A/R송장 (IN)"/>
    <n v="1200"/>
    <s v="M"/>
    <n v="32.479999999999997"/>
    <n v="2.15"/>
    <n v="2581.1999999999998"/>
  </r>
  <r>
    <x v="1"/>
    <s v="顾客"/>
    <s v="內需"/>
    <s v="-無-"/>
    <s v="C00001"/>
    <x v="2"/>
    <s v="江苏京信电子有限公司(Cable)"/>
    <s v="자동차(조사)"/>
    <s v="AEXF"/>
    <n v="100003653"/>
    <s v="AEXF"/>
    <s v="3SQ"/>
    <s v="W"/>
    <m/>
    <n v="300"/>
    <s v="완제품"/>
    <s v="AEXF 3SQ(완제품)"/>
    <s v="A/R송장 (IN)"/>
    <n v="1200"/>
    <s v="M"/>
    <n v="32.479999999999997"/>
    <n v="2.15"/>
    <n v="2581.1999999999998"/>
  </r>
  <r>
    <x v="1"/>
    <s v="顾客"/>
    <s v="內需"/>
    <s v="-無-"/>
    <s v="C00001"/>
    <x v="2"/>
    <s v="江苏京信电子有限公司(Cable)"/>
    <s v="자동차(조사)"/>
    <s v="AEXF"/>
    <n v="100003636"/>
    <s v="AEXF"/>
    <s v="3SQ"/>
    <s v="B"/>
    <m/>
    <n v="300"/>
    <s v="완제품"/>
    <s v="AEXF 3SQ(완제품)"/>
    <s v="A/R송장 (IN)"/>
    <n v="900"/>
    <s v="M"/>
    <n v="24.36"/>
    <n v="2.15"/>
    <n v="1935.9"/>
  </r>
  <r>
    <x v="1"/>
    <s v="顾客"/>
    <s v="內需"/>
    <s v="-無-"/>
    <s v="C00001"/>
    <x v="2"/>
    <s v="江苏京信电子有限公司(Cable)"/>
    <s v="자동차(조사)"/>
    <s v="AEXF"/>
    <n v="100003398"/>
    <s v="AEXF"/>
    <s v="0.5SQ"/>
    <s v="B"/>
    <m/>
    <n v="1000"/>
    <s v="완제품"/>
    <s v="AEXF 0.5SQ(완제품)"/>
    <s v="A/R송장 (IN)"/>
    <n v="2000"/>
    <s v="M"/>
    <n v="9.1"/>
    <n v="0.51"/>
    <n v="1011.8"/>
  </r>
  <r>
    <x v="1"/>
    <s v="顾客"/>
    <s v="內需"/>
    <s v="-無-"/>
    <s v="C00001"/>
    <x v="2"/>
    <s v="江苏京信电子有限公司(Cable)"/>
    <s v="자동차(조사)"/>
    <s v="AEXF"/>
    <n v="100003404"/>
    <s v="AEXF"/>
    <s v="0.5SQ"/>
    <s v="Br"/>
    <m/>
    <n v="1000"/>
    <s v="완제품"/>
    <s v="AEXF 0.5SQ(완제품)"/>
    <s v="A/R송장 (IN)"/>
    <n v="1000"/>
    <s v="M"/>
    <n v="4.55"/>
    <n v="0.51"/>
    <n v="505.9"/>
  </r>
  <r>
    <x v="1"/>
    <s v="顾客"/>
    <s v="內需"/>
    <s v="-無-"/>
    <s v="C00001"/>
    <x v="2"/>
    <s v="江苏京信电子有限公司(Cable)"/>
    <s v="자동차(조사)"/>
    <s v="AEXF"/>
    <n v="100003410"/>
    <s v="AEXF"/>
    <s v="0.5SQ"/>
    <s v="O"/>
    <m/>
    <n v="1000"/>
    <s v="완제품"/>
    <s v="AEXF 0.5SQ(완제품)"/>
    <s v="A/R송장 (IN)"/>
    <n v="1000"/>
    <s v="M"/>
    <n v="4.55"/>
    <n v="0.51"/>
    <n v="505.9"/>
  </r>
  <r>
    <x v="1"/>
    <s v="顾客"/>
    <s v="內需"/>
    <s v="-無-"/>
    <s v="C00022"/>
    <x v="13"/>
    <s v="威海太光环保塑料制品有限公司"/>
    <s v="자동차(조사)"/>
    <s v="AEXF"/>
    <n v="100003471"/>
    <s v="AEXF"/>
    <s v="0.85SQ"/>
    <s v="B"/>
    <m/>
    <n v="500"/>
    <s v="완제품"/>
    <s v="AEXF 0.85SQ(완제품)"/>
    <s v="A/R송장 (IN)"/>
    <n v="500"/>
    <s v="M"/>
    <n v="3.89"/>
    <n v="0.72"/>
    <n v="361.8"/>
  </r>
  <r>
    <x v="1"/>
    <s v="顾客"/>
    <s v="內需"/>
    <s v="-無-"/>
    <s v="C00032"/>
    <x v="1"/>
    <s v="Kyungshin Cable international corporation"/>
    <s v="자동차(조사)"/>
    <s v="AEXF"/>
    <n v="160003650"/>
    <s v="AEXF"/>
    <s v="3SQ"/>
    <s v="R"/>
    <s v="(KL&amp;YM)NPS"/>
    <n v="1800"/>
    <s v="완제품"/>
    <s v="AEXF 3SQ(완제품)"/>
    <s v="A/R송장 (IN)"/>
    <n v="36000"/>
    <s v="M"/>
    <n v="974.48"/>
    <n v="0.33"/>
    <n v="84915.51"/>
  </r>
  <r>
    <x v="1"/>
    <s v="顾客"/>
    <s v="內需"/>
    <s v="-無-"/>
    <s v="C00032"/>
    <x v="1"/>
    <s v="Kyungshin Cable international corporation"/>
    <s v="자동차(조사)"/>
    <s v="AEXF"/>
    <n v="160003650"/>
    <s v="AEXF"/>
    <s v="3SQ"/>
    <s v="R"/>
    <s v="(KL&amp;YM)NPS"/>
    <n v="1800"/>
    <s v="완제품"/>
    <s v="AEXF 3SQ(완제품)"/>
    <s v="A/R송장 (IN)"/>
    <n v="52200"/>
    <s v="M"/>
    <n v="1413"/>
    <n v="0.33"/>
    <n v="123127.49"/>
  </r>
  <r>
    <x v="1"/>
    <s v="顾客"/>
    <s v="內需"/>
    <s v="-無-"/>
    <s v="C00032"/>
    <x v="1"/>
    <s v="Kyungshin Cable international corporation"/>
    <s v="자동차(조사)"/>
    <s v="AEXF"/>
    <n v="160003650"/>
    <s v="AEXF"/>
    <s v="3SQ"/>
    <s v="R"/>
    <s v="(KL&amp;YM)NPS"/>
    <n v="1800"/>
    <s v="완제품"/>
    <s v="AEXF 3SQ(완제품)"/>
    <s v="A/R송장 (IN)"/>
    <n v="3600"/>
    <s v="M"/>
    <n v="97.45"/>
    <n v="0.33"/>
    <n v="8491.5499999999993"/>
  </r>
  <r>
    <x v="1"/>
    <s v="顾客"/>
    <s v="內需"/>
    <s v="-無-"/>
    <s v="C00032"/>
    <x v="1"/>
    <s v="Kyungshin Cable international corporation"/>
    <s v="자동차(조사)"/>
    <s v="AEXF"/>
    <n v="160003636"/>
    <s v="AEXF"/>
    <s v="3SQ"/>
    <s v="B"/>
    <s v="(KL&amp;YM)NPS"/>
    <n v="1800"/>
    <s v="완제품"/>
    <s v="AEXF 3SQ(완제품)"/>
    <s v="A/R송장 (IN)"/>
    <n v="16200"/>
    <s v="M"/>
    <n v="438.52"/>
    <n v="0.33"/>
    <n v="38211.980000000003"/>
  </r>
  <r>
    <x v="1"/>
    <s v="顾客"/>
    <s v="內需"/>
    <s v="-無-"/>
    <s v="C00032"/>
    <x v="1"/>
    <s v="Kyungshin Cable international corporation"/>
    <s v="자동차(조사)"/>
    <s v="AEXF"/>
    <n v="160003636"/>
    <s v="AEXF"/>
    <s v="3SQ"/>
    <s v="B"/>
    <s v="(KL&amp;YM)NPS"/>
    <n v="1800"/>
    <s v="완제품"/>
    <s v="AEXF 3SQ(완제품)"/>
    <s v="A/R송장 (IN)"/>
    <n v="5400"/>
    <s v="M"/>
    <n v="146.16999999999999"/>
    <n v="0.33"/>
    <n v="12737.33"/>
  </r>
  <r>
    <x v="1"/>
    <s v="顾客"/>
    <s v="內需"/>
    <s v="-無-"/>
    <s v="C00032"/>
    <x v="1"/>
    <s v="Kyungshin Cable international corporation"/>
    <s v="자동차(조사)"/>
    <s v="AEXF"/>
    <n v="160003650"/>
    <s v="AEXF"/>
    <s v="3SQ"/>
    <s v="R"/>
    <s v="(KL&amp;YM)NPS"/>
    <n v="1800"/>
    <s v="완제품"/>
    <s v="AEXF 3SQ(완제품)"/>
    <s v="A/R송장 (IN)"/>
    <n v="7200"/>
    <s v="M"/>
    <n v="194.9"/>
    <n v="0.33"/>
    <n v="16983.099999999999"/>
  </r>
  <r>
    <x v="1"/>
    <s v="顾客"/>
    <s v="內需"/>
    <s v="-無-"/>
    <s v="C00032"/>
    <x v="1"/>
    <s v="Kyungshin Cable international corporation"/>
    <s v="자동차(조사)"/>
    <s v="AEXF"/>
    <n v="160003681"/>
    <s v="AEXF"/>
    <s v="8SQ"/>
    <s v="R"/>
    <s v="(KL)NPS"/>
    <n v="700"/>
    <s v="완제품"/>
    <s v="AEXF 8SQ(완제품)"/>
    <s v="A/R송장 (IN)"/>
    <n v="18200"/>
    <s v="M"/>
    <n v="1301.3499999999999"/>
    <n v="0.86"/>
    <n v="110769.2"/>
  </r>
  <r>
    <x v="1"/>
    <s v="顾客"/>
    <s v="內需"/>
    <s v="-無-"/>
    <s v="C00032"/>
    <x v="1"/>
    <s v="Kyungshin Cable international corporation"/>
    <s v="자동차(조사)"/>
    <s v="AEXF"/>
    <n v="160003636"/>
    <s v="AEXF"/>
    <s v="3SQ"/>
    <s v="B"/>
    <s v="(KL&amp;YM)NPS"/>
    <n v="1800"/>
    <s v="완제품"/>
    <s v="AEXF 3SQ(완제품)"/>
    <s v="A/R송장 (IN)"/>
    <n v="52200"/>
    <s v="M"/>
    <n v="1413"/>
    <n v="0.33"/>
    <n v="123127.49"/>
  </r>
  <r>
    <x v="1"/>
    <s v="顾客"/>
    <s v="內需"/>
    <s v="-無-"/>
    <s v="C00032"/>
    <x v="1"/>
    <s v="Kyungshin Cable international corporation"/>
    <s v="자동차(조사)"/>
    <s v="AEXF"/>
    <n v="160003681"/>
    <s v="AEXF"/>
    <s v="8SQ"/>
    <s v="R"/>
    <s v="(KL)NPS"/>
    <n v="700"/>
    <s v="완제품"/>
    <s v="AEXF 8SQ(완제품)"/>
    <s v="A/R송장 (IN)"/>
    <n v="35700"/>
    <s v="M"/>
    <n v="2552.66"/>
    <n v="0.86"/>
    <n v="217278.05"/>
  </r>
  <r>
    <x v="1"/>
    <s v="顾客"/>
    <s v="內需"/>
    <s v="-無-"/>
    <s v="C00032"/>
    <x v="1"/>
    <s v="Kyungshin Cable international corporation"/>
    <s v="자동차(조사)"/>
    <s v="AEXF"/>
    <n v="160003681"/>
    <s v="AEXF"/>
    <s v="8SQ"/>
    <s v="R"/>
    <s v="(KL)NPS"/>
    <n v="700"/>
    <s v="완제품"/>
    <s v="AEXF 8SQ(완제품)"/>
    <s v="A/R송장 (IN)"/>
    <n v="7700"/>
    <s v="M"/>
    <n v="550.57000000000005"/>
    <n v="0.86"/>
    <n v="46863.89"/>
  </r>
  <r>
    <x v="1"/>
    <s v="顾客"/>
    <s v="內需"/>
    <s v="-無-"/>
    <s v="C00032"/>
    <x v="1"/>
    <s v="Kyungshin Cable international corporation"/>
    <s v="자동차(조사)"/>
    <s v="AEXF"/>
    <n v="160003669"/>
    <s v="AEXF"/>
    <s v="5SQ"/>
    <s v="R"/>
    <s v="(KL)NPS"/>
    <n v="1000"/>
    <s v="완제품"/>
    <s v="AEXF 5SQ(완제품)"/>
    <s v="A/R송장 (IN)"/>
    <n v="21000"/>
    <s v="M"/>
    <n v="988.41"/>
    <n v="0.56000000000000005"/>
    <n v="83686.23"/>
  </r>
  <r>
    <x v="1"/>
    <s v="顾客"/>
    <s v="內需"/>
    <s v="-無-"/>
    <s v="C00032"/>
    <x v="1"/>
    <s v="Kyungshin Cable international corporation"/>
    <s v="자동차(조사)"/>
    <s v="AEXF"/>
    <n v="160003681"/>
    <s v="AEXF"/>
    <s v="8SQ"/>
    <s v="R"/>
    <s v="(KL)NPS"/>
    <n v="700"/>
    <s v="완제품"/>
    <s v="AEXF 8SQ(완제품)"/>
    <s v="A/R송장 (IN)"/>
    <n v="4900"/>
    <s v="M"/>
    <n v="350.36"/>
    <n v="0.86"/>
    <n v="29822.48"/>
  </r>
  <r>
    <x v="1"/>
    <s v="顾客"/>
    <s v="內需"/>
    <s v="-無-"/>
    <s v="C00032"/>
    <x v="1"/>
    <s v="Kyungshin Cable international corporation"/>
    <s v="자동차(조사)"/>
    <s v="AEXF"/>
    <n v="160003666"/>
    <s v="AEXF"/>
    <s v="5SQ"/>
    <s v="L"/>
    <s v="(KL)NPS"/>
    <n v="1000"/>
    <s v="완제품"/>
    <s v="AEXF 5SQ(완제품)"/>
    <s v="A/R송장 (IN)"/>
    <n v="1000"/>
    <s v="M"/>
    <n v="47.07"/>
    <n v="0.56000000000000005"/>
    <n v="3985.06"/>
  </r>
  <r>
    <x v="1"/>
    <s v="顾客"/>
    <s v="內需"/>
    <s v="-無-"/>
    <s v="C00032"/>
    <x v="1"/>
    <s v="Kyungshin Cable international corporation"/>
    <s v="자동차(조사)"/>
    <s v="AEXF"/>
    <n v="160003666"/>
    <s v="AEXF"/>
    <s v="5SQ"/>
    <s v="L"/>
    <s v="(KL)NPS"/>
    <n v="1000"/>
    <s v="완제품"/>
    <s v="AEXF 5SQ(완제품)"/>
    <s v="A/R송장 (IN)"/>
    <n v="15000"/>
    <s v="M"/>
    <n v="706.01"/>
    <n v="0.56000000000000005"/>
    <n v="59775.88"/>
  </r>
  <r>
    <x v="1"/>
    <s v="顾客"/>
    <s v="內需"/>
    <s v="-無-"/>
    <s v="C00032"/>
    <x v="1"/>
    <s v="Kyungshin Cable international corporation"/>
    <s v="자동차(조사)"/>
    <s v="AEXF"/>
    <n v="100016094"/>
    <s v="AEXF"/>
    <s v="5SQ"/>
    <s v="W"/>
    <s v="(KL&amp;YM)NPS"/>
    <n v="1000"/>
    <s v="완제품"/>
    <s v="AEXF 5SQ(완제품)"/>
    <s v="A/R송장 (IN)"/>
    <n v="18000"/>
    <s v="M"/>
    <n v="847.21"/>
    <n v="0.56000000000000005"/>
    <n v="71731.06"/>
  </r>
  <r>
    <x v="1"/>
    <s v="顾客"/>
    <s v="內需"/>
    <s v="-無-"/>
    <s v="C00032"/>
    <x v="1"/>
    <s v="Kyungshin Cable international corporation"/>
    <s v="자동차(조사)"/>
    <s v="AEXF"/>
    <n v="160003676"/>
    <s v="AEXF"/>
    <s v="8SQ"/>
    <s v="B"/>
    <s v="(KL)NPS"/>
    <n v="700"/>
    <s v="완제품"/>
    <s v="AEXF 8SQ(완제품)"/>
    <s v="A/R송장 (IN)"/>
    <n v="7700"/>
    <s v="M"/>
    <n v="550.57000000000005"/>
    <n v="0.86"/>
    <n v="46863.89"/>
  </r>
  <r>
    <x v="1"/>
    <s v="顾客"/>
    <s v="內需"/>
    <s v="-無-"/>
    <s v="C00032"/>
    <x v="1"/>
    <s v="Kyungshin Cable international corporation"/>
    <s v="자동차(조사)"/>
    <s v="AEXF"/>
    <n v="100016094"/>
    <s v="AEXF"/>
    <s v="5SQ"/>
    <s v="W"/>
    <s v="(KL&amp;YM)NPS"/>
    <n v="1000"/>
    <s v="완제품"/>
    <s v="AEXF 5SQ(완제품)"/>
    <s v="A/R송장 (IN)"/>
    <n v="28000"/>
    <s v="M"/>
    <n v="1317.88"/>
    <n v="0.56000000000000005"/>
    <n v="111581.64"/>
  </r>
  <r>
    <x v="1"/>
    <s v="顾客"/>
    <s v="內需"/>
    <s v="-無-"/>
    <s v="C00032"/>
    <x v="1"/>
    <s v="Kyungshin Cable international corporation"/>
    <s v="자동차(조사)"/>
    <s v="AEXF"/>
    <n v="100016094"/>
    <s v="AEXF"/>
    <s v="5SQ"/>
    <s v="W"/>
    <s v="(KL&amp;YM)NPS"/>
    <n v="1000"/>
    <s v="완제품"/>
    <s v="AEXF 5SQ(완제품)"/>
    <s v="A/R송장 (IN)"/>
    <n v="28000"/>
    <s v="M"/>
    <n v="1317.88"/>
    <n v="0.56000000000000005"/>
    <n v="111581.64"/>
  </r>
  <r>
    <x v="1"/>
    <s v="顾客"/>
    <s v="內需"/>
    <s v="-無-"/>
    <s v="C00032"/>
    <x v="1"/>
    <s v="Kyungshin Cable international corporation"/>
    <s v="자동차(조사)"/>
    <s v="AEXF"/>
    <n v="160003681"/>
    <s v="AEXF"/>
    <s v="8SQ"/>
    <s v="R"/>
    <s v="(KL)NPS"/>
    <n v="700"/>
    <s v="완제품"/>
    <s v="AEXF 8SQ(완제품)"/>
    <s v="A/R송장 (IN)"/>
    <n v="28700"/>
    <s v="M"/>
    <n v="2052.14"/>
    <n v="0.86"/>
    <n v="174674.51"/>
  </r>
  <r>
    <x v="1"/>
    <s v="顾客"/>
    <s v="內需"/>
    <s v="-無-"/>
    <s v="C00032"/>
    <x v="1"/>
    <s v="Kyungshin Cable international corporation"/>
    <s v="자동차(조사)"/>
    <s v="AEXF"/>
    <n v="160003666"/>
    <s v="AEXF"/>
    <s v="5SQ"/>
    <s v="L"/>
    <s v="(KL)NPS"/>
    <n v="1000"/>
    <s v="완제품"/>
    <s v="AEXF 5SQ(완제품)"/>
    <s v="A/R송장 (IN)"/>
    <n v="2000"/>
    <s v="M"/>
    <n v="94.13"/>
    <n v="0.56000000000000005"/>
    <n v="7970.12"/>
  </r>
  <r>
    <x v="1"/>
    <s v="顾客"/>
    <s v="內需"/>
    <s v="-無-"/>
    <s v="C00032"/>
    <x v="1"/>
    <s v="Kyungshin Cable international corporation"/>
    <s v="자동차(조사)"/>
    <s v="AEXF"/>
    <n v="160003650"/>
    <s v="AEXF"/>
    <s v="3SQ"/>
    <s v="R"/>
    <s v="(KL&amp;YM)NPS"/>
    <n v="1800"/>
    <s v="완제품"/>
    <s v="AEXF 3SQ(완제품)"/>
    <s v="A/R송장 (IN)"/>
    <n v="30600"/>
    <s v="M"/>
    <n v="828.31"/>
    <n v="0.33"/>
    <n v="72178.179999999993"/>
  </r>
  <r>
    <x v="1"/>
    <s v="顾客"/>
    <s v="內需"/>
    <s v="-無-"/>
    <s v="C00032"/>
    <x v="1"/>
    <s v="Kyungshin Cable international corporation"/>
    <s v="자동차(조사)"/>
    <s v="AEXF"/>
    <n v="160003650"/>
    <s v="AEXF"/>
    <s v="3SQ"/>
    <s v="R"/>
    <s v="(KL&amp;YM)NPS"/>
    <n v="1800"/>
    <s v="완제품"/>
    <s v="AEXF 3SQ(완제품)"/>
    <s v="A/R송장 (IN)"/>
    <n v="1800"/>
    <s v="M"/>
    <n v="48.72"/>
    <n v="0.33"/>
    <n v="4245.78"/>
  </r>
  <r>
    <x v="1"/>
    <s v="顾客"/>
    <s v="內需"/>
    <s v="-無-"/>
    <s v="C00032"/>
    <x v="1"/>
    <s v="Kyungshin Cable international corporation"/>
    <s v="자동차(조사)"/>
    <s v="AEXF"/>
    <n v="160003636"/>
    <s v="AEXF"/>
    <s v="3SQ"/>
    <s v="B"/>
    <s v="(KL&amp;YM)NPS"/>
    <n v="1800"/>
    <s v="완제품"/>
    <s v="AEXF 3SQ(완제품)"/>
    <s v="A/R송장 (IN)"/>
    <n v="32400"/>
    <s v="M"/>
    <n v="877.04"/>
    <n v="0.33"/>
    <n v="76423.960000000006"/>
  </r>
  <r>
    <x v="1"/>
    <s v="顾客"/>
    <s v="內需"/>
    <s v="-無-"/>
    <s v="C00032"/>
    <x v="1"/>
    <s v="Kyungshin Cable international corporation"/>
    <s v="자동차(조사)"/>
    <s v="AEXF"/>
    <n v="160003636"/>
    <s v="AEXF"/>
    <s v="3SQ"/>
    <s v="B"/>
    <s v="(KL&amp;YM)NPS"/>
    <n v="1800"/>
    <s v="완제품"/>
    <s v="AEXF 3SQ(완제품)"/>
    <s v="A/R송장 (IN)"/>
    <n v="59400"/>
    <s v="M"/>
    <n v="1607.9"/>
    <n v="0.33"/>
    <n v="140110.59"/>
  </r>
  <r>
    <x v="1"/>
    <s v="顾客"/>
    <s v="內需"/>
    <s v="-無-"/>
    <s v="C00032"/>
    <x v="1"/>
    <s v="Kyungshin Cable international corporation"/>
    <s v="자동차(조사)"/>
    <s v="AEXF"/>
    <n v="160003650"/>
    <s v="AEXF"/>
    <s v="3SQ"/>
    <s v="R"/>
    <s v="(KL&amp;YM)NPS"/>
    <n v="1800"/>
    <s v="완제품"/>
    <s v="AEXF 3SQ(완제품)"/>
    <s v="A/R송장 (IN)"/>
    <n v="41400"/>
    <s v="M"/>
    <n v="1120.6600000000001"/>
    <n v="0.33"/>
    <n v="97652.83"/>
  </r>
  <r>
    <x v="1"/>
    <s v="顾客"/>
    <s v="內需"/>
    <s v="-無-"/>
    <s v="C00032"/>
    <x v="1"/>
    <s v="Kyungshin Cable international corporation"/>
    <s v="자동차(조사)"/>
    <s v="AEXF"/>
    <n v="160003666"/>
    <s v="AEXF"/>
    <s v="5SQ"/>
    <s v="L"/>
    <s v="(KL)NPS"/>
    <n v="1000"/>
    <s v="완제품"/>
    <s v="AEXF 5SQ(완제품)"/>
    <s v="A/R송장 (IN)"/>
    <n v="1000"/>
    <s v="M"/>
    <n v="47.07"/>
    <n v="0.56000000000000005"/>
    <n v="3985.06"/>
  </r>
  <r>
    <x v="1"/>
    <s v="顾客"/>
    <s v="內需"/>
    <s v="-無-"/>
    <s v="C00032"/>
    <x v="1"/>
    <s v="Kyungshin Cable international corporation"/>
    <s v="자동차(조사)"/>
    <s v="AEXF"/>
    <n v="160003636"/>
    <s v="AEXF"/>
    <s v="3SQ"/>
    <s v="B"/>
    <s v="(KL&amp;YM)NPS"/>
    <n v="1800"/>
    <s v="완제품"/>
    <s v="AEXF 3SQ(완제품)"/>
    <s v="A/R송장 (IN)"/>
    <n v="3600"/>
    <s v="M"/>
    <n v="97.45"/>
    <n v="0.33"/>
    <n v="8491.5499999999993"/>
  </r>
  <r>
    <x v="1"/>
    <s v="顾客"/>
    <s v="內需"/>
    <s v="-無-"/>
    <s v="C00032"/>
    <x v="1"/>
    <s v="Kyungshin Cable international corporation"/>
    <s v="자동차(조사)"/>
    <s v="AEXF"/>
    <n v="160003666"/>
    <s v="AEXF"/>
    <s v="5SQ"/>
    <s v="L"/>
    <s v="(KL)NPS"/>
    <n v="1000"/>
    <s v="완제품"/>
    <s v="AEXF 5SQ(완제품)"/>
    <s v="A/R송장 (IN)"/>
    <n v="1000"/>
    <s v="M"/>
    <n v="47.07"/>
    <n v="0.56000000000000005"/>
    <n v="3985.06"/>
  </r>
  <r>
    <x v="1"/>
    <s v="顾客"/>
    <s v="內需"/>
    <s v="-無-"/>
    <s v="C00032"/>
    <x v="1"/>
    <s v="Kyungshin Cable international corporation"/>
    <s v="자동차(조사)"/>
    <s v="AEXF"/>
    <n v="160003636"/>
    <s v="AEXF"/>
    <s v="3SQ"/>
    <s v="B"/>
    <s v="(KL&amp;YM)NPS"/>
    <n v="1800"/>
    <s v="완제품"/>
    <s v="AEXF 3SQ(완제품)"/>
    <s v="A/R송장 (IN)"/>
    <n v="1800"/>
    <s v="M"/>
    <n v="48.72"/>
    <n v="0.33"/>
    <n v="4245.78"/>
  </r>
  <r>
    <x v="1"/>
    <s v="顾客"/>
    <s v="內需"/>
    <s v="-無-"/>
    <s v="C00032"/>
    <x v="1"/>
    <s v="Kyungshin Cable international corporation"/>
    <s v="자동차(조사)"/>
    <s v="AEXF"/>
    <n v="160003666"/>
    <s v="AEXF"/>
    <s v="5SQ"/>
    <s v="L"/>
    <s v="(KL)NPS"/>
    <n v="1000"/>
    <s v="완제품"/>
    <s v="AEXF 5SQ(완제품)"/>
    <s v="A/R송장 (IN)"/>
    <n v="2000"/>
    <s v="M"/>
    <n v="94.13"/>
    <n v="0.56000000000000005"/>
    <n v="7970.12"/>
  </r>
  <r>
    <x v="1"/>
    <s v="顾客"/>
    <s v="內需"/>
    <s v="-無-"/>
    <s v="C00032"/>
    <x v="1"/>
    <s v="Kyungshin Cable international corporation"/>
    <s v="자동차(조사)"/>
    <s v="AEXF"/>
    <n v="100016094"/>
    <s v="AEXF"/>
    <s v="5SQ"/>
    <s v="W"/>
    <s v="(KL&amp;YM)NPS"/>
    <n v="1000"/>
    <s v="완제품"/>
    <s v="AEXF 5SQ(완제품)"/>
    <s v="A/R송장 (IN)"/>
    <n v="2000"/>
    <s v="M"/>
    <n v="94.13"/>
    <n v="0.56000000000000005"/>
    <n v="7970.12"/>
  </r>
  <r>
    <x v="1"/>
    <s v="顾客"/>
    <s v="內需"/>
    <s v="-無-"/>
    <s v="C00001"/>
    <x v="2"/>
    <s v="江苏京信电子有限公司(Cable)"/>
    <s v="자동차(조사)"/>
    <s v="자동차조사전선"/>
    <n v="100004977"/>
    <s v="AEXHSF"/>
    <s v="15SQ"/>
    <s v="B"/>
    <m/>
    <n v="1500"/>
    <s v="상품"/>
    <s v="AEXHSF 15SQ(상품)"/>
    <s v="A/R송장 (IN)"/>
    <n v="1500"/>
    <s v="M"/>
    <n v="201.93"/>
    <n v="11.38"/>
    <n v="17072.55"/>
  </r>
  <r>
    <x v="1"/>
    <s v="顾客"/>
    <s v="內需"/>
    <s v="-無-"/>
    <s v="C00001"/>
    <x v="2"/>
    <s v="江苏京信电子有限公司(Cable)"/>
    <s v="자동차(조사)"/>
    <s v="자동차조사전선"/>
    <n v="100004978"/>
    <s v="AEXHSF"/>
    <s v="15SQ"/>
    <s v="R"/>
    <m/>
    <n v="1500"/>
    <s v="상품"/>
    <s v="AEXHSF 15SQ(상품)"/>
    <s v="A/R송장 (IN)"/>
    <n v="1510"/>
    <s v="M"/>
    <n v="203.28"/>
    <n v="11.38"/>
    <n v="17186.37"/>
  </r>
  <r>
    <x v="1"/>
    <s v="顾客"/>
    <s v="內需"/>
    <s v="-無-"/>
    <s v="C00001"/>
    <x v="2"/>
    <s v="江苏京信电子有限公司(Cable)"/>
    <s v="자동차(조사)"/>
    <s v="자동차조사전선"/>
    <n v="100004976"/>
    <s v="AEXHSF"/>
    <s v="10SQ"/>
    <s v="B"/>
    <m/>
    <n v="1500"/>
    <s v="상품"/>
    <s v="AEXHSF 10SQ(상품)"/>
    <s v="A/R송장 (IN)"/>
    <n v="1500"/>
    <s v="M"/>
    <n v="136.47"/>
    <n v="7.8"/>
    <n v="11698.2"/>
  </r>
  <r>
    <x v="1"/>
    <s v="顾客"/>
    <s v="內需"/>
    <s v="-無-"/>
    <s v="C00001"/>
    <x v="2"/>
    <s v="江苏京信电子有限公司(Cable)"/>
    <s v="자동차(조사)"/>
    <s v="자동차조사전선"/>
    <n v="100004978"/>
    <s v="AEXHSF"/>
    <s v="15SQ"/>
    <s v="R"/>
    <m/>
    <n v="1500"/>
    <s v="상품"/>
    <s v="AEXHSF 15SQ(상품)"/>
    <s v="A/R송장 (IN)"/>
    <n v="2640"/>
    <s v="M"/>
    <n v="355.4"/>
    <n v="11.38"/>
    <n v="30047.69"/>
  </r>
  <r>
    <x v="1"/>
    <s v="顾客"/>
    <s v="內需"/>
    <s v="-無-"/>
    <s v="C00001"/>
    <x v="2"/>
    <s v="江苏京信电子有限公司(Cable)"/>
    <s v="자동차(조사)"/>
    <s v="자동차조사전선"/>
    <n v="100004977"/>
    <s v="AEXHSF"/>
    <s v="15SQ"/>
    <s v="B"/>
    <m/>
    <n v="1500"/>
    <s v="상품"/>
    <s v="AEXHSF 15SQ(상품)"/>
    <s v="A/R송장 (IN)"/>
    <n v="1500"/>
    <s v="M"/>
    <n v="201.93"/>
    <n v="11.38"/>
    <n v="17072.55"/>
  </r>
  <r>
    <x v="1"/>
    <s v="顾客"/>
    <s v="內需"/>
    <s v="-無-"/>
    <s v="C00001"/>
    <x v="2"/>
    <s v="江苏京信电子有限公司(Cable)"/>
    <s v="자동차(조사)"/>
    <s v="자동차조사전선"/>
    <n v="100004977"/>
    <s v="AEXHSF"/>
    <s v="15SQ"/>
    <s v="B"/>
    <m/>
    <n v="1500"/>
    <s v="상품"/>
    <s v="AEXHSF 15SQ(상품)"/>
    <s v="A/R송장 (IN)"/>
    <n v="3000"/>
    <s v="M"/>
    <n v="403.86"/>
    <n v="11.38"/>
    <n v="34145.1"/>
  </r>
  <r>
    <x v="1"/>
    <s v="顾客"/>
    <s v="內需"/>
    <s v="-無-"/>
    <s v="C00001"/>
    <x v="2"/>
    <s v="江苏京信电子有限公司(Cable)"/>
    <s v="자동차(조사)"/>
    <s v="자동차조사전선"/>
    <n v="100004978"/>
    <s v="AEXHSF"/>
    <s v="15SQ"/>
    <s v="R"/>
    <m/>
    <n v="1500"/>
    <s v="상품"/>
    <s v="AEXHSF 15SQ(상품)"/>
    <s v="A/R송장 (IN)"/>
    <n v="1150"/>
    <s v="M"/>
    <n v="154.81"/>
    <n v="11.38"/>
    <n v="13088.96"/>
  </r>
  <r>
    <x v="1"/>
    <s v="顾客"/>
    <s v="內需"/>
    <s v="-無-"/>
    <s v="C00001"/>
    <x v="2"/>
    <s v="江苏京信电子有限公司(Cable)"/>
    <s v="자동차(특수)"/>
    <s v="SHIELD WIRE_조사"/>
    <n v="100026956"/>
    <s v="AHEX-BS"/>
    <s v="3SQ"/>
    <s v="O"/>
    <s v="(VCX)"/>
    <n v="2000"/>
    <s v="상품"/>
    <s v="AHEX-BS 3SQ(상품)"/>
    <s v="A/R송장 (IN)"/>
    <n v="14000"/>
    <s v="M"/>
    <n v="636.86"/>
    <n v="5.31"/>
    <n v="74319"/>
  </r>
  <r>
    <x v="1"/>
    <s v="顾客"/>
    <s v="內需"/>
    <s v="-無-"/>
    <s v="C00001"/>
    <x v="2"/>
    <s v="江苏京信电子有限公司(Cable)"/>
    <s v="자동차(특수)"/>
    <s v="SHIELD WIRE_조사"/>
    <n v="100005663"/>
    <s v="AHEX-BS"/>
    <s v="3SQ"/>
    <s v="O"/>
    <s v="(VCX)"/>
    <n v="150"/>
    <s v="상품"/>
    <s v="AHEX-BS 3SQ(상품)"/>
    <s v="A/R송장 (IN)"/>
    <n v="450"/>
    <s v="M"/>
    <n v="20.47"/>
    <n v="5.31"/>
    <n v="2388.83"/>
  </r>
  <r>
    <x v="1"/>
    <s v="顾客"/>
    <s v="內需"/>
    <s v="-無-"/>
    <s v="C00001"/>
    <x v="2"/>
    <s v="江苏京信电子有限公司(Cable)"/>
    <s v="자동차(특수)"/>
    <s v="SHIELD WIRE_조사"/>
    <n v="100005663"/>
    <s v="AHEX-BS"/>
    <s v="3SQ"/>
    <s v="O"/>
    <s v="(VCX)"/>
    <n v="150"/>
    <s v="상품"/>
    <s v="AHEX-BS 3SQ(상품)"/>
    <s v="A/R송장 (IN)"/>
    <n v="2550"/>
    <s v="M"/>
    <n v="116"/>
    <n v="5.31"/>
    <n v="13536.68"/>
  </r>
  <r>
    <x v="1"/>
    <s v="顾客"/>
    <s v="內需"/>
    <s v="-無-"/>
    <s v="C00001"/>
    <x v="2"/>
    <s v="江苏京信电子有限公司(Cable)"/>
    <s v="자동차(특수)"/>
    <s v="SHIELD WIRE_조사"/>
    <n v="100005663"/>
    <s v="AHEX-BS"/>
    <s v="3SQ"/>
    <s v="O"/>
    <s v="(VCX)"/>
    <n v="150"/>
    <s v="상품"/>
    <s v="AHEX-BS 3SQ(상품)"/>
    <s v="A/R송장 (IN)"/>
    <n v="6000"/>
    <s v="M"/>
    <n v="272.94"/>
    <n v="5.31"/>
    <n v="31851"/>
  </r>
  <r>
    <x v="1"/>
    <s v="顾客"/>
    <s v="內需"/>
    <s v="-無-"/>
    <s v="C00001"/>
    <x v="2"/>
    <s v="江苏京信电子有限公司(Cable)"/>
    <s v="자동차(특수)"/>
    <s v="자동차특수전선/기타"/>
    <n v="100005764"/>
    <s v="ATW-FEP"/>
    <s v="0.5SQ"/>
    <s v="L"/>
    <m/>
    <n v="1000"/>
    <s v="상품"/>
    <s v="ATW-FEP 0.5SQ(상품)"/>
    <s v="A/R송장 (IN)"/>
    <n v="6000"/>
    <s v="M"/>
    <n v="20.58"/>
    <n v="1.1200000000000001"/>
    <n v="6690"/>
  </r>
  <r>
    <x v="1"/>
    <s v="顾客"/>
    <s v="內需"/>
    <s v="-無-"/>
    <s v="C00001"/>
    <x v="2"/>
    <s v="江苏京信电子有限公司(Cable)"/>
    <s v="자동차(특수)"/>
    <s v="자동차특수전선/기타"/>
    <n v="100005763"/>
    <s v="ATW-FEP"/>
    <s v="0.5SQ"/>
    <s v="G"/>
    <m/>
    <n v="1000"/>
    <s v="상품"/>
    <s v="ATW-FEP 0.5SQ(상품)"/>
    <s v="A/R송장 (IN)"/>
    <n v="5000"/>
    <s v="M"/>
    <n v="17.149999999999999"/>
    <n v="1.1200000000000001"/>
    <n v="5575"/>
  </r>
  <r>
    <x v="1"/>
    <s v="顾客"/>
    <s v="內需"/>
    <s v="-無-"/>
    <s v="C00001"/>
    <x v="2"/>
    <s v="江苏京信电子有限公司(Cable)"/>
    <s v="자동차(특수)"/>
    <s v="자동차특수전선/기타"/>
    <n v="100021877"/>
    <s v="ATW-FEP"/>
    <s v="0.5SQ"/>
    <s v="B/L"/>
    <m/>
    <n v="1000"/>
    <s v="상품"/>
    <s v="ATW-FEP 0.5SQ(상품)"/>
    <s v="A/R송장 (IN)"/>
    <n v="1000"/>
    <s v="M"/>
    <n v="3.43"/>
    <n v="1.1200000000000001"/>
    <n v="1115"/>
  </r>
  <r>
    <x v="1"/>
    <s v="顾客"/>
    <s v="內需"/>
    <s v="-無-"/>
    <s v="C00001"/>
    <x v="2"/>
    <s v="江苏京信电子有限公司(Cable)"/>
    <s v="자동차(특수)"/>
    <s v="자동차특수전선/기타"/>
    <n v="100021877"/>
    <s v="ATW-FEP"/>
    <s v="0.5SQ"/>
    <s v="B/L"/>
    <m/>
    <n v="1000"/>
    <s v="상품"/>
    <s v="ATW-FEP 0.5SQ(상품)"/>
    <s v="A/R송장 (IN)"/>
    <n v="950"/>
    <s v="M"/>
    <n v="3.26"/>
    <n v="1.1200000000000001"/>
    <n v="1059.25"/>
  </r>
  <r>
    <x v="1"/>
    <s v="顾客"/>
    <s v="內需"/>
    <s v="-無-"/>
    <s v="C00001"/>
    <x v="2"/>
    <s v="江苏京信电子有限公司(Cable)"/>
    <s v="자동차(특수)"/>
    <s v="자동차특수전선/기타"/>
    <n v="100005765"/>
    <s v="ATW-FEP"/>
    <s v="0.5SQ"/>
    <s v="P"/>
    <m/>
    <n v="1000"/>
    <s v="상품"/>
    <s v="ATW-FEP 0.5SQ(상품)"/>
    <s v="A/R송장 (IN)"/>
    <n v="4000"/>
    <s v="M"/>
    <n v="13.72"/>
    <n v="1.1200000000000001"/>
    <n v="4460"/>
  </r>
  <r>
    <x v="1"/>
    <s v="顾客"/>
    <s v="內需"/>
    <s v="-無-"/>
    <s v="C00001"/>
    <x v="2"/>
    <s v="江苏京信电子有限公司(Cable)"/>
    <s v="자동차(특수)"/>
    <s v="자동차특수전선/기타"/>
    <n v="100005764"/>
    <s v="ATW-FEP"/>
    <s v="0.5SQ"/>
    <s v="L"/>
    <m/>
    <n v="1000"/>
    <s v="상품"/>
    <s v="ATW-FEP 0.5SQ(상품)"/>
    <s v="A/R송장 (IN)"/>
    <n v="4000"/>
    <s v="M"/>
    <n v="13.72"/>
    <n v="1.1200000000000001"/>
    <n v="4460"/>
  </r>
  <r>
    <x v="1"/>
    <s v="顾客"/>
    <s v="內需"/>
    <s v="-無-"/>
    <s v="C00001"/>
    <x v="2"/>
    <s v="江苏京信电子有限公司(Cable)"/>
    <s v="자동차(특수)"/>
    <s v="자동차특수전선/기타"/>
    <n v="100005765"/>
    <s v="ATW-FEP"/>
    <s v="0.5SQ"/>
    <s v="P"/>
    <m/>
    <n v="1000"/>
    <s v="상품"/>
    <s v="ATW-FEP 0.5SQ(상품)"/>
    <s v="A/R송장 (IN)"/>
    <n v="6000"/>
    <s v="M"/>
    <n v="20.58"/>
    <n v="1.1200000000000001"/>
    <n v="6690"/>
  </r>
  <r>
    <x v="1"/>
    <s v="顾客"/>
    <s v="內需"/>
    <s v="-無-"/>
    <s v="C00001"/>
    <x v="2"/>
    <s v="江苏京信电子有限公司(Cable)"/>
    <s v="자동차(특수)"/>
    <s v="자동차특수전선/기타"/>
    <n v="100005757"/>
    <s v="ATW-FEP"/>
    <s v="0.5SQ"/>
    <s v="B"/>
    <m/>
    <n v="1000"/>
    <s v="상품"/>
    <s v="ATW-FEP 0.5SQ(상품)"/>
    <s v="A/R송장 (IN)"/>
    <n v="5000"/>
    <s v="M"/>
    <n v="22.9"/>
    <n v="1.1200000000000001"/>
    <n v="5575"/>
  </r>
  <r>
    <x v="1"/>
    <s v="顾客"/>
    <s v="內需"/>
    <s v="-無-"/>
    <s v="C00001"/>
    <x v="2"/>
    <s v="江苏京信电子有限公司(Cable)"/>
    <s v="자동차(특수)"/>
    <s v="자동차특수전선/기타"/>
    <n v="100005766"/>
    <s v="ATW-FEP"/>
    <s v="0.5SQ"/>
    <s v="R"/>
    <m/>
    <n v="1000"/>
    <s v="상품"/>
    <s v="ATW-FEP 0.5SQ(상품)"/>
    <s v="A/R송장 (IN)"/>
    <n v="5000"/>
    <s v="M"/>
    <n v="17.149999999999999"/>
    <n v="1.1200000000000001"/>
    <n v="5575"/>
  </r>
  <r>
    <x v="1"/>
    <s v="顾客"/>
    <s v="內需"/>
    <s v="-無-"/>
    <s v="C00001"/>
    <x v="2"/>
    <s v="江苏京信电子有限公司(Cable)"/>
    <s v="자동차(특수)"/>
    <s v="자동차특수전선/기타"/>
    <n v="100019429"/>
    <s v="ATW-FEP"/>
    <s v="0.5SQ"/>
    <s v="Gr/O"/>
    <m/>
    <n v="1000"/>
    <s v="상품"/>
    <s v="ATW-FEP 0.5SQ(상품)"/>
    <s v="A/R송장 (IN)"/>
    <n v="1000"/>
    <s v="M"/>
    <n v="3.43"/>
    <n v="1.1200000000000001"/>
    <n v="1115"/>
  </r>
  <r>
    <x v="1"/>
    <s v="顾客"/>
    <s v="內需"/>
    <s v="-無-"/>
    <s v="C00001"/>
    <x v="2"/>
    <s v="江苏京信电子有限公司(Cable)"/>
    <s v="자동차(특수)"/>
    <s v="자동차특수전선/기타"/>
    <n v="100005768"/>
    <s v="ATW-FEP"/>
    <s v="0.5SQ"/>
    <s v="W"/>
    <m/>
    <n v="1000"/>
    <s v="상품"/>
    <s v="ATW-FEP 0.5SQ(상품)"/>
    <s v="A/R송장 (IN)"/>
    <n v="1000"/>
    <s v="M"/>
    <n v="3.43"/>
    <n v="1.1200000000000001"/>
    <n v="1115"/>
  </r>
  <r>
    <x v="1"/>
    <s v="顾客"/>
    <s v="內需"/>
    <s v="-無-"/>
    <s v="C00001"/>
    <x v="2"/>
    <s v="江苏京信电子有限公司(Cable)"/>
    <s v="자동차(특수)"/>
    <s v="자동차특수전선/기타"/>
    <n v="100019429"/>
    <s v="ATW-FEP"/>
    <s v="0.5SQ"/>
    <s v="Gr/O"/>
    <m/>
    <n v="1000"/>
    <s v="상품"/>
    <s v="ATW-FEP 0.5SQ(상품)"/>
    <s v="A/R송장 (IN)"/>
    <n v="1000"/>
    <s v="M"/>
    <n v="3.43"/>
    <n v="1.1200000000000001"/>
    <n v="1115"/>
  </r>
  <r>
    <x v="1"/>
    <s v="顾客"/>
    <s v="內需"/>
    <s v="-無-"/>
    <s v="C00001"/>
    <x v="2"/>
    <s v="江苏京信电子有限公司(Cable)"/>
    <s v="자동차(특수)"/>
    <s v="자동차특수전선/기타"/>
    <n v="100005768"/>
    <s v="ATW-FEP"/>
    <s v="0.5SQ"/>
    <s v="W"/>
    <m/>
    <n v="1000"/>
    <s v="상품"/>
    <s v="ATW-FEP 0.5SQ(상품)"/>
    <s v="A/R송장 (IN)"/>
    <n v="1000"/>
    <s v="M"/>
    <n v="3.43"/>
    <n v="1.1200000000000001"/>
    <n v="1115"/>
  </r>
  <r>
    <x v="1"/>
    <s v="顾客"/>
    <s v="內需"/>
    <s v="-無-"/>
    <s v="C00001"/>
    <x v="2"/>
    <s v="江苏京信电子有限公司(Cable)"/>
    <s v="자동차(일반)"/>
    <s v="AVS"/>
    <n v="190000402"/>
    <s v="AVS"/>
    <s v="3SQ"/>
    <s v="W"/>
    <s v="NPS"/>
    <n v="1500"/>
    <s v="완제품"/>
    <s v="AVS 3SQ(상품)"/>
    <s v="A/R송장 (IN)"/>
    <n v="1500"/>
    <s v="M"/>
    <n v="44.3"/>
    <n v="2.19"/>
    <n v="3284.55"/>
  </r>
  <r>
    <x v="1"/>
    <s v="顾客"/>
    <s v="內需"/>
    <s v="-無-"/>
    <s v="C00001"/>
    <x v="2"/>
    <s v="江苏京信电子有限公司(Cable)"/>
    <s v="자동차(일반)"/>
    <s v="AVS"/>
    <n v="190000001"/>
    <s v="AVS"/>
    <s v="3SQ"/>
    <s v="R"/>
    <s v="NPS"/>
    <n v="1500"/>
    <s v="완제품"/>
    <s v="AVS 3SQ(상품)"/>
    <s v="A/R송장 (IN)"/>
    <n v="4500"/>
    <s v="M"/>
    <n v="132.88999999999999"/>
    <n v="2.19"/>
    <n v="9853.65"/>
  </r>
  <r>
    <x v="1"/>
    <s v="顾客"/>
    <s v="內需"/>
    <s v="-無-"/>
    <s v="C00001"/>
    <x v="2"/>
    <s v="江苏京信电子有限公司(Cable)"/>
    <s v="자동차(일반)"/>
    <s v="AVS"/>
    <n v="190000459"/>
    <s v="AVS"/>
    <s v="8SQ"/>
    <s v="B"/>
    <m/>
    <n v="150"/>
    <s v="완제품"/>
    <s v="AVS 8SQ(완제품)"/>
    <s v="A/R송장 (IN)"/>
    <n v="430"/>
    <s v="M"/>
    <n v="30.76"/>
    <n v="5.04"/>
    <n v="2167.0700000000002"/>
  </r>
  <r>
    <x v="1"/>
    <s v="顾客"/>
    <s v="內需"/>
    <s v="-無-"/>
    <s v="C00001"/>
    <x v="2"/>
    <s v="江苏京信电子有限公司(Cable)"/>
    <s v="자동차(일반)"/>
    <s v="AVS"/>
    <n v="190000459"/>
    <s v="AVS"/>
    <s v="8SQ"/>
    <s v="B"/>
    <m/>
    <n v="150"/>
    <s v="완제품"/>
    <s v="AVS 8SQ(완제품)"/>
    <s v="A/R송장 (IN)"/>
    <n v="2780"/>
    <s v="M"/>
    <n v="198.88"/>
    <n v="5.04"/>
    <n v="14010.37"/>
  </r>
  <r>
    <x v="1"/>
    <s v="顾客"/>
    <s v="內需"/>
    <s v="-無-"/>
    <s v="C00001"/>
    <x v="2"/>
    <s v="江苏京信电子有限公司(Cable)"/>
    <s v="자동차(일반)"/>
    <s v="AVS"/>
    <n v="190000001"/>
    <s v="AVS"/>
    <s v="3SQ"/>
    <s v="R"/>
    <s v="NPS"/>
    <n v="1500"/>
    <s v="완제품"/>
    <s v="AVS 3SQ(상품)"/>
    <s v="A/R송장 (IN)"/>
    <n v="7500"/>
    <s v="M"/>
    <n v="221.48"/>
    <n v="2.19"/>
    <n v="16422.75"/>
  </r>
  <r>
    <x v="1"/>
    <s v="顾客"/>
    <s v="內需"/>
    <s v="-無-"/>
    <s v="C00001"/>
    <x v="2"/>
    <s v="江苏京信电子有限公司(Cable)"/>
    <s v="자동차(일반)"/>
    <s v="AVS"/>
    <n v="100018845"/>
    <s v="AVS"/>
    <s v="3SQ"/>
    <s v="B"/>
    <s v="NPS"/>
    <n v="1500"/>
    <s v="완제품"/>
    <s v="AVS 3SQ(상품)"/>
    <s v="A/R송장 (IN)"/>
    <n v="3000"/>
    <s v="M"/>
    <n v="88.59"/>
    <n v="2.19"/>
    <n v="6569.1"/>
  </r>
  <r>
    <x v="1"/>
    <s v="顾客"/>
    <s v="內需"/>
    <s v="-無-"/>
    <s v="C00001"/>
    <x v="2"/>
    <s v="江苏京信电子有限公司(Cable)"/>
    <s v="자동차(일반)"/>
    <s v="AVS"/>
    <n v="100000399"/>
    <s v="AVS"/>
    <s v="3SQ"/>
    <s v="O"/>
    <m/>
    <n v="300"/>
    <s v="완제품"/>
    <s v="AVS 3SQ(상품)"/>
    <s v="A/R송장 (IN)"/>
    <n v="280"/>
    <s v="M"/>
    <n v="8.27"/>
    <n v="2.19"/>
    <n v="613.12"/>
  </r>
  <r>
    <x v="1"/>
    <s v="顾客"/>
    <s v="內需"/>
    <s v="-無-"/>
    <s v="C00001"/>
    <x v="2"/>
    <s v="江苏京信电子有限公司(Cable)"/>
    <s v="자동차(일반)"/>
    <s v="AVS"/>
    <n v="100000419"/>
    <s v="AVS"/>
    <s v="3SQ"/>
    <s v="R"/>
    <m/>
    <n v="300"/>
    <s v="완제품"/>
    <s v="AVS 3SQ(상품)"/>
    <s v="A/R송장 (IN)"/>
    <n v="600"/>
    <s v="M"/>
    <n v="17.72"/>
    <n v="2.19"/>
    <n v="1313.82"/>
  </r>
  <r>
    <x v="1"/>
    <s v="顾客"/>
    <s v="內需"/>
    <s v="-無-"/>
    <s v="C00001"/>
    <x v="2"/>
    <s v="江苏京信电子有限公司(Cable)"/>
    <s v="자동차(일반)"/>
    <s v="AVS"/>
    <n v="100000397"/>
    <s v="AVS"/>
    <s v="3SQ"/>
    <s v="B"/>
    <m/>
    <n v="300"/>
    <s v="완제품"/>
    <s v="AVS 3SQ(상품)"/>
    <s v="A/R송장 (IN)"/>
    <n v="2840"/>
    <s v="M"/>
    <n v="83.87"/>
    <n v="2.19"/>
    <n v="6218.75"/>
  </r>
  <r>
    <x v="1"/>
    <s v="顾客"/>
    <s v="內需"/>
    <s v="-無-"/>
    <s v="C00001"/>
    <x v="2"/>
    <s v="江苏京信电子有限公司(Cable)"/>
    <s v="자동차(일반)"/>
    <s v="AVS"/>
    <n v="100000419"/>
    <s v="AVS"/>
    <s v="3SQ"/>
    <s v="R"/>
    <m/>
    <n v="300"/>
    <s v="완제품"/>
    <s v="AVS 3SQ(상품)"/>
    <s v="A/R송장 (IN)"/>
    <n v="1800"/>
    <s v="M"/>
    <n v="53.15"/>
    <n v="2.19"/>
    <n v="3941.46"/>
  </r>
  <r>
    <x v="1"/>
    <s v="顾客"/>
    <s v="內需"/>
    <s v="-無-"/>
    <s v="C00001"/>
    <x v="2"/>
    <s v="江苏京信电子有限公司(Cable)"/>
    <s v="자동차(일반)"/>
    <s v="AVS"/>
    <n v="100019297"/>
    <s v="AVS"/>
    <s v="3SQ"/>
    <s v="L"/>
    <s v="NPS"/>
    <n v="1500"/>
    <s v="완제품"/>
    <s v="AVS 3SQ(상품)"/>
    <s v="A/R송장 (IN)"/>
    <n v="3000"/>
    <s v="M"/>
    <n v="88.59"/>
    <n v="2.19"/>
    <n v="6569.1"/>
  </r>
  <r>
    <x v="1"/>
    <s v="顾客"/>
    <s v="內需"/>
    <s v="-無-"/>
    <s v="C00001"/>
    <x v="2"/>
    <s v="江苏京信电子有限公司(Cable)"/>
    <s v="자동차(일반)"/>
    <s v="AVS"/>
    <n v="100020060"/>
    <s v="AVS"/>
    <s v="3SQ"/>
    <s v="O"/>
    <s v="NPS"/>
    <n v="1500"/>
    <s v="완제품"/>
    <s v="AVS 3SQ(상품)"/>
    <s v="A/R송장 (IN)"/>
    <n v="3000"/>
    <s v="M"/>
    <n v="88.59"/>
    <n v="2.19"/>
    <n v="6569.1"/>
  </r>
  <r>
    <x v="1"/>
    <s v="顾客"/>
    <s v="內需"/>
    <s v="-無-"/>
    <s v="C00001"/>
    <x v="2"/>
    <s v="江苏京信电子有限公司(Cable)"/>
    <s v="자동차(일반)"/>
    <s v="AVS"/>
    <n v="190000001"/>
    <s v="AVS"/>
    <s v="3SQ"/>
    <s v="R"/>
    <s v="NPS"/>
    <n v="1500"/>
    <s v="완제품"/>
    <s v="AVS 3SQ(상품)"/>
    <s v="A/R송장 (IN)"/>
    <n v="1500"/>
    <s v="M"/>
    <n v="44.3"/>
    <n v="2.19"/>
    <n v="3284.55"/>
  </r>
  <r>
    <x v="1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3000"/>
    <s v="M"/>
    <n v="214.62"/>
    <n v="5.04"/>
    <n v="15119.1"/>
  </r>
  <r>
    <x v="1"/>
    <s v="顾客"/>
    <s v="內需"/>
    <s v="-無-"/>
    <s v="C00001"/>
    <x v="2"/>
    <s v="江苏京信电子有限公司(Cable)"/>
    <s v="자동차(일반)"/>
    <s v="AVS"/>
    <n v="100000449"/>
    <s v="AVS"/>
    <s v="5SQ"/>
    <s v="R"/>
    <m/>
    <n v="200"/>
    <s v="완제품"/>
    <s v="AVS 5SQ(완제품)"/>
    <s v="A/R송장 (IN)"/>
    <n v="4000"/>
    <s v="M"/>
    <n v="188.12"/>
    <n v="3.47"/>
    <n v="13899.2"/>
  </r>
  <r>
    <x v="1"/>
    <s v="顾客"/>
    <s v="內需"/>
    <s v="-無-"/>
    <s v="C00001"/>
    <x v="2"/>
    <s v="江苏京信电子有限公司(Cable)"/>
    <s v="자동차(일반)"/>
    <s v="AVS"/>
    <n v="100000439"/>
    <s v="AVS"/>
    <s v="5SQ"/>
    <s v="G"/>
    <m/>
    <n v="200"/>
    <s v="완제품"/>
    <s v="AVS 5SQ(완제품)"/>
    <s v="A/R송장 (IN)"/>
    <n v="3800"/>
    <s v="M"/>
    <n v="178.71"/>
    <n v="3.47"/>
    <n v="13204.24"/>
  </r>
  <r>
    <x v="1"/>
    <s v="顾客"/>
    <s v="內需"/>
    <s v="-無-"/>
    <s v="C00001"/>
    <x v="2"/>
    <s v="江苏京信电子有限公司(Cable)"/>
    <s v="자동차(일반)"/>
    <s v="AVS"/>
    <n v="100000397"/>
    <s v="AVS"/>
    <s v="3SQ"/>
    <s v="B"/>
    <m/>
    <n v="300"/>
    <s v="완제품"/>
    <s v="AVS 3SQ(상품)"/>
    <s v="A/R송장 (IN)"/>
    <n v="4200"/>
    <s v="M"/>
    <n v="124.03"/>
    <n v="2.19"/>
    <n v="9196.74"/>
  </r>
  <r>
    <x v="1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2640"/>
    <s v="M"/>
    <n v="77.959999999999994"/>
    <n v="2.19"/>
    <n v="5780.81"/>
  </r>
  <r>
    <x v="1"/>
    <s v="顾客"/>
    <s v="內需"/>
    <s v="-無-"/>
    <s v="C00001"/>
    <x v="2"/>
    <s v="江苏京信电子有限公司(Cable)"/>
    <s v="자동차(일반)"/>
    <s v="AVS"/>
    <n v="100000419"/>
    <s v="AVS"/>
    <s v="3SQ"/>
    <s v="R"/>
    <m/>
    <n v="300"/>
    <s v="완제품"/>
    <s v="AVS 3SQ(상품)"/>
    <s v="A/R송장 (IN)"/>
    <n v="2400"/>
    <s v="M"/>
    <n v="70.87"/>
    <n v="2.19"/>
    <n v="5255.28"/>
  </r>
  <r>
    <x v="1"/>
    <s v="顾客"/>
    <s v="內需"/>
    <s v="-無-"/>
    <s v="C00001"/>
    <x v="2"/>
    <s v="江苏京信电子有限公司(Cable)"/>
    <s v="자동차(일반)"/>
    <s v="AVS"/>
    <n v="100000426"/>
    <s v="AVS"/>
    <s v="3SQ"/>
    <s v="W"/>
    <m/>
    <n v="300"/>
    <s v="완제품"/>
    <s v="AVS 3SQ(상품)"/>
    <s v="A/R송장 (IN)"/>
    <n v="300"/>
    <s v="M"/>
    <n v="8.86"/>
    <n v="2.19"/>
    <n v="656.91"/>
  </r>
  <r>
    <x v="1"/>
    <s v="顾客"/>
    <s v="內需"/>
    <s v="-無-"/>
    <s v="C00001"/>
    <x v="2"/>
    <s v="江苏京信电子有限公司(Cable)"/>
    <s v="자동차(일반)"/>
    <s v="AVS"/>
    <n v="100000397"/>
    <s v="AVS"/>
    <s v="3SQ"/>
    <s v="B"/>
    <m/>
    <n v="300"/>
    <s v="완제품"/>
    <s v="AVS 3SQ(상품)"/>
    <s v="A/R송장 (IN)"/>
    <n v="4200"/>
    <s v="M"/>
    <n v="124.03"/>
    <n v="2.19"/>
    <n v="9196.74"/>
  </r>
  <r>
    <x v="1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3000"/>
    <s v="M"/>
    <n v="88.59"/>
    <n v="2.19"/>
    <n v="6569.1"/>
  </r>
  <r>
    <x v="1"/>
    <s v="顾客"/>
    <s v="內需"/>
    <s v="-無-"/>
    <s v="C00001"/>
    <x v="2"/>
    <s v="江苏京信电子有限公司(Cable)"/>
    <s v="자동차(일반)"/>
    <s v="AVS"/>
    <n v="100000419"/>
    <s v="AVS"/>
    <s v="3SQ"/>
    <s v="R"/>
    <m/>
    <n v="300"/>
    <s v="완제품"/>
    <s v="AVS 3SQ(상품)"/>
    <s v="A/R송장 (IN)"/>
    <n v="2370"/>
    <s v="M"/>
    <n v="69.989999999999995"/>
    <n v="2.19"/>
    <n v="5189.59"/>
  </r>
  <r>
    <x v="1"/>
    <s v="顾客"/>
    <s v="內需"/>
    <s v="-無-"/>
    <s v="C00001"/>
    <x v="2"/>
    <s v="江苏京信电子有限公司(Cable)"/>
    <s v="자동차(일반)"/>
    <s v="AVS"/>
    <n v="100000426"/>
    <s v="AVS"/>
    <s v="3SQ"/>
    <s v="W"/>
    <m/>
    <n v="300"/>
    <s v="완제품"/>
    <s v="AVS 3SQ(상품)"/>
    <s v="A/R송장 (IN)"/>
    <n v="1160"/>
    <s v="M"/>
    <n v="34.25"/>
    <n v="2.19"/>
    <n v="2540.0500000000002"/>
  </r>
  <r>
    <x v="1"/>
    <s v="顾客"/>
    <s v="內需"/>
    <s v="-無-"/>
    <s v="C00001"/>
    <x v="2"/>
    <s v="江苏京信电子有限公司(Cable)"/>
    <s v="자동차(일반)"/>
    <s v="AVS"/>
    <n v="100000410"/>
    <s v="AVS"/>
    <s v="3SQ"/>
    <s v="L"/>
    <m/>
    <n v="300"/>
    <s v="완제품"/>
    <s v="AVS 3SQ(상품)"/>
    <s v="A/R송장 (IN)"/>
    <n v="3500"/>
    <s v="M"/>
    <n v="103.36"/>
    <n v="2.19"/>
    <n v="7663.95"/>
  </r>
  <r>
    <x v="1"/>
    <s v="顾客"/>
    <s v="內需"/>
    <s v="-無-"/>
    <s v="C00001"/>
    <x v="2"/>
    <s v="江苏京信电子有限公司(Cable)"/>
    <s v="자동차(일반)"/>
    <s v="AVS"/>
    <n v="100000419"/>
    <s v="AVS"/>
    <s v="3SQ"/>
    <s v="R"/>
    <m/>
    <n v="300"/>
    <s v="완제품"/>
    <s v="AVS 3SQ(상품)"/>
    <s v="A/R송장 (IN)"/>
    <n v="300"/>
    <s v="M"/>
    <n v="8.86"/>
    <n v="2.19"/>
    <n v="656.91"/>
  </r>
  <r>
    <x v="1"/>
    <s v="顾客"/>
    <s v="內需"/>
    <s v="-無-"/>
    <s v="C00001"/>
    <x v="2"/>
    <s v="江苏京信电子有限公司(Cable)"/>
    <s v="자동차(일반)"/>
    <s v="AVS"/>
    <n v="100000419"/>
    <s v="AVS"/>
    <s v="3SQ"/>
    <s v="R"/>
    <m/>
    <n v="300"/>
    <s v="완제품"/>
    <s v="AVS 3SQ(상품)"/>
    <s v="A/R송장 (IN)"/>
    <n v="2700"/>
    <s v="M"/>
    <n v="79.73"/>
    <n v="2.19"/>
    <n v="5912.19"/>
  </r>
  <r>
    <x v="1"/>
    <s v="顾客"/>
    <s v="內需"/>
    <s v="-無-"/>
    <s v="C00001"/>
    <x v="2"/>
    <s v="江苏京信电子有限公司(Cable)"/>
    <s v="자동차(일반)"/>
    <s v="AVS"/>
    <n v="100000399"/>
    <s v="AVS"/>
    <s v="3SQ"/>
    <s v="O"/>
    <m/>
    <n v="300"/>
    <s v="완제품"/>
    <s v="AVS 3SQ(상품)"/>
    <s v="A/R송장 (IN)"/>
    <n v="300"/>
    <s v="M"/>
    <n v="8.86"/>
    <n v="2.19"/>
    <n v="656.91"/>
  </r>
  <r>
    <x v="1"/>
    <s v="顾客"/>
    <s v="內需"/>
    <s v="-無-"/>
    <s v="C00001"/>
    <x v="2"/>
    <s v="江苏京信电子有限公司(Cable)"/>
    <s v="자동차(일반)"/>
    <s v="AVS"/>
    <n v="100000399"/>
    <s v="AVS"/>
    <s v="3SQ"/>
    <s v="O"/>
    <m/>
    <n v="300"/>
    <s v="완제품"/>
    <s v="AVS 3SQ(상품)"/>
    <s v="A/R송장 (IN)"/>
    <n v="600"/>
    <s v="M"/>
    <n v="17.72"/>
    <n v="2.19"/>
    <n v="1313.82"/>
  </r>
  <r>
    <x v="1"/>
    <s v="顾客"/>
    <s v="內需"/>
    <s v="-無-"/>
    <s v="C00001"/>
    <x v="2"/>
    <s v="江苏京信电子有限公司(Cable)"/>
    <s v="자동차(일반)"/>
    <s v="AVS"/>
    <n v="100000419"/>
    <s v="AVS"/>
    <s v="3SQ"/>
    <s v="R"/>
    <m/>
    <n v="300"/>
    <s v="완제품"/>
    <s v="AVS 3SQ(상품)"/>
    <s v="A/R송장 (IN)"/>
    <n v="3600"/>
    <s v="M"/>
    <n v="106.31"/>
    <n v="2.19"/>
    <n v="7882.92"/>
  </r>
  <r>
    <x v="1"/>
    <s v="顾客"/>
    <s v="內需"/>
    <s v="-無-"/>
    <s v="C00001"/>
    <x v="2"/>
    <s v="江苏京信电子有限公司(Cable)"/>
    <s v="자동차(일반)"/>
    <s v="AVS"/>
    <n v="100000410"/>
    <s v="AVS"/>
    <s v="3SQ"/>
    <s v="L"/>
    <m/>
    <n v="300"/>
    <s v="완제품"/>
    <s v="AVS 3SQ(상품)"/>
    <s v="A/R송장 (IN)"/>
    <n v="300"/>
    <s v="M"/>
    <n v="8.86"/>
    <n v="2.19"/>
    <n v="656.91"/>
  </r>
  <r>
    <x v="1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600"/>
    <s v="M"/>
    <n v="17.72"/>
    <n v="2.19"/>
    <n v="1313.82"/>
  </r>
  <r>
    <x v="1"/>
    <s v="顾客"/>
    <s v="內需"/>
    <s v="-無-"/>
    <s v="C00001"/>
    <x v="2"/>
    <s v="江苏京信电子有限公司(Cable)"/>
    <s v="자동차(일반)"/>
    <s v="AVS"/>
    <n v="190000402"/>
    <s v="AVS"/>
    <s v="3SQ"/>
    <s v="W"/>
    <s v="NPS"/>
    <n v="1500"/>
    <s v="완제품"/>
    <s v="AVS 3SQ(상품)"/>
    <s v="A/R송장 (IN)"/>
    <n v="7500"/>
    <s v="M"/>
    <n v="221.48"/>
    <n v="2.19"/>
    <n v="16422.75"/>
  </r>
  <r>
    <x v="1"/>
    <s v="顾客"/>
    <s v="內需"/>
    <s v="-無-"/>
    <s v="C00001"/>
    <x v="2"/>
    <s v="江苏京信电子有限公司(Cable)"/>
    <s v="자동차(일반)"/>
    <s v="AVS"/>
    <n v="100000410"/>
    <s v="AVS"/>
    <s v="3SQ"/>
    <s v="L"/>
    <m/>
    <n v="300"/>
    <s v="완제품"/>
    <s v="AVS 3SQ(상품)"/>
    <s v="A/R송장 (IN)"/>
    <n v="600"/>
    <s v="M"/>
    <n v="17.72"/>
    <n v="2.19"/>
    <n v="1313.82"/>
  </r>
  <r>
    <x v="1"/>
    <s v="顾客"/>
    <s v="內需"/>
    <s v="-無-"/>
    <s v="C00001"/>
    <x v="2"/>
    <s v="江苏京信电子有限公司(Cable)"/>
    <s v="자동차(일반)"/>
    <s v="AVS"/>
    <n v="100000410"/>
    <s v="AVS"/>
    <s v="3SQ"/>
    <s v="L"/>
    <m/>
    <n v="300"/>
    <s v="완제품"/>
    <s v="AVS 3SQ(상품)"/>
    <s v="A/R송장 (IN)"/>
    <n v="300"/>
    <s v="M"/>
    <n v="8.86"/>
    <n v="2.19"/>
    <n v="656.91"/>
  </r>
  <r>
    <x v="1"/>
    <s v="顾客"/>
    <s v="內需"/>
    <s v="-無-"/>
    <s v="C00001"/>
    <x v="2"/>
    <s v="江苏京信电子有限公司(Cable)"/>
    <s v="자동차(일반)"/>
    <s v="AVS"/>
    <n v="100019297"/>
    <s v="AVS"/>
    <s v="3SQ"/>
    <s v="L"/>
    <s v="NPS"/>
    <n v="1500"/>
    <s v="완제품"/>
    <s v="AVS 3SQ(상품)"/>
    <s v="A/R송장 (IN)"/>
    <n v="3000"/>
    <s v="M"/>
    <n v="88.59"/>
    <n v="2.19"/>
    <n v="6569.1"/>
  </r>
  <r>
    <x v="1"/>
    <s v="顾客"/>
    <s v="內需"/>
    <s v="-無-"/>
    <s v="C00001"/>
    <x v="2"/>
    <s v="江苏京信电子有限公司(Cable)"/>
    <s v="자동차(일반)"/>
    <s v="AVS"/>
    <n v="100000439"/>
    <s v="AVS"/>
    <s v="5SQ"/>
    <s v="G"/>
    <m/>
    <n v="200"/>
    <s v="완제품"/>
    <s v="AVS 5SQ(완제품)"/>
    <s v="A/R송장 (IN)"/>
    <n v="1200"/>
    <s v="M"/>
    <n v="56.44"/>
    <n v="3.47"/>
    <n v="4169.76"/>
  </r>
  <r>
    <x v="1"/>
    <s v="顾客"/>
    <s v="內需"/>
    <s v="-無-"/>
    <s v="C00001"/>
    <x v="2"/>
    <s v="江苏京信电子有限公司(Cable)"/>
    <s v="자동차(일반)"/>
    <s v="AVS"/>
    <n v="100000397"/>
    <s v="AVS"/>
    <s v="3SQ"/>
    <s v="B"/>
    <m/>
    <n v="300"/>
    <s v="완제품"/>
    <s v="AVS 3SQ(상품)"/>
    <s v="A/R송장 (IN)"/>
    <n v="2100"/>
    <s v="M"/>
    <n v="62.01"/>
    <n v="2.19"/>
    <n v="4598.37"/>
  </r>
  <r>
    <x v="1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1800"/>
    <s v="M"/>
    <n v="53.15"/>
    <n v="2.19"/>
    <n v="3941.46"/>
  </r>
  <r>
    <x v="1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2700"/>
    <s v="M"/>
    <n v="79.73"/>
    <n v="2.19"/>
    <n v="5912.19"/>
  </r>
  <r>
    <x v="1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1630"/>
    <s v="M"/>
    <n v="116.61"/>
    <n v="5.04"/>
    <n v="8214.7099999999991"/>
  </r>
  <r>
    <x v="1"/>
    <s v="顾客"/>
    <s v="內需"/>
    <s v="-無-"/>
    <s v="C00001"/>
    <x v="2"/>
    <s v="江苏京信电子有限公司(Cable)"/>
    <s v="자동차(일반)"/>
    <s v="AVS"/>
    <n v="100019297"/>
    <s v="AVS"/>
    <s v="3SQ"/>
    <s v="L"/>
    <s v="NPS"/>
    <n v="1500"/>
    <s v="완제품"/>
    <s v="AVS 3SQ(상품)"/>
    <s v="A/R송장 (IN)"/>
    <n v="3000"/>
    <s v="M"/>
    <n v="88.59"/>
    <n v="2.19"/>
    <n v="6569.1"/>
  </r>
  <r>
    <x v="1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450"/>
    <s v="M"/>
    <n v="32.19"/>
    <n v="5.04"/>
    <n v="2267.87"/>
  </r>
  <r>
    <x v="1"/>
    <s v="顾客"/>
    <s v="內需"/>
    <s v="-無-"/>
    <s v="C00001"/>
    <x v="2"/>
    <s v="江苏京信电子有限公司(Cable)"/>
    <s v="자동차(일반)"/>
    <s v="AVS"/>
    <n v="100000426"/>
    <s v="AVS"/>
    <s v="3SQ"/>
    <s v="W"/>
    <m/>
    <n v="300"/>
    <s v="완제품"/>
    <s v="AVS 3SQ(상품)"/>
    <s v="A/R송장 (IN)"/>
    <n v="3000"/>
    <s v="M"/>
    <n v="88.59"/>
    <n v="2.19"/>
    <n v="6569.1"/>
  </r>
  <r>
    <x v="1"/>
    <s v="顾客"/>
    <s v="內需"/>
    <s v="-無-"/>
    <s v="C00001"/>
    <x v="2"/>
    <s v="江苏京信电子有限公司(Cable)"/>
    <s v="자동차(일반)"/>
    <s v="AVS"/>
    <n v="100000435"/>
    <s v="AVS"/>
    <s v="5SQ"/>
    <s v="B"/>
    <m/>
    <n v="200"/>
    <s v="완제품"/>
    <s v="AVS 5SQ(완제품)"/>
    <s v="A/R송장 (IN)"/>
    <n v="2000"/>
    <s v="M"/>
    <n v="94.06"/>
    <n v="3.47"/>
    <n v="6949.6"/>
  </r>
  <r>
    <x v="1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2100"/>
    <s v="M"/>
    <n v="62.01"/>
    <n v="2.19"/>
    <n v="4598.37"/>
  </r>
  <r>
    <x v="1"/>
    <s v="顾客"/>
    <s v="內需"/>
    <s v="-無-"/>
    <s v="C00001"/>
    <x v="2"/>
    <s v="江苏京信电子有限公司(Cable)"/>
    <s v="자동차(일반)"/>
    <s v="AVS"/>
    <n v="100020060"/>
    <s v="AVS"/>
    <s v="3SQ"/>
    <s v="O"/>
    <s v="NPS"/>
    <n v="1500"/>
    <s v="완제품"/>
    <s v="AVS 3SQ(상품)"/>
    <s v="A/R송장 (IN)"/>
    <n v="3000"/>
    <s v="M"/>
    <n v="88.59"/>
    <n v="2.19"/>
    <n v="6569.1"/>
  </r>
  <r>
    <x v="1"/>
    <s v="顾客"/>
    <s v="內需"/>
    <s v="-無-"/>
    <s v="C00001"/>
    <x v="2"/>
    <s v="江苏京信电子有限公司(Cable)"/>
    <s v="자동차(일반)"/>
    <s v="AVS"/>
    <n v="190000001"/>
    <s v="AVS"/>
    <s v="3SQ"/>
    <s v="R"/>
    <s v="NPS"/>
    <n v="1500"/>
    <s v="완제품"/>
    <s v="AVS 3SQ(상품)"/>
    <s v="A/R송장 (IN)"/>
    <n v="9000"/>
    <s v="M"/>
    <n v="265.77"/>
    <n v="2.19"/>
    <n v="19707.3"/>
  </r>
  <r>
    <x v="1"/>
    <s v="顾客"/>
    <s v="內需"/>
    <s v="-無-"/>
    <s v="C00001"/>
    <x v="2"/>
    <s v="江苏京信电子有限公司(Cable)"/>
    <s v="자동차(일반)"/>
    <s v="AVS"/>
    <n v="190000401"/>
    <s v="AVS"/>
    <s v="3SQ"/>
    <s v="P"/>
    <s v="NPS"/>
    <n v="1500"/>
    <s v="완제품"/>
    <s v="AVS 3SQ(상품)"/>
    <s v="A/R송장 (IN)"/>
    <n v="1500"/>
    <s v="M"/>
    <n v="44.3"/>
    <n v="2.19"/>
    <n v="3284.55"/>
  </r>
  <r>
    <x v="1"/>
    <s v="顾客"/>
    <s v="內需"/>
    <s v="-無-"/>
    <s v="C00001"/>
    <x v="2"/>
    <s v="江苏京信电子有限公司(Cable)"/>
    <s v="자동차(일반)"/>
    <s v="AVS"/>
    <n v="100000449"/>
    <s v="AVS"/>
    <s v="5SQ"/>
    <s v="R"/>
    <m/>
    <n v="200"/>
    <s v="완제품"/>
    <s v="AVS 5SQ(완제품)"/>
    <s v="A/R송장 (IN)"/>
    <n v="2000"/>
    <s v="M"/>
    <n v="94.06"/>
    <n v="3.47"/>
    <n v="6949.6"/>
  </r>
  <r>
    <x v="1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1200"/>
    <s v="M"/>
    <n v="85.85"/>
    <n v="5.04"/>
    <n v="6047.64"/>
  </r>
  <r>
    <x v="1"/>
    <s v="顾客"/>
    <s v="內需"/>
    <s v="-無-"/>
    <s v="C00001"/>
    <x v="2"/>
    <s v="江苏京信电子有限公司(Cable)"/>
    <s v="자동차(일반)"/>
    <s v="AVS"/>
    <n v="190000459"/>
    <s v="AVS"/>
    <s v="8SQ"/>
    <s v="B"/>
    <m/>
    <n v="150"/>
    <s v="완제품"/>
    <s v="AVS 8SQ(완제품)"/>
    <s v="A/R송장 (IN)"/>
    <n v="300"/>
    <s v="M"/>
    <n v="21.46"/>
    <n v="5.04"/>
    <n v="1511.91"/>
  </r>
  <r>
    <x v="1"/>
    <s v="顾客"/>
    <s v="內需"/>
    <s v="-無-"/>
    <s v="C00001"/>
    <x v="2"/>
    <s v="江苏京信电子有限公司(Cable)"/>
    <s v="자동차(일반)"/>
    <s v="AVS"/>
    <n v="100000454"/>
    <s v="AVS"/>
    <s v="5SQ"/>
    <s v="W"/>
    <m/>
    <n v="200"/>
    <s v="완제품"/>
    <s v="AVS 5SQ(완제품)"/>
    <s v="A/R송장 (IN)"/>
    <n v="1000"/>
    <s v="M"/>
    <n v="47.03"/>
    <n v="3.47"/>
    <n v="3474.8"/>
  </r>
  <r>
    <x v="1"/>
    <s v="顾客"/>
    <s v="內需"/>
    <s v="-無-"/>
    <s v="C00001"/>
    <x v="2"/>
    <s v="江苏京信电子有限公司(Cable)"/>
    <s v="자동차(일반)"/>
    <s v="AVS"/>
    <n v="100000397"/>
    <s v="AVS"/>
    <s v="3SQ"/>
    <s v="B"/>
    <m/>
    <n v="300"/>
    <s v="완제품"/>
    <s v="AVS 3SQ(상품)"/>
    <s v="A/R송장 (IN)"/>
    <n v="1200"/>
    <s v="M"/>
    <n v="35.44"/>
    <n v="2.19"/>
    <n v="2627.64"/>
  </r>
  <r>
    <x v="1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1500"/>
    <s v="M"/>
    <n v="44.3"/>
    <n v="2.19"/>
    <n v="3284.55"/>
  </r>
  <r>
    <x v="1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1500"/>
    <s v="M"/>
    <n v="44.3"/>
    <n v="2.19"/>
    <n v="3284.55"/>
  </r>
  <r>
    <x v="1"/>
    <s v="顾客"/>
    <s v="內需"/>
    <s v="-無-"/>
    <s v="C00001"/>
    <x v="2"/>
    <s v="江苏京信电子有限公司(Cable)"/>
    <s v="자동차(일반)"/>
    <s v="AVS"/>
    <n v="100000426"/>
    <s v="AVS"/>
    <s v="3SQ"/>
    <s v="W"/>
    <m/>
    <n v="300"/>
    <s v="완제품"/>
    <s v="AVS 3SQ(상품)"/>
    <s v="A/R송장 (IN)"/>
    <n v="2400"/>
    <s v="M"/>
    <n v="70.87"/>
    <n v="2.19"/>
    <n v="5255.28"/>
  </r>
  <r>
    <x v="1"/>
    <s v="顾客"/>
    <s v="內需"/>
    <s v="-無-"/>
    <s v="C00001"/>
    <x v="2"/>
    <s v="江苏京信电子有限公司(Cable)"/>
    <s v="자동차(일반)"/>
    <s v="AVS"/>
    <n v="100000435"/>
    <s v="AVS"/>
    <s v="5SQ"/>
    <s v="B"/>
    <m/>
    <n v="200"/>
    <s v="완제품"/>
    <s v="AVS 5SQ(완제품)"/>
    <s v="A/R송장 (IN)"/>
    <n v="800"/>
    <s v="M"/>
    <n v="37.619999999999997"/>
    <n v="3.47"/>
    <n v="2779.84"/>
  </r>
  <r>
    <x v="1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3000"/>
    <s v="M"/>
    <n v="88.59"/>
    <n v="2.19"/>
    <n v="6569.1"/>
  </r>
  <r>
    <x v="1"/>
    <s v="顾客"/>
    <s v="內需"/>
    <s v="-無-"/>
    <s v="C00001"/>
    <x v="2"/>
    <s v="江苏京信电子有限公司(Cable)"/>
    <s v="자동차(일반)"/>
    <s v="AVS"/>
    <n v="100000429"/>
    <s v="AVS"/>
    <s v="3SQ"/>
    <s v="Y"/>
    <m/>
    <n v="300"/>
    <s v="완제품"/>
    <s v="AVS 3SQ(상품)"/>
    <s v="A/R송장 (IN)"/>
    <n v="300"/>
    <s v="M"/>
    <n v="8.86"/>
    <n v="2.19"/>
    <n v="656.91"/>
  </r>
  <r>
    <x v="1"/>
    <s v="顾客"/>
    <s v="內需"/>
    <s v="-無-"/>
    <s v="C00001"/>
    <x v="2"/>
    <s v="江苏京信电子有限公司(Cable)"/>
    <s v="자동차(일반)"/>
    <s v="AVS"/>
    <n v="100000435"/>
    <s v="AVS"/>
    <s v="5SQ"/>
    <s v="B"/>
    <m/>
    <n v="200"/>
    <s v="완제품"/>
    <s v="AVS 5SQ(완제품)"/>
    <s v="A/R송장 (IN)"/>
    <n v="1000"/>
    <s v="M"/>
    <n v="47.03"/>
    <n v="3.47"/>
    <n v="3474.8"/>
  </r>
  <r>
    <x v="1"/>
    <s v="顾客"/>
    <s v="內需"/>
    <s v="-無-"/>
    <s v="C00001"/>
    <x v="2"/>
    <s v="江苏京信电子有限公司(Cable)"/>
    <s v="자동차(일반)"/>
    <s v="AVS"/>
    <n v="190000401"/>
    <s v="AVS"/>
    <s v="3SQ"/>
    <s v="P"/>
    <s v="NPS"/>
    <n v="1500"/>
    <s v="완제품"/>
    <s v="AVS 3SQ(상품)"/>
    <s v="A/R송장 (IN)"/>
    <n v="1500"/>
    <s v="M"/>
    <n v="44.3"/>
    <n v="2.19"/>
    <n v="3284.55"/>
  </r>
  <r>
    <x v="1"/>
    <s v="顾客"/>
    <s v="內需"/>
    <s v="-無-"/>
    <s v="C00001"/>
    <x v="2"/>
    <s v="江苏京信电子有限公司(Cable)"/>
    <s v="자동차(일반)"/>
    <s v="AVS"/>
    <n v="100000397"/>
    <s v="AVS"/>
    <s v="3SQ"/>
    <s v="B"/>
    <m/>
    <n v="300"/>
    <s v="완제품"/>
    <s v="AVS 3SQ(상품)"/>
    <s v="A/R송장 (IN)"/>
    <n v="3900"/>
    <s v="M"/>
    <n v="115.17"/>
    <n v="2.19"/>
    <n v="8539.83"/>
  </r>
  <r>
    <x v="1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1800"/>
    <s v="M"/>
    <n v="53.15"/>
    <n v="2.19"/>
    <n v="3941.46"/>
  </r>
  <r>
    <x v="1"/>
    <s v="顾客"/>
    <s v="內需"/>
    <s v="-無-"/>
    <s v="C00001"/>
    <x v="2"/>
    <s v="江苏京信电子有限公司(Cable)"/>
    <s v="자동차(일반)"/>
    <s v="AVS"/>
    <n v="100000410"/>
    <s v="AVS"/>
    <s v="3SQ"/>
    <s v="L"/>
    <m/>
    <n v="300"/>
    <s v="완제품"/>
    <s v="AVS 3SQ(상품)"/>
    <s v="A/R송장 (IN)"/>
    <n v="5100"/>
    <s v="M"/>
    <n v="150.6"/>
    <n v="2.19"/>
    <n v="11167.47"/>
  </r>
  <r>
    <x v="1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6260"/>
    <s v="M"/>
    <n v="184.86"/>
    <n v="2.19"/>
    <n v="13707.52"/>
  </r>
  <r>
    <x v="1"/>
    <s v="顾客"/>
    <s v="內需"/>
    <s v="-無-"/>
    <s v="C00001"/>
    <x v="2"/>
    <s v="江苏京信电子有限公司(Cable)"/>
    <s v="자동차(일반)"/>
    <s v="AVS"/>
    <n v="100000429"/>
    <s v="AVS"/>
    <s v="3SQ"/>
    <s v="Y"/>
    <m/>
    <n v="300"/>
    <s v="완제품"/>
    <s v="AVS 3SQ(상품)"/>
    <s v="A/R송장 (IN)"/>
    <n v="600"/>
    <s v="M"/>
    <n v="17.72"/>
    <n v="2.19"/>
    <n v="1313.82"/>
  </r>
  <r>
    <x v="1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2070"/>
    <s v="M"/>
    <n v="61.13"/>
    <n v="2.19"/>
    <n v="4532.68"/>
  </r>
  <r>
    <x v="1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900"/>
    <s v="M"/>
    <n v="26.58"/>
    <n v="2.19"/>
    <n v="1970.73"/>
  </r>
  <r>
    <x v="1"/>
    <s v="顾客"/>
    <s v="內需"/>
    <s v="-無-"/>
    <s v="C00001"/>
    <x v="2"/>
    <s v="江苏京信电子有限公司(Cable)"/>
    <s v="자동차(일반)"/>
    <s v="AVS"/>
    <n v="100000419"/>
    <s v="AVS"/>
    <s v="3SQ"/>
    <s v="R"/>
    <m/>
    <n v="300"/>
    <s v="완제품"/>
    <s v="AVS 3SQ(상품)"/>
    <s v="A/R송장 (IN)"/>
    <n v="2100"/>
    <s v="M"/>
    <n v="62.01"/>
    <n v="2.19"/>
    <n v="4598.37"/>
  </r>
  <r>
    <x v="1"/>
    <s v="顾客"/>
    <s v="內需"/>
    <s v="-無-"/>
    <s v="C00001"/>
    <x v="2"/>
    <s v="江苏京信电子有限公司(Cable)"/>
    <s v="자동차(일반)"/>
    <s v="AVS"/>
    <n v="100000426"/>
    <s v="AVS"/>
    <s v="3SQ"/>
    <s v="W"/>
    <m/>
    <n v="300"/>
    <s v="완제품"/>
    <s v="AVS 3SQ(상품)"/>
    <s v="A/R송장 (IN)"/>
    <n v="2100"/>
    <s v="M"/>
    <n v="62.01"/>
    <n v="2.19"/>
    <n v="4598.37"/>
  </r>
  <r>
    <x v="1"/>
    <s v="顾客"/>
    <s v="內需"/>
    <s v="-無-"/>
    <s v="C00001"/>
    <x v="2"/>
    <s v="江苏京信电子有限公司(Cable)"/>
    <s v="자동차(일반)"/>
    <s v="AVS"/>
    <n v="100000435"/>
    <s v="AVS"/>
    <s v="5SQ"/>
    <s v="B"/>
    <m/>
    <n v="200"/>
    <s v="완제품"/>
    <s v="AVS 5SQ(완제품)"/>
    <s v="A/R송장 (IN)"/>
    <n v="600"/>
    <s v="M"/>
    <n v="28.22"/>
    <n v="3.47"/>
    <n v="2084.88"/>
  </r>
  <r>
    <x v="1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2100"/>
    <s v="M"/>
    <n v="150.22999999999999"/>
    <n v="5.04"/>
    <n v="10583.37"/>
  </r>
  <r>
    <x v="1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600"/>
    <s v="M"/>
    <n v="17.72"/>
    <n v="2.19"/>
    <n v="1313.82"/>
  </r>
  <r>
    <x v="1"/>
    <s v="顾客"/>
    <s v="內需"/>
    <s v="-無-"/>
    <s v="C00001"/>
    <x v="2"/>
    <s v="江苏京信电子有限公司(Cable)"/>
    <s v="자동차(일반)"/>
    <s v="AVS"/>
    <n v="100000410"/>
    <s v="AVS"/>
    <s v="3SQ"/>
    <s v="L"/>
    <m/>
    <n v="300"/>
    <s v="완제품"/>
    <s v="AVS 3SQ(상품)"/>
    <s v="A/R송장 (IN)"/>
    <n v="4500"/>
    <s v="M"/>
    <n v="132.88999999999999"/>
    <n v="2.19"/>
    <n v="9853.65"/>
  </r>
  <r>
    <x v="1"/>
    <s v="顾客"/>
    <s v="內需"/>
    <s v="-無-"/>
    <s v="C00001"/>
    <x v="2"/>
    <s v="江苏京信电子有限公司(Cable)"/>
    <s v="자동차(일반)"/>
    <s v="AVS"/>
    <n v="100000399"/>
    <s v="AVS"/>
    <s v="3SQ"/>
    <s v="O"/>
    <m/>
    <n v="300"/>
    <s v="완제품"/>
    <s v="AVS 3SQ(상품)"/>
    <s v="A/R송장 (IN)"/>
    <n v="2400"/>
    <s v="M"/>
    <n v="70.87"/>
    <n v="2.19"/>
    <n v="5255.28"/>
  </r>
  <r>
    <x v="1"/>
    <s v="顾客"/>
    <s v="內需"/>
    <s v="-無-"/>
    <s v="C00001"/>
    <x v="2"/>
    <s v="江苏京信电子有限公司(Cable)"/>
    <s v="자동차(일반)"/>
    <s v="AVS"/>
    <n v="100000426"/>
    <s v="AVS"/>
    <s v="3SQ"/>
    <s v="W"/>
    <m/>
    <n v="300"/>
    <s v="완제품"/>
    <s v="AVS 3SQ(상품)"/>
    <s v="A/R송장 (IN)"/>
    <n v="300"/>
    <s v="M"/>
    <n v="8.86"/>
    <n v="2.19"/>
    <n v="656.91"/>
  </r>
  <r>
    <x v="1"/>
    <s v="顾客"/>
    <s v="內需"/>
    <s v="-無-"/>
    <s v="C00001"/>
    <x v="2"/>
    <s v="江苏京信电子有限公司(Cable)"/>
    <s v="자동차(일반)"/>
    <s v="AVS"/>
    <n v="100000429"/>
    <s v="AVS"/>
    <s v="3SQ"/>
    <s v="Y"/>
    <m/>
    <n v="300"/>
    <s v="완제품"/>
    <s v="AVS 3SQ(상품)"/>
    <s v="A/R송장 (IN)"/>
    <n v="3000"/>
    <s v="M"/>
    <n v="88.59"/>
    <n v="2.19"/>
    <n v="6569.1"/>
  </r>
  <r>
    <x v="1"/>
    <s v="顾客"/>
    <s v="內需"/>
    <s v="-無-"/>
    <s v="C00001"/>
    <x v="2"/>
    <s v="江苏京信电子有限公司(Cable)"/>
    <s v="자동차(일반)"/>
    <s v="AVS"/>
    <n v="100000397"/>
    <s v="AVS"/>
    <s v="3SQ"/>
    <s v="B"/>
    <m/>
    <n v="300"/>
    <s v="완제품"/>
    <s v="AVS 3SQ(상품)"/>
    <s v="A/R송장 (IN)"/>
    <n v="2400"/>
    <s v="M"/>
    <n v="70.87"/>
    <n v="2.19"/>
    <n v="5255.28"/>
  </r>
  <r>
    <x v="1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2100"/>
    <s v="M"/>
    <n v="62.01"/>
    <n v="2.19"/>
    <n v="4598.37"/>
  </r>
  <r>
    <x v="1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1800"/>
    <s v="M"/>
    <n v="53.15"/>
    <n v="2.19"/>
    <n v="3941.46"/>
  </r>
  <r>
    <x v="1"/>
    <s v="顾客"/>
    <s v="內需"/>
    <s v="-無-"/>
    <s v="C00001"/>
    <x v="2"/>
    <s v="江苏京信电子有限公司(Cable)"/>
    <s v="자동차(일반)"/>
    <s v="AVS"/>
    <n v="100000419"/>
    <s v="AVS"/>
    <s v="3SQ"/>
    <s v="R"/>
    <m/>
    <n v="300"/>
    <s v="완제품"/>
    <s v="AVS 3SQ(상품)"/>
    <s v="A/R송장 (IN)"/>
    <n v="1800"/>
    <s v="M"/>
    <n v="53.15"/>
    <n v="2.19"/>
    <n v="3941.46"/>
  </r>
  <r>
    <x v="1"/>
    <s v="顾客"/>
    <s v="內需"/>
    <s v="-無-"/>
    <s v="C00001"/>
    <x v="2"/>
    <s v="江苏京信电子有限公司(Cable)"/>
    <s v="자동차(일반)"/>
    <s v="AVS"/>
    <n v="100000426"/>
    <s v="AVS"/>
    <s v="3SQ"/>
    <s v="W"/>
    <m/>
    <n v="300"/>
    <s v="완제품"/>
    <s v="AVS 3SQ(상품)"/>
    <s v="A/R송장 (IN)"/>
    <n v="2700"/>
    <s v="M"/>
    <n v="79.73"/>
    <n v="2.19"/>
    <n v="5912.19"/>
  </r>
  <r>
    <x v="1"/>
    <s v="顾客"/>
    <s v="內需"/>
    <s v="-無-"/>
    <s v="C00001"/>
    <x v="2"/>
    <s v="江苏京信电子有限公司(Cable)"/>
    <s v="자동차(일반)"/>
    <s v="AVS"/>
    <n v="100000454"/>
    <s v="AVS"/>
    <s v="5SQ"/>
    <s v="W"/>
    <m/>
    <n v="200"/>
    <s v="완제품"/>
    <s v="AVS 5SQ(완제품)"/>
    <s v="A/R송장 (IN)"/>
    <n v="1000"/>
    <s v="M"/>
    <n v="47.03"/>
    <n v="3.47"/>
    <n v="3474.8"/>
  </r>
  <r>
    <x v="1"/>
    <s v="顾客"/>
    <s v="內需"/>
    <s v="-無-"/>
    <s v="C00001"/>
    <x v="2"/>
    <s v="江苏京信电子有限公司(Cable)"/>
    <s v="자동차(일반)"/>
    <s v="AVS"/>
    <n v="100000435"/>
    <s v="AVS"/>
    <s v="5SQ"/>
    <s v="B"/>
    <m/>
    <n v="200"/>
    <s v="완제품"/>
    <s v="AVS 5SQ(완제품)"/>
    <s v="A/R송장 (IN)"/>
    <n v="1600"/>
    <s v="M"/>
    <n v="75.25"/>
    <n v="3.47"/>
    <n v="5559.68"/>
  </r>
  <r>
    <x v="1"/>
    <s v="顾客"/>
    <s v="內需"/>
    <s v="-無-"/>
    <s v="C00001"/>
    <x v="2"/>
    <s v="江苏京信电子有限公司(Cable)"/>
    <s v="자동차(일반)"/>
    <s v="AVS"/>
    <n v="100018845"/>
    <s v="AVS"/>
    <s v="3SQ"/>
    <s v="B"/>
    <s v="NPS"/>
    <n v="1500"/>
    <s v="완제품"/>
    <s v="AVS 3SQ(상품)"/>
    <s v="A/R송장 (IN)"/>
    <n v="3000"/>
    <s v="M"/>
    <n v="88.59"/>
    <n v="2.19"/>
    <n v="6569.1"/>
  </r>
  <r>
    <x v="1"/>
    <s v="顾客"/>
    <s v="內需"/>
    <s v="-無-"/>
    <s v="C00001"/>
    <x v="2"/>
    <s v="江苏京信电子有限公司(Cable)"/>
    <s v="자동차(일반)"/>
    <s v="AVS"/>
    <n v="190000459"/>
    <s v="AVS"/>
    <s v="8SQ"/>
    <s v="B"/>
    <m/>
    <n v="150"/>
    <s v="완제품"/>
    <s v="AVS 8SQ(완제품)"/>
    <s v="A/R송장 (IN)"/>
    <n v="150"/>
    <s v="M"/>
    <n v="10.73"/>
    <n v="5.04"/>
    <n v="755.96"/>
  </r>
  <r>
    <x v="1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150"/>
    <s v="M"/>
    <n v="10.73"/>
    <n v="5.04"/>
    <n v="755.96"/>
  </r>
  <r>
    <x v="1"/>
    <s v="顾客"/>
    <s v="內需"/>
    <s v="-無-"/>
    <s v="C00001"/>
    <x v="2"/>
    <s v="江苏京信电子有限公司(Cable)"/>
    <s v="자동차(일반)"/>
    <s v="AVS"/>
    <n v="100000435"/>
    <s v="AVS"/>
    <s v="5SQ"/>
    <s v="B"/>
    <m/>
    <n v="200"/>
    <s v="완제품"/>
    <s v="AVS 5SQ(완제품)"/>
    <s v="A/R송장 (IN)"/>
    <n v="200"/>
    <s v="M"/>
    <n v="9.41"/>
    <n v="3.47"/>
    <n v="694.96"/>
  </r>
  <r>
    <x v="1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900"/>
    <s v="M"/>
    <n v="64.39"/>
    <n v="5.04"/>
    <n v="4535.7299999999996"/>
  </r>
  <r>
    <x v="1"/>
    <s v="顾客"/>
    <s v="內需"/>
    <s v="-無-"/>
    <s v="C00001"/>
    <x v="2"/>
    <s v="江苏京信电子有限公司(Cable)"/>
    <s v="자동차(일반)"/>
    <s v="AVS"/>
    <n v="190000459"/>
    <s v="AVS"/>
    <s v="8SQ"/>
    <s v="B"/>
    <m/>
    <n v="150"/>
    <s v="완제품"/>
    <s v="AVS 8SQ(완제품)"/>
    <s v="A/R송장 (IN)"/>
    <n v="900"/>
    <s v="M"/>
    <n v="64.39"/>
    <n v="5.04"/>
    <n v="4535.7299999999996"/>
  </r>
  <r>
    <x v="1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3600"/>
    <s v="M"/>
    <n v="106.31"/>
    <n v="2.19"/>
    <n v="7882.92"/>
  </r>
  <r>
    <x v="1"/>
    <s v="顾客"/>
    <s v="內需"/>
    <s v="-無-"/>
    <s v="C00001"/>
    <x v="2"/>
    <s v="江苏京信电子有限公司(Cable)"/>
    <s v="자동차(일반)"/>
    <s v="AVS"/>
    <n v="100000419"/>
    <s v="AVS"/>
    <s v="3SQ"/>
    <s v="R"/>
    <m/>
    <n v="300"/>
    <s v="완제품"/>
    <s v="AVS 3SQ(상품)"/>
    <s v="A/R송장 (IN)"/>
    <n v="3600"/>
    <s v="M"/>
    <n v="106.31"/>
    <n v="2.19"/>
    <n v="7882.92"/>
  </r>
  <r>
    <x v="1"/>
    <s v="顾客"/>
    <s v="內需"/>
    <s v="-無-"/>
    <s v="C00001"/>
    <x v="2"/>
    <s v="江苏京信电子有限公司(Cable)"/>
    <s v="자동차(일반)"/>
    <s v="AVS"/>
    <n v="100000426"/>
    <s v="AVS"/>
    <s v="3SQ"/>
    <s v="W"/>
    <m/>
    <n v="300"/>
    <s v="완제품"/>
    <s v="AVS 3SQ(상품)"/>
    <s v="A/R송장 (IN)"/>
    <n v="3300"/>
    <s v="M"/>
    <n v="97.45"/>
    <n v="2.19"/>
    <n v="7226.01"/>
  </r>
  <r>
    <x v="1"/>
    <s v="顾客"/>
    <s v="內需"/>
    <s v="-無-"/>
    <s v="C00001"/>
    <x v="2"/>
    <s v="江苏京信电子有限公司(Cable)"/>
    <s v="자동차(일반)"/>
    <s v="AVS"/>
    <n v="100000429"/>
    <s v="AVS"/>
    <s v="3SQ"/>
    <s v="Y"/>
    <m/>
    <n v="300"/>
    <s v="완제품"/>
    <s v="AVS 3SQ(상품)"/>
    <s v="A/R송장 (IN)"/>
    <n v="250"/>
    <s v="M"/>
    <n v="7.38"/>
    <n v="2.19"/>
    <n v="547.42999999999995"/>
  </r>
  <r>
    <x v="1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6000"/>
    <s v="M"/>
    <n v="429.24"/>
    <n v="5.04"/>
    <n v="30238.2"/>
  </r>
  <r>
    <x v="1"/>
    <s v="顾客"/>
    <s v="內需"/>
    <s v="-無-"/>
    <s v="C00001"/>
    <x v="2"/>
    <s v="江苏京信电子有限公司(Cable)"/>
    <s v="자동차(일반)"/>
    <s v="AVS"/>
    <n v="100000397"/>
    <s v="AVS"/>
    <s v="3SQ"/>
    <s v="B"/>
    <m/>
    <n v="300"/>
    <s v="완제품"/>
    <s v="AVS 3SQ(상품)"/>
    <s v="A/R송장 (IN)"/>
    <n v="3580"/>
    <s v="M"/>
    <n v="105.72"/>
    <n v="2.19"/>
    <n v="7839.13"/>
  </r>
  <r>
    <x v="1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2700"/>
    <s v="M"/>
    <n v="79.73"/>
    <n v="2.19"/>
    <n v="5912.19"/>
  </r>
  <r>
    <x v="1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2090"/>
    <s v="M"/>
    <n v="61.72"/>
    <n v="2.19"/>
    <n v="4576.47"/>
  </r>
  <r>
    <x v="1"/>
    <s v="顾客"/>
    <s v="內需"/>
    <s v="-無-"/>
    <s v="C00001"/>
    <x v="2"/>
    <s v="江苏京信电子有限公司(Cable)"/>
    <s v="자동차(일반)"/>
    <s v="AVS"/>
    <n v="100000419"/>
    <s v="AVS"/>
    <s v="3SQ"/>
    <s v="R"/>
    <m/>
    <n v="300"/>
    <s v="완제품"/>
    <s v="AVS 3SQ(상품)"/>
    <s v="A/R송장 (IN)"/>
    <n v="1200"/>
    <s v="M"/>
    <n v="35.44"/>
    <n v="2.19"/>
    <n v="2627.64"/>
  </r>
  <r>
    <x v="1"/>
    <s v="顾客"/>
    <s v="內需"/>
    <s v="-無-"/>
    <s v="C00001"/>
    <x v="2"/>
    <s v="江苏京信电子有限公司(Cable)"/>
    <s v="자동차(일반)"/>
    <s v="AVS"/>
    <n v="100000426"/>
    <s v="AVS"/>
    <s v="3SQ"/>
    <s v="W"/>
    <m/>
    <n v="300"/>
    <s v="완제품"/>
    <s v="AVS 3SQ(상품)"/>
    <s v="A/R송장 (IN)"/>
    <n v="3000"/>
    <s v="M"/>
    <n v="88.59"/>
    <n v="2.19"/>
    <n v="6569.1"/>
  </r>
  <r>
    <x v="1"/>
    <s v="顾客"/>
    <s v="內需"/>
    <s v="-無-"/>
    <s v="C00001"/>
    <x v="2"/>
    <s v="江苏京信电子有限公司(Cable)"/>
    <s v="자동차(일반)"/>
    <s v="AVS"/>
    <n v="100000435"/>
    <s v="AVS"/>
    <s v="5SQ"/>
    <s v="B"/>
    <m/>
    <n v="200"/>
    <s v="완제품"/>
    <s v="AVS 5SQ(완제품)"/>
    <s v="A/R송장 (IN)"/>
    <n v="600"/>
    <s v="M"/>
    <n v="28.22"/>
    <n v="3.47"/>
    <n v="2084.88"/>
  </r>
  <r>
    <x v="1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2100"/>
    <s v="M"/>
    <n v="150.22999999999999"/>
    <n v="5.04"/>
    <n v="10583.37"/>
  </r>
  <r>
    <x v="1"/>
    <s v="顾客"/>
    <s v="內需"/>
    <s v="-無-"/>
    <s v="C00001"/>
    <x v="2"/>
    <s v="江苏京信电子有限公司(Cable)"/>
    <s v="자동차(일반)"/>
    <s v="AVS"/>
    <n v="190000459"/>
    <s v="AVS"/>
    <s v="8SQ"/>
    <s v="B"/>
    <m/>
    <n v="150"/>
    <s v="완제품"/>
    <s v="AVS 8SQ(완제품)"/>
    <s v="A/R송장 (IN)"/>
    <n v="600"/>
    <s v="M"/>
    <n v="42.92"/>
    <n v="5.04"/>
    <n v="3023.82"/>
  </r>
  <r>
    <x v="1"/>
    <s v="顾客"/>
    <s v="內需"/>
    <s v="-無-"/>
    <s v="C00001"/>
    <x v="2"/>
    <s v="江苏京信电子有限公司(Cable)"/>
    <s v="자동차(일반)"/>
    <s v="AVS"/>
    <n v="100000429"/>
    <s v="AVS"/>
    <s v="3SQ"/>
    <s v="Y"/>
    <m/>
    <n v="300"/>
    <s v="완제품"/>
    <s v="AVS 3SQ(상품)"/>
    <s v="A/R송장 (IN)"/>
    <n v="4200"/>
    <s v="M"/>
    <n v="124.03"/>
    <n v="2.19"/>
    <n v="9196.74"/>
  </r>
  <r>
    <x v="1"/>
    <s v="顾客"/>
    <s v="內需"/>
    <s v="-無-"/>
    <s v="C00001"/>
    <x v="2"/>
    <s v="江苏京信电子有限公司(Cable)"/>
    <s v="자동차(일반)"/>
    <s v="AVS"/>
    <n v="100000397"/>
    <s v="AVS"/>
    <s v="3SQ"/>
    <s v="B"/>
    <m/>
    <n v="300"/>
    <s v="완제품"/>
    <s v="AVS 3SQ(상품)"/>
    <s v="A/R송장 (IN)"/>
    <n v="5100"/>
    <s v="M"/>
    <n v="150.6"/>
    <n v="2.19"/>
    <n v="11167.47"/>
  </r>
  <r>
    <x v="1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3900"/>
    <s v="M"/>
    <n v="115.17"/>
    <n v="2.19"/>
    <n v="8539.83"/>
  </r>
  <r>
    <x v="1"/>
    <s v="顾客"/>
    <s v="內需"/>
    <s v="-無-"/>
    <s v="C00001"/>
    <x v="2"/>
    <s v="江苏京信电子有限公司(Cable)"/>
    <s v="자동차(일반)"/>
    <s v="AVS"/>
    <n v="100000410"/>
    <s v="AVS"/>
    <s v="3SQ"/>
    <s v="L"/>
    <m/>
    <n v="300"/>
    <s v="완제품"/>
    <s v="AVS 3SQ(상품)"/>
    <s v="A/R송장 (IN)"/>
    <n v="4800"/>
    <s v="M"/>
    <n v="141.74"/>
    <n v="2.19"/>
    <n v="10510.56"/>
  </r>
  <r>
    <x v="1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4800"/>
    <s v="M"/>
    <n v="141.74"/>
    <n v="2.19"/>
    <n v="10510.56"/>
  </r>
  <r>
    <x v="1"/>
    <s v="顾客"/>
    <s v="內需"/>
    <s v="-無-"/>
    <s v="C00001"/>
    <x v="2"/>
    <s v="江苏京信电子有限公司(Cable)"/>
    <s v="자동차(일반)"/>
    <s v="AVS"/>
    <n v="100000419"/>
    <s v="AVS"/>
    <s v="3SQ"/>
    <s v="R"/>
    <m/>
    <n v="300"/>
    <s v="완제품"/>
    <s v="AVS 3SQ(상품)"/>
    <s v="A/R송장 (IN)"/>
    <n v="2100"/>
    <s v="M"/>
    <n v="62.01"/>
    <n v="2.19"/>
    <n v="4598.37"/>
  </r>
  <r>
    <x v="1"/>
    <s v="顾客"/>
    <s v="內需"/>
    <s v="-無-"/>
    <s v="C00001"/>
    <x v="2"/>
    <s v="江苏京信电子有限公司(Cable)"/>
    <s v="자동차(일반)"/>
    <s v="AVS"/>
    <n v="100000426"/>
    <s v="AVS"/>
    <s v="3SQ"/>
    <s v="W"/>
    <m/>
    <n v="300"/>
    <s v="완제품"/>
    <s v="AVS 3SQ(상품)"/>
    <s v="A/R송장 (IN)"/>
    <n v="2100"/>
    <s v="M"/>
    <n v="62.01"/>
    <n v="2.19"/>
    <n v="4598.37"/>
  </r>
  <r>
    <x v="1"/>
    <s v="顾客"/>
    <s v="內需"/>
    <s v="-無-"/>
    <s v="C00001"/>
    <x v="2"/>
    <s v="江苏京信电子有限公司(Cable)"/>
    <s v="자동차(일반)"/>
    <s v="AVS"/>
    <n v="100000435"/>
    <s v="AVS"/>
    <s v="5SQ"/>
    <s v="B"/>
    <m/>
    <n v="200"/>
    <s v="완제품"/>
    <s v="AVS 5SQ(완제품)"/>
    <s v="A/R송장 (IN)"/>
    <n v="200"/>
    <s v="M"/>
    <n v="9.41"/>
    <n v="3.47"/>
    <n v="694.96"/>
  </r>
  <r>
    <x v="1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450"/>
    <s v="M"/>
    <n v="32.19"/>
    <n v="5.04"/>
    <n v="2267.87"/>
  </r>
  <r>
    <x v="1"/>
    <s v="顾客"/>
    <s v="內需"/>
    <s v="-無-"/>
    <s v="C00001"/>
    <x v="2"/>
    <s v="江苏京信电子有限公司(Cable)"/>
    <s v="자동차(일반)"/>
    <s v="AVS"/>
    <n v="100000397"/>
    <s v="AVS"/>
    <s v="3SQ"/>
    <s v="B"/>
    <m/>
    <n v="300"/>
    <s v="완제품"/>
    <s v="AVS 3SQ(상품)"/>
    <s v="A/R송장 (IN)"/>
    <n v="900"/>
    <s v="M"/>
    <n v="26.58"/>
    <n v="2.19"/>
    <n v="1970.73"/>
  </r>
  <r>
    <x v="1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2660"/>
    <s v="M"/>
    <n v="78.55"/>
    <n v="2.19"/>
    <n v="5824.6"/>
  </r>
  <r>
    <x v="1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2400"/>
    <s v="M"/>
    <n v="70.87"/>
    <n v="2.19"/>
    <n v="5255.28"/>
  </r>
  <r>
    <x v="1"/>
    <s v="顾客"/>
    <s v="內需"/>
    <s v="-無-"/>
    <s v="C00001"/>
    <x v="2"/>
    <s v="江苏京信电子有限公司(Cable)"/>
    <s v="자동차(일반)"/>
    <s v="AVS"/>
    <n v="100000426"/>
    <s v="AVS"/>
    <s v="3SQ"/>
    <s v="W"/>
    <m/>
    <n v="300"/>
    <s v="완제품"/>
    <s v="AVS 3SQ(상품)"/>
    <s v="A/R송장 (IN)"/>
    <n v="4470"/>
    <s v="M"/>
    <n v="132"/>
    <n v="2.19"/>
    <n v="9787.9599999999991"/>
  </r>
  <r>
    <x v="1"/>
    <s v="顾客"/>
    <s v="內需"/>
    <s v="-無-"/>
    <s v="C00001"/>
    <x v="2"/>
    <s v="江苏京信电子有限公司(Cable)"/>
    <s v="자동차(일반)"/>
    <s v="AVS"/>
    <n v="100000435"/>
    <s v="AVS"/>
    <s v="5SQ"/>
    <s v="B"/>
    <m/>
    <n v="200"/>
    <s v="완제품"/>
    <s v="AVS 5SQ(완제품)"/>
    <s v="A/R송장 (IN)"/>
    <n v="600"/>
    <s v="M"/>
    <n v="28.22"/>
    <n v="3.47"/>
    <n v="2084.88"/>
  </r>
  <r>
    <x v="1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2850"/>
    <s v="M"/>
    <n v="203.89"/>
    <n v="5.04"/>
    <n v="14363.15"/>
  </r>
  <r>
    <x v="1"/>
    <s v="顾客"/>
    <s v="內需"/>
    <s v="-無-"/>
    <s v="C00001"/>
    <x v="2"/>
    <s v="江苏京信电子有限公司(Cable)"/>
    <s v="자동차(일반)"/>
    <s v="AVS"/>
    <n v="190000459"/>
    <s v="AVS"/>
    <s v="8SQ"/>
    <s v="B"/>
    <m/>
    <n v="150"/>
    <s v="완제품"/>
    <s v="AVS 8SQ(완제품)"/>
    <s v="A/R송장 (IN)"/>
    <n v="1200"/>
    <s v="M"/>
    <n v="85.85"/>
    <n v="5.04"/>
    <n v="6047.64"/>
  </r>
  <r>
    <x v="1"/>
    <s v="顾客"/>
    <s v="內需"/>
    <s v="-無-"/>
    <s v="C00001"/>
    <x v="2"/>
    <s v="江苏京信电子有限公司(Cable)"/>
    <s v="자동차(일반)"/>
    <s v="AVS"/>
    <n v="190000402"/>
    <s v="AVS"/>
    <s v="3SQ"/>
    <s v="W"/>
    <s v="NPS"/>
    <n v="1500"/>
    <s v="완제품"/>
    <s v="AVS 3SQ(상품)"/>
    <s v="A/R송장 (IN)"/>
    <n v="12000"/>
    <s v="M"/>
    <n v="354.36"/>
    <n v="2.19"/>
    <n v="26276.400000000001"/>
  </r>
  <r>
    <x v="1"/>
    <s v="顾客"/>
    <s v="內需"/>
    <s v="-無-"/>
    <s v="C00001"/>
    <x v="2"/>
    <s v="江苏京信电子有限公司(Cable)"/>
    <s v="자동차(일반)"/>
    <s v="AVS"/>
    <n v="100018845"/>
    <s v="AVS"/>
    <s v="3SQ"/>
    <s v="B"/>
    <s v="NPS"/>
    <n v="1500"/>
    <s v="완제품"/>
    <s v="AVS 3SQ(상품)"/>
    <s v="A/R송장 (IN)"/>
    <n v="3000"/>
    <s v="M"/>
    <n v="88.59"/>
    <n v="2.19"/>
    <n v="6569.1"/>
  </r>
  <r>
    <x v="1"/>
    <s v="顾客"/>
    <s v="內需"/>
    <s v="-無-"/>
    <s v="C00001"/>
    <x v="2"/>
    <s v="江苏京信电子有限公司(Cable)"/>
    <s v="자동차(일반)"/>
    <s v="AVS"/>
    <n v="190000402"/>
    <s v="AVS"/>
    <s v="3SQ"/>
    <s v="W"/>
    <s v="NPS"/>
    <n v="1500"/>
    <s v="완제품"/>
    <s v="AVS 3SQ(상품)"/>
    <s v="A/R송장 (IN)"/>
    <n v="6000"/>
    <s v="M"/>
    <n v="177.18"/>
    <n v="2.19"/>
    <n v="13138.2"/>
  </r>
  <r>
    <x v="1"/>
    <s v="顾客"/>
    <s v="內需"/>
    <s v="-無-"/>
    <s v="C00001"/>
    <x v="2"/>
    <s v="江苏京信电子有限公司(Cable)"/>
    <s v="자동차(일반)"/>
    <s v="AVS"/>
    <n v="190000001"/>
    <s v="AVS"/>
    <s v="3SQ"/>
    <s v="R"/>
    <s v="NPS"/>
    <n v="1500"/>
    <s v="완제품"/>
    <s v="AVS 3SQ(상품)"/>
    <s v="A/R송장 (IN)"/>
    <n v="6000"/>
    <s v="M"/>
    <n v="177.18"/>
    <n v="2.19"/>
    <n v="13138.2"/>
  </r>
  <r>
    <x v="1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1200"/>
    <s v="M"/>
    <n v="35.44"/>
    <n v="2.19"/>
    <n v="2627.64"/>
  </r>
  <r>
    <x v="1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900"/>
    <s v="M"/>
    <n v="26.58"/>
    <n v="2.19"/>
    <n v="1970.73"/>
  </r>
  <r>
    <x v="1"/>
    <s v="顾客"/>
    <s v="內需"/>
    <s v="-無-"/>
    <s v="C00001"/>
    <x v="2"/>
    <s v="江苏京信电子有限公司(Cable)"/>
    <s v="자동차(일반)"/>
    <s v="AVS"/>
    <n v="100000426"/>
    <s v="AVS"/>
    <s v="3SQ"/>
    <s v="W"/>
    <m/>
    <n v="300"/>
    <s v="완제품"/>
    <s v="AVS 3SQ(상품)"/>
    <s v="A/R송장 (IN)"/>
    <n v="900"/>
    <s v="M"/>
    <n v="26.58"/>
    <n v="2.19"/>
    <n v="1970.73"/>
  </r>
  <r>
    <x v="1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1200"/>
    <s v="M"/>
    <n v="35.44"/>
    <n v="2.19"/>
    <n v="2627.64"/>
  </r>
  <r>
    <x v="1"/>
    <s v="顾客"/>
    <s v="內需"/>
    <s v="-無-"/>
    <s v="C00001"/>
    <x v="2"/>
    <s v="江苏京信电子有限公司(Cable)"/>
    <s v="자동차(일반)"/>
    <s v="AVS"/>
    <n v="100020060"/>
    <s v="AVS"/>
    <s v="3SQ"/>
    <s v="O"/>
    <s v="NPS"/>
    <n v="1500"/>
    <s v="완제품"/>
    <s v="AVS 3SQ(상품)"/>
    <s v="A/R송장 (IN)"/>
    <n v="6000"/>
    <s v="M"/>
    <n v="177.18"/>
    <n v="2.19"/>
    <n v="13138.2"/>
  </r>
  <r>
    <x v="1"/>
    <s v="顾客"/>
    <s v="內需"/>
    <s v="-無-"/>
    <s v="C00001"/>
    <x v="2"/>
    <s v="江苏京信电子有限公司(Cable)"/>
    <s v="자동차(일반)"/>
    <s v="AVS"/>
    <n v="100000435"/>
    <s v="AVS"/>
    <s v="5SQ"/>
    <s v="B"/>
    <m/>
    <n v="200"/>
    <s v="완제품"/>
    <s v="AVS 5SQ(완제품)"/>
    <s v="A/R송장 (IN)"/>
    <n v="3000"/>
    <s v="M"/>
    <n v="141.09"/>
    <n v="3.47"/>
    <n v="10424.4"/>
  </r>
  <r>
    <x v="1"/>
    <s v="顾客"/>
    <s v="內需"/>
    <s v="-無-"/>
    <s v="C00001"/>
    <x v="2"/>
    <s v="江苏京信电子有限公司(Cable)"/>
    <s v="자동차(일반)"/>
    <s v="AVS"/>
    <n v="100000435"/>
    <s v="AVS"/>
    <s v="5SQ"/>
    <s v="B"/>
    <m/>
    <n v="200"/>
    <s v="완제품"/>
    <s v="AVS 5SQ(완제품)"/>
    <s v="A/R송장 (IN)"/>
    <n v="770"/>
    <s v="M"/>
    <n v="36.21"/>
    <n v="3.47"/>
    <n v="2675.6"/>
  </r>
  <r>
    <x v="1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1500"/>
    <s v="M"/>
    <n v="44.3"/>
    <n v="2.19"/>
    <n v="3284.55"/>
  </r>
  <r>
    <x v="1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750"/>
    <s v="M"/>
    <n v="53.66"/>
    <n v="5.04"/>
    <n v="3779.78"/>
  </r>
  <r>
    <x v="1"/>
    <s v="顾客"/>
    <s v="內需"/>
    <s v="-無-"/>
    <s v="C00001"/>
    <x v="2"/>
    <s v="江苏京信电子有限公司(Cable)"/>
    <s v="자동차(일반)"/>
    <s v="AVS"/>
    <n v="190000459"/>
    <s v="AVS"/>
    <s v="8SQ"/>
    <s v="B"/>
    <m/>
    <n v="150"/>
    <s v="완제품"/>
    <s v="AVS 8SQ(완제품)"/>
    <s v="A/R송장 (IN)"/>
    <n v="300"/>
    <s v="M"/>
    <n v="21.46"/>
    <n v="5.04"/>
    <n v="1511.91"/>
  </r>
  <r>
    <x v="1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750"/>
    <s v="M"/>
    <n v="53.66"/>
    <n v="5.04"/>
    <n v="3779.78"/>
  </r>
  <r>
    <x v="1"/>
    <s v="顾客"/>
    <s v="內需"/>
    <s v="-無-"/>
    <s v="C00001"/>
    <x v="2"/>
    <s v="江苏京信电子有限公司(Cable)"/>
    <s v="자동차(일반)"/>
    <s v="AVS"/>
    <n v="100000456"/>
    <s v="AVS"/>
    <s v="5SQ"/>
    <s v="Y"/>
    <m/>
    <n v="200"/>
    <s v="완제품"/>
    <s v="AVS 5SQ(완제품)"/>
    <s v="A/R송장 (IN)"/>
    <n v="2000"/>
    <s v="M"/>
    <n v="94.06"/>
    <n v="3.47"/>
    <n v="6949.6"/>
  </r>
  <r>
    <x v="1"/>
    <s v="顾客"/>
    <s v="內需"/>
    <s v="-無-"/>
    <s v="C00001"/>
    <x v="2"/>
    <s v="江苏京信电子有限公司(Cable)"/>
    <s v="자동차(일반)"/>
    <s v="AVS"/>
    <n v="100000449"/>
    <s v="AVS"/>
    <s v="5SQ"/>
    <s v="R"/>
    <m/>
    <n v="200"/>
    <s v="완제품"/>
    <s v="AVS 5SQ(완제품)"/>
    <s v="A/R송장 (IN)"/>
    <n v="1000"/>
    <s v="M"/>
    <n v="47.03"/>
    <n v="3.47"/>
    <n v="3474.8"/>
  </r>
  <r>
    <x v="1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6000"/>
    <s v="M"/>
    <n v="177.18"/>
    <n v="2.19"/>
    <n v="13138.2"/>
  </r>
  <r>
    <x v="1"/>
    <s v="顾客"/>
    <s v="內需"/>
    <s v="-無-"/>
    <s v="C00001"/>
    <x v="2"/>
    <s v="江苏京信电子有限公司(Cable)"/>
    <s v="자동차(일반)"/>
    <s v="AVS"/>
    <n v="190000459"/>
    <s v="AVS"/>
    <s v="8SQ"/>
    <s v="B"/>
    <m/>
    <n v="150"/>
    <s v="완제품"/>
    <s v="AVS 8SQ(완제품)"/>
    <s v="A/R송장 (IN)"/>
    <n v="300"/>
    <s v="M"/>
    <n v="21.46"/>
    <n v="5.04"/>
    <n v="1511.91"/>
  </r>
  <r>
    <x v="1"/>
    <s v="顾客"/>
    <s v="內需"/>
    <s v="-無-"/>
    <s v="C00001"/>
    <x v="2"/>
    <s v="江苏京信电子有限公司(Cable)"/>
    <s v="자동차(일반)"/>
    <s v="AVS"/>
    <n v="100000449"/>
    <s v="AVS"/>
    <s v="5SQ"/>
    <s v="R"/>
    <m/>
    <n v="200"/>
    <s v="완제품"/>
    <s v="AVS 5SQ(완제품)"/>
    <s v="A/R송장 (IN)"/>
    <n v="1000"/>
    <s v="M"/>
    <n v="47.03"/>
    <n v="3.47"/>
    <n v="3474.8"/>
  </r>
  <r>
    <x v="1"/>
    <s v="顾客"/>
    <s v="內需"/>
    <s v="-無-"/>
    <s v="C00001"/>
    <x v="2"/>
    <s v="江苏京信电子有限公司(Cable)"/>
    <s v="자동차(일반)"/>
    <s v="AVS"/>
    <n v="100000449"/>
    <s v="AVS"/>
    <s v="5SQ"/>
    <s v="R"/>
    <m/>
    <n v="200"/>
    <s v="완제품"/>
    <s v="AVS 5SQ(완제품)"/>
    <s v="A/R송장 (IN)"/>
    <n v="2000"/>
    <s v="M"/>
    <n v="94.06"/>
    <n v="3.47"/>
    <n v="6949.6"/>
  </r>
  <r>
    <x v="1"/>
    <s v="顾客"/>
    <s v="內需"/>
    <s v="-無-"/>
    <s v="C00001"/>
    <x v="2"/>
    <s v="江苏京信电子有限公司(Cable)"/>
    <s v="자동차(일반)"/>
    <s v="AVS"/>
    <n v="100000454"/>
    <s v="AVS"/>
    <s v="5SQ"/>
    <s v="W"/>
    <m/>
    <n v="200"/>
    <s v="완제품"/>
    <s v="AVS 5SQ(완제품)"/>
    <s v="A/R송장 (IN)"/>
    <n v="400"/>
    <s v="M"/>
    <n v="18.809999999999999"/>
    <n v="3.47"/>
    <n v="1389.92"/>
  </r>
  <r>
    <x v="1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2180"/>
    <s v="M"/>
    <n v="155.96"/>
    <n v="5.04"/>
    <n v="10986.55"/>
  </r>
  <r>
    <x v="1"/>
    <s v="顾客"/>
    <s v="內需"/>
    <s v="-無-"/>
    <s v="C00001"/>
    <x v="2"/>
    <s v="江苏京信电子有限公司(Cable)"/>
    <s v="자동차(일반)"/>
    <s v="AVS"/>
    <n v="100018845"/>
    <s v="AVS"/>
    <s v="3SQ"/>
    <s v="B"/>
    <s v="NPS"/>
    <n v="1500"/>
    <s v="완제품"/>
    <s v="AVS 3SQ(상품)"/>
    <s v="A/R송장 (IN)"/>
    <n v="3000"/>
    <s v="M"/>
    <n v="88.59"/>
    <n v="2.19"/>
    <n v="6569.1"/>
  </r>
  <r>
    <x v="1"/>
    <s v="顾客"/>
    <s v="內需"/>
    <s v="-無-"/>
    <s v="C00001"/>
    <x v="2"/>
    <s v="江苏京信电子有限公司(Cable)"/>
    <s v="자동차(일반)"/>
    <s v="AVS"/>
    <n v="100019297"/>
    <s v="AVS"/>
    <s v="3SQ"/>
    <s v="L"/>
    <s v="NPS"/>
    <n v="1500"/>
    <s v="완제품"/>
    <s v="AVS 3SQ(상품)"/>
    <s v="A/R송장 (IN)"/>
    <n v="3000"/>
    <s v="M"/>
    <n v="88.59"/>
    <n v="2.19"/>
    <n v="6569.1"/>
  </r>
  <r>
    <x v="1"/>
    <s v="顾客"/>
    <s v="內需"/>
    <s v="-無-"/>
    <s v="C00001"/>
    <x v="2"/>
    <s v="江苏京信电子有限公司(Cable)"/>
    <s v="자동차(일반)"/>
    <s v="AVS"/>
    <n v="100000454"/>
    <s v="AVS"/>
    <s v="5SQ"/>
    <s v="W"/>
    <m/>
    <n v="200"/>
    <s v="완제품"/>
    <s v="AVS 5SQ(완제품)"/>
    <s v="A/R송장 (IN)"/>
    <n v="1600"/>
    <s v="M"/>
    <n v="75.25"/>
    <n v="3.47"/>
    <n v="5559.68"/>
  </r>
  <r>
    <x v="1"/>
    <s v="顾客"/>
    <s v="內需"/>
    <s v="-無-"/>
    <s v="C00001"/>
    <x v="2"/>
    <s v="江苏京信电子有限公司(Cable)"/>
    <s v="자동차(일반)"/>
    <s v="AVSS"/>
    <n v="100000706"/>
    <s v="AVSS"/>
    <s v="0.85SQ"/>
    <s v="R"/>
    <m/>
    <n v="1000"/>
    <s v="완제품"/>
    <s v="AVSS 0.85SQ(완제품)"/>
    <s v="A/R송장 (IN)"/>
    <n v="3000"/>
    <s v="M"/>
    <n v="23.07"/>
    <n v="0.6"/>
    <n v="1803"/>
  </r>
  <r>
    <x v="1"/>
    <s v="顾客"/>
    <s v="內需"/>
    <s v="-無-"/>
    <s v="C00001"/>
    <x v="2"/>
    <s v="江苏京信电子有限公司(Cable)"/>
    <s v="자동차(일반)"/>
    <s v="AVSS"/>
    <n v="100000869"/>
    <s v="AVSS"/>
    <s v="2SQ"/>
    <s v="L"/>
    <m/>
    <n v="500"/>
    <s v="완제품"/>
    <s v="AVSS 2SQ(완제품)"/>
    <s v="A/R송장 (IN)"/>
    <n v="1500"/>
    <s v="M"/>
    <n v="27.24"/>
    <n v="1.32"/>
    <n v="1982.55"/>
  </r>
  <r>
    <x v="1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40000"/>
    <s v="M"/>
    <n v="132.4"/>
    <n v="0.28999999999999998"/>
    <n v="11764"/>
  </r>
  <r>
    <x v="1"/>
    <s v="顾客"/>
    <s v="內需"/>
    <s v="-無-"/>
    <s v="C00001"/>
    <x v="2"/>
    <s v="江苏京信电子有限公司(Cable)"/>
    <s v="자동차(일반)"/>
    <s v="AVSS"/>
    <n v="100000706"/>
    <s v="AVSS"/>
    <s v="0.85SQ"/>
    <s v="R"/>
    <m/>
    <n v="1000"/>
    <s v="완제품"/>
    <s v="AVSS 0.85SQ(완제품)"/>
    <s v="A/R송장 (IN)"/>
    <n v="3000"/>
    <s v="M"/>
    <n v="23.07"/>
    <n v="0.6"/>
    <n v="1803"/>
  </r>
  <r>
    <x v="1"/>
    <s v="顾客"/>
    <s v="內需"/>
    <s v="-無-"/>
    <s v="C00001"/>
    <x v="2"/>
    <s v="江苏京信电子有限公司(Cable)"/>
    <s v="자동차(일반)"/>
    <s v="AVSS"/>
    <n v="100000843"/>
    <s v="AVSS"/>
    <s v="2SQ"/>
    <s v="B"/>
    <m/>
    <n v="500"/>
    <s v="완제품"/>
    <s v="AVSS 2SQ(완제품)"/>
    <s v="A/R송장 (IN)"/>
    <n v="1000"/>
    <s v="M"/>
    <n v="18.16"/>
    <n v="1.32"/>
    <n v="1321.7"/>
  </r>
  <r>
    <x v="1"/>
    <s v="顾客"/>
    <s v="內需"/>
    <s v="-無-"/>
    <s v="C00001"/>
    <x v="2"/>
    <s v="江苏京信电子有限公司(Cable)"/>
    <s v="자동차(일반)"/>
    <s v="AVSS"/>
    <n v="100000869"/>
    <s v="AVSS"/>
    <s v="2SQ"/>
    <s v="L"/>
    <m/>
    <n v="500"/>
    <s v="완제품"/>
    <s v="AVSS 2SQ(완제품)"/>
    <s v="A/R송장 (IN)"/>
    <n v="1000"/>
    <s v="M"/>
    <n v="18.16"/>
    <n v="1.32"/>
    <n v="1321.7"/>
  </r>
  <r>
    <x v="1"/>
    <s v="顾客"/>
    <s v="內需"/>
    <s v="-無-"/>
    <s v="C00001"/>
    <x v="2"/>
    <s v="江苏京信电子有限公司(Cable)"/>
    <s v="자동차(일반)"/>
    <s v="AVSS"/>
    <n v="100020071"/>
    <s v="AVSS"/>
    <s v="0.5SQ"/>
    <s v="W/B"/>
    <s v="NPS"/>
    <n v="8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24000"/>
    <s v="M"/>
    <n v="120.24"/>
    <n v="0.41"/>
    <n v="9832.7999999999993"/>
  </r>
  <r>
    <x v="1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57000"/>
    <s v="M"/>
    <n v="285.57"/>
    <n v="0.41"/>
    <n v="23352.9"/>
  </r>
  <r>
    <x v="1"/>
    <s v="顾客"/>
    <s v="內需"/>
    <s v="-無-"/>
    <s v="C00001"/>
    <x v="2"/>
    <s v="江苏京信电子有限公司(Cable)"/>
    <s v="자동차(일반)"/>
    <s v="AVSS"/>
    <n v="100000880"/>
    <s v="AVSS"/>
    <s v="2SQ"/>
    <s v="R"/>
    <m/>
    <n v="500"/>
    <s v="완제품"/>
    <s v="AVSS 2SQ(완제품)"/>
    <s v="A/R송장 (IN)"/>
    <n v="7500"/>
    <s v="M"/>
    <n v="136.19999999999999"/>
    <n v="1.32"/>
    <n v="9912.75"/>
  </r>
  <r>
    <x v="1"/>
    <s v="顾客"/>
    <s v="內需"/>
    <s v="-無-"/>
    <s v="C00001"/>
    <x v="2"/>
    <s v="江苏京信电子有限公司(Cable)"/>
    <s v="자동차(일반)"/>
    <s v="AVSS"/>
    <n v="100000730"/>
    <s v="AVSS"/>
    <s v="0.85SQ"/>
    <s v="W"/>
    <s v="NPS"/>
    <n v="7000"/>
    <s v="완제품"/>
    <s v="AVSS 0.85SQ(완제품)"/>
    <s v="A/R송장 (IN)"/>
    <n v="35000"/>
    <s v="M"/>
    <n v="269.14999999999998"/>
    <n v="0.6"/>
    <n v="21035"/>
  </r>
  <r>
    <x v="1"/>
    <s v="顾客"/>
    <s v="內需"/>
    <s v="-無-"/>
    <s v="C00001"/>
    <x v="2"/>
    <s v="江苏京信电子有限公司(Cable)"/>
    <s v="자동차(일반)"/>
    <s v="AVSS"/>
    <n v="100000630"/>
    <s v="AVSS"/>
    <s v="0.85SQ"/>
    <s v="Gr"/>
    <s v="NPS"/>
    <n v="7000"/>
    <s v="완제품"/>
    <s v="AVSS 0.85SQ(완제품)"/>
    <s v="A/R송장 (IN)"/>
    <n v="35000"/>
    <s v="M"/>
    <n v="269.14999999999998"/>
    <n v="0.6"/>
    <n v="21035"/>
  </r>
  <r>
    <x v="1"/>
    <s v="顾客"/>
    <s v="內需"/>
    <s v="-無-"/>
    <s v="C00001"/>
    <x v="2"/>
    <s v="江苏京信电子有限公司(Cable)"/>
    <s v="자동차(일반)"/>
    <s v="AVSS"/>
    <n v="100011033"/>
    <s v="AVSS"/>
    <s v="1.25SQ"/>
    <s v="B"/>
    <s v="NPS"/>
    <n v="5000"/>
    <s v="완제품"/>
    <s v="AVSS 1.25SQ(완제품)"/>
    <s v="A/R송장 (IN)"/>
    <n v="15000"/>
    <s v="M"/>
    <n v="169.05"/>
    <n v="0.84"/>
    <n v="12657"/>
  </r>
  <r>
    <x v="1"/>
    <s v="顾客"/>
    <s v="內需"/>
    <s v="-無-"/>
    <s v="C00001"/>
    <x v="2"/>
    <s v="江苏京信电子有限公司(Cable)"/>
    <s v="자동차(일반)"/>
    <s v="AVSS"/>
    <n v="100018217"/>
    <s v="AVSS"/>
    <s v="0.3SQ"/>
    <s v="G/B"/>
    <s v="NPS"/>
    <n v="10000"/>
    <s v="완제품"/>
    <s v="AVSS 0.3SQ(완제품)"/>
    <s v="A/R송장 (IN)"/>
    <n v="20000"/>
    <s v="M"/>
    <n v="66.2"/>
    <n v="0.28999999999999998"/>
    <n v="5882"/>
  </r>
  <r>
    <x v="1"/>
    <s v="顾客"/>
    <s v="內需"/>
    <s v="-無-"/>
    <s v="C00001"/>
    <x v="2"/>
    <s v="江苏京信电子有限公司(Cable)"/>
    <s v="자동차(일반)"/>
    <s v="AVSS"/>
    <n v="100010696"/>
    <s v="AVSS"/>
    <s v="1.25SQ"/>
    <s v="W"/>
    <s v="NPS"/>
    <n v="5000"/>
    <s v="완제품"/>
    <s v="AVSS 1.25SQ(완제품)"/>
    <s v="A/R송장 (IN)"/>
    <n v="20000"/>
    <s v="M"/>
    <n v="225.4"/>
    <n v="0.84"/>
    <n v="16876"/>
  </r>
  <r>
    <x v="1"/>
    <s v="顾客"/>
    <s v="內需"/>
    <s v="-無-"/>
    <s v="C00001"/>
    <x v="2"/>
    <s v="江苏京信电子有限公司(Cable)"/>
    <s v="자동차(일반)"/>
    <s v="AVSS"/>
    <n v="190000381"/>
    <s v="AVSS"/>
    <s v="1.25SQ"/>
    <s v="P"/>
    <s v="NPS"/>
    <n v="5000"/>
    <s v="완제품"/>
    <s v="AVSS 1.25SQ(완제품)"/>
    <s v="A/R송장 (IN)"/>
    <n v="5000"/>
    <s v="M"/>
    <n v="56.35"/>
    <n v="0.84"/>
    <n v="4219"/>
  </r>
  <r>
    <x v="1"/>
    <s v="顾客"/>
    <s v="內需"/>
    <s v="-無-"/>
    <s v="C00001"/>
    <x v="2"/>
    <s v="江苏京信电子有限公司(Cable)"/>
    <s v="자동차(일반)"/>
    <s v="AVSS"/>
    <n v="190000382"/>
    <s v="AVSS"/>
    <s v="1.25SQ"/>
    <s v="R"/>
    <s v="NPS"/>
    <n v="5000"/>
    <s v="완제품"/>
    <s v="AVSS 1.25SQ(완제품)"/>
    <s v="A/R송장 (IN)"/>
    <n v="15000"/>
    <s v="M"/>
    <n v="169.05"/>
    <n v="0.84"/>
    <n v="12657"/>
  </r>
  <r>
    <x v="1"/>
    <s v="顾客"/>
    <s v="內需"/>
    <s v="-無-"/>
    <s v="C00001"/>
    <x v="2"/>
    <s v="江苏京信电子有限公司(Cable)"/>
    <s v="자동차(일반)"/>
    <s v="AVSS"/>
    <n v="190000373"/>
    <s v="AVSS"/>
    <s v="0.85SQ"/>
    <s v="B"/>
    <s v="NPS"/>
    <n v="7000"/>
    <s v="완제품"/>
    <s v="AVSS 0.85SQ(완제품)"/>
    <s v="A/R송장 (IN)"/>
    <n v="20600"/>
    <s v="M"/>
    <n v="158.66"/>
    <n v="0.6"/>
    <n v="12380.6"/>
  </r>
  <r>
    <x v="1"/>
    <s v="顾客"/>
    <s v="內需"/>
    <s v="-無-"/>
    <s v="C00001"/>
    <x v="2"/>
    <s v="江苏京信电子有限公司(Cable)"/>
    <s v="자동차(일반)"/>
    <s v="AVSS"/>
    <n v="100010702"/>
    <s v="AVSS"/>
    <s v="1.25SQ"/>
    <s v="Br"/>
    <s v="NPS"/>
    <n v="5000"/>
    <s v="완제품"/>
    <s v="AVSS 1.25SQ(완제품)"/>
    <s v="A/R송장 (IN)"/>
    <n v="10000"/>
    <s v="M"/>
    <n v="112.7"/>
    <n v="0.84"/>
    <n v="8438"/>
  </r>
  <r>
    <x v="1"/>
    <s v="顾客"/>
    <s v="內需"/>
    <s v="-無-"/>
    <s v="C00001"/>
    <x v="2"/>
    <s v="江苏京信电子有限公司(Cable)"/>
    <s v="자동차(일반)"/>
    <s v="AVSS"/>
    <n v="100000658"/>
    <s v="AVSS"/>
    <s v="0.85SQ"/>
    <s v="O"/>
    <s v="NPS"/>
    <n v="7000"/>
    <s v="완제품"/>
    <s v="AVSS 0.85SQ(완제품)"/>
    <s v="A/R송장 (IN)"/>
    <n v="21000"/>
    <s v="M"/>
    <n v="161.49"/>
    <n v="0.6"/>
    <n v="12621"/>
  </r>
  <r>
    <x v="1"/>
    <s v="顾客"/>
    <s v="內需"/>
    <s v="-無-"/>
    <s v="C00001"/>
    <x v="2"/>
    <s v="江苏京信电子有限公司(Cable)"/>
    <s v="자동차(일반)"/>
    <s v="AVSS"/>
    <n v="100011030"/>
    <s v="AVSS"/>
    <s v="0.85SQ"/>
    <s v="Br"/>
    <s v="NPS"/>
    <n v="7000"/>
    <s v="완제품"/>
    <s v="AVSS 0.85SQ(완제품)"/>
    <s v="A/R송장 (IN)"/>
    <n v="7000"/>
    <s v="M"/>
    <n v="53.83"/>
    <n v="0.6"/>
    <n v="4207"/>
  </r>
  <r>
    <x v="1"/>
    <s v="顾客"/>
    <s v="內需"/>
    <s v="-無-"/>
    <s v="C00001"/>
    <x v="2"/>
    <s v="江苏京信电子有限公司(Cable)"/>
    <s v="자동차(일반)"/>
    <s v="AVSS"/>
    <n v="100010698"/>
    <s v="AVSS"/>
    <s v="1.25SQ"/>
    <s v="L"/>
    <s v="NPS"/>
    <n v="5000"/>
    <s v="완제품"/>
    <s v="AVSS 1.25SQ(완제품)"/>
    <s v="A/R송장 (IN)"/>
    <n v="5000"/>
    <s v="M"/>
    <n v="56.35"/>
    <n v="0.84"/>
    <n v="4219"/>
  </r>
  <r>
    <x v="1"/>
    <s v="顾客"/>
    <s v="內需"/>
    <s v="-無-"/>
    <s v="C00001"/>
    <x v="2"/>
    <s v="江苏京信电子有限公司(Cable)"/>
    <s v="자동차(일반)"/>
    <s v="AVSS"/>
    <n v="190000379"/>
    <s v="AVSS"/>
    <s v="1.25SQ"/>
    <s v="G"/>
    <s v="NPS"/>
    <n v="5000"/>
    <s v="완제품"/>
    <s v="AVSS 1.25SQ(완제품)"/>
    <s v="A/R송장 (IN)"/>
    <n v="10000"/>
    <s v="M"/>
    <n v="112.7"/>
    <n v="0.84"/>
    <n v="8438"/>
  </r>
  <r>
    <x v="1"/>
    <s v="顾客"/>
    <s v="內需"/>
    <s v="-無-"/>
    <s v="C00001"/>
    <x v="2"/>
    <s v="江苏京信电子有限公司(Cable)"/>
    <s v="자동차(일반)"/>
    <s v="AVSS"/>
    <n v="100011036"/>
    <s v="AVSS"/>
    <s v="2SQ"/>
    <s v="B"/>
    <s v="NPS"/>
    <n v="3000"/>
    <s v="완제품"/>
    <s v="AVSS 2SQ(완제품)"/>
    <s v="A/R송장 (IN)"/>
    <n v="6000"/>
    <s v="M"/>
    <n v="108.96"/>
    <n v="1.32"/>
    <n v="7930.2"/>
  </r>
  <r>
    <x v="1"/>
    <s v="顾客"/>
    <s v="內需"/>
    <s v="-無-"/>
    <s v="C00001"/>
    <x v="2"/>
    <s v="江苏京信电子有限公司(Cable)"/>
    <s v="자동차(일반)"/>
    <s v="AVSS"/>
    <n v="100010697"/>
    <s v="AVSS"/>
    <s v="1.25SQ"/>
    <s v="O"/>
    <s v="NPS"/>
    <n v="5000"/>
    <s v="완제품"/>
    <s v="AVSS 1.25SQ(완제품)"/>
    <s v="A/R송장 (IN)"/>
    <n v="10000"/>
    <s v="M"/>
    <n v="112.7"/>
    <n v="0.84"/>
    <n v="8438"/>
  </r>
  <r>
    <x v="1"/>
    <s v="顾客"/>
    <s v="內需"/>
    <s v="-無-"/>
    <s v="C00001"/>
    <x v="2"/>
    <s v="江苏京信电子有限公司(Cable)"/>
    <s v="자동차(일반)"/>
    <s v="AVSS"/>
    <n v="100011875"/>
    <s v="AVSS"/>
    <s v="2SQ"/>
    <s v="L"/>
    <s v="NPS"/>
    <n v="3000"/>
    <s v="완제품"/>
    <s v="AVSS 2SQ(완제품)"/>
    <s v="A/R송장 (IN)"/>
    <n v="6000"/>
    <s v="M"/>
    <n v="108.96"/>
    <n v="1.32"/>
    <n v="7930.2"/>
  </r>
  <r>
    <x v="1"/>
    <s v="顾客"/>
    <s v="內需"/>
    <s v="-無-"/>
    <s v="C00001"/>
    <x v="2"/>
    <s v="江苏京信电子有限公司(Cable)"/>
    <s v="자동차(일반)"/>
    <s v="AVSS"/>
    <n v="100011029"/>
    <s v="AVSS"/>
    <s v="0.85SQ"/>
    <s v="R"/>
    <s v="NPS"/>
    <n v="7000"/>
    <s v="완제품"/>
    <s v="AVSS 0.85SQ(완제품)"/>
    <s v="A/R송장 (IN)"/>
    <n v="5500"/>
    <s v="M"/>
    <n v="42.3"/>
    <n v="0.6"/>
    <n v="3305.5"/>
  </r>
  <r>
    <x v="1"/>
    <s v="顾客"/>
    <s v="內需"/>
    <s v="-無-"/>
    <s v="C00001"/>
    <x v="2"/>
    <s v="江苏京信电子有限公司(Cable)"/>
    <s v="자동차(일반)"/>
    <s v="AVSS"/>
    <n v="100020092"/>
    <s v="AVSS"/>
    <s v="2SQ"/>
    <s v="P"/>
    <s v="NPS"/>
    <n v="3000"/>
    <s v="완제품"/>
    <s v="AVSS 2SQ(완제품)"/>
    <s v="A/R송장 (IN)"/>
    <n v="3000"/>
    <s v="M"/>
    <n v="54.48"/>
    <n v="1.32"/>
    <n v="3965.1"/>
  </r>
  <r>
    <x v="1"/>
    <s v="顾客"/>
    <s v="內需"/>
    <s v="-無-"/>
    <s v="C00001"/>
    <x v="2"/>
    <s v="江苏京信电子有限公司(Cable)"/>
    <s v="자동차(일반)"/>
    <s v="AVSS"/>
    <n v="100020074"/>
    <s v="AVSS"/>
    <s v="0.5SQ"/>
    <s v="Y/B"/>
    <s v="NPS"/>
    <n v="8000"/>
    <s v="완제품"/>
    <s v="AVSS 0.5SQ(완제품)"/>
    <s v="A/R송장 (IN)"/>
    <n v="32000"/>
    <s v="M"/>
    <n v="160.32"/>
    <n v="0.41"/>
    <n v="13110.4"/>
  </r>
  <r>
    <x v="1"/>
    <s v="顾客"/>
    <s v="內需"/>
    <s v="-無-"/>
    <s v="C00001"/>
    <x v="2"/>
    <s v="江苏京信电子有限公司(Cable)"/>
    <s v="자동차(일반)"/>
    <s v="AVSS"/>
    <n v="100011385"/>
    <s v="AVSS"/>
    <s v="0.3SQ"/>
    <s v="Br/O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00011011"/>
    <s v="AVSS"/>
    <s v="0.3SQ"/>
    <s v="Gr/O"/>
    <s v="NPS"/>
    <n v="10000"/>
    <s v="완제품"/>
    <s v="AVSS 0.3SQ(완제품)"/>
    <s v="A/R송장 (IN)"/>
    <n v="20000"/>
    <s v="M"/>
    <n v="66.2"/>
    <n v="0.28999999999999998"/>
    <n v="5882"/>
  </r>
  <r>
    <x v="1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1400"/>
    <s v="M"/>
    <n v="15.78"/>
    <n v="0.84"/>
    <n v="1181.32"/>
  </r>
  <r>
    <x v="1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4650"/>
    <s v="M"/>
    <n v="52.41"/>
    <n v="0.84"/>
    <n v="3923.67"/>
  </r>
  <r>
    <x v="1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7000"/>
    <s v="M"/>
    <n v="78.89"/>
    <n v="0.84"/>
    <n v="5906.6"/>
  </r>
  <r>
    <x v="1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700"/>
    <s v="M"/>
    <n v="7.89"/>
    <n v="0.84"/>
    <n v="590.66"/>
  </r>
  <r>
    <x v="1"/>
    <s v="顾客"/>
    <s v="內需"/>
    <s v="-無-"/>
    <s v="C00001"/>
    <x v="2"/>
    <s v="江苏京信电子有限公司(Cable)"/>
    <s v="자동차(일반)"/>
    <s v="AVSS"/>
    <n v="100000696"/>
    <s v="AVSS"/>
    <s v="0.85SQ"/>
    <s v="P"/>
    <m/>
    <n v="1000"/>
    <s v="완제품"/>
    <s v="AVSS 0.85SQ(완제품)"/>
    <s v="A/R송장 (IN)"/>
    <n v="2000"/>
    <s v="M"/>
    <n v="15.38"/>
    <n v="0.6"/>
    <n v="1202"/>
  </r>
  <r>
    <x v="1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10000"/>
    <s v="M"/>
    <n v="33.090000000000003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00000872"/>
    <s v="AVSS"/>
    <s v="2SQ"/>
    <s v="P"/>
    <m/>
    <n v="500"/>
    <s v="완제품"/>
    <s v="AVSS 2SQ(완제품)"/>
    <s v="A/R송장 (IN)"/>
    <n v="1000"/>
    <s v="M"/>
    <n v="18.16"/>
    <n v="1.32"/>
    <n v="1321.7"/>
  </r>
  <r>
    <x v="1"/>
    <s v="顾客"/>
    <s v="內需"/>
    <s v="-無-"/>
    <s v="C00001"/>
    <x v="2"/>
    <s v="江苏京信电子有限公司(Cable)"/>
    <s v="자동차(일반)"/>
    <s v="AVSS"/>
    <n v="100018188"/>
    <s v="AVSS"/>
    <s v="0.5SQ"/>
    <s v="Gr/O"/>
    <s v="NPS"/>
    <n v="8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00018187"/>
    <s v="AVSS"/>
    <s v="0.5SQ"/>
    <s v="R/B"/>
    <s v="NPS"/>
    <n v="8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90000385"/>
    <s v="AVSS"/>
    <s v="2SQ"/>
    <s v="G"/>
    <s v="NPS"/>
    <n v="3000"/>
    <s v="완제품"/>
    <s v="AVSS 2SQ(완제품)"/>
    <s v="A/R송장 (IN)"/>
    <n v="6000"/>
    <s v="M"/>
    <n v="108.96"/>
    <n v="1.32"/>
    <n v="7930.2"/>
  </r>
  <r>
    <x v="1"/>
    <s v="顾客"/>
    <s v="內需"/>
    <s v="-無-"/>
    <s v="C00001"/>
    <x v="2"/>
    <s v="江苏京信电子有限公司(Cable)"/>
    <s v="자동차(일반)"/>
    <s v="AVSS"/>
    <n v="190000486"/>
    <s v="AVSS"/>
    <s v="0.5SQ"/>
    <s v="R"/>
    <s v="NPS"/>
    <n v="8000"/>
    <s v="완제품"/>
    <s v="AVSS 0.5SQ(완제품)"/>
    <s v="A/R송장 (IN)"/>
    <n v="8000"/>
    <s v="M"/>
    <n v="40.1"/>
    <n v="0.41"/>
    <n v="3277.6"/>
  </r>
  <r>
    <x v="1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4500"/>
    <s v="M"/>
    <n v="14.9"/>
    <n v="0.28999999999999998"/>
    <n v="1323.45"/>
  </r>
  <r>
    <x v="1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60000"/>
    <s v="M"/>
    <n v="198.6"/>
    <n v="0.28999999999999998"/>
    <n v="17646"/>
  </r>
  <r>
    <x v="1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50000"/>
    <s v="M"/>
    <n v="165.45"/>
    <n v="0.28999999999999998"/>
    <n v="14705"/>
  </r>
  <r>
    <x v="1"/>
    <s v="顾客"/>
    <s v="內需"/>
    <s v="-無-"/>
    <s v="C00001"/>
    <x v="2"/>
    <s v="江苏京信电子有限公司(Cable)"/>
    <s v="자동차(일반)"/>
    <s v="AVSS"/>
    <n v="100000639"/>
    <s v="AVSS"/>
    <s v="0.85SQ"/>
    <s v="B"/>
    <m/>
    <n v="1000"/>
    <s v="완제품"/>
    <s v="AVSS 0.85SQ(완제품)"/>
    <s v="A/R송장 (IN)"/>
    <n v="5000"/>
    <s v="M"/>
    <n v="38.450000000000003"/>
    <n v="0.6"/>
    <n v="3005"/>
  </r>
  <r>
    <x v="1"/>
    <s v="顾客"/>
    <s v="內需"/>
    <s v="-無-"/>
    <s v="C00001"/>
    <x v="2"/>
    <s v="江苏京信电子有限公司(Cable)"/>
    <s v="자동차(일반)"/>
    <s v="AVSS"/>
    <n v="100000649"/>
    <s v="AVSS"/>
    <s v="0.85SQ"/>
    <s v="Br"/>
    <m/>
    <n v="1000"/>
    <s v="완제품"/>
    <s v="AVSS 0.85SQ(완제품)"/>
    <s v="A/R송장 (IN)"/>
    <n v="14700"/>
    <s v="M"/>
    <n v="113.04"/>
    <n v="0.6"/>
    <n v="8834.7000000000007"/>
  </r>
  <r>
    <x v="1"/>
    <s v="顾客"/>
    <s v="內需"/>
    <s v="-無-"/>
    <s v="C00001"/>
    <x v="2"/>
    <s v="江苏京信电子有限公司(Cable)"/>
    <s v="자동차(일반)"/>
    <s v="AVSS"/>
    <n v="100000629"/>
    <s v="AVSS"/>
    <s v="0.85SQ"/>
    <s v="Gr"/>
    <m/>
    <n v="1000"/>
    <s v="완제품"/>
    <s v="AVSS 0.85SQ(완제품)"/>
    <s v="A/R송장 (IN)"/>
    <n v="13000"/>
    <s v="M"/>
    <n v="99.97"/>
    <n v="0.6"/>
    <n v="7813"/>
  </r>
  <r>
    <x v="1"/>
    <s v="顾客"/>
    <s v="內需"/>
    <s v="-無-"/>
    <s v="C00001"/>
    <x v="2"/>
    <s v="江苏京信电子有限公司(Cable)"/>
    <s v="자동차(일반)"/>
    <s v="AVSS"/>
    <n v="100000657"/>
    <s v="AVSS"/>
    <s v="0.85SQ"/>
    <s v="O"/>
    <m/>
    <n v="1000"/>
    <s v="완제품"/>
    <s v="AVSS 0.85SQ(완제품)"/>
    <s v="A/R송장 (IN)"/>
    <n v="2000"/>
    <s v="M"/>
    <n v="15.38"/>
    <n v="0.6"/>
    <n v="1202"/>
  </r>
  <r>
    <x v="1"/>
    <s v="顾客"/>
    <s v="內需"/>
    <s v="-無-"/>
    <s v="C00001"/>
    <x v="2"/>
    <s v="江苏京信电子有限公司(Cable)"/>
    <s v="자동차(일반)"/>
    <s v="AVSS"/>
    <n v="100000696"/>
    <s v="AVSS"/>
    <s v="0.85SQ"/>
    <s v="P"/>
    <m/>
    <n v="1000"/>
    <s v="완제품"/>
    <s v="AVSS 0.85SQ(완제품)"/>
    <s v="A/R송장 (IN)"/>
    <n v="2000"/>
    <s v="M"/>
    <n v="15.38"/>
    <n v="0.6"/>
    <n v="1202"/>
  </r>
  <r>
    <x v="1"/>
    <s v="顾客"/>
    <s v="內需"/>
    <s v="-無-"/>
    <s v="C00001"/>
    <x v="2"/>
    <s v="江苏京信电子有限公司(Cable)"/>
    <s v="자동차(일반)"/>
    <s v="AVSS"/>
    <n v="100000706"/>
    <s v="AVSS"/>
    <s v="0.85SQ"/>
    <s v="R"/>
    <m/>
    <n v="1000"/>
    <s v="완제품"/>
    <s v="AVSS 0.85SQ(완제품)"/>
    <s v="A/R송장 (IN)"/>
    <n v="3000"/>
    <s v="M"/>
    <n v="23.07"/>
    <n v="0.6"/>
    <n v="1803"/>
  </r>
  <r>
    <x v="1"/>
    <s v="顾客"/>
    <s v="內需"/>
    <s v="-無-"/>
    <s v="C00001"/>
    <x v="2"/>
    <s v="江苏京信电子有限公司(Cable)"/>
    <s v="자동차(일반)"/>
    <s v="AVSS"/>
    <n v="100000729"/>
    <s v="AVSS"/>
    <s v="0.85SQ"/>
    <s v="W"/>
    <m/>
    <n v="1000"/>
    <s v="완제품"/>
    <s v="AVSS 0.85SQ(완제품)"/>
    <s v="A/R송장 (IN)"/>
    <n v="8000"/>
    <s v="M"/>
    <n v="61.52"/>
    <n v="0.6"/>
    <n v="4808"/>
  </r>
  <r>
    <x v="1"/>
    <s v="顾客"/>
    <s v="內需"/>
    <s v="-無-"/>
    <s v="C00001"/>
    <x v="2"/>
    <s v="江苏京信电子有限公司(Cable)"/>
    <s v="자동차(일반)"/>
    <s v="AVSS"/>
    <n v="100000759"/>
    <s v="AVSS"/>
    <s v="1.25SQ"/>
    <s v="B"/>
    <m/>
    <n v="700"/>
    <s v="완제품"/>
    <s v="AVSS 1.25SQ(완제품)"/>
    <s v="A/R송장 (IN)"/>
    <n v="4200"/>
    <s v="M"/>
    <n v="47.33"/>
    <n v="0.84"/>
    <n v="3543.96"/>
  </r>
  <r>
    <x v="1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2800"/>
    <s v="M"/>
    <n v="31.56"/>
    <n v="0.84"/>
    <n v="2362.64"/>
  </r>
  <r>
    <x v="1"/>
    <s v="顾客"/>
    <s v="內需"/>
    <s v="-無-"/>
    <s v="C00001"/>
    <x v="2"/>
    <s v="江苏京信电子有限公司(Cable)"/>
    <s v="자동차(일반)"/>
    <s v="AVSS"/>
    <n v="100000787"/>
    <s v="AVSS"/>
    <s v="1.25SQ"/>
    <s v="G"/>
    <m/>
    <n v="700"/>
    <s v="완제품"/>
    <s v="AVSS 1.25SQ(완제품)"/>
    <s v="A/R송장 (IN)"/>
    <n v="6300"/>
    <s v="M"/>
    <n v="71"/>
    <n v="0.84"/>
    <n v="5315.94"/>
  </r>
  <r>
    <x v="1"/>
    <s v="顾客"/>
    <s v="內需"/>
    <s v="-無-"/>
    <s v="C00001"/>
    <x v="2"/>
    <s v="江苏京信电子有限公司(Cable)"/>
    <s v="자동차(일반)"/>
    <s v="AVSS"/>
    <n v="100000750"/>
    <s v="AVSS"/>
    <s v="1.25SQ"/>
    <s v="Gr"/>
    <m/>
    <n v="700"/>
    <s v="완제품"/>
    <s v="AVSS 1.25SQ(완제품)"/>
    <s v="A/R송장 (IN)"/>
    <n v="2800"/>
    <s v="M"/>
    <n v="31.56"/>
    <n v="0.84"/>
    <n v="2362.64"/>
  </r>
  <r>
    <x v="1"/>
    <s v="顾客"/>
    <s v="內需"/>
    <s v="-無-"/>
    <s v="C00001"/>
    <x v="2"/>
    <s v="江苏京信电子有限公司(Cable)"/>
    <s v="자동차(일반)"/>
    <s v="AVSS"/>
    <n v="100000801"/>
    <s v="AVSS"/>
    <s v="1.25SQ"/>
    <s v="P"/>
    <m/>
    <n v="700"/>
    <s v="완제품"/>
    <s v="AVSS 1.25SQ(완제품)"/>
    <s v="A/R송장 (IN)"/>
    <n v="6300"/>
    <s v="M"/>
    <n v="71"/>
    <n v="0.84"/>
    <n v="5315.94"/>
  </r>
  <r>
    <x v="1"/>
    <s v="顾客"/>
    <s v="內需"/>
    <s v="-無-"/>
    <s v="C00001"/>
    <x v="2"/>
    <s v="江苏京信电子有限公司(Cable)"/>
    <s v="자동차(일반)"/>
    <s v="AVSS"/>
    <n v="100000824"/>
    <s v="AVSS"/>
    <s v="1.25SQ"/>
    <s v="W"/>
    <m/>
    <n v="700"/>
    <s v="완제품"/>
    <s v="AVSS 1.25SQ(완제품)"/>
    <s v="A/R송장 (IN)"/>
    <n v="4900"/>
    <s v="M"/>
    <n v="55.22"/>
    <n v="0.84"/>
    <n v="4134.62"/>
  </r>
  <r>
    <x v="1"/>
    <s v="顾客"/>
    <s v="內需"/>
    <s v="-無-"/>
    <s v="C00001"/>
    <x v="2"/>
    <s v="江苏京信电子有限公司(Cable)"/>
    <s v="자동차(일반)"/>
    <s v="AVSS"/>
    <n v="100000833"/>
    <s v="AVSS"/>
    <s v="1.25SQ"/>
    <s v="Y"/>
    <m/>
    <n v="700"/>
    <s v="완제품"/>
    <s v="AVSS 1.25SQ(완제품)"/>
    <s v="A/R송장 (IN)"/>
    <n v="7700"/>
    <s v="M"/>
    <n v="86.78"/>
    <n v="0.84"/>
    <n v="6497.26"/>
  </r>
  <r>
    <x v="1"/>
    <s v="顾客"/>
    <s v="內需"/>
    <s v="-無-"/>
    <s v="C00001"/>
    <x v="2"/>
    <s v="江苏京信电子有限公司(Cable)"/>
    <s v="자동차(일반)"/>
    <s v="AVSS"/>
    <n v="100000869"/>
    <s v="AVSS"/>
    <s v="2SQ"/>
    <s v="L"/>
    <m/>
    <n v="500"/>
    <s v="완제품"/>
    <s v="AVSS 2SQ(완제품)"/>
    <s v="A/R송장 (IN)"/>
    <n v="1300"/>
    <s v="M"/>
    <n v="23.61"/>
    <n v="1.32"/>
    <n v="1718.21"/>
  </r>
  <r>
    <x v="1"/>
    <s v="顾客"/>
    <s v="內需"/>
    <s v="-無-"/>
    <s v="C00001"/>
    <x v="2"/>
    <s v="江苏京信电子有限公司(Cable)"/>
    <s v="자동차(일반)"/>
    <s v="AVSS"/>
    <n v="100000872"/>
    <s v="AVSS"/>
    <s v="2SQ"/>
    <s v="P"/>
    <m/>
    <n v="500"/>
    <s v="완제품"/>
    <s v="AVSS 2SQ(완제품)"/>
    <s v="A/R송장 (IN)"/>
    <n v="3000"/>
    <s v="M"/>
    <n v="54.48"/>
    <n v="1.32"/>
    <n v="3965.1"/>
  </r>
  <r>
    <x v="1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18000"/>
    <s v="M"/>
    <n v="59.58"/>
    <n v="0.28999999999999998"/>
    <n v="5293.8"/>
  </r>
  <r>
    <x v="1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60000"/>
    <s v="M"/>
    <n v="198.6"/>
    <n v="0.28999999999999998"/>
    <n v="17646"/>
  </r>
  <r>
    <x v="1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50000"/>
    <s v="M"/>
    <n v="165.45"/>
    <n v="0.28999999999999998"/>
    <n v="14705"/>
  </r>
  <r>
    <x v="1"/>
    <s v="顾客"/>
    <s v="內需"/>
    <s v="-無-"/>
    <s v="C00001"/>
    <x v="2"/>
    <s v="江苏京信电子有限公司(Cable)"/>
    <s v="자동차(일반)"/>
    <s v="AVSS"/>
    <n v="100000639"/>
    <s v="AVSS"/>
    <s v="0.85SQ"/>
    <s v="B"/>
    <m/>
    <n v="1000"/>
    <s v="완제품"/>
    <s v="AVSS 0.85SQ(완제품)"/>
    <s v="A/R송장 (IN)"/>
    <n v="8000"/>
    <s v="M"/>
    <n v="61.52"/>
    <n v="0.6"/>
    <n v="4808"/>
  </r>
  <r>
    <x v="1"/>
    <s v="顾客"/>
    <s v="內需"/>
    <s v="-無-"/>
    <s v="C00001"/>
    <x v="2"/>
    <s v="江苏京信电子有限公司(Cable)"/>
    <s v="자동차(일반)"/>
    <s v="AVSS"/>
    <n v="100000649"/>
    <s v="AVSS"/>
    <s v="0.85SQ"/>
    <s v="Br"/>
    <m/>
    <n v="1000"/>
    <s v="완제품"/>
    <s v="AVSS 0.85SQ(완제품)"/>
    <s v="A/R송장 (IN)"/>
    <n v="15000"/>
    <s v="M"/>
    <n v="115.35"/>
    <n v="0.6"/>
    <n v="9015"/>
  </r>
  <r>
    <x v="1"/>
    <s v="顾客"/>
    <s v="內需"/>
    <s v="-無-"/>
    <s v="C00001"/>
    <x v="2"/>
    <s v="江苏京信电子有限公司(Cable)"/>
    <s v="자동차(일반)"/>
    <s v="AVSS"/>
    <n v="100000629"/>
    <s v="AVSS"/>
    <s v="0.85SQ"/>
    <s v="Gr"/>
    <m/>
    <n v="1000"/>
    <s v="완제품"/>
    <s v="AVSS 0.85SQ(완제품)"/>
    <s v="A/R송장 (IN)"/>
    <n v="13000"/>
    <s v="M"/>
    <n v="99.97"/>
    <n v="0.6"/>
    <n v="7813"/>
  </r>
  <r>
    <x v="1"/>
    <s v="顾客"/>
    <s v="內需"/>
    <s v="-無-"/>
    <s v="C00001"/>
    <x v="2"/>
    <s v="江苏京信电子有限公司(Cable)"/>
    <s v="자동차(일반)"/>
    <s v="AVSS"/>
    <n v="100000688"/>
    <s v="AVSS"/>
    <s v="0.85SQ"/>
    <s v="L"/>
    <m/>
    <n v="1000"/>
    <s v="완제품"/>
    <s v="AVSS 0.85SQ(완제품)"/>
    <s v="A/R송장 (IN)"/>
    <n v="4000"/>
    <s v="M"/>
    <n v="30.76"/>
    <n v="0.6"/>
    <n v="2404"/>
  </r>
  <r>
    <x v="1"/>
    <s v="顾客"/>
    <s v="內需"/>
    <s v="-無-"/>
    <s v="C00001"/>
    <x v="2"/>
    <s v="江苏京信电子有限公司(Cable)"/>
    <s v="자동차(일반)"/>
    <s v="AVSS"/>
    <n v="100000657"/>
    <s v="AVSS"/>
    <s v="0.85SQ"/>
    <s v="O"/>
    <m/>
    <n v="1000"/>
    <s v="완제품"/>
    <s v="AVSS 0.85SQ(완제품)"/>
    <s v="A/R송장 (IN)"/>
    <n v="4000"/>
    <s v="M"/>
    <n v="30.76"/>
    <n v="0.6"/>
    <n v="2404"/>
  </r>
  <r>
    <x v="1"/>
    <s v="顾客"/>
    <s v="內需"/>
    <s v="-無-"/>
    <s v="C00001"/>
    <x v="2"/>
    <s v="江苏京信电子有限公司(Cable)"/>
    <s v="자동차(일반)"/>
    <s v="AVSS"/>
    <n v="100000696"/>
    <s v="AVSS"/>
    <s v="0.85SQ"/>
    <s v="P"/>
    <m/>
    <n v="1000"/>
    <s v="완제품"/>
    <s v="AVSS 0.85SQ(완제품)"/>
    <s v="A/R송장 (IN)"/>
    <n v="2000"/>
    <s v="M"/>
    <n v="15.38"/>
    <n v="0.6"/>
    <n v="1202"/>
  </r>
  <r>
    <x v="1"/>
    <s v="顾客"/>
    <s v="內需"/>
    <s v="-無-"/>
    <s v="C00001"/>
    <x v="2"/>
    <s v="江苏京信电子有限公司(Cable)"/>
    <s v="자동차(일반)"/>
    <s v="AVSS"/>
    <n v="100000706"/>
    <s v="AVSS"/>
    <s v="0.85SQ"/>
    <s v="R"/>
    <m/>
    <n v="1000"/>
    <s v="완제품"/>
    <s v="AVSS 0.85SQ(완제품)"/>
    <s v="A/R송장 (IN)"/>
    <n v="3000"/>
    <s v="M"/>
    <n v="23.07"/>
    <n v="0.6"/>
    <n v="1803"/>
  </r>
  <r>
    <x v="1"/>
    <s v="顾客"/>
    <s v="內需"/>
    <s v="-無-"/>
    <s v="C00001"/>
    <x v="2"/>
    <s v="江苏京信电子有限公司(Cable)"/>
    <s v="자동차(일반)"/>
    <s v="AVSS"/>
    <n v="100000729"/>
    <s v="AVSS"/>
    <s v="0.85SQ"/>
    <s v="W"/>
    <m/>
    <n v="1000"/>
    <s v="완제품"/>
    <s v="AVSS 0.85SQ(완제품)"/>
    <s v="A/R송장 (IN)"/>
    <n v="8000"/>
    <s v="M"/>
    <n v="61.52"/>
    <n v="0.6"/>
    <n v="4808"/>
  </r>
  <r>
    <x v="1"/>
    <s v="顾客"/>
    <s v="內需"/>
    <s v="-無-"/>
    <s v="C00001"/>
    <x v="2"/>
    <s v="江苏京信电子有限公司(Cable)"/>
    <s v="자동차(일반)"/>
    <s v="AVSS"/>
    <n v="100000759"/>
    <s v="AVSS"/>
    <s v="1.25SQ"/>
    <s v="B"/>
    <m/>
    <n v="700"/>
    <s v="완제품"/>
    <s v="AVSS 1.25SQ(완제품)"/>
    <s v="A/R송장 (IN)"/>
    <n v="4200"/>
    <s v="M"/>
    <n v="47.33"/>
    <n v="0.84"/>
    <n v="3543.96"/>
  </r>
  <r>
    <x v="1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4900"/>
    <s v="M"/>
    <n v="55.22"/>
    <n v="0.84"/>
    <n v="4134.62"/>
  </r>
  <r>
    <x v="1"/>
    <s v="顾客"/>
    <s v="內需"/>
    <s v="-無-"/>
    <s v="C00001"/>
    <x v="2"/>
    <s v="江苏京信电子有限公司(Cable)"/>
    <s v="자동차(일반)"/>
    <s v="AVSS"/>
    <n v="100000787"/>
    <s v="AVSS"/>
    <s v="1.25SQ"/>
    <s v="G"/>
    <m/>
    <n v="700"/>
    <s v="완제품"/>
    <s v="AVSS 1.25SQ(완제품)"/>
    <s v="A/R송장 (IN)"/>
    <n v="7700"/>
    <s v="M"/>
    <n v="86.78"/>
    <n v="0.84"/>
    <n v="6497.26"/>
  </r>
  <r>
    <x v="1"/>
    <s v="顾客"/>
    <s v="內需"/>
    <s v="-無-"/>
    <s v="C00001"/>
    <x v="2"/>
    <s v="江苏京信电子有限公司(Cable)"/>
    <s v="자동차(일반)"/>
    <s v="AVSS"/>
    <n v="100000750"/>
    <s v="AVSS"/>
    <s v="1.25SQ"/>
    <s v="Gr"/>
    <m/>
    <n v="700"/>
    <s v="완제품"/>
    <s v="AVSS 1.25SQ(완제품)"/>
    <s v="A/R송장 (IN)"/>
    <n v="4900"/>
    <s v="M"/>
    <n v="55.22"/>
    <n v="0.84"/>
    <n v="4134.62"/>
  </r>
  <r>
    <x v="1"/>
    <s v="顾客"/>
    <s v="內需"/>
    <s v="-無-"/>
    <s v="C00001"/>
    <x v="2"/>
    <s v="江苏京信电子有限公司(Cable)"/>
    <s v="자동차(일반)"/>
    <s v="AVSS"/>
    <n v="100000773"/>
    <s v="AVSS"/>
    <s v="1.25SQ"/>
    <s v="O"/>
    <m/>
    <n v="700"/>
    <s v="완제품"/>
    <s v="AVSS 1.25SQ(완제품)"/>
    <s v="A/R송장 (IN)"/>
    <n v="2100"/>
    <s v="M"/>
    <n v="23.67"/>
    <n v="0.84"/>
    <n v="1771.98"/>
  </r>
  <r>
    <x v="1"/>
    <s v="顾客"/>
    <s v="內需"/>
    <s v="-無-"/>
    <s v="C00001"/>
    <x v="2"/>
    <s v="江苏京信电子有限公司(Cable)"/>
    <s v="자동차(일반)"/>
    <s v="AVSS"/>
    <n v="100000801"/>
    <s v="AVSS"/>
    <s v="1.25SQ"/>
    <s v="P"/>
    <m/>
    <n v="700"/>
    <s v="완제품"/>
    <s v="AVSS 1.25SQ(완제품)"/>
    <s v="A/R송장 (IN)"/>
    <n v="7700"/>
    <s v="M"/>
    <n v="86.78"/>
    <n v="0.84"/>
    <n v="6497.26"/>
  </r>
  <r>
    <x v="1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9800"/>
    <s v="M"/>
    <n v="110.45"/>
    <n v="0.84"/>
    <n v="8269.24"/>
  </r>
  <r>
    <x v="1"/>
    <s v="顾客"/>
    <s v="內需"/>
    <s v="-無-"/>
    <s v="C00001"/>
    <x v="2"/>
    <s v="江苏京信电子有限公司(Cable)"/>
    <s v="자동차(일반)"/>
    <s v="AVSS"/>
    <n v="100000824"/>
    <s v="AVSS"/>
    <s v="1.25SQ"/>
    <s v="W"/>
    <m/>
    <n v="700"/>
    <s v="완제품"/>
    <s v="AVSS 1.25SQ(완제품)"/>
    <s v="A/R송장 (IN)"/>
    <n v="6300"/>
    <s v="M"/>
    <n v="71"/>
    <n v="0.84"/>
    <n v="5315.94"/>
  </r>
  <r>
    <x v="1"/>
    <s v="顾客"/>
    <s v="內需"/>
    <s v="-無-"/>
    <s v="C00001"/>
    <x v="2"/>
    <s v="江苏京信电子有限公司(Cable)"/>
    <s v="자동차(일반)"/>
    <s v="AVSS"/>
    <n v="100000833"/>
    <s v="AVSS"/>
    <s v="1.25SQ"/>
    <s v="Y"/>
    <m/>
    <n v="700"/>
    <s v="완제품"/>
    <s v="AVSS 1.25SQ(완제품)"/>
    <s v="A/R송장 (IN)"/>
    <n v="9800"/>
    <s v="M"/>
    <n v="110.45"/>
    <n v="0.84"/>
    <n v="8269.24"/>
  </r>
  <r>
    <x v="1"/>
    <s v="顾客"/>
    <s v="內需"/>
    <s v="-無-"/>
    <s v="C00001"/>
    <x v="2"/>
    <s v="江苏京信电子有限公司(Cable)"/>
    <s v="자동차(일반)"/>
    <s v="AVSS"/>
    <n v="100000869"/>
    <s v="AVSS"/>
    <s v="2SQ"/>
    <s v="L"/>
    <m/>
    <n v="500"/>
    <s v="완제품"/>
    <s v="AVSS 2SQ(완제품)"/>
    <s v="A/R송장 (IN)"/>
    <n v="500"/>
    <s v="M"/>
    <n v="9.08"/>
    <n v="1.32"/>
    <n v="660.85"/>
  </r>
  <r>
    <x v="1"/>
    <s v="顾客"/>
    <s v="內需"/>
    <s v="-無-"/>
    <s v="C00001"/>
    <x v="2"/>
    <s v="江苏京信电子有限公司(Cable)"/>
    <s v="자동차(일반)"/>
    <s v="AVSS"/>
    <n v="100000872"/>
    <s v="AVSS"/>
    <s v="2SQ"/>
    <s v="P"/>
    <m/>
    <n v="500"/>
    <s v="완제품"/>
    <s v="AVSS 2SQ(완제품)"/>
    <s v="A/R송장 (IN)"/>
    <n v="3000"/>
    <s v="M"/>
    <n v="54.48"/>
    <n v="1.32"/>
    <n v="3965.1"/>
  </r>
  <r>
    <x v="1"/>
    <s v="顾客"/>
    <s v="內需"/>
    <s v="-無-"/>
    <s v="C00001"/>
    <x v="2"/>
    <s v="江苏京信电子有限公司(Cable)"/>
    <s v="자동차(일반)"/>
    <s v="AVSS"/>
    <n v="100000880"/>
    <s v="AVSS"/>
    <s v="2SQ"/>
    <s v="R"/>
    <m/>
    <n v="500"/>
    <s v="완제품"/>
    <s v="AVSS 2SQ(완제품)"/>
    <s v="A/R송장 (IN)"/>
    <n v="6000"/>
    <s v="M"/>
    <n v="108.96"/>
    <n v="1.32"/>
    <n v="7930.2"/>
  </r>
  <r>
    <x v="1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20000"/>
    <s v="M"/>
    <n v="66.180000000000007"/>
    <n v="0.28999999999999998"/>
    <n v="5882"/>
  </r>
  <r>
    <x v="1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30000"/>
    <s v="M"/>
    <n v="99.27"/>
    <n v="0.28999999999999998"/>
    <n v="8823"/>
  </r>
  <r>
    <x v="1"/>
    <s v="顾客"/>
    <s v="內需"/>
    <s v="-無-"/>
    <s v="C00001"/>
    <x v="2"/>
    <s v="江苏京信电子有限公司(Cable)"/>
    <s v="자동차(일반)"/>
    <s v="AVSS"/>
    <n v="100011023"/>
    <s v="AVSS"/>
    <s v="0.5SQ"/>
    <s v="Br"/>
    <s v="NPS"/>
    <n v="8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40000"/>
    <s v="M"/>
    <n v="132.4"/>
    <n v="0.28999999999999998"/>
    <n v="11764"/>
  </r>
  <r>
    <x v="1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7000"/>
    <s v="M"/>
    <n v="23.17"/>
    <n v="0.28999999999999998"/>
    <n v="2058.6999999999998"/>
  </r>
  <r>
    <x v="1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9000"/>
    <s v="M"/>
    <n v="29.79"/>
    <n v="0.28999999999999998"/>
    <n v="2646.9"/>
  </r>
  <r>
    <x v="1"/>
    <s v="顾客"/>
    <s v="內需"/>
    <s v="-無-"/>
    <s v="C00001"/>
    <x v="2"/>
    <s v="江苏京信电子有限公司(Cable)"/>
    <s v="자동차(일반)"/>
    <s v="AVSS"/>
    <n v="100000954"/>
    <s v="AVSS"/>
    <s v="0.3SQ"/>
    <s v="G/B"/>
    <m/>
    <n v="1500"/>
    <s v="완제품"/>
    <s v="AVSS 0.3SQ(완제품)"/>
    <s v="A/R송장 (IN)"/>
    <n v="1500"/>
    <s v="M"/>
    <n v="4.97"/>
    <n v="0.28999999999999998"/>
    <n v="441.15"/>
  </r>
  <r>
    <x v="1"/>
    <s v="顾客"/>
    <s v="內需"/>
    <s v="-無-"/>
    <s v="C00001"/>
    <x v="2"/>
    <s v="江苏京信电子有限公司(Cable)"/>
    <s v="자동차(일반)"/>
    <s v="AVSS"/>
    <n v="100000955"/>
    <s v="AVSS"/>
    <s v="0.3SQ"/>
    <s v="G/O"/>
    <m/>
    <n v="1500"/>
    <s v="완제품"/>
    <s v="AVSS 0.3SQ(완제품)"/>
    <s v="A/R송장 (IN)"/>
    <n v="4500"/>
    <s v="M"/>
    <n v="14.9"/>
    <n v="0.28999999999999998"/>
    <n v="1323.45"/>
  </r>
  <r>
    <x v="1"/>
    <s v="顾客"/>
    <s v="內需"/>
    <s v="-無-"/>
    <s v="C00001"/>
    <x v="2"/>
    <s v="江苏京信电子有限公司(Cable)"/>
    <s v="자동차(일반)"/>
    <s v="AVSS"/>
    <n v="100000929"/>
    <s v="AVSS"/>
    <s v="0.3SQ"/>
    <s v="Gr"/>
    <m/>
    <n v="1500"/>
    <s v="완제품"/>
    <s v="AVSS 0.3SQ(완제품)"/>
    <s v="A/R송장 (IN)"/>
    <n v="1500"/>
    <s v="M"/>
    <n v="4.97"/>
    <n v="0.28999999999999998"/>
    <n v="441.15"/>
  </r>
  <r>
    <x v="1"/>
    <s v="顾客"/>
    <s v="內需"/>
    <s v="-無-"/>
    <s v="C00001"/>
    <x v="2"/>
    <s v="江苏京信电子有限公司(Cable)"/>
    <s v="자동차(일반)"/>
    <s v="AVSS"/>
    <n v="100000963"/>
    <s v="AVSS"/>
    <s v="0.3SQ"/>
    <s v="L/O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73"/>
    <s v="AVSS"/>
    <s v="0.3SQ"/>
    <s v="R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514"/>
    <s v="AVSS"/>
    <s v="0.5SQ"/>
    <s v="Br"/>
    <m/>
    <n v="1000"/>
    <s v="완제품"/>
    <s v="AVSS 0.5SQ(완제품)"/>
    <s v="A/R송장 (IN)"/>
    <n v="6000"/>
    <s v="M"/>
    <n v="30.06"/>
    <n v="0.41"/>
    <n v="2458.1999999999998"/>
  </r>
  <r>
    <x v="1"/>
    <s v="顾客"/>
    <s v="內需"/>
    <s v="-無-"/>
    <s v="C00001"/>
    <x v="2"/>
    <s v="江苏京信电子有限公司(Cable)"/>
    <s v="자동차(일반)"/>
    <s v="AVSS"/>
    <n v="100000541"/>
    <s v="AVSS"/>
    <s v="0.5SQ"/>
    <s v="G"/>
    <m/>
    <n v="1000"/>
    <s v="완제품"/>
    <s v="AVSS 0.5SQ(완제품)"/>
    <s v="A/R송장 (IN)"/>
    <n v="2800"/>
    <s v="M"/>
    <n v="14.03"/>
    <n v="0.41"/>
    <n v="1147.1600000000001"/>
  </r>
  <r>
    <x v="1"/>
    <s v="顾客"/>
    <s v="內需"/>
    <s v="-無-"/>
    <s v="C00001"/>
    <x v="2"/>
    <s v="江苏京信电子有限公司(Cable)"/>
    <s v="자동차(일반)"/>
    <s v="AVSS"/>
    <n v="100000533"/>
    <s v="AVSS"/>
    <s v="0.5SQ"/>
    <s v="G/B"/>
    <m/>
    <n v="1000"/>
    <s v="완제품"/>
    <s v="AVSS 0.5SQ(완제품)"/>
    <s v="A/R송장 (IN)"/>
    <n v="2000"/>
    <s v="M"/>
    <n v="10.02"/>
    <n v="0.41"/>
    <n v="819.4"/>
  </r>
  <r>
    <x v="1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4000"/>
    <s v="M"/>
    <n v="20.04"/>
    <n v="0.41"/>
    <n v="1638.8"/>
  </r>
  <r>
    <x v="1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25000"/>
    <s v="M"/>
    <n v="125.25"/>
    <n v="0.41"/>
    <n v="10242.5"/>
  </r>
  <r>
    <x v="1"/>
    <s v="顾客"/>
    <s v="內需"/>
    <s v="-無-"/>
    <s v="C00001"/>
    <x v="2"/>
    <s v="江苏京信电子有限公司(Cable)"/>
    <s v="자동차(일반)"/>
    <s v="AVSS"/>
    <n v="100000570"/>
    <s v="AVSS"/>
    <s v="0.5SQ"/>
    <s v="R/O"/>
    <m/>
    <n v="1000"/>
    <s v="완제품"/>
    <s v="AVSS 0.5SQ(완제품)"/>
    <s v="A/R송장 (IN)"/>
    <n v="2000"/>
    <s v="M"/>
    <n v="10.02"/>
    <n v="0.41"/>
    <n v="819.4"/>
  </r>
  <r>
    <x v="1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4000"/>
    <s v="M"/>
    <n v="20.04"/>
    <n v="0.41"/>
    <n v="1638.8"/>
  </r>
  <r>
    <x v="1"/>
    <s v="顾客"/>
    <s v="內需"/>
    <s v="-無-"/>
    <s v="C00001"/>
    <x v="2"/>
    <s v="江苏京信电子有限公司(Cable)"/>
    <s v="자동차(일반)"/>
    <s v="AVSS"/>
    <n v="100000611"/>
    <s v="AVSS"/>
    <s v="0.5SQ"/>
    <s v="Y/B"/>
    <m/>
    <n v="1000"/>
    <s v="완제품"/>
    <s v="AVSS 0.5SQ(완제품)"/>
    <s v="A/R송장 (IN)"/>
    <n v="2000"/>
    <s v="M"/>
    <n v="10.02"/>
    <n v="0.41"/>
    <n v="819.4"/>
  </r>
  <r>
    <x v="1"/>
    <s v="顾客"/>
    <s v="內需"/>
    <s v="-無-"/>
    <s v="C00001"/>
    <x v="2"/>
    <s v="江苏京信电子有限公司(Cable)"/>
    <s v="자동차(일반)"/>
    <s v="AVSS"/>
    <n v="100000639"/>
    <s v="AVSS"/>
    <s v="0.85SQ"/>
    <s v="B"/>
    <m/>
    <n v="1000"/>
    <s v="완제품"/>
    <s v="AVSS 0.85SQ(완제품)"/>
    <s v="A/R송장 (IN)"/>
    <n v="2000"/>
    <s v="M"/>
    <n v="15.38"/>
    <n v="0.6"/>
    <n v="1202"/>
  </r>
  <r>
    <x v="1"/>
    <s v="顾客"/>
    <s v="內需"/>
    <s v="-無-"/>
    <s v="C00001"/>
    <x v="2"/>
    <s v="江苏京信电子有限公司(Cable)"/>
    <s v="자동차(일반)"/>
    <s v="AVSS"/>
    <n v="100000649"/>
    <s v="AVSS"/>
    <s v="0.85SQ"/>
    <s v="Br"/>
    <m/>
    <n v="1000"/>
    <s v="완제품"/>
    <s v="AVSS 0.85SQ(완제품)"/>
    <s v="A/R송장 (IN)"/>
    <n v="14000"/>
    <s v="M"/>
    <n v="107.66"/>
    <n v="0.6"/>
    <n v="8414"/>
  </r>
  <r>
    <x v="1"/>
    <s v="顾客"/>
    <s v="內需"/>
    <s v="-無-"/>
    <s v="C00001"/>
    <x v="2"/>
    <s v="江苏京信电子有限公司(Cable)"/>
    <s v="자동차(일반)"/>
    <s v="AVSS"/>
    <n v="100000677"/>
    <s v="AVSS"/>
    <s v="0.85SQ"/>
    <s v="G"/>
    <m/>
    <n v="1000"/>
    <s v="완제품"/>
    <s v="AVSS 0.85SQ(완제품)"/>
    <s v="A/R송장 (IN)"/>
    <n v="8000"/>
    <s v="M"/>
    <n v="61.52"/>
    <n v="0.6"/>
    <n v="4808"/>
  </r>
  <r>
    <x v="1"/>
    <s v="顾客"/>
    <s v="內需"/>
    <s v="-無-"/>
    <s v="C00001"/>
    <x v="2"/>
    <s v="江苏京信电子有限公司(Cable)"/>
    <s v="자동차(일반)"/>
    <s v="AVSS"/>
    <n v="100000657"/>
    <s v="AVSS"/>
    <s v="0.85SQ"/>
    <s v="O"/>
    <m/>
    <n v="1000"/>
    <s v="완제품"/>
    <s v="AVSS 0.85SQ(완제품)"/>
    <s v="A/R송장 (IN)"/>
    <n v="5000"/>
    <s v="M"/>
    <n v="38.450000000000003"/>
    <n v="0.6"/>
    <n v="3005"/>
  </r>
  <r>
    <x v="1"/>
    <s v="顾客"/>
    <s v="內需"/>
    <s v="-無-"/>
    <s v="C00001"/>
    <x v="2"/>
    <s v="江苏京信电子有限公司(Cable)"/>
    <s v="자동차(일반)"/>
    <s v="AVSS"/>
    <n v="100000706"/>
    <s v="AVSS"/>
    <s v="0.85SQ"/>
    <s v="R"/>
    <m/>
    <n v="1000"/>
    <s v="완제품"/>
    <s v="AVSS 0.85SQ(완제품)"/>
    <s v="A/R송장 (IN)"/>
    <n v="2000"/>
    <s v="M"/>
    <n v="15.38"/>
    <n v="0.6"/>
    <n v="1202"/>
  </r>
  <r>
    <x v="1"/>
    <s v="顾客"/>
    <s v="內需"/>
    <s v="-無-"/>
    <s v="C00001"/>
    <x v="2"/>
    <s v="江苏京信电子有限公司(Cable)"/>
    <s v="자동차(일반)"/>
    <s v="AVSS"/>
    <n v="100000759"/>
    <s v="AVSS"/>
    <s v="1.25SQ"/>
    <s v="B"/>
    <m/>
    <n v="700"/>
    <s v="완제품"/>
    <s v="AVSS 1.25SQ(완제품)"/>
    <s v="A/R송장 (IN)"/>
    <n v="9800"/>
    <s v="M"/>
    <n v="110.45"/>
    <n v="0.84"/>
    <n v="8269.24"/>
  </r>
  <r>
    <x v="1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8400"/>
    <s v="M"/>
    <n v="94.67"/>
    <n v="0.84"/>
    <n v="7087.92"/>
  </r>
  <r>
    <x v="1"/>
    <s v="顾客"/>
    <s v="內需"/>
    <s v="-無-"/>
    <s v="C00001"/>
    <x v="2"/>
    <s v="江苏京信电子有限公司(Cable)"/>
    <s v="자동차(일반)"/>
    <s v="AVSS"/>
    <n v="100000787"/>
    <s v="AVSS"/>
    <s v="1.25SQ"/>
    <s v="G"/>
    <m/>
    <n v="700"/>
    <s v="완제품"/>
    <s v="AVSS 1.25SQ(완제품)"/>
    <s v="A/R송장 (IN)"/>
    <n v="6300"/>
    <s v="M"/>
    <n v="71"/>
    <n v="0.84"/>
    <n v="5315.94"/>
  </r>
  <r>
    <x v="1"/>
    <s v="顾客"/>
    <s v="內需"/>
    <s v="-無-"/>
    <s v="C00001"/>
    <x v="2"/>
    <s v="江苏京信电子有限公司(Cable)"/>
    <s v="자동차(일반)"/>
    <s v="AVSS"/>
    <n v="100000750"/>
    <s v="AVSS"/>
    <s v="1.25SQ"/>
    <s v="Gr"/>
    <m/>
    <n v="700"/>
    <s v="완제품"/>
    <s v="AVSS 1.25SQ(완제품)"/>
    <s v="A/R송장 (IN)"/>
    <n v="2100"/>
    <s v="M"/>
    <n v="23.67"/>
    <n v="0.84"/>
    <n v="1771.98"/>
  </r>
  <r>
    <x v="1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1400"/>
    <s v="M"/>
    <n v="15.78"/>
    <n v="0.84"/>
    <n v="1181.32"/>
  </r>
  <r>
    <x v="1"/>
    <s v="顾客"/>
    <s v="內需"/>
    <s v="-無-"/>
    <s v="C00001"/>
    <x v="2"/>
    <s v="江苏京信电子有限公司(Cable)"/>
    <s v="자동차(일반)"/>
    <s v="AVSS"/>
    <n v="100000773"/>
    <s v="AVSS"/>
    <s v="1.25SQ"/>
    <s v="O"/>
    <m/>
    <n v="700"/>
    <s v="완제품"/>
    <s v="AVSS 1.25SQ(완제품)"/>
    <s v="A/R송장 (IN)"/>
    <n v="5600"/>
    <s v="M"/>
    <n v="63.11"/>
    <n v="0.84"/>
    <n v="4725.28"/>
  </r>
  <r>
    <x v="1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2100"/>
    <s v="M"/>
    <n v="23.67"/>
    <n v="0.84"/>
    <n v="1771.98"/>
  </r>
  <r>
    <x v="1"/>
    <s v="顾客"/>
    <s v="內需"/>
    <s v="-無-"/>
    <s v="C00001"/>
    <x v="2"/>
    <s v="江苏京信电子有限公司(Cable)"/>
    <s v="자동차(일반)"/>
    <s v="AVSS"/>
    <n v="100000824"/>
    <s v="AVSS"/>
    <s v="1.25SQ"/>
    <s v="W"/>
    <m/>
    <n v="700"/>
    <s v="완제품"/>
    <s v="AVSS 1.25SQ(완제품)"/>
    <s v="A/R송장 (IN)"/>
    <n v="2800"/>
    <s v="M"/>
    <n v="31.56"/>
    <n v="0.84"/>
    <n v="2362.64"/>
  </r>
  <r>
    <x v="1"/>
    <s v="顾客"/>
    <s v="內需"/>
    <s v="-無-"/>
    <s v="C00001"/>
    <x v="2"/>
    <s v="江苏京信电子有限公司(Cable)"/>
    <s v="자동차(일반)"/>
    <s v="AVSS"/>
    <n v="100000833"/>
    <s v="AVSS"/>
    <s v="1.25SQ"/>
    <s v="Y"/>
    <m/>
    <n v="700"/>
    <s v="완제품"/>
    <s v="AVSS 1.25SQ(완제품)"/>
    <s v="A/R송장 (IN)"/>
    <n v="3500"/>
    <s v="M"/>
    <n v="39.450000000000003"/>
    <n v="0.84"/>
    <n v="2953.3"/>
  </r>
  <r>
    <x v="1"/>
    <s v="顾客"/>
    <s v="內需"/>
    <s v="-無-"/>
    <s v="C00001"/>
    <x v="2"/>
    <s v="江苏京信电子有限公司(Cable)"/>
    <s v="자동차(일반)"/>
    <s v="AVSS"/>
    <n v="100000843"/>
    <s v="AVSS"/>
    <s v="2SQ"/>
    <s v="B"/>
    <m/>
    <n v="500"/>
    <s v="완제품"/>
    <s v="AVSS 2SQ(완제품)"/>
    <s v="A/R송장 (IN)"/>
    <n v="1000"/>
    <s v="M"/>
    <n v="18.16"/>
    <n v="1.32"/>
    <n v="1321.7"/>
  </r>
  <r>
    <x v="1"/>
    <s v="顾客"/>
    <s v="內需"/>
    <s v="-無-"/>
    <s v="C00001"/>
    <x v="2"/>
    <s v="江苏京信电子有限公司(Cable)"/>
    <s v="자동차(일반)"/>
    <s v="AVSS"/>
    <n v="100000872"/>
    <s v="AVSS"/>
    <s v="2SQ"/>
    <s v="P"/>
    <m/>
    <n v="500"/>
    <s v="완제품"/>
    <s v="AVSS 2SQ(완제품)"/>
    <s v="A/R송장 (IN)"/>
    <n v="3000"/>
    <s v="M"/>
    <n v="54.48"/>
    <n v="1.32"/>
    <n v="3965.1"/>
  </r>
  <r>
    <x v="1"/>
    <s v="顾客"/>
    <s v="內需"/>
    <s v="-無-"/>
    <s v="C00001"/>
    <x v="2"/>
    <s v="江苏京信电子有限公司(Cable)"/>
    <s v="자동차(일반)"/>
    <s v="AVSS"/>
    <n v="100000880"/>
    <s v="AVSS"/>
    <s v="2SQ"/>
    <s v="R"/>
    <m/>
    <n v="500"/>
    <s v="완제품"/>
    <s v="AVSS 2SQ(완제품)"/>
    <s v="A/R송장 (IN)"/>
    <n v="500"/>
    <s v="M"/>
    <n v="9.08"/>
    <n v="1.32"/>
    <n v="660.85"/>
  </r>
  <r>
    <x v="1"/>
    <s v="顾客"/>
    <s v="內需"/>
    <s v="-無-"/>
    <s v="C00001"/>
    <x v="2"/>
    <s v="江苏京信电子有限公司(Cable)"/>
    <s v="자동차(일반)"/>
    <s v="AVSS"/>
    <n v="100000895"/>
    <s v="AVSS"/>
    <s v="2SQ"/>
    <s v="Y"/>
    <m/>
    <n v="500"/>
    <s v="완제품"/>
    <s v="AVSS 2SQ(완제품)"/>
    <s v="A/R송장 (IN)"/>
    <n v="500"/>
    <s v="M"/>
    <n v="9.08"/>
    <n v="1.32"/>
    <n v="660.85"/>
  </r>
  <r>
    <x v="1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2000"/>
    <s v="M"/>
    <n v="10.02"/>
    <n v="0.41"/>
    <n v="819.4"/>
  </r>
  <r>
    <x v="1"/>
    <s v="顾客"/>
    <s v="內需"/>
    <s v="-無-"/>
    <s v="C00001"/>
    <x v="2"/>
    <s v="江苏京信电子有限公司(Cable)"/>
    <s v="자동차(일반)"/>
    <s v="AVSS"/>
    <n v="100000629"/>
    <s v="AVSS"/>
    <s v="0.85SQ"/>
    <s v="Gr"/>
    <m/>
    <n v="1000"/>
    <s v="완제품"/>
    <s v="AVSS 0.85SQ(완제품)"/>
    <s v="A/R송장 (IN)"/>
    <n v="12000"/>
    <s v="M"/>
    <n v="92.28"/>
    <n v="0.6"/>
    <n v="7212"/>
  </r>
  <r>
    <x v="1"/>
    <s v="顾客"/>
    <s v="內需"/>
    <s v="-無-"/>
    <s v="C00001"/>
    <x v="2"/>
    <s v="江苏京信电子有限公司(Cable)"/>
    <s v="자동차(일반)"/>
    <s v="AVSS"/>
    <n v="190000387"/>
    <s v="AVSS"/>
    <s v="2SQ"/>
    <s v="W"/>
    <s v="NPS"/>
    <n v="3000"/>
    <s v="완제품"/>
    <s v="AVSS 2SQ(완제품)"/>
    <s v="A/R송장 (IN)"/>
    <n v="3000"/>
    <s v="M"/>
    <n v="54.48"/>
    <n v="1.32"/>
    <n v="3965.1"/>
  </r>
  <r>
    <x v="1"/>
    <s v="顾客"/>
    <s v="內需"/>
    <s v="-無-"/>
    <s v="C00001"/>
    <x v="2"/>
    <s v="江苏京信电子有限公司(Cable)"/>
    <s v="자동차(일반)"/>
    <s v="AVSS"/>
    <n v="190000486"/>
    <s v="AVSS"/>
    <s v="0.5SQ"/>
    <s v="R"/>
    <s v="NPS"/>
    <n v="8000"/>
    <s v="완제품"/>
    <s v="AVSS 0.5SQ(완제품)"/>
    <s v="A/R송장 (IN)"/>
    <n v="47200"/>
    <s v="M"/>
    <n v="236.61"/>
    <n v="0.41"/>
    <n v="19337.84"/>
  </r>
  <r>
    <x v="1"/>
    <s v="顾客"/>
    <s v="內需"/>
    <s v="-無-"/>
    <s v="C00001"/>
    <x v="2"/>
    <s v="江苏京信电子有限公司(Cable)"/>
    <s v="자동차(일반)"/>
    <s v="AVSS"/>
    <n v="190000386"/>
    <s v="AVSS"/>
    <s v="2SQ"/>
    <s v="R"/>
    <s v="NPS"/>
    <n v="3000"/>
    <s v="완제품"/>
    <s v="AVSS 2SQ(완제품)"/>
    <s v="A/R송장 (IN)"/>
    <n v="6000"/>
    <s v="M"/>
    <n v="108.96"/>
    <n v="1.32"/>
    <n v="7930.2"/>
  </r>
  <r>
    <x v="1"/>
    <s v="顾客"/>
    <s v="內需"/>
    <s v="-無-"/>
    <s v="C00001"/>
    <x v="2"/>
    <s v="江苏京信电子有限公司(Cable)"/>
    <s v="자동차(일반)"/>
    <s v="AVSS"/>
    <n v="100020074"/>
    <s v="AVSS"/>
    <s v="0.5SQ"/>
    <s v="Y/B"/>
    <s v="NPS"/>
    <n v="8000"/>
    <s v="완제품"/>
    <s v="AVSS 0.5SQ(완제품)"/>
    <s v="A/R송장 (IN)"/>
    <n v="16000"/>
    <s v="M"/>
    <n v="80.16"/>
    <n v="0.41"/>
    <n v="6555.2"/>
  </r>
  <r>
    <x v="1"/>
    <s v="顾客"/>
    <s v="內需"/>
    <s v="-無-"/>
    <s v="C00001"/>
    <x v="2"/>
    <s v="江苏京信电子有限公司(Cable)"/>
    <s v="자동차(일반)"/>
    <s v="AVSS"/>
    <n v="190000373"/>
    <s v="AVSS"/>
    <s v="0.85SQ"/>
    <s v="B"/>
    <s v="NPS"/>
    <n v="7000"/>
    <s v="완제품"/>
    <s v="AVSS 0.85SQ(완제품)"/>
    <s v="A/R송장 (IN)"/>
    <n v="14000"/>
    <s v="M"/>
    <n v="107.83"/>
    <n v="0.6"/>
    <n v="8414"/>
  </r>
  <r>
    <x v="1"/>
    <s v="顾客"/>
    <s v="內需"/>
    <s v="-無-"/>
    <s v="C00001"/>
    <x v="2"/>
    <s v="江苏京信电子有限公司(Cable)"/>
    <s v="자동차(일반)"/>
    <s v="AVSS"/>
    <n v="100020072"/>
    <s v="AVSS"/>
    <s v="0.5SQ"/>
    <s v="W/O"/>
    <s v="NPS"/>
    <n v="8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90000385"/>
    <s v="AVSS"/>
    <s v="2SQ"/>
    <s v="G"/>
    <s v="NPS"/>
    <n v="3000"/>
    <s v="완제품"/>
    <s v="AVSS 2SQ(완제품)"/>
    <s v="A/R송장 (IN)"/>
    <n v="3000"/>
    <s v="M"/>
    <n v="54.48"/>
    <n v="1.32"/>
    <n v="3965.1"/>
  </r>
  <r>
    <x v="1"/>
    <s v="顾客"/>
    <s v="內需"/>
    <s v="-無-"/>
    <s v="C00001"/>
    <x v="2"/>
    <s v="江苏京信电子有限公司(Cable)"/>
    <s v="자동차(일반)"/>
    <s v="AVSS"/>
    <n v="190000485"/>
    <s v="AVSS"/>
    <s v="0.5SQ"/>
    <s v="L"/>
    <s v="NPS"/>
    <n v="8000"/>
    <s v="완제품"/>
    <s v="AVSS 0.5SQ(완제품)"/>
    <s v="A/R송장 (IN)"/>
    <n v="8000"/>
    <s v="M"/>
    <n v="40.1"/>
    <n v="0.41"/>
    <n v="3277.6"/>
  </r>
  <r>
    <x v="1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80000"/>
    <s v="M"/>
    <n v="264.8"/>
    <n v="0.28999999999999998"/>
    <n v="23528"/>
  </r>
  <r>
    <x v="1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30000"/>
    <s v="M"/>
    <n v="99.3"/>
    <n v="0.28999999999999998"/>
    <n v="8823"/>
  </r>
  <r>
    <x v="1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40000"/>
    <s v="M"/>
    <n v="132.4"/>
    <n v="0.28999999999999998"/>
    <n v="11764"/>
  </r>
  <r>
    <x v="1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60000"/>
    <s v="M"/>
    <n v="198.6"/>
    <n v="0.28999999999999998"/>
    <n v="17646"/>
  </r>
  <r>
    <x v="1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30000"/>
    <s v="M"/>
    <n v="99.3"/>
    <n v="0.28999999999999998"/>
    <n v="8823"/>
  </r>
  <r>
    <x v="1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110000"/>
    <s v="M"/>
    <n v="364.1"/>
    <n v="0.28999999999999998"/>
    <n v="32351"/>
  </r>
  <r>
    <x v="1"/>
    <s v="顾客"/>
    <s v="內需"/>
    <s v="-無-"/>
    <s v="C00001"/>
    <x v="2"/>
    <s v="江苏京信电子有限公司(Cable)"/>
    <s v="자동차(일반)"/>
    <s v="AVSS"/>
    <n v="100018187"/>
    <s v="AVSS"/>
    <s v="0.5SQ"/>
    <s v="R/B"/>
    <s v="NPS"/>
    <n v="8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00000658"/>
    <s v="AVSS"/>
    <s v="0.85SQ"/>
    <s v="O"/>
    <s v="NPS"/>
    <n v="7000"/>
    <s v="완제품"/>
    <s v="AVSS 0.85SQ(완제품)"/>
    <s v="A/R송장 (IN)"/>
    <n v="7000"/>
    <s v="M"/>
    <n v="53.83"/>
    <n v="0.6"/>
    <n v="4207"/>
  </r>
  <r>
    <x v="1"/>
    <s v="顾客"/>
    <s v="內需"/>
    <s v="-無-"/>
    <s v="C00001"/>
    <x v="2"/>
    <s v="江苏京信电子有限公司(Cable)"/>
    <s v="자동차(일반)"/>
    <s v="AVSS"/>
    <n v="100011875"/>
    <s v="AVSS"/>
    <s v="2SQ"/>
    <s v="L"/>
    <s v="NPS"/>
    <n v="3000"/>
    <s v="완제품"/>
    <s v="AVSS 2SQ(완제품)"/>
    <s v="A/R송장 (IN)"/>
    <n v="3000"/>
    <s v="M"/>
    <n v="54.48"/>
    <n v="1.32"/>
    <n v="3965.1"/>
  </r>
  <r>
    <x v="1"/>
    <s v="顾客"/>
    <s v="內需"/>
    <s v="-無-"/>
    <s v="C00001"/>
    <x v="2"/>
    <s v="江苏京信电子有限公司(Cable)"/>
    <s v="자동차(일반)"/>
    <s v="AVSS"/>
    <n v="100018188"/>
    <s v="AVSS"/>
    <s v="0.5SQ"/>
    <s v="Gr/O"/>
    <s v="NPS"/>
    <n v="8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00011003"/>
    <s v="AVSS"/>
    <s v="0.3SQ"/>
    <s v="R/O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00000852"/>
    <s v="AVSS"/>
    <s v="2SQ"/>
    <s v="O"/>
    <m/>
    <n v="500"/>
    <s v="완제품"/>
    <s v="AVSS 2SQ(완제품)"/>
    <s v="A/R송장 (IN)"/>
    <n v="4000"/>
    <s v="M"/>
    <n v="72.64"/>
    <n v="1.32"/>
    <n v="5286.8"/>
  </r>
  <r>
    <x v="1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60000"/>
    <s v="M"/>
    <n v="198.6"/>
    <n v="0.28999999999999998"/>
    <n v="17646"/>
  </r>
  <r>
    <x v="1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80000"/>
    <s v="M"/>
    <n v="264.8"/>
    <n v="0.28999999999999998"/>
    <n v="23528"/>
  </r>
  <r>
    <x v="1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90000"/>
    <s v="M"/>
    <n v="297.89999999999998"/>
    <n v="0.28999999999999998"/>
    <n v="26469"/>
  </r>
  <r>
    <x v="1"/>
    <s v="顾客"/>
    <s v="內需"/>
    <s v="-無-"/>
    <s v="C00001"/>
    <x v="2"/>
    <s v="江苏京信电子有限公司(Cable)"/>
    <s v="자동차(일반)"/>
    <s v="AVSS"/>
    <n v="100000937"/>
    <s v="AVSS"/>
    <s v="0.3SQ"/>
    <s v="Br/B"/>
    <m/>
    <n v="1500"/>
    <s v="완제품"/>
    <s v="AVSS 0.3SQ(완제품)"/>
    <s v="A/R송장 (IN)"/>
    <n v="7500"/>
    <s v="M"/>
    <n v="24.83"/>
    <n v="0.28999999999999998"/>
    <n v="2205.75"/>
  </r>
  <r>
    <x v="1"/>
    <s v="顾客"/>
    <s v="內需"/>
    <s v="-無-"/>
    <s v="C00001"/>
    <x v="2"/>
    <s v="江苏京信电子有限公司(Cable)"/>
    <s v="자동차(일반)"/>
    <s v="AVSS"/>
    <n v="100000937"/>
    <s v="AVSS"/>
    <s v="0.3SQ"/>
    <s v="Br/B"/>
    <m/>
    <n v="1500"/>
    <s v="완제품"/>
    <s v="AVSS 0.3SQ(완제품)"/>
    <s v="A/R송장 (IN)"/>
    <n v="1500"/>
    <s v="M"/>
    <n v="4.97"/>
    <n v="0.28999999999999998"/>
    <n v="441.15"/>
  </r>
  <r>
    <x v="1"/>
    <s v="顾客"/>
    <s v="內需"/>
    <s v="-無-"/>
    <s v="C00001"/>
    <x v="2"/>
    <s v="江苏京信电子有限公司(Cable)"/>
    <s v="자동차(일반)"/>
    <s v="AVSS"/>
    <n v="100000937"/>
    <s v="AVSS"/>
    <s v="0.3SQ"/>
    <s v="Br/B"/>
    <m/>
    <n v="1500"/>
    <s v="완제품"/>
    <s v="AVSS 0.3SQ(완제품)"/>
    <s v="A/R송장 (IN)"/>
    <n v="1500"/>
    <s v="M"/>
    <n v="4.97"/>
    <n v="0.28999999999999998"/>
    <n v="441.15"/>
  </r>
  <r>
    <x v="1"/>
    <s v="顾客"/>
    <s v="內需"/>
    <s v="-無-"/>
    <s v="C00001"/>
    <x v="2"/>
    <s v="江苏京信电子有限公司(Cable)"/>
    <s v="자동차(일반)"/>
    <s v="AVSS"/>
    <n v="100000937"/>
    <s v="AVSS"/>
    <s v="0.3SQ"/>
    <s v="Br/B"/>
    <m/>
    <n v="1500"/>
    <s v="완제품"/>
    <s v="AVSS 0.3SQ(완제품)"/>
    <s v="A/R송장 (IN)"/>
    <n v="4500"/>
    <s v="M"/>
    <n v="14.9"/>
    <n v="0.28999999999999998"/>
    <n v="1323.45"/>
  </r>
  <r>
    <x v="1"/>
    <s v="顾客"/>
    <s v="內需"/>
    <s v="-無-"/>
    <s v="C00001"/>
    <x v="2"/>
    <s v="江苏京信电子有限公司(Cable)"/>
    <s v="자동차(일반)"/>
    <s v="AVSS"/>
    <n v="100000929"/>
    <s v="AVSS"/>
    <s v="0.3SQ"/>
    <s v="Gr"/>
    <m/>
    <n v="1500"/>
    <s v="완제품"/>
    <s v="AVSS 0.3SQ(완제품)"/>
    <s v="A/R송장 (IN)"/>
    <n v="21000"/>
    <s v="M"/>
    <n v="69.510000000000005"/>
    <n v="0.28999999999999998"/>
    <n v="6176.1"/>
  </r>
  <r>
    <x v="1"/>
    <s v="顾客"/>
    <s v="內需"/>
    <s v="-無-"/>
    <s v="C00001"/>
    <x v="2"/>
    <s v="江苏京信电子有限公司(Cable)"/>
    <s v="자동차(일반)"/>
    <s v="AVSS"/>
    <n v="100000937"/>
    <s v="AVSS"/>
    <s v="0.3SQ"/>
    <s v="Br/B"/>
    <m/>
    <n v="1500"/>
    <s v="완제품"/>
    <s v="AVSS 0.3SQ(완제품)"/>
    <s v="A/R송장 (IN)"/>
    <n v="1500"/>
    <s v="M"/>
    <n v="4.97"/>
    <n v="0.28999999999999998"/>
    <n v="441.15"/>
  </r>
  <r>
    <x v="1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4500"/>
    <s v="M"/>
    <n v="14.9"/>
    <n v="0.28999999999999998"/>
    <n v="1323.45"/>
  </r>
  <r>
    <x v="1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30000"/>
    <s v="M"/>
    <n v="99.3"/>
    <n v="0.28999999999999998"/>
    <n v="8823"/>
  </r>
  <r>
    <x v="1"/>
    <s v="顾客"/>
    <s v="內需"/>
    <s v="-無-"/>
    <s v="C00001"/>
    <x v="2"/>
    <s v="江苏京信电子有限公司(Cable)"/>
    <s v="자동차(일반)"/>
    <s v="AVSS"/>
    <n v="100000954"/>
    <s v="AVSS"/>
    <s v="0.3SQ"/>
    <s v="G/B"/>
    <m/>
    <n v="1500"/>
    <s v="완제품"/>
    <s v="AVSS 0.3SQ(완제품)"/>
    <s v="A/R송장 (IN)"/>
    <n v="7500"/>
    <s v="M"/>
    <n v="24.83"/>
    <n v="0.28999999999999998"/>
    <n v="2205.75"/>
  </r>
  <r>
    <x v="1"/>
    <s v="顾客"/>
    <s v="內需"/>
    <s v="-無-"/>
    <s v="C00001"/>
    <x v="2"/>
    <s v="江苏京信电子有限公司(Cable)"/>
    <s v="자동차(일반)"/>
    <s v="AVSS"/>
    <n v="100000955"/>
    <s v="AVSS"/>
    <s v="0.3SQ"/>
    <s v="G/O"/>
    <m/>
    <n v="1500"/>
    <s v="완제품"/>
    <s v="AVSS 0.3SQ(완제품)"/>
    <s v="A/R송장 (IN)"/>
    <n v="9000"/>
    <s v="M"/>
    <n v="29.79"/>
    <n v="0.28999999999999998"/>
    <n v="2646.9"/>
  </r>
  <r>
    <x v="1"/>
    <s v="顾客"/>
    <s v="內需"/>
    <s v="-無-"/>
    <s v="C00001"/>
    <x v="2"/>
    <s v="江苏京信电子有限公司(Cable)"/>
    <s v="자동차(일반)"/>
    <s v="AVSS"/>
    <n v="100000924"/>
    <s v="AVSS"/>
    <s v="0.3SQ"/>
    <s v="Gr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25"/>
    <s v="AVSS"/>
    <s v="0.3SQ"/>
    <s v="Gr/O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962"/>
    <s v="AVSS"/>
    <s v="0.3SQ"/>
    <s v="L/B"/>
    <m/>
    <n v="1500"/>
    <s v="완제품"/>
    <s v="AVSS 0.3SQ(완제품)"/>
    <s v="A/R송장 (IN)"/>
    <n v="1500"/>
    <s v="M"/>
    <n v="4.97"/>
    <n v="0.28999999999999998"/>
    <n v="441.15"/>
  </r>
  <r>
    <x v="1"/>
    <s v="顾客"/>
    <s v="內需"/>
    <s v="-無-"/>
    <s v="C00001"/>
    <x v="2"/>
    <s v="江苏京信电子有限公司(Cable)"/>
    <s v="자동차(일반)"/>
    <s v="AVSS"/>
    <n v="100000973"/>
    <s v="AVSS"/>
    <s v="0.3SQ"/>
    <s v="R/B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10000"/>
    <s v="M"/>
    <n v="33.090000000000003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00000993"/>
    <s v="AVSS"/>
    <s v="0.3SQ"/>
    <s v="Y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28000"/>
    <s v="M"/>
    <n v="140.28"/>
    <n v="0.41"/>
    <n v="11471.6"/>
  </r>
  <r>
    <x v="1"/>
    <s v="顾客"/>
    <s v="內需"/>
    <s v="-無-"/>
    <s v="C00001"/>
    <x v="2"/>
    <s v="江苏京信电子有限公司(Cable)"/>
    <s v="자동차(일반)"/>
    <s v="AVSS"/>
    <n v="100000514"/>
    <s v="AVSS"/>
    <s v="0.5SQ"/>
    <s v="Br"/>
    <m/>
    <n v="1000"/>
    <s v="완제품"/>
    <s v="AVSS 0.5SQ(완제품)"/>
    <s v="A/R송장 (IN)"/>
    <n v="7000"/>
    <s v="M"/>
    <n v="35.07"/>
    <n v="0.41"/>
    <n v="2867.9"/>
  </r>
  <r>
    <x v="1"/>
    <s v="顾客"/>
    <s v="內需"/>
    <s v="-無-"/>
    <s v="C00001"/>
    <x v="2"/>
    <s v="江苏京信电子有限公司(Cable)"/>
    <s v="자동차(일반)"/>
    <s v="AVSS"/>
    <n v="100000541"/>
    <s v="AVSS"/>
    <s v="0.5SQ"/>
    <s v="G"/>
    <m/>
    <n v="1000"/>
    <s v="완제품"/>
    <s v="AVSS 0.5SQ(완제품)"/>
    <s v="A/R송장 (IN)"/>
    <n v="9000"/>
    <s v="M"/>
    <n v="45.09"/>
    <n v="0.41"/>
    <n v="3687.3"/>
  </r>
  <r>
    <x v="1"/>
    <s v="顾客"/>
    <s v="內需"/>
    <s v="-無-"/>
    <s v="C00001"/>
    <x v="2"/>
    <s v="江苏京信电子有限公司(Cable)"/>
    <s v="자동차(일반)"/>
    <s v="AVSS"/>
    <n v="100000533"/>
    <s v="AVSS"/>
    <s v="0.5SQ"/>
    <s v="G/B"/>
    <m/>
    <n v="1000"/>
    <s v="완제품"/>
    <s v="AVSS 0.5SQ(완제품)"/>
    <s v="A/R송장 (IN)"/>
    <n v="4000"/>
    <s v="M"/>
    <n v="20.04"/>
    <n v="0.41"/>
    <n v="1638.8"/>
  </r>
  <r>
    <x v="1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6000"/>
    <s v="M"/>
    <n v="30.06"/>
    <n v="0.41"/>
    <n v="2458.1999999999998"/>
  </r>
  <r>
    <x v="1"/>
    <s v="顾客"/>
    <s v="內需"/>
    <s v="-無-"/>
    <s v="C00001"/>
    <x v="2"/>
    <s v="江苏京信电子有限公司(Cable)"/>
    <s v="자동차(일반)"/>
    <s v="AVSS"/>
    <n v="100000566"/>
    <s v="AVSS"/>
    <s v="0.5SQ"/>
    <s v="P"/>
    <m/>
    <n v="1000"/>
    <s v="완제품"/>
    <s v="AVSS 0.5SQ(완제품)"/>
    <s v="A/R송장 (IN)"/>
    <n v="5000"/>
    <s v="M"/>
    <n v="25.05"/>
    <n v="0.41"/>
    <n v="2048.5"/>
  </r>
  <r>
    <x v="1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37000"/>
    <s v="M"/>
    <n v="185.37"/>
    <n v="0.41"/>
    <n v="15158.9"/>
  </r>
  <r>
    <x v="1"/>
    <s v="顾客"/>
    <s v="內需"/>
    <s v="-無-"/>
    <s v="C00001"/>
    <x v="2"/>
    <s v="江苏京信电子有限公司(Cable)"/>
    <s v="자동차(일반)"/>
    <s v="AVSS"/>
    <n v="100000605"/>
    <s v="AVSS"/>
    <s v="0.5SQ"/>
    <s v="W"/>
    <m/>
    <n v="1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611"/>
    <s v="AVSS"/>
    <s v="0.5SQ"/>
    <s v="Y/B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639"/>
    <s v="AVSS"/>
    <s v="0.85SQ"/>
    <s v="B"/>
    <m/>
    <n v="1000"/>
    <s v="완제품"/>
    <s v="AVSS 0.85SQ(완제품)"/>
    <s v="A/R송장 (IN)"/>
    <n v="3000"/>
    <s v="M"/>
    <n v="23.07"/>
    <n v="0.6"/>
    <n v="1803"/>
  </r>
  <r>
    <x v="1"/>
    <s v="顾客"/>
    <s v="內需"/>
    <s v="-無-"/>
    <s v="C00001"/>
    <x v="2"/>
    <s v="江苏京信电子有限公司(Cable)"/>
    <s v="자동차(일반)"/>
    <s v="AVSS"/>
    <n v="100000649"/>
    <s v="AVSS"/>
    <s v="0.85SQ"/>
    <s v="Br"/>
    <m/>
    <n v="1000"/>
    <s v="완제품"/>
    <s v="AVSS 0.85SQ(완제품)"/>
    <s v="A/R송장 (IN)"/>
    <n v="8000"/>
    <s v="M"/>
    <n v="61.52"/>
    <n v="0.6"/>
    <n v="4808"/>
  </r>
  <r>
    <x v="1"/>
    <s v="顾客"/>
    <s v="內需"/>
    <s v="-無-"/>
    <s v="C00001"/>
    <x v="2"/>
    <s v="江苏京信电子有限公司(Cable)"/>
    <s v="자동차(일반)"/>
    <s v="AVSS"/>
    <n v="100000688"/>
    <s v="AVSS"/>
    <s v="0.85SQ"/>
    <s v="L"/>
    <m/>
    <n v="1000"/>
    <s v="완제품"/>
    <s v="AVSS 0.85SQ(완제품)"/>
    <s v="A/R송장 (IN)"/>
    <n v="2000"/>
    <s v="M"/>
    <n v="15.38"/>
    <n v="0.6"/>
    <n v="1202"/>
  </r>
  <r>
    <x v="1"/>
    <s v="顾客"/>
    <s v="內需"/>
    <s v="-無-"/>
    <s v="C00001"/>
    <x v="2"/>
    <s v="江苏京信电子有限公司(Cable)"/>
    <s v="자동차(일반)"/>
    <s v="AVSS"/>
    <n v="100000657"/>
    <s v="AVSS"/>
    <s v="0.85SQ"/>
    <s v="O"/>
    <m/>
    <n v="1000"/>
    <s v="완제품"/>
    <s v="AVSS 0.85SQ(완제품)"/>
    <s v="A/R송장 (IN)"/>
    <n v="3000"/>
    <s v="M"/>
    <n v="23.07"/>
    <n v="0.6"/>
    <n v="1803"/>
  </r>
  <r>
    <x v="1"/>
    <s v="顾客"/>
    <s v="內需"/>
    <s v="-無-"/>
    <s v="C00001"/>
    <x v="2"/>
    <s v="江苏京信电子有限公司(Cable)"/>
    <s v="자동차(일반)"/>
    <s v="AVSS"/>
    <n v="100000759"/>
    <s v="AVSS"/>
    <s v="1.25SQ"/>
    <s v="B"/>
    <m/>
    <n v="700"/>
    <s v="완제품"/>
    <s v="AVSS 1.25SQ(완제품)"/>
    <s v="A/R송장 (IN)"/>
    <n v="9800"/>
    <s v="M"/>
    <n v="110.45"/>
    <n v="0.84"/>
    <n v="8269.24"/>
  </r>
  <r>
    <x v="1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4900"/>
    <s v="M"/>
    <n v="55.22"/>
    <n v="0.84"/>
    <n v="4134.62"/>
  </r>
  <r>
    <x v="1"/>
    <s v="顾客"/>
    <s v="內需"/>
    <s v="-無-"/>
    <s v="C00001"/>
    <x v="2"/>
    <s v="江苏京信电子有限公司(Cable)"/>
    <s v="자동차(일반)"/>
    <s v="AVSS"/>
    <n v="100000787"/>
    <s v="AVSS"/>
    <s v="1.25SQ"/>
    <s v="G"/>
    <m/>
    <n v="700"/>
    <s v="완제품"/>
    <s v="AVSS 1.25SQ(완제품)"/>
    <s v="A/R송장 (IN)"/>
    <n v="9100"/>
    <s v="M"/>
    <n v="102.56"/>
    <n v="0.84"/>
    <n v="7678.58"/>
  </r>
  <r>
    <x v="1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4000"/>
    <s v="M"/>
    <n v="45.08"/>
    <n v="0.84"/>
    <n v="3375.2"/>
  </r>
  <r>
    <x v="1"/>
    <s v="顾客"/>
    <s v="內需"/>
    <s v="-無-"/>
    <s v="C00001"/>
    <x v="2"/>
    <s v="江苏京信电子有限公司(Cable)"/>
    <s v="자동차(일반)"/>
    <s v="AVSS"/>
    <n v="100000773"/>
    <s v="AVSS"/>
    <s v="1.25SQ"/>
    <s v="O"/>
    <m/>
    <n v="700"/>
    <s v="완제품"/>
    <s v="AVSS 1.25SQ(완제품)"/>
    <s v="A/R송장 (IN)"/>
    <n v="7000"/>
    <s v="M"/>
    <n v="78.89"/>
    <n v="0.84"/>
    <n v="5906.6"/>
  </r>
  <r>
    <x v="1"/>
    <s v="顾客"/>
    <s v="內需"/>
    <s v="-無-"/>
    <s v="C00001"/>
    <x v="2"/>
    <s v="江苏京信电子有限公司(Cable)"/>
    <s v="자동차(일반)"/>
    <s v="AVSS"/>
    <n v="100000872"/>
    <s v="AVSS"/>
    <s v="2SQ"/>
    <s v="P"/>
    <m/>
    <n v="500"/>
    <s v="완제품"/>
    <s v="AVSS 2SQ(완제품)"/>
    <s v="A/R송장 (IN)"/>
    <n v="1500"/>
    <s v="M"/>
    <n v="27.24"/>
    <n v="1.32"/>
    <n v="1982.55"/>
  </r>
  <r>
    <x v="1"/>
    <s v="顾客"/>
    <s v="內需"/>
    <s v="-無-"/>
    <s v="C00001"/>
    <x v="2"/>
    <s v="江苏京信电子有限公司(Cable)"/>
    <s v="자동차(일반)"/>
    <s v="AVSS"/>
    <n v="100000880"/>
    <s v="AVSS"/>
    <s v="2SQ"/>
    <s v="R"/>
    <m/>
    <n v="500"/>
    <s v="완제품"/>
    <s v="AVSS 2SQ(완제품)"/>
    <s v="A/R송장 (IN)"/>
    <n v="1500"/>
    <s v="M"/>
    <n v="27.24"/>
    <n v="1.32"/>
    <n v="1982.55"/>
  </r>
  <r>
    <x v="1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30000"/>
    <s v="M"/>
    <n v="99.27"/>
    <n v="0.28999999999999998"/>
    <n v="8823"/>
  </r>
  <r>
    <x v="1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20000"/>
    <s v="M"/>
    <n v="66.2"/>
    <n v="0.28999999999999998"/>
    <n v="5882"/>
  </r>
  <r>
    <x v="1"/>
    <s v="顾客"/>
    <s v="內需"/>
    <s v="-無-"/>
    <s v="C00001"/>
    <x v="2"/>
    <s v="江苏京信电子有限公司(Cable)"/>
    <s v="자동차(일반)"/>
    <s v="AVSS"/>
    <n v="100011007"/>
    <s v="AVSS"/>
    <s v="0.3SQ"/>
    <s v="Y/B"/>
    <s v="NPS"/>
    <n v="10000"/>
    <s v="완제품"/>
    <s v="AVSS 0.3SQ(완제품)"/>
    <s v="A/R송장 (IN)"/>
    <n v="20000"/>
    <s v="M"/>
    <n v="66.2"/>
    <n v="0.28999999999999998"/>
    <n v="5882"/>
  </r>
  <r>
    <x v="1"/>
    <s v="顾客"/>
    <s v="內需"/>
    <s v="-無-"/>
    <s v="C00001"/>
    <x v="2"/>
    <s v="江苏京信电子有限公司(Cable)"/>
    <s v="자동차(일반)"/>
    <s v="AVSS"/>
    <n v="100017777"/>
    <s v="AVSS"/>
    <s v="0.3SQ"/>
    <s v="Y/O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00000986"/>
    <s v="AVSS"/>
    <s v="0.3SQ"/>
    <s v="W/B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987"/>
    <s v="AVSS"/>
    <s v="0.3SQ"/>
    <s v="W/O"/>
    <m/>
    <n v="1500"/>
    <s v="완제품"/>
    <s v="AVSS 0.3SQ(완제품)"/>
    <s v="A/R송장 (IN)"/>
    <n v="12000"/>
    <s v="M"/>
    <n v="39.72"/>
    <n v="0.28999999999999998"/>
    <n v="3529.2"/>
  </r>
  <r>
    <x v="1"/>
    <s v="顾客"/>
    <s v="內需"/>
    <s v="-無-"/>
    <s v="C00001"/>
    <x v="2"/>
    <s v="江苏京信电子有限公司(Cable)"/>
    <s v="자동차(일반)"/>
    <s v="AVSS"/>
    <n v="100000969"/>
    <s v="AVSS"/>
    <s v="0.3SQ"/>
    <s v="P/B"/>
    <m/>
    <n v="1500"/>
    <s v="완제품"/>
    <s v="AVSS 0.3SQ(완제품)"/>
    <s v="A/R송장 (IN)"/>
    <n v="7500"/>
    <s v="M"/>
    <n v="24.83"/>
    <n v="0.28999999999999998"/>
    <n v="2205.75"/>
  </r>
  <r>
    <x v="1"/>
    <s v="顾客"/>
    <s v="內需"/>
    <s v="-無-"/>
    <s v="C00001"/>
    <x v="2"/>
    <s v="江苏京信电子有限公司(Cable)"/>
    <s v="자동차(일반)"/>
    <s v="AVSS"/>
    <n v="100000986"/>
    <s v="AVSS"/>
    <s v="0.3SQ"/>
    <s v="W/B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987"/>
    <s v="AVSS"/>
    <s v="0.3SQ"/>
    <s v="W/O"/>
    <m/>
    <n v="1500"/>
    <s v="완제품"/>
    <s v="AVSS 0.3SQ(완제품)"/>
    <s v="A/R송장 (IN)"/>
    <n v="16500"/>
    <s v="M"/>
    <n v="54.62"/>
    <n v="0.28999999999999998"/>
    <n v="4852.6499999999996"/>
  </r>
  <r>
    <x v="1"/>
    <s v="顾客"/>
    <s v="內需"/>
    <s v="-無-"/>
    <s v="C00001"/>
    <x v="2"/>
    <s v="江苏京信电子有限公司(Cable)"/>
    <s v="자동차(일반)"/>
    <s v="AVSS"/>
    <n v="100000986"/>
    <s v="AVSS"/>
    <s v="0.3SQ"/>
    <s v="W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87"/>
    <s v="AVSS"/>
    <s v="0.3SQ"/>
    <s v="W/O"/>
    <m/>
    <n v="1500"/>
    <s v="완제품"/>
    <s v="AVSS 0.3SQ(완제품)"/>
    <s v="A/R송장 (IN)"/>
    <n v="12000"/>
    <s v="M"/>
    <n v="39.72"/>
    <n v="0.28999999999999998"/>
    <n v="3529.2"/>
  </r>
  <r>
    <x v="1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110000"/>
    <s v="M"/>
    <n v="364.1"/>
    <n v="0.28999999999999998"/>
    <n v="32351"/>
  </r>
  <r>
    <x v="1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20000"/>
    <s v="M"/>
    <n v="66.180000000000007"/>
    <n v="0.28999999999999998"/>
    <n v="5882"/>
  </r>
  <r>
    <x v="1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60000"/>
    <s v="M"/>
    <n v="198.6"/>
    <n v="0.28999999999999998"/>
    <n v="17646"/>
  </r>
  <r>
    <x v="1"/>
    <s v="顾客"/>
    <s v="內需"/>
    <s v="-無-"/>
    <s v="C00001"/>
    <x v="2"/>
    <s v="江苏京信电子有限公司(Cable)"/>
    <s v="자동차(일반)"/>
    <s v="AVSS"/>
    <n v="100000974"/>
    <s v="AVSS"/>
    <s v="0.3SQ"/>
    <s v="R/O"/>
    <m/>
    <n v="1500"/>
    <s v="완제품"/>
    <s v="AVSS 0.3SQ(완제품)"/>
    <s v="A/R송장 (IN)"/>
    <n v="13500"/>
    <s v="M"/>
    <n v="44.69"/>
    <n v="0.28999999999999998"/>
    <n v="3970.35"/>
  </r>
  <r>
    <x v="1"/>
    <s v="顾客"/>
    <s v="內需"/>
    <s v="-無-"/>
    <s v="C00001"/>
    <x v="2"/>
    <s v="江苏京信电子有限公司(Cable)"/>
    <s v="자동차(일반)"/>
    <s v="AVSS"/>
    <n v="100000945"/>
    <s v="AVSS"/>
    <s v="0.3SQ"/>
    <s v="O/B"/>
    <m/>
    <n v="1500"/>
    <s v="완제품"/>
    <s v="AVSS 0.3SQ(완제품)"/>
    <s v="A/R송장 (IN)"/>
    <n v="4500"/>
    <s v="M"/>
    <n v="14.9"/>
    <n v="0.28999999999999998"/>
    <n v="1323.45"/>
  </r>
  <r>
    <x v="1"/>
    <s v="顾客"/>
    <s v="內需"/>
    <s v="-無-"/>
    <s v="C00001"/>
    <x v="2"/>
    <s v="江苏京信电子有限公司(Cable)"/>
    <s v="자동차(일반)"/>
    <s v="AVSS"/>
    <n v="100000974"/>
    <s v="AVSS"/>
    <s v="0.3SQ"/>
    <s v="R/O"/>
    <m/>
    <n v="1500"/>
    <s v="완제품"/>
    <s v="AVSS 0.3SQ(완제품)"/>
    <s v="A/R송장 (IN)"/>
    <n v="1500"/>
    <s v="M"/>
    <n v="4.97"/>
    <n v="0.28999999999999998"/>
    <n v="441.15"/>
  </r>
  <r>
    <x v="1"/>
    <s v="顾客"/>
    <s v="內需"/>
    <s v="-無-"/>
    <s v="C00001"/>
    <x v="2"/>
    <s v="江苏京信电子有限公司(Cable)"/>
    <s v="자동차(일반)"/>
    <s v="AVSS"/>
    <n v="100000995"/>
    <s v="AVSS"/>
    <s v="0.3SQ"/>
    <s v="Y/O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60000"/>
    <s v="M"/>
    <n v="198.6"/>
    <n v="0.28999999999999998"/>
    <n v="17646"/>
  </r>
  <r>
    <x v="1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30000"/>
    <s v="M"/>
    <n v="99.3"/>
    <n v="0.28999999999999998"/>
    <n v="8823"/>
  </r>
  <r>
    <x v="1"/>
    <s v="顾客"/>
    <s v="內需"/>
    <s v="-無-"/>
    <s v="C00001"/>
    <x v="2"/>
    <s v="江苏京信电子有限公司(Cable)"/>
    <s v="자동차(일반)"/>
    <s v="AVSS"/>
    <n v="100000945"/>
    <s v="AVSS"/>
    <s v="0.3SQ"/>
    <s v="O/B"/>
    <m/>
    <n v="1500"/>
    <s v="완제품"/>
    <s v="AVSS 0.3SQ(완제품)"/>
    <s v="A/R송장 (IN)"/>
    <n v="1500"/>
    <s v="M"/>
    <n v="4.97"/>
    <n v="0.28999999999999998"/>
    <n v="441.15"/>
  </r>
  <r>
    <x v="1"/>
    <s v="顾客"/>
    <s v="內需"/>
    <s v="-無-"/>
    <s v="C00001"/>
    <x v="2"/>
    <s v="江苏京信电子有限公司(Cable)"/>
    <s v="자동차(일반)"/>
    <s v="AVSS"/>
    <n v="100000969"/>
    <s v="AVSS"/>
    <s v="0.3SQ"/>
    <s v="P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95"/>
    <s v="AVSS"/>
    <s v="0.3SQ"/>
    <s v="Y/O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30000"/>
    <s v="M"/>
    <n v="99.27"/>
    <n v="0.28999999999999998"/>
    <n v="8823"/>
  </r>
  <r>
    <x v="1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30000"/>
    <s v="M"/>
    <n v="99.3"/>
    <n v="0.28999999999999998"/>
    <n v="8823"/>
  </r>
  <r>
    <x v="1"/>
    <s v="顾客"/>
    <s v="內需"/>
    <s v="-無-"/>
    <s v="C00001"/>
    <x v="2"/>
    <s v="江苏京信电子有限公司(Cable)"/>
    <s v="자동차(일반)"/>
    <s v="AVSS"/>
    <n v="100011010"/>
    <s v="AVSS"/>
    <s v="0.3SQ"/>
    <s v="L/O"/>
    <s v="NPS"/>
    <n v="10000"/>
    <s v="완제품"/>
    <s v="AVSS 0.3SQ(완제품)"/>
    <s v="A/R송장 (IN)"/>
    <n v="20000"/>
    <s v="M"/>
    <n v="66.2"/>
    <n v="0.28999999999999998"/>
    <n v="5882"/>
  </r>
  <r>
    <x v="1"/>
    <s v="顾客"/>
    <s v="內需"/>
    <s v="-無-"/>
    <s v="C00001"/>
    <x v="2"/>
    <s v="江苏京信电子有限公司(Cable)"/>
    <s v="자동차(일반)"/>
    <s v="AVSS"/>
    <n v="100011007"/>
    <s v="AVSS"/>
    <s v="0.3SQ"/>
    <s v="Y/B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10000"/>
    <s v="M"/>
    <n v="33.090000000000003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00011009"/>
    <s v="AVSS"/>
    <s v="0.3SQ"/>
    <s v="L/B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60000"/>
    <s v="M"/>
    <n v="198.54"/>
    <n v="0.28999999999999998"/>
    <n v="17646"/>
  </r>
  <r>
    <x v="1"/>
    <s v="顾客"/>
    <s v="內需"/>
    <s v="-無-"/>
    <s v="C00001"/>
    <x v="2"/>
    <s v="江苏京信电子有限公司(Cable)"/>
    <s v="자동차(일반)"/>
    <s v="AVSS"/>
    <n v="100000962"/>
    <s v="AVSS"/>
    <s v="0.3SQ"/>
    <s v="L/B"/>
    <m/>
    <n v="1500"/>
    <s v="완제품"/>
    <s v="AVSS 0.3SQ(완제품)"/>
    <s v="A/R송장 (IN)"/>
    <n v="4500"/>
    <s v="M"/>
    <n v="14.9"/>
    <n v="0.28999999999999998"/>
    <n v="1323.45"/>
  </r>
  <r>
    <x v="1"/>
    <s v="顾客"/>
    <s v="內需"/>
    <s v="-無-"/>
    <s v="C00001"/>
    <x v="2"/>
    <s v="江苏京信电子有限公司(Cable)"/>
    <s v="자동차(일반)"/>
    <s v="AVSS"/>
    <n v="100000963"/>
    <s v="AVSS"/>
    <s v="0.3SQ"/>
    <s v="L/O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945"/>
    <s v="AVSS"/>
    <s v="0.3SQ"/>
    <s v="O/B"/>
    <m/>
    <n v="1500"/>
    <s v="완제품"/>
    <s v="AVSS 0.3SQ(완제품)"/>
    <s v="A/R송장 (IN)"/>
    <n v="9000"/>
    <s v="M"/>
    <n v="29.79"/>
    <n v="0.28999999999999998"/>
    <n v="2646.9"/>
  </r>
  <r>
    <x v="1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00000973"/>
    <s v="AVSS"/>
    <s v="0.3SQ"/>
    <s v="R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30000"/>
    <s v="M"/>
    <n v="99.3"/>
    <n v="0.28999999999999998"/>
    <n v="8823"/>
  </r>
  <r>
    <x v="1"/>
    <s v="顾客"/>
    <s v="內需"/>
    <s v="-無-"/>
    <s v="C00001"/>
    <x v="2"/>
    <s v="江苏京信电子有限公司(Cable)"/>
    <s v="자동차(일반)"/>
    <s v="AVSS"/>
    <n v="100000987"/>
    <s v="AVSS"/>
    <s v="0.3SQ"/>
    <s v="W/O"/>
    <m/>
    <n v="1500"/>
    <s v="완제품"/>
    <s v="AVSS 0.3SQ(완제품)"/>
    <s v="A/R송장 (IN)"/>
    <n v="9000"/>
    <s v="M"/>
    <n v="29.79"/>
    <n v="0.28999999999999998"/>
    <n v="2646.9"/>
  </r>
  <r>
    <x v="1"/>
    <s v="顾客"/>
    <s v="內需"/>
    <s v="-無-"/>
    <s v="C00001"/>
    <x v="2"/>
    <s v="江苏京信电子有限公司(Cable)"/>
    <s v="자동차(일반)"/>
    <s v="AVSS"/>
    <n v="100000995"/>
    <s v="AVSS"/>
    <s v="0.3SQ"/>
    <s v="Y/O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29"/>
    <s v="AVSS"/>
    <s v="0.3SQ"/>
    <s v="Gr"/>
    <m/>
    <n v="1500"/>
    <s v="완제품"/>
    <s v="AVSS 0.3SQ(완제품)"/>
    <s v="A/R송장 (IN)"/>
    <n v="1500"/>
    <s v="M"/>
    <n v="4.97"/>
    <n v="0.28999999999999998"/>
    <n v="441.15"/>
  </r>
  <r>
    <x v="1"/>
    <s v="顾客"/>
    <s v="內需"/>
    <s v="-無-"/>
    <s v="C00001"/>
    <x v="2"/>
    <s v="江苏京信电子有限公司(Cable)"/>
    <s v="자동차(일반)"/>
    <s v="AVSS"/>
    <n v="100000924"/>
    <s v="AVSS"/>
    <s v="0.3SQ"/>
    <s v="Gr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25"/>
    <s v="AVSS"/>
    <s v="0.3SQ"/>
    <s v="Gr/O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62"/>
    <s v="AVSS"/>
    <s v="0.3SQ"/>
    <s v="L/B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963"/>
    <s v="AVSS"/>
    <s v="0.3SQ"/>
    <s v="L/O"/>
    <m/>
    <n v="1500"/>
    <s v="완제품"/>
    <s v="AVSS 0.3SQ(완제품)"/>
    <s v="A/R송장 (IN)"/>
    <n v="4500"/>
    <s v="M"/>
    <n v="14.9"/>
    <n v="0.28999999999999998"/>
    <n v="1323.45"/>
  </r>
  <r>
    <x v="1"/>
    <s v="顾客"/>
    <s v="內需"/>
    <s v="-無-"/>
    <s v="C00001"/>
    <x v="2"/>
    <s v="江苏京信电子有限公司(Cable)"/>
    <s v="자동차(일반)"/>
    <s v="AVSS"/>
    <n v="100000945"/>
    <s v="AVSS"/>
    <s v="0.3SQ"/>
    <s v="O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73"/>
    <s v="AVSS"/>
    <s v="0.3SQ"/>
    <s v="R/B"/>
    <m/>
    <n v="1500"/>
    <s v="완제품"/>
    <s v="AVSS 0.3SQ(완제품)"/>
    <s v="A/R송장 (IN)"/>
    <n v="1500"/>
    <s v="M"/>
    <n v="4.97"/>
    <n v="0.28999999999999998"/>
    <n v="441.15"/>
  </r>
  <r>
    <x v="1"/>
    <s v="顾客"/>
    <s v="內需"/>
    <s v="-無-"/>
    <s v="C00001"/>
    <x v="2"/>
    <s v="江苏京信电子有限公司(Cable)"/>
    <s v="자동차(일반)"/>
    <s v="AVSS"/>
    <n v="100000986"/>
    <s v="AVSS"/>
    <s v="0.3SQ"/>
    <s v="W/B"/>
    <m/>
    <n v="1500"/>
    <s v="완제품"/>
    <s v="AVSS 0.3SQ(완제품)"/>
    <s v="A/R송장 (IN)"/>
    <n v="4500"/>
    <s v="M"/>
    <n v="14.9"/>
    <n v="0.28999999999999998"/>
    <n v="1323.45"/>
  </r>
  <r>
    <x v="1"/>
    <s v="顾客"/>
    <s v="內需"/>
    <s v="-無-"/>
    <s v="C00001"/>
    <x v="2"/>
    <s v="江苏京信电子有限公司(Cable)"/>
    <s v="자동차(일반)"/>
    <s v="AVSS"/>
    <n v="100000993"/>
    <s v="AVSS"/>
    <s v="0.3SQ"/>
    <s v="Y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20000"/>
    <s v="M"/>
    <n v="66.180000000000007"/>
    <n v="0.28999999999999998"/>
    <n v="5882"/>
  </r>
  <r>
    <x v="1"/>
    <s v="顾客"/>
    <s v="內需"/>
    <s v="-無-"/>
    <s v="C00001"/>
    <x v="2"/>
    <s v="江苏京信电子有限公司(Cable)"/>
    <s v="자동차(일반)"/>
    <s v="AVSS"/>
    <n v="100000514"/>
    <s v="AVSS"/>
    <s v="0.5SQ"/>
    <s v="Br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481"/>
    <s v="AVSS"/>
    <s v="0.5SQ"/>
    <s v="Gr/B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566"/>
    <s v="AVSS"/>
    <s v="0.5SQ"/>
    <s v="P"/>
    <m/>
    <n v="1000"/>
    <s v="완제품"/>
    <s v="AVSS 0.5SQ(완제품)"/>
    <s v="A/R송장 (IN)"/>
    <n v="4000"/>
    <s v="M"/>
    <n v="20.04"/>
    <n v="0.41"/>
    <n v="1638.8"/>
  </r>
  <r>
    <x v="1"/>
    <s v="顾客"/>
    <s v="內需"/>
    <s v="-無-"/>
    <s v="C00001"/>
    <x v="2"/>
    <s v="江苏京信电子有限公司(Cable)"/>
    <s v="자동차(일반)"/>
    <s v="AVSS"/>
    <n v="100000570"/>
    <s v="AVSS"/>
    <s v="0.5SQ"/>
    <s v="R/O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639"/>
    <s v="AVSS"/>
    <s v="0.85SQ"/>
    <s v="B"/>
    <m/>
    <n v="1000"/>
    <s v="완제품"/>
    <s v="AVSS 0.85SQ(완제품)"/>
    <s v="A/R송장 (IN)"/>
    <n v="8000"/>
    <s v="M"/>
    <n v="61.52"/>
    <n v="0.6"/>
    <n v="4808"/>
  </r>
  <r>
    <x v="1"/>
    <s v="顾客"/>
    <s v="內需"/>
    <s v="-無-"/>
    <s v="C00001"/>
    <x v="2"/>
    <s v="江苏京信电子有限公司(Cable)"/>
    <s v="자동차(일반)"/>
    <s v="AVSS"/>
    <n v="100000696"/>
    <s v="AVSS"/>
    <s v="0.85SQ"/>
    <s v="P"/>
    <m/>
    <n v="1000"/>
    <s v="완제품"/>
    <s v="AVSS 0.85SQ(완제품)"/>
    <s v="A/R송장 (IN)"/>
    <n v="3000"/>
    <s v="M"/>
    <n v="23.07"/>
    <n v="0.6"/>
    <n v="1803"/>
  </r>
  <r>
    <x v="1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80000"/>
    <s v="M"/>
    <n v="264.72000000000003"/>
    <n v="0.28999999999999998"/>
    <n v="23528"/>
  </r>
  <r>
    <x v="1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120000"/>
    <s v="M"/>
    <n v="397.08"/>
    <n v="0.28999999999999998"/>
    <n v="35292"/>
  </r>
  <r>
    <x v="1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90000"/>
    <s v="M"/>
    <n v="297.89999999999998"/>
    <n v="0.28999999999999998"/>
    <n v="26469"/>
  </r>
  <r>
    <x v="1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70000"/>
    <s v="M"/>
    <n v="231.7"/>
    <n v="0.28999999999999998"/>
    <n v="20587"/>
  </r>
  <r>
    <x v="1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67500"/>
    <s v="M"/>
    <n v="223.43"/>
    <n v="0.28999999999999998"/>
    <n v="19851.75"/>
  </r>
  <r>
    <x v="1"/>
    <s v="顾客"/>
    <s v="內需"/>
    <s v="-無-"/>
    <s v="C00001"/>
    <x v="2"/>
    <s v="江苏京信电子有限公司(Cable)"/>
    <s v="자동차(일반)"/>
    <s v="AVSS"/>
    <n v="100000497"/>
    <s v="AVSS"/>
    <s v="0.5SQ"/>
    <s v="B/R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90000"/>
    <s v="M"/>
    <n v="297.89999999999998"/>
    <n v="0.28999999999999998"/>
    <n v="26469"/>
  </r>
  <r>
    <x v="1"/>
    <s v="顾客"/>
    <s v="內需"/>
    <s v="-無-"/>
    <s v="C00001"/>
    <x v="2"/>
    <s v="江苏京信电子有限公司(Cable)"/>
    <s v="자동차(일반)"/>
    <s v="AVSS"/>
    <n v="100011384"/>
    <s v="AVSS"/>
    <s v="0.3SQ"/>
    <s v="Br/B"/>
    <s v="NPS"/>
    <n v="10000"/>
    <s v="완제품"/>
    <s v="AVSS 0.3SQ(완제품)"/>
    <s v="A/R송장 (IN)"/>
    <n v="30000"/>
    <s v="M"/>
    <n v="99.3"/>
    <n v="0.28999999999999998"/>
    <n v="8823"/>
  </r>
  <r>
    <x v="1"/>
    <s v="顾客"/>
    <s v="內需"/>
    <s v="-無-"/>
    <s v="C00001"/>
    <x v="2"/>
    <s v="江苏京信电子有限公司(Cable)"/>
    <s v="자동차(일반)"/>
    <s v="AVSS"/>
    <n v="100011012"/>
    <s v="AVSS"/>
    <s v="0.3SQ"/>
    <s v="O/B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30000"/>
    <s v="M"/>
    <n v="99.3"/>
    <n v="0.28999999999999998"/>
    <n v="8823"/>
  </r>
  <r>
    <x v="1"/>
    <s v="顾客"/>
    <s v="內需"/>
    <s v="-無-"/>
    <s v="C00001"/>
    <x v="2"/>
    <s v="江苏京信电子有限公司(Cable)"/>
    <s v="자동차(일반)"/>
    <s v="AVSS"/>
    <n v="100011385"/>
    <s v="AVSS"/>
    <s v="0.3SQ"/>
    <s v="Br/O"/>
    <s v="NPS"/>
    <n v="10000"/>
    <s v="완제품"/>
    <s v="AVSS 0.3SQ(완제품)"/>
    <s v="A/R송장 (IN)"/>
    <n v="20000"/>
    <s v="M"/>
    <n v="66.2"/>
    <n v="0.28999999999999998"/>
    <n v="5882"/>
  </r>
  <r>
    <x v="1"/>
    <s v="顾客"/>
    <s v="內需"/>
    <s v="-無-"/>
    <s v="C00001"/>
    <x v="2"/>
    <s v="江苏京信电子有限公司(Cable)"/>
    <s v="자동차(일반)"/>
    <s v="AVSS"/>
    <n v="100011011"/>
    <s v="AVSS"/>
    <s v="0.3SQ"/>
    <s v="Gr/O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00011012"/>
    <s v="AVSS"/>
    <s v="0.3SQ"/>
    <s v="O/B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00011156"/>
    <s v="AVSS"/>
    <s v="0.3SQ"/>
    <s v="Gr/B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90000506"/>
    <s v="AVSS"/>
    <s v="0.3SQ"/>
    <s v="Gr"/>
    <s v="NPS"/>
    <n v="10000"/>
    <s v="완제품"/>
    <s v="AVSS 0.3SQ(완제품)"/>
    <s v="A/R송장 (IN)"/>
    <n v="50000"/>
    <s v="M"/>
    <n v="165.5"/>
    <n v="0.28999999999999998"/>
    <n v="14705"/>
  </r>
  <r>
    <x v="1"/>
    <s v="顾客"/>
    <s v="內需"/>
    <s v="-無-"/>
    <s v="C00001"/>
    <x v="2"/>
    <s v="江苏京信电子有限公司(Cable)"/>
    <s v="자동차(일반)"/>
    <s v="AVSS"/>
    <n v="100011010"/>
    <s v="AVSS"/>
    <s v="0.3SQ"/>
    <s v="L/O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00011384"/>
    <s v="AVSS"/>
    <s v="0.3SQ"/>
    <s v="Br/B"/>
    <s v="NPS"/>
    <n v="10000"/>
    <s v="완제품"/>
    <s v="AVSS 0.3SQ(완제품)"/>
    <s v="A/R송장 (IN)"/>
    <n v="20000"/>
    <s v="M"/>
    <n v="66.2"/>
    <n v="0.28999999999999998"/>
    <n v="5882"/>
  </r>
  <r>
    <x v="1"/>
    <s v="顾客"/>
    <s v="內需"/>
    <s v="-無-"/>
    <s v="C00001"/>
    <x v="2"/>
    <s v="江苏京信电子有限公司(Cable)"/>
    <s v="자동차(일반)"/>
    <s v="AVSS"/>
    <n v="100017777"/>
    <s v="AVSS"/>
    <s v="0.3SQ"/>
    <s v="Y/O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20000"/>
    <s v="M"/>
    <n v="66.2"/>
    <n v="0.28999999999999998"/>
    <n v="5882"/>
  </r>
  <r>
    <x v="1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30000"/>
    <s v="M"/>
    <n v="99.3"/>
    <n v="0.28999999999999998"/>
    <n v="8823"/>
  </r>
  <r>
    <x v="1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25600"/>
    <s v="M"/>
    <n v="84.74"/>
    <n v="0.28999999999999998"/>
    <n v="7528.96"/>
  </r>
  <r>
    <x v="1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20000"/>
    <s v="M"/>
    <n v="66.2"/>
    <n v="0.28999999999999998"/>
    <n v="5882"/>
  </r>
  <r>
    <x v="1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20000"/>
    <s v="M"/>
    <n v="66.2"/>
    <n v="0.28999999999999998"/>
    <n v="5882"/>
  </r>
  <r>
    <x v="1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40000"/>
    <s v="M"/>
    <n v="132.4"/>
    <n v="0.28999999999999998"/>
    <n v="11764"/>
  </r>
  <r>
    <x v="1"/>
    <s v="顾客"/>
    <s v="內需"/>
    <s v="-無-"/>
    <s v="C00001"/>
    <x v="2"/>
    <s v="江苏京信电子有限公司(Cable)"/>
    <s v="자동차(일반)"/>
    <s v="AVSS"/>
    <n v="190000387"/>
    <s v="AVSS"/>
    <s v="2SQ"/>
    <s v="W"/>
    <s v="NPS"/>
    <n v="3000"/>
    <s v="완제품"/>
    <s v="AVSS 2SQ(완제품)"/>
    <s v="A/R송장 (IN)"/>
    <n v="3000"/>
    <s v="M"/>
    <n v="54.48"/>
    <n v="1.32"/>
    <n v="3965.1"/>
  </r>
  <r>
    <x v="1"/>
    <s v="顾客"/>
    <s v="內需"/>
    <s v="-無-"/>
    <s v="C00001"/>
    <x v="2"/>
    <s v="江苏京信电子有限公司(Cable)"/>
    <s v="자동차(일반)"/>
    <s v="AVSS"/>
    <n v="190000384"/>
    <s v="AVSS"/>
    <s v="2SQ"/>
    <s v="Br"/>
    <s v="NPS"/>
    <n v="3000"/>
    <s v="완제품"/>
    <s v="AVSS 2SQ(완제품)"/>
    <s v="A/R송장 (IN)"/>
    <n v="3000"/>
    <s v="M"/>
    <n v="54.48"/>
    <n v="1.32"/>
    <n v="3965.1"/>
  </r>
  <r>
    <x v="1"/>
    <s v="顾客"/>
    <s v="內需"/>
    <s v="-無-"/>
    <s v="C00001"/>
    <x v="2"/>
    <s v="江苏京信电子有限公司(Cable)"/>
    <s v="자동차(일반)"/>
    <s v="AVSS"/>
    <n v="190000374"/>
    <s v="AVSS"/>
    <s v="0.85SQ"/>
    <s v="G"/>
    <s v="NPS"/>
    <n v="7000"/>
    <s v="완제품"/>
    <s v="AVSS 0.85SQ(완제품)"/>
    <s v="A/R송장 (IN)"/>
    <n v="4500"/>
    <s v="M"/>
    <n v="34.659999999999997"/>
    <n v="0.6"/>
    <n v="2704.5"/>
  </r>
  <r>
    <x v="1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100000"/>
    <s v="M"/>
    <n v="331"/>
    <n v="0.28999999999999998"/>
    <n v="29410"/>
  </r>
  <r>
    <x v="1"/>
    <s v="顾客"/>
    <s v="內需"/>
    <s v="-無-"/>
    <s v="C00001"/>
    <x v="2"/>
    <s v="江苏京信电子有限公司(Cable)"/>
    <s v="자동차(일반)"/>
    <s v="AVSS"/>
    <n v="190000484"/>
    <s v="AVSS"/>
    <s v="0.5SQ"/>
    <s v="B"/>
    <s v="NPS"/>
    <n v="8000"/>
    <s v="완제품"/>
    <s v="AVSS 0.5SQ(완제품)"/>
    <s v="A/R송장 (IN)"/>
    <n v="30000"/>
    <s v="M"/>
    <n v="150.38999999999999"/>
    <n v="0.41"/>
    <n v="12291"/>
  </r>
  <r>
    <x v="1"/>
    <s v="顾客"/>
    <s v="內需"/>
    <s v="-無-"/>
    <s v="C00001"/>
    <x v="2"/>
    <s v="江苏京信电子有限公司(Cable)"/>
    <s v="자동차(일반)"/>
    <s v="AVSS"/>
    <n v="190000382"/>
    <s v="AVSS"/>
    <s v="1.25SQ"/>
    <s v="R"/>
    <s v="NPS"/>
    <n v="5000"/>
    <s v="완제품"/>
    <s v="AVSS 1.25SQ(완제품)"/>
    <s v="A/R송장 (IN)"/>
    <n v="3500"/>
    <s v="M"/>
    <n v="39.450000000000003"/>
    <n v="0.84"/>
    <n v="2953.3"/>
  </r>
  <r>
    <x v="1"/>
    <s v="顾客"/>
    <s v="內需"/>
    <s v="-無-"/>
    <s v="C00001"/>
    <x v="2"/>
    <s v="江苏京信电子有限公司(Cable)"/>
    <s v="자동차(일반)"/>
    <s v="AVSS"/>
    <n v="190000386"/>
    <s v="AVSS"/>
    <s v="2SQ"/>
    <s v="R"/>
    <s v="NPS"/>
    <n v="3000"/>
    <s v="완제품"/>
    <s v="AVSS 2SQ(완제품)"/>
    <s v="A/R송장 (IN)"/>
    <n v="2300"/>
    <s v="M"/>
    <n v="41.77"/>
    <n v="1.32"/>
    <n v="3039.91"/>
  </r>
  <r>
    <x v="1"/>
    <s v="顾客"/>
    <s v="內需"/>
    <s v="-無-"/>
    <s v="C00001"/>
    <x v="2"/>
    <s v="江苏京信电子有限公司(Cable)"/>
    <s v="자동차(일반)"/>
    <s v="AVSS"/>
    <n v="190000486"/>
    <s v="AVSS"/>
    <s v="0.5SQ"/>
    <s v="R"/>
    <s v="NPS"/>
    <n v="8000"/>
    <s v="완제품"/>
    <s v="AVSS 0.5SQ(완제품)"/>
    <s v="A/R송장 (IN)"/>
    <n v="4500"/>
    <s v="M"/>
    <n v="22.56"/>
    <n v="0.41"/>
    <n v="1843.65"/>
  </r>
  <r>
    <x v="1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100000"/>
    <s v="M"/>
    <n v="331"/>
    <n v="0.28999999999999998"/>
    <n v="29410"/>
  </r>
  <r>
    <x v="1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40000"/>
    <s v="M"/>
    <n v="132.4"/>
    <n v="0.28999999999999998"/>
    <n v="11764"/>
  </r>
  <r>
    <x v="1"/>
    <s v="顾客"/>
    <s v="內需"/>
    <s v="-無-"/>
    <s v="C00001"/>
    <x v="2"/>
    <s v="江苏京信电子有限公司(Cable)"/>
    <s v="자동차(일반)"/>
    <s v="AVSS"/>
    <n v="100000974"/>
    <s v="AVSS"/>
    <s v="0.3SQ"/>
    <s v="R/O"/>
    <m/>
    <n v="1500"/>
    <s v="완제품"/>
    <s v="AVSS 0.3SQ(완제품)"/>
    <s v="A/R송장 (IN)"/>
    <n v="15000"/>
    <s v="M"/>
    <n v="49.65"/>
    <n v="0.28999999999999998"/>
    <n v="4411.5"/>
  </r>
  <r>
    <x v="1"/>
    <s v="顾客"/>
    <s v="內需"/>
    <s v="-無-"/>
    <s v="C00001"/>
    <x v="2"/>
    <s v="江苏京信电子有限公司(Cable)"/>
    <s v="자동차(일반)"/>
    <s v="AVSS"/>
    <n v="100000801"/>
    <s v="AVSS"/>
    <s v="1.25SQ"/>
    <s v="P"/>
    <m/>
    <n v="700"/>
    <s v="완제품"/>
    <s v="AVSS 1.25SQ(완제품)"/>
    <s v="A/R송장 (IN)"/>
    <n v="2100"/>
    <s v="M"/>
    <n v="23.67"/>
    <n v="0.84"/>
    <n v="1771.98"/>
  </r>
  <r>
    <x v="1"/>
    <s v="顾客"/>
    <s v="內需"/>
    <s v="-無-"/>
    <s v="C00001"/>
    <x v="2"/>
    <s v="江苏京信电子有限公司(Cable)"/>
    <s v="자동차(일반)"/>
    <s v="AVSS"/>
    <n v="100000974"/>
    <s v="AVSS"/>
    <s v="0.3SQ"/>
    <s v="R/O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489"/>
    <s v="AVSS"/>
    <s v="0.5SQ"/>
    <s v="Gr"/>
    <m/>
    <n v="1000"/>
    <s v="완제품"/>
    <s v="AVSS 0.5SQ(완제품)"/>
    <s v="A/R송장 (IN)"/>
    <n v="2000"/>
    <s v="M"/>
    <n v="10.02"/>
    <n v="0.41"/>
    <n v="819.4"/>
  </r>
  <r>
    <x v="1"/>
    <s v="顾客"/>
    <s v="內需"/>
    <s v="-無-"/>
    <s v="C00001"/>
    <x v="2"/>
    <s v="江苏京信电子有限公司(Cable)"/>
    <s v="자동차(일반)"/>
    <s v="AVSS"/>
    <n v="100000750"/>
    <s v="AVSS"/>
    <s v="1.25SQ"/>
    <s v="Gr"/>
    <m/>
    <n v="700"/>
    <s v="완제품"/>
    <s v="AVSS 1.25SQ(완제품)"/>
    <s v="A/R송장 (IN)"/>
    <n v="4200"/>
    <s v="M"/>
    <n v="47.33"/>
    <n v="0.84"/>
    <n v="3543.96"/>
  </r>
  <r>
    <x v="1"/>
    <s v="顾客"/>
    <s v="內需"/>
    <s v="-無-"/>
    <s v="C00001"/>
    <x v="2"/>
    <s v="江苏京信电子有限公司(Cable)"/>
    <s v="자동차(일반)"/>
    <s v="AVSS"/>
    <n v="100000801"/>
    <s v="AVSS"/>
    <s v="1.25SQ"/>
    <s v="P"/>
    <m/>
    <n v="700"/>
    <s v="완제품"/>
    <s v="AVSS 1.25SQ(완제품)"/>
    <s v="A/R송장 (IN)"/>
    <n v="9100"/>
    <s v="M"/>
    <n v="102.56"/>
    <n v="0.84"/>
    <n v="7678.58"/>
  </r>
  <r>
    <x v="1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7000"/>
    <s v="M"/>
    <n v="78.89"/>
    <n v="0.84"/>
    <n v="5906.6"/>
  </r>
  <r>
    <x v="1"/>
    <s v="顾客"/>
    <s v="內需"/>
    <s v="-無-"/>
    <s v="C00001"/>
    <x v="2"/>
    <s v="江苏京信电子有限公司(Cable)"/>
    <s v="자동차(일반)"/>
    <s v="AVSS"/>
    <n v="100000824"/>
    <s v="AVSS"/>
    <s v="1.25SQ"/>
    <s v="W"/>
    <m/>
    <n v="700"/>
    <s v="완제품"/>
    <s v="AVSS 1.25SQ(완제품)"/>
    <s v="A/R송장 (IN)"/>
    <n v="9800"/>
    <s v="M"/>
    <n v="110.45"/>
    <n v="0.84"/>
    <n v="8269.24"/>
  </r>
  <r>
    <x v="1"/>
    <s v="顾客"/>
    <s v="內需"/>
    <s v="-無-"/>
    <s v="C00001"/>
    <x v="2"/>
    <s v="江苏京信电子有限公司(Cable)"/>
    <s v="자동차(일반)"/>
    <s v="AVSS"/>
    <n v="100000833"/>
    <s v="AVSS"/>
    <s v="1.25SQ"/>
    <s v="Y"/>
    <m/>
    <n v="700"/>
    <s v="완제품"/>
    <s v="AVSS 1.25SQ(완제품)"/>
    <s v="A/R송장 (IN)"/>
    <n v="7000"/>
    <s v="M"/>
    <n v="78.89"/>
    <n v="0.84"/>
    <n v="5906.6"/>
  </r>
  <r>
    <x v="1"/>
    <s v="顾客"/>
    <s v="內需"/>
    <s v="-無-"/>
    <s v="C00001"/>
    <x v="2"/>
    <s v="江苏京信电子有限公司(Cable)"/>
    <s v="자동차(일반)"/>
    <s v="AVSS"/>
    <n v="100010702"/>
    <s v="AVSS"/>
    <s v="1.25SQ"/>
    <s v="Br"/>
    <s v="NPS"/>
    <n v="5000"/>
    <s v="완제품"/>
    <s v="AVSS 1.25SQ(완제품)"/>
    <s v="A/R송장 (IN)"/>
    <n v="4000"/>
    <s v="M"/>
    <n v="45.08"/>
    <n v="0.84"/>
    <n v="3375.2"/>
  </r>
  <r>
    <x v="1"/>
    <s v="顾客"/>
    <s v="內需"/>
    <s v="-無-"/>
    <s v="C00001"/>
    <x v="2"/>
    <s v="江苏京信电子有限公司(Cable)"/>
    <s v="자동차(일반)"/>
    <s v="AVSS"/>
    <n v="190000381"/>
    <s v="AVSS"/>
    <s v="1.25SQ"/>
    <s v="P"/>
    <s v="NPS"/>
    <n v="5000"/>
    <s v="완제품"/>
    <s v="AVSS 1.25SQ(완제품)"/>
    <s v="A/R송장 (IN)"/>
    <n v="4300"/>
    <s v="M"/>
    <n v="48.46"/>
    <n v="0.84"/>
    <n v="3628.34"/>
  </r>
  <r>
    <x v="1"/>
    <s v="顾客"/>
    <s v="內需"/>
    <s v="-無-"/>
    <s v="C00001"/>
    <x v="2"/>
    <s v="江苏京信电子有限公司(Cable)"/>
    <s v="자동차(일반)"/>
    <s v="AVSS"/>
    <n v="100000974"/>
    <s v="AVSS"/>
    <s v="0.3SQ"/>
    <s v="R/O"/>
    <m/>
    <n v="1500"/>
    <s v="완제품"/>
    <s v="AVSS 0.3SQ(완제품)"/>
    <s v="A/R송장 (IN)"/>
    <n v="1500"/>
    <s v="M"/>
    <n v="4.97"/>
    <n v="0.28999999999999998"/>
    <n v="441.15"/>
  </r>
  <r>
    <x v="1"/>
    <s v="顾客"/>
    <s v="內需"/>
    <s v="-無-"/>
    <s v="C00001"/>
    <x v="2"/>
    <s v="江苏京信电子有限公司(Cable)"/>
    <s v="자동차(일반)"/>
    <s v="AVSS"/>
    <n v="100000541"/>
    <s v="AVSS"/>
    <s v="0.5SQ"/>
    <s v="G"/>
    <m/>
    <n v="1000"/>
    <s v="완제품"/>
    <s v="AVSS 0.5SQ(완제품)"/>
    <s v="A/R송장 (IN)"/>
    <n v="4000"/>
    <s v="M"/>
    <n v="20.04"/>
    <n v="0.41"/>
    <n v="1638.8"/>
  </r>
  <r>
    <x v="1"/>
    <s v="顾客"/>
    <s v="內需"/>
    <s v="-無-"/>
    <s v="C00001"/>
    <x v="2"/>
    <s v="江苏京信电子有限公司(Cable)"/>
    <s v="자동차(일반)"/>
    <s v="AVSS"/>
    <n v="100000489"/>
    <s v="AVSS"/>
    <s v="0.5SQ"/>
    <s v="Gr"/>
    <m/>
    <n v="1000"/>
    <s v="완제품"/>
    <s v="AVSS 0.5SQ(완제품)"/>
    <s v="A/R송장 (IN)"/>
    <n v="2000"/>
    <s v="M"/>
    <n v="10.02"/>
    <n v="0.41"/>
    <n v="819.4"/>
  </r>
  <r>
    <x v="1"/>
    <s v="顾客"/>
    <s v="內需"/>
    <s v="-無-"/>
    <s v="C00001"/>
    <x v="2"/>
    <s v="江苏京信电子有限公司(Cable)"/>
    <s v="자동차(일반)"/>
    <s v="AVSS"/>
    <n v="100000524"/>
    <s v="AVSS"/>
    <s v="0.5SQ"/>
    <s v="O"/>
    <m/>
    <n v="1000"/>
    <s v="완제품"/>
    <s v="AVSS 0.5SQ(완제품)"/>
    <s v="A/R송장 (IN)"/>
    <n v="4000"/>
    <s v="M"/>
    <n v="20.04"/>
    <n v="0.41"/>
    <n v="1638.8"/>
  </r>
  <r>
    <x v="1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2000"/>
    <s v="M"/>
    <n v="10.02"/>
    <n v="0.41"/>
    <n v="819.4"/>
  </r>
  <r>
    <x v="1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1400"/>
    <s v="M"/>
    <n v="15.78"/>
    <n v="0.84"/>
    <n v="1181.32"/>
  </r>
  <r>
    <x v="1"/>
    <s v="顾客"/>
    <s v="內需"/>
    <s v="-無-"/>
    <s v="C00001"/>
    <x v="2"/>
    <s v="江苏京信电子有限公司(Cable)"/>
    <s v="자동차(일반)"/>
    <s v="AVSS"/>
    <n v="100000750"/>
    <s v="AVSS"/>
    <s v="1.25SQ"/>
    <s v="Gr"/>
    <m/>
    <n v="700"/>
    <s v="완제품"/>
    <s v="AVSS 1.25SQ(완제품)"/>
    <s v="A/R송장 (IN)"/>
    <n v="5600"/>
    <s v="M"/>
    <n v="63.11"/>
    <n v="0.84"/>
    <n v="4725.28"/>
  </r>
  <r>
    <x v="1"/>
    <s v="顾客"/>
    <s v="內需"/>
    <s v="-無-"/>
    <s v="C00001"/>
    <x v="2"/>
    <s v="江苏京信电子有限公司(Cable)"/>
    <s v="자동차(일반)"/>
    <s v="AVSS"/>
    <n v="100000801"/>
    <s v="AVSS"/>
    <s v="1.25SQ"/>
    <s v="P"/>
    <m/>
    <n v="700"/>
    <s v="완제품"/>
    <s v="AVSS 1.25SQ(완제품)"/>
    <s v="A/R송장 (IN)"/>
    <n v="9100"/>
    <s v="M"/>
    <n v="102.56"/>
    <n v="0.84"/>
    <n v="7678.58"/>
  </r>
  <r>
    <x v="1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10500"/>
    <s v="M"/>
    <n v="118.34"/>
    <n v="0.84"/>
    <n v="8859.9"/>
  </r>
  <r>
    <x v="1"/>
    <s v="顾客"/>
    <s v="內需"/>
    <s v="-無-"/>
    <s v="C00001"/>
    <x v="2"/>
    <s v="江苏京信电子有限公司(Cable)"/>
    <s v="자동차(일반)"/>
    <s v="AVSS"/>
    <n v="100000824"/>
    <s v="AVSS"/>
    <s v="1.25SQ"/>
    <s v="W"/>
    <m/>
    <n v="700"/>
    <s v="완제품"/>
    <s v="AVSS 1.25SQ(완제품)"/>
    <s v="A/R송장 (IN)"/>
    <n v="12600"/>
    <s v="M"/>
    <n v="142"/>
    <n v="0.84"/>
    <n v="10631.88"/>
  </r>
  <r>
    <x v="1"/>
    <s v="顾客"/>
    <s v="內需"/>
    <s v="-無-"/>
    <s v="C00001"/>
    <x v="2"/>
    <s v="江苏京信电子有限公司(Cable)"/>
    <s v="자동차(일반)"/>
    <s v="AVSS"/>
    <n v="100000833"/>
    <s v="AVSS"/>
    <s v="1.25SQ"/>
    <s v="Y"/>
    <m/>
    <n v="700"/>
    <s v="완제품"/>
    <s v="AVSS 1.25SQ(완제품)"/>
    <s v="A/R송장 (IN)"/>
    <n v="7000"/>
    <s v="M"/>
    <n v="78.89"/>
    <n v="0.84"/>
    <n v="5906.6"/>
  </r>
  <r>
    <x v="1"/>
    <s v="顾客"/>
    <s v="內需"/>
    <s v="-無-"/>
    <s v="C00001"/>
    <x v="2"/>
    <s v="江苏京信电子有限公司(Cable)"/>
    <s v="자동차(일반)"/>
    <s v="AVSS"/>
    <n v="100000955"/>
    <s v="AVSS"/>
    <s v="0.3SQ"/>
    <s v="G/O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25"/>
    <s v="AVSS"/>
    <s v="0.3SQ"/>
    <s v="Gr/O"/>
    <m/>
    <n v="1500"/>
    <s v="완제품"/>
    <s v="AVSS 0.3SQ(완제품)"/>
    <s v="A/R송장 (IN)"/>
    <n v="1500"/>
    <s v="M"/>
    <n v="4.97"/>
    <n v="0.28999999999999998"/>
    <n v="441.15"/>
  </r>
  <r>
    <x v="1"/>
    <s v="顾客"/>
    <s v="內需"/>
    <s v="-無-"/>
    <s v="C00001"/>
    <x v="2"/>
    <s v="江苏京信电子有限公司(Cable)"/>
    <s v="자동차(일반)"/>
    <s v="AVSS"/>
    <n v="100000492"/>
    <s v="AVSS"/>
    <s v="0.5SQ"/>
    <s v="B/O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7500"/>
    <s v="M"/>
    <n v="24.83"/>
    <n v="0.28999999999999998"/>
    <n v="2205.75"/>
  </r>
  <r>
    <x v="1"/>
    <s v="顾客"/>
    <s v="內需"/>
    <s v="-無-"/>
    <s v="C00001"/>
    <x v="2"/>
    <s v="江苏京信电子有限公司(Cable)"/>
    <s v="자동차(일반)"/>
    <s v="AVSS"/>
    <n v="100000937"/>
    <s v="AVSS"/>
    <s v="0.3SQ"/>
    <s v="Br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38"/>
    <s v="AVSS"/>
    <s v="0.3SQ"/>
    <s v="Br/O"/>
    <m/>
    <n v="1500"/>
    <s v="완제품"/>
    <s v="AVSS 0.3SQ(완제품)"/>
    <s v="A/R송장 (IN)"/>
    <n v="4500"/>
    <s v="M"/>
    <n v="14.9"/>
    <n v="0.28999999999999998"/>
    <n v="1323.45"/>
  </r>
  <r>
    <x v="1"/>
    <s v="顾客"/>
    <s v="內需"/>
    <s v="-無-"/>
    <s v="C00001"/>
    <x v="2"/>
    <s v="江苏京信电子有限公司(Cable)"/>
    <s v="자동차(일반)"/>
    <s v="AVSS"/>
    <n v="100000954"/>
    <s v="AVSS"/>
    <s v="0.3SQ"/>
    <s v="G/B"/>
    <m/>
    <n v="1500"/>
    <s v="완제품"/>
    <s v="AVSS 0.3SQ(완제품)"/>
    <s v="A/R송장 (IN)"/>
    <n v="7500"/>
    <s v="M"/>
    <n v="24.83"/>
    <n v="0.28999999999999998"/>
    <n v="2205.75"/>
  </r>
  <r>
    <x v="1"/>
    <s v="顾客"/>
    <s v="內需"/>
    <s v="-無-"/>
    <s v="C00001"/>
    <x v="2"/>
    <s v="江苏京信电子有限公司(Cable)"/>
    <s v="자동차(일반)"/>
    <s v="AVSS"/>
    <n v="100000955"/>
    <s v="AVSS"/>
    <s v="0.3SQ"/>
    <s v="G/O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929"/>
    <s v="AVSS"/>
    <s v="0.3SQ"/>
    <s v="Gr"/>
    <m/>
    <n v="1500"/>
    <s v="완제품"/>
    <s v="AVSS 0.3SQ(완제품)"/>
    <s v="A/R송장 (IN)"/>
    <n v="22200"/>
    <s v="M"/>
    <n v="73.48"/>
    <n v="0.28999999999999998"/>
    <n v="6529.02"/>
  </r>
  <r>
    <x v="1"/>
    <s v="顾客"/>
    <s v="內需"/>
    <s v="-無-"/>
    <s v="C00001"/>
    <x v="2"/>
    <s v="江苏京信电子有限公司(Cable)"/>
    <s v="자동차(일반)"/>
    <s v="AVSS"/>
    <n v="100000924"/>
    <s v="AVSS"/>
    <s v="0.3SQ"/>
    <s v="Gr/B"/>
    <m/>
    <n v="1500"/>
    <s v="완제품"/>
    <s v="AVSS 0.3SQ(완제품)"/>
    <s v="A/R송장 (IN)"/>
    <n v="4500"/>
    <s v="M"/>
    <n v="14.9"/>
    <n v="0.28999999999999998"/>
    <n v="1323.45"/>
  </r>
  <r>
    <x v="1"/>
    <s v="顾客"/>
    <s v="內需"/>
    <s v="-無-"/>
    <s v="C00001"/>
    <x v="2"/>
    <s v="江苏京信电子有限公司(Cable)"/>
    <s v="자동차(일반)"/>
    <s v="AVSS"/>
    <n v="100000925"/>
    <s v="AVSS"/>
    <s v="0.3SQ"/>
    <s v="Gr/O"/>
    <m/>
    <n v="1500"/>
    <s v="완제품"/>
    <s v="AVSS 0.3SQ(완제품)"/>
    <s v="A/R송장 (IN)"/>
    <n v="7500"/>
    <s v="M"/>
    <n v="24.83"/>
    <n v="0.28999999999999998"/>
    <n v="2205.75"/>
  </r>
  <r>
    <x v="1"/>
    <s v="顾客"/>
    <s v="內需"/>
    <s v="-無-"/>
    <s v="C00001"/>
    <x v="2"/>
    <s v="江苏京信电子有限公司(Cable)"/>
    <s v="자동차(일반)"/>
    <s v="AVSS"/>
    <n v="100000962"/>
    <s v="AVSS"/>
    <s v="0.3SQ"/>
    <s v="L/B"/>
    <m/>
    <n v="1500"/>
    <s v="완제품"/>
    <s v="AVSS 0.3SQ(완제품)"/>
    <s v="A/R송장 (IN)"/>
    <n v="13500"/>
    <s v="M"/>
    <n v="44.69"/>
    <n v="0.28999999999999998"/>
    <n v="3970.35"/>
  </r>
  <r>
    <x v="1"/>
    <s v="顾客"/>
    <s v="內需"/>
    <s v="-無-"/>
    <s v="C00001"/>
    <x v="2"/>
    <s v="江苏京信电子有限公司(Cable)"/>
    <s v="자동차(일반)"/>
    <s v="AVSS"/>
    <n v="100000963"/>
    <s v="AVSS"/>
    <s v="0.3SQ"/>
    <s v="L/O"/>
    <m/>
    <n v="1500"/>
    <s v="완제품"/>
    <s v="AVSS 0.3SQ(완제품)"/>
    <s v="A/R송장 (IN)"/>
    <n v="7500"/>
    <s v="M"/>
    <n v="24.83"/>
    <n v="0.28999999999999998"/>
    <n v="2205.75"/>
  </r>
  <r>
    <x v="1"/>
    <s v="顾客"/>
    <s v="內需"/>
    <s v="-無-"/>
    <s v="C00001"/>
    <x v="2"/>
    <s v="江苏京信电子有限公司(Cable)"/>
    <s v="자동차(일반)"/>
    <s v="AVSS"/>
    <n v="100000945"/>
    <s v="AVSS"/>
    <s v="0.3SQ"/>
    <s v="O/B"/>
    <m/>
    <n v="1500"/>
    <s v="완제품"/>
    <s v="AVSS 0.3SQ(완제품)"/>
    <s v="A/R송장 (IN)"/>
    <n v="7500"/>
    <s v="M"/>
    <n v="24.83"/>
    <n v="0.28999999999999998"/>
    <n v="2205.75"/>
  </r>
  <r>
    <x v="1"/>
    <s v="顾客"/>
    <s v="內需"/>
    <s v="-無-"/>
    <s v="C00001"/>
    <x v="2"/>
    <s v="江苏京信电子有限公司(Cable)"/>
    <s v="자동차(일반)"/>
    <s v="AVSS"/>
    <n v="100000969"/>
    <s v="AVSS"/>
    <s v="0.3SQ"/>
    <s v="P/B"/>
    <m/>
    <n v="1500"/>
    <s v="완제품"/>
    <s v="AVSS 0.3SQ(완제품)"/>
    <s v="A/R송장 (IN)"/>
    <n v="15000"/>
    <s v="M"/>
    <n v="49.65"/>
    <n v="0.28999999999999998"/>
    <n v="4411.5"/>
  </r>
  <r>
    <x v="1"/>
    <s v="顾客"/>
    <s v="內需"/>
    <s v="-無-"/>
    <s v="C00001"/>
    <x v="2"/>
    <s v="江苏京信电子有限公司(Cable)"/>
    <s v="자동차(일반)"/>
    <s v="AVSS"/>
    <n v="100000973"/>
    <s v="AVSS"/>
    <s v="0.3SQ"/>
    <s v="R/B"/>
    <m/>
    <n v="1500"/>
    <s v="완제품"/>
    <s v="AVSS 0.3SQ(완제품)"/>
    <s v="A/R송장 (IN)"/>
    <n v="12000"/>
    <s v="M"/>
    <n v="39.72"/>
    <n v="0.28999999999999998"/>
    <n v="3529.2"/>
  </r>
  <r>
    <x v="1"/>
    <s v="顾客"/>
    <s v="內需"/>
    <s v="-無-"/>
    <s v="C00001"/>
    <x v="2"/>
    <s v="江苏京信电子有限公司(Cable)"/>
    <s v="자동차(일반)"/>
    <s v="AVSS"/>
    <n v="100000974"/>
    <s v="AVSS"/>
    <s v="0.3SQ"/>
    <s v="R/O"/>
    <m/>
    <n v="1500"/>
    <s v="완제품"/>
    <s v="AVSS 0.3SQ(완제품)"/>
    <s v="A/R송장 (IN)"/>
    <n v="12000"/>
    <s v="M"/>
    <n v="39.72"/>
    <n v="0.28999999999999998"/>
    <n v="3529.2"/>
  </r>
  <r>
    <x v="1"/>
    <s v="顾客"/>
    <s v="內需"/>
    <s v="-無-"/>
    <s v="C00001"/>
    <x v="2"/>
    <s v="江苏京信电子有限公司(Cable)"/>
    <s v="자동차(일반)"/>
    <s v="AVSS"/>
    <n v="100000986"/>
    <s v="AVSS"/>
    <s v="0.3SQ"/>
    <s v="W/B"/>
    <m/>
    <n v="1500"/>
    <s v="완제품"/>
    <s v="AVSS 0.3SQ(완제품)"/>
    <s v="A/R송장 (IN)"/>
    <n v="13500"/>
    <s v="M"/>
    <n v="44.69"/>
    <n v="0.28999999999999998"/>
    <n v="3970.35"/>
  </r>
  <r>
    <x v="1"/>
    <s v="顾客"/>
    <s v="內需"/>
    <s v="-無-"/>
    <s v="C00001"/>
    <x v="2"/>
    <s v="江苏京信电子有限公司(Cable)"/>
    <s v="자동차(일반)"/>
    <s v="AVSS"/>
    <n v="100000987"/>
    <s v="AVSS"/>
    <s v="0.3SQ"/>
    <s v="W/O"/>
    <m/>
    <n v="1500"/>
    <s v="완제품"/>
    <s v="AVSS 0.3SQ(완제품)"/>
    <s v="A/R송장 (IN)"/>
    <n v="7500"/>
    <s v="M"/>
    <n v="24.83"/>
    <n v="0.28999999999999998"/>
    <n v="2205.75"/>
  </r>
  <r>
    <x v="1"/>
    <s v="顾客"/>
    <s v="內需"/>
    <s v="-無-"/>
    <s v="C00001"/>
    <x v="2"/>
    <s v="江苏京信电子有限公司(Cable)"/>
    <s v="자동차(일반)"/>
    <s v="AVSS"/>
    <n v="100000993"/>
    <s v="AVSS"/>
    <s v="0.3SQ"/>
    <s v="Y/B"/>
    <m/>
    <n v="1500"/>
    <s v="완제품"/>
    <s v="AVSS 0.3SQ(완제품)"/>
    <s v="A/R송장 (IN)"/>
    <n v="7500"/>
    <s v="M"/>
    <n v="24.83"/>
    <n v="0.28999999999999998"/>
    <n v="2205.75"/>
  </r>
  <r>
    <x v="1"/>
    <s v="顾客"/>
    <s v="內需"/>
    <s v="-無-"/>
    <s v="C00001"/>
    <x v="2"/>
    <s v="江苏京信电子有限公司(Cable)"/>
    <s v="자동차(일반)"/>
    <s v="AVSS"/>
    <n v="100000995"/>
    <s v="AVSS"/>
    <s v="0.3SQ"/>
    <s v="Y/O"/>
    <m/>
    <n v="1500"/>
    <s v="완제품"/>
    <s v="AVSS 0.3SQ(완제품)"/>
    <s v="A/R송장 (IN)"/>
    <n v="7500"/>
    <s v="M"/>
    <n v="24.83"/>
    <n v="0.28999999999999998"/>
    <n v="2205.75"/>
  </r>
  <r>
    <x v="1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30000"/>
    <s v="M"/>
    <n v="99.3"/>
    <n v="0.28999999999999998"/>
    <n v="8823"/>
  </r>
  <r>
    <x v="1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10000"/>
    <s v="M"/>
    <n v="33.090000000000003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20000"/>
    <s v="M"/>
    <n v="66.180000000000007"/>
    <n v="0.28999999999999998"/>
    <n v="5882"/>
  </r>
  <r>
    <x v="1"/>
    <s v="顾客"/>
    <s v="內需"/>
    <s v="-無-"/>
    <s v="C00001"/>
    <x v="2"/>
    <s v="江苏京信电子有限公司(Cable)"/>
    <s v="자동차(일반)"/>
    <s v="AVSS"/>
    <n v="100000492"/>
    <s v="AVSS"/>
    <s v="0.5SQ"/>
    <s v="B/O"/>
    <m/>
    <n v="1000"/>
    <s v="완제품"/>
    <s v="AVSS 0.5SQ(완제품)"/>
    <s v="A/R송장 (IN)"/>
    <n v="2000"/>
    <s v="M"/>
    <n v="10.02"/>
    <n v="0.41"/>
    <n v="819.4"/>
  </r>
  <r>
    <x v="1"/>
    <s v="顾客"/>
    <s v="內需"/>
    <s v="-無-"/>
    <s v="C00001"/>
    <x v="2"/>
    <s v="江苏京信电子有限公司(Cable)"/>
    <s v="자동차(일반)"/>
    <s v="AVSS"/>
    <n v="100000514"/>
    <s v="AVSS"/>
    <s v="0.5SQ"/>
    <s v="Br"/>
    <m/>
    <n v="1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00000541"/>
    <s v="AVSS"/>
    <s v="0.5SQ"/>
    <s v="G"/>
    <m/>
    <n v="1000"/>
    <s v="완제품"/>
    <s v="AVSS 0.5SQ(완제품)"/>
    <s v="A/R송장 (IN)"/>
    <n v="5000"/>
    <s v="M"/>
    <n v="25.05"/>
    <n v="0.41"/>
    <n v="2048.5"/>
  </r>
  <r>
    <x v="1"/>
    <s v="顾客"/>
    <s v="內需"/>
    <s v="-無-"/>
    <s v="C00001"/>
    <x v="2"/>
    <s v="江苏京信电子有限公司(Cable)"/>
    <s v="자동차(일반)"/>
    <s v="AVSS"/>
    <n v="100000535"/>
    <s v="AVSS"/>
    <s v="0.5SQ"/>
    <s v="G/O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489"/>
    <s v="AVSS"/>
    <s v="0.5SQ"/>
    <s v="Gr"/>
    <m/>
    <n v="1000"/>
    <s v="완제품"/>
    <s v="AVSS 0.5SQ(완제품)"/>
    <s v="A/R송장 (IN)"/>
    <n v="4000"/>
    <s v="M"/>
    <n v="20.04"/>
    <n v="0.41"/>
    <n v="1638.8"/>
  </r>
  <r>
    <x v="1"/>
    <s v="顾客"/>
    <s v="內需"/>
    <s v="-無-"/>
    <s v="C00001"/>
    <x v="2"/>
    <s v="江苏京信电子有限公司(Cable)"/>
    <s v="자동차(일반)"/>
    <s v="AVSS"/>
    <n v="100000482"/>
    <s v="AVSS"/>
    <s v="0.5SQ"/>
    <s v="Gr/O"/>
    <m/>
    <n v="1000"/>
    <s v="완제품"/>
    <s v="AVSS 0.5SQ(완제품)"/>
    <s v="A/R송장 (IN)"/>
    <n v="5000"/>
    <s v="M"/>
    <n v="25.05"/>
    <n v="0.41"/>
    <n v="2048.5"/>
  </r>
  <r>
    <x v="1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9000"/>
    <s v="M"/>
    <n v="45.09"/>
    <n v="0.41"/>
    <n v="3687.3"/>
  </r>
  <r>
    <x v="1"/>
    <s v="顾客"/>
    <s v="內需"/>
    <s v="-無-"/>
    <s v="C00001"/>
    <x v="2"/>
    <s v="江苏京信电子有限公司(Cable)"/>
    <s v="자동차(일반)"/>
    <s v="AVSS"/>
    <n v="100000546"/>
    <s v="AVSS"/>
    <s v="0.5SQ"/>
    <s v="L/B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524"/>
    <s v="AVSS"/>
    <s v="0.5SQ"/>
    <s v="O"/>
    <m/>
    <n v="1000"/>
    <s v="완제품"/>
    <s v="AVSS 0.5SQ(완제품)"/>
    <s v="A/R송장 (IN)"/>
    <n v="6000"/>
    <s v="M"/>
    <n v="30.06"/>
    <n v="0.41"/>
    <n v="2458.1999999999998"/>
  </r>
  <r>
    <x v="1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15000"/>
    <s v="M"/>
    <n v="75.150000000000006"/>
    <n v="0.41"/>
    <n v="6145.5"/>
  </r>
  <r>
    <x v="1"/>
    <s v="顾客"/>
    <s v="內需"/>
    <s v="-無-"/>
    <s v="C00001"/>
    <x v="2"/>
    <s v="江苏京信电子有限公司(Cable)"/>
    <s v="자동차(일반)"/>
    <s v="AVSS"/>
    <n v="100000570"/>
    <s v="AVSS"/>
    <s v="0.5SQ"/>
    <s v="R/O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605"/>
    <s v="AVSS"/>
    <s v="0.5SQ"/>
    <s v="W"/>
    <m/>
    <n v="1000"/>
    <s v="완제품"/>
    <s v="AVSS 0.5SQ(완제품)"/>
    <s v="A/R송장 (IN)"/>
    <n v="5000"/>
    <s v="M"/>
    <n v="25.05"/>
    <n v="0.41"/>
    <n v="2048.5"/>
  </r>
  <r>
    <x v="1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00000611"/>
    <s v="AVSS"/>
    <s v="0.5SQ"/>
    <s v="Y/B"/>
    <m/>
    <n v="1000"/>
    <s v="완제품"/>
    <s v="AVSS 0.5SQ(완제품)"/>
    <s v="A/R송장 (IN)"/>
    <n v="2000"/>
    <s v="M"/>
    <n v="10.02"/>
    <n v="0.41"/>
    <n v="819.4"/>
  </r>
  <r>
    <x v="1"/>
    <s v="顾客"/>
    <s v="內需"/>
    <s v="-無-"/>
    <s v="C00001"/>
    <x v="2"/>
    <s v="江苏京信电子有限公司(Cable)"/>
    <s v="자동차(일반)"/>
    <s v="AVSS"/>
    <n v="100000639"/>
    <s v="AVSS"/>
    <s v="0.85SQ"/>
    <s v="B"/>
    <m/>
    <n v="1000"/>
    <s v="완제품"/>
    <s v="AVSS 0.85SQ(완제품)"/>
    <s v="A/R송장 (IN)"/>
    <n v="9000"/>
    <s v="M"/>
    <n v="69.209999999999994"/>
    <n v="0.6"/>
    <n v="5409"/>
  </r>
  <r>
    <x v="1"/>
    <s v="顾客"/>
    <s v="內需"/>
    <s v="-無-"/>
    <s v="C00001"/>
    <x v="2"/>
    <s v="江苏京信电子有限公司(Cable)"/>
    <s v="자동차(일반)"/>
    <s v="AVSS"/>
    <n v="100000649"/>
    <s v="AVSS"/>
    <s v="0.85SQ"/>
    <s v="Br"/>
    <m/>
    <n v="1000"/>
    <s v="완제품"/>
    <s v="AVSS 0.85SQ(완제품)"/>
    <s v="A/R송장 (IN)"/>
    <n v="4000"/>
    <s v="M"/>
    <n v="30.76"/>
    <n v="0.6"/>
    <n v="2404"/>
  </r>
  <r>
    <x v="1"/>
    <s v="顾客"/>
    <s v="內需"/>
    <s v="-無-"/>
    <s v="C00001"/>
    <x v="2"/>
    <s v="江苏京信电子有限公司(Cable)"/>
    <s v="자동차(일반)"/>
    <s v="AVSS"/>
    <n v="100000677"/>
    <s v="AVSS"/>
    <s v="0.85SQ"/>
    <s v="G"/>
    <m/>
    <n v="1000"/>
    <s v="완제품"/>
    <s v="AVSS 0.85SQ(완제품)"/>
    <s v="A/R송장 (IN)"/>
    <n v="7000"/>
    <s v="M"/>
    <n v="53.83"/>
    <n v="0.6"/>
    <n v="4207"/>
  </r>
  <r>
    <x v="1"/>
    <s v="顾客"/>
    <s v="內需"/>
    <s v="-無-"/>
    <s v="C00001"/>
    <x v="2"/>
    <s v="江苏京信电子有限公司(Cable)"/>
    <s v="자동차(일반)"/>
    <s v="AVSS"/>
    <n v="100000629"/>
    <s v="AVSS"/>
    <s v="0.85SQ"/>
    <s v="Gr"/>
    <m/>
    <n v="1000"/>
    <s v="완제품"/>
    <s v="AVSS 0.85SQ(완제품)"/>
    <s v="A/R송장 (IN)"/>
    <n v="8000"/>
    <s v="M"/>
    <n v="61.52"/>
    <n v="0.6"/>
    <n v="4808"/>
  </r>
  <r>
    <x v="1"/>
    <s v="顾客"/>
    <s v="內需"/>
    <s v="-無-"/>
    <s v="C00001"/>
    <x v="2"/>
    <s v="江苏京信电子有限公司(Cable)"/>
    <s v="자동차(일반)"/>
    <s v="AVSS"/>
    <n v="100000688"/>
    <s v="AVSS"/>
    <s v="0.85SQ"/>
    <s v="L"/>
    <m/>
    <n v="1000"/>
    <s v="완제품"/>
    <s v="AVSS 0.85SQ(완제품)"/>
    <s v="A/R송장 (IN)"/>
    <n v="6000"/>
    <s v="M"/>
    <n v="46.14"/>
    <n v="0.6"/>
    <n v="3606"/>
  </r>
  <r>
    <x v="1"/>
    <s v="顾客"/>
    <s v="內需"/>
    <s v="-無-"/>
    <s v="C00001"/>
    <x v="2"/>
    <s v="江苏京信电子有限公司(Cable)"/>
    <s v="자동차(일반)"/>
    <s v="AVSS"/>
    <n v="100000657"/>
    <s v="AVSS"/>
    <s v="0.85SQ"/>
    <s v="O"/>
    <m/>
    <n v="1000"/>
    <s v="완제품"/>
    <s v="AVSS 0.85SQ(완제품)"/>
    <s v="A/R송장 (IN)"/>
    <n v="6000"/>
    <s v="M"/>
    <n v="46.14"/>
    <n v="0.6"/>
    <n v="3606"/>
  </r>
  <r>
    <x v="1"/>
    <s v="顾客"/>
    <s v="內需"/>
    <s v="-無-"/>
    <s v="C00001"/>
    <x v="2"/>
    <s v="江苏京信电子有限公司(Cable)"/>
    <s v="자동차(일반)"/>
    <s v="AVSS"/>
    <n v="100000696"/>
    <s v="AVSS"/>
    <s v="0.85SQ"/>
    <s v="P"/>
    <m/>
    <n v="1000"/>
    <s v="완제품"/>
    <s v="AVSS 0.85SQ(완제품)"/>
    <s v="A/R송장 (IN)"/>
    <n v="2000"/>
    <s v="M"/>
    <n v="15.38"/>
    <n v="0.6"/>
    <n v="1202"/>
  </r>
  <r>
    <x v="1"/>
    <s v="顾客"/>
    <s v="內需"/>
    <s v="-無-"/>
    <s v="C00001"/>
    <x v="2"/>
    <s v="江苏京信电子有限公司(Cable)"/>
    <s v="자동차(일반)"/>
    <s v="AVSS"/>
    <n v="100000706"/>
    <s v="AVSS"/>
    <s v="0.85SQ"/>
    <s v="R"/>
    <m/>
    <n v="1000"/>
    <s v="완제품"/>
    <s v="AVSS 0.85SQ(완제품)"/>
    <s v="A/R송장 (IN)"/>
    <n v="4000"/>
    <s v="M"/>
    <n v="30.76"/>
    <n v="0.6"/>
    <n v="2404"/>
  </r>
  <r>
    <x v="1"/>
    <s v="顾客"/>
    <s v="內需"/>
    <s v="-無-"/>
    <s v="C00001"/>
    <x v="2"/>
    <s v="江苏京信电子有限公司(Cable)"/>
    <s v="자동차(일반)"/>
    <s v="AVSS"/>
    <n v="100000729"/>
    <s v="AVSS"/>
    <s v="0.85SQ"/>
    <s v="W"/>
    <m/>
    <n v="1000"/>
    <s v="완제품"/>
    <s v="AVSS 0.85SQ(완제품)"/>
    <s v="A/R송장 (IN)"/>
    <n v="5000"/>
    <s v="M"/>
    <n v="38.450000000000003"/>
    <n v="0.6"/>
    <n v="3005"/>
  </r>
  <r>
    <x v="1"/>
    <s v="顾客"/>
    <s v="內需"/>
    <s v="-無-"/>
    <s v="C00001"/>
    <x v="2"/>
    <s v="江苏京信电子有限公司(Cable)"/>
    <s v="자동차(일반)"/>
    <s v="AVSS"/>
    <n v="100000741"/>
    <s v="AVSS"/>
    <s v="0.85SQ"/>
    <s v="Y"/>
    <m/>
    <n v="1000"/>
    <s v="완제품"/>
    <s v="AVSS 0.85SQ(완제품)"/>
    <s v="A/R송장 (IN)"/>
    <n v="2000"/>
    <s v="M"/>
    <n v="15.38"/>
    <n v="0.6"/>
    <n v="1202"/>
  </r>
  <r>
    <x v="1"/>
    <s v="顾客"/>
    <s v="內需"/>
    <s v="-無-"/>
    <s v="C00001"/>
    <x v="2"/>
    <s v="江苏京信电子有限公司(Cable)"/>
    <s v="자동차(일반)"/>
    <s v="AVSS"/>
    <n v="100000759"/>
    <s v="AVSS"/>
    <s v="1.25SQ"/>
    <s v="B"/>
    <m/>
    <n v="700"/>
    <s v="완제품"/>
    <s v="AVSS 1.25SQ(완제품)"/>
    <s v="A/R송장 (IN)"/>
    <n v="4900"/>
    <s v="M"/>
    <n v="55.22"/>
    <n v="0.84"/>
    <n v="4134.62"/>
  </r>
  <r>
    <x v="1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2100"/>
    <s v="M"/>
    <n v="23.67"/>
    <n v="0.84"/>
    <n v="1771.98"/>
  </r>
  <r>
    <x v="1"/>
    <s v="顾客"/>
    <s v="內需"/>
    <s v="-無-"/>
    <s v="C00001"/>
    <x v="2"/>
    <s v="江苏京信电子有限公司(Cable)"/>
    <s v="자동차(일반)"/>
    <s v="AVSS"/>
    <n v="100000787"/>
    <s v="AVSS"/>
    <s v="1.25SQ"/>
    <s v="G"/>
    <m/>
    <n v="700"/>
    <s v="완제품"/>
    <s v="AVSS 1.25SQ(완제품)"/>
    <s v="A/R송장 (IN)"/>
    <n v="4900"/>
    <s v="M"/>
    <n v="55.22"/>
    <n v="0.84"/>
    <n v="4134.62"/>
  </r>
  <r>
    <x v="1"/>
    <s v="顾客"/>
    <s v="內需"/>
    <s v="-無-"/>
    <s v="C00001"/>
    <x v="2"/>
    <s v="江苏京信电子有限公司(Cable)"/>
    <s v="자동차(일반)"/>
    <s v="AVSS"/>
    <n v="100000750"/>
    <s v="AVSS"/>
    <s v="1.25SQ"/>
    <s v="Gr"/>
    <m/>
    <n v="700"/>
    <s v="완제품"/>
    <s v="AVSS 1.25SQ(완제품)"/>
    <s v="A/R송장 (IN)"/>
    <n v="2100"/>
    <s v="M"/>
    <n v="23.67"/>
    <n v="0.84"/>
    <n v="1771.98"/>
  </r>
  <r>
    <x v="1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2100"/>
    <s v="M"/>
    <n v="23.67"/>
    <n v="0.84"/>
    <n v="1771.98"/>
  </r>
  <r>
    <x v="1"/>
    <s v="顾客"/>
    <s v="內需"/>
    <s v="-無-"/>
    <s v="C00001"/>
    <x v="2"/>
    <s v="江苏京信电子有限公司(Cable)"/>
    <s v="자동차(일반)"/>
    <s v="AVSS"/>
    <n v="100000773"/>
    <s v="AVSS"/>
    <s v="1.25SQ"/>
    <s v="O"/>
    <m/>
    <n v="700"/>
    <s v="완제품"/>
    <s v="AVSS 1.25SQ(완제품)"/>
    <s v="A/R송장 (IN)"/>
    <n v="2100"/>
    <s v="M"/>
    <n v="23.67"/>
    <n v="0.84"/>
    <n v="1771.98"/>
  </r>
  <r>
    <x v="1"/>
    <s v="顾客"/>
    <s v="內需"/>
    <s v="-無-"/>
    <s v="C00001"/>
    <x v="2"/>
    <s v="江苏京信电子有限公司(Cable)"/>
    <s v="자동차(일반)"/>
    <s v="AVSS"/>
    <n v="100000801"/>
    <s v="AVSS"/>
    <s v="1.25SQ"/>
    <s v="P"/>
    <m/>
    <n v="700"/>
    <s v="완제품"/>
    <s v="AVSS 1.25SQ(완제품)"/>
    <s v="A/R송장 (IN)"/>
    <n v="2800"/>
    <s v="M"/>
    <n v="31.56"/>
    <n v="0.84"/>
    <n v="2362.64"/>
  </r>
  <r>
    <x v="1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4200"/>
    <s v="M"/>
    <n v="47.33"/>
    <n v="0.84"/>
    <n v="3543.96"/>
  </r>
  <r>
    <x v="1"/>
    <s v="顾客"/>
    <s v="內需"/>
    <s v="-無-"/>
    <s v="C00001"/>
    <x v="2"/>
    <s v="江苏京信电子有限公司(Cable)"/>
    <s v="자동차(일반)"/>
    <s v="AVSS"/>
    <n v="100000824"/>
    <s v="AVSS"/>
    <s v="1.25SQ"/>
    <s v="W"/>
    <m/>
    <n v="700"/>
    <s v="완제품"/>
    <s v="AVSS 1.25SQ(완제품)"/>
    <s v="A/R송장 (IN)"/>
    <n v="2800"/>
    <s v="M"/>
    <n v="31.56"/>
    <n v="0.84"/>
    <n v="2362.64"/>
  </r>
  <r>
    <x v="1"/>
    <s v="顾客"/>
    <s v="內需"/>
    <s v="-無-"/>
    <s v="C00001"/>
    <x v="2"/>
    <s v="江苏京信电子有限公司(Cable)"/>
    <s v="자동차(일반)"/>
    <s v="AVSS"/>
    <n v="100000833"/>
    <s v="AVSS"/>
    <s v="1.25SQ"/>
    <s v="Y"/>
    <m/>
    <n v="700"/>
    <s v="완제품"/>
    <s v="AVSS 1.25SQ(완제품)"/>
    <s v="A/R송장 (IN)"/>
    <n v="5250"/>
    <s v="M"/>
    <n v="59.17"/>
    <n v="0.84"/>
    <n v="4429.95"/>
  </r>
  <r>
    <x v="1"/>
    <s v="顾客"/>
    <s v="內需"/>
    <s v="-無-"/>
    <s v="C00001"/>
    <x v="2"/>
    <s v="江苏京信电子有限公司(Cable)"/>
    <s v="자동차(일반)"/>
    <s v="AVSS"/>
    <n v="100000862"/>
    <s v="AVSS"/>
    <s v="2SQ"/>
    <s v="G"/>
    <m/>
    <n v="500"/>
    <s v="완제품"/>
    <s v="AVSS 2SQ(완제품)"/>
    <s v="A/R송장 (IN)"/>
    <n v="1000"/>
    <s v="M"/>
    <n v="18.16"/>
    <n v="1.32"/>
    <n v="1321.7"/>
  </r>
  <r>
    <x v="1"/>
    <s v="顾客"/>
    <s v="內需"/>
    <s v="-無-"/>
    <s v="C00001"/>
    <x v="2"/>
    <s v="江苏京信电子有限公司(Cable)"/>
    <s v="자동차(일반)"/>
    <s v="AVSS"/>
    <n v="100000869"/>
    <s v="AVSS"/>
    <s v="2SQ"/>
    <s v="L"/>
    <m/>
    <n v="500"/>
    <s v="완제품"/>
    <s v="AVSS 2SQ(완제품)"/>
    <s v="A/R송장 (IN)"/>
    <n v="1000"/>
    <s v="M"/>
    <n v="18.16"/>
    <n v="1.32"/>
    <n v="1321.7"/>
  </r>
  <r>
    <x v="1"/>
    <s v="顾客"/>
    <s v="內需"/>
    <s v="-無-"/>
    <s v="C00001"/>
    <x v="2"/>
    <s v="江苏京信电子有限公司(Cable)"/>
    <s v="자동차(일반)"/>
    <s v="AVSS"/>
    <n v="100000852"/>
    <s v="AVSS"/>
    <s v="2SQ"/>
    <s v="O"/>
    <m/>
    <n v="500"/>
    <s v="완제품"/>
    <s v="AVSS 2SQ(완제품)"/>
    <s v="A/R송장 (IN)"/>
    <n v="500"/>
    <s v="M"/>
    <n v="9.08"/>
    <n v="1.32"/>
    <n v="660.85"/>
  </r>
  <r>
    <x v="1"/>
    <s v="顾客"/>
    <s v="內需"/>
    <s v="-無-"/>
    <s v="C00001"/>
    <x v="2"/>
    <s v="江苏京信电子有限公司(Cable)"/>
    <s v="자동차(일반)"/>
    <s v="AVSS"/>
    <n v="100000872"/>
    <s v="AVSS"/>
    <s v="2SQ"/>
    <s v="P"/>
    <m/>
    <n v="500"/>
    <s v="완제품"/>
    <s v="AVSS 2SQ(완제품)"/>
    <s v="A/R송장 (IN)"/>
    <n v="500"/>
    <s v="M"/>
    <n v="9.08"/>
    <n v="1.32"/>
    <n v="660.85"/>
  </r>
  <r>
    <x v="1"/>
    <s v="顾客"/>
    <s v="內需"/>
    <s v="-無-"/>
    <s v="C00001"/>
    <x v="2"/>
    <s v="江苏京信电子有限公司(Cable)"/>
    <s v="자동차(일반)"/>
    <s v="AVSS"/>
    <n v="100000888"/>
    <s v="AVSS"/>
    <s v="2SQ"/>
    <s v="W"/>
    <m/>
    <n v="500"/>
    <s v="완제품"/>
    <s v="AVSS 2SQ(완제품)"/>
    <s v="A/R송장 (IN)"/>
    <n v="1000"/>
    <s v="M"/>
    <n v="18.16"/>
    <n v="1.32"/>
    <n v="1321.7"/>
  </r>
  <r>
    <x v="1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20000"/>
    <s v="M"/>
    <n v="66.2"/>
    <n v="0.28999999999999998"/>
    <n v="5882"/>
  </r>
  <r>
    <x v="1"/>
    <s v="顾客"/>
    <s v="內需"/>
    <s v="-無-"/>
    <s v="C00001"/>
    <x v="2"/>
    <s v="江苏京信电子有限公司(Cable)"/>
    <s v="자동차(일반)"/>
    <s v="AVSS"/>
    <n v="100000954"/>
    <s v="AVSS"/>
    <s v="0.3SQ"/>
    <s v="G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55"/>
    <s v="AVSS"/>
    <s v="0.3SQ"/>
    <s v="G/O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924"/>
    <s v="AVSS"/>
    <s v="0.3SQ"/>
    <s v="Gr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25"/>
    <s v="AVSS"/>
    <s v="0.3SQ"/>
    <s v="Gr/O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30000"/>
    <s v="M"/>
    <n v="99.27"/>
    <n v="0.28999999999999998"/>
    <n v="8823"/>
  </r>
  <r>
    <x v="1"/>
    <s v="顾客"/>
    <s v="內需"/>
    <s v="-無-"/>
    <s v="C00001"/>
    <x v="2"/>
    <s v="江苏京信电子有限公司(Cable)"/>
    <s v="자동차(일반)"/>
    <s v="AVSS"/>
    <n v="100000962"/>
    <s v="AVSS"/>
    <s v="0.3SQ"/>
    <s v="L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63"/>
    <s v="AVSS"/>
    <s v="0.3SQ"/>
    <s v="L/O"/>
    <m/>
    <n v="1500"/>
    <s v="완제품"/>
    <s v="AVSS 0.3SQ(완제품)"/>
    <s v="A/R송장 (IN)"/>
    <n v="4500"/>
    <s v="M"/>
    <n v="14.9"/>
    <n v="0.28999999999999998"/>
    <n v="1323.45"/>
  </r>
  <r>
    <x v="1"/>
    <s v="顾客"/>
    <s v="內需"/>
    <s v="-無-"/>
    <s v="C00001"/>
    <x v="2"/>
    <s v="江苏京信电子有限公司(Cable)"/>
    <s v="자동차(일반)"/>
    <s v="AVSS"/>
    <n v="100000945"/>
    <s v="AVSS"/>
    <s v="0.3SQ"/>
    <s v="O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40000"/>
    <s v="M"/>
    <n v="132.4"/>
    <n v="0.28999999999999998"/>
    <n v="11764"/>
  </r>
  <r>
    <x v="1"/>
    <s v="顾客"/>
    <s v="內需"/>
    <s v="-無-"/>
    <s v="C00001"/>
    <x v="2"/>
    <s v="江苏京信电子有限公司(Cable)"/>
    <s v="자동차(일반)"/>
    <s v="AVSS"/>
    <n v="100000969"/>
    <s v="AVSS"/>
    <s v="0.3SQ"/>
    <s v="P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73"/>
    <s v="AVSS"/>
    <s v="0.3SQ"/>
    <s v="R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74"/>
    <s v="AVSS"/>
    <s v="0.3SQ"/>
    <s v="R/O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986"/>
    <s v="AVSS"/>
    <s v="0.3SQ"/>
    <s v="W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87"/>
    <s v="AVSS"/>
    <s v="0.3SQ"/>
    <s v="W/O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20000"/>
    <s v="M"/>
    <n v="66.180000000000007"/>
    <n v="0.28999999999999998"/>
    <n v="5882"/>
  </r>
  <r>
    <x v="1"/>
    <s v="顾客"/>
    <s v="內需"/>
    <s v="-無-"/>
    <s v="C00001"/>
    <x v="2"/>
    <s v="江苏京信电子有限公司(Cable)"/>
    <s v="자동차(일반)"/>
    <s v="AVSS"/>
    <n v="100000993"/>
    <s v="AVSS"/>
    <s v="0.3SQ"/>
    <s v="Y/B"/>
    <m/>
    <n v="1500"/>
    <s v="완제품"/>
    <s v="AVSS 0.3SQ(완제품)"/>
    <s v="A/R송장 (IN)"/>
    <n v="9000"/>
    <s v="M"/>
    <n v="29.79"/>
    <n v="0.28999999999999998"/>
    <n v="2646.9"/>
  </r>
  <r>
    <x v="1"/>
    <s v="顾客"/>
    <s v="內需"/>
    <s v="-無-"/>
    <s v="C00001"/>
    <x v="2"/>
    <s v="江苏京信电子有限公司(Cable)"/>
    <s v="자동차(일반)"/>
    <s v="AVSS"/>
    <n v="100000995"/>
    <s v="AVSS"/>
    <s v="0.3SQ"/>
    <s v="Y/O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541"/>
    <s v="AVSS"/>
    <s v="0.5SQ"/>
    <s v="G"/>
    <m/>
    <n v="1000"/>
    <s v="완제품"/>
    <s v="AVSS 0.5SQ(완제품)"/>
    <s v="A/R송장 (IN)"/>
    <n v="9000"/>
    <s v="M"/>
    <n v="45.09"/>
    <n v="0.41"/>
    <n v="3687.3"/>
  </r>
  <r>
    <x v="1"/>
    <s v="顾客"/>
    <s v="內需"/>
    <s v="-無-"/>
    <s v="C00001"/>
    <x v="2"/>
    <s v="江苏京信电子有限公司(Cable)"/>
    <s v="자동차(일반)"/>
    <s v="AVSS"/>
    <n v="100000489"/>
    <s v="AVSS"/>
    <s v="0.5SQ"/>
    <s v="Gr"/>
    <m/>
    <n v="1000"/>
    <s v="완제품"/>
    <s v="AVSS 0.5SQ(완제품)"/>
    <s v="A/R송장 (IN)"/>
    <n v="4000"/>
    <s v="M"/>
    <n v="20.04"/>
    <n v="0.41"/>
    <n v="1638.8"/>
  </r>
  <r>
    <x v="1"/>
    <s v="顾客"/>
    <s v="內需"/>
    <s v="-無-"/>
    <s v="C00001"/>
    <x v="2"/>
    <s v="江苏京信电子有限公司(Cable)"/>
    <s v="자동차(일반)"/>
    <s v="AVSS"/>
    <n v="100000524"/>
    <s v="AVSS"/>
    <s v="0.5SQ"/>
    <s v="O"/>
    <m/>
    <n v="1000"/>
    <s v="완제품"/>
    <s v="AVSS 0.5SQ(완제품)"/>
    <s v="A/R송장 (IN)"/>
    <n v="6000"/>
    <s v="M"/>
    <n v="30.06"/>
    <n v="0.41"/>
    <n v="2458.1999999999998"/>
  </r>
  <r>
    <x v="1"/>
    <s v="顾客"/>
    <s v="內需"/>
    <s v="-無-"/>
    <s v="C00001"/>
    <x v="2"/>
    <s v="江苏京信电子有限公司(Cable)"/>
    <s v="자동차(일반)"/>
    <s v="AVSS"/>
    <n v="100000570"/>
    <s v="AVSS"/>
    <s v="0.5SQ"/>
    <s v="R/O"/>
    <m/>
    <n v="1000"/>
    <s v="완제품"/>
    <s v="AVSS 0.5SQ(완제품)"/>
    <s v="A/R송장 (IN)"/>
    <n v="2000"/>
    <s v="M"/>
    <n v="10.02"/>
    <n v="0.41"/>
    <n v="819.4"/>
  </r>
  <r>
    <x v="1"/>
    <s v="顾客"/>
    <s v="內需"/>
    <s v="-無-"/>
    <s v="C00001"/>
    <x v="2"/>
    <s v="江苏京信电子有限公司(Cable)"/>
    <s v="자동차(일반)"/>
    <s v="AVSS"/>
    <n v="100000605"/>
    <s v="AVSS"/>
    <s v="0.5SQ"/>
    <s v="W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3000"/>
    <s v="M"/>
    <n v="15.03"/>
    <n v="0.41"/>
    <n v="1229.0999999999999"/>
  </r>
  <r>
    <x v="1"/>
    <s v="顾客"/>
    <s v="內需"/>
    <s v="-無-"/>
    <s v="C00001"/>
    <x v="2"/>
    <s v="江苏京信电子有限公司(Cable)"/>
    <s v="자동차(일반)"/>
    <s v="AVSS"/>
    <n v="100000611"/>
    <s v="AVSS"/>
    <s v="0.5SQ"/>
    <s v="Y/B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639"/>
    <s v="AVSS"/>
    <s v="0.85SQ"/>
    <s v="B"/>
    <m/>
    <n v="1000"/>
    <s v="완제품"/>
    <s v="AVSS 0.85SQ(완제품)"/>
    <s v="A/R송장 (IN)"/>
    <n v="5000"/>
    <s v="M"/>
    <n v="38.450000000000003"/>
    <n v="0.6"/>
    <n v="3005"/>
  </r>
  <r>
    <x v="1"/>
    <s v="顾客"/>
    <s v="內需"/>
    <s v="-無-"/>
    <s v="C00001"/>
    <x v="2"/>
    <s v="江苏京信电子有限公司(Cable)"/>
    <s v="자동차(일반)"/>
    <s v="AVSS"/>
    <n v="100000649"/>
    <s v="AVSS"/>
    <s v="0.85SQ"/>
    <s v="Br"/>
    <m/>
    <n v="1000"/>
    <s v="완제품"/>
    <s v="AVSS 0.85SQ(완제품)"/>
    <s v="A/R송장 (IN)"/>
    <n v="7000"/>
    <s v="M"/>
    <n v="53.83"/>
    <n v="0.6"/>
    <n v="4207"/>
  </r>
  <r>
    <x v="1"/>
    <s v="顾客"/>
    <s v="內需"/>
    <s v="-無-"/>
    <s v="C00001"/>
    <x v="2"/>
    <s v="江苏京信电子有限公司(Cable)"/>
    <s v="자동차(일반)"/>
    <s v="AVSS"/>
    <n v="100000677"/>
    <s v="AVSS"/>
    <s v="0.85SQ"/>
    <s v="G"/>
    <m/>
    <n v="1000"/>
    <s v="완제품"/>
    <s v="AVSS 0.85SQ(완제품)"/>
    <s v="A/R송장 (IN)"/>
    <n v="4000"/>
    <s v="M"/>
    <n v="30.76"/>
    <n v="0.6"/>
    <n v="2404"/>
  </r>
  <r>
    <x v="1"/>
    <s v="顾客"/>
    <s v="內需"/>
    <s v="-無-"/>
    <s v="C00001"/>
    <x v="2"/>
    <s v="江苏京信电子有限公司(Cable)"/>
    <s v="자동차(일반)"/>
    <s v="AVSS"/>
    <n v="100000629"/>
    <s v="AVSS"/>
    <s v="0.85SQ"/>
    <s v="Gr"/>
    <m/>
    <n v="1000"/>
    <s v="완제품"/>
    <s v="AVSS 0.85SQ(완제품)"/>
    <s v="A/R송장 (IN)"/>
    <n v="4000"/>
    <s v="M"/>
    <n v="30.76"/>
    <n v="0.6"/>
    <n v="2404"/>
  </r>
  <r>
    <x v="1"/>
    <s v="顾客"/>
    <s v="內需"/>
    <s v="-無-"/>
    <s v="C00001"/>
    <x v="2"/>
    <s v="江苏京信电子有限公司(Cable)"/>
    <s v="자동차(일반)"/>
    <s v="AVSS"/>
    <n v="100000657"/>
    <s v="AVSS"/>
    <s v="0.85SQ"/>
    <s v="O"/>
    <m/>
    <n v="1000"/>
    <s v="완제품"/>
    <s v="AVSS 0.85SQ(완제품)"/>
    <s v="A/R송장 (IN)"/>
    <n v="2000"/>
    <s v="M"/>
    <n v="15.38"/>
    <n v="0.6"/>
    <n v="1202"/>
  </r>
  <r>
    <x v="1"/>
    <s v="顾客"/>
    <s v="內需"/>
    <s v="-無-"/>
    <s v="C00001"/>
    <x v="2"/>
    <s v="江苏京信电子有限公司(Cable)"/>
    <s v="자동차(일반)"/>
    <s v="AVSS"/>
    <n v="100000706"/>
    <s v="AVSS"/>
    <s v="0.85SQ"/>
    <s v="R"/>
    <m/>
    <n v="1000"/>
    <s v="완제품"/>
    <s v="AVSS 0.85SQ(완제품)"/>
    <s v="A/R송장 (IN)"/>
    <n v="3000"/>
    <s v="M"/>
    <n v="23.07"/>
    <n v="0.6"/>
    <n v="1803"/>
  </r>
  <r>
    <x v="1"/>
    <s v="顾客"/>
    <s v="內需"/>
    <s v="-無-"/>
    <s v="C00001"/>
    <x v="2"/>
    <s v="江苏京信电子有限公司(Cable)"/>
    <s v="자동차(일반)"/>
    <s v="AVSS"/>
    <n v="100000759"/>
    <s v="AVSS"/>
    <s v="1.25SQ"/>
    <s v="B"/>
    <m/>
    <n v="700"/>
    <s v="완제품"/>
    <s v="AVSS 1.25SQ(완제품)"/>
    <s v="A/R송장 (IN)"/>
    <n v="4200"/>
    <s v="M"/>
    <n v="47.33"/>
    <n v="0.84"/>
    <n v="3543.96"/>
  </r>
  <r>
    <x v="1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4900"/>
    <s v="M"/>
    <n v="55.22"/>
    <n v="0.84"/>
    <n v="4134.62"/>
  </r>
  <r>
    <x v="1"/>
    <s v="顾客"/>
    <s v="內需"/>
    <s v="-無-"/>
    <s v="C00001"/>
    <x v="2"/>
    <s v="江苏京信电子有限公司(Cable)"/>
    <s v="자동차(일반)"/>
    <s v="AVSS"/>
    <n v="100000787"/>
    <s v="AVSS"/>
    <s v="1.25SQ"/>
    <s v="G"/>
    <m/>
    <n v="700"/>
    <s v="완제품"/>
    <s v="AVSS 1.25SQ(완제품)"/>
    <s v="A/R송장 (IN)"/>
    <n v="4200"/>
    <s v="M"/>
    <n v="47.33"/>
    <n v="0.84"/>
    <n v="3543.96"/>
  </r>
  <r>
    <x v="1"/>
    <s v="顾客"/>
    <s v="內需"/>
    <s v="-無-"/>
    <s v="C00001"/>
    <x v="2"/>
    <s v="江苏京信电子有限公司(Cable)"/>
    <s v="자동차(일반)"/>
    <s v="AVSS"/>
    <n v="100000750"/>
    <s v="AVSS"/>
    <s v="1.25SQ"/>
    <s v="Gr"/>
    <m/>
    <n v="700"/>
    <s v="완제품"/>
    <s v="AVSS 1.25SQ(완제품)"/>
    <s v="A/R송장 (IN)"/>
    <n v="3500"/>
    <s v="M"/>
    <n v="39.450000000000003"/>
    <n v="0.84"/>
    <n v="2953.3"/>
  </r>
  <r>
    <x v="1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2800"/>
    <s v="M"/>
    <n v="31.56"/>
    <n v="0.84"/>
    <n v="2362.64"/>
  </r>
  <r>
    <x v="1"/>
    <s v="顾客"/>
    <s v="內需"/>
    <s v="-無-"/>
    <s v="C00001"/>
    <x v="2"/>
    <s v="江苏京信电子有限公司(Cable)"/>
    <s v="자동차(일반)"/>
    <s v="AVSS"/>
    <n v="100000773"/>
    <s v="AVSS"/>
    <s v="1.25SQ"/>
    <s v="O"/>
    <m/>
    <n v="700"/>
    <s v="완제품"/>
    <s v="AVSS 1.25SQ(완제품)"/>
    <s v="A/R송장 (IN)"/>
    <n v="3500"/>
    <s v="M"/>
    <n v="39.450000000000003"/>
    <n v="0.84"/>
    <n v="2953.3"/>
  </r>
  <r>
    <x v="1"/>
    <s v="顾客"/>
    <s v="內需"/>
    <s v="-無-"/>
    <s v="C00001"/>
    <x v="2"/>
    <s v="江苏京信电子有限公司(Cable)"/>
    <s v="자동차(일반)"/>
    <s v="AVSS"/>
    <n v="100000801"/>
    <s v="AVSS"/>
    <s v="1.25SQ"/>
    <s v="P"/>
    <m/>
    <n v="700"/>
    <s v="완제품"/>
    <s v="AVSS 1.25SQ(완제품)"/>
    <s v="A/R송장 (IN)"/>
    <n v="4900"/>
    <s v="M"/>
    <n v="55.22"/>
    <n v="0.84"/>
    <n v="4134.62"/>
  </r>
  <r>
    <x v="1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4900"/>
    <s v="M"/>
    <n v="55.22"/>
    <n v="0.84"/>
    <n v="4134.62"/>
  </r>
  <r>
    <x v="1"/>
    <s v="顾客"/>
    <s v="內需"/>
    <s v="-無-"/>
    <s v="C00001"/>
    <x v="2"/>
    <s v="江苏京信电子有限公司(Cable)"/>
    <s v="자동차(일반)"/>
    <s v="AVSS"/>
    <n v="100000824"/>
    <s v="AVSS"/>
    <s v="1.25SQ"/>
    <s v="W"/>
    <m/>
    <n v="700"/>
    <s v="완제품"/>
    <s v="AVSS 1.25SQ(완제품)"/>
    <s v="A/R송장 (IN)"/>
    <n v="3500"/>
    <s v="M"/>
    <n v="39.450000000000003"/>
    <n v="0.84"/>
    <n v="2953.3"/>
  </r>
  <r>
    <x v="1"/>
    <s v="顾客"/>
    <s v="內需"/>
    <s v="-無-"/>
    <s v="C00001"/>
    <x v="2"/>
    <s v="江苏京信电子有限公司(Cable)"/>
    <s v="자동차(일반)"/>
    <s v="AVSS"/>
    <n v="100000833"/>
    <s v="AVSS"/>
    <s v="1.25SQ"/>
    <s v="Y"/>
    <m/>
    <n v="700"/>
    <s v="완제품"/>
    <s v="AVSS 1.25SQ(완제품)"/>
    <s v="A/R송장 (IN)"/>
    <n v="4200"/>
    <s v="M"/>
    <n v="47.33"/>
    <n v="0.84"/>
    <n v="3543.96"/>
  </r>
  <r>
    <x v="1"/>
    <s v="顾客"/>
    <s v="內需"/>
    <s v="-無-"/>
    <s v="C00001"/>
    <x v="2"/>
    <s v="江苏京信电子有限公司(Cable)"/>
    <s v="자동차(일반)"/>
    <s v="AVSS"/>
    <n v="100000872"/>
    <s v="AVSS"/>
    <s v="2SQ"/>
    <s v="P"/>
    <m/>
    <n v="500"/>
    <s v="완제품"/>
    <s v="AVSS 2SQ(완제품)"/>
    <s v="A/R송장 (IN)"/>
    <n v="1500"/>
    <s v="M"/>
    <n v="27.24"/>
    <n v="1.32"/>
    <n v="1982.55"/>
  </r>
  <r>
    <x v="1"/>
    <s v="顾客"/>
    <s v="內需"/>
    <s v="-無-"/>
    <s v="C00001"/>
    <x v="2"/>
    <s v="江苏京信电子有限公司(Cable)"/>
    <s v="자동차(일반)"/>
    <s v="AVSS"/>
    <n v="100000880"/>
    <s v="AVSS"/>
    <s v="2SQ"/>
    <s v="R"/>
    <m/>
    <n v="500"/>
    <s v="완제품"/>
    <s v="AVSS 2SQ(완제품)"/>
    <s v="A/R송장 (IN)"/>
    <n v="1500"/>
    <s v="M"/>
    <n v="27.24"/>
    <n v="1.32"/>
    <n v="1982.55"/>
  </r>
  <r>
    <x v="1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10000"/>
    <s v="M"/>
    <n v="33.090000000000003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15000"/>
    <s v="M"/>
    <n v="49.64"/>
    <n v="0.28999999999999998"/>
    <n v="4411.5"/>
  </r>
  <r>
    <x v="1"/>
    <s v="顾客"/>
    <s v="內需"/>
    <s v="-無-"/>
    <s v="C00001"/>
    <x v="2"/>
    <s v="江苏京信电子有限公司(Cable)"/>
    <s v="자동차(일반)"/>
    <s v="AVSS"/>
    <n v="100000535"/>
    <s v="AVSS"/>
    <s v="0.5SQ"/>
    <s v="G/O"/>
    <m/>
    <n v="1000"/>
    <s v="완제품"/>
    <s v="AVSS 0.5SQ(완제품)"/>
    <s v="A/R송장 (IN)"/>
    <n v="6000"/>
    <s v="M"/>
    <n v="30.06"/>
    <n v="0.41"/>
    <n v="2458.1999999999998"/>
  </r>
  <r>
    <x v="1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5000"/>
    <s v="M"/>
    <n v="25.05"/>
    <n v="0.41"/>
    <n v="2048.5"/>
  </r>
  <r>
    <x v="1"/>
    <s v="顾客"/>
    <s v="內需"/>
    <s v="-無-"/>
    <s v="C00001"/>
    <x v="2"/>
    <s v="江苏京信电子有限公司(Cable)"/>
    <s v="자동차(일반)"/>
    <s v="AVSS"/>
    <n v="100000546"/>
    <s v="AVSS"/>
    <s v="0.5SQ"/>
    <s v="L/B"/>
    <m/>
    <n v="1000"/>
    <s v="완제품"/>
    <s v="AVSS 0.5SQ(완제품)"/>
    <s v="A/R송장 (IN)"/>
    <n v="5000"/>
    <s v="M"/>
    <n v="25.05"/>
    <n v="0.41"/>
    <n v="2048.5"/>
  </r>
  <r>
    <x v="1"/>
    <s v="顾客"/>
    <s v="內需"/>
    <s v="-無-"/>
    <s v="C00001"/>
    <x v="2"/>
    <s v="江苏京信电子有限公司(Cable)"/>
    <s v="자동차(일반)"/>
    <s v="AVSS"/>
    <n v="100000541"/>
    <s v="AVSS"/>
    <s v="0.5SQ"/>
    <s v="G"/>
    <m/>
    <n v="1000"/>
    <s v="완제품"/>
    <s v="AVSS 0.5SQ(완제품)"/>
    <s v="A/R송장 (IN)"/>
    <n v="4000"/>
    <s v="M"/>
    <n v="20.04"/>
    <n v="0.41"/>
    <n v="1638.8"/>
  </r>
  <r>
    <x v="1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9000"/>
    <s v="M"/>
    <n v="45.09"/>
    <n v="0.41"/>
    <n v="3687.3"/>
  </r>
  <r>
    <x v="1"/>
    <s v="顾客"/>
    <s v="內需"/>
    <s v="-無-"/>
    <s v="C00001"/>
    <x v="2"/>
    <s v="江苏京信电子有限公司(Cable)"/>
    <s v="자동차(일반)"/>
    <s v="AVSS"/>
    <n v="100011026"/>
    <s v="AVSS"/>
    <s v="0.5SQ"/>
    <s v="O"/>
    <s v="NPS"/>
    <n v="8000"/>
    <s v="완제품"/>
    <s v="AVSS 0.5SQ(완제품)"/>
    <s v="A/R송장 (IN)"/>
    <n v="22600"/>
    <s v="M"/>
    <n v="113.23"/>
    <n v="0.41"/>
    <n v="9259.2199999999993"/>
  </r>
  <r>
    <x v="1"/>
    <s v="顾客"/>
    <s v="內需"/>
    <s v="-無-"/>
    <s v="C00001"/>
    <x v="2"/>
    <s v="江苏京信电子有限公司(Cable)"/>
    <s v="자동차(일반)"/>
    <s v="AVSS"/>
    <n v="110000218"/>
    <s v="AVSS"/>
    <s v="0.5SQ"/>
    <s v="G"/>
    <s v="NPS"/>
    <n v="8000"/>
    <s v="완제품"/>
    <s v="AVSS 0.5SQ(완제품)"/>
    <s v="A/R송장 (IN)"/>
    <n v="8000"/>
    <s v="M"/>
    <n v="40.1"/>
    <n v="0.41"/>
    <n v="3277.6"/>
  </r>
  <r>
    <x v="1"/>
    <s v="顾客"/>
    <s v="內需"/>
    <s v="-無-"/>
    <s v="C00001"/>
    <x v="2"/>
    <s v="江苏京信电子有限公司(Cable)"/>
    <s v="자동차(일반)"/>
    <s v="AVSS"/>
    <n v="100011036"/>
    <s v="AVSS"/>
    <s v="2SQ"/>
    <s v="B"/>
    <s v="NPS"/>
    <n v="3000"/>
    <s v="완제품"/>
    <s v="AVSS 2SQ(완제품)"/>
    <s v="A/R송장 (IN)"/>
    <n v="6000"/>
    <s v="M"/>
    <n v="108.96"/>
    <n v="1.32"/>
    <n v="7930.2"/>
  </r>
  <r>
    <x v="1"/>
    <s v="顾客"/>
    <s v="內需"/>
    <s v="-無-"/>
    <s v="C00001"/>
    <x v="2"/>
    <s v="江苏京信电子有限公司(Cable)"/>
    <s v="자동차(일반)"/>
    <s v="AVSS"/>
    <n v="100020065"/>
    <s v="AVSS"/>
    <s v="0.5SQ"/>
    <s v="Gr"/>
    <s v="NPS"/>
    <n v="8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00011027"/>
    <s v="AVSS"/>
    <s v="0.5SQ"/>
    <s v="P"/>
    <s v="NPS"/>
    <n v="8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00000658"/>
    <s v="AVSS"/>
    <s v="0.85SQ"/>
    <s v="O"/>
    <s v="NPS"/>
    <n v="7000"/>
    <s v="완제품"/>
    <s v="AVSS 0.85SQ(완제품)"/>
    <s v="A/R송장 (IN)"/>
    <n v="5000"/>
    <s v="M"/>
    <n v="38.450000000000003"/>
    <n v="0.6"/>
    <n v="3005"/>
  </r>
  <r>
    <x v="1"/>
    <s v="顾客"/>
    <s v="內需"/>
    <s v="-無-"/>
    <s v="C00001"/>
    <x v="2"/>
    <s v="江苏京信电子有限公司(Cable)"/>
    <s v="자동차(일반)"/>
    <s v="AVSS"/>
    <n v="100000551"/>
    <s v="AVSS"/>
    <s v="0.5SQ"/>
    <s v="L/R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23000"/>
    <s v="M"/>
    <n v="115.23"/>
    <n v="0.41"/>
    <n v="9423.1"/>
  </r>
  <r>
    <x v="1"/>
    <s v="顾客"/>
    <s v="內需"/>
    <s v="-無-"/>
    <s v="C00001"/>
    <x v="2"/>
    <s v="江苏京信电子有限公司(Cable)"/>
    <s v="자동차(일반)"/>
    <s v="AVSS"/>
    <n v="100000730"/>
    <s v="AVSS"/>
    <s v="0.85SQ"/>
    <s v="W"/>
    <s v="NPS"/>
    <n v="7000"/>
    <s v="완제품"/>
    <s v="AVSS 0.85SQ(완제품)"/>
    <s v="A/R송장 (IN)"/>
    <n v="7000"/>
    <s v="M"/>
    <n v="53.83"/>
    <n v="0.6"/>
    <n v="4207"/>
  </r>
  <r>
    <x v="1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9000"/>
    <s v="M"/>
    <n v="29.79"/>
    <n v="0.28999999999999998"/>
    <n v="2646.9"/>
  </r>
  <r>
    <x v="1"/>
    <s v="顾客"/>
    <s v="內需"/>
    <s v="-無-"/>
    <s v="C00001"/>
    <x v="2"/>
    <s v="江苏京信电子有限公司(Cable)"/>
    <s v="자동차(일반)"/>
    <s v="AVSS"/>
    <n v="100000630"/>
    <s v="AVSS"/>
    <s v="0.85SQ"/>
    <s v="Gr"/>
    <s v="NPS"/>
    <n v="7000"/>
    <s v="완제품"/>
    <s v="AVSS 0.85SQ(완제품)"/>
    <s v="A/R송장 (IN)"/>
    <n v="3200"/>
    <s v="M"/>
    <n v="24.61"/>
    <n v="0.6"/>
    <n v="1923.2"/>
  </r>
  <r>
    <x v="1"/>
    <s v="顾客"/>
    <s v="內需"/>
    <s v="-無-"/>
    <s v="C00001"/>
    <x v="2"/>
    <s v="江苏京信电子有限公司(Cable)"/>
    <s v="자동차(일반)"/>
    <s v="AVSS"/>
    <n v="190000506"/>
    <s v="AVSS"/>
    <s v="0.3SQ"/>
    <s v="Gr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00011875"/>
    <s v="AVSS"/>
    <s v="2SQ"/>
    <s v="L"/>
    <s v="NPS"/>
    <n v="3000"/>
    <s v="완제품"/>
    <s v="AVSS 2SQ(완제품)"/>
    <s v="A/R송장 (IN)"/>
    <n v="3000"/>
    <s v="M"/>
    <n v="54.48"/>
    <n v="1.32"/>
    <n v="3965.1"/>
  </r>
  <r>
    <x v="1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20000"/>
    <s v="M"/>
    <n v="100.2"/>
    <n v="0.41"/>
    <n v="8194"/>
  </r>
  <r>
    <x v="1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9000"/>
    <s v="M"/>
    <n v="29.79"/>
    <n v="0.28999999999999998"/>
    <n v="2646.9"/>
  </r>
  <r>
    <x v="1"/>
    <s v="顾客"/>
    <s v="內需"/>
    <s v="-無-"/>
    <s v="C00001"/>
    <x v="2"/>
    <s v="江苏京信电子有限公司(Cable)"/>
    <s v="자동차(일반)"/>
    <s v="AVSS"/>
    <n v="100000497"/>
    <s v="AVSS"/>
    <s v="0.5SQ"/>
    <s v="B/R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852"/>
    <s v="AVSS"/>
    <s v="2SQ"/>
    <s v="O"/>
    <m/>
    <n v="500"/>
    <s v="완제품"/>
    <s v="AVSS 2SQ(완제품)"/>
    <s v="A/R송장 (IN)"/>
    <n v="1500"/>
    <s v="M"/>
    <n v="27.24"/>
    <n v="1.32"/>
    <n v="1982.55"/>
  </r>
  <r>
    <x v="1"/>
    <s v="顾客"/>
    <s v="內需"/>
    <s v="-無-"/>
    <s v="C00001"/>
    <x v="2"/>
    <s v="江苏京信电子有限公司(Cable)"/>
    <s v="자동차(일반)"/>
    <s v="AVSS"/>
    <n v="100000836"/>
    <s v="AVSS"/>
    <s v="2SQ"/>
    <s v="Gr"/>
    <m/>
    <n v="500"/>
    <s v="완제품"/>
    <s v="AVSS 2SQ(완제품)"/>
    <s v="A/R송장 (IN)"/>
    <n v="1000"/>
    <s v="M"/>
    <n v="18.16"/>
    <n v="1.32"/>
    <n v="1321.7"/>
  </r>
  <r>
    <x v="1"/>
    <s v="顾客"/>
    <s v="內需"/>
    <s v="-無-"/>
    <s v="C00001"/>
    <x v="2"/>
    <s v="江苏京信电子有限公司(Cable)"/>
    <s v="자동차(일반)"/>
    <s v="AVSS"/>
    <n v="100000507"/>
    <s v="AVSS"/>
    <s v="0.5SQ"/>
    <s v="Br/B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524"/>
    <s v="AVSS"/>
    <s v="0.5SQ"/>
    <s v="O"/>
    <m/>
    <n v="1000"/>
    <s v="완제품"/>
    <s v="AVSS 0.5SQ(완제품)"/>
    <s v="A/R송장 (IN)"/>
    <n v="2000"/>
    <s v="M"/>
    <n v="10.02"/>
    <n v="0.41"/>
    <n v="819.4"/>
  </r>
  <r>
    <x v="1"/>
    <s v="顾客"/>
    <s v="內需"/>
    <s v="-無-"/>
    <s v="C00001"/>
    <x v="2"/>
    <s v="江苏京信电子有限公司(Cable)"/>
    <s v="자동차(일반)"/>
    <s v="AVSS"/>
    <n v="100000568"/>
    <s v="AVSS"/>
    <s v="0.5SQ"/>
    <s v="R/B"/>
    <m/>
    <n v="1000"/>
    <s v="완제품"/>
    <s v="AVSS 0.5SQ(완제품)"/>
    <s v="A/R송장 (IN)"/>
    <n v="2000"/>
    <s v="M"/>
    <n v="10.02"/>
    <n v="0.41"/>
    <n v="819.4"/>
  </r>
  <r>
    <x v="1"/>
    <s v="顾客"/>
    <s v="內需"/>
    <s v="-無-"/>
    <s v="C00001"/>
    <x v="2"/>
    <s v="江苏京信电子有限公司(Cable)"/>
    <s v="자동차(일반)"/>
    <s v="AVSS"/>
    <n v="100000611"/>
    <s v="AVSS"/>
    <s v="0.5SQ"/>
    <s v="Y/B"/>
    <m/>
    <n v="1000"/>
    <s v="완제품"/>
    <s v="AVSS 0.5SQ(완제품)"/>
    <s v="A/R송장 (IN)"/>
    <n v="2000"/>
    <s v="M"/>
    <n v="10.02"/>
    <n v="0.41"/>
    <n v="819.4"/>
  </r>
  <r>
    <x v="1"/>
    <s v="顾客"/>
    <s v="內需"/>
    <s v="-無-"/>
    <s v="C00001"/>
    <x v="2"/>
    <s v="江苏京信电子有限公司(Cable)"/>
    <s v="자동차(일반)"/>
    <s v="AVSS"/>
    <n v="100000533"/>
    <s v="AVSS"/>
    <s v="0.5SQ"/>
    <s v="G/B"/>
    <m/>
    <n v="1000"/>
    <s v="완제품"/>
    <s v="AVSS 0.5SQ(완제품)"/>
    <s v="A/R송장 (IN)"/>
    <n v="3000"/>
    <s v="M"/>
    <n v="15.03"/>
    <n v="0.41"/>
    <n v="1229.0999999999999"/>
  </r>
  <r>
    <x v="1"/>
    <s v="顾客"/>
    <s v="內需"/>
    <s v="-無-"/>
    <s v="C00001"/>
    <x v="2"/>
    <s v="江苏京信电子有限公司(Cable)"/>
    <s v="자동차(일반)"/>
    <s v="AVSS"/>
    <n v="100000489"/>
    <s v="AVSS"/>
    <s v="0.5SQ"/>
    <s v="Gr"/>
    <m/>
    <n v="1000"/>
    <s v="완제품"/>
    <s v="AVSS 0.5SQ(완제품)"/>
    <s v="A/R송장 (IN)"/>
    <n v="4000"/>
    <s v="M"/>
    <n v="20.04"/>
    <n v="0.41"/>
    <n v="1638.8"/>
  </r>
  <r>
    <x v="1"/>
    <s v="顾客"/>
    <s v="內需"/>
    <s v="-無-"/>
    <s v="C00001"/>
    <x v="2"/>
    <s v="江苏京信电子有限公司(Cable)"/>
    <s v="자동차(일반)"/>
    <s v="AVSS"/>
    <n v="100000524"/>
    <s v="AVSS"/>
    <s v="0.5SQ"/>
    <s v="O"/>
    <m/>
    <n v="1000"/>
    <s v="완제품"/>
    <s v="AVSS 0.5SQ(완제품)"/>
    <s v="A/R송장 (IN)"/>
    <n v="4000"/>
    <s v="M"/>
    <n v="20.04"/>
    <n v="0.41"/>
    <n v="1638.8"/>
  </r>
  <r>
    <x v="1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7000"/>
    <s v="M"/>
    <n v="35.07"/>
    <n v="0.41"/>
    <n v="2867.9"/>
  </r>
  <r>
    <x v="1"/>
    <s v="顾客"/>
    <s v="內需"/>
    <s v="-無-"/>
    <s v="C00001"/>
    <x v="2"/>
    <s v="江苏京信电子有限公司(Cable)"/>
    <s v="자동차(일반)"/>
    <s v="AVSS"/>
    <n v="100000639"/>
    <s v="AVSS"/>
    <s v="0.85SQ"/>
    <s v="B"/>
    <m/>
    <n v="1000"/>
    <s v="완제품"/>
    <s v="AVSS 0.85SQ(완제품)"/>
    <s v="A/R송장 (IN)"/>
    <n v="2000"/>
    <s v="M"/>
    <n v="15.38"/>
    <n v="0.6"/>
    <n v="1202"/>
  </r>
  <r>
    <x v="1"/>
    <s v="顾客"/>
    <s v="內需"/>
    <s v="-無-"/>
    <s v="C00001"/>
    <x v="2"/>
    <s v="江苏京信电子有限公司(Cable)"/>
    <s v="자동차(일반)"/>
    <s v="AVSS"/>
    <n v="100000649"/>
    <s v="AVSS"/>
    <s v="0.85SQ"/>
    <s v="Br"/>
    <m/>
    <n v="1000"/>
    <s v="완제품"/>
    <s v="AVSS 0.85SQ(완제품)"/>
    <s v="A/R송장 (IN)"/>
    <n v="3000"/>
    <s v="M"/>
    <n v="23.07"/>
    <n v="0.6"/>
    <n v="1803"/>
  </r>
  <r>
    <x v="1"/>
    <s v="顾客"/>
    <s v="內需"/>
    <s v="-無-"/>
    <s v="C00001"/>
    <x v="2"/>
    <s v="江苏京信电子有限公司(Cable)"/>
    <s v="자동차(일반)"/>
    <s v="AVSS"/>
    <n v="100000629"/>
    <s v="AVSS"/>
    <s v="0.85SQ"/>
    <s v="Gr"/>
    <m/>
    <n v="1000"/>
    <s v="완제품"/>
    <s v="AVSS 0.85SQ(완제품)"/>
    <s v="A/R송장 (IN)"/>
    <n v="12000"/>
    <s v="M"/>
    <n v="92.28"/>
    <n v="0.6"/>
    <n v="7212"/>
  </r>
  <r>
    <x v="1"/>
    <s v="顾客"/>
    <s v="內需"/>
    <s v="-無-"/>
    <s v="C00001"/>
    <x v="2"/>
    <s v="江苏京信电子有限公司(Cable)"/>
    <s v="자동차(일반)"/>
    <s v="AVSS"/>
    <n v="100000657"/>
    <s v="AVSS"/>
    <s v="0.85SQ"/>
    <s v="O"/>
    <m/>
    <n v="1000"/>
    <s v="완제품"/>
    <s v="AVSS 0.85SQ(완제품)"/>
    <s v="A/R송장 (IN)"/>
    <n v="2000"/>
    <s v="M"/>
    <n v="15.38"/>
    <n v="0.6"/>
    <n v="1202"/>
  </r>
  <r>
    <x v="1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40000"/>
    <s v="M"/>
    <n v="132.4"/>
    <n v="0.28999999999999998"/>
    <n v="11764"/>
  </r>
  <r>
    <x v="1"/>
    <s v="顾客"/>
    <s v="內需"/>
    <s v="-無-"/>
    <s v="C00001"/>
    <x v="2"/>
    <s v="江苏京信电子有限公司(Cable)"/>
    <s v="자동차(일반)"/>
    <s v="AVSS"/>
    <n v="100000730"/>
    <s v="AVSS"/>
    <s v="0.85SQ"/>
    <s v="W"/>
    <s v="NPS"/>
    <n v="7000"/>
    <s v="완제품"/>
    <s v="AVSS 0.85SQ(완제품)"/>
    <s v="A/R송장 (IN)"/>
    <n v="7000"/>
    <s v="M"/>
    <n v="53.83"/>
    <n v="0.6"/>
    <n v="4207"/>
  </r>
  <r>
    <x v="1"/>
    <s v="顾客"/>
    <s v="內需"/>
    <s v="-無-"/>
    <s v="C00001"/>
    <x v="2"/>
    <s v="江苏京信电子有限公司(Cable)"/>
    <s v="자동차(일반)"/>
    <s v="AVSS"/>
    <n v="100000730"/>
    <s v="AVSS"/>
    <s v="0.85SQ"/>
    <s v="W"/>
    <s v="NPS"/>
    <n v="7000"/>
    <s v="완제품"/>
    <s v="AVSS 0.85SQ(완제품)"/>
    <s v="A/R송장 (IN)"/>
    <n v="11000"/>
    <s v="M"/>
    <n v="84.59"/>
    <n v="0.6"/>
    <n v="6611"/>
  </r>
  <r>
    <x v="1"/>
    <s v="顾客"/>
    <s v="內需"/>
    <s v="-無-"/>
    <s v="C00001"/>
    <x v="2"/>
    <s v="江苏京信电子有限公司(Cable)"/>
    <s v="자동차(일반)"/>
    <s v="AVSS"/>
    <n v="190000381"/>
    <s v="AVSS"/>
    <s v="1.25SQ"/>
    <s v="P"/>
    <s v="NPS"/>
    <n v="5000"/>
    <s v="완제품"/>
    <s v="AVSS 1.25SQ(완제품)"/>
    <s v="A/R송장 (IN)"/>
    <n v="3500"/>
    <s v="M"/>
    <n v="39.450000000000003"/>
    <n v="0.84"/>
    <n v="2953.3"/>
  </r>
  <r>
    <x v="1"/>
    <s v="顾客"/>
    <s v="內需"/>
    <s v="-無-"/>
    <s v="C00001"/>
    <x v="2"/>
    <s v="江苏京信电子有限公司(Cable)"/>
    <s v="자동차(일반)"/>
    <s v="AVSS"/>
    <n v="190000373"/>
    <s v="AVSS"/>
    <s v="0.85SQ"/>
    <s v="B"/>
    <s v="NPS"/>
    <n v="7000"/>
    <s v="완제품"/>
    <s v="AVSS 0.85SQ(완제품)"/>
    <s v="A/R송장 (IN)"/>
    <n v="5400"/>
    <s v="M"/>
    <n v="41.59"/>
    <n v="0.6"/>
    <n v="3245.4"/>
  </r>
  <r>
    <x v="1"/>
    <s v="顾客"/>
    <s v="內需"/>
    <s v="-無-"/>
    <s v="C00001"/>
    <x v="2"/>
    <s v="江苏京信电子有限公司(Cable)"/>
    <s v="자동차(일반)"/>
    <s v="AVSS"/>
    <n v="100020092"/>
    <s v="AVSS"/>
    <s v="2SQ"/>
    <s v="P"/>
    <s v="NPS"/>
    <n v="3000"/>
    <s v="완제품"/>
    <s v="AVSS 2SQ(완제품)"/>
    <s v="A/R송장 (IN)"/>
    <n v="3000"/>
    <s v="M"/>
    <n v="54.48"/>
    <n v="1.32"/>
    <n v="3965.1"/>
  </r>
  <r>
    <x v="1"/>
    <s v="顾客"/>
    <s v="內需"/>
    <s v="-無-"/>
    <s v="C00001"/>
    <x v="2"/>
    <s v="江苏京信电子有限公司(Cable)"/>
    <s v="자동차(일반)"/>
    <s v="AVSS"/>
    <n v="100011030"/>
    <s v="AVSS"/>
    <s v="0.85SQ"/>
    <s v="Br"/>
    <s v="NPS"/>
    <n v="7000"/>
    <s v="완제품"/>
    <s v="AVSS 0.85SQ(완제품)"/>
    <s v="A/R송장 (IN)"/>
    <n v="7000"/>
    <s v="M"/>
    <n v="53.83"/>
    <n v="0.6"/>
    <n v="4207"/>
  </r>
  <r>
    <x v="1"/>
    <s v="顾客"/>
    <s v="內需"/>
    <s v="-無-"/>
    <s v="C00001"/>
    <x v="2"/>
    <s v="江苏京信电子有限公司(Cable)"/>
    <s v="자동차(일반)"/>
    <s v="AVSS"/>
    <n v="100000937"/>
    <s v="AVSS"/>
    <s v="0.3SQ"/>
    <s v="Br/B"/>
    <m/>
    <n v="1500"/>
    <s v="완제품"/>
    <s v="AVSS 0.3SQ(완제품)"/>
    <s v="A/R송장 (IN)"/>
    <n v="10500"/>
    <s v="M"/>
    <n v="34.76"/>
    <n v="0.28999999999999998"/>
    <n v="3088.05"/>
  </r>
  <r>
    <x v="1"/>
    <s v="顾客"/>
    <s v="內需"/>
    <s v="-無-"/>
    <s v="C00001"/>
    <x v="2"/>
    <s v="江苏京信电子有限公司(Cable)"/>
    <s v="자동차(일반)"/>
    <s v="AVSS"/>
    <n v="100000954"/>
    <s v="AVSS"/>
    <s v="0.3SQ"/>
    <s v="G/B"/>
    <m/>
    <n v="1500"/>
    <s v="완제품"/>
    <s v="AVSS 0.3SQ(완제품)"/>
    <s v="A/R송장 (IN)"/>
    <n v="1500"/>
    <s v="M"/>
    <n v="4.97"/>
    <n v="0.28999999999999998"/>
    <n v="441.15"/>
  </r>
  <r>
    <x v="1"/>
    <s v="顾客"/>
    <s v="內需"/>
    <s v="-無-"/>
    <s v="C00001"/>
    <x v="2"/>
    <s v="江苏京信电子有限公司(Cable)"/>
    <s v="자동차(일반)"/>
    <s v="AVSS"/>
    <n v="100000955"/>
    <s v="AVSS"/>
    <s v="0.3SQ"/>
    <s v="G/O"/>
    <m/>
    <n v="1500"/>
    <s v="완제품"/>
    <s v="AVSS 0.3SQ(완제품)"/>
    <s v="A/R송장 (IN)"/>
    <n v="9000"/>
    <s v="M"/>
    <n v="29.79"/>
    <n v="0.28999999999999998"/>
    <n v="2646.9"/>
  </r>
  <r>
    <x v="1"/>
    <s v="顾客"/>
    <s v="內需"/>
    <s v="-無-"/>
    <s v="C00001"/>
    <x v="2"/>
    <s v="江苏京信电子有限公司(Cable)"/>
    <s v="자동차(일반)"/>
    <s v="AVSS"/>
    <n v="100000924"/>
    <s v="AVSS"/>
    <s v="0.3SQ"/>
    <s v="Gr/B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925"/>
    <s v="AVSS"/>
    <s v="0.3SQ"/>
    <s v="Gr/O"/>
    <m/>
    <n v="1500"/>
    <s v="완제품"/>
    <s v="AVSS 0.3SQ(완제품)"/>
    <s v="A/R송장 (IN)"/>
    <n v="13500"/>
    <s v="M"/>
    <n v="44.69"/>
    <n v="0.28999999999999998"/>
    <n v="3970.35"/>
  </r>
  <r>
    <x v="1"/>
    <s v="顾客"/>
    <s v="內需"/>
    <s v="-無-"/>
    <s v="C00001"/>
    <x v="2"/>
    <s v="江苏京信电子有限公司(Cable)"/>
    <s v="자동차(일반)"/>
    <s v="AVSS"/>
    <n v="100000962"/>
    <s v="AVSS"/>
    <s v="0.3SQ"/>
    <s v="L/B"/>
    <m/>
    <n v="1500"/>
    <s v="완제품"/>
    <s v="AVSS 0.3SQ(완제품)"/>
    <s v="A/R송장 (IN)"/>
    <n v="12000"/>
    <s v="M"/>
    <n v="39.72"/>
    <n v="0.28999999999999998"/>
    <n v="3529.2"/>
  </r>
  <r>
    <x v="1"/>
    <s v="顾客"/>
    <s v="內需"/>
    <s v="-無-"/>
    <s v="C00001"/>
    <x v="2"/>
    <s v="江苏京信电子有限公司(Cable)"/>
    <s v="자동차(일반)"/>
    <s v="AVSS"/>
    <n v="100000963"/>
    <s v="AVSS"/>
    <s v="0.3SQ"/>
    <s v="L/O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945"/>
    <s v="AVSS"/>
    <s v="0.3SQ"/>
    <s v="O/B"/>
    <m/>
    <n v="1500"/>
    <s v="완제품"/>
    <s v="AVSS 0.3SQ(완제품)"/>
    <s v="A/R송장 (IN)"/>
    <n v="12000"/>
    <s v="M"/>
    <n v="39.72"/>
    <n v="0.28999999999999998"/>
    <n v="3529.2"/>
  </r>
  <r>
    <x v="1"/>
    <s v="顾客"/>
    <s v="內需"/>
    <s v="-無-"/>
    <s v="C00001"/>
    <x v="2"/>
    <s v="江苏京信电子有限公司(Cable)"/>
    <s v="자동차(일반)"/>
    <s v="AVSS"/>
    <n v="100000969"/>
    <s v="AVSS"/>
    <s v="0.3SQ"/>
    <s v="P/B"/>
    <m/>
    <n v="1500"/>
    <s v="완제품"/>
    <s v="AVSS 0.3SQ(완제품)"/>
    <s v="A/R송장 (IN)"/>
    <n v="4500"/>
    <s v="M"/>
    <n v="14.9"/>
    <n v="0.28999999999999998"/>
    <n v="1323.45"/>
  </r>
  <r>
    <x v="1"/>
    <s v="顾客"/>
    <s v="內需"/>
    <s v="-無-"/>
    <s v="C00001"/>
    <x v="2"/>
    <s v="江苏京信电子有限公司(Cable)"/>
    <s v="자동차(일반)"/>
    <s v="AVSS"/>
    <n v="100000973"/>
    <s v="AVSS"/>
    <s v="0.3SQ"/>
    <s v="R/B"/>
    <m/>
    <n v="1500"/>
    <s v="완제품"/>
    <s v="AVSS 0.3SQ(완제품)"/>
    <s v="A/R송장 (IN)"/>
    <n v="21000"/>
    <s v="M"/>
    <n v="69.510000000000005"/>
    <n v="0.28999999999999998"/>
    <n v="6176.1"/>
  </r>
  <r>
    <x v="1"/>
    <s v="顾客"/>
    <s v="內需"/>
    <s v="-無-"/>
    <s v="C00001"/>
    <x v="2"/>
    <s v="江苏京信电子有限公司(Cable)"/>
    <s v="자동차(일반)"/>
    <s v="AVSS"/>
    <n v="100000974"/>
    <s v="AVSS"/>
    <s v="0.3SQ"/>
    <s v="R/O"/>
    <m/>
    <n v="1500"/>
    <s v="완제품"/>
    <s v="AVSS 0.3SQ(완제품)"/>
    <s v="A/R송장 (IN)"/>
    <n v="10500"/>
    <s v="M"/>
    <n v="34.76"/>
    <n v="0.28999999999999998"/>
    <n v="3088.05"/>
  </r>
  <r>
    <x v="1"/>
    <s v="顾客"/>
    <s v="內需"/>
    <s v="-無-"/>
    <s v="C00001"/>
    <x v="2"/>
    <s v="江苏京信电子有限公司(Cable)"/>
    <s v="자동차(일반)"/>
    <s v="AVSS"/>
    <n v="100000986"/>
    <s v="AVSS"/>
    <s v="0.3SQ"/>
    <s v="W/B"/>
    <m/>
    <n v="1500"/>
    <s v="완제품"/>
    <s v="AVSS 0.3SQ(완제품)"/>
    <s v="A/R송장 (IN)"/>
    <n v="10500"/>
    <s v="M"/>
    <n v="34.76"/>
    <n v="0.28999999999999998"/>
    <n v="3088.05"/>
  </r>
  <r>
    <x v="1"/>
    <s v="顾客"/>
    <s v="內需"/>
    <s v="-無-"/>
    <s v="C00001"/>
    <x v="2"/>
    <s v="江苏京信电子有限公司(Cable)"/>
    <s v="자동차(일반)"/>
    <s v="AVSS"/>
    <n v="100000993"/>
    <s v="AVSS"/>
    <s v="0.3SQ"/>
    <s v="Y/B"/>
    <m/>
    <n v="1500"/>
    <s v="완제품"/>
    <s v="AVSS 0.3SQ(완제품)"/>
    <s v="A/R송장 (IN)"/>
    <n v="13500"/>
    <s v="M"/>
    <n v="44.69"/>
    <n v="0.28999999999999998"/>
    <n v="3970.35"/>
  </r>
  <r>
    <x v="1"/>
    <s v="顾客"/>
    <s v="內需"/>
    <s v="-無-"/>
    <s v="C00001"/>
    <x v="2"/>
    <s v="江苏京信电子有限公司(Cable)"/>
    <s v="자동차(일반)"/>
    <s v="AVSS"/>
    <n v="100000995"/>
    <s v="AVSS"/>
    <s v="0.3SQ"/>
    <s v="Y/O"/>
    <m/>
    <n v="1500"/>
    <s v="완제품"/>
    <s v="AVSS 0.3SQ(완제품)"/>
    <s v="A/R송장 (IN)"/>
    <n v="1500"/>
    <s v="M"/>
    <n v="4.97"/>
    <n v="0.28999999999999998"/>
    <n v="441.15"/>
  </r>
  <r>
    <x v="1"/>
    <s v="顾客"/>
    <s v="內需"/>
    <s v="-無-"/>
    <s v="C00001"/>
    <x v="2"/>
    <s v="江苏京信电子有限公司(Cable)"/>
    <s v="자동차(일반)"/>
    <s v="AVSS"/>
    <n v="100000688"/>
    <s v="AVSS"/>
    <s v="0.85SQ"/>
    <s v="L"/>
    <m/>
    <n v="1000"/>
    <s v="완제품"/>
    <s v="AVSS 0.85SQ(완제품)"/>
    <s v="A/R송장 (IN)"/>
    <n v="13000"/>
    <s v="M"/>
    <n v="99.97"/>
    <n v="0.6"/>
    <n v="7813"/>
  </r>
  <r>
    <x v="1"/>
    <s v="顾客"/>
    <s v="內需"/>
    <s v="-無-"/>
    <s v="C00001"/>
    <x v="2"/>
    <s v="江苏京信电子有限公司(Cable)"/>
    <s v="자동차(일반)"/>
    <s v="AVSS"/>
    <n v="100000696"/>
    <s v="AVSS"/>
    <s v="0.85SQ"/>
    <s v="P"/>
    <m/>
    <n v="1000"/>
    <s v="완제품"/>
    <s v="AVSS 0.85SQ(완제품)"/>
    <s v="A/R송장 (IN)"/>
    <n v="1000"/>
    <s v="M"/>
    <n v="7.69"/>
    <n v="0.6"/>
    <n v="601"/>
  </r>
  <r>
    <x v="1"/>
    <s v="顾客"/>
    <s v="內需"/>
    <s v="-無-"/>
    <s v="C00001"/>
    <x v="2"/>
    <s v="江苏京信电子有限公司(Cable)"/>
    <s v="자동차(일반)"/>
    <s v="AVSS"/>
    <n v="100000706"/>
    <s v="AVSS"/>
    <s v="0.85SQ"/>
    <s v="R"/>
    <m/>
    <n v="1000"/>
    <s v="완제품"/>
    <s v="AVSS 0.85SQ(완제품)"/>
    <s v="A/R송장 (IN)"/>
    <n v="3000"/>
    <s v="M"/>
    <n v="23.07"/>
    <n v="0.6"/>
    <n v="1803"/>
  </r>
  <r>
    <x v="1"/>
    <s v="顾客"/>
    <s v="內需"/>
    <s v="-無-"/>
    <s v="C00001"/>
    <x v="2"/>
    <s v="江苏京信电子有限公司(Cable)"/>
    <s v="자동차(일반)"/>
    <s v="AVSS"/>
    <n v="100000852"/>
    <s v="AVSS"/>
    <s v="2SQ"/>
    <s v="O"/>
    <m/>
    <n v="500"/>
    <s v="완제품"/>
    <s v="AVSS 2SQ(완제품)"/>
    <s v="A/R송장 (IN)"/>
    <n v="2000"/>
    <s v="M"/>
    <n v="36.32"/>
    <n v="1.32"/>
    <n v="2643.4"/>
  </r>
  <r>
    <x v="1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7500"/>
    <s v="M"/>
    <n v="24.83"/>
    <n v="0.28999999999999998"/>
    <n v="2205.75"/>
  </r>
  <r>
    <x v="1"/>
    <s v="顾客"/>
    <s v="內需"/>
    <s v="-無-"/>
    <s v="C00001"/>
    <x v="2"/>
    <s v="江苏京信电子有限公司(Cable)"/>
    <s v="자동차(일반)"/>
    <s v="AVSS"/>
    <n v="100000955"/>
    <s v="AVSS"/>
    <s v="0.3SQ"/>
    <s v="G/O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924"/>
    <s v="AVSS"/>
    <s v="0.3SQ"/>
    <s v="Gr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25"/>
    <s v="AVSS"/>
    <s v="0.3SQ"/>
    <s v="Gr/O"/>
    <m/>
    <n v="1500"/>
    <s v="완제품"/>
    <s v="AVSS 0.3SQ(완제품)"/>
    <s v="A/R송장 (IN)"/>
    <n v="1500"/>
    <s v="M"/>
    <n v="4.97"/>
    <n v="0.28999999999999998"/>
    <n v="441.15"/>
  </r>
  <r>
    <x v="1"/>
    <s v="顾客"/>
    <s v="內需"/>
    <s v="-無-"/>
    <s v="C00001"/>
    <x v="2"/>
    <s v="江苏京信电子有限公司(Cable)"/>
    <s v="자동차(일반)"/>
    <s v="AVSS"/>
    <n v="100000962"/>
    <s v="AVSS"/>
    <s v="0.3SQ"/>
    <s v="L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63"/>
    <s v="AVSS"/>
    <s v="0.3SQ"/>
    <s v="L/O"/>
    <m/>
    <n v="1500"/>
    <s v="완제품"/>
    <s v="AVSS 0.3SQ(완제품)"/>
    <s v="A/R송장 (IN)"/>
    <n v="7500"/>
    <s v="M"/>
    <n v="24.83"/>
    <n v="0.28999999999999998"/>
    <n v="2205.75"/>
  </r>
  <r>
    <x v="1"/>
    <s v="顾客"/>
    <s v="內需"/>
    <s v="-無-"/>
    <s v="C00001"/>
    <x v="2"/>
    <s v="江苏京信电子有限公司(Cable)"/>
    <s v="자동차(일반)"/>
    <s v="AVSS"/>
    <n v="100000969"/>
    <s v="AVSS"/>
    <s v="0.3SQ"/>
    <s v="P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73"/>
    <s v="AVSS"/>
    <s v="0.3SQ"/>
    <s v="R/B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987"/>
    <s v="AVSS"/>
    <s v="0.3SQ"/>
    <s v="W/O"/>
    <m/>
    <n v="1500"/>
    <s v="완제품"/>
    <s v="AVSS 0.3SQ(완제품)"/>
    <s v="A/R송장 (IN)"/>
    <n v="7500"/>
    <s v="M"/>
    <n v="24.83"/>
    <n v="0.28999999999999998"/>
    <n v="2205.75"/>
  </r>
  <r>
    <x v="1"/>
    <s v="顾客"/>
    <s v="內需"/>
    <s v="-無-"/>
    <s v="C00001"/>
    <x v="2"/>
    <s v="江苏京信电子有限公司(Cable)"/>
    <s v="자동차(일반)"/>
    <s v="AVSS"/>
    <n v="100000993"/>
    <s v="AVSS"/>
    <s v="0.3SQ"/>
    <s v="Y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95"/>
    <s v="AVSS"/>
    <s v="0.3SQ"/>
    <s v="Y/O"/>
    <m/>
    <n v="1500"/>
    <s v="완제품"/>
    <s v="AVSS 0.3SQ(완제품)"/>
    <s v="A/R송장 (IN)"/>
    <n v="4500"/>
    <s v="M"/>
    <n v="14.9"/>
    <n v="0.28999999999999998"/>
    <n v="1323.45"/>
  </r>
  <r>
    <x v="1"/>
    <s v="顾客"/>
    <s v="內需"/>
    <s v="-無-"/>
    <s v="C00001"/>
    <x v="2"/>
    <s v="江苏京信电子有限公司(Cable)"/>
    <s v="자동차(일반)"/>
    <s v="AVSS"/>
    <n v="100000677"/>
    <s v="AVSS"/>
    <s v="0.85SQ"/>
    <s v="G"/>
    <m/>
    <n v="1000"/>
    <s v="완제품"/>
    <s v="AVSS 0.85SQ(완제품)"/>
    <s v="A/R송장 (IN)"/>
    <n v="4000"/>
    <s v="M"/>
    <n v="30.76"/>
    <n v="0.6"/>
    <n v="2404"/>
  </r>
  <r>
    <x v="1"/>
    <s v="顾客"/>
    <s v="內需"/>
    <s v="-無-"/>
    <s v="C00001"/>
    <x v="2"/>
    <s v="江苏京信电子有限公司(Cable)"/>
    <s v="자동차(일반)"/>
    <s v="AVSS"/>
    <n v="100000688"/>
    <s v="AVSS"/>
    <s v="0.85SQ"/>
    <s v="L"/>
    <m/>
    <n v="1000"/>
    <s v="완제품"/>
    <s v="AVSS 0.85SQ(완제품)"/>
    <s v="A/R송장 (IN)"/>
    <n v="3000"/>
    <s v="M"/>
    <n v="23.07"/>
    <n v="0.6"/>
    <n v="1803"/>
  </r>
  <r>
    <x v="1"/>
    <s v="顾客"/>
    <s v="內需"/>
    <s v="-無-"/>
    <s v="C00001"/>
    <x v="2"/>
    <s v="江苏京信电子有限公司(Cable)"/>
    <s v="자동차(일반)"/>
    <s v="AVSS"/>
    <n v="100000706"/>
    <s v="AVSS"/>
    <s v="0.85SQ"/>
    <s v="R"/>
    <m/>
    <n v="1000"/>
    <s v="완제품"/>
    <s v="AVSS 0.85SQ(완제품)"/>
    <s v="A/R송장 (IN)"/>
    <n v="2000"/>
    <s v="M"/>
    <n v="15.38"/>
    <n v="0.6"/>
    <n v="1202"/>
  </r>
  <r>
    <x v="1"/>
    <s v="顾客"/>
    <s v="內需"/>
    <s v="-無-"/>
    <s v="C00001"/>
    <x v="2"/>
    <s v="江苏京信电子有限公司(Cable)"/>
    <s v="자동차(일반)"/>
    <s v="AVSS"/>
    <n v="100000729"/>
    <s v="AVSS"/>
    <s v="0.85SQ"/>
    <s v="W"/>
    <m/>
    <n v="1000"/>
    <s v="완제품"/>
    <s v="AVSS 0.85SQ(완제품)"/>
    <s v="A/R송장 (IN)"/>
    <n v="3000"/>
    <s v="M"/>
    <n v="23.07"/>
    <n v="0.6"/>
    <n v="1803"/>
  </r>
  <r>
    <x v="1"/>
    <s v="顾客"/>
    <s v="內需"/>
    <s v="-無-"/>
    <s v="C00001"/>
    <x v="2"/>
    <s v="江苏京信电子有限公司(Cable)"/>
    <s v="자동차(일반)"/>
    <s v="AVSS"/>
    <n v="100000741"/>
    <s v="AVSS"/>
    <s v="0.85SQ"/>
    <s v="Y"/>
    <m/>
    <n v="1000"/>
    <s v="완제품"/>
    <s v="AVSS 0.85SQ(완제품)"/>
    <s v="A/R송장 (IN)"/>
    <n v="1000"/>
    <s v="M"/>
    <n v="7.69"/>
    <n v="0.6"/>
    <n v="601"/>
  </r>
  <r>
    <x v="1"/>
    <s v="顾客"/>
    <s v="內需"/>
    <s v="-無-"/>
    <s v="C00001"/>
    <x v="2"/>
    <s v="江苏京信电子有限公司(Cable)"/>
    <s v="자동차(일반)"/>
    <s v="AVSS"/>
    <n v="100000759"/>
    <s v="AVSS"/>
    <s v="1.25SQ"/>
    <s v="B"/>
    <m/>
    <n v="700"/>
    <s v="완제품"/>
    <s v="AVSS 1.25SQ(완제품)"/>
    <s v="A/R송장 (IN)"/>
    <n v="5600"/>
    <s v="M"/>
    <n v="63.11"/>
    <n v="0.84"/>
    <n v="4725.28"/>
  </r>
  <r>
    <x v="1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3500"/>
    <s v="M"/>
    <n v="39.450000000000003"/>
    <n v="0.84"/>
    <n v="2953.3"/>
  </r>
  <r>
    <x v="1"/>
    <s v="顾客"/>
    <s v="內需"/>
    <s v="-無-"/>
    <s v="C00001"/>
    <x v="2"/>
    <s v="江苏京信电子有限公司(Cable)"/>
    <s v="자동차(일반)"/>
    <s v="AVSS"/>
    <n v="100000787"/>
    <s v="AVSS"/>
    <s v="1.25SQ"/>
    <s v="G"/>
    <m/>
    <n v="700"/>
    <s v="완제품"/>
    <s v="AVSS 1.25SQ(완제품)"/>
    <s v="A/R송장 (IN)"/>
    <n v="4900"/>
    <s v="M"/>
    <n v="55.22"/>
    <n v="0.84"/>
    <n v="4134.62"/>
  </r>
  <r>
    <x v="1"/>
    <s v="顾客"/>
    <s v="內需"/>
    <s v="-無-"/>
    <s v="C00001"/>
    <x v="2"/>
    <s v="江苏京信电子有限公司(Cable)"/>
    <s v="자동차(일반)"/>
    <s v="AVSS"/>
    <n v="100000750"/>
    <s v="AVSS"/>
    <s v="1.25SQ"/>
    <s v="Gr"/>
    <m/>
    <n v="700"/>
    <s v="완제품"/>
    <s v="AVSS 1.25SQ(완제품)"/>
    <s v="A/R송장 (IN)"/>
    <n v="2800"/>
    <s v="M"/>
    <n v="31.56"/>
    <n v="0.84"/>
    <n v="2362.64"/>
  </r>
  <r>
    <x v="1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1400"/>
    <s v="M"/>
    <n v="15.78"/>
    <n v="0.84"/>
    <n v="1181.32"/>
  </r>
  <r>
    <x v="1"/>
    <s v="顾客"/>
    <s v="內需"/>
    <s v="-無-"/>
    <s v="C00001"/>
    <x v="2"/>
    <s v="江苏京信电子有限公司(Cable)"/>
    <s v="자동차(일반)"/>
    <s v="AVSS"/>
    <n v="100000773"/>
    <s v="AVSS"/>
    <s v="1.25SQ"/>
    <s v="O"/>
    <m/>
    <n v="700"/>
    <s v="완제품"/>
    <s v="AVSS 1.25SQ(완제품)"/>
    <s v="A/R송장 (IN)"/>
    <n v="4900"/>
    <s v="M"/>
    <n v="55.22"/>
    <n v="0.84"/>
    <n v="4134.62"/>
  </r>
  <r>
    <x v="1"/>
    <s v="顾客"/>
    <s v="內需"/>
    <s v="-無-"/>
    <s v="C00001"/>
    <x v="2"/>
    <s v="江苏京信电子有限公司(Cable)"/>
    <s v="자동차(일반)"/>
    <s v="AVSS"/>
    <n v="100000801"/>
    <s v="AVSS"/>
    <s v="1.25SQ"/>
    <s v="P"/>
    <m/>
    <n v="700"/>
    <s v="완제품"/>
    <s v="AVSS 1.25SQ(완제품)"/>
    <s v="A/R송장 (IN)"/>
    <n v="4200"/>
    <s v="M"/>
    <n v="47.33"/>
    <n v="0.84"/>
    <n v="3543.96"/>
  </r>
  <r>
    <x v="1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5600"/>
    <s v="M"/>
    <n v="63.11"/>
    <n v="0.84"/>
    <n v="4725.28"/>
  </r>
  <r>
    <x v="1"/>
    <s v="顾客"/>
    <s v="內需"/>
    <s v="-無-"/>
    <s v="C00001"/>
    <x v="2"/>
    <s v="江苏京信电子有限公司(Cable)"/>
    <s v="자동차(일반)"/>
    <s v="AVSS"/>
    <n v="100000824"/>
    <s v="AVSS"/>
    <s v="1.25SQ"/>
    <s v="W"/>
    <m/>
    <n v="700"/>
    <s v="완제품"/>
    <s v="AVSS 1.25SQ(완제품)"/>
    <s v="A/R송장 (IN)"/>
    <n v="5600"/>
    <s v="M"/>
    <n v="63.11"/>
    <n v="0.84"/>
    <n v="4725.28"/>
  </r>
  <r>
    <x v="1"/>
    <s v="顾客"/>
    <s v="內需"/>
    <s v="-無-"/>
    <s v="C00001"/>
    <x v="2"/>
    <s v="江苏京信电子有限公司(Cable)"/>
    <s v="자동차(일반)"/>
    <s v="AVSS"/>
    <n v="100000833"/>
    <s v="AVSS"/>
    <s v="1.25SQ"/>
    <s v="Y"/>
    <m/>
    <n v="700"/>
    <s v="완제품"/>
    <s v="AVSS 1.25SQ(완제품)"/>
    <s v="A/R송장 (IN)"/>
    <n v="3500"/>
    <s v="M"/>
    <n v="39.450000000000003"/>
    <n v="0.84"/>
    <n v="2953.3"/>
  </r>
  <r>
    <x v="1"/>
    <s v="顾客"/>
    <s v="內需"/>
    <s v="-無-"/>
    <s v="C00001"/>
    <x v="2"/>
    <s v="江苏京信电子有限公司(Cable)"/>
    <s v="자동차(일반)"/>
    <s v="AVSS"/>
    <n v="100000869"/>
    <s v="AVSS"/>
    <s v="2SQ"/>
    <s v="L"/>
    <m/>
    <n v="500"/>
    <s v="완제품"/>
    <s v="AVSS 2SQ(완제품)"/>
    <s v="A/R송장 (IN)"/>
    <n v="500"/>
    <s v="M"/>
    <n v="9.08"/>
    <n v="1.32"/>
    <n v="660.85"/>
  </r>
  <r>
    <x v="1"/>
    <s v="顾客"/>
    <s v="內需"/>
    <s v="-無-"/>
    <s v="C00001"/>
    <x v="2"/>
    <s v="江苏京信电子有限公司(Cable)"/>
    <s v="자동차(일반)"/>
    <s v="AVSS"/>
    <n v="100000872"/>
    <s v="AVSS"/>
    <s v="2SQ"/>
    <s v="P"/>
    <m/>
    <n v="500"/>
    <s v="완제품"/>
    <s v="AVSS 2SQ(완제품)"/>
    <s v="A/R송장 (IN)"/>
    <n v="1000"/>
    <s v="M"/>
    <n v="18.16"/>
    <n v="1.32"/>
    <n v="1321.7"/>
  </r>
  <r>
    <x v="1"/>
    <s v="顾客"/>
    <s v="內需"/>
    <s v="-無-"/>
    <s v="C00001"/>
    <x v="2"/>
    <s v="江苏京信电子有限公司(Cable)"/>
    <s v="자동차(일반)"/>
    <s v="AVSS"/>
    <n v="100000880"/>
    <s v="AVSS"/>
    <s v="2SQ"/>
    <s v="R"/>
    <m/>
    <n v="500"/>
    <s v="완제품"/>
    <s v="AVSS 2SQ(완제품)"/>
    <s v="A/R송장 (IN)"/>
    <n v="1000"/>
    <s v="M"/>
    <n v="18.16"/>
    <n v="1.32"/>
    <n v="1321.7"/>
  </r>
  <r>
    <x v="1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90000"/>
    <s v="M"/>
    <n v="297.89999999999998"/>
    <n v="0.28999999999999998"/>
    <n v="26469"/>
  </r>
  <r>
    <x v="1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90000373"/>
    <s v="AVSS"/>
    <s v="0.85SQ"/>
    <s v="B"/>
    <s v="NPS"/>
    <n v="7000"/>
    <s v="완제품"/>
    <s v="AVSS 0.85SQ(완제품)"/>
    <s v="A/R송장 (IN)"/>
    <n v="7000"/>
    <s v="M"/>
    <n v="53.91"/>
    <n v="0.6"/>
    <n v="4207"/>
  </r>
  <r>
    <x v="1"/>
    <s v="顾客"/>
    <s v="內需"/>
    <s v="-無-"/>
    <s v="C00001"/>
    <x v="2"/>
    <s v="江苏京信电子有限公司(Cable)"/>
    <s v="자동차(일반)"/>
    <s v="AVSS"/>
    <n v="100000954"/>
    <s v="AVSS"/>
    <s v="0.3SQ"/>
    <s v="G/B"/>
    <m/>
    <n v="1500"/>
    <s v="완제품"/>
    <s v="AVSS 0.3SQ(완제품)"/>
    <s v="A/R송장 (IN)"/>
    <n v="7500"/>
    <s v="M"/>
    <n v="24.83"/>
    <n v="0.28999999999999998"/>
    <n v="2205.75"/>
  </r>
  <r>
    <x v="1"/>
    <s v="顾客"/>
    <s v="內需"/>
    <s v="-無-"/>
    <s v="C00001"/>
    <x v="2"/>
    <s v="江苏京信电子有限公司(Cable)"/>
    <s v="자동차(일반)"/>
    <s v="AVSS"/>
    <n v="100000954"/>
    <s v="AVSS"/>
    <s v="0.3SQ"/>
    <s v="G/B"/>
    <m/>
    <n v="1500"/>
    <s v="완제품"/>
    <s v="AVSS 0.3SQ(완제품)"/>
    <s v="A/R송장 (IN)"/>
    <n v="4500"/>
    <s v="M"/>
    <n v="14.9"/>
    <n v="0.28999999999999998"/>
    <n v="1323.45"/>
  </r>
  <r>
    <x v="1"/>
    <s v="顾客"/>
    <s v="內需"/>
    <s v="-無-"/>
    <s v="C00001"/>
    <x v="2"/>
    <s v="江苏京信电子有限公司(Cable)"/>
    <s v="자동차(일반)"/>
    <s v="AVSS"/>
    <n v="190000373"/>
    <s v="AVSS"/>
    <s v="0.85SQ"/>
    <s v="B"/>
    <s v="NPS"/>
    <n v="7000"/>
    <s v="완제품"/>
    <s v="AVSS 0.85SQ(완제품)"/>
    <s v="A/R송장 (IN)"/>
    <n v="5500"/>
    <s v="M"/>
    <n v="42.36"/>
    <n v="0.6"/>
    <n v="3305.5"/>
  </r>
  <r>
    <x v="1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21000"/>
    <s v="M"/>
    <n v="69.510000000000005"/>
    <n v="0.28999999999999998"/>
    <n v="6176.1"/>
  </r>
  <r>
    <x v="1"/>
    <s v="顾客"/>
    <s v="內需"/>
    <s v="-無-"/>
    <s v="C00001"/>
    <x v="2"/>
    <s v="江苏京信电子有限公司(Cable)"/>
    <s v="자동차(일반)"/>
    <s v="AVSS"/>
    <n v="100000924"/>
    <s v="AVSS"/>
    <s v="0.3SQ"/>
    <s v="Gr/B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925"/>
    <s v="AVSS"/>
    <s v="0.3SQ"/>
    <s v="Gr/O"/>
    <m/>
    <n v="1500"/>
    <s v="완제품"/>
    <s v="AVSS 0.3SQ(완제품)"/>
    <s v="A/R송장 (IN)"/>
    <n v="15000"/>
    <s v="M"/>
    <n v="49.65"/>
    <n v="0.28999999999999998"/>
    <n v="4411.5"/>
  </r>
  <r>
    <x v="1"/>
    <s v="顾客"/>
    <s v="內需"/>
    <s v="-無-"/>
    <s v="C00001"/>
    <x v="2"/>
    <s v="江苏京信电子有限公司(Cable)"/>
    <s v="자동차(일반)"/>
    <s v="AVSS"/>
    <n v="100000962"/>
    <s v="AVSS"/>
    <s v="0.3SQ"/>
    <s v="L/B"/>
    <m/>
    <n v="1500"/>
    <s v="완제품"/>
    <s v="AVSS 0.3SQ(완제품)"/>
    <s v="A/R송장 (IN)"/>
    <n v="1500"/>
    <s v="M"/>
    <n v="4.97"/>
    <n v="0.28999999999999998"/>
    <n v="441.15"/>
  </r>
  <r>
    <x v="1"/>
    <s v="顾客"/>
    <s v="內需"/>
    <s v="-無-"/>
    <s v="C00001"/>
    <x v="2"/>
    <s v="江苏京信电子有限公司(Cable)"/>
    <s v="자동차(일반)"/>
    <s v="AVSS"/>
    <n v="100000963"/>
    <s v="AVSS"/>
    <s v="0.3SQ"/>
    <s v="L/O"/>
    <m/>
    <n v="1500"/>
    <s v="완제품"/>
    <s v="AVSS 0.3SQ(완제품)"/>
    <s v="A/R송장 (IN)"/>
    <n v="22500"/>
    <s v="M"/>
    <n v="74.48"/>
    <n v="0.28999999999999998"/>
    <n v="6617.25"/>
  </r>
  <r>
    <x v="1"/>
    <s v="顾客"/>
    <s v="內需"/>
    <s v="-無-"/>
    <s v="C00001"/>
    <x v="2"/>
    <s v="江苏京信电子有限公司(Cable)"/>
    <s v="자동차(일반)"/>
    <s v="AVSS"/>
    <n v="100000969"/>
    <s v="AVSS"/>
    <s v="0.3SQ"/>
    <s v="P/B"/>
    <m/>
    <n v="1500"/>
    <s v="완제품"/>
    <s v="AVSS 0.3SQ(완제품)"/>
    <s v="A/R송장 (IN)"/>
    <n v="27000"/>
    <s v="M"/>
    <n v="89.37"/>
    <n v="0.28999999999999998"/>
    <n v="7940.7"/>
  </r>
  <r>
    <x v="1"/>
    <s v="顾客"/>
    <s v="內需"/>
    <s v="-無-"/>
    <s v="C00001"/>
    <x v="2"/>
    <s v="江苏京信电子有限公司(Cable)"/>
    <s v="자동차(일반)"/>
    <s v="AVSS"/>
    <n v="100000986"/>
    <s v="AVSS"/>
    <s v="0.3SQ"/>
    <s v="W/B"/>
    <m/>
    <n v="1500"/>
    <s v="완제품"/>
    <s v="AVSS 0.3SQ(완제품)"/>
    <s v="A/R송장 (IN)"/>
    <n v="21000"/>
    <s v="M"/>
    <n v="69.510000000000005"/>
    <n v="0.28999999999999998"/>
    <n v="6176.1"/>
  </r>
  <r>
    <x v="1"/>
    <s v="顾客"/>
    <s v="內需"/>
    <s v="-無-"/>
    <s v="C00001"/>
    <x v="2"/>
    <s v="江苏京信电子有限公司(Cable)"/>
    <s v="자동차(일반)"/>
    <s v="AVSS"/>
    <n v="100000987"/>
    <s v="AVSS"/>
    <s v="0.3SQ"/>
    <s v="W/O"/>
    <m/>
    <n v="1500"/>
    <s v="완제품"/>
    <s v="AVSS 0.3SQ(완제품)"/>
    <s v="A/R송장 (IN)"/>
    <n v="27000"/>
    <s v="M"/>
    <n v="89.37"/>
    <n v="0.28999999999999998"/>
    <n v="7940.7"/>
  </r>
  <r>
    <x v="1"/>
    <s v="顾客"/>
    <s v="內需"/>
    <s v="-無-"/>
    <s v="C00001"/>
    <x v="2"/>
    <s v="江苏京信电子有限公司(Cable)"/>
    <s v="자동차(일반)"/>
    <s v="AVSS"/>
    <n v="100000995"/>
    <s v="AVSS"/>
    <s v="0.3SQ"/>
    <s v="Y/O"/>
    <m/>
    <n v="1500"/>
    <s v="완제품"/>
    <s v="AVSS 0.3SQ(완제품)"/>
    <s v="A/R송장 (IN)"/>
    <n v="13500"/>
    <s v="M"/>
    <n v="44.69"/>
    <n v="0.28999999999999998"/>
    <n v="3970.35"/>
  </r>
  <r>
    <x v="1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50000"/>
    <s v="M"/>
    <n v="250.5"/>
    <n v="0.41"/>
    <n v="20485"/>
  </r>
  <r>
    <x v="1"/>
    <s v="顾客"/>
    <s v="內需"/>
    <s v="-無-"/>
    <s v="C00001"/>
    <x v="2"/>
    <s v="江苏京信电子有限公司(Cable)"/>
    <s v="자동차(일반)"/>
    <s v="AVSS"/>
    <n v="100000492"/>
    <s v="AVSS"/>
    <s v="0.5SQ"/>
    <s v="B/O"/>
    <m/>
    <n v="1000"/>
    <s v="완제품"/>
    <s v="AVSS 0.5SQ(완제품)"/>
    <s v="A/R송장 (IN)"/>
    <n v="2000"/>
    <s v="M"/>
    <n v="10.02"/>
    <n v="0.41"/>
    <n v="819.4"/>
  </r>
  <r>
    <x v="1"/>
    <s v="顾客"/>
    <s v="內需"/>
    <s v="-無-"/>
    <s v="C00001"/>
    <x v="2"/>
    <s v="江苏京信电子有限公司(Cable)"/>
    <s v="자동차(일반)"/>
    <s v="AVSS"/>
    <n v="100000514"/>
    <s v="AVSS"/>
    <s v="0.5SQ"/>
    <s v="Br"/>
    <m/>
    <n v="1000"/>
    <s v="완제품"/>
    <s v="AVSS 0.5SQ(완제품)"/>
    <s v="A/R송장 (IN)"/>
    <n v="6000"/>
    <s v="M"/>
    <n v="30.06"/>
    <n v="0.41"/>
    <n v="2458.1999999999998"/>
  </r>
  <r>
    <x v="1"/>
    <s v="顾客"/>
    <s v="內需"/>
    <s v="-無-"/>
    <s v="C00001"/>
    <x v="2"/>
    <s v="江苏京信电子有限公司(Cable)"/>
    <s v="자동차(일반)"/>
    <s v="AVSS"/>
    <n v="100000541"/>
    <s v="AVSS"/>
    <s v="0.5SQ"/>
    <s v="G"/>
    <m/>
    <n v="1000"/>
    <s v="완제품"/>
    <s v="AVSS 0.5SQ(완제품)"/>
    <s v="A/R송장 (IN)"/>
    <n v="29000"/>
    <s v="M"/>
    <n v="145.29"/>
    <n v="0.41"/>
    <n v="11881.3"/>
  </r>
  <r>
    <x v="1"/>
    <s v="顾客"/>
    <s v="內需"/>
    <s v="-無-"/>
    <s v="C00001"/>
    <x v="2"/>
    <s v="江苏京信电子有限公司(Cable)"/>
    <s v="자동차(일반)"/>
    <s v="AVSS"/>
    <n v="100000489"/>
    <s v="AVSS"/>
    <s v="0.5SQ"/>
    <s v="Gr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16000"/>
    <s v="M"/>
    <n v="80.16"/>
    <n v="0.41"/>
    <n v="6555.2"/>
  </r>
  <r>
    <x v="1"/>
    <s v="顾客"/>
    <s v="內需"/>
    <s v="-無-"/>
    <s v="C00001"/>
    <x v="2"/>
    <s v="江苏京信电子有限公司(Cable)"/>
    <s v="자동차(일반)"/>
    <s v="AVSS"/>
    <n v="100000549"/>
    <s v="AVSS"/>
    <s v="0.5SQ"/>
    <s v="L/O"/>
    <m/>
    <n v="1000"/>
    <s v="완제품"/>
    <s v="AVSS 0.5SQ(완제품)"/>
    <s v="A/R송장 (IN)"/>
    <n v="2000"/>
    <s v="M"/>
    <n v="10.02"/>
    <n v="0.41"/>
    <n v="819.4"/>
  </r>
  <r>
    <x v="1"/>
    <s v="顾客"/>
    <s v="內需"/>
    <s v="-無-"/>
    <s v="C00001"/>
    <x v="2"/>
    <s v="江苏京信电子有限公司(Cable)"/>
    <s v="자동차(일반)"/>
    <s v="AVSS"/>
    <n v="100000524"/>
    <s v="AVSS"/>
    <s v="0.5SQ"/>
    <s v="O"/>
    <m/>
    <n v="1000"/>
    <s v="완제품"/>
    <s v="AVSS 0.5SQ(완제품)"/>
    <s v="A/R송장 (IN)"/>
    <n v="9000"/>
    <s v="M"/>
    <n v="45.09"/>
    <n v="0.41"/>
    <n v="3687.3"/>
  </r>
  <r>
    <x v="1"/>
    <s v="顾客"/>
    <s v="內需"/>
    <s v="-無-"/>
    <s v="C00001"/>
    <x v="2"/>
    <s v="江苏京信电子有限公司(Cable)"/>
    <s v="자동차(일반)"/>
    <s v="AVSS"/>
    <n v="100000566"/>
    <s v="AVSS"/>
    <s v="0.5SQ"/>
    <s v="P"/>
    <m/>
    <n v="1000"/>
    <s v="완제품"/>
    <s v="AVSS 0.5SQ(완제품)"/>
    <s v="A/R송장 (IN)"/>
    <n v="14000"/>
    <s v="M"/>
    <n v="70.14"/>
    <n v="0.41"/>
    <n v="5735.8"/>
  </r>
  <r>
    <x v="1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5000"/>
    <s v="M"/>
    <n v="25.05"/>
    <n v="0.41"/>
    <n v="2048.5"/>
  </r>
  <r>
    <x v="1"/>
    <s v="顾客"/>
    <s v="內需"/>
    <s v="-無-"/>
    <s v="C00001"/>
    <x v="2"/>
    <s v="江苏京信电子有限公司(Cable)"/>
    <s v="자동차(일반)"/>
    <s v="AVSS"/>
    <n v="100000570"/>
    <s v="AVSS"/>
    <s v="0.5SQ"/>
    <s v="R/O"/>
    <m/>
    <n v="1000"/>
    <s v="완제품"/>
    <s v="AVSS 0.5SQ(완제품)"/>
    <s v="A/R송장 (IN)"/>
    <n v="2000"/>
    <s v="M"/>
    <n v="10.02"/>
    <n v="0.41"/>
    <n v="819.4"/>
  </r>
  <r>
    <x v="1"/>
    <s v="顾客"/>
    <s v="內需"/>
    <s v="-無-"/>
    <s v="C00001"/>
    <x v="2"/>
    <s v="江苏京信电子有限公司(Cable)"/>
    <s v="자동차(일반)"/>
    <s v="AVSS"/>
    <n v="100000605"/>
    <s v="AVSS"/>
    <s v="0.5SQ"/>
    <s v="W"/>
    <m/>
    <n v="1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19000"/>
    <s v="M"/>
    <n v="95.19"/>
    <n v="0.41"/>
    <n v="7784.3"/>
  </r>
  <r>
    <x v="1"/>
    <s v="顾客"/>
    <s v="內需"/>
    <s v="-無-"/>
    <s v="C00001"/>
    <x v="2"/>
    <s v="江苏京信电子有限公司(Cable)"/>
    <s v="자동차(일반)"/>
    <s v="AVSS"/>
    <n v="100000639"/>
    <s v="AVSS"/>
    <s v="0.85SQ"/>
    <s v="B"/>
    <m/>
    <n v="1000"/>
    <s v="완제품"/>
    <s v="AVSS 0.85SQ(완제품)"/>
    <s v="A/R송장 (IN)"/>
    <n v="23000"/>
    <s v="M"/>
    <n v="176.87"/>
    <n v="0.6"/>
    <n v="13823"/>
  </r>
  <r>
    <x v="1"/>
    <s v="顾客"/>
    <s v="內需"/>
    <s v="-無-"/>
    <s v="C00001"/>
    <x v="2"/>
    <s v="江苏京信电子有限公司(Cable)"/>
    <s v="자동차(일반)"/>
    <s v="AVSS"/>
    <n v="100000649"/>
    <s v="AVSS"/>
    <s v="0.85SQ"/>
    <s v="Br"/>
    <m/>
    <n v="1000"/>
    <s v="완제품"/>
    <s v="AVSS 0.85SQ(완제품)"/>
    <s v="A/R송장 (IN)"/>
    <n v="18000"/>
    <s v="M"/>
    <n v="138.41999999999999"/>
    <n v="0.6"/>
    <n v="10818"/>
  </r>
  <r>
    <x v="1"/>
    <s v="顾客"/>
    <s v="內需"/>
    <s v="-無-"/>
    <s v="C00001"/>
    <x v="2"/>
    <s v="江苏京信电子有限公司(Cable)"/>
    <s v="자동차(일반)"/>
    <s v="AVSS"/>
    <n v="100000677"/>
    <s v="AVSS"/>
    <s v="0.85SQ"/>
    <s v="G"/>
    <m/>
    <n v="1000"/>
    <s v="완제품"/>
    <s v="AVSS 0.85SQ(완제품)"/>
    <s v="A/R송장 (IN)"/>
    <n v="16000"/>
    <s v="M"/>
    <n v="123.04"/>
    <n v="0.6"/>
    <n v="9616"/>
  </r>
  <r>
    <x v="1"/>
    <s v="顾客"/>
    <s v="內需"/>
    <s v="-無-"/>
    <s v="C00001"/>
    <x v="2"/>
    <s v="江苏京信电子有限公司(Cable)"/>
    <s v="자동차(일반)"/>
    <s v="AVSS"/>
    <n v="100000629"/>
    <s v="AVSS"/>
    <s v="0.85SQ"/>
    <s v="Gr"/>
    <m/>
    <n v="1000"/>
    <s v="완제품"/>
    <s v="AVSS 0.85SQ(완제품)"/>
    <s v="A/R송장 (IN)"/>
    <n v="23000"/>
    <s v="M"/>
    <n v="176.87"/>
    <n v="0.6"/>
    <n v="13823"/>
  </r>
  <r>
    <x v="1"/>
    <s v="顾客"/>
    <s v="內需"/>
    <s v="-無-"/>
    <s v="C00001"/>
    <x v="2"/>
    <s v="江苏京信电子有限公司(Cable)"/>
    <s v="자동차(일반)"/>
    <s v="AVSS"/>
    <n v="100000688"/>
    <s v="AVSS"/>
    <s v="0.85SQ"/>
    <s v="L"/>
    <m/>
    <n v="1000"/>
    <s v="완제품"/>
    <s v="AVSS 0.85SQ(완제품)"/>
    <s v="A/R송장 (IN)"/>
    <n v="8000"/>
    <s v="M"/>
    <n v="61.52"/>
    <n v="0.6"/>
    <n v="4808"/>
  </r>
  <r>
    <x v="1"/>
    <s v="顾客"/>
    <s v="內需"/>
    <s v="-無-"/>
    <s v="C00001"/>
    <x v="2"/>
    <s v="江苏京信电子有限公司(Cable)"/>
    <s v="자동차(일반)"/>
    <s v="AVSS"/>
    <n v="100000657"/>
    <s v="AVSS"/>
    <s v="0.85SQ"/>
    <s v="O"/>
    <m/>
    <n v="1000"/>
    <s v="완제품"/>
    <s v="AVSS 0.85SQ(완제품)"/>
    <s v="A/R송장 (IN)"/>
    <n v="13000"/>
    <s v="M"/>
    <n v="99.97"/>
    <n v="0.6"/>
    <n v="7813"/>
  </r>
  <r>
    <x v="1"/>
    <s v="顾客"/>
    <s v="內需"/>
    <s v="-無-"/>
    <s v="C00001"/>
    <x v="2"/>
    <s v="江苏京信电子有限公司(Cable)"/>
    <s v="자동차(일반)"/>
    <s v="AVSS"/>
    <n v="100000696"/>
    <s v="AVSS"/>
    <s v="0.85SQ"/>
    <s v="P"/>
    <m/>
    <n v="1000"/>
    <s v="완제품"/>
    <s v="AVSS 0.85SQ(완제품)"/>
    <s v="A/R송장 (IN)"/>
    <n v="7000"/>
    <s v="M"/>
    <n v="53.83"/>
    <n v="0.6"/>
    <n v="4207"/>
  </r>
  <r>
    <x v="1"/>
    <s v="顾客"/>
    <s v="內需"/>
    <s v="-無-"/>
    <s v="C00001"/>
    <x v="2"/>
    <s v="江苏京信电子有限公司(Cable)"/>
    <s v="자동차(일반)"/>
    <s v="AVSS"/>
    <n v="100000706"/>
    <s v="AVSS"/>
    <s v="0.85SQ"/>
    <s v="R"/>
    <m/>
    <n v="1000"/>
    <s v="완제품"/>
    <s v="AVSS 0.85SQ(완제품)"/>
    <s v="A/R송장 (IN)"/>
    <n v="8000"/>
    <s v="M"/>
    <n v="61.52"/>
    <n v="0.6"/>
    <n v="4808"/>
  </r>
  <r>
    <x v="1"/>
    <s v="顾客"/>
    <s v="內需"/>
    <s v="-無-"/>
    <s v="C00001"/>
    <x v="2"/>
    <s v="江苏京信电子有限公司(Cable)"/>
    <s v="자동차(일반)"/>
    <s v="AVSS"/>
    <n v="100000729"/>
    <s v="AVSS"/>
    <s v="0.85SQ"/>
    <s v="W"/>
    <m/>
    <n v="1000"/>
    <s v="완제품"/>
    <s v="AVSS 0.85SQ(완제품)"/>
    <s v="A/R송장 (IN)"/>
    <n v="13000"/>
    <s v="M"/>
    <n v="99.97"/>
    <n v="0.6"/>
    <n v="7813"/>
  </r>
  <r>
    <x v="1"/>
    <s v="顾客"/>
    <s v="內需"/>
    <s v="-無-"/>
    <s v="C00001"/>
    <x v="2"/>
    <s v="江苏京信电子有限公司(Cable)"/>
    <s v="자동차(일반)"/>
    <s v="AVSS"/>
    <n v="100000741"/>
    <s v="AVSS"/>
    <s v="0.85SQ"/>
    <s v="Y"/>
    <m/>
    <n v="1000"/>
    <s v="완제품"/>
    <s v="AVSS 0.85SQ(완제품)"/>
    <s v="A/R송장 (IN)"/>
    <n v="3000"/>
    <s v="M"/>
    <n v="23.07"/>
    <n v="0.6"/>
    <n v="1803"/>
  </r>
  <r>
    <x v="1"/>
    <s v="顾客"/>
    <s v="內需"/>
    <s v="-無-"/>
    <s v="C00001"/>
    <x v="2"/>
    <s v="江苏京信电子有限公司(Cable)"/>
    <s v="자동차(일반)"/>
    <s v="AVSS"/>
    <n v="100000759"/>
    <s v="AVSS"/>
    <s v="1.25SQ"/>
    <s v="B"/>
    <m/>
    <n v="700"/>
    <s v="완제품"/>
    <s v="AVSS 1.25SQ(완제품)"/>
    <s v="A/R송장 (IN)"/>
    <n v="5450"/>
    <s v="M"/>
    <n v="61.42"/>
    <n v="0.84"/>
    <n v="4598.71"/>
  </r>
  <r>
    <x v="1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9100"/>
    <s v="M"/>
    <n v="102.56"/>
    <n v="0.84"/>
    <n v="7678.58"/>
  </r>
  <r>
    <x v="1"/>
    <s v="顾客"/>
    <s v="內需"/>
    <s v="-無-"/>
    <s v="C00001"/>
    <x v="2"/>
    <s v="江苏京信电子有限公司(Cable)"/>
    <s v="자동차(일반)"/>
    <s v="AVSS"/>
    <n v="100000787"/>
    <s v="AVSS"/>
    <s v="1.25SQ"/>
    <s v="G"/>
    <m/>
    <n v="700"/>
    <s v="완제품"/>
    <s v="AVSS 1.25SQ(완제품)"/>
    <s v="A/R송장 (IN)"/>
    <n v="11200"/>
    <s v="M"/>
    <n v="126.22"/>
    <n v="0.84"/>
    <n v="9450.56"/>
  </r>
  <r>
    <x v="1"/>
    <s v="顾客"/>
    <s v="內需"/>
    <s v="-無-"/>
    <s v="C00001"/>
    <x v="2"/>
    <s v="江苏京信电子有限公司(Cable)"/>
    <s v="자동차(일반)"/>
    <s v="AVSS"/>
    <n v="100000750"/>
    <s v="AVSS"/>
    <s v="1.25SQ"/>
    <s v="Gr"/>
    <m/>
    <n v="700"/>
    <s v="완제품"/>
    <s v="AVSS 1.25SQ(완제품)"/>
    <s v="A/R송장 (IN)"/>
    <n v="6300"/>
    <s v="M"/>
    <n v="71"/>
    <n v="0.84"/>
    <n v="5315.94"/>
  </r>
  <r>
    <x v="1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5600"/>
    <s v="M"/>
    <n v="63.11"/>
    <n v="0.84"/>
    <n v="4725.28"/>
  </r>
  <r>
    <x v="1"/>
    <s v="顾客"/>
    <s v="內需"/>
    <s v="-無-"/>
    <s v="C00001"/>
    <x v="2"/>
    <s v="江苏京信电子有限公司(Cable)"/>
    <s v="자동차(일반)"/>
    <s v="AVSS"/>
    <n v="100000773"/>
    <s v="AVSS"/>
    <s v="1.25SQ"/>
    <s v="O"/>
    <m/>
    <n v="700"/>
    <s v="완제품"/>
    <s v="AVSS 1.25SQ(완제품)"/>
    <s v="A/R송장 (IN)"/>
    <n v="6300"/>
    <s v="M"/>
    <n v="71"/>
    <n v="0.84"/>
    <n v="5315.94"/>
  </r>
  <r>
    <x v="1"/>
    <s v="顾客"/>
    <s v="內需"/>
    <s v="-無-"/>
    <s v="C00001"/>
    <x v="2"/>
    <s v="江苏京信电子有限公司(Cable)"/>
    <s v="자동차(일반)"/>
    <s v="AVSS"/>
    <n v="100000801"/>
    <s v="AVSS"/>
    <s v="1.25SQ"/>
    <s v="P"/>
    <m/>
    <n v="700"/>
    <s v="완제품"/>
    <s v="AVSS 1.25SQ(완제품)"/>
    <s v="A/R송장 (IN)"/>
    <n v="13300"/>
    <s v="M"/>
    <n v="149.88999999999999"/>
    <n v="0.84"/>
    <n v="11222.54"/>
  </r>
  <r>
    <x v="1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14700"/>
    <s v="M"/>
    <n v="165.67"/>
    <n v="0.84"/>
    <n v="12403.86"/>
  </r>
  <r>
    <x v="1"/>
    <s v="顾客"/>
    <s v="內需"/>
    <s v="-無-"/>
    <s v="C00001"/>
    <x v="2"/>
    <s v="江苏京信电子有限公司(Cable)"/>
    <s v="자동차(일반)"/>
    <s v="AVSS"/>
    <n v="100000824"/>
    <s v="AVSS"/>
    <s v="1.25SQ"/>
    <s v="W"/>
    <m/>
    <n v="700"/>
    <s v="완제품"/>
    <s v="AVSS 1.25SQ(완제품)"/>
    <s v="A/R송장 (IN)"/>
    <n v="10500"/>
    <s v="M"/>
    <n v="118.34"/>
    <n v="0.84"/>
    <n v="8859.9"/>
  </r>
  <r>
    <x v="1"/>
    <s v="顾客"/>
    <s v="內需"/>
    <s v="-無-"/>
    <s v="C00001"/>
    <x v="2"/>
    <s v="江苏京信电子有限公司(Cable)"/>
    <s v="자동차(일반)"/>
    <s v="AVSS"/>
    <n v="100000833"/>
    <s v="AVSS"/>
    <s v="1.25SQ"/>
    <s v="Y"/>
    <m/>
    <n v="700"/>
    <s v="완제품"/>
    <s v="AVSS 1.25SQ(완제품)"/>
    <s v="A/R송장 (IN)"/>
    <n v="13300"/>
    <s v="M"/>
    <n v="149.88999999999999"/>
    <n v="0.84"/>
    <n v="11222.54"/>
  </r>
  <r>
    <x v="1"/>
    <s v="顾客"/>
    <s v="內需"/>
    <s v="-無-"/>
    <s v="C00001"/>
    <x v="2"/>
    <s v="江苏京信电子有限公司(Cable)"/>
    <s v="자동차(일반)"/>
    <s v="AVSS"/>
    <n v="100000862"/>
    <s v="AVSS"/>
    <s v="2SQ"/>
    <s v="G"/>
    <m/>
    <n v="500"/>
    <s v="완제품"/>
    <s v="AVSS 2SQ(완제품)"/>
    <s v="A/R송장 (IN)"/>
    <n v="2000"/>
    <s v="M"/>
    <n v="36.32"/>
    <n v="1.32"/>
    <n v="2643.4"/>
  </r>
  <r>
    <x v="1"/>
    <s v="顾客"/>
    <s v="內需"/>
    <s v="-無-"/>
    <s v="C00001"/>
    <x v="2"/>
    <s v="江苏京信电子有限公司(Cable)"/>
    <s v="자동차(일반)"/>
    <s v="AVSS"/>
    <n v="100000869"/>
    <s v="AVSS"/>
    <s v="2SQ"/>
    <s v="L"/>
    <m/>
    <n v="500"/>
    <s v="완제품"/>
    <s v="AVSS 2SQ(완제품)"/>
    <s v="A/R송장 (IN)"/>
    <n v="500"/>
    <s v="M"/>
    <n v="9.08"/>
    <n v="1.32"/>
    <n v="660.85"/>
  </r>
  <r>
    <x v="1"/>
    <s v="顾客"/>
    <s v="內需"/>
    <s v="-無-"/>
    <s v="C00001"/>
    <x v="2"/>
    <s v="江苏京信电子有限公司(Cable)"/>
    <s v="자동차(일반)"/>
    <s v="AVSS"/>
    <n v="100000852"/>
    <s v="AVSS"/>
    <s v="2SQ"/>
    <s v="O"/>
    <m/>
    <n v="500"/>
    <s v="완제품"/>
    <s v="AVSS 2SQ(완제품)"/>
    <s v="A/R송장 (IN)"/>
    <n v="500"/>
    <s v="M"/>
    <n v="9.08"/>
    <n v="1.32"/>
    <n v="660.85"/>
  </r>
  <r>
    <x v="1"/>
    <s v="顾客"/>
    <s v="內需"/>
    <s v="-無-"/>
    <s v="C00001"/>
    <x v="2"/>
    <s v="江苏京信电子有限公司(Cable)"/>
    <s v="자동차(일반)"/>
    <s v="AVSS"/>
    <n v="100000872"/>
    <s v="AVSS"/>
    <s v="2SQ"/>
    <s v="P"/>
    <m/>
    <n v="500"/>
    <s v="완제품"/>
    <s v="AVSS 2SQ(완제품)"/>
    <s v="A/R송장 (IN)"/>
    <n v="2500"/>
    <s v="M"/>
    <n v="45.4"/>
    <n v="1.32"/>
    <n v="3304.25"/>
  </r>
  <r>
    <x v="1"/>
    <s v="顾客"/>
    <s v="內需"/>
    <s v="-無-"/>
    <s v="C00001"/>
    <x v="2"/>
    <s v="江苏京信电子有限公司(Cable)"/>
    <s v="자동차(일반)"/>
    <s v="AVSS"/>
    <n v="100000880"/>
    <s v="AVSS"/>
    <s v="2SQ"/>
    <s v="R"/>
    <m/>
    <n v="500"/>
    <s v="완제품"/>
    <s v="AVSS 2SQ(완제품)"/>
    <s v="A/R송장 (IN)"/>
    <n v="500"/>
    <s v="M"/>
    <n v="9.08"/>
    <n v="1.32"/>
    <n v="660.85"/>
  </r>
  <r>
    <x v="1"/>
    <s v="顾客"/>
    <s v="內需"/>
    <s v="-無-"/>
    <s v="C00001"/>
    <x v="2"/>
    <s v="江苏京信电子有限公司(Cable)"/>
    <s v="자동차(일반)"/>
    <s v="AVSS"/>
    <n v="100000888"/>
    <s v="AVSS"/>
    <s v="2SQ"/>
    <s v="W"/>
    <m/>
    <n v="500"/>
    <s v="완제품"/>
    <s v="AVSS 2SQ(완제품)"/>
    <s v="A/R송장 (IN)"/>
    <n v="1500"/>
    <s v="M"/>
    <n v="27.24"/>
    <n v="1.32"/>
    <n v="1982.55"/>
  </r>
  <r>
    <x v="1"/>
    <s v="顾客"/>
    <s v="內需"/>
    <s v="-無-"/>
    <s v="C00001"/>
    <x v="2"/>
    <s v="江苏京信电子有限公司(Cable)"/>
    <s v="자동차(일반)"/>
    <s v="AVSS"/>
    <n v="100000804"/>
    <s v="AVSS"/>
    <s v="1.25SQ"/>
    <s v="R/O"/>
    <m/>
    <n v="700"/>
    <s v="완제품"/>
    <s v="AVSS 1.25SQ(완제품)"/>
    <s v="A/R송장 (IN)"/>
    <n v="2100"/>
    <s v="M"/>
    <n v="23.67"/>
    <n v="0.84"/>
    <n v="1771.98"/>
  </r>
  <r>
    <x v="1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54"/>
    <s v="AVSS"/>
    <s v="0.3SQ"/>
    <s v="G/B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955"/>
    <s v="AVSS"/>
    <s v="0.3SQ"/>
    <s v="G/O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29"/>
    <s v="AVSS"/>
    <s v="0.3SQ"/>
    <s v="Gr"/>
    <m/>
    <n v="1500"/>
    <s v="완제품"/>
    <s v="AVSS 0.3SQ(완제품)"/>
    <s v="A/R송장 (IN)"/>
    <n v="28500"/>
    <s v="M"/>
    <n v="94.34"/>
    <n v="0.28999999999999998"/>
    <n v="8381.85"/>
  </r>
  <r>
    <x v="1"/>
    <s v="顾客"/>
    <s v="內需"/>
    <s v="-無-"/>
    <s v="C00001"/>
    <x v="2"/>
    <s v="江苏京信电子有限公司(Cable)"/>
    <s v="자동차(일반)"/>
    <s v="AVSS"/>
    <n v="100000925"/>
    <s v="AVSS"/>
    <s v="0.3SQ"/>
    <s v="Gr/O"/>
    <m/>
    <n v="1500"/>
    <s v="완제품"/>
    <s v="AVSS 0.3SQ(완제품)"/>
    <s v="A/R송장 (IN)"/>
    <n v="4500"/>
    <s v="M"/>
    <n v="14.9"/>
    <n v="0.28999999999999998"/>
    <n v="1323.45"/>
  </r>
  <r>
    <x v="1"/>
    <s v="顾客"/>
    <s v="內需"/>
    <s v="-無-"/>
    <s v="C00001"/>
    <x v="2"/>
    <s v="江苏京信电子有限公司(Cable)"/>
    <s v="자동차(일반)"/>
    <s v="AVSS"/>
    <n v="100000962"/>
    <s v="AVSS"/>
    <s v="0.3SQ"/>
    <s v="L/B"/>
    <m/>
    <n v="1500"/>
    <s v="완제품"/>
    <s v="AVSS 0.3SQ(완제품)"/>
    <s v="A/R송장 (IN)"/>
    <n v="1500"/>
    <s v="M"/>
    <n v="4.97"/>
    <n v="0.28999999999999998"/>
    <n v="441.15"/>
  </r>
  <r>
    <x v="1"/>
    <s v="顾客"/>
    <s v="內需"/>
    <s v="-無-"/>
    <s v="C00001"/>
    <x v="2"/>
    <s v="江苏京信电子有限公司(Cable)"/>
    <s v="자동차(일반)"/>
    <s v="AVSS"/>
    <n v="100000945"/>
    <s v="AVSS"/>
    <s v="0.3SQ"/>
    <s v="O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69"/>
    <s v="AVSS"/>
    <s v="0.3SQ"/>
    <s v="P/B"/>
    <m/>
    <n v="1500"/>
    <s v="완제품"/>
    <s v="AVSS 0.3SQ(완제품)"/>
    <s v="A/R송장 (IN)"/>
    <n v="1500"/>
    <s v="M"/>
    <n v="4.97"/>
    <n v="0.28999999999999998"/>
    <n v="441.15"/>
  </r>
  <r>
    <x v="1"/>
    <s v="顾客"/>
    <s v="內需"/>
    <s v="-無-"/>
    <s v="C00001"/>
    <x v="2"/>
    <s v="江苏京信电子有限公司(Cable)"/>
    <s v="자동차(일반)"/>
    <s v="AVSS"/>
    <n v="100000974"/>
    <s v="AVSS"/>
    <s v="0.3SQ"/>
    <s v="R/O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87"/>
    <s v="AVSS"/>
    <s v="0.3SQ"/>
    <s v="W/O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993"/>
    <s v="AVSS"/>
    <s v="0.3SQ"/>
    <s v="Y/B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995"/>
    <s v="AVSS"/>
    <s v="0.3SQ"/>
    <s v="Y/O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31000"/>
    <s v="M"/>
    <n v="155.31"/>
    <n v="0.41"/>
    <n v="12700.7"/>
  </r>
  <r>
    <x v="1"/>
    <s v="顾客"/>
    <s v="內需"/>
    <s v="-無-"/>
    <s v="C00001"/>
    <x v="2"/>
    <s v="江苏京信电子有限公司(Cable)"/>
    <s v="자동차(일반)"/>
    <s v="AVSS"/>
    <n v="100000492"/>
    <s v="AVSS"/>
    <s v="0.5SQ"/>
    <s v="B/O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514"/>
    <s v="AVSS"/>
    <s v="0.5SQ"/>
    <s v="Br"/>
    <m/>
    <n v="1000"/>
    <s v="완제품"/>
    <s v="AVSS 0.5SQ(완제품)"/>
    <s v="A/R송장 (IN)"/>
    <n v="4000"/>
    <s v="M"/>
    <n v="20.04"/>
    <n v="0.41"/>
    <n v="1638.8"/>
  </r>
  <r>
    <x v="1"/>
    <s v="顾客"/>
    <s v="內需"/>
    <s v="-無-"/>
    <s v="C00001"/>
    <x v="2"/>
    <s v="江苏京信电子有限公司(Cable)"/>
    <s v="자동차(일반)"/>
    <s v="AVSS"/>
    <n v="100000489"/>
    <s v="AVSS"/>
    <s v="0.5SQ"/>
    <s v="Gr"/>
    <m/>
    <n v="1000"/>
    <s v="완제품"/>
    <s v="AVSS 0.5SQ(완제품)"/>
    <s v="A/R송장 (IN)"/>
    <n v="4000"/>
    <s v="M"/>
    <n v="20.04"/>
    <n v="0.41"/>
    <n v="1638.8"/>
  </r>
  <r>
    <x v="1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2000"/>
    <s v="M"/>
    <n v="10.02"/>
    <n v="0.41"/>
    <n v="819.4"/>
  </r>
  <r>
    <x v="1"/>
    <s v="顾客"/>
    <s v="內需"/>
    <s v="-無-"/>
    <s v="C00001"/>
    <x v="2"/>
    <s v="江苏京信电子有限公司(Cable)"/>
    <s v="자동차(일반)"/>
    <s v="AVSS"/>
    <n v="100000524"/>
    <s v="AVSS"/>
    <s v="0.5SQ"/>
    <s v="O"/>
    <m/>
    <n v="1000"/>
    <s v="완제품"/>
    <s v="AVSS 0.5SQ(완제품)"/>
    <s v="A/R송장 (IN)"/>
    <n v="7000"/>
    <s v="M"/>
    <n v="35.07"/>
    <n v="0.41"/>
    <n v="2867.9"/>
  </r>
  <r>
    <x v="1"/>
    <s v="顾客"/>
    <s v="內需"/>
    <s v="-無-"/>
    <s v="C00001"/>
    <x v="2"/>
    <s v="江苏京信电子有限公司(Cable)"/>
    <s v="자동차(일반)"/>
    <s v="AVSS"/>
    <n v="100000566"/>
    <s v="AVSS"/>
    <s v="0.5SQ"/>
    <s v="P"/>
    <m/>
    <n v="1000"/>
    <s v="완제품"/>
    <s v="AVSS 0.5SQ(완제품)"/>
    <s v="A/R송장 (IN)"/>
    <n v="2000"/>
    <s v="M"/>
    <n v="10.02"/>
    <n v="0.41"/>
    <n v="819.4"/>
  </r>
  <r>
    <x v="1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39000"/>
    <s v="M"/>
    <n v="195.39"/>
    <n v="0.41"/>
    <n v="15978.3"/>
  </r>
  <r>
    <x v="1"/>
    <s v="顾客"/>
    <s v="內需"/>
    <s v="-無-"/>
    <s v="C00001"/>
    <x v="2"/>
    <s v="江苏京信电子有限公司(Cable)"/>
    <s v="자동차(일반)"/>
    <s v="AVSS"/>
    <n v="100000605"/>
    <s v="AVSS"/>
    <s v="0.5SQ"/>
    <s v="W"/>
    <m/>
    <n v="1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5000"/>
    <s v="M"/>
    <n v="25.05"/>
    <n v="0.41"/>
    <n v="2048.5"/>
  </r>
  <r>
    <x v="1"/>
    <s v="顾客"/>
    <s v="內需"/>
    <s v="-無-"/>
    <s v="C00001"/>
    <x v="2"/>
    <s v="江苏京信电子有限公司(Cable)"/>
    <s v="자동차(일반)"/>
    <s v="AVSS"/>
    <n v="100000639"/>
    <s v="AVSS"/>
    <s v="0.85SQ"/>
    <s v="B"/>
    <m/>
    <n v="1000"/>
    <s v="완제품"/>
    <s v="AVSS 0.85SQ(완제품)"/>
    <s v="A/R송장 (IN)"/>
    <n v="2000"/>
    <s v="M"/>
    <n v="15.38"/>
    <n v="0.6"/>
    <n v="1202"/>
  </r>
  <r>
    <x v="1"/>
    <s v="顾客"/>
    <s v="內需"/>
    <s v="-無-"/>
    <s v="C00001"/>
    <x v="2"/>
    <s v="江苏京信电子有限公司(Cable)"/>
    <s v="자동차(일반)"/>
    <s v="AVSS"/>
    <n v="100000649"/>
    <s v="AVSS"/>
    <s v="0.85SQ"/>
    <s v="Br"/>
    <m/>
    <n v="1000"/>
    <s v="완제품"/>
    <s v="AVSS 0.85SQ(완제품)"/>
    <s v="A/R송장 (IN)"/>
    <n v="9000"/>
    <s v="M"/>
    <n v="69.209999999999994"/>
    <n v="0.6"/>
    <n v="5409"/>
  </r>
  <r>
    <x v="1"/>
    <s v="顾客"/>
    <s v="內需"/>
    <s v="-無-"/>
    <s v="C00001"/>
    <x v="2"/>
    <s v="江苏京信电子有限公司(Cable)"/>
    <s v="자동차(일반)"/>
    <s v="AVSS"/>
    <n v="100000677"/>
    <s v="AVSS"/>
    <s v="0.85SQ"/>
    <s v="G"/>
    <m/>
    <n v="1000"/>
    <s v="완제품"/>
    <s v="AVSS 0.85SQ(완제품)"/>
    <s v="A/R송장 (IN)"/>
    <n v="4000"/>
    <s v="M"/>
    <n v="30.76"/>
    <n v="0.6"/>
    <n v="2404"/>
  </r>
  <r>
    <x v="1"/>
    <s v="顾客"/>
    <s v="內需"/>
    <s v="-無-"/>
    <s v="C00001"/>
    <x v="2"/>
    <s v="江苏京信电子有限公司(Cable)"/>
    <s v="자동차(일반)"/>
    <s v="AVSS"/>
    <n v="100000629"/>
    <s v="AVSS"/>
    <s v="0.85SQ"/>
    <s v="Gr"/>
    <m/>
    <n v="1000"/>
    <s v="완제품"/>
    <s v="AVSS 0.85SQ(완제품)"/>
    <s v="A/R송장 (IN)"/>
    <n v="12000"/>
    <s v="M"/>
    <n v="92.28"/>
    <n v="0.6"/>
    <n v="7212"/>
  </r>
  <r>
    <x v="1"/>
    <s v="顾客"/>
    <s v="內需"/>
    <s v="-無-"/>
    <s v="C00001"/>
    <x v="2"/>
    <s v="江苏京信电子有限公司(Cable)"/>
    <s v="자동차(일반)"/>
    <s v="AVSS"/>
    <n v="100000657"/>
    <s v="AVSS"/>
    <s v="0.85SQ"/>
    <s v="O"/>
    <m/>
    <n v="1000"/>
    <s v="완제품"/>
    <s v="AVSS 0.85SQ(완제품)"/>
    <s v="A/R송장 (IN)"/>
    <n v="5000"/>
    <s v="M"/>
    <n v="38.450000000000003"/>
    <n v="0.6"/>
    <n v="3005"/>
  </r>
  <r>
    <x v="1"/>
    <s v="顾客"/>
    <s v="內需"/>
    <s v="-無-"/>
    <s v="C00001"/>
    <x v="2"/>
    <s v="江苏京信电子有限公司(Cable)"/>
    <s v="자동차(일반)"/>
    <s v="AVSS"/>
    <n v="100000706"/>
    <s v="AVSS"/>
    <s v="0.85SQ"/>
    <s v="R"/>
    <m/>
    <n v="1000"/>
    <s v="완제품"/>
    <s v="AVSS 0.85SQ(완제품)"/>
    <s v="A/R송장 (IN)"/>
    <n v="1000"/>
    <s v="M"/>
    <n v="7.69"/>
    <n v="0.6"/>
    <n v="601"/>
  </r>
  <r>
    <x v="1"/>
    <s v="顾客"/>
    <s v="內需"/>
    <s v="-無-"/>
    <s v="C00001"/>
    <x v="2"/>
    <s v="江苏京信电子有限公司(Cable)"/>
    <s v="자동차(일반)"/>
    <s v="AVSS"/>
    <n v="100000729"/>
    <s v="AVSS"/>
    <s v="0.85SQ"/>
    <s v="W"/>
    <m/>
    <n v="1000"/>
    <s v="완제품"/>
    <s v="AVSS 0.85SQ(완제품)"/>
    <s v="A/R송장 (IN)"/>
    <n v="2000"/>
    <s v="M"/>
    <n v="15.38"/>
    <n v="0.6"/>
    <n v="1202"/>
  </r>
  <r>
    <x v="1"/>
    <s v="顾客"/>
    <s v="內需"/>
    <s v="-無-"/>
    <s v="C00001"/>
    <x v="2"/>
    <s v="江苏京信电子有限公司(Cable)"/>
    <s v="자동차(일반)"/>
    <s v="AVSS"/>
    <n v="100000759"/>
    <s v="AVSS"/>
    <s v="1.25SQ"/>
    <s v="B"/>
    <m/>
    <n v="700"/>
    <s v="완제품"/>
    <s v="AVSS 1.25SQ(완제품)"/>
    <s v="A/R송장 (IN)"/>
    <n v="7700"/>
    <s v="M"/>
    <n v="86.78"/>
    <n v="0.84"/>
    <n v="6497.26"/>
  </r>
  <r>
    <x v="1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6300"/>
    <s v="M"/>
    <n v="71"/>
    <n v="0.84"/>
    <n v="5315.94"/>
  </r>
  <r>
    <x v="1"/>
    <s v="顾客"/>
    <s v="內需"/>
    <s v="-無-"/>
    <s v="C00001"/>
    <x v="2"/>
    <s v="江苏京信电子有限公司(Cable)"/>
    <s v="자동차(일반)"/>
    <s v="AVSS"/>
    <n v="100000787"/>
    <s v="AVSS"/>
    <s v="1.25SQ"/>
    <s v="G"/>
    <m/>
    <n v="700"/>
    <s v="완제품"/>
    <s v="AVSS 1.25SQ(완제품)"/>
    <s v="A/R송장 (IN)"/>
    <n v="7000"/>
    <s v="M"/>
    <n v="78.89"/>
    <n v="0.84"/>
    <n v="5906.6"/>
  </r>
  <r>
    <x v="1"/>
    <s v="顾客"/>
    <s v="內需"/>
    <s v="-無-"/>
    <s v="C00001"/>
    <x v="2"/>
    <s v="江苏京信电子有限公司(Cable)"/>
    <s v="자동차(일반)"/>
    <s v="AVSS"/>
    <n v="100000750"/>
    <s v="AVSS"/>
    <s v="1.25SQ"/>
    <s v="Gr"/>
    <m/>
    <n v="700"/>
    <s v="완제품"/>
    <s v="AVSS 1.25SQ(완제품)"/>
    <s v="A/R송장 (IN)"/>
    <n v="3500"/>
    <s v="M"/>
    <n v="39.450000000000003"/>
    <n v="0.84"/>
    <n v="2953.3"/>
  </r>
  <r>
    <x v="1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3500"/>
    <s v="M"/>
    <n v="39.450000000000003"/>
    <n v="0.84"/>
    <n v="2953.3"/>
  </r>
  <r>
    <x v="1"/>
    <s v="顾客"/>
    <s v="內需"/>
    <s v="-無-"/>
    <s v="C00001"/>
    <x v="2"/>
    <s v="江苏京信电子有限公司(Cable)"/>
    <s v="자동차(일반)"/>
    <s v="AVSS"/>
    <n v="100000773"/>
    <s v="AVSS"/>
    <s v="1.25SQ"/>
    <s v="O"/>
    <m/>
    <n v="700"/>
    <s v="완제품"/>
    <s v="AVSS 1.25SQ(완제품)"/>
    <s v="A/R송장 (IN)"/>
    <n v="5600"/>
    <s v="M"/>
    <n v="63.11"/>
    <n v="0.84"/>
    <n v="4725.28"/>
  </r>
  <r>
    <x v="1"/>
    <s v="顾客"/>
    <s v="內需"/>
    <s v="-無-"/>
    <s v="C00001"/>
    <x v="2"/>
    <s v="江苏京信电子有限公司(Cable)"/>
    <s v="자동차(일반)"/>
    <s v="AVSS"/>
    <n v="100000801"/>
    <s v="AVSS"/>
    <s v="1.25SQ"/>
    <s v="P"/>
    <m/>
    <n v="700"/>
    <s v="완제품"/>
    <s v="AVSS 1.25SQ(완제품)"/>
    <s v="A/R송장 (IN)"/>
    <n v="4900"/>
    <s v="M"/>
    <n v="55.22"/>
    <n v="0.84"/>
    <n v="4134.62"/>
  </r>
  <r>
    <x v="1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8400"/>
    <s v="M"/>
    <n v="94.67"/>
    <n v="0.84"/>
    <n v="7087.92"/>
  </r>
  <r>
    <x v="1"/>
    <s v="顾客"/>
    <s v="內需"/>
    <s v="-無-"/>
    <s v="C00001"/>
    <x v="2"/>
    <s v="江苏京信电子有限公司(Cable)"/>
    <s v="자동차(일반)"/>
    <s v="AVSS"/>
    <n v="100000824"/>
    <s v="AVSS"/>
    <s v="1.25SQ"/>
    <s v="W"/>
    <m/>
    <n v="700"/>
    <s v="완제품"/>
    <s v="AVSS 1.25SQ(완제품)"/>
    <s v="A/R송장 (IN)"/>
    <n v="7700"/>
    <s v="M"/>
    <n v="86.78"/>
    <n v="0.84"/>
    <n v="6497.26"/>
  </r>
  <r>
    <x v="1"/>
    <s v="顾客"/>
    <s v="內需"/>
    <s v="-無-"/>
    <s v="C00001"/>
    <x v="2"/>
    <s v="江苏京信电子有限公司(Cable)"/>
    <s v="자동차(일반)"/>
    <s v="AVSS"/>
    <n v="100000833"/>
    <s v="AVSS"/>
    <s v="1.25SQ"/>
    <s v="Y"/>
    <m/>
    <n v="700"/>
    <s v="완제품"/>
    <s v="AVSS 1.25SQ(완제품)"/>
    <s v="A/R송장 (IN)"/>
    <n v="7700"/>
    <s v="M"/>
    <n v="86.78"/>
    <n v="0.84"/>
    <n v="6497.26"/>
  </r>
  <r>
    <x v="1"/>
    <s v="顾客"/>
    <s v="內需"/>
    <s v="-無-"/>
    <s v="C00001"/>
    <x v="2"/>
    <s v="江苏京信电子有限公司(Cable)"/>
    <s v="자동차(일반)"/>
    <s v="AVSS"/>
    <n v="100000872"/>
    <s v="AVSS"/>
    <s v="2SQ"/>
    <s v="P"/>
    <m/>
    <n v="500"/>
    <s v="완제품"/>
    <s v="AVSS 2SQ(완제품)"/>
    <s v="A/R송장 (IN)"/>
    <n v="2500"/>
    <s v="M"/>
    <n v="45.4"/>
    <n v="1.32"/>
    <n v="3304.25"/>
  </r>
  <r>
    <x v="1"/>
    <s v="顾客"/>
    <s v="內需"/>
    <s v="-無-"/>
    <s v="C00001"/>
    <x v="2"/>
    <s v="江苏京信电子有限公司(Cable)"/>
    <s v="자동차(일반)"/>
    <s v="AVSS"/>
    <n v="100000880"/>
    <s v="AVSS"/>
    <s v="2SQ"/>
    <s v="R"/>
    <m/>
    <n v="500"/>
    <s v="완제품"/>
    <s v="AVSS 2SQ(완제품)"/>
    <s v="A/R송장 (IN)"/>
    <n v="1000"/>
    <s v="M"/>
    <n v="18.16"/>
    <n v="1.32"/>
    <n v="1321.7"/>
  </r>
  <r>
    <x v="1"/>
    <s v="顾客"/>
    <s v="內需"/>
    <s v="-無-"/>
    <s v="C00001"/>
    <x v="2"/>
    <s v="江苏京信电子有限公司(Cable)"/>
    <s v="자동차(일반)"/>
    <s v="AVSS"/>
    <n v="100000934"/>
    <s v="AVSS"/>
    <s v="0.3SQ"/>
    <s v="B/W"/>
    <m/>
    <n v="1500"/>
    <s v="완제품"/>
    <s v="AVSS 0.3SQ(완제품)"/>
    <s v="A/R송장 (IN)"/>
    <n v="1500"/>
    <s v="M"/>
    <n v="4.97"/>
    <n v="0.28999999999999998"/>
    <n v="441.15"/>
  </r>
  <r>
    <x v="1"/>
    <s v="顾客"/>
    <s v="內需"/>
    <s v="-無-"/>
    <s v="C00001"/>
    <x v="2"/>
    <s v="江苏京信电子有限公司(Cable)"/>
    <s v="자동차(일반)"/>
    <s v="AVSS"/>
    <n v="100000551"/>
    <s v="AVSS"/>
    <s v="0.5SQ"/>
    <s v="L/R"/>
    <m/>
    <n v="1000"/>
    <s v="완제품"/>
    <s v="AVSS 0.5SQ(완제품)"/>
    <s v="A/R송장 (IN)"/>
    <n v="3000"/>
    <s v="M"/>
    <n v="15.03"/>
    <n v="0.41"/>
    <n v="1229.0999999999999"/>
  </r>
  <r>
    <x v="1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120000"/>
    <s v="M"/>
    <n v="397.2"/>
    <n v="0.28999999999999998"/>
    <n v="35292"/>
  </r>
  <r>
    <x v="1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40000"/>
    <s v="M"/>
    <n v="132.4"/>
    <n v="0.28999999999999998"/>
    <n v="11764"/>
  </r>
  <r>
    <x v="1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40000"/>
    <s v="M"/>
    <n v="132.4"/>
    <n v="0.28999999999999998"/>
    <n v="11764"/>
  </r>
  <r>
    <x v="1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60000"/>
    <s v="M"/>
    <n v="198.54"/>
    <n v="0.28999999999999998"/>
    <n v="17646"/>
  </r>
  <r>
    <x v="1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110000"/>
    <s v="M"/>
    <n v="364.1"/>
    <n v="0.28999999999999998"/>
    <n v="32351"/>
  </r>
  <r>
    <x v="1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40000"/>
    <s v="M"/>
    <n v="132.4"/>
    <n v="0.28999999999999998"/>
    <n v="11764"/>
  </r>
  <r>
    <x v="1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80000"/>
    <s v="M"/>
    <n v="264.8"/>
    <n v="0.28999999999999998"/>
    <n v="23528"/>
  </r>
  <r>
    <x v="1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80000"/>
    <s v="M"/>
    <n v="264.8"/>
    <n v="0.28999999999999998"/>
    <n v="23528"/>
  </r>
  <r>
    <x v="1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40000"/>
    <s v="M"/>
    <n v="132.36000000000001"/>
    <n v="0.28999999999999998"/>
    <n v="11764"/>
  </r>
  <r>
    <x v="1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30000"/>
    <s v="M"/>
    <n v="99.3"/>
    <n v="0.28999999999999998"/>
    <n v="8823"/>
  </r>
  <r>
    <x v="1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40000"/>
    <s v="M"/>
    <n v="132.4"/>
    <n v="0.28999999999999998"/>
    <n v="11764"/>
  </r>
  <r>
    <x v="1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70000"/>
    <s v="M"/>
    <n v="231.7"/>
    <n v="0.28999999999999998"/>
    <n v="20587"/>
  </r>
  <r>
    <x v="1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40000"/>
    <s v="M"/>
    <n v="132.4"/>
    <n v="0.28999999999999998"/>
    <n v="11764"/>
  </r>
  <r>
    <x v="1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7500"/>
    <s v="M"/>
    <n v="24.83"/>
    <n v="0.28999999999999998"/>
    <n v="2205.75"/>
  </r>
  <r>
    <x v="1"/>
    <s v="顾客"/>
    <s v="內需"/>
    <s v="-無-"/>
    <s v="C00001"/>
    <x v="2"/>
    <s v="江苏京信电子有限公司(Cable)"/>
    <s v="자동차(일반)"/>
    <s v="AVSS"/>
    <n v="100000934"/>
    <s v="AVSS"/>
    <s v="0.3SQ"/>
    <s v="B/W"/>
    <m/>
    <n v="1500"/>
    <s v="완제품"/>
    <s v="AVSS 0.3SQ(완제품)"/>
    <s v="A/R송장 (IN)"/>
    <n v="1500"/>
    <s v="M"/>
    <n v="4.97"/>
    <n v="0.28999999999999998"/>
    <n v="441.15"/>
  </r>
  <r>
    <x v="1"/>
    <s v="顾客"/>
    <s v="內需"/>
    <s v="-無-"/>
    <s v="C00001"/>
    <x v="2"/>
    <s v="江苏京信电子有限公司(Cable)"/>
    <s v="자동차(일반)"/>
    <s v="AVSS"/>
    <n v="100000954"/>
    <s v="AVSS"/>
    <s v="0.3SQ"/>
    <s v="G/B"/>
    <m/>
    <n v="1500"/>
    <s v="완제품"/>
    <s v="AVSS 0.3SQ(완제품)"/>
    <s v="A/R송장 (IN)"/>
    <n v="9000"/>
    <s v="M"/>
    <n v="29.79"/>
    <n v="0.28999999999999998"/>
    <n v="2646.9"/>
  </r>
  <r>
    <x v="1"/>
    <s v="顾客"/>
    <s v="內需"/>
    <s v="-無-"/>
    <s v="C00001"/>
    <x v="2"/>
    <s v="江苏京信电子有限公司(Cable)"/>
    <s v="자동차(일반)"/>
    <s v="AVSS"/>
    <n v="100000955"/>
    <s v="AVSS"/>
    <s v="0.3SQ"/>
    <s v="G/O"/>
    <m/>
    <n v="1500"/>
    <s v="완제품"/>
    <s v="AVSS 0.3SQ(완제품)"/>
    <s v="A/R송장 (IN)"/>
    <n v="12000"/>
    <s v="M"/>
    <n v="39.72"/>
    <n v="0.28999999999999998"/>
    <n v="3529.2"/>
  </r>
  <r>
    <x v="1"/>
    <s v="顾客"/>
    <s v="內需"/>
    <s v="-無-"/>
    <s v="C00001"/>
    <x v="2"/>
    <s v="江苏京信电子有限公司(Cable)"/>
    <s v="자동차(일반)"/>
    <s v="AVSS"/>
    <n v="100000929"/>
    <s v="AVSS"/>
    <s v="0.3SQ"/>
    <s v="Gr"/>
    <m/>
    <n v="1500"/>
    <s v="완제품"/>
    <s v="AVSS 0.3SQ(완제품)"/>
    <s v="A/R송장 (IN)"/>
    <n v="24000"/>
    <s v="M"/>
    <n v="79.44"/>
    <n v="0.28999999999999998"/>
    <n v="7058.4"/>
  </r>
  <r>
    <x v="1"/>
    <s v="顾客"/>
    <s v="內需"/>
    <s v="-無-"/>
    <s v="C00001"/>
    <x v="2"/>
    <s v="江苏京信电子有限公司(Cable)"/>
    <s v="자동차(일반)"/>
    <s v="AVSS"/>
    <n v="100000924"/>
    <s v="AVSS"/>
    <s v="0.3SQ"/>
    <s v="Gr/B"/>
    <m/>
    <n v="1500"/>
    <s v="완제품"/>
    <s v="AVSS 0.3SQ(완제품)"/>
    <s v="A/R송장 (IN)"/>
    <n v="4500"/>
    <s v="M"/>
    <n v="14.9"/>
    <n v="0.28999999999999998"/>
    <n v="1323.45"/>
  </r>
  <r>
    <x v="1"/>
    <s v="顾客"/>
    <s v="內需"/>
    <s v="-無-"/>
    <s v="C00001"/>
    <x v="2"/>
    <s v="江苏京信电子有限公司(Cable)"/>
    <s v="자동차(일반)"/>
    <s v="AVSS"/>
    <n v="100000925"/>
    <s v="AVSS"/>
    <s v="0.3SQ"/>
    <s v="Gr/O"/>
    <m/>
    <n v="1500"/>
    <s v="완제품"/>
    <s v="AVSS 0.3SQ(완제품)"/>
    <s v="A/R송장 (IN)"/>
    <n v="9000"/>
    <s v="M"/>
    <n v="29.79"/>
    <n v="0.28999999999999998"/>
    <n v="2646.9"/>
  </r>
  <r>
    <x v="1"/>
    <s v="顾客"/>
    <s v="內需"/>
    <s v="-無-"/>
    <s v="C00001"/>
    <x v="2"/>
    <s v="江苏京信电子有限公司(Cable)"/>
    <s v="자동차(일반)"/>
    <s v="AVSS"/>
    <n v="100000962"/>
    <s v="AVSS"/>
    <s v="0.3SQ"/>
    <s v="L/B"/>
    <m/>
    <n v="1500"/>
    <s v="완제품"/>
    <s v="AVSS 0.3SQ(완제품)"/>
    <s v="A/R송장 (IN)"/>
    <n v="19500"/>
    <s v="M"/>
    <n v="64.55"/>
    <n v="0.28999999999999998"/>
    <n v="5734.95"/>
  </r>
  <r>
    <x v="1"/>
    <s v="顾客"/>
    <s v="內需"/>
    <s v="-無-"/>
    <s v="C00001"/>
    <x v="2"/>
    <s v="江苏京信电子有限公司(Cable)"/>
    <s v="자동차(일반)"/>
    <s v="AVSS"/>
    <n v="100000963"/>
    <s v="AVSS"/>
    <s v="0.3SQ"/>
    <s v="L/O"/>
    <m/>
    <n v="1500"/>
    <s v="완제품"/>
    <s v="AVSS 0.3SQ(완제품)"/>
    <s v="A/R송장 (IN)"/>
    <n v="1500"/>
    <s v="M"/>
    <n v="4.97"/>
    <n v="0.28999999999999998"/>
    <n v="441.15"/>
  </r>
  <r>
    <x v="1"/>
    <s v="顾客"/>
    <s v="內需"/>
    <s v="-無-"/>
    <s v="C00001"/>
    <x v="2"/>
    <s v="江苏京信电子有限公司(Cable)"/>
    <s v="자동차(일반)"/>
    <s v="AVSS"/>
    <n v="100000945"/>
    <s v="AVSS"/>
    <s v="0.3SQ"/>
    <s v="O/B"/>
    <m/>
    <n v="1500"/>
    <s v="완제품"/>
    <s v="AVSS 0.3SQ(완제품)"/>
    <s v="A/R송장 (IN)"/>
    <n v="13500"/>
    <s v="M"/>
    <n v="44.69"/>
    <n v="0.28999999999999998"/>
    <n v="3970.35"/>
  </r>
  <r>
    <x v="1"/>
    <s v="顾客"/>
    <s v="內需"/>
    <s v="-無-"/>
    <s v="C00001"/>
    <x v="2"/>
    <s v="江苏京信电子有限公司(Cable)"/>
    <s v="자동차(일반)"/>
    <s v="AVSS"/>
    <n v="100000969"/>
    <s v="AVSS"/>
    <s v="0.3SQ"/>
    <s v="P/B"/>
    <m/>
    <n v="1500"/>
    <s v="완제품"/>
    <s v="AVSS 0.3SQ(완제품)"/>
    <s v="A/R송장 (IN)"/>
    <n v="13500"/>
    <s v="M"/>
    <n v="44.69"/>
    <n v="0.28999999999999998"/>
    <n v="3970.35"/>
  </r>
  <r>
    <x v="1"/>
    <s v="顾客"/>
    <s v="內需"/>
    <s v="-無-"/>
    <s v="C00001"/>
    <x v="2"/>
    <s v="江苏京信电子有限公司(Cable)"/>
    <s v="자동차(일반)"/>
    <s v="AVSS"/>
    <n v="100000973"/>
    <s v="AVSS"/>
    <s v="0.3SQ"/>
    <s v="R/B"/>
    <m/>
    <n v="1500"/>
    <s v="완제품"/>
    <s v="AVSS 0.3SQ(완제품)"/>
    <s v="A/R송장 (IN)"/>
    <n v="15000"/>
    <s v="M"/>
    <n v="49.65"/>
    <n v="0.28999999999999998"/>
    <n v="4411.5"/>
  </r>
  <r>
    <x v="1"/>
    <s v="顾客"/>
    <s v="內需"/>
    <s v="-無-"/>
    <s v="C00001"/>
    <x v="2"/>
    <s v="江苏京信电子有限公司(Cable)"/>
    <s v="자동차(일반)"/>
    <s v="AVSS"/>
    <n v="100000974"/>
    <s v="AVSS"/>
    <s v="0.3SQ"/>
    <s v="R/O"/>
    <m/>
    <n v="1500"/>
    <s v="완제품"/>
    <s v="AVSS 0.3SQ(완제품)"/>
    <s v="A/R송장 (IN)"/>
    <n v="18000"/>
    <s v="M"/>
    <n v="59.58"/>
    <n v="0.28999999999999998"/>
    <n v="5293.8"/>
  </r>
  <r>
    <x v="1"/>
    <s v="顾客"/>
    <s v="內需"/>
    <s v="-無-"/>
    <s v="C00001"/>
    <x v="2"/>
    <s v="江苏京信电子有限公司(Cable)"/>
    <s v="자동차(일반)"/>
    <s v="AVSS"/>
    <n v="100000986"/>
    <s v="AVSS"/>
    <s v="0.3SQ"/>
    <s v="W/B"/>
    <m/>
    <n v="1500"/>
    <s v="완제품"/>
    <s v="AVSS 0.3SQ(완제품)"/>
    <s v="A/R송장 (IN)"/>
    <n v="12000"/>
    <s v="M"/>
    <n v="39.72"/>
    <n v="0.28999999999999998"/>
    <n v="3529.2"/>
  </r>
  <r>
    <x v="1"/>
    <s v="顾客"/>
    <s v="內需"/>
    <s v="-無-"/>
    <s v="C00001"/>
    <x v="2"/>
    <s v="江苏京信电子有限公司(Cable)"/>
    <s v="자동차(일반)"/>
    <s v="AVSS"/>
    <n v="100000987"/>
    <s v="AVSS"/>
    <s v="0.3SQ"/>
    <s v="W/O"/>
    <m/>
    <n v="1500"/>
    <s v="완제품"/>
    <s v="AVSS 0.3SQ(완제품)"/>
    <s v="A/R송장 (IN)"/>
    <n v="9000"/>
    <s v="M"/>
    <n v="29.79"/>
    <n v="0.28999999999999998"/>
    <n v="2646.9"/>
  </r>
  <r>
    <x v="1"/>
    <s v="顾客"/>
    <s v="內需"/>
    <s v="-無-"/>
    <s v="C00001"/>
    <x v="2"/>
    <s v="江苏京信电子有限公司(Cable)"/>
    <s v="자동차(일반)"/>
    <s v="AVSS"/>
    <n v="100000993"/>
    <s v="AVSS"/>
    <s v="0.3SQ"/>
    <s v="Y/B"/>
    <m/>
    <n v="1500"/>
    <s v="완제품"/>
    <s v="AVSS 0.3SQ(완제품)"/>
    <s v="A/R송장 (IN)"/>
    <n v="13500"/>
    <s v="M"/>
    <n v="44.69"/>
    <n v="0.28999999999999998"/>
    <n v="3970.35"/>
  </r>
  <r>
    <x v="1"/>
    <s v="顾客"/>
    <s v="內需"/>
    <s v="-無-"/>
    <s v="C00001"/>
    <x v="2"/>
    <s v="江苏京信电子有限公司(Cable)"/>
    <s v="자동차(일반)"/>
    <s v="AVSS"/>
    <n v="100000995"/>
    <s v="AVSS"/>
    <s v="0.3SQ"/>
    <s v="Y/O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40000"/>
    <s v="M"/>
    <n v="132.4"/>
    <n v="0.28999999999999998"/>
    <n v="11764"/>
  </r>
  <r>
    <x v="1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29650"/>
    <s v="M"/>
    <n v="148.55000000000001"/>
    <n v="0.41"/>
    <n v="12147.61"/>
  </r>
  <r>
    <x v="1"/>
    <s v="顾客"/>
    <s v="內需"/>
    <s v="-無-"/>
    <s v="C00001"/>
    <x v="2"/>
    <s v="江苏京信电子有限公司(Cable)"/>
    <s v="자동차(일반)"/>
    <s v="AVSS"/>
    <n v="100000492"/>
    <s v="AVSS"/>
    <s v="0.5SQ"/>
    <s v="B/O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514"/>
    <s v="AVSS"/>
    <s v="0.5SQ"/>
    <s v="Br"/>
    <m/>
    <n v="1000"/>
    <s v="완제품"/>
    <s v="AVSS 0.5SQ(완제품)"/>
    <s v="A/R송장 (IN)"/>
    <n v="14000"/>
    <s v="M"/>
    <n v="70.14"/>
    <n v="0.41"/>
    <n v="5735.8"/>
  </r>
  <r>
    <x v="1"/>
    <s v="顾客"/>
    <s v="內需"/>
    <s v="-無-"/>
    <s v="C00001"/>
    <x v="2"/>
    <s v="江苏京信电子有限公司(Cable)"/>
    <s v="자동차(일반)"/>
    <s v="AVSS"/>
    <n v="100000541"/>
    <s v="AVSS"/>
    <s v="0.5SQ"/>
    <s v="G"/>
    <m/>
    <n v="1000"/>
    <s v="완제품"/>
    <s v="AVSS 0.5SQ(완제품)"/>
    <s v="A/R송장 (IN)"/>
    <n v="9000"/>
    <s v="M"/>
    <n v="45.09"/>
    <n v="0.41"/>
    <n v="3687.3"/>
  </r>
  <r>
    <x v="1"/>
    <s v="顾客"/>
    <s v="內需"/>
    <s v="-無-"/>
    <s v="C00001"/>
    <x v="2"/>
    <s v="江苏京信电子有限公司(Cable)"/>
    <s v="자동차(일반)"/>
    <s v="AVSS"/>
    <n v="100000489"/>
    <s v="AVSS"/>
    <s v="0.5SQ"/>
    <s v="Gr"/>
    <m/>
    <n v="1000"/>
    <s v="완제품"/>
    <s v="AVSS 0.5SQ(완제품)"/>
    <s v="A/R송장 (IN)"/>
    <n v="3000"/>
    <s v="M"/>
    <n v="15.03"/>
    <n v="0.41"/>
    <n v="1229.0999999999999"/>
  </r>
  <r>
    <x v="1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9000"/>
    <s v="M"/>
    <n v="45.09"/>
    <n v="0.41"/>
    <n v="3687.3"/>
  </r>
  <r>
    <x v="1"/>
    <s v="顾客"/>
    <s v="內需"/>
    <s v="-無-"/>
    <s v="C00001"/>
    <x v="2"/>
    <s v="江苏京信电子有限公司(Cable)"/>
    <s v="자동차(일반)"/>
    <s v="AVSS"/>
    <n v="100000546"/>
    <s v="AVSS"/>
    <s v="0.5SQ"/>
    <s v="L/B"/>
    <m/>
    <n v="1000"/>
    <s v="완제품"/>
    <s v="AVSS 0.5SQ(완제품)"/>
    <s v="A/R송장 (IN)"/>
    <n v="3000"/>
    <s v="M"/>
    <n v="15.03"/>
    <n v="0.41"/>
    <n v="1229.0999999999999"/>
  </r>
  <r>
    <x v="1"/>
    <s v="顾客"/>
    <s v="內需"/>
    <s v="-無-"/>
    <s v="C00001"/>
    <x v="2"/>
    <s v="江苏京信电子有限公司(Cable)"/>
    <s v="자동차(일반)"/>
    <s v="AVSS"/>
    <n v="100000549"/>
    <s v="AVSS"/>
    <s v="0.5SQ"/>
    <s v="L/O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524"/>
    <s v="AVSS"/>
    <s v="0.5SQ"/>
    <s v="O"/>
    <m/>
    <n v="1000"/>
    <s v="완제품"/>
    <s v="AVSS 0.5SQ(완제품)"/>
    <s v="A/R송장 (IN)"/>
    <n v="5000"/>
    <s v="M"/>
    <n v="25.05"/>
    <n v="0.41"/>
    <n v="2048.5"/>
  </r>
  <r>
    <x v="1"/>
    <s v="顾客"/>
    <s v="內需"/>
    <s v="-無-"/>
    <s v="C00001"/>
    <x v="2"/>
    <s v="江苏京信电子有限公司(Cable)"/>
    <s v="자동차(일반)"/>
    <s v="AVSS"/>
    <n v="100000566"/>
    <s v="AVSS"/>
    <s v="0.5SQ"/>
    <s v="P"/>
    <m/>
    <n v="1000"/>
    <s v="완제품"/>
    <s v="AVSS 0.5SQ(완제품)"/>
    <s v="A/R송장 (IN)"/>
    <n v="10000"/>
    <s v="M"/>
    <n v="50.1"/>
    <n v="0.41"/>
    <n v="4097"/>
  </r>
  <r>
    <x v="1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13000"/>
    <s v="M"/>
    <n v="65.13"/>
    <n v="0.41"/>
    <n v="5326.1"/>
  </r>
  <r>
    <x v="1"/>
    <s v="顾客"/>
    <s v="內需"/>
    <s v="-無-"/>
    <s v="C00001"/>
    <x v="2"/>
    <s v="江苏京信电子有限公司(Cable)"/>
    <s v="자동차(일반)"/>
    <s v="AVSS"/>
    <n v="100000570"/>
    <s v="AVSS"/>
    <s v="0.5SQ"/>
    <s v="R/O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605"/>
    <s v="AVSS"/>
    <s v="0.5SQ"/>
    <s v="W"/>
    <m/>
    <n v="1000"/>
    <s v="완제품"/>
    <s v="AVSS 0.5SQ(완제품)"/>
    <s v="A/R송장 (IN)"/>
    <n v="4000"/>
    <s v="M"/>
    <n v="20.04"/>
    <n v="0.41"/>
    <n v="1638.8"/>
  </r>
  <r>
    <x v="1"/>
    <s v="顾客"/>
    <s v="內需"/>
    <s v="-無-"/>
    <s v="C00001"/>
    <x v="2"/>
    <s v="江苏京信电子有限公司(Cable)"/>
    <s v="자동차(일반)"/>
    <s v="AVSS"/>
    <n v="100000599"/>
    <s v="AVSS"/>
    <s v="0.5SQ"/>
    <s v="W/O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12000"/>
    <s v="M"/>
    <n v="60.12"/>
    <n v="0.41"/>
    <n v="4916.3999999999996"/>
  </r>
  <r>
    <x v="1"/>
    <s v="顾客"/>
    <s v="內需"/>
    <s v="-無-"/>
    <s v="C00001"/>
    <x v="2"/>
    <s v="江苏京信电子有限公司(Cable)"/>
    <s v="자동차(일반)"/>
    <s v="AVSS"/>
    <n v="100000611"/>
    <s v="AVSS"/>
    <s v="0.5SQ"/>
    <s v="Y/B"/>
    <m/>
    <n v="1000"/>
    <s v="완제품"/>
    <s v="AVSS 0.5SQ(완제품)"/>
    <s v="A/R송장 (IN)"/>
    <n v="5000"/>
    <s v="M"/>
    <n v="25.05"/>
    <n v="0.41"/>
    <n v="2048.5"/>
  </r>
  <r>
    <x v="1"/>
    <s v="顾客"/>
    <s v="內需"/>
    <s v="-無-"/>
    <s v="C00001"/>
    <x v="2"/>
    <s v="江苏京信电子有限公司(Cable)"/>
    <s v="자동차(일반)"/>
    <s v="AVSS"/>
    <n v="100000639"/>
    <s v="AVSS"/>
    <s v="0.85SQ"/>
    <s v="B"/>
    <m/>
    <n v="1000"/>
    <s v="완제품"/>
    <s v="AVSS 0.85SQ(완제품)"/>
    <s v="A/R송장 (IN)"/>
    <n v="8000"/>
    <s v="M"/>
    <n v="61.52"/>
    <n v="0.6"/>
    <n v="4808"/>
  </r>
  <r>
    <x v="1"/>
    <s v="顾客"/>
    <s v="內需"/>
    <s v="-無-"/>
    <s v="C00001"/>
    <x v="2"/>
    <s v="江苏京信电子有限公司(Cable)"/>
    <s v="자동차(일반)"/>
    <s v="AVSS"/>
    <n v="100000649"/>
    <s v="AVSS"/>
    <s v="0.85SQ"/>
    <s v="Br"/>
    <m/>
    <n v="1000"/>
    <s v="완제품"/>
    <s v="AVSS 0.85SQ(완제품)"/>
    <s v="A/R송장 (IN)"/>
    <n v="4000"/>
    <s v="M"/>
    <n v="30.76"/>
    <n v="0.6"/>
    <n v="2404"/>
  </r>
  <r>
    <x v="1"/>
    <s v="顾客"/>
    <s v="內需"/>
    <s v="-無-"/>
    <s v="C00001"/>
    <x v="2"/>
    <s v="江苏京信电子有限公司(Cable)"/>
    <s v="자동차(일반)"/>
    <s v="AVSS"/>
    <n v="100000677"/>
    <s v="AVSS"/>
    <s v="0.85SQ"/>
    <s v="G"/>
    <m/>
    <n v="1000"/>
    <s v="완제품"/>
    <s v="AVSS 0.85SQ(완제품)"/>
    <s v="A/R송장 (IN)"/>
    <n v="1000"/>
    <s v="M"/>
    <n v="7.69"/>
    <n v="0.6"/>
    <n v="601"/>
  </r>
  <r>
    <x v="1"/>
    <s v="顾客"/>
    <s v="內需"/>
    <s v="-無-"/>
    <s v="C00001"/>
    <x v="2"/>
    <s v="江苏京信电子有限公司(Cable)"/>
    <s v="자동차(일반)"/>
    <s v="AVSS"/>
    <n v="100000629"/>
    <s v="AVSS"/>
    <s v="0.85SQ"/>
    <s v="Gr"/>
    <m/>
    <n v="1000"/>
    <s v="완제품"/>
    <s v="AVSS 0.85SQ(완제품)"/>
    <s v="A/R송장 (IN)"/>
    <n v="10000"/>
    <s v="M"/>
    <n v="76.900000000000006"/>
    <n v="0.6"/>
    <n v="6010"/>
  </r>
  <r>
    <x v="1"/>
    <s v="顾客"/>
    <s v="內需"/>
    <s v="-無-"/>
    <s v="C00001"/>
    <x v="2"/>
    <s v="江苏京信电子有限公司(Cable)"/>
    <s v="자동차(일반)"/>
    <s v="AVSS"/>
    <n v="100000688"/>
    <s v="AVSS"/>
    <s v="0.85SQ"/>
    <s v="L"/>
    <m/>
    <n v="1000"/>
    <s v="완제품"/>
    <s v="AVSS 0.85SQ(완제품)"/>
    <s v="A/R송장 (IN)"/>
    <n v="7900"/>
    <s v="M"/>
    <n v="60.75"/>
    <n v="0.6"/>
    <n v="4747.8999999999996"/>
  </r>
  <r>
    <x v="1"/>
    <s v="顾客"/>
    <s v="內需"/>
    <s v="-無-"/>
    <s v="C00001"/>
    <x v="2"/>
    <s v="江苏京信电子有限公司(Cable)"/>
    <s v="자동차(일반)"/>
    <s v="AVSS"/>
    <n v="100000657"/>
    <s v="AVSS"/>
    <s v="0.85SQ"/>
    <s v="O"/>
    <m/>
    <n v="1000"/>
    <s v="완제품"/>
    <s v="AVSS 0.85SQ(완제품)"/>
    <s v="A/R송장 (IN)"/>
    <n v="3000"/>
    <s v="M"/>
    <n v="23.07"/>
    <n v="0.6"/>
    <n v="1803"/>
  </r>
  <r>
    <x v="1"/>
    <s v="顾客"/>
    <s v="內需"/>
    <s v="-無-"/>
    <s v="C00001"/>
    <x v="2"/>
    <s v="江苏京信电子有限公司(Cable)"/>
    <s v="자동차(일반)"/>
    <s v="AVSS"/>
    <n v="100000696"/>
    <s v="AVSS"/>
    <s v="0.85SQ"/>
    <s v="P"/>
    <m/>
    <n v="1000"/>
    <s v="완제품"/>
    <s v="AVSS 0.85SQ(완제품)"/>
    <s v="A/R송장 (IN)"/>
    <n v="2000"/>
    <s v="M"/>
    <n v="15.38"/>
    <n v="0.6"/>
    <n v="1202"/>
  </r>
  <r>
    <x v="1"/>
    <s v="顾客"/>
    <s v="內需"/>
    <s v="-無-"/>
    <s v="C00001"/>
    <x v="2"/>
    <s v="江苏京信电子有限公司(Cable)"/>
    <s v="자동차(일반)"/>
    <s v="AVSS"/>
    <n v="100000729"/>
    <s v="AVSS"/>
    <s v="0.85SQ"/>
    <s v="W"/>
    <m/>
    <n v="1000"/>
    <s v="완제품"/>
    <s v="AVSS 0.85SQ(완제품)"/>
    <s v="A/R송장 (IN)"/>
    <n v="6000"/>
    <s v="M"/>
    <n v="46.14"/>
    <n v="0.6"/>
    <n v="3606"/>
  </r>
  <r>
    <x v="1"/>
    <s v="顾客"/>
    <s v="內需"/>
    <s v="-無-"/>
    <s v="C00001"/>
    <x v="2"/>
    <s v="江苏京信电子有限公司(Cable)"/>
    <s v="자동차(일반)"/>
    <s v="AVSS"/>
    <n v="100000741"/>
    <s v="AVSS"/>
    <s v="0.85SQ"/>
    <s v="Y"/>
    <m/>
    <n v="1000"/>
    <s v="완제품"/>
    <s v="AVSS 0.85SQ(완제품)"/>
    <s v="A/R송장 (IN)"/>
    <n v="1000"/>
    <s v="M"/>
    <n v="7.69"/>
    <n v="0.6"/>
    <n v="601"/>
  </r>
  <r>
    <x v="1"/>
    <s v="顾客"/>
    <s v="內需"/>
    <s v="-無-"/>
    <s v="C00001"/>
    <x v="2"/>
    <s v="江苏京信电子有限公司(Cable)"/>
    <s v="자동차(일반)"/>
    <s v="AVSS"/>
    <n v="100000759"/>
    <s v="AVSS"/>
    <s v="1.25SQ"/>
    <s v="B"/>
    <m/>
    <n v="700"/>
    <s v="완제품"/>
    <s v="AVSS 1.25SQ(완제품)"/>
    <s v="A/R송장 (IN)"/>
    <n v="3500"/>
    <s v="M"/>
    <n v="39.450000000000003"/>
    <n v="0.84"/>
    <n v="2953.3"/>
  </r>
  <r>
    <x v="1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700"/>
    <s v="M"/>
    <n v="7.89"/>
    <n v="0.84"/>
    <n v="590.66"/>
  </r>
  <r>
    <x v="1"/>
    <s v="顾客"/>
    <s v="內需"/>
    <s v="-無-"/>
    <s v="C00001"/>
    <x v="2"/>
    <s v="江苏京信电子有限公司(Cable)"/>
    <s v="자동차(일반)"/>
    <s v="AVSS"/>
    <n v="100000787"/>
    <s v="AVSS"/>
    <s v="1.25SQ"/>
    <s v="G"/>
    <m/>
    <n v="700"/>
    <s v="완제품"/>
    <s v="AVSS 1.25SQ(완제품)"/>
    <s v="A/R송장 (IN)"/>
    <n v="3900"/>
    <s v="M"/>
    <n v="43.95"/>
    <n v="0.84"/>
    <n v="3290.82"/>
  </r>
  <r>
    <x v="1"/>
    <s v="顾客"/>
    <s v="內需"/>
    <s v="-無-"/>
    <s v="C00001"/>
    <x v="2"/>
    <s v="江苏京信电子有限公司(Cable)"/>
    <s v="자동차(일반)"/>
    <s v="AVSS"/>
    <n v="100000750"/>
    <s v="AVSS"/>
    <s v="1.25SQ"/>
    <s v="Gr"/>
    <m/>
    <n v="700"/>
    <s v="완제품"/>
    <s v="AVSS 1.25SQ(완제품)"/>
    <s v="A/R송장 (IN)"/>
    <n v="1400"/>
    <s v="M"/>
    <n v="15.78"/>
    <n v="0.84"/>
    <n v="1181.32"/>
  </r>
  <r>
    <x v="1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700"/>
    <s v="M"/>
    <n v="7.89"/>
    <n v="0.84"/>
    <n v="590.66"/>
  </r>
  <r>
    <x v="1"/>
    <s v="顾客"/>
    <s v="內需"/>
    <s v="-無-"/>
    <s v="C00001"/>
    <x v="2"/>
    <s v="江苏京信电子有限公司(Cable)"/>
    <s v="자동차(일반)"/>
    <s v="AVSS"/>
    <n v="100000801"/>
    <s v="AVSS"/>
    <s v="1.25SQ"/>
    <s v="P"/>
    <m/>
    <n v="700"/>
    <s v="완제품"/>
    <s v="AVSS 1.25SQ(완제품)"/>
    <s v="A/R송장 (IN)"/>
    <n v="2100"/>
    <s v="M"/>
    <n v="23.67"/>
    <n v="0.84"/>
    <n v="1771.98"/>
  </r>
  <r>
    <x v="1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3500"/>
    <s v="M"/>
    <n v="39.450000000000003"/>
    <n v="0.84"/>
    <n v="2953.3"/>
  </r>
  <r>
    <x v="1"/>
    <s v="顾客"/>
    <s v="內需"/>
    <s v="-無-"/>
    <s v="C00001"/>
    <x v="2"/>
    <s v="江苏京信电子有限公司(Cable)"/>
    <s v="자동차(일반)"/>
    <s v="AVSS"/>
    <n v="100000824"/>
    <s v="AVSS"/>
    <s v="1.25SQ"/>
    <s v="W"/>
    <m/>
    <n v="700"/>
    <s v="완제품"/>
    <s v="AVSS 1.25SQ(완제품)"/>
    <s v="A/R송장 (IN)"/>
    <n v="2800"/>
    <s v="M"/>
    <n v="31.56"/>
    <n v="0.84"/>
    <n v="2362.64"/>
  </r>
  <r>
    <x v="1"/>
    <s v="顾客"/>
    <s v="內需"/>
    <s v="-無-"/>
    <s v="C00001"/>
    <x v="2"/>
    <s v="江苏京信电子有限公司(Cable)"/>
    <s v="자동차(일반)"/>
    <s v="AVSS"/>
    <n v="100000833"/>
    <s v="AVSS"/>
    <s v="1.25SQ"/>
    <s v="Y"/>
    <m/>
    <n v="700"/>
    <s v="완제품"/>
    <s v="AVSS 1.25SQ(완제품)"/>
    <s v="A/R송장 (IN)"/>
    <n v="3500"/>
    <s v="M"/>
    <n v="39.450000000000003"/>
    <n v="0.84"/>
    <n v="2953.3"/>
  </r>
  <r>
    <x v="1"/>
    <s v="顾客"/>
    <s v="內需"/>
    <s v="-無-"/>
    <s v="C00001"/>
    <x v="2"/>
    <s v="江苏京信电子有限公司(Cable)"/>
    <s v="자동차(일반)"/>
    <s v="AVSS"/>
    <n v="100000862"/>
    <s v="AVSS"/>
    <s v="2SQ"/>
    <s v="G"/>
    <m/>
    <n v="500"/>
    <s v="완제품"/>
    <s v="AVSS 2SQ(완제품)"/>
    <s v="A/R송장 (IN)"/>
    <n v="500"/>
    <s v="M"/>
    <n v="9.08"/>
    <n v="1.32"/>
    <n v="660.85"/>
  </r>
  <r>
    <x v="1"/>
    <s v="顾客"/>
    <s v="內需"/>
    <s v="-無-"/>
    <s v="C00001"/>
    <x v="2"/>
    <s v="江苏京信电子有限公司(Cable)"/>
    <s v="자동차(일반)"/>
    <s v="AVSS"/>
    <n v="100000872"/>
    <s v="AVSS"/>
    <s v="2SQ"/>
    <s v="P"/>
    <m/>
    <n v="500"/>
    <s v="완제품"/>
    <s v="AVSS 2SQ(완제품)"/>
    <s v="A/R송장 (IN)"/>
    <n v="3000"/>
    <s v="M"/>
    <n v="54.48"/>
    <n v="1.32"/>
    <n v="3965.1"/>
  </r>
  <r>
    <x v="1"/>
    <s v="顾客"/>
    <s v="內需"/>
    <s v="-無-"/>
    <s v="C00001"/>
    <x v="2"/>
    <s v="江苏京信电子有限公司(Cable)"/>
    <s v="자동차(일반)"/>
    <s v="AVSS"/>
    <n v="100000888"/>
    <s v="AVSS"/>
    <s v="2SQ"/>
    <s v="W"/>
    <m/>
    <n v="500"/>
    <s v="완제품"/>
    <s v="AVSS 2SQ(완제품)"/>
    <s v="A/R송장 (IN)"/>
    <n v="1000"/>
    <s v="M"/>
    <n v="18.16"/>
    <n v="1.32"/>
    <n v="1321.7"/>
  </r>
  <r>
    <x v="1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24000"/>
    <s v="M"/>
    <n v="120.24"/>
    <n v="0.41"/>
    <n v="9832.7999999999993"/>
  </r>
  <r>
    <x v="1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4500"/>
    <s v="M"/>
    <n v="14.9"/>
    <n v="0.28999999999999998"/>
    <n v="1323.45"/>
  </r>
  <r>
    <x v="1"/>
    <s v="顾客"/>
    <s v="內需"/>
    <s v="-無-"/>
    <s v="C00001"/>
    <x v="2"/>
    <s v="江苏京信电子有限公司(Cable)"/>
    <s v="자동차(일반)"/>
    <s v="AVSS"/>
    <n v="100000937"/>
    <s v="AVSS"/>
    <s v="0.3SQ"/>
    <s v="Br/B"/>
    <m/>
    <n v="1500"/>
    <s v="완제품"/>
    <s v="AVSS 0.3SQ(완제품)"/>
    <s v="A/R송장 (IN)"/>
    <n v="9000"/>
    <s v="M"/>
    <n v="29.79"/>
    <n v="0.28999999999999998"/>
    <n v="2646.9"/>
  </r>
  <r>
    <x v="1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50000"/>
    <s v="M"/>
    <n v="165.5"/>
    <n v="0.28999999999999998"/>
    <n v="14705"/>
  </r>
  <r>
    <x v="1"/>
    <s v="顾客"/>
    <s v="內需"/>
    <s v="-無-"/>
    <s v="C00001"/>
    <x v="2"/>
    <s v="江苏京信电子有限公司(Cable)"/>
    <s v="자동차(일반)"/>
    <s v="AVSS"/>
    <n v="100000954"/>
    <s v="AVSS"/>
    <s v="0.3SQ"/>
    <s v="G/B"/>
    <m/>
    <n v="1500"/>
    <s v="완제품"/>
    <s v="AVSS 0.3SQ(완제품)"/>
    <s v="A/R송장 (IN)"/>
    <n v="5450"/>
    <s v="M"/>
    <n v="18.04"/>
    <n v="0.28999999999999998"/>
    <n v="1602.85"/>
  </r>
  <r>
    <x v="1"/>
    <s v="顾客"/>
    <s v="內需"/>
    <s v="-無-"/>
    <s v="C00001"/>
    <x v="2"/>
    <s v="江苏京信电子有限公司(Cable)"/>
    <s v="자동차(일반)"/>
    <s v="AVSS"/>
    <n v="100000955"/>
    <s v="AVSS"/>
    <s v="0.3SQ"/>
    <s v="G/O"/>
    <m/>
    <n v="1500"/>
    <s v="완제품"/>
    <s v="AVSS 0.3SQ(완제품)"/>
    <s v="A/R송장 (IN)"/>
    <n v="1500"/>
    <s v="M"/>
    <n v="4.97"/>
    <n v="0.28999999999999998"/>
    <n v="441.15"/>
  </r>
  <r>
    <x v="1"/>
    <s v="顾客"/>
    <s v="內需"/>
    <s v="-無-"/>
    <s v="C00001"/>
    <x v="2"/>
    <s v="江苏京信电子有限公司(Cable)"/>
    <s v="자동차(일반)"/>
    <s v="AVSS"/>
    <n v="100000929"/>
    <s v="AVSS"/>
    <s v="0.3SQ"/>
    <s v="Gr"/>
    <m/>
    <n v="1500"/>
    <s v="완제품"/>
    <s v="AVSS 0.3SQ(완제품)"/>
    <s v="A/R송장 (IN)"/>
    <n v="28500"/>
    <s v="M"/>
    <n v="94.34"/>
    <n v="0.28999999999999998"/>
    <n v="8381.85"/>
  </r>
  <r>
    <x v="1"/>
    <s v="顾客"/>
    <s v="內需"/>
    <s v="-無-"/>
    <s v="C00001"/>
    <x v="2"/>
    <s v="江苏京信电子有限公司(Cable)"/>
    <s v="자동차(일반)"/>
    <s v="AVSS"/>
    <n v="100000925"/>
    <s v="AVSS"/>
    <s v="0.3SQ"/>
    <s v="Gr/O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962"/>
    <s v="AVSS"/>
    <s v="0.3SQ"/>
    <s v="L/B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945"/>
    <s v="AVSS"/>
    <s v="0.3SQ"/>
    <s v="O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69"/>
    <s v="AVSS"/>
    <s v="0.3SQ"/>
    <s v="P/B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973"/>
    <s v="AVSS"/>
    <s v="0.3SQ"/>
    <s v="R/B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974"/>
    <s v="AVSS"/>
    <s v="0.3SQ"/>
    <s v="R/O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986"/>
    <s v="AVSS"/>
    <s v="0.3SQ"/>
    <s v="W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87"/>
    <s v="AVSS"/>
    <s v="0.3SQ"/>
    <s v="W/O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993"/>
    <s v="AVSS"/>
    <s v="0.3SQ"/>
    <s v="Y/B"/>
    <m/>
    <n v="1500"/>
    <s v="완제품"/>
    <s v="AVSS 0.3SQ(완제품)"/>
    <s v="A/R송장 (IN)"/>
    <n v="2400"/>
    <s v="M"/>
    <n v="7.94"/>
    <n v="0.28999999999999998"/>
    <n v="705.84"/>
  </r>
  <r>
    <x v="1"/>
    <s v="顾客"/>
    <s v="內需"/>
    <s v="-無-"/>
    <s v="C00001"/>
    <x v="2"/>
    <s v="江苏京信电子有限公司(Cable)"/>
    <s v="자동차(일반)"/>
    <s v="AVSS"/>
    <n v="100000995"/>
    <s v="AVSS"/>
    <s v="0.3SQ"/>
    <s v="Y/O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24000"/>
    <s v="M"/>
    <n v="120.24"/>
    <n v="0.41"/>
    <n v="9832.7999999999993"/>
  </r>
  <r>
    <x v="1"/>
    <s v="顾客"/>
    <s v="內需"/>
    <s v="-無-"/>
    <s v="C00001"/>
    <x v="2"/>
    <s v="江苏京信电子有限公司(Cable)"/>
    <s v="자동차(일반)"/>
    <s v="AVSS"/>
    <n v="100000492"/>
    <s v="AVSS"/>
    <s v="0.5SQ"/>
    <s v="B/O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514"/>
    <s v="AVSS"/>
    <s v="0.5SQ"/>
    <s v="Br"/>
    <m/>
    <n v="1000"/>
    <s v="완제품"/>
    <s v="AVSS 0.5SQ(완제품)"/>
    <s v="A/R송장 (IN)"/>
    <n v="2000"/>
    <s v="M"/>
    <n v="10.02"/>
    <n v="0.41"/>
    <n v="819.4"/>
  </r>
  <r>
    <x v="1"/>
    <s v="顾客"/>
    <s v="內需"/>
    <s v="-無-"/>
    <s v="C00001"/>
    <x v="2"/>
    <s v="江苏京信电子有限公司(Cable)"/>
    <s v="자동차(일반)"/>
    <s v="AVSS"/>
    <n v="100000541"/>
    <s v="AVSS"/>
    <s v="0.5SQ"/>
    <s v="G"/>
    <m/>
    <n v="1000"/>
    <s v="완제품"/>
    <s v="AVSS 0.5SQ(완제품)"/>
    <s v="A/R송장 (IN)"/>
    <n v="25000"/>
    <s v="M"/>
    <n v="125.25"/>
    <n v="0.41"/>
    <n v="10242.5"/>
  </r>
  <r>
    <x v="1"/>
    <s v="顾客"/>
    <s v="內需"/>
    <s v="-無-"/>
    <s v="C00001"/>
    <x v="2"/>
    <s v="江苏京信电子有限公司(Cable)"/>
    <s v="자동차(일반)"/>
    <s v="AVSS"/>
    <n v="100000489"/>
    <s v="AVSS"/>
    <s v="0.5SQ"/>
    <s v="Gr"/>
    <m/>
    <n v="1000"/>
    <s v="완제품"/>
    <s v="AVSS 0.5SQ(완제품)"/>
    <s v="A/R송장 (IN)"/>
    <n v="5000"/>
    <s v="M"/>
    <n v="25.05"/>
    <n v="0.41"/>
    <n v="2048.5"/>
  </r>
  <r>
    <x v="1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7000"/>
    <s v="M"/>
    <n v="35.07"/>
    <n v="0.41"/>
    <n v="2867.9"/>
  </r>
  <r>
    <x v="1"/>
    <s v="顾客"/>
    <s v="內需"/>
    <s v="-無-"/>
    <s v="C00001"/>
    <x v="2"/>
    <s v="江苏京信电子有限公司(Cable)"/>
    <s v="자동차(일반)"/>
    <s v="AVSS"/>
    <n v="100000524"/>
    <s v="AVSS"/>
    <s v="0.5SQ"/>
    <s v="O"/>
    <m/>
    <n v="1000"/>
    <s v="완제품"/>
    <s v="AVSS 0.5SQ(완제품)"/>
    <s v="A/R송장 (IN)"/>
    <n v="4000"/>
    <s v="M"/>
    <n v="20.04"/>
    <n v="0.41"/>
    <n v="1638.8"/>
  </r>
  <r>
    <x v="1"/>
    <s v="顾客"/>
    <s v="內需"/>
    <s v="-無-"/>
    <s v="C00001"/>
    <x v="2"/>
    <s v="江苏京信电子有限公司(Cable)"/>
    <s v="자동차(일반)"/>
    <s v="AVSS"/>
    <n v="100000566"/>
    <s v="AVSS"/>
    <s v="0.5SQ"/>
    <s v="P"/>
    <m/>
    <n v="1000"/>
    <s v="완제품"/>
    <s v="AVSS 0.5SQ(완제품)"/>
    <s v="A/R송장 (IN)"/>
    <n v="4000"/>
    <s v="M"/>
    <n v="20.04"/>
    <n v="0.41"/>
    <n v="1638.8"/>
  </r>
  <r>
    <x v="1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23000"/>
    <s v="M"/>
    <n v="115.23"/>
    <n v="0.41"/>
    <n v="9423.1"/>
  </r>
  <r>
    <x v="1"/>
    <s v="顾客"/>
    <s v="內需"/>
    <s v="-無-"/>
    <s v="C00001"/>
    <x v="2"/>
    <s v="江苏京信电子有限公司(Cable)"/>
    <s v="자동차(일반)"/>
    <s v="AVSS"/>
    <n v="100000570"/>
    <s v="AVSS"/>
    <s v="0.5SQ"/>
    <s v="R/O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605"/>
    <s v="AVSS"/>
    <s v="0.5SQ"/>
    <s v="W"/>
    <m/>
    <n v="1000"/>
    <s v="완제품"/>
    <s v="AVSS 0.5SQ(완제품)"/>
    <s v="A/R송장 (IN)"/>
    <n v="12000"/>
    <s v="M"/>
    <n v="60.12"/>
    <n v="0.41"/>
    <n v="4916.3999999999996"/>
  </r>
  <r>
    <x v="1"/>
    <s v="顾客"/>
    <s v="內需"/>
    <s v="-無-"/>
    <s v="C00001"/>
    <x v="2"/>
    <s v="江苏京信电子有限公司(Cable)"/>
    <s v="자동차(일반)"/>
    <s v="AVSS"/>
    <n v="100000599"/>
    <s v="AVSS"/>
    <s v="0.5SQ"/>
    <s v="W/O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4000"/>
    <s v="M"/>
    <n v="20.04"/>
    <n v="0.41"/>
    <n v="1638.8"/>
  </r>
  <r>
    <x v="1"/>
    <s v="顾客"/>
    <s v="內需"/>
    <s v="-無-"/>
    <s v="C00001"/>
    <x v="2"/>
    <s v="江苏京信电子有限公司(Cable)"/>
    <s v="자동차(일반)"/>
    <s v="AVSS"/>
    <n v="100000611"/>
    <s v="AVSS"/>
    <s v="0.5SQ"/>
    <s v="Y/B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639"/>
    <s v="AVSS"/>
    <s v="0.85SQ"/>
    <s v="B"/>
    <m/>
    <n v="1000"/>
    <s v="완제품"/>
    <s v="AVSS 0.85SQ(완제품)"/>
    <s v="A/R송장 (IN)"/>
    <n v="4000"/>
    <s v="M"/>
    <n v="30.76"/>
    <n v="0.6"/>
    <n v="2404"/>
  </r>
  <r>
    <x v="1"/>
    <s v="顾客"/>
    <s v="內需"/>
    <s v="-無-"/>
    <s v="C00001"/>
    <x v="2"/>
    <s v="江苏京信电子有限公司(Cable)"/>
    <s v="자동차(일반)"/>
    <s v="AVSS"/>
    <n v="100000649"/>
    <s v="AVSS"/>
    <s v="0.85SQ"/>
    <s v="Br"/>
    <m/>
    <n v="1000"/>
    <s v="완제품"/>
    <s v="AVSS 0.85SQ(완제품)"/>
    <s v="A/R송장 (IN)"/>
    <n v="9000"/>
    <s v="M"/>
    <n v="69.209999999999994"/>
    <n v="0.6"/>
    <n v="5409"/>
  </r>
  <r>
    <x v="1"/>
    <s v="顾客"/>
    <s v="內需"/>
    <s v="-無-"/>
    <s v="C00001"/>
    <x v="2"/>
    <s v="江苏京信电子有限公司(Cable)"/>
    <s v="자동차(일반)"/>
    <s v="AVSS"/>
    <n v="100000677"/>
    <s v="AVSS"/>
    <s v="0.85SQ"/>
    <s v="G"/>
    <m/>
    <n v="1000"/>
    <s v="완제품"/>
    <s v="AVSS 0.85SQ(완제품)"/>
    <s v="A/R송장 (IN)"/>
    <n v="6000"/>
    <s v="M"/>
    <n v="46.14"/>
    <n v="0.6"/>
    <n v="3606"/>
  </r>
  <r>
    <x v="1"/>
    <s v="顾客"/>
    <s v="內需"/>
    <s v="-無-"/>
    <s v="C00001"/>
    <x v="2"/>
    <s v="江苏京信电子有限公司(Cable)"/>
    <s v="자동차(일반)"/>
    <s v="AVSS"/>
    <n v="100000657"/>
    <s v="AVSS"/>
    <s v="0.85SQ"/>
    <s v="O"/>
    <m/>
    <n v="1000"/>
    <s v="완제품"/>
    <s v="AVSS 0.85SQ(완제품)"/>
    <s v="A/R송장 (IN)"/>
    <n v="5000"/>
    <s v="M"/>
    <n v="38.450000000000003"/>
    <n v="0.6"/>
    <n v="3005"/>
  </r>
  <r>
    <x v="1"/>
    <s v="顾客"/>
    <s v="內需"/>
    <s v="-無-"/>
    <s v="C00001"/>
    <x v="2"/>
    <s v="江苏京信电子有限公司(Cable)"/>
    <s v="자동차(일반)"/>
    <s v="AVSS"/>
    <n v="100000729"/>
    <s v="AVSS"/>
    <s v="0.85SQ"/>
    <s v="W"/>
    <m/>
    <n v="1000"/>
    <s v="완제품"/>
    <s v="AVSS 0.85SQ(완제품)"/>
    <s v="A/R송장 (IN)"/>
    <n v="5000"/>
    <s v="M"/>
    <n v="38.450000000000003"/>
    <n v="0.6"/>
    <n v="3005"/>
  </r>
  <r>
    <x v="1"/>
    <s v="顾客"/>
    <s v="內需"/>
    <s v="-無-"/>
    <s v="C00001"/>
    <x v="2"/>
    <s v="江苏京信电子有限公司(Cable)"/>
    <s v="자동차(일반)"/>
    <s v="AVSS"/>
    <n v="100000759"/>
    <s v="AVSS"/>
    <s v="1.25SQ"/>
    <s v="B"/>
    <m/>
    <n v="700"/>
    <s v="완제품"/>
    <s v="AVSS 1.25SQ(완제품)"/>
    <s v="A/R송장 (IN)"/>
    <n v="8400"/>
    <s v="M"/>
    <n v="94.67"/>
    <n v="0.84"/>
    <n v="7087.92"/>
  </r>
  <r>
    <x v="1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7700"/>
    <s v="M"/>
    <n v="86.78"/>
    <n v="0.84"/>
    <n v="6497.26"/>
  </r>
  <r>
    <x v="1"/>
    <s v="顾客"/>
    <s v="內需"/>
    <s v="-無-"/>
    <s v="C00001"/>
    <x v="2"/>
    <s v="江苏京信电子有限公司(Cable)"/>
    <s v="자동차(일반)"/>
    <s v="AVSS"/>
    <n v="100000787"/>
    <s v="AVSS"/>
    <s v="1.25SQ"/>
    <s v="G"/>
    <m/>
    <n v="700"/>
    <s v="완제품"/>
    <s v="AVSS 1.25SQ(완제품)"/>
    <s v="A/R송장 (IN)"/>
    <n v="10500"/>
    <s v="M"/>
    <n v="118.34"/>
    <n v="0.84"/>
    <n v="8859.9"/>
  </r>
  <r>
    <x v="1"/>
    <s v="顾客"/>
    <s v="內需"/>
    <s v="-無-"/>
    <s v="C00001"/>
    <x v="2"/>
    <s v="江苏京信电子有限公司(Cable)"/>
    <s v="자동차(일반)"/>
    <s v="AVSS"/>
    <n v="100000750"/>
    <s v="AVSS"/>
    <s v="1.25SQ"/>
    <s v="Gr"/>
    <m/>
    <n v="700"/>
    <s v="완제품"/>
    <s v="AVSS 1.25SQ(완제품)"/>
    <s v="A/R송장 (IN)"/>
    <n v="4200"/>
    <s v="M"/>
    <n v="47.33"/>
    <n v="0.84"/>
    <n v="3543.96"/>
  </r>
  <r>
    <x v="1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6300"/>
    <s v="M"/>
    <n v="71"/>
    <n v="0.84"/>
    <n v="5315.94"/>
  </r>
  <r>
    <x v="1"/>
    <s v="顾客"/>
    <s v="內需"/>
    <s v="-無-"/>
    <s v="C00001"/>
    <x v="2"/>
    <s v="江苏京信电子有限公司(Cable)"/>
    <s v="자동차(일반)"/>
    <s v="AVSS"/>
    <n v="100000773"/>
    <s v="AVSS"/>
    <s v="1.25SQ"/>
    <s v="O"/>
    <m/>
    <n v="700"/>
    <s v="완제품"/>
    <s v="AVSS 1.25SQ(완제품)"/>
    <s v="A/R송장 (IN)"/>
    <n v="3500"/>
    <s v="M"/>
    <n v="39.450000000000003"/>
    <n v="0.84"/>
    <n v="2953.3"/>
  </r>
  <r>
    <x v="1"/>
    <s v="顾客"/>
    <s v="內需"/>
    <s v="-無-"/>
    <s v="C00001"/>
    <x v="2"/>
    <s v="江苏京信电子有限公司(Cable)"/>
    <s v="자동차(일반)"/>
    <s v="AVSS"/>
    <n v="100000801"/>
    <s v="AVSS"/>
    <s v="1.25SQ"/>
    <s v="P"/>
    <m/>
    <n v="700"/>
    <s v="완제품"/>
    <s v="AVSS 1.25SQ(완제품)"/>
    <s v="A/R송장 (IN)"/>
    <n v="8400"/>
    <s v="M"/>
    <n v="94.67"/>
    <n v="0.84"/>
    <n v="7087.92"/>
  </r>
  <r>
    <x v="1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9800"/>
    <s v="M"/>
    <n v="110.45"/>
    <n v="0.84"/>
    <n v="8269.24"/>
  </r>
  <r>
    <x v="1"/>
    <s v="顾客"/>
    <s v="內需"/>
    <s v="-無-"/>
    <s v="C00001"/>
    <x v="2"/>
    <s v="江苏京信电子有限公司(Cable)"/>
    <s v="자동차(일반)"/>
    <s v="AVSS"/>
    <n v="100000824"/>
    <s v="AVSS"/>
    <s v="1.25SQ"/>
    <s v="W"/>
    <m/>
    <n v="700"/>
    <s v="완제품"/>
    <s v="AVSS 1.25SQ(완제품)"/>
    <s v="A/R송장 (IN)"/>
    <n v="13300"/>
    <s v="M"/>
    <n v="149.88999999999999"/>
    <n v="0.84"/>
    <n v="11222.54"/>
  </r>
  <r>
    <x v="1"/>
    <s v="顾客"/>
    <s v="內需"/>
    <s v="-無-"/>
    <s v="C00001"/>
    <x v="2"/>
    <s v="江苏京信电子有限公司(Cable)"/>
    <s v="자동차(일반)"/>
    <s v="AVSS"/>
    <n v="100000833"/>
    <s v="AVSS"/>
    <s v="1.25SQ"/>
    <s v="Y"/>
    <m/>
    <n v="700"/>
    <s v="완제품"/>
    <s v="AVSS 1.25SQ(완제품)"/>
    <s v="A/R송장 (IN)"/>
    <n v="7700"/>
    <s v="M"/>
    <n v="86.78"/>
    <n v="0.84"/>
    <n v="6497.26"/>
  </r>
  <r>
    <x v="1"/>
    <s v="顾客"/>
    <s v="內需"/>
    <s v="-無-"/>
    <s v="C00001"/>
    <x v="2"/>
    <s v="江苏京信电子有限公司(Cable)"/>
    <s v="자동차(일반)"/>
    <s v="AVSS"/>
    <n v="100000872"/>
    <s v="AVSS"/>
    <s v="2SQ"/>
    <s v="P"/>
    <m/>
    <n v="500"/>
    <s v="완제품"/>
    <s v="AVSS 2SQ(완제품)"/>
    <s v="A/R송장 (IN)"/>
    <n v="500"/>
    <s v="M"/>
    <n v="9.08"/>
    <n v="1.32"/>
    <n v="660.85"/>
  </r>
  <r>
    <x v="1"/>
    <s v="顾客"/>
    <s v="內需"/>
    <s v="-無-"/>
    <s v="C00001"/>
    <x v="2"/>
    <s v="江苏京信电子有限公司(Cable)"/>
    <s v="자동차(일반)"/>
    <s v="AVSS"/>
    <n v="100000880"/>
    <s v="AVSS"/>
    <s v="2SQ"/>
    <s v="R"/>
    <m/>
    <n v="500"/>
    <s v="완제품"/>
    <s v="AVSS 2SQ(완제품)"/>
    <s v="A/R송장 (IN)"/>
    <n v="2000"/>
    <s v="M"/>
    <n v="36.32"/>
    <n v="1.32"/>
    <n v="2643.4"/>
  </r>
  <r>
    <x v="1"/>
    <s v="顾客"/>
    <s v="內需"/>
    <s v="-無-"/>
    <s v="C00001"/>
    <x v="2"/>
    <s v="江苏京信电子有限公司(Cable)"/>
    <s v="자동차(일반)"/>
    <s v="AVSS"/>
    <n v="100020063"/>
    <s v="AVSS"/>
    <s v="0.5SQ"/>
    <s v="Br/B"/>
    <s v="NPS"/>
    <n v="8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70000"/>
    <s v="M"/>
    <n v="231.7"/>
    <n v="0.28999999999999998"/>
    <n v="20587"/>
  </r>
  <r>
    <x v="1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70000"/>
    <s v="M"/>
    <n v="231.7"/>
    <n v="0.28999999999999998"/>
    <n v="20587"/>
  </r>
  <r>
    <x v="1"/>
    <s v="顾客"/>
    <s v="內需"/>
    <s v="-無-"/>
    <s v="C00001"/>
    <x v="2"/>
    <s v="江苏京信电子有限公司(Cable)"/>
    <s v="자동차(일반)"/>
    <s v="AVSS"/>
    <n v="100000933"/>
    <s v="AVSS"/>
    <s v="0.3SQ"/>
    <s v="B/R"/>
    <m/>
    <n v="1500"/>
    <s v="완제품"/>
    <s v="AVSS 0.3SQ(완제품)"/>
    <s v="A/R송장 (IN)"/>
    <n v="1500"/>
    <s v="M"/>
    <n v="4.97"/>
    <n v="0.28999999999999998"/>
    <n v="441.15"/>
  </r>
  <r>
    <x v="1"/>
    <s v="顾客"/>
    <s v="內需"/>
    <s v="-無-"/>
    <s v="C00001"/>
    <x v="2"/>
    <s v="江苏京信电子有限公司(Cable)"/>
    <s v="자동차(일반)"/>
    <s v="AVSS"/>
    <n v="100000852"/>
    <s v="AVSS"/>
    <s v="2SQ"/>
    <s v="O"/>
    <m/>
    <n v="500"/>
    <s v="완제품"/>
    <s v="AVSS 2SQ(완제품)"/>
    <s v="A/R송장 (IN)"/>
    <n v="7770"/>
    <s v="M"/>
    <n v="141.1"/>
    <n v="1.32"/>
    <n v="10269.61"/>
  </r>
  <r>
    <x v="1"/>
    <s v="顾客"/>
    <s v="內需"/>
    <s v="-無-"/>
    <s v="C00001"/>
    <x v="2"/>
    <s v="江苏京信电子有限公司(Cable)"/>
    <s v="자동차(일반)"/>
    <s v="AVSS"/>
    <n v="100000836"/>
    <s v="AVSS"/>
    <s v="2SQ"/>
    <s v="Gr"/>
    <m/>
    <n v="500"/>
    <s v="완제품"/>
    <s v="AVSS 2SQ(완제품)"/>
    <s v="A/R송장 (IN)"/>
    <n v="950"/>
    <s v="M"/>
    <n v="17.25"/>
    <n v="1.32"/>
    <n v="1255.6199999999999"/>
  </r>
  <r>
    <x v="1"/>
    <s v="顾客"/>
    <s v="內需"/>
    <s v="-無-"/>
    <s v="C00001"/>
    <x v="2"/>
    <s v="江苏京信电子有限公司(Cable)"/>
    <s v="자동차(일반)"/>
    <s v="AVSS"/>
    <n v="100000651"/>
    <s v="AVSS"/>
    <s v="0.85SQ"/>
    <s v="O/B"/>
    <m/>
    <n v="1000"/>
    <s v="완제품"/>
    <s v="AVSS 0.85SQ(완제품)"/>
    <s v="A/R송장 (IN)"/>
    <n v="1000"/>
    <s v="M"/>
    <n v="7.69"/>
    <n v="0.6"/>
    <n v="601"/>
  </r>
  <r>
    <x v="1"/>
    <s v="顾客"/>
    <s v="內需"/>
    <s v="-無-"/>
    <s v="C00001"/>
    <x v="2"/>
    <s v="江苏京信电子有限公司(Cable)"/>
    <s v="자동차(일반)"/>
    <s v="AVSS"/>
    <n v="100000815"/>
    <s v="AVSS"/>
    <s v="1.25SQ"/>
    <s v="W/B"/>
    <m/>
    <n v="700"/>
    <s v="완제품"/>
    <s v="AVSS 1.25SQ(완제품)"/>
    <s v="A/R송장 (IN)"/>
    <n v="700"/>
    <s v="M"/>
    <n v="7.89"/>
    <n v="0.84"/>
    <n v="590.66"/>
  </r>
  <r>
    <x v="1"/>
    <s v="顾客"/>
    <s v="內需"/>
    <s v="-無-"/>
    <s v="C00001"/>
    <x v="2"/>
    <s v="江苏京信电子有限公司(Cable)"/>
    <s v="자동차(일반)"/>
    <s v="AVSS"/>
    <n v="190000386"/>
    <s v="AVSS"/>
    <s v="2SQ"/>
    <s v="R"/>
    <s v="NPS"/>
    <n v="3000"/>
    <s v="완제품"/>
    <s v="AVSS 2SQ(완제품)"/>
    <s v="A/R송장 (IN)"/>
    <n v="6000"/>
    <s v="M"/>
    <n v="108.96"/>
    <n v="1.32"/>
    <n v="7930.2"/>
  </r>
  <r>
    <x v="1"/>
    <s v="顾客"/>
    <s v="內需"/>
    <s v="-無-"/>
    <s v="C00001"/>
    <x v="2"/>
    <s v="江苏京信电子有限公司(Cable)"/>
    <s v="자동차(일반)"/>
    <s v="AVSS"/>
    <n v="190000486"/>
    <s v="AVSS"/>
    <s v="0.5SQ"/>
    <s v="R"/>
    <s v="NPS"/>
    <n v="8000"/>
    <s v="완제품"/>
    <s v="AVSS 0.5SQ(완제품)"/>
    <s v="A/R송장 (IN)"/>
    <n v="16000"/>
    <s v="M"/>
    <n v="80.209999999999994"/>
    <n v="0.41"/>
    <n v="6555.2"/>
  </r>
  <r>
    <x v="1"/>
    <s v="顾客"/>
    <s v="內需"/>
    <s v="-無-"/>
    <s v="C00001"/>
    <x v="2"/>
    <s v="江苏京信电子有限公司(Cable)"/>
    <s v="자동차(일반)"/>
    <s v="AVSS"/>
    <n v="190000387"/>
    <s v="AVSS"/>
    <s v="2SQ"/>
    <s v="W"/>
    <s v="NPS"/>
    <n v="3000"/>
    <s v="완제품"/>
    <s v="AVSS 2SQ(완제품)"/>
    <s v="A/R송장 (IN)"/>
    <n v="3000"/>
    <s v="M"/>
    <n v="54.48"/>
    <n v="1.32"/>
    <n v="3965.1"/>
  </r>
  <r>
    <x v="1"/>
    <s v="顾客"/>
    <s v="內需"/>
    <s v="-無-"/>
    <s v="C00001"/>
    <x v="2"/>
    <s v="江苏京信电子有限公司(Cable)"/>
    <s v="자동차(일반)"/>
    <s v="AVSS"/>
    <n v="190000382"/>
    <s v="AVSS"/>
    <s v="1.25SQ"/>
    <s v="R"/>
    <s v="NPS"/>
    <n v="5000"/>
    <s v="완제품"/>
    <s v="AVSS 1.25SQ(완제품)"/>
    <s v="A/R송장 (IN)"/>
    <n v="20000"/>
    <s v="M"/>
    <n v="225.4"/>
    <n v="0.84"/>
    <n v="16876"/>
  </r>
  <r>
    <x v="1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40000"/>
    <s v="M"/>
    <n v="132.4"/>
    <n v="0.28999999999999998"/>
    <n v="11764"/>
  </r>
  <r>
    <x v="1"/>
    <s v="顾客"/>
    <s v="內需"/>
    <s v="-無-"/>
    <s v="C00001"/>
    <x v="2"/>
    <s v="江苏京信电子有限公司(Cable)"/>
    <s v="자동차(일반)"/>
    <s v="AVSS"/>
    <n v="100019938"/>
    <s v="AVSS"/>
    <s v="1.25SQ"/>
    <s v="Y"/>
    <s v="NPS"/>
    <n v="5000"/>
    <s v="완제품"/>
    <s v="AVSS 1.25SQ(완제품)"/>
    <s v="A/R송장 (IN)"/>
    <n v="20000"/>
    <s v="M"/>
    <n v="225.4"/>
    <n v="0.84"/>
    <n v="16876"/>
  </r>
  <r>
    <x v="1"/>
    <s v="顾客"/>
    <s v="內需"/>
    <s v="-無-"/>
    <s v="C00001"/>
    <x v="2"/>
    <s v="江苏京信电子有限公司(Cable)"/>
    <s v="자동차(일반)"/>
    <s v="AVSS"/>
    <n v="190000381"/>
    <s v="AVSS"/>
    <s v="1.25SQ"/>
    <s v="P"/>
    <s v="NPS"/>
    <n v="5000"/>
    <s v="완제품"/>
    <s v="AVSS 1.25SQ(완제품)"/>
    <s v="A/R송장 (IN)"/>
    <n v="40000"/>
    <s v="M"/>
    <n v="450.8"/>
    <n v="0.84"/>
    <n v="33752"/>
  </r>
  <r>
    <x v="1"/>
    <s v="顾客"/>
    <s v="內需"/>
    <s v="-無-"/>
    <s v="C00001"/>
    <x v="2"/>
    <s v="江苏京信电子有限公司(Cable)"/>
    <s v="자동차(일반)"/>
    <s v="AVSS"/>
    <n v="100010698"/>
    <s v="AVSS"/>
    <s v="1.25SQ"/>
    <s v="L"/>
    <s v="NPS"/>
    <n v="5000"/>
    <s v="완제품"/>
    <s v="AVSS 1.25SQ(완제품)"/>
    <s v="A/R송장 (IN)"/>
    <n v="25000"/>
    <s v="M"/>
    <n v="281.75"/>
    <n v="0.84"/>
    <n v="21095"/>
  </r>
  <r>
    <x v="1"/>
    <s v="顾客"/>
    <s v="內需"/>
    <s v="-無-"/>
    <s v="C00001"/>
    <x v="2"/>
    <s v="江苏京信电子有限公司(Cable)"/>
    <s v="자동차(일반)"/>
    <s v="AVSS"/>
    <n v="100010697"/>
    <s v="AVSS"/>
    <s v="1.25SQ"/>
    <s v="O"/>
    <s v="NPS"/>
    <n v="5000"/>
    <s v="완제품"/>
    <s v="AVSS 1.25SQ(완제품)"/>
    <s v="A/R송장 (IN)"/>
    <n v="10000"/>
    <s v="M"/>
    <n v="112.7"/>
    <n v="0.84"/>
    <n v="8438"/>
  </r>
  <r>
    <x v="1"/>
    <s v="顾客"/>
    <s v="內需"/>
    <s v="-無-"/>
    <s v="C00001"/>
    <x v="2"/>
    <s v="江苏京信电子有限公司(Cable)"/>
    <s v="자동차(일반)"/>
    <s v="AVSS"/>
    <n v="190000379"/>
    <s v="AVSS"/>
    <s v="1.25SQ"/>
    <s v="G"/>
    <s v="NPS"/>
    <n v="5000"/>
    <s v="완제품"/>
    <s v="AVSS 1.25SQ(완제품)"/>
    <s v="A/R송장 (IN)"/>
    <n v="15000"/>
    <s v="M"/>
    <n v="169.05"/>
    <n v="0.84"/>
    <n v="12657"/>
  </r>
  <r>
    <x v="1"/>
    <s v="顾客"/>
    <s v="內需"/>
    <s v="-無-"/>
    <s v="C00001"/>
    <x v="2"/>
    <s v="江苏京信电子有限公司(Cable)"/>
    <s v="자동차(일반)"/>
    <s v="AVSS"/>
    <n v="100018217"/>
    <s v="AVSS"/>
    <s v="0.3SQ"/>
    <s v="G/B"/>
    <s v="NPS"/>
    <n v="10000"/>
    <s v="완제품"/>
    <s v="AVSS 0.3SQ(완제품)"/>
    <s v="A/R송장 (IN)"/>
    <n v="20000"/>
    <s v="M"/>
    <n v="66.2"/>
    <n v="0.28999999999999998"/>
    <n v="5882"/>
  </r>
  <r>
    <x v="1"/>
    <s v="顾客"/>
    <s v="內需"/>
    <s v="-無-"/>
    <s v="C00001"/>
    <x v="2"/>
    <s v="江苏京信电子有限公司(Cable)"/>
    <s v="자동차(일반)"/>
    <s v="AVSS"/>
    <n v="190000385"/>
    <s v="AVSS"/>
    <s v="2SQ"/>
    <s v="G"/>
    <s v="NPS"/>
    <n v="3000"/>
    <s v="완제품"/>
    <s v="AVSS 2SQ(완제품)"/>
    <s v="A/R송장 (IN)"/>
    <n v="9000"/>
    <s v="M"/>
    <n v="163.44"/>
    <n v="1.32"/>
    <n v="11895.3"/>
  </r>
  <r>
    <x v="1"/>
    <s v="顾客"/>
    <s v="內需"/>
    <s v="-無-"/>
    <s v="C00001"/>
    <x v="2"/>
    <s v="江苏京信电子有限公司(Cable)"/>
    <s v="자동차(일반)"/>
    <s v="AVSS"/>
    <n v="190000382"/>
    <s v="AVSS"/>
    <s v="1.25SQ"/>
    <s v="R"/>
    <s v="NPS"/>
    <n v="5000"/>
    <s v="완제품"/>
    <s v="AVSS 1.25SQ(완제품)"/>
    <s v="A/R송장 (IN)"/>
    <n v="20000"/>
    <s v="M"/>
    <n v="225.4"/>
    <n v="0.84"/>
    <n v="16876"/>
  </r>
  <r>
    <x v="1"/>
    <s v="顾客"/>
    <s v="內需"/>
    <s v="-無-"/>
    <s v="C00001"/>
    <x v="2"/>
    <s v="江苏京信电子有限公司(Cable)"/>
    <s v="자동차(일반)"/>
    <s v="AVSS"/>
    <n v="190000485"/>
    <s v="AVSS"/>
    <s v="0.5SQ"/>
    <s v="L"/>
    <s v="NPS"/>
    <n v="8000"/>
    <s v="완제품"/>
    <s v="AVSS 0.5SQ(완제품)"/>
    <s v="A/R송장 (IN)"/>
    <n v="16000"/>
    <s v="M"/>
    <n v="80.209999999999994"/>
    <n v="0.41"/>
    <n v="6555.2"/>
  </r>
  <r>
    <x v="1"/>
    <s v="顾客"/>
    <s v="內需"/>
    <s v="-無-"/>
    <s v="C00001"/>
    <x v="2"/>
    <s v="江苏京信电子有限公司(Cable)"/>
    <s v="자동차(일반)"/>
    <s v="AVSS"/>
    <n v="190000506"/>
    <s v="AVSS"/>
    <s v="0.3SQ"/>
    <s v="Gr"/>
    <s v="NPS"/>
    <n v="10000"/>
    <s v="완제품"/>
    <s v="AVSS 0.3SQ(완제품)"/>
    <s v="A/R송장 (IN)"/>
    <n v="30000"/>
    <s v="M"/>
    <n v="99.3"/>
    <n v="0.28999999999999998"/>
    <n v="8823"/>
  </r>
  <r>
    <x v="1"/>
    <s v="顾客"/>
    <s v="內需"/>
    <s v="-無-"/>
    <s v="C00001"/>
    <x v="2"/>
    <s v="江苏京信电子有限公司(Cable)"/>
    <s v="자동차(일반)"/>
    <s v="AVSS"/>
    <n v="110000218"/>
    <s v="AVSS"/>
    <s v="0.5SQ"/>
    <s v="G"/>
    <s v="NPS"/>
    <n v="8000"/>
    <s v="완제품"/>
    <s v="AVSS 0.5SQ(완제품)"/>
    <s v="A/R송장 (IN)"/>
    <n v="8000"/>
    <s v="M"/>
    <n v="40.1"/>
    <n v="0.41"/>
    <n v="3277.6"/>
  </r>
  <r>
    <x v="1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40000"/>
    <s v="M"/>
    <n v="132.4"/>
    <n v="0.28999999999999998"/>
    <n v="11764"/>
  </r>
  <r>
    <x v="1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40000"/>
    <s v="M"/>
    <n v="132.4"/>
    <n v="0.28999999999999998"/>
    <n v="11764"/>
  </r>
  <r>
    <x v="1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50000"/>
    <s v="M"/>
    <n v="165.45"/>
    <n v="0.28999999999999998"/>
    <n v="14705"/>
  </r>
  <r>
    <x v="1"/>
    <s v="顾客"/>
    <s v="內需"/>
    <s v="-無-"/>
    <s v="C00001"/>
    <x v="2"/>
    <s v="江苏京信电子有限公司(Cable)"/>
    <s v="자동차(일반)"/>
    <s v="AVSS"/>
    <n v="190000373"/>
    <s v="AVSS"/>
    <s v="0.85SQ"/>
    <s v="B"/>
    <s v="NPS"/>
    <n v="7000"/>
    <s v="완제품"/>
    <s v="AVSS 0.85SQ(완제품)"/>
    <s v="A/R송장 (IN)"/>
    <n v="14000"/>
    <s v="M"/>
    <n v="107.83"/>
    <n v="0.6"/>
    <n v="8414"/>
  </r>
  <r>
    <x v="1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40000"/>
    <s v="M"/>
    <n v="132.4"/>
    <n v="0.28999999999999998"/>
    <n v="11764"/>
  </r>
  <r>
    <x v="1"/>
    <s v="顾客"/>
    <s v="內需"/>
    <s v="-無-"/>
    <s v="C00001"/>
    <x v="2"/>
    <s v="江苏京信电子有限公司(Cable)"/>
    <s v="자동차(일반)"/>
    <s v="AVSS"/>
    <n v="190000381"/>
    <s v="AVSS"/>
    <s v="1.25SQ"/>
    <s v="P"/>
    <s v="NPS"/>
    <n v="5000"/>
    <s v="완제품"/>
    <s v="AVSS 1.25SQ(완제품)"/>
    <s v="A/R송장 (IN)"/>
    <n v="25000"/>
    <s v="M"/>
    <n v="281.75"/>
    <n v="0.84"/>
    <n v="21095"/>
  </r>
  <r>
    <x v="1"/>
    <s v="顾客"/>
    <s v="內需"/>
    <s v="-無-"/>
    <s v="C00001"/>
    <x v="2"/>
    <s v="江苏京信电子有限公司(Cable)"/>
    <s v="자동차(일반)"/>
    <s v="AVSS"/>
    <n v="190000379"/>
    <s v="AVSS"/>
    <s v="1.25SQ"/>
    <s v="G"/>
    <s v="NPS"/>
    <n v="5000"/>
    <s v="완제품"/>
    <s v="AVSS 1.25SQ(완제품)"/>
    <s v="A/R송장 (IN)"/>
    <n v="10000"/>
    <s v="M"/>
    <n v="112.7"/>
    <n v="0.84"/>
    <n v="8438"/>
  </r>
  <r>
    <x v="1"/>
    <s v="顾客"/>
    <s v="內需"/>
    <s v="-無-"/>
    <s v="C00001"/>
    <x v="2"/>
    <s v="江苏京信电子有限公司(Cable)"/>
    <s v="자동차(일반)"/>
    <s v="AVSS"/>
    <n v="190000484"/>
    <s v="AVSS"/>
    <s v="0.5SQ"/>
    <s v="B"/>
    <s v="NPS"/>
    <n v="8000"/>
    <s v="완제품"/>
    <s v="AVSS 0.5SQ(완제품)"/>
    <s v="A/R송장 (IN)"/>
    <n v="8000"/>
    <s v="M"/>
    <n v="40.1"/>
    <n v="0.41"/>
    <n v="3277.6"/>
  </r>
  <r>
    <x v="1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40000"/>
    <s v="M"/>
    <n v="132.4"/>
    <n v="0.28999999999999998"/>
    <n v="11764"/>
  </r>
  <r>
    <x v="1"/>
    <s v="顾客"/>
    <s v="內需"/>
    <s v="-無-"/>
    <s v="C00001"/>
    <x v="2"/>
    <s v="江苏京信电子有限公司(Cable)"/>
    <s v="자동차(일반)"/>
    <s v="AVSS"/>
    <n v="190000386"/>
    <s v="AVSS"/>
    <s v="2SQ"/>
    <s v="R"/>
    <s v="NPS"/>
    <n v="3000"/>
    <s v="완제품"/>
    <s v="AVSS 2SQ(완제품)"/>
    <s v="A/R송장 (IN)"/>
    <n v="6000"/>
    <s v="M"/>
    <n v="108.96"/>
    <n v="1.32"/>
    <n v="7930.2"/>
  </r>
  <r>
    <x v="1"/>
    <s v="顾客"/>
    <s v="內需"/>
    <s v="-無-"/>
    <s v="C00001"/>
    <x v="2"/>
    <s v="江苏京信电子有限公司(Cable)"/>
    <s v="자동차(일반)"/>
    <s v="AVSS"/>
    <n v="100014401"/>
    <s v="AVSS"/>
    <s v="0.3SQ"/>
    <s v="P/B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00000958"/>
    <s v="AVSS"/>
    <s v="0.3SQ"/>
    <s v="G/W"/>
    <m/>
    <n v="1500"/>
    <s v="완제품"/>
    <s v="AVSS 0.3SQ(완제품)"/>
    <s v="A/R송장 (IN)"/>
    <n v="1500"/>
    <s v="M"/>
    <n v="4.97"/>
    <n v="0.28999999999999998"/>
    <n v="441.15"/>
  </r>
  <r>
    <x v="1"/>
    <s v="顾客"/>
    <s v="內需"/>
    <s v="-無-"/>
    <s v="C00001"/>
    <x v="2"/>
    <s v="江苏京信电子有限公司(Cable)"/>
    <s v="자동차(일반)"/>
    <s v="AVSS"/>
    <n v="100000925"/>
    <s v="AVSS"/>
    <s v="0.3SQ"/>
    <s v="Gr/O"/>
    <m/>
    <n v="1500"/>
    <s v="완제품"/>
    <s v="AVSS 0.3SQ(완제품)"/>
    <s v="A/R송장 (IN)"/>
    <n v="1500"/>
    <s v="M"/>
    <n v="4.97"/>
    <n v="0.28999999999999998"/>
    <n v="441.15"/>
  </r>
  <r>
    <x v="1"/>
    <s v="顾客"/>
    <s v="內需"/>
    <s v="-無-"/>
    <s v="C00001"/>
    <x v="2"/>
    <s v="江苏京信电子有限公司(Cable)"/>
    <s v="자동차(일반)"/>
    <s v="AVSS"/>
    <n v="100000963"/>
    <s v="AVSS"/>
    <s v="0.3SQ"/>
    <s v="L/O"/>
    <m/>
    <n v="1500"/>
    <s v="완제품"/>
    <s v="AVSS 0.3SQ(완제품)"/>
    <s v="A/R송장 (IN)"/>
    <n v="10500"/>
    <s v="M"/>
    <n v="34.76"/>
    <n v="0.28999999999999998"/>
    <n v="3088.05"/>
  </r>
  <r>
    <x v="1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15000"/>
    <s v="M"/>
    <n v="49.64"/>
    <n v="0.28999999999999998"/>
    <n v="4411.5"/>
  </r>
  <r>
    <x v="1"/>
    <s v="顾客"/>
    <s v="內需"/>
    <s v="-無-"/>
    <s v="C00001"/>
    <x v="2"/>
    <s v="江苏京信电子有限公司(Cable)"/>
    <s v="자동차(일반)"/>
    <s v="AVSS"/>
    <n v="100000489"/>
    <s v="AVSS"/>
    <s v="0.5SQ"/>
    <s v="Gr"/>
    <m/>
    <n v="1000"/>
    <s v="완제품"/>
    <s v="AVSS 0.5SQ(완제품)"/>
    <s v="A/R송장 (IN)"/>
    <n v="2000"/>
    <s v="M"/>
    <n v="10.02"/>
    <n v="0.41"/>
    <n v="819.4"/>
  </r>
  <r>
    <x v="1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13500"/>
    <s v="M"/>
    <n v="44.69"/>
    <n v="0.28999999999999998"/>
    <n v="3970.35"/>
  </r>
  <r>
    <x v="1"/>
    <s v="顾客"/>
    <s v="內需"/>
    <s v="-無-"/>
    <s v="C00001"/>
    <x v="2"/>
    <s v="江苏京信电子有限公司(Cable)"/>
    <s v="자동차(일반)"/>
    <s v="AVSS"/>
    <n v="100000954"/>
    <s v="AVSS"/>
    <s v="0.3SQ"/>
    <s v="G/B"/>
    <m/>
    <n v="1500"/>
    <s v="완제품"/>
    <s v="AVSS 0.3SQ(완제품)"/>
    <s v="A/R송장 (IN)"/>
    <n v="4500"/>
    <s v="M"/>
    <n v="14.9"/>
    <n v="0.28999999999999998"/>
    <n v="1323.45"/>
  </r>
  <r>
    <x v="1"/>
    <s v="顾客"/>
    <s v="內需"/>
    <s v="-無-"/>
    <s v="C00001"/>
    <x v="2"/>
    <s v="江苏京信电子有限公司(Cable)"/>
    <s v="자동차(일반)"/>
    <s v="AVSS"/>
    <n v="100000955"/>
    <s v="AVSS"/>
    <s v="0.3SQ"/>
    <s v="G/O"/>
    <m/>
    <n v="1500"/>
    <s v="완제품"/>
    <s v="AVSS 0.3SQ(완제품)"/>
    <s v="A/R송장 (IN)"/>
    <n v="4500"/>
    <s v="M"/>
    <n v="14.9"/>
    <n v="0.28999999999999998"/>
    <n v="1323.45"/>
  </r>
  <r>
    <x v="1"/>
    <s v="顾客"/>
    <s v="內需"/>
    <s v="-無-"/>
    <s v="C00001"/>
    <x v="2"/>
    <s v="江苏京信电子有限公司(Cable)"/>
    <s v="자동차(일반)"/>
    <s v="AVSS"/>
    <n v="100000929"/>
    <s v="AVSS"/>
    <s v="0.3SQ"/>
    <s v="Gr"/>
    <m/>
    <n v="1500"/>
    <s v="완제품"/>
    <s v="AVSS 0.3SQ(완제품)"/>
    <s v="A/R송장 (IN)"/>
    <n v="19500"/>
    <s v="M"/>
    <n v="64.55"/>
    <n v="0.28999999999999998"/>
    <n v="5734.95"/>
  </r>
  <r>
    <x v="1"/>
    <s v="顾客"/>
    <s v="內需"/>
    <s v="-無-"/>
    <s v="C00001"/>
    <x v="2"/>
    <s v="江苏京信电子有限公司(Cable)"/>
    <s v="자동차(일반)"/>
    <s v="AVSS"/>
    <n v="100000925"/>
    <s v="AVSS"/>
    <s v="0.3SQ"/>
    <s v="Gr/O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62"/>
    <s v="AVSS"/>
    <s v="0.3SQ"/>
    <s v="L/B"/>
    <m/>
    <n v="1500"/>
    <s v="완제품"/>
    <s v="AVSS 0.3SQ(완제품)"/>
    <s v="A/R송장 (IN)"/>
    <n v="7500"/>
    <s v="M"/>
    <n v="24.83"/>
    <n v="0.28999999999999998"/>
    <n v="2205.75"/>
  </r>
  <r>
    <x v="1"/>
    <s v="顾客"/>
    <s v="內需"/>
    <s v="-無-"/>
    <s v="C00001"/>
    <x v="2"/>
    <s v="江苏京信电子有限公司(Cable)"/>
    <s v="자동차(일반)"/>
    <s v="AVSS"/>
    <n v="100000963"/>
    <s v="AVSS"/>
    <s v="0.3SQ"/>
    <s v="L/O"/>
    <m/>
    <n v="1500"/>
    <s v="완제품"/>
    <s v="AVSS 0.3SQ(완제품)"/>
    <s v="A/R송장 (IN)"/>
    <n v="7500"/>
    <s v="M"/>
    <n v="24.83"/>
    <n v="0.28999999999999998"/>
    <n v="2205.75"/>
  </r>
  <r>
    <x v="1"/>
    <s v="顾客"/>
    <s v="內需"/>
    <s v="-無-"/>
    <s v="C00001"/>
    <x v="2"/>
    <s v="江苏京信电子有限公司(Cable)"/>
    <s v="자동차(일반)"/>
    <s v="AVSS"/>
    <n v="100000945"/>
    <s v="AVSS"/>
    <s v="0.3SQ"/>
    <s v="O/B"/>
    <m/>
    <n v="1500"/>
    <s v="완제품"/>
    <s v="AVSS 0.3SQ(완제품)"/>
    <s v="A/R송장 (IN)"/>
    <n v="4500"/>
    <s v="M"/>
    <n v="14.9"/>
    <n v="0.28999999999999998"/>
    <n v="1323.45"/>
  </r>
  <r>
    <x v="1"/>
    <s v="顾客"/>
    <s v="內需"/>
    <s v="-無-"/>
    <s v="C00001"/>
    <x v="2"/>
    <s v="江苏京信电子有限公司(Cable)"/>
    <s v="자동차(일반)"/>
    <s v="AVSS"/>
    <n v="100000969"/>
    <s v="AVSS"/>
    <s v="0.3SQ"/>
    <s v="P/B"/>
    <m/>
    <n v="1500"/>
    <s v="완제품"/>
    <s v="AVSS 0.3SQ(완제품)"/>
    <s v="A/R송장 (IN)"/>
    <n v="15000"/>
    <s v="M"/>
    <n v="49.65"/>
    <n v="0.28999999999999998"/>
    <n v="4411.5"/>
  </r>
  <r>
    <x v="1"/>
    <s v="顾客"/>
    <s v="內需"/>
    <s v="-無-"/>
    <s v="C00001"/>
    <x v="2"/>
    <s v="江苏京信电子有限公司(Cable)"/>
    <s v="자동차(일반)"/>
    <s v="AVSS"/>
    <n v="100000973"/>
    <s v="AVSS"/>
    <s v="0.3SQ"/>
    <s v="R/B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974"/>
    <s v="AVSS"/>
    <s v="0.3SQ"/>
    <s v="R/O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87"/>
    <s v="AVSS"/>
    <s v="0.3SQ"/>
    <s v="W/O"/>
    <m/>
    <n v="1500"/>
    <s v="완제품"/>
    <s v="AVSS 0.3SQ(완제품)"/>
    <s v="A/R송장 (IN)"/>
    <n v="4500"/>
    <s v="M"/>
    <n v="14.9"/>
    <n v="0.28999999999999998"/>
    <n v="1323.45"/>
  </r>
  <r>
    <x v="1"/>
    <s v="顾客"/>
    <s v="內需"/>
    <s v="-無-"/>
    <s v="C00001"/>
    <x v="2"/>
    <s v="江苏京信电子有限公司(Cable)"/>
    <s v="자동차(일반)"/>
    <s v="AVSS"/>
    <n v="100000993"/>
    <s v="AVSS"/>
    <s v="0.3SQ"/>
    <s v="Y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95"/>
    <s v="AVSS"/>
    <s v="0.3SQ"/>
    <s v="Y/O"/>
    <m/>
    <n v="1500"/>
    <s v="완제품"/>
    <s v="AVSS 0.3SQ(완제품)"/>
    <s v="A/R송장 (IN)"/>
    <n v="7500"/>
    <s v="M"/>
    <n v="24.83"/>
    <n v="0.28999999999999998"/>
    <n v="2205.75"/>
  </r>
  <r>
    <x v="1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78000"/>
    <s v="M"/>
    <n v="258.10000000000002"/>
    <n v="0.28999999999999998"/>
    <n v="22939.8"/>
  </r>
  <r>
    <x v="1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60000"/>
    <s v="M"/>
    <n v="198.6"/>
    <n v="0.28999999999999998"/>
    <n v="17646"/>
  </r>
  <r>
    <x v="1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70000"/>
    <s v="M"/>
    <n v="231.7"/>
    <n v="0.28999999999999998"/>
    <n v="20587"/>
  </r>
  <r>
    <x v="1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70000"/>
    <s v="M"/>
    <n v="231.7"/>
    <n v="0.28999999999999998"/>
    <n v="20587"/>
  </r>
  <r>
    <x v="1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70000"/>
    <s v="M"/>
    <n v="231.7"/>
    <n v="0.28999999999999998"/>
    <n v="20587"/>
  </r>
  <r>
    <x v="1"/>
    <s v="顾客"/>
    <s v="內需"/>
    <s v="-無-"/>
    <s v="C00001"/>
    <x v="2"/>
    <s v="江苏京信电子有限公司(Cable)"/>
    <s v="자동차(일반)"/>
    <s v="AVSS"/>
    <n v="100000492"/>
    <s v="AVSS"/>
    <s v="0.5SQ"/>
    <s v="B/O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514"/>
    <s v="AVSS"/>
    <s v="0.5SQ"/>
    <s v="Br"/>
    <m/>
    <n v="1000"/>
    <s v="완제품"/>
    <s v="AVSS 0.5SQ(완제품)"/>
    <s v="A/R송장 (IN)"/>
    <n v="11000"/>
    <s v="M"/>
    <n v="55.11"/>
    <n v="0.41"/>
    <n v="4506.7"/>
  </r>
  <r>
    <x v="1"/>
    <s v="顾客"/>
    <s v="內需"/>
    <s v="-無-"/>
    <s v="C00001"/>
    <x v="2"/>
    <s v="江苏京信电子有限公司(Cable)"/>
    <s v="자동차(일반)"/>
    <s v="AVSS"/>
    <n v="100000507"/>
    <s v="AVSS"/>
    <s v="0.5SQ"/>
    <s v="Br/B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541"/>
    <s v="AVSS"/>
    <s v="0.5SQ"/>
    <s v="G"/>
    <m/>
    <n v="1000"/>
    <s v="완제품"/>
    <s v="AVSS 0.5SQ(완제품)"/>
    <s v="A/R송장 (IN)"/>
    <n v="30000"/>
    <s v="M"/>
    <n v="150.30000000000001"/>
    <n v="0.41"/>
    <n v="12291"/>
  </r>
  <r>
    <x v="1"/>
    <s v="顾客"/>
    <s v="內需"/>
    <s v="-無-"/>
    <s v="C00001"/>
    <x v="2"/>
    <s v="江苏京信电子有限公司(Cable)"/>
    <s v="자동차(일반)"/>
    <s v="AVSS"/>
    <n v="100000535"/>
    <s v="AVSS"/>
    <s v="0.5SQ"/>
    <s v="G/O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489"/>
    <s v="AVSS"/>
    <s v="0.5SQ"/>
    <s v="Gr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6000"/>
    <s v="M"/>
    <n v="30.06"/>
    <n v="0.41"/>
    <n v="2458.1999999999998"/>
  </r>
  <r>
    <x v="1"/>
    <s v="顾客"/>
    <s v="內需"/>
    <s v="-無-"/>
    <s v="C00001"/>
    <x v="2"/>
    <s v="江苏京信电子有限公司(Cable)"/>
    <s v="자동차(일반)"/>
    <s v="AVSS"/>
    <n v="100000546"/>
    <s v="AVSS"/>
    <s v="0.5SQ"/>
    <s v="L/B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549"/>
    <s v="AVSS"/>
    <s v="0.5SQ"/>
    <s v="L/O"/>
    <m/>
    <n v="1000"/>
    <s v="완제품"/>
    <s v="AVSS 0.5SQ(완제품)"/>
    <s v="A/R송장 (IN)"/>
    <n v="2000"/>
    <s v="M"/>
    <n v="10.02"/>
    <n v="0.41"/>
    <n v="819.4"/>
  </r>
  <r>
    <x v="1"/>
    <s v="顾客"/>
    <s v="內需"/>
    <s v="-無-"/>
    <s v="C00001"/>
    <x v="2"/>
    <s v="江苏京信电子有限公司(Cable)"/>
    <s v="자동차(일반)"/>
    <s v="AVSS"/>
    <n v="100000524"/>
    <s v="AVSS"/>
    <s v="0.5SQ"/>
    <s v="O"/>
    <m/>
    <n v="1000"/>
    <s v="완제품"/>
    <s v="AVSS 0.5SQ(완제품)"/>
    <s v="A/R송장 (IN)"/>
    <n v="5000"/>
    <s v="M"/>
    <n v="25.05"/>
    <n v="0.41"/>
    <n v="2048.5"/>
  </r>
  <r>
    <x v="1"/>
    <s v="顾客"/>
    <s v="內需"/>
    <s v="-無-"/>
    <s v="C00001"/>
    <x v="2"/>
    <s v="江苏京信电子有限公司(Cable)"/>
    <s v="자동차(일반)"/>
    <s v="AVSS"/>
    <n v="100000566"/>
    <s v="AVSS"/>
    <s v="0.5SQ"/>
    <s v="P"/>
    <m/>
    <n v="1000"/>
    <s v="완제품"/>
    <s v="AVSS 0.5SQ(완제품)"/>
    <s v="A/R송장 (IN)"/>
    <n v="4000"/>
    <s v="M"/>
    <n v="20.04"/>
    <n v="0.41"/>
    <n v="1638.8"/>
  </r>
  <r>
    <x v="1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10000"/>
    <s v="M"/>
    <n v="50.1"/>
    <n v="0.41"/>
    <n v="4097"/>
  </r>
  <r>
    <x v="1"/>
    <s v="顾客"/>
    <s v="內需"/>
    <s v="-無-"/>
    <s v="C00001"/>
    <x v="2"/>
    <s v="江苏京信电子有限公司(Cable)"/>
    <s v="자동차(일반)"/>
    <s v="AVSS"/>
    <n v="100000568"/>
    <s v="AVSS"/>
    <s v="0.5SQ"/>
    <s v="R/B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570"/>
    <s v="AVSS"/>
    <s v="0.5SQ"/>
    <s v="R/O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605"/>
    <s v="AVSS"/>
    <s v="0.5SQ"/>
    <s v="W"/>
    <m/>
    <n v="1000"/>
    <s v="완제품"/>
    <s v="AVSS 0.5SQ(완제품)"/>
    <s v="A/R송장 (IN)"/>
    <n v="6000"/>
    <s v="M"/>
    <n v="30.06"/>
    <n v="0.41"/>
    <n v="2458.1999999999998"/>
  </r>
  <r>
    <x v="1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20000"/>
    <s v="M"/>
    <n v="100.2"/>
    <n v="0.41"/>
    <n v="8194"/>
  </r>
  <r>
    <x v="1"/>
    <s v="顾客"/>
    <s v="內需"/>
    <s v="-無-"/>
    <s v="C00001"/>
    <x v="2"/>
    <s v="江苏京信电子有限公司(Cable)"/>
    <s v="자동차(일반)"/>
    <s v="AVSS"/>
    <n v="100000611"/>
    <s v="AVSS"/>
    <s v="0.5SQ"/>
    <s v="Y/B"/>
    <m/>
    <n v="1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00000614"/>
    <s v="AVSS"/>
    <s v="0.5SQ"/>
    <s v="Y/O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639"/>
    <s v="AVSS"/>
    <s v="0.85SQ"/>
    <s v="B"/>
    <m/>
    <n v="1000"/>
    <s v="완제품"/>
    <s v="AVSS 0.85SQ(완제품)"/>
    <s v="A/R송장 (IN)"/>
    <n v="3000"/>
    <s v="M"/>
    <n v="23.07"/>
    <n v="0.6"/>
    <n v="1803"/>
  </r>
  <r>
    <x v="1"/>
    <s v="顾客"/>
    <s v="內需"/>
    <s v="-無-"/>
    <s v="C00001"/>
    <x v="2"/>
    <s v="江苏京信电子有限公司(Cable)"/>
    <s v="자동차(일반)"/>
    <s v="AVSS"/>
    <n v="100000677"/>
    <s v="AVSS"/>
    <s v="0.85SQ"/>
    <s v="G"/>
    <m/>
    <n v="1000"/>
    <s v="완제품"/>
    <s v="AVSS 0.85SQ(완제품)"/>
    <s v="A/R송장 (IN)"/>
    <n v="4000"/>
    <s v="M"/>
    <n v="30.76"/>
    <n v="0.6"/>
    <n v="2404"/>
  </r>
  <r>
    <x v="1"/>
    <s v="顾客"/>
    <s v="內需"/>
    <s v="-無-"/>
    <s v="C00001"/>
    <x v="2"/>
    <s v="江苏京信电子有限公司(Cable)"/>
    <s v="자동차(일반)"/>
    <s v="AVSS"/>
    <n v="100000688"/>
    <s v="AVSS"/>
    <s v="0.85SQ"/>
    <s v="L"/>
    <m/>
    <n v="1000"/>
    <s v="완제품"/>
    <s v="AVSS 0.85SQ(완제품)"/>
    <s v="A/R송장 (IN)"/>
    <n v="4000"/>
    <s v="M"/>
    <n v="30.76"/>
    <n v="0.6"/>
    <n v="2404"/>
  </r>
  <r>
    <x v="1"/>
    <s v="顾客"/>
    <s v="內需"/>
    <s v="-無-"/>
    <s v="C00001"/>
    <x v="2"/>
    <s v="江苏京信电子有限公司(Cable)"/>
    <s v="자동차(일반)"/>
    <s v="AVSS"/>
    <n v="100000657"/>
    <s v="AVSS"/>
    <s v="0.85SQ"/>
    <s v="O"/>
    <m/>
    <n v="1000"/>
    <s v="완제품"/>
    <s v="AVSS 0.85SQ(완제품)"/>
    <s v="A/R송장 (IN)"/>
    <n v="2000"/>
    <s v="M"/>
    <n v="15.38"/>
    <n v="0.6"/>
    <n v="1202"/>
  </r>
  <r>
    <x v="1"/>
    <s v="顾客"/>
    <s v="內需"/>
    <s v="-無-"/>
    <s v="C00001"/>
    <x v="2"/>
    <s v="江苏京信电子有限公司(Cable)"/>
    <s v="자동차(일반)"/>
    <s v="AVSS"/>
    <n v="100000741"/>
    <s v="AVSS"/>
    <s v="0.85SQ"/>
    <s v="Y"/>
    <m/>
    <n v="1000"/>
    <s v="완제품"/>
    <s v="AVSS 0.85SQ(완제품)"/>
    <s v="A/R송장 (IN)"/>
    <n v="2000"/>
    <s v="M"/>
    <n v="15.38"/>
    <n v="0.6"/>
    <n v="1202"/>
  </r>
  <r>
    <x v="1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3300"/>
    <s v="M"/>
    <n v="37.19"/>
    <n v="0.84"/>
    <n v="2784.54"/>
  </r>
  <r>
    <x v="1"/>
    <s v="顾客"/>
    <s v="內需"/>
    <s v="-無-"/>
    <s v="C00001"/>
    <x v="2"/>
    <s v="江苏京信电子有限公司(Cable)"/>
    <s v="자동차(일반)"/>
    <s v="AVSS"/>
    <n v="100000787"/>
    <s v="AVSS"/>
    <s v="1.25SQ"/>
    <s v="G"/>
    <m/>
    <n v="700"/>
    <s v="완제품"/>
    <s v="AVSS 1.25SQ(완제품)"/>
    <s v="A/R송장 (IN)"/>
    <n v="1400"/>
    <s v="M"/>
    <n v="15.78"/>
    <n v="0.84"/>
    <n v="1181.32"/>
  </r>
  <r>
    <x v="1"/>
    <s v="顾客"/>
    <s v="內需"/>
    <s v="-無-"/>
    <s v="C00001"/>
    <x v="2"/>
    <s v="江苏京信电子有限公司(Cable)"/>
    <s v="자동차(일반)"/>
    <s v="AVSS"/>
    <n v="100000750"/>
    <s v="AVSS"/>
    <s v="1.25SQ"/>
    <s v="Gr"/>
    <m/>
    <n v="700"/>
    <s v="완제품"/>
    <s v="AVSS 1.25SQ(완제품)"/>
    <s v="A/R송장 (IN)"/>
    <n v="2100"/>
    <s v="M"/>
    <n v="23.67"/>
    <n v="0.84"/>
    <n v="1771.98"/>
  </r>
  <r>
    <x v="1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4900"/>
    <s v="M"/>
    <n v="55.22"/>
    <n v="0.84"/>
    <n v="4134.62"/>
  </r>
  <r>
    <x v="1"/>
    <s v="顾客"/>
    <s v="內需"/>
    <s v="-無-"/>
    <s v="C00001"/>
    <x v="2"/>
    <s v="江苏京信电子有限公司(Cable)"/>
    <s v="자동차(일반)"/>
    <s v="AVSS"/>
    <n v="100000773"/>
    <s v="AVSS"/>
    <s v="1.25SQ"/>
    <s v="O"/>
    <m/>
    <n v="700"/>
    <s v="완제품"/>
    <s v="AVSS 1.25SQ(완제품)"/>
    <s v="A/R송장 (IN)"/>
    <n v="2800"/>
    <s v="M"/>
    <n v="31.56"/>
    <n v="0.84"/>
    <n v="2362.64"/>
  </r>
  <r>
    <x v="1"/>
    <s v="顾客"/>
    <s v="內需"/>
    <s v="-無-"/>
    <s v="C00001"/>
    <x v="2"/>
    <s v="江苏京信电子有限公司(Cable)"/>
    <s v="자동차(일반)"/>
    <s v="AVSS"/>
    <n v="100000801"/>
    <s v="AVSS"/>
    <s v="1.25SQ"/>
    <s v="P"/>
    <m/>
    <n v="700"/>
    <s v="완제품"/>
    <s v="AVSS 1.25SQ(완제품)"/>
    <s v="A/R송장 (IN)"/>
    <n v="3500"/>
    <s v="M"/>
    <n v="39.450000000000003"/>
    <n v="0.84"/>
    <n v="2953.3"/>
  </r>
  <r>
    <x v="1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10500"/>
    <s v="M"/>
    <n v="118.34"/>
    <n v="0.84"/>
    <n v="8859.9"/>
  </r>
  <r>
    <x v="1"/>
    <s v="顾客"/>
    <s v="內需"/>
    <s v="-無-"/>
    <s v="C00001"/>
    <x v="2"/>
    <s v="江苏京信电子有限公司(Cable)"/>
    <s v="자동차(일반)"/>
    <s v="AVSS"/>
    <n v="100000824"/>
    <s v="AVSS"/>
    <s v="1.25SQ"/>
    <s v="W"/>
    <m/>
    <n v="700"/>
    <s v="완제품"/>
    <s v="AVSS 1.25SQ(완제품)"/>
    <s v="A/R송장 (IN)"/>
    <n v="1400"/>
    <s v="M"/>
    <n v="15.78"/>
    <n v="0.84"/>
    <n v="1181.32"/>
  </r>
  <r>
    <x v="1"/>
    <s v="顾客"/>
    <s v="內需"/>
    <s v="-無-"/>
    <s v="C00001"/>
    <x v="2"/>
    <s v="江苏京信电子有限公司(Cable)"/>
    <s v="자동차(일반)"/>
    <s v="AVSS"/>
    <n v="100000833"/>
    <s v="AVSS"/>
    <s v="1.25SQ"/>
    <s v="Y"/>
    <m/>
    <n v="700"/>
    <s v="완제품"/>
    <s v="AVSS 1.25SQ(완제품)"/>
    <s v="A/R송장 (IN)"/>
    <n v="2100"/>
    <s v="M"/>
    <n v="23.67"/>
    <n v="0.84"/>
    <n v="1771.98"/>
  </r>
  <r>
    <x v="1"/>
    <s v="顾客"/>
    <s v="內需"/>
    <s v="-無-"/>
    <s v="C00001"/>
    <x v="2"/>
    <s v="江苏京信电子有限公司(Cable)"/>
    <s v="자동차(일반)"/>
    <s v="AVSS"/>
    <n v="100000862"/>
    <s v="AVSS"/>
    <s v="2SQ"/>
    <s v="G"/>
    <m/>
    <n v="500"/>
    <s v="완제품"/>
    <s v="AVSS 2SQ(완제품)"/>
    <s v="A/R송장 (IN)"/>
    <n v="1500"/>
    <s v="M"/>
    <n v="27.24"/>
    <n v="1.32"/>
    <n v="1982.55"/>
  </r>
  <r>
    <x v="1"/>
    <s v="顾客"/>
    <s v="內需"/>
    <s v="-無-"/>
    <s v="C00001"/>
    <x v="2"/>
    <s v="江苏京信电子有限公司(Cable)"/>
    <s v="자동차(일반)"/>
    <s v="AVSS"/>
    <n v="100000880"/>
    <s v="AVSS"/>
    <s v="2SQ"/>
    <s v="R"/>
    <m/>
    <n v="500"/>
    <s v="완제품"/>
    <s v="AVSS 2SQ(완제품)"/>
    <s v="A/R송장 (IN)"/>
    <n v="6000"/>
    <s v="M"/>
    <n v="108.96"/>
    <n v="1.32"/>
    <n v="7930.2"/>
  </r>
  <r>
    <x v="1"/>
    <s v="顾客"/>
    <s v="內需"/>
    <s v="-無-"/>
    <s v="C00001"/>
    <x v="2"/>
    <s v="江苏京信电子有限公司(Cable)"/>
    <s v="자동차(일반)"/>
    <s v="AVSS"/>
    <n v="100000888"/>
    <s v="AVSS"/>
    <s v="2SQ"/>
    <s v="W"/>
    <m/>
    <n v="500"/>
    <s v="완제품"/>
    <s v="AVSS 2SQ(완제품)"/>
    <s v="A/R송장 (IN)"/>
    <n v="1500"/>
    <s v="M"/>
    <n v="27.24"/>
    <n v="1.32"/>
    <n v="1982.55"/>
  </r>
  <r>
    <x v="1"/>
    <s v="顾客"/>
    <s v="內需"/>
    <s v="-無-"/>
    <s v="C00001"/>
    <x v="2"/>
    <s v="江苏京信电子有限公司(Cable)"/>
    <s v="자동차(일반)"/>
    <s v="AVSS"/>
    <n v="100000955"/>
    <s v="AVSS"/>
    <s v="0.3SQ"/>
    <s v="G/O"/>
    <m/>
    <n v="1500"/>
    <s v="완제품"/>
    <s v="AVSS 0.3SQ(완제품)"/>
    <s v="A/R송장 (IN)"/>
    <n v="4500"/>
    <s v="M"/>
    <n v="14.9"/>
    <n v="0.28999999999999998"/>
    <n v="1323.45"/>
  </r>
  <r>
    <x v="1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90000"/>
    <s v="M"/>
    <n v="297.81"/>
    <n v="0.28999999999999998"/>
    <n v="26469"/>
  </r>
  <r>
    <x v="1"/>
    <s v="顾客"/>
    <s v="內需"/>
    <s v="-無-"/>
    <s v="C00001"/>
    <x v="2"/>
    <s v="江苏京信电子有限公司(Cable)"/>
    <s v="자동차(일반)"/>
    <s v="AVSS"/>
    <n v="100000962"/>
    <s v="AVSS"/>
    <s v="0.3SQ"/>
    <s v="L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63"/>
    <s v="AVSS"/>
    <s v="0.3SQ"/>
    <s v="L/O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605"/>
    <s v="AVSS"/>
    <s v="0.5SQ"/>
    <s v="W"/>
    <m/>
    <n v="1000"/>
    <s v="완제품"/>
    <s v="AVSS 0.5SQ(완제품)"/>
    <s v="A/R송장 (IN)"/>
    <n v="2000"/>
    <s v="M"/>
    <n v="10.02"/>
    <n v="0.41"/>
    <n v="819.4"/>
  </r>
  <r>
    <x v="1"/>
    <s v="顾客"/>
    <s v="內需"/>
    <s v="-無-"/>
    <s v="C00001"/>
    <x v="2"/>
    <s v="江苏京信电子有限公司(Cable)"/>
    <s v="자동차(일반)"/>
    <s v="AVSS"/>
    <n v="100000954"/>
    <s v="AVSS"/>
    <s v="0.3SQ"/>
    <s v="G/B"/>
    <m/>
    <n v="1500"/>
    <s v="완제품"/>
    <s v="AVSS 0.3SQ(완제품)"/>
    <s v="A/R송장 (IN)"/>
    <n v="4500"/>
    <s v="M"/>
    <n v="14.9"/>
    <n v="0.28999999999999998"/>
    <n v="1323.45"/>
  </r>
  <r>
    <x v="1"/>
    <s v="顾客"/>
    <s v="內需"/>
    <s v="-無-"/>
    <s v="C00001"/>
    <x v="2"/>
    <s v="江苏京信电子有限公司(Cable)"/>
    <s v="자동차(일반)"/>
    <s v="AVSS"/>
    <n v="100000955"/>
    <s v="AVSS"/>
    <s v="0.3SQ"/>
    <s v="G/O"/>
    <m/>
    <n v="1500"/>
    <s v="완제품"/>
    <s v="AVSS 0.3SQ(완제품)"/>
    <s v="A/R송장 (IN)"/>
    <n v="4500"/>
    <s v="M"/>
    <n v="14.9"/>
    <n v="0.28999999999999998"/>
    <n v="1323.45"/>
  </r>
  <r>
    <x v="1"/>
    <s v="顾客"/>
    <s v="內需"/>
    <s v="-無-"/>
    <s v="C00001"/>
    <x v="2"/>
    <s v="江苏京信电子有限公司(Cable)"/>
    <s v="자동차(일반)"/>
    <s v="AVSS"/>
    <n v="100000929"/>
    <s v="AVSS"/>
    <s v="0.3SQ"/>
    <s v="Gr"/>
    <m/>
    <n v="1500"/>
    <s v="완제품"/>
    <s v="AVSS 0.3SQ(완제품)"/>
    <s v="A/R송장 (IN)"/>
    <n v="19500"/>
    <s v="M"/>
    <n v="64.55"/>
    <n v="0.28999999999999998"/>
    <n v="5734.95"/>
  </r>
  <r>
    <x v="1"/>
    <s v="顾客"/>
    <s v="內需"/>
    <s v="-無-"/>
    <s v="C00001"/>
    <x v="2"/>
    <s v="江苏京信电子有限公司(Cable)"/>
    <s v="자동차(일반)"/>
    <s v="AVSS"/>
    <n v="100000925"/>
    <s v="AVSS"/>
    <s v="0.3SQ"/>
    <s v="Gr/O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62"/>
    <s v="AVSS"/>
    <s v="0.3SQ"/>
    <s v="L/B"/>
    <m/>
    <n v="1500"/>
    <s v="완제품"/>
    <s v="AVSS 0.3SQ(완제품)"/>
    <s v="A/R송장 (IN)"/>
    <n v="7500"/>
    <s v="M"/>
    <n v="24.83"/>
    <n v="0.28999999999999998"/>
    <n v="2205.75"/>
  </r>
  <r>
    <x v="1"/>
    <s v="顾客"/>
    <s v="內需"/>
    <s v="-無-"/>
    <s v="C00001"/>
    <x v="2"/>
    <s v="江苏京信电子有限公司(Cable)"/>
    <s v="자동차(일반)"/>
    <s v="AVSS"/>
    <n v="100000963"/>
    <s v="AVSS"/>
    <s v="0.3SQ"/>
    <s v="L/O"/>
    <m/>
    <n v="1500"/>
    <s v="완제품"/>
    <s v="AVSS 0.3SQ(완제품)"/>
    <s v="A/R송장 (IN)"/>
    <n v="7500"/>
    <s v="M"/>
    <n v="24.83"/>
    <n v="0.28999999999999998"/>
    <n v="2205.75"/>
  </r>
  <r>
    <x v="1"/>
    <s v="顾客"/>
    <s v="內需"/>
    <s v="-無-"/>
    <s v="C00001"/>
    <x v="2"/>
    <s v="江苏京信电子有限公司(Cable)"/>
    <s v="자동차(일반)"/>
    <s v="AVSS"/>
    <n v="100000969"/>
    <s v="AVSS"/>
    <s v="0.3SQ"/>
    <s v="P/B"/>
    <m/>
    <n v="1500"/>
    <s v="완제품"/>
    <s v="AVSS 0.3SQ(완제품)"/>
    <s v="A/R송장 (IN)"/>
    <n v="7500"/>
    <s v="M"/>
    <n v="24.83"/>
    <n v="0.28999999999999998"/>
    <n v="2205.75"/>
  </r>
  <r>
    <x v="1"/>
    <s v="顾客"/>
    <s v="內需"/>
    <s v="-無-"/>
    <s v="C00001"/>
    <x v="2"/>
    <s v="江苏京信电子有限公司(Cable)"/>
    <s v="자동차(일반)"/>
    <s v="AVSS"/>
    <n v="100000973"/>
    <s v="AVSS"/>
    <s v="0.3SQ"/>
    <s v="R/B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993"/>
    <s v="AVSS"/>
    <s v="0.3SQ"/>
    <s v="Y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95"/>
    <s v="AVSS"/>
    <s v="0.3SQ"/>
    <s v="Y/O"/>
    <m/>
    <n v="1500"/>
    <s v="완제품"/>
    <s v="AVSS 0.3SQ(완제품)"/>
    <s v="A/R송장 (IN)"/>
    <n v="4500"/>
    <s v="M"/>
    <n v="14.9"/>
    <n v="0.28999999999999998"/>
    <n v="1323.45"/>
  </r>
  <r>
    <x v="1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80000"/>
    <s v="M"/>
    <n v="264.72000000000003"/>
    <n v="0.28999999999999998"/>
    <n v="23528"/>
  </r>
  <r>
    <x v="1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30000"/>
    <s v="M"/>
    <n v="99.3"/>
    <n v="0.28999999999999998"/>
    <n v="8823"/>
  </r>
  <r>
    <x v="1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40000"/>
    <s v="M"/>
    <n v="132.4"/>
    <n v="0.28999999999999998"/>
    <n v="11764"/>
  </r>
  <r>
    <x v="1"/>
    <s v="顾客"/>
    <s v="內需"/>
    <s v="-無-"/>
    <s v="C00001"/>
    <x v="2"/>
    <s v="江苏京信电子有限公司(Cable)"/>
    <s v="자동차(일반)"/>
    <s v="AVSS"/>
    <n v="100000492"/>
    <s v="AVSS"/>
    <s v="0.5SQ"/>
    <s v="B/O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514"/>
    <s v="AVSS"/>
    <s v="0.5SQ"/>
    <s v="Br"/>
    <m/>
    <n v="1000"/>
    <s v="완제품"/>
    <s v="AVSS 0.5SQ(완제품)"/>
    <s v="A/R송장 (IN)"/>
    <n v="11000"/>
    <s v="M"/>
    <n v="55.11"/>
    <n v="0.41"/>
    <n v="4506.7"/>
  </r>
  <r>
    <x v="1"/>
    <s v="顾客"/>
    <s v="內需"/>
    <s v="-無-"/>
    <s v="C00001"/>
    <x v="2"/>
    <s v="江苏京信电子有限公司(Cable)"/>
    <s v="자동차(일반)"/>
    <s v="AVSS"/>
    <n v="100000507"/>
    <s v="AVSS"/>
    <s v="0.5SQ"/>
    <s v="Br/B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541"/>
    <s v="AVSS"/>
    <s v="0.5SQ"/>
    <s v="G"/>
    <m/>
    <n v="1000"/>
    <s v="완제품"/>
    <s v="AVSS 0.5SQ(완제품)"/>
    <s v="A/R송장 (IN)"/>
    <n v="30000"/>
    <s v="M"/>
    <n v="150.30000000000001"/>
    <n v="0.41"/>
    <n v="12291"/>
  </r>
  <r>
    <x v="1"/>
    <s v="顾客"/>
    <s v="內需"/>
    <s v="-無-"/>
    <s v="C00001"/>
    <x v="2"/>
    <s v="江苏京信电子有限公司(Cable)"/>
    <s v="자동차(일반)"/>
    <s v="AVSS"/>
    <n v="100000535"/>
    <s v="AVSS"/>
    <s v="0.5SQ"/>
    <s v="G/O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489"/>
    <s v="AVSS"/>
    <s v="0.5SQ"/>
    <s v="Gr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6000"/>
    <s v="M"/>
    <n v="30.06"/>
    <n v="0.41"/>
    <n v="2458.1999999999998"/>
  </r>
  <r>
    <x v="1"/>
    <s v="顾客"/>
    <s v="內需"/>
    <s v="-無-"/>
    <s v="C00001"/>
    <x v="2"/>
    <s v="江苏京信电子有限公司(Cable)"/>
    <s v="자동차(일반)"/>
    <s v="AVSS"/>
    <n v="100000546"/>
    <s v="AVSS"/>
    <s v="0.5SQ"/>
    <s v="L/B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549"/>
    <s v="AVSS"/>
    <s v="0.5SQ"/>
    <s v="L/O"/>
    <m/>
    <n v="1000"/>
    <s v="완제품"/>
    <s v="AVSS 0.5SQ(완제품)"/>
    <s v="A/R송장 (IN)"/>
    <n v="2000"/>
    <s v="M"/>
    <n v="10.02"/>
    <n v="0.41"/>
    <n v="819.4"/>
  </r>
  <r>
    <x v="1"/>
    <s v="顾客"/>
    <s v="內需"/>
    <s v="-無-"/>
    <s v="C00001"/>
    <x v="2"/>
    <s v="江苏京信电子有限公司(Cable)"/>
    <s v="자동차(일반)"/>
    <s v="AVSS"/>
    <n v="100000524"/>
    <s v="AVSS"/>
    <s v="0.5SQ"/>
    <s v="O"/>
    <m/>
    <n v="1000"/>
    <s v="완제품"/>
    <s v="AVSS 0.5SQ(완제품)"/>
    <s v="A/R송장 (IN)"/>
    <n v="5000"/>
    <s v="M"/>
    <n v="25.05"/>
    <n v="0.41"/>
    <n v="2048.5"/>
  </r>
  <r>
    <x v="1"/>
    <s v="顾客"/>
    <s v="內需"/>
    <s v="-無-"/>
    <s v="C00001"/>
    <x v="2"/>
    <s v="江苏京信电子有限公司(Cable)"/>
    <s v="자동차(일반)"/>
    <s v="AVSS"/>
    <n v="100000566"/>
    <s v="AVSS"/>
    <s v="0.5SQ"/>
    <s v="P"/>
    <m/>
    <n v="1000"/>
    <s v="완제품"/>
    <s v="AVSS 0.5SQ(완제품)"/>
    <s v="A/R송장 (IN)"/>
    <n v="4000"/>
    <s v="M"/>
    <n v="20.04"/>
    <n v="0.41"/>
    <n v="1638.8"/>
  </r>
  <r>
    <x v="1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10000"/>
    <s v="M"/>
    <n v="50.1"/>
    <n v="0.41"/>
    <n v="4097"/>
  </r>
  <r>
    <x v="1"/>
    <s v="顾客"/>
    <s v="內需"/>
    <s v="-無-"/>
    <s v="C00001"/>
    <x v="2"/>
    <s v="江苏京信电子有限公司(Cable)"/>
    <s v="자동차(일반)"/>
    <s v="AVSS"/>
    <n v="100000568"/>
    <s v="AVSS"/>
    <s v="0.5SQ"/>
    <s v="R/B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570"/>
    <s v="AVSS"/>
    <s v="0.5SQ"/>
    <s v="R/O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605"/>
    <s v="AVSS"/>
    <s v="0.5SQ"/>
    <s v="W"/>
    <m/>
    <n v="1000"/>
    <s v="완제품"/>
    <s v="AVSS 0.5SQ(완제품)"/>
    <s v="A/R송장 (IN)"/>
    <n v="6000"/>
    <s v="M"/>
    <n v="30.06"/>
    <n v="0.41"/>
    <n v="2458.1999999999998"/>
  </r>
  <r>
    <x v="1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20000"/>
    <s v="M"/>
    <n v="100.2"/>
    <n v="0.41"/>
    <n v="8194"/>
  </r>
  <r>
    <x v="1"/>
    <s v="顾客"/>
    <s v="內需"/>
    <s v="-無-"/>
    <s v="C00001"/>
    <x v="2"/>
    <s v="江苏京信电子有限公司(Cable)"/>
    <s v="자동차(일반)"/>
    <s v="AVSS"/>
    <n v="100000611"/>
    <s v="AVSS"/>
    <s v="0.5SQ"/>
    <s v="Y/B"/>
    <m/>
    <n v="1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00000614"/>
    <s v="AVSS"/>
    <s v="0.5SQ"/>
    <s v="Y/O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677"/>
    <s v="AVSS"/>
    <s v="0.85SQ"/>
    <s v="G"/>
    <m/>
    <n v="1000"/>
    <s v="완제품"/>
    <s v="AVSS 0.85SQ(완제품)"/>
    <s v="A/R송장 (IN)"/>
    <n v="4000"/>
    <s v="M"/>
    <n v="30.76"/>
    <n v="0.6"/>
    <n v="2404"/>
  </r>
  <r>
    <x v="1"/>
    <s v="顾客"/>
    <s v="內需"/>
    <s v="-無-"/>
    <s v="C00001"/>
    <x v="2"/>
    <s v="江苏京信电子有限公司(Cable)"/>
    <s v="자동차(일반)"/>
    <s v="AVSS"/>
    <n v="100000741"/>
    <s v="AVSS"/>
    <s v="0.85SQ"/>
    <s v="Y"/>
    <m/>
    <n v="1000"/>
    <s v="완제품"/>
    <s v="AVSS 0.85SQ(완제품)"/>
    <s v="A/R송장 (IN)"/>
    <n v="2000"/>
    <s v="M"/>
    <n v="15.38"/>
    <n v="0.6"/>
    <n v="1202"/>
  </r>
  <r>
    <x v="1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4900"/>
    <s v="M"/>
    <n v="55.22"/>
    <n v="0.84"/>
    <n v="4134.62"/>
  </r>
  <r>
    <x v="1"/>
    <s v="顾客"/>
    <s v="內需"/>
    <s v="-無-"/>
    <s v="C00001"/>
    <x v="2"/>
    <s v="江苏京信电子有限公司(Cable)"/>
    <s v="자동차(일반)"/>
    <s v="AVSS"/>
    <n v="100000773"/>
    <s v="AVSS"/>
    <s v="1.25SQ"/>
    <s v="O"/>
    <m/>
    <n v="700"/>
    <s v="완제품"/>
    <s v="AVSS 1.25SQ(완제품)"/>
    <s v="A/R송장 (IN)"/>
    <n v="700"/>
    <s v="M"/>
    <n v="7.89"/>
    <n v="0.84"/>
    <n v="590.66"/>
  </r>
  <r>
    <x v="1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700"/>
    <s v="M"/>
    <n v="7.89"/>
    <n v="0.84"/>
    <n v="590.66"/>
  </r>
  <r>
    <x v="1"/>
    <s v="顾客"/>
    <s v="內需"/>
    <s v="-無-"/>
    <s v="C00001"/>
    <x v="2"/>
    <s v="江苏京信电子有限公司(Cable)"/>
    <s v="자동차(일반)"/>
    <s v="AVSS"/>
    <n v="100000862"/>
    <s v="AVSS"/>
    <s v="2SQ"/>
    <s v="G"/>
    <m/>
    <n v="500"/>
    <s v="완제품"/>
    <s v="AVSS 2SQ(완제품)"/>
    <s v="A/R송장 (IN)"/>
    <n v="1500"/>
    <s v="M"/>
    <n v="27.24"/>
    <n v="1.32"/>
    <n v="1982.55"/>
  </r>
  <r>
    <x v="1"/>
    <s v="顾客"/>
    <s v="內需"/>
    <s v="-無-"/>
    <s v="C00001"/>
    <x v="2"/>
    <s v="江苏京信电子有限公司(Cable)"/>
    <s v="자동차(일반)"/>
    <s v="AVSS"/>
    <n v="100000888"/>
    <s v="AVSS"/>
    <s v="2SQ"/>
    <s v="W"/>
    <m/>
    <n v="500"/>
    <s v="완제품"/>
    <s v="AVSS 2SQ(완제품)"/>
    <s v="A/R송장 (IN)"/>
    <n v="1500"/>
    <s v="M"/>
    <n v="27.24"/>
    <n v="1.32"/>
    <n v="1982.55"/>
  </r>
  <r>
    <x v="1"/>
    <s v="顾客"/>
    <s v="內需"/>
    <s v="-無-"/>
    <s v="C00001"/>
    <x v="2"/>
    <s v="江苏京信电子有限公司(Cable)"/>
    <s v="자동차(일반)"/>
    <s v="AVSS"/>
    <n v="190000486"/>
    <s v="AVSS"/>
    <s v="0.5SQ"/>
    <s v="R"/>
    <s v="NPS"/>
    <n v="8000"/>
    <s v="완제품"/>
    <s v="AVSS 0.5SQ(완제품)"/>
    <s v="A/R송장 (IN)"/>
    <n v="16000"/>
    <s v="M"/>
    <n v="80.209999999999994"/>
    <n v="0.41"/>
    <n v="6555.2"/>
  </r>
  <r>
    <x v="1"/>
    <s v="顾客"/>
    <s v="內需"/>
    <s v="-無-"/>
    <s v="C00001"/>
    <x v="2"/>
    <s v="江苏京信电子有限公司(Cable)"/>
    <s v="자동차(일반)"/>
    <s v="AVSS"/>
    <n v="100020067"/>
    <s v="AVSS"/>
    <s v="0.5SQ"/>
    <s v="L/O"/>
    <s v="NPS"/>
    <n v="8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90000387"/>
    <s v="AVSS"/>
    <s v="2SQ"/>
    <s v="W"/>
    <s v="NPS"/>
    <n v="3000"/>
    <s v="완제품"/>
    <s v="AVSS 2SQ(완제품)"/>
    <s v="A/R송장 (IN)"/>
    <n v="3000"/>
    <s v="M"/>
    <n v="54.48"/>
    <n v="1.32"/>
    <n v="3965.1"/>
  </r>
  <r>
    <x v="1"/>
    <s v="顾客"/>
    <s v="內需"/>
    <s v="-無-"/>
    <s v="C00001"/>
    <x v="2"/>
    <s v="江苏京信电子有限公司(Cable)"/>
    <s v="자동차(일반)"/>
    <s v="AVSS"/>
    <n v="100000954"/>
    <s v="AVSS"/>
    <s v="0.3SQ"/>
    <s v="G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55"/>
    <s v="AVSS"/>
    <s v="0.3SQ"/>
    <s v="G/O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929"/>
    <s v="AVSS"/>
    <s v="0.3SQ"/>
    <s v="Gr"/>
    <m/>
    <n v="1500"/>
    <s v="완제품"/>
    <s v="AVSS 0.3SQ(완제품)"/>
    <s v="A/R송장 (IN)"/>
    <n v="16500"/>
    <s v="M"/>
    <n v="54.62"/>
    <n v="0.28999999999999998"/>
    <n v="4852.6499999999996"/>
  </r>
  <r>
    <x v="1"/>
    <s v="顾客"/>
    <s v="內需"/>
    <s v="-無-"/>
    <s v="C00001"/>
    <x v="2"/>
    <s v="江苏京信电子有限公司(Cable)"/>
    <s v="자동차(일반)"/>
    <s v="AVSS"/>
    <n v="100000925"/>
    <s v="AVSS"/>
    <s v="0.3SQ"/>
    <s v="Gr/O"/>
    <m/>
    <n v="1500"/>
    <s v="완제품"/>
    <s v="AVSS 0.3SQ(완제품)"/>
    <s v="A/R송장 (IN)"/>
    <n v="9000"/>
    <s v="M"/>
    <n v="29.79"/>
    <n v="0.28999999999999998"/>
    <n v="2646.9"/>
  </r>
  <r>
    <x v="1"/>
    <s v="顾客"/>
    <s v="內需"/>
    <s v="-無-"/>
    <s v="C00001"/>
    <x v="2"/>
    <s v="江苏京信电子有限公司(Cable)"/>
    <s v="자동차(일반)"/>
    <s v="AVSS"/>
    <n v="100000962"/>
    <s v="AVSS"/>
    <s v="0.3SQ"/>
    <s v="L/B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63"/>
    <s v="AVSS"/>
    <s v="0.3SQ"/>
    <s v="L/O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00973"/>
    <s v="AVSS"/>
    <s v="0.3SQ"/>
    <s v="R/B"/>
    <m/>
    <n v="1500"/>
    <s v="완제품"/>
    <s v="AVSS 0.3SQ(완제품)"/>
    <s v="A/R송장 (IN)"/>
    <n v="4500"/>
    <s v="M"/>
    <n v="14.9"/>
    <n v="0.28999999999999998"/>
    <n v="1323.45"/>
  </r>
  <r>
    <x v="1"/>
    <s v="顾客"/>
    <s v="內需"/>
    <s v="-無-"/>
    <s v="C00001"/>
    <x v="2"/>
    <s v="江苏京信电子有限公司(Cable)"/>
    <s v="자동차(일반)"/>
    <s v="AVSS"/>
    <n v="100000993"/>
    <s v="AVSS"/>
    <s v="0.3SQ"/>
    <s v="Y/B"/>
    <m/>
    <n v="1500"/>
    <s v="완제품"/>
    <s v="AVSS 0.3SQ(완제품)"/>
    <s v="A/R송장 (IN)"/>
    <n v="12000"/>
    <s v="M"/>
    <n v="39.72"/>
    <n v="0.28999999999999998"/>
    <n v="3529.2"/>
  </r>
  <r>
    <x v="1"/>
    <s v="顾客"/>
    <s v="內需"/>
    <s v="-無-"/>
    <s v="C00001"/>
    <x v="2"/>
    <s v="江苏京信电子有限公司(Cable)"/>
    <s v="자동차(일반)"/>
    <s v="AVSS"/>
    <n v="100000492"/>
    <s v="AVSS"/>
    <s v="0.5SQ"/>
    <s v="B/O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541"/>
    <s v="AVSS"/>
    <s v="0.5SQ"/>
    <s v="G"/>
    <m/>
    <n v="1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00000489"/>
    <s v="AVSS"/>
    <s v="0.5SQ"/>
    <s v="Gr"/>
    <m/>
    <n v="1000"/>
    <s v="완제품"/>
    <s v="AVSS 0.5SQ(완제품)"/>
    <s v="A/R송장 (IN)"/>
    <n v="2000"/>
    <s v="M"/>
    <n v="10.02"/>
    <n v="0.41"/>
    <n v="819.4"/>
  </r>
  <r>
    <x v="1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4000"/>
    <s v="M"/>
    <n v="20.04"/>
    <n v="0.41"/>
    <n v="1638.8"/>
  </r>
  <r>
    <x v="1"/>
    <s v="顾客"/>
    <s v="內需"/>
    <s v="-無-"/>
    <s v="C00001"/>
    <x v="2"/>
    <s v="江苏京信电子有限公司(Cable)"/>
    <s v="자동차(일반)"/>
    <s v="AVSS"/>
    <n v="100000524"/>
    <s v="AVSS"/>
    <s v="0.5SQ"/>
    <s v="O"/>
    <m/>
    <n v="1000"/>
    <s v="완제품"/>
    <s v="AVSS 0.5SQ(완제품)"/>
    <s v="A/R송장 (IN)"/>
    <n v="7000"/>
    <s v="M"/>
    <n v="35.07"/>
    <n v="0.41"/>
    <n v="2867.9"/>
  </r>
  <r>
    <x v="1"/>
    <s v="顾客"/>
    <s v="內需"/>
    <s v="-無-"/>
    <s v="C00001"/>
    <x v="2"/>
    <s v="江苏京信电子有限公司(Cable)"/>
    <s v="자동차(일반)"/>
    <s v="AVSS"/>
    <n v="100000566"/>
    <s v="AVSS"/>
    <s v="0.5SQ"/>
    <s v="P"/>
    <m/>
    <n v="1000"/>
    <s v="완제품"/>
    <s v="AVSS 0.5SQ(완제품)"/>
    <s v="A/R송장 (IN)"/>
    <n v="3000"/>
    <s v="M"/>
    <n v="15.03"/>
    <n v="0.41"/>
    <n v="1229.0999999999999"/>
  </r>
  <r>
    <x v="1"/>
    <s v="顾客"/>
    <s v="內需"/>
    <s v="-無-"/>
    <s v="C00001"/>
    <x v="2"/>
    <s v="江苏京信电子有限公司(Cable)"/>
    <s v="자동차(일반)"/>
    <s v="AVSS"/>
    <n v="100000605"/>
    <s v="AVSS"/>
    <s v="0.5SQ"/>
    <s v="W"/>
    <m/>
    <n v="1000"/>
    <s v="완제품"/>
    <s v="AVSS 0.5SQ(완제품)"/>
    <s v="A/R송장 (IN)"/>
    <n v="16000"/>
    <s v="M"/>
    <n v="80.16"/>
    <n v="0.41"/>
    <n v="6555.2"/>
  </r>
  <r>
    <x v="1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5000"/>
    <s v="M"/>
    <n v="25.05"/>
    <n v="0.41"/>
    <n v="2048.5"/>
  </r>
  <r>
    <x v="1"/>
    <s v="顾客"/>
    <s v="內需"/>
    <s v="-無-"/>
    <s v="C00001"/>
    <x v="2"/>
    <s v="江苏京信电子有限公司(Cable)"/>
    <s v="자동차(일반)"/>
    <s v="AVSS"/>
    <n v="100000629"/>
    <s v="AVSS"/>
    <s v="0.85SQ"/>
    <s v="Gr"/>
    <m/>
    <n v="1000"/>
    <s v="완제품"/>
    <s v="AVSS 0.85SQ(완제품)"/>
    <s v="A/R송장 (IN)"/>
    <n v="24000"/>
    <s v="M"/>
    <n v="184.56"/>
    <n v="0.6"/>
    <n v="14424"/>
  </r>
  <r>
    <x v="1"/>
    <s v="顾客"/>
    <s v="內需"/>
    <s v="-無-"/>
    <s v="C00001"/>
    <x v="2"/>
    <s v="江苏京信电子有限公司(Cable)"/>
    <s v="자동차(일반)"/>
    <s v="AVSS"/>
    <n v="100000729"/>
    <s v="AVSS"/>
    <s v="0.85SQ"/>
    <s v="W"/>
    <m/>
    <n v="1000"/>
    <s v="완제품"/>
    <s v="AVSS 0.85SQ(완제품)"/>
    <s v="A/R송장 (IN)"/>
    <n v="3000"/>
    <s v="M"/>
    <n v="23.07"/>
    <n v="0.6"/>
    <n v="1803"/>
  </r>
  <r>
    <x v="1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2100"/>
    <s v="M"/>
    <n v="23.67"/>
    <n v="0.84"/>
    <n v="1771.98"/>
  </r>
  <r>
    <x v="1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524"/>
    <s v="AVSS"/>
    <s v="0.5SQ"/>
    <s v="O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605"/>
    <s v="AVSS"/>
    <s v="0.5SQ"/>
    <s v="W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10000"/>
    <s v="M"/>
    <n v="50.1"/>
    <n v="0.41"/>
    <n v="4097"/>
  </r>
  <r>
    <x v="1"/>
    <s v="顾客"/>
    <s v="內需"/>
    <s v="-無-"/>
    <s v="C00001"/>
    <x v="2"/>
    <s v="江苏京信电子有限公司(Cable)"/>
    <s v="자동차(일반)"/>
    <s v="AVSS"/>
    <n v="190000485"/>
    <s v="AVSS"/>
    <s v="0.5SQ"/>
    <s v="L"/>
    <s v="NPS"/>
    <n v="8000"/>
    <s v="완제품"/>
    <s v="AVSS 0.5SQ(완제품)"/>
    <s v="A/R송장 (IN)"/>
    <n v="16000"/>
    <s v="M"/>
    <n v="80.209999999999994"/>
    <n v="0.41"/>
    <n v="6555.2"/>
  </r>
  <r>
    <x v="1"/>
    <s v="顾客"/>
    <s v="內需"/>
    <s v="-無-"/>
    <s v="C00001"/>
    <x v="2"/>
    <s v="江苏京信电子有限公司(Cable)"/>
    <s v="자동차(일반)"/>
    <s v="AVSS"/>
    <n v="110000218"/>
    <s v="AVSS"/>
    <s v="0.5SQ"/>
    <s v="G"/>
    <s v="NPS"/>
    <n v="8000"/>
    <s v="완제품"/>
    <s v="AVSS 0.5SQ(완제품)"/>
    <s v="A/R송장 (IN)"/>
    <n v="16000"/>
    <s v="M"/>
    <n v="80.209999999999994"/>
    <n v="0.41"/>
    <n v="6555.2"/>
  </r>
  <r>
    <x v="1"/>
    <s v="顾客"/>
    <s v="內需"/>
    <s v="-無-"/>
    <s v="C00001"/>
    <x v="2"/>
    <s v="江苏京信电子有限公司(Cable)"/>
    <s v="자동차(일반)"/>
    <s v="AVSS"/>
    <n v="100019938"/>
    <s v="AVSS"/>
    <s v="1.25SQ"/>
    <s v="Y"/>
    <s v="NPS"/>
    <n v="5000"/>
    <s v="완제품"/>
    <s v="AVSS 1.25SQ(완제품)"/>
    <s v="A/R송장 (IN)"/>
    <n v="10000"/>
    <s v="M"/>
    <n v="112.7"/>
    <n v="0.84"/>
    <n v="8438"/>
  </r>
  <r>
    <x v="1"/>
    <s v="顾客"/>
    <s v="內需"/>
    <s v="-無-"/>
    <s v="C00001"/>
    <x v="2"/>
    <s v="江苏京信电子有限公司(Cable)"/>
    <s v="자동차(일반)"/>
    <s v="AVSS"/>
    <n v="100020065"/>
    <s v="AVSS"/>
    <s v="0.5SQ"/>
    <s v="Gr"/>
    <s v="NPS"/>
    <n v="8000"/>
    <s v="완제품"/>
    <s v="AVSS 0.5SQ(완제품)"/>
    <s v="A/R송장 (IN)"/>
    <n v="16000"/>
    <s v="M"/>
    <n v="80.16"/>
    <n v="0.41"/>
    <n v="6555.2"/>
  </r>
  <r>
    <x v="1"/>
    <s v="顾客"/>
    <s v="內需"/>
    <s v="-無-"/>
    <s v="C00001"/>
    <x v="2"/>
    <s v="江苏京信电子有限公司(Cable)"/>
    <s v="자동차(일반)"/>
    <s v="AVSS"/>
    <n v="190000484"/>
    <s v="AVSS"/>
    <s v="0.5SQ"/>
    <s v="B"/>
    <s v="NPS"/>
    <n v="8000"/>
    <s v="완제품"/>
    <s v="AVSS 0.5SQ(완제품)"/>
    <s v="A/R송장 (IN)"/>
    <n v="23600"/>
    <s v="M"/>
    <n v="118.31"/>
    <n v="0.41"/>
    <n v="9668.92"/>
  </r>
  <r>
    <x v="1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90000374"/>
    <s v="AVSS"/>
    <s v="0.85SQ"/>
    <s v="G"/>
    <s v="NPS"/>
    <n v="7000"/>
    <s v="완제품"/>
    <s v="AVSS 0.85SQ(완제품)"/>
    <s v="A/R송장 (IN)"/>
    <n v="7000"/>
    <s v="M"/>
    <n v="53.91"/>
    <n v="0.6"/>
    <n v="4207"/>
  </r>
  <r>
    <x v="1"/>
    <s v="顾客"/>
    <s v="內需"/>
    <s v="-無-"/>
    <s v="C00001"/>
    <x v="2"/>
    <s v="江苏京信电子有限公司(Cable)"/>
    <s v="자동차(일반)"/>
    <s v="AVSS"/>
    <n v="100020074"/>
    <s v="AVSS"/>
    <s v="0.5SQ"/>
    <s v="Y/B"/>
    <s v="NPS"/>
    <n v="8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00000497"/>
    <s v="AVSS"/>
    <s v="0.5SQ"/>
    <s v="B/R"/>
    <m/>
    <n v="1000"/>
    <s v="완제품"/>
    <s v="AVSS 0.5SQ(완제품)"/>
    <s v="A/R송장 (IN)"/>
    <n v="5000"/>
    <s v="M"/>
    <n v="25.05"/>
    <n v="0.41"/>
    <n v="2048.5"/>
  </r>
  <r>
    <x v="1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15000"/>
    <s v="M"/>
    <n v="75.150000000000006"/>
    <n v="0.41"/>
    <n v="6145.5"/>
  </r>
  <r>
    <x v="1"/>
    <s v="顾客"/>
    <s v="內需"/>
    <s v="-無-"/>
    <s v="C00001"/>
    <x v="2"/>
    <s v="江苏京信电子有限公司(Cable)"/>
    <s v="자동차(일반)"/>
    <s v="AVSS"/>
    <n v="100000852"/>
    <s v="AVSS"/>
    <s v="2SQ"/>
    <s v="O"/>
    <m/>
    <n v="500"/>
    <s v="완제품"/>
    <s v="AVSS 2SQ(완제품)"/>
    <s v="A/R송장 (IN)"/>
    <n v="2000"/>
    <s v="M"/>
    <n v="36.32"/>
    <n v="1.32"/>
    <n v="2643.4"/>
  </r>
  <r>
    <x v="1"/>
    <s v="顾客"/>
    <s v="內需"/>
    <s v="-無-"/>
    <s v="C00001"/>
    <x v="2"/>
    <s v="江苏京信电子有限公司(Cable)"/>
    <s v="자동차(일반)"/>
    <s v="AVSS"/>
    <n v="100000541"/>
    <s v="AVSS"/>
    <s v="0.5SQ"/>
    <s v="G"/>
    <m/>
    <n v="1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10000"/>
    <s v="M"/>
    <n v="50.1"/>
    <n v="0.41"/>
    <n v="4097"/>
  </r>
  <r>
    <x v="1"/>
    <s v="顾客"/>
    <s v="內需"/>
    <s v="-無-"/>
    <s v="C00001"/>
    <x v="2"/>
    <s v="江苏京信电子有限公司(Cable)"/>
    <s v="자동차(일반)"/>
    <s v="AVSS"/>
    <n v="100011011"/>
    <s v="AVSS"/>
    <s v="0.3SQ"/>
    <s v="Gr/O"/>
    <s v="NPS"/>
    <n v="10000"/>
    <s v="완제품"/>
    <s v="AVSS 0.3SQ(완제품)"/>
    <s v="A/R송장 (IN)"/>
    <n v="20000"/>
    <s v="M"/>
    <n v="66.2"/>
    <n v="0.28999999999999998"/>
    <n v="5882"/>
  </r>
  <r>
    <x v="1"/>
    <s v="顾客"/>
    <s v="內需"/>
    <s v="-無-"/>
    <s v="C00001"/>
    <x v="2"/>
    <s v="江苏京信电子有限公司(Cable)"/>
    <s v="자동차(일반)"/>
    <s v="AVSS"/>
    <n v="100011007"/>
    <s v="AVSS"/>
    <s v="0.3SQ"/>
    <s v="Y/B"/>
    <s v="NPS"/>
    <n v="10000"/>
    <s v="완제품"/>
    <s v="AVSS 0.3SQ(완제품)"/>
    <s v="A/R송장 (IN)"/>
    <n v="20000"/>
    <s v="M"/>
    <n v="66.2"/>
    <n v="0.28999999999999998"/>
    <n v="5882"/>
  </r>
  <r>
    <x v="1"/>
    <s v="顾客"/>
    <s v="內需"/>
    <s v="-無-"/>
    <s v="C00001"/>
    <x v="2"/>
    <s v="江苏京信电子有限公司(Cable)"/>
    <s v="자동차(일반)"/>
    <s v="AVSS"/>
    <n v="100011002"/>
    <s v="AVSS"/>
    <s v="0.3SQ"/>
    <s v="R/B"/>
    <s v="NPS"/>
    <n v="10000"/>
    <s v="완제품"/>
    <s v="AVSS 0.3SQ(완제품)"/>
    <s v="A/R송장 (IN)"/>
    <n v="20000"/>
    <s v="M"/>
    <n v="66.2"/>
    <n v="0.28999999999999998"/>
    <n v="5882"/>
  </r>
  <r>
    <x v="1"/>
    <s v="顾客"/>
    <s v="內需"/>
    <s v="-無-"/>
    <s v="C00001"/>
    <x v="2"/>
    <s v="江苏京信电子有限公司(Cable)"/>
    <s v="자동차(일반)"/>
    <s v="AVSS"/>
    <n v="100011003"/>
    <s v="AVSS"/>
    <s v="0.3SQ"/>
    <s v="R/O"/>
    <s v="NPS"/>
    <n v="10000"/>
    <s v="완제품"/>
    <s v="AVSS 0.3SQ(완제품)"/>
    <s v="A/R송장 (IN)"/>
    <n v="20000"/>
    <s v="M"/>
    <n v="66.2"/>
    <n v="0.28999999999999998"/>
    <n v="5882"/>
  </r>
  <r>
    <x v="1"/>
    <s v="顾客"/>
    <s v="內需"/>
    <s v="-無-"/>
    <s v="C00001"/>
    <x v="2"/>
    <s v="江苏京信电子有限公司(Cable)"/>
    <s v="자동차(일반)"/>
    <s v="AVSS"/>
    <n v="100011010"/>
    <s v="AVSS"/>
    <s v="0.3SQ"/>
    <s v="L/O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00011384"/>
    <s v="AVSS"/>
    <s v="0.3SQ"/>
    <s v="Br/B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00011009"/>
    <s v="AVSS"/>
    <s v="0.3SQ"/>
    <s v="L/B"/>
    <s v="NPS"/>
    <n v="10000"/>
    <s v="완제품"/>
    <s v="AVSS 0.3SQ(완제품)"/>
    <s v="A/R송장 (IN)"/>
    <n v="20000"/>
    <s v="M"/>
    <n v="66.2"/>
    <n v="0.28999999999999998"/>
    <n v="5882"/>
  </r>
  <r>
    <x v="1"/>
    <s v="顾客"/>
    <s v="內需"/>
    <s v="-無-"/>
    <s v="C00001"/>
    <x v="2"/>
    <s v="江苏京信电子有限公司(Cable)"/>
    <s v="자동차(일반)"/>
    <s v="AVSS"/>
    <n v="100011006"/>
    <s v="AVSS"/>
    <s v="0.3SQ"/>
    <s v="G/O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00011406"/>
    <s v="AVSS"/>
    <s v="0.3SQ"/>
    <s v="W/O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00011385"/>
    <s v="AVSS"/>
    <s v="0.3SQ"/>
    <s v="Br/O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00011001"/>
    <s v="AVSS"/>
    <s v="0.3SQ"/>
    <s v="W/B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00011027"/>
    <s v="AVSS"/>
    <s v="0.5SQ"/>
    <s v="P"/>
    <s v="NPS"/>
    <n v="8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00011015"/>
    <s v="AVSS"/>
    <s v="0.5SQ"/>
    <s v="W"/>
    <s v="NPS"/>
    <n v="8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3000"/>
    <s v="M"/>
    <n v="9.93"/>
    <n v="0.28999999999999998"/>
    <n v="882.3"/>
  </r>
  <r>
    <x v="1"/>
    <s v="顾客"/>
    <s v="內需"/>
    <s v="-無-"/>
    <s v="C00001"/>
    <x v="2"/>
    <s v="江苏京信电子有限公司(Cable)"/>
    <s v="자동차(일반)"/>
    <s v="AVSS"/>
    <n v="100011036"/>
    <s v="AVSS"/>
    <s v="2SQ"/>
    <s v="B"/>
    <s v="NPS"/>
    <n v="3000"/>
    <s v="완제품"/>
    <s v="AVSS 2SQ(완제품)"/>
    <s v="A/R송장 (IN)"/>
    <n v="6000"/>
    <s v="M"/>
    <n v="108.96"/>
    <n v="1.32"/>
    <n v="7930.2"/>
  </r>
  <r>
    <x v="1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00541"/>
    <s v="AVSS"/>
    <s v="0.5SQ"/>
    <s v="G"/>
    <m/>
    <n v="1000"/>
    <s v="완제품"/>
    <s v="AVSS 0.5SQ(완제품)"/>
    <s v="A/R송장 (IN)"/>
    <n v="9000"/>
    <s v="M"/>
    <n v="45.09"/>
    <n v="0.41"/>
    <n v="3687.3"/>
  </r>
  <r>
    <x v="1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7000"/>
    <s v="M"/>
    <n v="35.07"/>
    <n v="0.41"/>
    <n v="2867.9"/>
  </r>
  <r>
    <x v="1"/>
    <s v="顾客"/>
    <s v="內需"/>
    <s v="-無-"/>
    <s v="C00001"/>
    <x v="2"/>
    <s v="江苏京信电子有限公司(Cable)"/>
    <s v="자동차(일반)"/>
    <s v="AVSS"/>
    <n v="100011035"/>
    <s v="AVSS"/>
    <s v="1.25SQ"/>
    <s v="Gr"/>
    <s v="NPS"/>
    <n v="5000"/>
    <s v="완제품"/>
    <s v="AVSS 1.25SQ(완제품)"/>
    <s v="A/R송장 (IN)"/>
    <n v="10000"/>
    <s v="M"/>
    <n v="112.7"/>
    <n v="0.84"/>
    <n v="8438"/>
  </r>
  <r>
    <x v="1"/>
    <s v="顾客"/>
    <s v="內需"/>
    <s v="-無-"/>
    <s v="C00001"/>
    <x v="2"/>
    <s v="江苏京信电子有限公司(Cable)"/>
    <s v="자동차(일반)"/>
    <s v="AVSS"/>
    <n v="190000384"/>
    <s v="AVSS"/>
    <s v="2SQ"/>
    <s v="Br"/>
    <s v="NPS"/>
    <n v="3000"/>
    <s v="완제품"/>
    <s v="AVSS 2SQ(완제품)"/>
    <s v="A/R송장 (IN)"/>
    <n v="3000"/>
    <s v="M"/>
    <n v="54.48"/>
    <n v="1.32"/>
    <n v="3965.1"/>
  </r>
  <r>
    <x v="1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22000"/>
    <s v="M"/>
    <n v="110.22"/>
    <n v="0.41"/>
    <n v="9013.4"/>
  </r>
  <r>
    <x v="1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9000"/>
    <s v="M"/>
    <n v="29.79"/>
    <n v="0.28999999999999998"/>
    <n v="2646.9"/>
  </r>
  <r>
    <x v="1"/>
    <s v="顾客"/>
    <s v="內需"/>
    <s v="-無-"/>
    <s v="C00001"/>
    <x v="2"/>
    <s v="江苏京信电子有限公司(Cable)"/>
    <s v="자동차(일반)"/>
    <s v="AVSS"/>
    <n v="100000852"/>
    <s v="AVSS"/>
    <s v="2SQ"/>
    <s v="O"/>
    <m/>
    <n v="500"/>
    <s v="완제품"/>
    <s v="AVSS 2SQ(완제품)"/>
    <s v="A/R송장 (IN)"/>
    <n v="1000"/>
    <s v="M"/>
    <n v="18.16"/>
    <n v="1.32"/>
    <n v="1321.7"/>
  </r>
  <r>
    <x v="1"/>
    <s v="顾客"/>
    <s v="內需"/>
    <s v="-無-"/>
    <s v="C00001"/>
    <x v="2"/>
    <s v="江苏京信电子有限公司(Cable)"/>
    <s v="자동차(일반)"/>
    <s v="AVSS"/>
    <n v="100000629"/>
    <s v="AVSS"/>
    <s v="0.85SQ"/>
    <s v="Gr"/>
    <m/>
    <n v="1000"/>
    <s v="완제품"/>
    <s v="AVSS 0.85SQ(완제품)"/>
    <s v="A/R송장 (IN)"/>
    <n v="12000"/>
    <s v="M"/>
    <n v="92.28"/>
    <n v="0.6"/>
    <n v="7212"/>
  </r>
  <r>
    <x v="1"/>
    <s v="顾客"/>
    <s v="內需"/>
    <s v="-無-"/>
    <s v="C00001"/>
    <x v="2"/>
    <s v="江苏京信电子有限公司(Cable)"/>
    <s v="자동차(일반)"/>
    <s v="AVSS"/>
    <n v="100000729"/>
    <s v="AVSS"/>
    <s v="0.85SQ"/>
    <s v="W"/>
    <m/>
    <n v="1000"/>
    <s v="완제품"/>
    <s v="AVSS 0.85SQ(완제품)"/>
    <s v="A/R송장 (IN)"/>
    <n v="2000"/>
    <s v="M"/>
    <n v="15.38"/>
    <n v="0.6"/>
    <n v="1202"/>
  </r>
  <r>
    <x v="1"/>
    <s v="顾客"/>
    <s v="內需"/>
    <s v="-無-"/>
    <s v="C00001"/>
    <x v="2"/>
    <s v="江苏京信电子有限公司(Cable)"/>
    <s v="자동차(일반)"/>
    <s v="AVSS"/>
    <n v="100020067"/>
    <s v="AVSS"/>
    <s v="0.5SQ"/>
    <s v="L/O"/>
    <s v="NPS"/>
    <n v="8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00011020"/>
    <s v="AVSS"/>
    <s v="0.5SQ"/>
    <s v="G/B"/>
    <s v="NPS"/>
    <n v="8000"/>
    <s v="완제품"/>
    <s v="AVSS 0.5SQ(완제품)"/>
    <s v="A/R송장 (IN)"/>
    <n v="32000"/>
    <s v="M"/>
    <n v="160.32"/>
    <n v="0.41"/>
    <n v="13110.4"/>
  </r>
  <r>
    <x v="1"/>
    <s v="顾客"/>
    <s v="內需"/>
    <s v="-無-"/>
    <s v="C00001"/>
    <x v="2"/>
    <s v="江苏京信电子有限公司(Cable)"/>
    <s v="자동차(일반)"/>
    <s v="AVSS"/>
    <n v="100000551"/>
    <s v="AVSS"/>
    <s v="0.5SQ"/>
    <s v="L/R"/>
    <m/>
    <n v="1000"/>
    <s v="완제품"/>
    <s v="AVSS 0.5SQ(완제품)"/>
    <s v="A/R송장 (IN)"/>
    <n v="1000"/>
    <s v="M"/>
    <n v="5.01"/>
    <n v="0.41"/>
    <n v="409.7"/>
  </r>
  <r>
    <x v="1"/>
    <s v="顾客"/>
    <s v="內需"/>
    <s v="-無-"/>
    <s v="C00001"/>
    <x v="2"/>
    <s v="江苏京信电子有限公司(Cable)"/>
    <s v="자동차(일반)"/>
    <s v="AVSS"/>
    <n v="100010702"/>
    <s v="AVSS"/>
    <s v="1.25SQ"/>
    <s v="Br"/>
    <s v="NPS"/>
    <n v="5000"/>
    <s v="완제품"/>
    <s v="AVSS 1.25SQ(완제품)"/>
    <s v="A/R송장 (IN)"/>
    <n v="20000"/>
    <s v="M"/>
    <n v="225.4"/>
    <n v="0.84"/>
    <n v="16876"/>
  </r>
  <r>
    <x v="1"/>
    <s v="顾客"/>
    <s v="內需"/>
    <s v="-無-"/>
    <s v="C00001"/>
    <x v="2"/>
    <s v="江苏京信电子有限公司(Cable)"/>
    <s v="자동차(일반)"/>
    <s v="AVSS"/>
    <n v="100011030"/>
    <s v="AVSS"/>
    <s v="0.85SQ"/>
    <s v="Br"/>
    <s v="NPS"/>
    <n v="7000"/>
    <s v="완제품"/>
    <s v="AVSS 0.85SQ(완제품)"/>
    <s v="A/R송장 (IN)"/>
    <n v="21000"/>
    <s v="M"/>
    <n v="161.49"/>
    <n v="0.6"/>
    <n v="12621"/>
  </r>
  <r>
    <x v="1"/>
    <s v="顾客"/>
    <s v="內需"/>
    <s v="-無-"/>
    <s v="C00001"/>
    <x v="2"/>
    <s v="江苏京信电子有限公司(Cable)"/>
    <s v="자동차(일반)"/>
    <s v="AVSS"/>
    <n v="100011033"/>
    <s v="AVSS"/>
    <s v="1.25SQ"/>
    <s v="B"/>
    <s v="NPS"/>
    <n v="5000"/>
    <s v="완제품"/>
    <s v="AVSS 1.25SQ(완제품)"/>
    <s v="A/R송장 (IN)"/>
    <n v="30000"/>
    <s v="M"/>
    <n v="338.1"/>
    <n v="0.84"/>
    <n v="25314"/>
  </r>
  <r>
    <x v="1"/>
    <s v="顾客"/>
    <s v="內需"/>
    <s v="-無-"/>
    <s v="C00001"/>
    <x v="2"/>
    <s v="江苏京信电子有限公司(Cable)"/>
    <s v="자동차(일반)"/>
    <s v="AVSS"/>
    <n v="100010697"/>
    <s v="AVSS"/>
    <s v="1.25SQ"/>
    <s v="O"/>
    <s v="NPS"/>
    <n v="5000"/>
    <s v="완제품"/>
    <s v="AVSS 1.25SQ(완제품)"/>
    <s v="A/R송장 (IN)"/>
    <n v="10000"/>
    <s v="M"/>
    <n v="112.7"/>
    <n v="0.84"/>
    <n v="8438"/>
  </r>
  <r>
    <x v="1"/>
    <s v="顾客"/>
    <s v="內需"/>
    <s v="-無-"/>
    <s v="C00001"/>
    <x v="2"/>
    <s v="江苏京信电子有限公司(Cable)"/>
    <s v="자동차(일반)"/>
    <s v="AVSS"/>
    <n v="100000730"/>
    <s v="AVSS"/>
    <s v="0.85SQ"/>
    <s v="W"/>
    <s v="NPS"/>
    <n v="7000"/>
    <s v="완제품"/>
    <s v="AVSS 0.85SQ(완제품)"/>
    <s v="A/R송장 (IN)"/>
    <n v="21000"/>
    <s v="M"/>
    <n v="161.49"/>
    <n v="0.6"/>
    <n v="12621"/>
  </r>
  <r>
    <x v="1"/>
    <s v="顾客"/>
    <s v="內需"/>
    <s v="-無-"/>
    <s v="C00001"/>
    <x v="2"/>
    <s v="江苏京信电子有限公司(Cable)"/>
    <s v="자동차(일반)"/>
    <s v="AVSS"/>
    <n v="100000630"/>
    <s v="AVSS"/>
    <s v="0.85SQ"/>
    <s v="Gr"/>
    <s v="NPS"/>
    <n v="7000"/>
    <s v="완제품"/>
    <s v="AVSS 0.85SQ(완제품)"/>
    <s v="A/R송장 (IN)"/>
    <n v="28000"/>
    <s v="M"/>
    <n v="215.32"/>
    <n v="0.6"/>
    <n v="16828"/>
  </r>
  <r>
    <x v="1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40000"/>
    <s v="M"/>
    <n v="132.4"/>
    <n v="0.28999999999999998"/>
    <n v="11764"/>
  </r>
  <r>
    <x v="1"/>
    <s v="顾客"/>
    <s v="內需"/>
    <s v="-無-"/>
    <s v="C00001"/>
    <x v="2"/>
    <s v="江苏京信电子有限公司(Cable)"/>
    <s v="자동차(일반)"/>
    <s v="AVSS"/>
    <n v="100010696"/>
    <s v="AVSS"/>
    <s v="1.25SQ"/>
    <s v="W"/>
    <s v="NPS"/>
    <n v="5000"/>
    <s v="완제품"/>
    <s v="AVSS 1.25SQ(완제품)"/>
    <s v="A/R송장 (IN)"/>
    <n v="15000"/>
    <s v="M"/>
    <n v="169.05"/>
    <n v="0.84"/>
    <n v="12657"/>
  </r>
  <r>
    <x v="1"/>
    <s v="顾客"/>
    <s v="內需"/>
    <s v="-無-"/>
    <s v="C00001"/>
    <x v="2"/>
    <s v="江苏京信电子有限公司(Cable)"/>
    <s v="자동차(일반)"/>
    <s v="AVSS"/>
    <n v="100010698"/>
    <s v="AVSS"/>
    <s v="1.25SQ"/>
    <s v="L"/>
    <s v="NPS"/>
    <n v="5000"/>
    <s v="완제품"/>
    <s v="AVSS 1.25SQ(완제품)"/>
    <s v="A/R송장 (IN)"/>
    <n v="10000"/>
    <s v="M"/>
    <n v="112.7"/>
    <n v="0.84"/>
    <n v="8438"/>
  </r>
  <r>
    <x v="1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70000"/>
    <s v="M"/>
    <n v="231.7"/>
    <n v="0.28999999999999998"/>
    <n v="20587"/>
  </r>
  <r>
    <x v="1"/>
    <s v="顾客"/>
    <s v="內需"/>
    <s v="-無-"/>
    <s v="C00001"/>
    <x v="2"/>
    <s v="江苏京信电子有限公司(Cable)"/>
    <s v="자동차(일반)"/>
    <s v="AVSS"/>
    <n v="190000486"/>
    <s v="AVSS"/>
    <s v="0.5SQ"/>
    <s v="R"/>
    <s v="NPS"/>
    <n v="8000"/>
    <s v="완제품"/>
    <s v="AVSS 0.5SQ(완제품)"/>
    <s v="A/R송장 (IN)"/>
    <n v="48000"/>
    <s v="M"/>
    <n v="240.62"/>
    <n v="0.41"/>
    <n v="19665.599999999999"/>
  </r>
  <r>
    <x v="1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40000"/>
    <s v="M"/>
    <n v="132.4"/>
    <n v="0.28999999999999998"/>
    <n v="11764"/>
  </r>
  <r>
    <x v="1"/>
    <s v="顾客"/>
    <s v="內需"/>
    <s v="-無-"/>
    <s v="C00001"/>
    <x v="2"/>
    <s v="江苏京信电子有限公司(Cable)"/>
    <s v="자동차(일반)"/>
    <s v="AVSS"/>
    <n v="100011010"/>
    <s v="AVSS"/>
    <s v="0.3SQ"/>
    <s v="L/O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00011012"/>
    <s v="AVSS"/>
    <s v="0.3SQ"/>
    <s v="O/B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00000938"/>
    <s v="AVSS"/>
    <s v="0.3SQ"/>
    <s v="Br/O"/>
    <m/>
    <n v="1500"/>
    <s v="완제품"/>
    <s v="AVSS 0.3SQ(완제품)"/>
    <s v="A/R송장 (IN)"/>
    <n v="9000"/>
    <s v="M"/>
    <n v="29.79"/>
    <n v="0.28999999999999998"/>
    <n v="2646.9"/>
  </r>
  <r>
    <x v="1"/>
    <s v="顾客"/>
    <s v="內需"/>
    <s v="-無-"/>
    <s v="C00001"/>
    <x v="2"/>
    <s v="江苏京信电子有限公司(Cable)"/>
    <s v="자동차(일반)"/>
    <s v="AVSS"/>
    <n v="100000938"/>
    <s v="AVSS"/>
    <s v="0.3SQ"/>
    <s v="Br/O"/>
    <m/>
    <n v="1500"/>
    <s v="완제품"/>
    <s v="AVSS 0.3SQ(완제품)"/>
    <s v="A/R송장 (IN)"/>
    <n v="9000"/>
    <s v="M"/>
    <n v="29.79"/>
    <n v="0.28999999999999998"/>
    <n v="2646.9"/>
  </r>
  <r>
    <x v="1"/>
    <s v="顾客"/>
    <s v="內需"/>
    <s v="-無-"/>
    <s v="C00001"/>
    <x v="2"/>
    <s v="江苏京信电子有限公司(Cable)"/>
    <s v="자동차(일반)"/>
    <s v="AVSS"/>
    <n v="100000938"/>
    <s v="AVSS"/>
    <s v="0.3SQ"/>
    <s v="Br/O"/>
    <m/>
    <n v="1500"/>
    <s v="완제품"/>
    <s v="AVSS 0.3SQ(완제품)"/>
    <s v="A/R송장 (IN)"/>
    <n v="1500"/>
    <s v="M"/>
    <n v="4.97"/>
    <n v="0.28999999999999998"/>
    <n v="441.15"/>
  </r>
  <r>
    <x v="1"/>
    <s v="顾客"/>
    <s v="內需"/>
    <s v="-無-"/>
    <s v="C00001"/>
    <x v="2"/>
    <s v="江苏京信电子有限公司(Cable)"/>
    <s v="자동차(일반)"/>
    <s v="AVSS"/>
    <n v="100000938"/>
    <s v="AVSS"/>
    <s v="0.3SQ"/>
    <s v="Br/O"/>
    <m/>
    <n v="1500"/>
    <s v="완제품"/>
    <s v="AVSS 0.3SQ(완제품)"/>
    <s v="A/R송장 (IN)"/>
    <n v="1500"/>
    <s v="M"/>
    <n v="4.97"/>
    <n v="0.28999999999999998"/>
    <n v="441.15"/>
  </r>
  <r>
    <x v="1"/>
    <s v="顾客"/>
    <s v="內需"/>
    <s v="-無-"/>
    <s v="C00001"/>
    <x v="2"/>
    <s v="江苏京信电子有限公司(Cable)"/>
    <s v="자동차(일반)"/>
    <s v="AVSS"/>
    <n v="100000938"/>
    <s v="AVSS"/>
    <s v="0.3SQ"/>
    <s v="Br/O"/>
    <m/>
    <n v="1500"/>
    <s v="완제품"/>
    <s v="AVSS 0.3SQ(완제품)"/>
    <s v="A/R송장 (IN)"/>
    <n v="6000"/>
    <s v="M"/>
    <n v="19.86"/>
    <n v="0.28999999999999998"/>
    <n v="1764.6"/>
  </r>
  <r>
    <x v="1"/>
    <s v="顾客"/>
    <s v="內需"/>
    <s v="-無-"/>
    <s v="C00001"/>
    <x v="2"/>
    <s v="江苏京信电子有限公司(Cable)"/>
    <s v="자동차(일반)"/>
    <s v="AVSS"/>
    <n v="100019938"/>
    <s v="AVSS"/>
    <s v="1.25SQ"/>
    <s v="Y"/>
    <s v="NPS"/>
    <n v="5000"/>
    <s v="완제품"/>
    <s v="AVSS 1.25SQ(완제품)"/>
    <s v="A/R송장 (IN)"/>
    <n v="15000"/>
    <s v="M"/>
    <n v="169.05"/>
    <n v="0.84"/>
    <n v="12657"/>
  </r>
  <r>
    <x v="1"/>
    <s v="顾客"/>
    <s v="內需"/>
    <s v="-無-"/>
    <s v="C00001"/>
    <x v="2"/>
    <s v="江苏京信电子有限公司(Cable)"/>
    <s v="자동차(일반)"/>
    <s v="AVSS"/>
    <n v="100020065"/>
    <s v="AVSS"/>
    <s v="0.5SQ"/>
    <s v="Gr"/>
    <s v="NPS"/>
    <n v="8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00014401"/>
    <s v="AVSS"/>
    <s v="0.3SQ"/>
    <s v="P/B"/>
    <s v="NPS"/>
    <n v="10000"/>
    <s v="완제품"/>
    <s v="AVSS 0.3SQ(완제품)"/>
    <s v="A/R송장 (IN)"/>
    <n v="20000"/>
    <s v="M"/>
    <n v="66.2"/>
    <n v="0.28999999999999998"/>
    <n v="5882"/>
  </r>
  <r>
    <x v="1"/>
    <s v="顾客"/>
    <s v="內需"/>
    <s v="-無-"/>
    <s v="C00001"/>
    <x v="2"/>
    <s v="江苏京信电子有限公司(Cable)"/>
    <s v="자동차(일반)"/>
    <s v="AVSS"/>
    <n v="100020074"/>
    <s v="AVSS"/>
    <s v="0.5SQ"/>
    <s v="Y/B"/>
    <s v="NPS"/>
    <n v="8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00018237"/>
    <s v="AVSS"/>
    <s v="0.85SQ"/>
    <s v="Y"/>
    <s v="NPS"/>
    <n v="7000"/>
    <s v="완제품"/>
    <s v="AVSS 0.85SQ(완제품)"/>
    <s v="A/R송장 (IN)"/>
    <n v="7000"/>
    <s v="M"/>
    <n v="53.83"/>
    <n v="0.6"/>
    <n v="4207"/>
  </r>
  <r>
    <x v="1"/>
    <s v="顾客"/>
    <s v="內需"/>
    <s v="-無-"/>
    <s v="C00001"/>
    <x v="2"/>
    <s v="江苏京信电子有限公司(Cable)"/>
    <s v="자동차(일반)"/>
    <s v="AVSS"/>
    <n v="100020070"/>
    <s v="AVSS"/>
    <s v="0.5SQ"/>
    <s v="R/O"/>
    <s v="NPS"/>
    <n v="8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00020092"/>
    <s v="AVSS"/>
    <s v="2SQ"/>
    <s v="P"/>
    <s v="NPS"/>
    <n v="3000"/>
    <s v="완제품"/>
    <s v="AVSS 2SQ(완제품)"/>
    <s v="A/R송장 (IN)"/>
    <n v="3000"/>
    <s v="M"/>
    <n v="54.48"/>
    <n v="1.32"/>
    <n v="3965.1"/>
  </r>
  <r>
    <x v="1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70000"/>
    <s v="M"/>
    <n v="231.7"/>
    <n v="0.28999999999999998"/>
    <n v="20587"/>
  </r>
  <r>
    <x v="1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50000"/>
    <s v="M"/>
    <n v="165.45"/>
    <n v="0.28999999999999998"/>
    <n v="14705"/>
  </r>
  <r>
    <x v="1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40000"/>
    <s v="M"/>
    <n v="132.36000000000001"/>
    <n v="0.28999999999999998"/>
    <n v="11764"/>
  </r>
  <r>
    <x v="1"/>
    <s v="顾客"/>
    <s v="內需"/>
    <s v="-無-"/>
    <s v="C00001"/>
    <x v="2"/>
    <s v="江苏京信电子有限公司(Cable)"/>
    <s v="자동차(일반)"/>
    <s v="AVSS"/>
    <n v="190000484"/>
    <s v="AVSS"/>
    <s v="0.5SQ"/>
    <s v="B"/>
    <s v="NPS"/>
    <n v="8000"/>
    <s v="완제품"/>
    <s v="AVSS 0.5SQ(완제품)"/>
    <s v="A/R송장 (IN)"/>
    <n v="88000"/>
    <s v="M"/>
    <n v="441.14"/>
    <n v="0.41"/>
    <n v="36053.599999999999"/>
  </r>
  <r>
    <x v="1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40000"/>
    <s v="M"/>
    <n v="132.36000000000001"/>
    <n v="0.28999999999999998"/>
    <n v="11764"/>
  </r>
  <r>
    <x v="1"/>
    <s v="顾客"/>
    <s v="內需"/>
    <s v="-無-"/>
    <s v="C00001"/>
    <x v="2"/>
    <s v="江苏京信电子有限公司(Cable)"/>
    <s v="자동차(일반)"/>
    <s v="AVSS"/>
    <n v="190000506"/>
    <s v="AVSS"/>
    <s v="0.3SQ"/>
    <s v="Gr"/>
    <s v="NPS"/>
    <n v="10000"/>
    <s v="완제품"/>
    <s v="AVSS 0.3SQ(완제품)"/>
    <s v="A/R송장 (IN)"/>
    <n v="30000"/>
    <s v="M"/>
    <n v="99.3"/>
    <n v="0.28999999999999998"/>
    <n v="8823"/>
  </r>
  <r>
    <x v="1"/>
    <s v="顾客"/>
    <s v="內需"/>
    <s v="-無-"/>
    <s v="C00001"/>
    <x v="2"/>
    <s v="江苏京信电子有限公司(Cable)"/>
    <s v="자동차(일반)"/>
    <s v="AVSS"/>
    <n v="100011006"/>
    <s v="AVSS"/>
    <s v="0.3SQ"/>
    <s v="G/O"/>
    <s v="NPS"/>
    <n v="10000"/>
    <s v="완제품"/>
    <s v="AVSS 0.3SQ(완제품)"/>
    <s v="A/R송장 (IN)"/>
    <n v="40000"/>
    <s v="M"/>
    <n v="132.4"/>
    <n v="0.28999999999999998"/>
    <n v="11764"/>
  </r>
  <r>
    <x v="1"/>
    <s v="顾客"/>
    <s v="內需"/>
    <s v="-無-"/>
    <s v="C00001"/>
    <x v="2"/>
    <s v="江苏京信电子有限公司(Cable)"/>
    <s v="자동차(일반)"/>
    <s v="AVSS"/>
    <n v="100011384"/>
    <s v="AVSS"/>
    <s v="0.3SQ"/>
    <s v="Br/B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10000218"/>
    <s v="AVSS"/>
    <s v="0.5SQ"/>
    <s v="G"/>
    <s v="NPS"/>
    <n v="8000"/>
    <s v="완제품"/>
    <s v="AVSS 0.5SQ(완제품)"/>
    <s v="A/R송장 (IN)"/>
    <n v="48000"/>
    <s v="M"/>
    <n v="240.62"/>
    <n v="0.41"/>
    <n v="19665.599999999999"/>
  </r>
  <r>
    <x v="1"/>
    <s v="顾客"/>
    <s v="內需"/>
    <s v="-無-"/>
    <s v="C00001"/>
    <x v="2"/>
    <s v="江苏京信电子有限公司(Cable)"/>
    <s v="자동차(일반)"/>
    <s v="AVSS"/>
    <n v="100011009"/>
    <s v="AVSS"/>
    <s v="0.3SQ"/>
    <s v="L/B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00011002"/>
    <s v="AVSS"/>
    <s v="0.3SQ"/>
    <s v="R/B"/>
    <s v="NPS"/>
    <n v="10000"/>
    <s v="완제품"/>
    <s v="AVSS 0.3SQ(완제품)"/>
    <s v="A/R송장 (IN)"/>
    <n v="30000"/>
    <s v="M"/>
    <n v="99.3"/>
    <n v="0.28999999999999998"/>
    <n v="8823"/>
  </r>
  <r>
    <x v="1"/>
    <s v="顾客"/>
    <s v="內需"/>
    <s v="-無-"/>
    <s v="C00001"/>
    <x v="2"/>
    <s v="江苏京信电子有限公司(Cable)"/>
    <s v="자동차(일반)"/>
    <s v="AVSS"/>
    <n v="100011003"/>
    <s v="AVSS"/>
    <s v="0.3SQ"/>
    <s v="R/O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00011027"/>
    <s v="AVSS"/>
    <s v="0.5SQ"/>
    <s v="P"/>
    <s v="NPS"/>
    <n v="8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00011030"/>
    <s v="AVSS"/>
    <s v="0.85SQ"/>
    <s v="Br"/>
    <s v="NPS"/>
    <n v="7000"/>
    <s v="완제품"/>
    <s v="AVSS 0.85SQ(완제품)"/>
    <s v="A/R송장 (IN)"/>
    <n v="7000"/>
    <s v="M"/>
    <n v="53.83"/>
    <n v="0.6"/>
    <n v="4207"/>
  </r>
  <r>
    <x v="1"/>
    <s v="顾客"/>
    <s v="內需"/>
    <s v="-無-"/>
    <s v="C00001"/>
    <x v="2"/>
    <s v="江苏京信电子有限公司(Cable)"/>
    <s v="자동차(일반)"/>
    <s v="AVSS"/>
    <n v="100011156"/>
    <s v="AVSS"/>
    <s v="0.3SQ"/>
    <s v="Gr/B"/>
    <s v="NPS"/>
    <n v="10000"/>
    <s v="완제품"/>
    <s v="AVSS 0.3SQ(완제품)"/>
    <s v="A/R송장 (IN)"/>
    <n v="10000"/>
    <s v="M"/>
    <n v="33.1"/>
    <n v="0.28999999999999998"/>
    <n v="2941"/>
  </r>
  <r>
    <x v="1"/>
    <s v="顾客"/>
    <s v="內需"/>
    <s v="-無-"/>
    <s v="C00001"/>
    <x v="2"/>
    <s v="江苏京信电子有限公司(Cable)"/>
    <s v="자동차(일반)"/>
    <s v="AVSS"/>
    <n v="100011015"/>
    <s v="AVSS"/>
    <s v="0.5SQ"/>
    <s v="W"/>
    <s v="NPS"/>
    <n v="8000"/>
    <s v="완제품"/>
    <s v="AVSS 0.5SQ(완제품)"/>
    <s v="A/R송장 (IN)"/>
    <n v="16000"/>
    <s v="M"/>
    <n v="80.16"/>
    <n v="0.41"/>
    <n v="6555.2"/>
  </r>
  <r>
    <x v="1"/>
    <s v="顾客"/>
    <s v="內需"/>
    <s v="-無-"/>
    <s v="C00001"/>
    <x v="2"/>
    <s v="江苏京信电子有限公司(Cable)"/>
    <s v="자동차(일반)"/>
    <s v="AVSS"/>
    <n v="100011023"/>
    <s v="AVSS"/>
    <s v="0.5SQ"/>
    <s v="Br"/>
    <s v="NPS"/>
    <n v="8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00000869"/>
    <s v="AVSS"/>
    <s v="2SQ"/>
    <s v="L"/>
    <m/>
    <n v="500"/>
    <s v="완제품"/>
    <s v="AVSS 2SQ(완제품)"/>
    <s v="A/R송장 (IN)"/>
    <n v="500"/>
    <s v="M"/>
    <n v="9.08"/>
    <n v="1.32"/>
    <n v="660.85"/>
  </r>
  <r>
    <x v="1"/>
    <s v="顾客"/>
    <s v="內需"/>
    <s v="-無-"/>
    <s v="C00001"/>
    <x v="2"/>
    <s v="江苏京信电子有限公司(Cable)"/>
    <s v="자동차(일반)"/>
    <s v="AVSS"/>
    <n v="100000843"/>
    <s v="AVSS"/>
    <s v="2SQ"/>
    <s v="B"/>
    <m/>
    <n v="500"/>
    <s v="완제품"/>
    <s v="AVSS 2SQ(완제품)"/>
    <s v="A/R송장 (IN)"/>
    <n v="500"/>
    <s v="M"/>
    <n v="9.08"/>
    <n v="1.32"/>
    <n v="660.85"/>
  </r>
  <r>
    <x v="1"/>
    <s v="顾客"/>
    <s v="內需"/>
    <s v="-無-"/>
    <s v="C00001"/>
    <x v="2"/>
    <s v="江苏京信电子有限公司(Cable)"/>
    <s v="자동차(일반)"/>
    <s v="AVSS"/>
    <n v="100000869"/>
    <s v="AVSS"/>
    <s v="2SQ"/>
    <s v="L"/>
    <m/>
    <n v="500"/>
    <s v="완제품"/>
    <s v="AVSS 2SQ(완제품)"/>
    <s v="A/R송장 (IN)"/>
    <n v="1000"/>
    <s v="M"/>
    <n v="18.16"/>
    <n v="1.32"/>
    <n v="1321.7"/>
  </r>
  <r>
    <x v="1"/>
    <s v="顾客"/>
    <s v="內需"/>
    <s v="-無-"/>
    <s v="C00001"/>
    <x v="2"/>
    <s v="江苏京信电子有限公司(Cable)"/>
    <s v="자동차(일반)"/>
    <s v="AVSS"/>
    <n v="190000485"/>
    <s v="AVSS"/>
    <s v="0.5SQ"/>
    <s v="L"/>
    <s v="NPS"/>
    <n v="8000"/>
    <s v="완제품"/>
    <s v="AVSS 0.5SQ(완제품)"/>
    <s v="A/R송장 (IN)"/>
    <n v="15000"/>
    <s v="M"/>
    <n v="75.2"/>
    <n v="0.41"/>
    <n v="6145.5"/>
  </r>
  <r>
    <x v="1"/>
    <s v="顾客"/>
    <s v="內需"/>
    <s v="-無-"/>
    <s v="C00001"/>
    <x v="2"/>
    <s v="江苏京信电子有限公司(Cable)"/>
    <s v="자동차(일반)"/>
    <s v="AVSS"/>
    <n v="190000386"/>
    <s v="AVSS"/>
    <s v="2SQ"/>
    <s v="R"/>
    <s v="NPS"/>
    <n v="3000"/>
    <s v="완제품"/>
    <s v="AVSS 2SQ(완제품)"/>
    <s v="A/R송장 (IN)"/>
    <n v="6000"/>
    <s v="M"/>
    <n v="108.96"/>
    <n v="1.32"/>
    <n v="7930.2"/>
  </r>
  <r>
    <x v="1"/>
    <s v="顾客"/>
    <s v="內需"/>
    <s v="-無-"/>
    <s v="C00001"/>
    <x v="2"/>
    <s v="江苏京信电子有限公司(Cable)"/>
    <s v="자동차(일반)"/>
    <s v="AVSS"/>
    <n v="190000559"/>
    <s v="AVSS"/>
    <s v="0.5SQ"/>
    <s v="P/B"/>
    <s v="NPS"/>
    <n v="8000"/>
    <s v="완제품"/>
    <s v="AVSS 0.5SQ(완제품)"/>
    <s v="A/R송장 (IN)"/>
    <n v="8000"/>
    <s v="M"/>
    <n v="40.08"/>
    <n v="0.41"/>
    <n v="3277.6"/>
  </r>
  <r>
    <x v="1"/>
    <s v="顾客"/>
    <s v="內需"/>
    <s v="-無-"/>
    <s v="C00001"/>
    <x v="2"/>
    <s v="江苏京信电子有限公司(Cable)"/>
    <s v="자동차(일반)"/>
    <s v="AVSS"/>
    <n v="190000387"/>
    <s v="AVSS"/>
    <s v="2SQ"/>
    <s v="W"/>
    <s v="NPS"/>
    <n v="3000"/>
    <s v="완제품"/>
    <s v="AVSS 2SQ(완제품)"/>
    <s v="A/R송장 (IN)"/>
    <n v="6000"/>
    <s v="M"/>
    <n v="108.96"/>
    <n v="1.32"/>
    <n v="7930.2"/>
  </r>
  <r>
    <x v="1"/>
    <s v="顾客"/>
    <s v="內需"/>
    <s v="-無-"/>
    <s v="C00011"/>
    <x v="0"/>
    <s v="Kyungshin Cable CO.,LTD"/>
    <s v="자동차(일반)"/>
    <s v="AVSS"/>
    <n v="100021123"/>
    <s v="AVSS"/>
    <s v="0.3SQ"/>
    <s v="Br/B"/>
    <s v="(PNBL)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00021120"/>
    <s v="AVSS"/>
    <s v="0.3SQ"/>
    <s v="O/B"/>
    <s v="(PNBL)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00021114"/>
    <s v="AVSS"/>
    <s v="0.3SQ"/>
    <s v="B"/>
    <s v="(PNBL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1113"/>
    <s v="AVSS"/>
    <s v="0.3SQ"/>
    <s v="G"/>
    <s v="(PNBL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1139"/>
    <s v="AVSS"/>
    <s v="0.5SQ"/>
    <s v="P"/>
    <s v="(PNBL)NPS"/>
    <n v="10000"/>
    <s v="완제품"/>
    <s v="AVSS 0.5SQ(완제품)"/>
    <s v="A/R송장 (IN)"/>
    <n v="40000"/>
    <s v="M"/>
    <n v="200.52"/>
    <n v="0.05"/>
    <n v="15031.55"/>
  </r>
  <r>
    <x v="1"/>
    <s v="顾客"/>
    <s v="內需"/>
    <s v="-無-"/>
    <s v="C00011"/>
    <x v="0"/>
    <s v="Kyungshin Cable CO.,LTD"/>
    <s v="자동차(일반)"/>
    <s v="AVSS"/>
    <n v="100021135"/>
    <s v="AVSS"/>
    <s v="0.5SQ"/>
    <s v="B"/>
    <s v="(PNBL)NPS"/>
    <n v="10000"/>
    <s v="완제품"/>
    <s v="AVSS 0.5SQ(완제품)"/>
    <s v="A/R송장 (IN)"/>
    <n v="200000"/>
    <s v="M"/>
    <n v="1002.6"/>
    <n v="0.05"/>
    <n v="75157.740000000005"/>
  </r>
  <r>
    <x v="1"/>
    <s v="顾客"/>
    <s v="內需"/>
    <s v="-無-"/>
    <s v="C00011"/>
    <x v="0"/>
    <s v="Kyungshin Cable CO.,LTD"/>
    <s v="자동차(일반)"/>
    <s v="AVSS"/>
    <n v="100021159"/>
    <s v="AVSS"/>
    <s v="0.85SQ"/>
    <s v="G"/>
    <s v="(PNBL)NPS"/>
    <n v="8000"/>
    <s v="완제품"/>
    <s v="AVSS 0.85SQ(완제품)"/>
    <s v="A/R송장 (IN)"/>
    <n v="48000"/>
    <s v="M"/>
    <n v="369.7"/>
    <n v="0.08"/>
    <n v="27243.62"/>
  </r>
  <r>
    <x v="1"/>
    <s v="顾客"/>
    <s v="內需"/>
    <s v="-無-"/>
    <s v="C00011"/>
    <x v="0"/>
    <s v="Kyungshin Cable CO.,LTD"/>
    <s v="자동차(일반)"/>
    <s v="AVSS"/>
    <n v="100021155"/>
    <s v="AVSS"/>
    <s v="0.85SQ"/>
    <s v="W"/>
    <s v="(PNBL)NPS"/>
    <n v="8000"/>
    <s v="완제품"/>
    <s v="AVSS 0.85SQ(완제품)"/>
    <s v="A/R송장 (IN)"/>
    <n v="48000"/>
    <s v="M"/>
    <n v="369.7"/>
    <n v="0.08"/>
    <n v="27243.62"/>
  </r>
  <r>
    <x v="1"/>
    <s v="顾客"/>
    <s v="內需"/>
    <s v="-無-"/>
    <s v="C00011"/>
    <x v="0"/>
    <s v="Kyungshin Cable CO.,LTD"/>
    <s v="자동차(일반)"/>
    <s v="AVSS"/>
    <n v="100021154"/>
    <s v="AVSS"/>
    <s v="0.85SQ"/>
    <s v="Gr"/>
    <s v="(PNBL)NPS"/>
    <n v="8000"/>
    <s v="완제품"/>
    <s v="AVSS 0.85SQ(완제품)"/>
    <s v="A/R송장 (IN)"/>
    <n v="48000"/>
    <s v="M"/>
    <n v="369.7"/>
    <n v="0.08"/>
    <n v="27243.62"/>
  </r>
  <r>
    <x v="1"/>
    <s v="顾客"/>
    <s v="內需"/>
    <s v="-無-"/>
    <s v="C00011"/>
    <x v="0"/>
    <s v="Kyungshin Cable CO.,LTD"/>
    <s v="자동차(일반)"/>
    <s v="AVSS"/>
    <n v="100021153"/>
    <s v="AVSS"/>
    <s v="0.85SQ"/>
    <s v="Br"/>
    <s v="(PNBL)NPS"/>
    <n v="8000"/>
    <s v="완제품"/>
    <s v="AVSS 0.85SQ(완제품)"/>
    <s v="A/R송장 (IN)"/>
    <n v="48000"/>
    <s v="M"/>
    <n v="369.7"/>
    <n v="0.08"/>
    <n v="27243.62"/>
  </r>
  <r>
    <x v="1"/>
    <s v="顾客"/>
    <s v="內需"/>
    <s v="-無-"/>
    <s v="C00011"/>
    <x v="0"/>
    <s v="Kyungshin Cable CO.,LTD"/>
    <s v="자동차(일반)"/>
    <s v="AVSS"/>
    <n v="100021164"/>
    <s v="AVSS"/>
    <s v="1.25SQ"/>
    <s v="W"/>
    <s v="(PNBL)NPS"/>
    <n v="5000"/>
    <s v="완제품"/>
    <s v="AVSS 1.25SQ(완제품)"/>
    <s v="A/R송장 (IN)"/>
    <n v="25000"/>
    <s v="M"/>
    <n v="281.75"/>
    <n v="0.12"/>
    <n v="20417.150000000001"/>
  </r>
  <r>
    <x v="1"/>
    <s v="顾客"/>
    <s v="內需"/>
    <s v="-無-"/>
    <s v="C00011"/>
    <x v="0"/>
    <s v="Kyungshin Cable CO.,LTD"/>
    <s v="자동차(일반)"/>
    <s v="AVSS"/>
    <n v="100021163"/>
    <s v="AVSS"/>
    <s v="1.25SQ"/>
    <s v="P"/>
    <s v="(PNBL)NPS"/>
    <n v="5000"/>
    <s v="완제품"/>
    <s v="AVSS 1.25SQ(완제품)"/>
    <s v="A/R송장 (IN)"/>
    <n v="25000"/>
    <s v="M"/>
    <n v="281.75"/>
    <n v="0.12"/>
    <n v="20417.150000000001"/>
  </r>
  <r>
    <x v="1"/>
    <s v="顾客"/>
    <s v="內需"/>
    <s v="-無-"/>
    <s v="C00011"/>
    <x v="0"/>
    <s v="Kyungshin Cable CO.,LTD"/>
    <s v="자동차(일반)"/>
    <s v="AVSS"/>
    <n v="100021162"/>
    <s v="AVSS"/>
    <s v="1.25SQ"/>
    <s v="L"/>
    <s v="(PNBL)NPS"/>
    <n v="5000"/>
    <s v="완제품"/>
    <s v="AVSS 1.25SQ(완제품)"/>
    <s v="A/R송장 (IN)"/>
    <n v="25000"/>
    <s v="M"/>
    <n v="281.75"/>
    <n v="0.12"/>
    <n v="20417.150000000001"/>
  </r>
  <r>
    <x v="1"/>
    <s v="顾客"/>
    <s v="內需"/>
    <s v="-無-"/>
    <s v="C00011"/>
    <x v="0"/>
    <s v="Kyungshin Cable CO.,LTD"/>
    <s v="자동차(일반)"/>
    <s v="AVSS"/>
    <n v="100021161"/>
    <s v="AVSS"/>
    <s v="1.25SQ"/>
    <s v="R"/>
    <s v="(PNBL)NPS"/>
    <n v="5000"/>
    <s v="완제품"/>
    <s v="AVSS 1.25SQ(완제품)"/>
    <s v="A/R송장 (IN)"/>
    <n v="15000"/>
    <s v="M"/>
    <n v="169.05"/>
    <n v="0.12"/>
    <n v="12250.29"/>
  </r>
  <r>
    <x v="1"/>
    <s v="顾客"/>
    <s v="內需"/>
    <s v="-無-"/>
    <s v="C00011"/>
    <x v="0"/>
    <s v="Kyungshin Cable CO.,LTD"/>
    <s v="자동차(일반)"/>
    <s v="AVSS"/>
    <n v="100021160"/>
    <s v="AVSS"/>
    <s v="1.25SQ"/>
    <s v="B"/>
    <s v="(PNBL)NPS"/>
    <n v="5000"/>
    <s v="완제품"/>
    <s v="AVSS 1.25SQ(완제품)"/>
    <s v="A/R송장 (IN)"/>
    <n v="30000"/>
    <s v="M"/>
    <n v="338.1"/>
    <n v="0.12"/>
    <n v="24500.57"/>
  </r>
  <r>
    <x v="1"/>
    <s v="顾客"/>
    <s v="內需"/>
    <s v="-無-"/>
    <s v="C00011"/>
    <x v="0"/>
    <s v="Kyungshin Cable CO.,LTD"/>
    <s v="자동차(일반)"/>
    <s v="AVSS"/>
    <n v="100026133"/>
    <s v="AVSS"/>
    <s v="0.3SQ"/>
    <s v="W"/>
    <s v="(TCVN) 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00026132"/>
    <s v="AVSS"/>
    <s v="0.3SQ"/>
    <s v="R"/>
    <s v="(TCVN) 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6130"/>
    <s v="AVSS"/>
    <s v="0.3SQ"/>
    <s v="O"/>
    <s v="(TCVN) 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6109"/>
    <s v="AVSS"/>
    <s v="0.3SQ"/>
    <s v="L"/>
    <s v="(TCVN) 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6107"/>
    <s v="AVSS"/>
    <s v="0.3SQ"/>
    <s v="Gr"/>
    <s v="(TCVN) 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00026106"/>
    <s v="AVSS"/>
    <s v="0.3SQ"/>
    <s v="G"/>
    <s v="(TCVN) 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6430"/>
    <s v="AVSS"/>
    <s v="0.3SQ"/>
    <s v="B"/>
    <s v="(TCVN) NPS"/>
    <n v="12000"/>
    <s v="완제품"/>
    <s v="AVSS 0.3SQ(완제품)"/>
    <s v="A/R송장 (IN)"/>
    <n v="216000"/>
    <s v="M"/>
    <n v="714.96"/>
    <n v="0.04"/>
    <n v="55336.480000000003"/>
  </r>
  <r>
    <x v="1"/>
    <s v="顾客"/>
    <s v="內需"/>
    <s v="-無-"/>
    <s v="C00011"/>
    <x v="0"/>
    <s v="Kyungshin Cable CO.,LTD"/>
    <s v="자동차(일반)"/>
    <s v="AVSS"/>
    <n v="100026138"/>
    <s v="AVSS"/>
    <s v="0.5SQ"/>
    <s v="B"/>
    <s v="(TCVN)NPS"/>
    <n v="10000"/>
    <s v="완제품"/>
    <s v="AVSS 0.5SQ(완제품)"/>
    <s v="A/R송장 (IN)"/>
    <n v="190000"/>
    <s v="M"/>
    <n v="952.47"/>
    <n v="0.05"/>
    <n v="71399.850000000006"/>
  </r>
  <r>
    <x v="1"/>
    <s v="顾客"/>
    <s v="內需"/>
    <s v="-無-"/>
    <s v="C00011"/>
    <x v="0"/>
    <s v="Kyungshin Cable CO.,LTD"/>
    <s v="자동차(일반)"/>
    <s v="AVSS"/>
    <n v="100026871"/>
    <s v="AVSS"/>
    <s v="0.5SQ"/>
    <s v="O"/>
    <s v="(TCVN)NPS"/>
    <n v="10000"/>
    <s v="완제품"/>
    <s v="AVSS 0.5SQ(완제품)"/>
    <s v="A/R송장 (IN)"/>
    <n v="50000"/>
    <s v="M"/>
    <n v="250.65"/>
    <n v="0.05"/>
    <n v="18789.439999999999"/>
  </r>
  <r>
    <x v="1"/>
    <s v="顾客"/>
    <s v="內需"/>
    <s v="-無-"/>
    <s v="C00011"/>
    <x v="0"/>
    <s v="Kyungshin Cable CO.,LTD"/>
    <s v="자동차(일반)"/>
    <s v="AVSS"/>
    <n v="100026425"/>
    <s v="AVSS"/>
    <s v="0.85SQ"/>
    <s v="Gr"/>
    <s v="(TCVN)NPS"/>
    <n v="8000"/>
    <s v="완제품"/>
    <s v="AVSS 0.85SQ(완제품)"/>
    <s v="A/R송장 (IN)"/>
    <n v="40000"/>
    <s v="M"/>
    <n v="308.08"/>
    <n v="0.08"/>
    <n v="22703.02"/>
  </r>
  <r>
    <x v="1"/>
    <s v="顾客"/>
    <s v="內需"/>
    <s v="-無-"/>
    <s v="C00011"/>
    <x v="0"/>
    <s v="Kyungshin Cable CO.,LTD"/>
    <s v="자동차(일반)"/>
    <s v="AVSS"/>
    <n v="100026424"/>
    <s v="AVSS"/>
    <s v="0.85SQ"/>
    <s v="B"/>
    <s v="(TCVN)NPS"/>
    <n v="8000"/>
    <s v="완제품"/>
    <s v="AVSS 0.85SQ(완제품)"/>
    <s v="A/R송장 (IN)"/>
    <n v="56000"/>
    <s v="M"/>
    <n v="431.31"/>
    <n v="0.08"/>
    <n v="31784.22"/>
  </r>
  <r>
    <x v="1"/>
    <s v="顾客"/>
    <s v="內需"/>
    <s v="-無-"/>
    <s v="C00011"/>
    <x v="0"/>
    <s v="Kyungshin Cable CO.,LTD"/>
    <s v="자동차(일반)"/>
    <s v="AVSS"/>
    <n v="100026872"/>
    <s v="AVSS"/>
    <s v="1.25SQ"/>
    <s v="B"/>
    <s v="(TCVN)NPS"/>
    <n v="5000"/>
    <s v="완제품"/>
    <s v="AVSS 1.25SQ(완제품)"/>
    <s v="A/R송장 (IN)"/>
    <n v="35000"/>
    <s v="M"/>
    <n v="394.45"/>
    <n v="0.12"/>
    <n v="28584"/>
  </r>
  <r>
    <x v="1"/>
    <s v="顾客"/>
    <s v="內需"/>
    <s v="-無-"/>
    <s v="C00011"/>
    <x v="0"/>
    <s v="Kyungshin Cable CO.,LTD"/>
    <s v="자동차(일반)"/>
    <s v="AVSS"/>
    <n v="100026491"/>
    <s v="AVSS"/>
    <s v="1.25SQ"/>
    <s v="R"/>
    <s v="(TCVN)NPS"/>
    <n v="5000"/>
    <s v="완제품"/>
    <s v="AVSS 1.25SQ(완제품)"/>
    <s v="A/R송장 (IN)"/>
    <n v="30000"/>
    <s v="M"/>
    <n v="338.1"/>
    <n v="0.12"/>
    <n v="24500.57"/>
  </r>
  <r>
    <x v="1"/>
    <s v="顾客"/>
    <s v="內需"/>
    <s v="-無-"/>
    <s v="C00011"/>
    <x v="0"/>
    <s v="Kyungshin Cable CO.,LTD"/>
    <s v="자동차(일반)"/>
    <s v="AVSS"/>
    <n v="100026134"/>
    <s v="AVSS"/>
    <s v="0.3SQ"/>
    <s v="Y"/>
    <s v="(TCVN)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00026131"/>
    <s v="AVSS"/>
    <s v="0.3SQ"/>
    <s v="P"/>
    <s v="(TCVN)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00026105"/>
    <s v="AVSS"/>
    <s v="0.3SQ"/>
    <s v="Br"/>
    <s v="(TCVN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6870"/>
    <s v="AVSS"/>
    <s v="0.3SQ"/>
    <s v="Br/B"/>
    <s v="(TCVN)NPS"/>
    <n v="12000"/>
    <s v="완제품"/>
    <s v="AVSS 0.3SQ(완제품)"/>
    <s v="A/R송장 (IN)"/>
    <n v="60000"/>
    <s v="M"/>
    <n v="198.6"/>
    <n v="0.04"/>
    <n v="15371.24"/>
  </r>
  <r>
    <x v="1"/>
    <s v="顾客"/>
    <s v="內需"/>
    <s v="-無-"/>
    <s v="C00011"/>
    <x v="0"/>
    <s v="Kyungshin Cable CO.,LTD"/>
    <s v="자동차(일반)"/>
    <s v="AVSS"/>
    <n v="100024322"/>
    <s v="AVSS"/>
    <s v="0.3SQ"/>
    <s v="R"/>
    <s v="(KSVN)NPS"/>
    <n v="12000"/>
    <s v="상품"/>
    <s v="AVSS 0.3SQ(상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4317"/>
    <s v="AVSS"/>
    <s v="0.3SQ"/>
    <s v="L"/>
    <s v="(KSVN)NPS"/>
    <n v="12000"/>
    <s v="상품"/>
    <s v="AVSS 0.3SQ(상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4326"/>
    <s v="AVSS"/>
    <s v="0.5SQ"/>
    <s v="B"/>
    <s v="(KSVN)NPS"/>
    <n v="10000"/>
    <s v="상품"/>
    <s v="AVSS 0.5SQ(상품)"/>
    <s v="A/R송장 (IN)"/>
    <n v="120000"/>
    <s v="M"/>
    <n v="601.20000000000005"/>
    <n v="0.05"/>
    <n v="45094.64"/>
  </r>
  <r>
    <x v="1"/>
    <s v="顾客"/>
    <s v="內需"/>
    <s v="-無-"/>
    <s v="C00011"/>
    <x v="0"/>
    <s v="Kyungshin Cable CO.,LTD"/>
    <s v="자동차(일반)"/>
    <s v="AVSS"/>
    <n v="100021114"/>
    <s v="AVSS"/>
    <s v="0.3SQ"/>
    <s v="B"/>
    <s v="(PNBL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1111"/>
    <s v="AVSS"/>
    <s v="0.3SQ"/>
    <s v="Br"/>
    <s v="(PNBL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1112"/>
    <s v="AVSS"/>
    <s v="0.3SQ"/>
    <s v="L"/>
    <s v="(PNBL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1110"/>
    <s v="AVSS"/>
    <s v="0.3SQ"/>
    <s v="R"/>
    <s v="(PNBL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1135"/>
    <s v="AVSS"/>
    <s v="0.5SQ"/>
    <s v="B"/>
    <s v="(PNBL)NPS"/>
    <n v="10000"/>
    <s v="완제품"/>
    <s v="AVSS 0.5SQ(완제품)"/>
    <s v="A/R송장 (IN)"/>
    <n v="120000"/>
    <s v="M"/>
    <n v="601.55999999999995"/>
    <n v="0.05"/>
    <n v="45094.64"/>
  </r>
  <r>
    <x v="1"/>
    <s v="顾客"/>
    <s v="內需"/>
    <s v="-無-"/>
    <s v="C00011"/>
    <x v="0"/>
    <s v="Kyungshin Cable CO.,LTD"/>
    <s v="자동차(일반)"/>
    <s v="AVSS"/>
    <n v="100021136"/>
    <s v="AVSS"/>
    <s v="0.5SQ"/>
    <s v="G"/>
    <s v="(PNBL)NPS"/>
    <n v="10000"/>
    <s v="완제품"/>
    <s v="AVSS 0.5SQ(완제품)"/>
    <s v="A/R송장 (IN)"/>
    <n v="120000"/>
    <s v="M"/>
    <n v="601.55999999999995"/>
    <n v="0.05"/>
    <n v="45094.64"/>
  </r>
  <r>
    <x v="1"/>
    <s v="顾客"/>
    <s v="內需"/>
    <s v="-無-"/>
    <s v="C00011"/>
    <x v="0"/>
    <s v="Kyungshin Cable CO.,LTD"/>
    <s v="자동차(일반)"/>
    <s v="AVSS"/>
    <n v="100021146"/>
    <s v="AVSS"/>
    <s v="0.5SQ"/>
    <s v="L"/>
    <s v="(PNBL)NPS"/>
    <n v="10000"/>
    <s v="완제품"/>
    <s v="AVSS 0.5SQ(완제품)"/>
    <s v="A/R송장 (IN)"/>
    <n v="120000"/>
    <s v="M"/>
    <n v="601.55999999999995"/>
    <n v="0.05"/>
    <n v="45094.64"/>
  </r>
  <r>
    <x v="1"/>
    <s v="顾客"/>
    <s v="內需"/>
    <s v="-無-"/>
    <s v="C00011"/>
    <x v="0"/>
    <s v="Kyungshin Cable CO.,LTD"/>
    <s v="자동차(일반)"/>
    <s v="AVSS"/>
    <n v="100021144"/>
    <s v="AVSS"/>
    <s v="0.5SQ"/>
    <s v="W"/>
    <s v="(PNBL)NPS"/>
    <n v="10000"/>
    <s v="완제품"/>
    <s v="AVSS 0.5SQ(완제품)"/>
    <s v="A/R송장 (IN)"/>
    <n v="40000"/>
    <s v="M"/>
    <n v="200.52"/>
    <n v="0.05"/>
    <n v="15031.55"/>
  </r>
  <r>
    <x v="1"/>
    <s v="顾客"/>
    <s v="內需"/>
    <s v="-無-"/>
    <s v="C00011"/>
    <x v="0"/>
    <s v="Kyungshin Cable CO.,LTD"/>
    <s v="자동차(일반)"/>
    <s v="AVSS"/>
    <n v="100021155"/>
    <s v="AVSS"/>
    <s v="0.85SQ"/>
    <s v="W"/>
    <s v="(PNBL)NPS"/>
    <n v="8000"/>
    <s v="완제품"/>
    <s v="AVSS 0.85SQ(완제품)"/>
    <s v="A/R송장 (IN)"/>
    <n v="96000"/>
    <s v="M"/>
    <n v="739.39"/>
    <n v="0.08"/>
    <n v="54487.24"/>
  </r>
  <r>
    <x v="1"/>
    <s v="顾客"/>
    <s v="內需"/>
    <s v="-無-"/>
    <s v="C00011"/>
    <x v="0"/>
    <s v="Kyungshin Cable CO.,LTD"/>
    <s v="자동차(일반)"/>
    <s v="AVSS"/>
    <n v="100021152"/>
    <s v="AVSS"/>
    <s v="0.85SQ"/>
    <s v="B"/>
    <s v="(PNBL)NPS"/>
    <n v="8000"/>
    <s v="완제품"/>
    <s v="AVSS 0.85SQ(완제품)"/>
    <s v="A/R송장 (IN)"/>
    <n v="64000"/>
    <s v="M"/>
    <n v="492.93"/>
    <n v="0.08"/>
    <n v="36324.83"/>
  </r>
  <r>
    <x v="1"/>
    <s v="顾客"/>
    <s v="內需"/>
    <s v="-無-"/>
    <s v="C00011"/>
    <x v="0"/>
    <s v="Kyungshin Cable CO.,LTD"/>
    <s v="자동차(일반)"/>
    <s v="AVSS"/>
    <n v="100021156"/>
    <s v="AVSS"/>
    <s v="0.85SQ"/>
    <s v="R"/>
    <s v="(PNBL)NPS"/>
    <n v="8000"/>
    <s v="완제품"/>
    <s v="AVSS 0.85SQ(완제품)"/>
    <s v="A/R송장 (IN)"/>
    <n v="56000"/>
    <s v="M"/>
    <n v="431.31"/>
    <n v="0.08"/>
    <n v="31784.22"/>
  </r>
  <r>
    <x v="1"/>
    <s v="顾客"/>
    <s v="內需"/>
    <s v="-無-"/>
    <s v="C00011"/>
    <x v="0"/>
    <s v="Kyungshin Cable CO.,LTD"/>
    <s v="자동차(일반)"/>
    <s v="AVSS"/>
    <n v="100021154"/>
    <s v="AVSS"/>
    <s v="0.85SQ"/>
    <s v="Gr"/>
    <s v="(PNBL)NPS"/>
    <n v="8000"/>
    <s v="완제품"/>
    <s v="AVSS 0.85SQ(완제품)"/>
    <s v="A/R송장 (IN)"/>
    <n v="48000"/>
    <s v="M"/>
    <n v="369.7"/>
    <n v="0.08"/>
    <n v="27243.62"/>
  </r>
  <r>
    <x v="1"/>
    <s v="顾客"/>
    <s v="內需"/>
    <s v="-無-"/>
    <s v="C00011"/>
    <x v="0"/>
    <s v="Kyungshin Cable CO.,LTD"/>
    <s v="자동차(일반)"/>
    <s v="AVSS"/>
    <n v="100021158"/>
    <s v="AVSS"/>
    <s v="0.85SQ"/>
    <s v="L"/>
    <s v="(PNBL)NPS"/>
    <n v="8000"/>
    <s v="완제품"/>
    <s v="AVSS 0.85SQ(완제품)"/>
    <s v="A/R송장 (IN)"/>
    <n v="40000"/>
    <s v="M"/>
    <n v="308.08"/>
    <n v="0.08"/>
    <n v="22703.02"/>
  </r>
  <r>
    <x v="1"/>
    <s v="顾客"/>
    <s v="內需"/>
    <s v="-無-"/>
    <s v="C00011"/>
    <x v="0"/>
    <s v="Kyungshin Cable CO.,LTD"/>
    <s v="자동차(일반)"/>
    <s v="AVSS"/>
    <n v="100021153"/>
    <s v="AVSS"/>
    <s v="0.85SQ"/>
    <s v="Br"/>
    <s v="(PNBL)NPS"/>
    <n v="8000"/>
    <s v="완제품"/>
    <s v="AVSS 0.85SQ(완제품)"/>
    <s v="A/R송장 (IN)"/>
    <n v="40000"/>
    <s v="M"/>
    <n v="308.08"/>
    <n v="0.08"/>
    <n v="22703.02"/>
  </r>
  <r>
    <x v="1"/>
    <s v="顾客"/>
    <s v="內需"/>
    <s v="-無-"/>
    <s v="C00011"/>
    <x v="0"/>
    <s v="Kyungshin Cable CO.,LTD"/>
    <s v="자동차(일반)"/>
    <s v="AVSS"/>
    <n v="100023046"/>
    <s v="AVSS"/>
    <s v="0.85SQ"/>
    <s v="O"/>
    <s v="(PNBL)NPS"/>
    <n v="8000"/>
    <s v="완제품"/>
    <s v="AVSS 0.85SQ(완제품)"/>
    <s v="A/R송장 (IN)"/>
    <n v="32000"/>
    <s v="M"/>
    <n v="246.46"/>
    <n v="0.08"/>
    <n v="18162.41"/>
  </r>
  <r>
    <x v="1"/>
    <s v="顾客"/>
    <s v="內需"/>
    <s v="-無-"/>
    <s v="C00011"/>
    <x v="0"/>
    <s v="Kyungshin Cable CO.,LTD"/>
    <s v="자동차(일반)"/>
    <s v="AVSS"/>
    <n v="100021159"/>
    <s v="AVSS"/>
    <s v="0.85SQ"/>
    <s v="G"/>
    <s v="(PNBL)NPS"/>
    <n v="8000"/>
    <s v="완제품"/>
    <s v="AVSS 0.85SQ(완제품)"/>
    <s v="A/R송장 (IN)"/>
    <n v="32000"/>
    <s v="M"/>
    <n v="246.46"/>
    <n v="0.08"/>
    <n v="18162.41"/>
  </r>
  <r>
    <x v="1"/>
    <s v="顾客"/>
    <s v="內需"/>
    <s v="-無-"/>
    <s v="C00011"/>
    <x v="0"/>
    <s v="Kyungshin Cable CO.,LTD"/>
    <s v="자동차(일반)"/>
    <s v="AVSS"/>
    <n v="100023047"/>
    <s v="AVSS"/>
    <s v="0.85SQ"/>
    <s v="Y"/>
    <s v="(PNBL)NPS"/>
    <n v="8000"/>
    <s v="완제품"/>
    <s v="AVSS 0.85SQ(완제품)"/>
    <s v="A/R송장 (IN)"/>
    <n v="16000"/>
    <s v="M"/>
    <n v="123.23"/>
    <n v="0.08"/>
    <n v="9081.2099999999991"/>
  </r>
  <r>
    <x v="1"/>
    <s v="顾客"/>
    <s v="內需"/>
    <s v="-無-"/>
    <s v="C00011"/>
    <x v="0"/>
    <s v="Kyungshin Cable CO.,LTD"/>
    <s v="자동차(일반)"/>
    <s v="AVSS"/>
    <n v="100021157"/>
    <s v="AVSS"/>
    <s v="0.85SQ"/>
    <s v="P"/>
    <s v="(PNBL)NPS"/>
    <n v="8000"/>
    <s v="완제품"/>
    <s v="AVSS 0.85SQ(완제품)"/>
    <s v="A/R송장 (IN)"/>
    <n v="16000"/>
    <s v="M"/>
    <n v="123.23"/>
    <n v="0.08"/>
    <n v="9081.2099999999991"/>
  </r>
  <r>
    <x v="1"/>
    <s v="顾客"/>
    <s v="內需"/>
    <s v="-無-"/>
    <s v="C00011"/>
    <x v="0"/>
    <s v="Kyungshin Cable CO.,LTD"/>
    <s v="자동차(일반)"/>
    <s v="AVSS"/>
    <n v="100021161"/>
    <s v="AVSS"/>
    <s v="1.25SQ"/>
    <s v="R"/>
    <s v="(PNBL)NPS"/>
    <n v="5000"/>
    <s v="완제품"/>
    <s v="AVSS 1.25SQ(완제품)"/>
    <s v="A/R송장 (IN)"/>
    <n v="90000"/>
    <s v="M"/>
    <n v="1014.3"/>
    <n v="0.12"/>
    <n v="73501.72"/>
  </r>
  <r>
    <x v="1"/>
    <s v="顾客"/>
    <s v="內需"/>
    <s v="-無-"/>
    <s v="C00011"/>
    <x v="0"/>
    <s v="Kyungshin Cable CO.,LTD"/>
    <s v="자동차(일반)"/>
    <s v="AVSS"/>
    <n v="100021160"/>
    <s v="AVSS"/>
    <s v="1.25SQ"/>
    <s v="B"/>
    <s v="(PNBL)NPS"/>
    <n v="5000"/>
    <s v="완제품"/>
    <s v="AVSS 1.25SQ(완제품)"/>
    <s v="A/R송장 (IN)"/>
    <n v="115000"/>
    <s v="M"/>
    <n v="1296.05"/>
    <n v="0.12"/>
    <n v="93918.87"/>
  </r>
  <r>
    <x v="1"/>
    <s v="顾客"/>
    <s v="內需"/>
    <s v="-無-"/>
    <s v="C00011"/>
    <x v="0"/>
    <s v="Kyungshin Cable CO.,LTD"/>
    <s v="자동차(일반)"/>
    <s v="AVSS"/>
    <n v="100021162"/>
    <s v="AVSS"/>
    <s v="1.25SQ"/>
    <s v="L"/>
    <s v="(PNBL)NPS"/>
    <n v="5000"/>
    <s v="완제품"/>
    <s v="AVSS 1.25SQ(완제품)"/>
    <s v="A/R송장 (IN)"/>
    <n v="45000"/>
    <s v="M"/>
    <n v="507.15"/>
    <n v="0.12"/>
    <n v="36750.86"/>
  </r>
  <r>
    <x v="1"/>
    <s v="顾客"/>
    <s v="內需"/>
    <s v="-無-"/>
    <s v="C00011"/>
    <x v="0"/>
    <s v="Kyungshin Cable CO.,LTD"/>
    <s v="자동차(일반)"/>
    <s v="AVSS"/>
    <n v="100021165"/>
    <s v="AVSS"/>
    <s v="1.25SQ"/>
    <s v="G"/>
    <s v="(PNBL)NPS"/>
    <n v="5000"/>
    <s v="완제품"/>
    <s v="AVSS 1.25SQ(완제품)"/>
    <s v="A/R송장 (IN)"/>
    <n v="30000"/>
    <s v="M"/>
    <n v="338.1"/>
    <n v="0.12"/>
    <n v="24500.57"/>
  </r>
  <r>
    <x v="1"/>
    <s v="顾客"/>
    <s v="內需"/>
    <s v="-無-"/>
    <s v="C00011"/>
    <x v="0"/>
    <s v="Kyungshin Cable CO.,LTD"/>
    <s v="자동차(일반)"/>
    <s v="AVSS"/>
    <n v="100021163"/>
    <s v="AVSS"/>
    <s v="1.25SQ"/>
    <s v="P"/>
    <s v="(PNBL)NPS"/>
    <n v="5000"/>
    <s v="완제품"/>
    <s v="AVSS 1.25SQ(완제품)"/>
    <s v="A/R송장 (IN)"/>
    <n v="50000"/>
    <s v="M"/>
    <n v="563.5"/>
    <n v="0.12"/>
    <n v="40834.29"/>
  </r>
  <r>
    <x v="1"/>
    <s v="顾客"/>
    <s v="內需"/>
    <s v="-無-"/>
    <s v="C00011"/>
    <x v="0"/>
    <s v="Kyungshin Cable CO.,LTD"/>
    <s v="자동차(일반)"/>
    <s v="AVSS"/>
    <n v="100021166"/>
    <s v="AVSS"/>
    <s v="1.25SQ"/>
    <s v="Br"/>
    <s v="(PNBL)NPS"/>
    <n v="5000"/>
    <s v="완제품"/>
    <s v="AVSS 1.25SQ(완제품)"/>
    <s v="A/R송장 (IN)"/>
    <n v="45000"/>
    <s v="M"/>
    <n v="507.15"/>
    <n v="0.12"/>
    <n v="36750.86"/>
  </r>
  <r>
    <x v="1"/>
    <s v="顾客"/>
    <s v="內需"/>
    <s v="-無-"/>
    <s v="C00011"/>
    <x v="0"/>
    <s v="Kyungshin Cable CO.,LTD"/>
    <s v="자동차(일반)"/>
    <s v="AVSS"/>
    <n v="100021164"/>
    <s v="AVSS"/>
    <s v="1.25SQ"/>
    <s v="W"/>
    <s v="(PNBL)NPS"/>
    <n v="5000"/>
    <s v="완제품"/>
    <s v="AVSS 1.25SQ(완제품)"/>
    <s v="A/R송장 (IN)"/>
    <n v="35000"/>
    <s v="M"/>
    <n v="394.45"/>
    <n v="0.12"/>
    <n v="28584"/>
  </r>
  <r>
    <x v="1"/>
    <s v="顾客"/>
    <s v="內需"/>
    <s v="-無-"/>
    <s v="C00011"/>
    <x v="0"/>
    <s v="Kyungshin Cable CO.,LTD"/>
    <s v="자동차(일반)"/>
    <s v="AVSS"/>
    <n v="100021170"/>
    <s v="AVSS"/>
    <s v="1.25SQ"/>
    <s v="Gr"/>
    <s v="(PNBL)NPS"/>
    <n v="5000"/>
    <s v="완제품"/>
    <s v="AVSS 1.25SQ(완제품)"/>
    <s v="A/R송장 (IN)"/>
    <n v="15000"/>
    <s v="M"/>
    <n v="169.05"/>
    <n v="0.12"/>
    <n v="12250.29"/>
  </r>
  <r>
    <x v="1"/>
    <s v="顾客"/>
    <s v="內需"/>
    <s v="-無-"/>
    <s v="C00011"/>
    <x v="0"/>
    <s v="Kyungshin Cable CO.,LTD"/>
    <s v="자동차(일반)"/>
    <s v="AVSS"/>
    <n v="100021111"/>
    <s v="AVSS"/>
    <s v="0.3SQ"/>
    <s v="Br"/>
    <s v="(PNBL)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00021123"/>
    <s v="AVSS"/>
    <s v="0.3SQ"/>
    <s v="Br/B"/>
    <s v="(PNBL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1113"/>
    <s v="AVSS"/>
    <s v="0.3SQ"/>
    <s v="G"/>
    <s v="(PNBL)NPS"/>
    <n v="12000"/>
    <s v="완제품"/>
    <s v="AVSS 0.3SQ(완제품)"/>
    <s v="A/R송장 (IN)"/>
    <n v="432000"/>
    <s v="M"/>
    <n v="1429.92"/>
    <n v="0.04"/>
    <n v="110672.96000000001"/>
  </r>
  <r>
    <x v="1"/>
    <s v="顾客"/>
    <s v="內需"/>
    <s v="-無-"/>
    <s v="C00011"/>
    <x v="0"/>
    <s v="Kyungshin Cable CO.,LTD"/>
    <s v="자동차(일반)"/>
    <s v="AVSS"/>
    <n v="100021130"/>
    <s v="AVSS"/>
    <s v="0.3SQ"/>
    <s v="G/B"/>
    <s v="(PNBL)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00021112"/>
    <s v="AVSS"/>
    <s v="0.3SQ"/>
    <s v="L"/>
    <s v="(PNBL)NPS"/>
    <n v="12000"/>
    <s v="완제품"/>
    <s v="AVSS 0.3SQ(완제품)"/>
    <s v="A/R송장 (IN)"/>
    <n v="288000"/>
    <s v="M"/>
    <n v="953.28"/>
    <n v="0.04"/>
    <n v="73781.97"/>
  </r>
  <r>
    <x v="1"/>
    <s v="顾客"/>
    <s v="內需"/>
    <s v="-無-"/>
    <s v="C00011"/>
    <x v="0"/>
    <s v="Kyungshin Cable CO.,LTD"/>
    <s v="자동차(일반)"/>
    <s v="AVSS"/>
    <n v="100021160"/>
    <s v="AVSS"/>
    <s v="1.25SQ"/>
    <s v="B"/>
    <s v="(PNBL)NPS"/>
    <n v="5000"/>
    <s v="완제품"/>
    <s v="AVSS 1.25SQ(완제품)"/>
    <s v="A/R송장 (IN)"/>
    <n v="120000"/>
    <s v="M"/>
    <n v="1352.4"/>
    <n v="0.12"/>
    <n v="98002.3"/>
  </r>
  <r>
    <x v="1"/>
    <s v="顾客"/>
    <s v="內需"/>
    <s v="-無-"/>
    <s v="C00011"/>
    <x v="0"/>
    <s v="Kyungshin Cable CO.,LTD"/>
    <s v="자동차(일반)"/>
    <s v="AVSS"/>
    <n v="100021163"/>
    <s v="AVSS"/>
    <s v="1.25SQ"/>
    <s v="P"/>
    <s v="(PNBL)NPS"/>
    <n v="5000"/>
    <s v="완제품"/>
    <s v="AVSS 1.25SQ(완제품)"/>
    <s v="A/R송장 (IN)"/>
    <n v="30000"/>
    <s v="M"/>
    <n v="338.1"/>
    <n v="0.12"/>
    <n v="24500.57"/>
  </r>
  <r>
    <x v="1"/>
    <s v="顾客"/>
    <s v="內需"/>
    <s v="-無-"/>
    <s v="C00011"/>
    <x v="0"/>
    <s v="Kyungshin Cable CO.,LTD"/>
    <s v="자동차(일반)"/>
    <s v="AVSS"/>
    <n v="100021164"/>
    <s v="AVSS"/>
    <s v="1.25SQ"/>
    <s v="W"/>
    <s v="(PNBL)NPS"/>
    <n v="5000"/>
    <s v="완제품"/>
    <s v="AVSS 1.25SQ(완제품)"/>
    <s v="A/R송장 (IN)"/>
    <n v="60000"/>
    <s v="M"/>
    <n v="676.2"/>
    <n v="0.12"/>
    <n v="49001.15"/>
  </r>
  <r>
    <x v="1"/>
    <s v="顾客"/>
    <s v="內需"/>
    <s v="-無-"/>
    <s v="C00011"/>
    <x v="0"/>
    <s v="Kyungshin Cable CO.,LTD"/>
    <s v="자동차(일반)"/>
    <s v="AVSS"/>
    <n v="100021111"/>
    <s v="AVSS"/>
    <s v="0.3SQ"/>
    <s v="Br"/>
    <s v="(PNBL)NPS"/>
    <n v="12000"/>
    <s v="완제품"/>
    <s v="AVSS 0.3SQ(완제품)"/>
    <s v="A/R송장 (IN)"/>
    <n v="216000"/>
    <s v="M"/>
    <n v="714.96"/>
    <n v="0.04"/>
    <n v="55336.480000000003"/>
  </r>
  <r>
    <x v="1"/>
    <s v="顾客"/>
    <s v="內需"/>
    <s v="-無-"/>
    <s v="C00011"/>
    <x v="0"/>
    <s v="Kyungshin Cable CO.,LTD"/>
    <s v="자동차(일반)"/>
    <s v="AVSS"/>
    <n v="100021131"/>
    <s v="AVSS"/>
    <s v="0.3SQ"/>
    <s v="Gr"/>
    <s v="(PNBL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1109"/>
    <s v="AVSS"/>
    <s v="0.3SQ"/>
    <s v="O"/>
    <s v="(PNBL)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00021132"/>
    <s v="AVSS"/>
    <s v="0.3SQ"/>
    <s v="P"/>
    <s v="(PNBL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1110"/>
    <s v="AVSS"/>
    <s v="0.3SQ"/>
    <s v="R"/>
    <s v="(PNBL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1136"/>
    <s v="AVSS"/>
    <s v="0.5SQ"/>
    <s v="G"/>
    <s v="(PNBL)NPS"/>
    <n v="10000"/>
    <s v="완제품"/>
    <s v="AVSS 0.5SQ(완제품)"/>
    <s v="A/R송장 (IN)"/>
    <n v="120000"/>
    <s v="M"/>
    <n v="601.55999999999995"/>
    <n v="0.05"/>
    <n v="45094.64"/>
  </r>
  <r>
    <x v="1"/>
    <s v="顾客"/>
    <s v="內需"/>
    <s v="-無-"/>
    <s v="C00011"/>
    <x v="0"/>
    <s v="Kyungshin Cable CO.,LTD"/>
    <s v="자동차(일반)"/>
    <s v="AVSS"/>
    <n v="100021146"/>
    <s v="AVSS"/>
    <s v="0.5SQ"/>
    <s v="L"/>
    <s v="(PNBL)NPS"/>
    <n v="10000"/>
    <s v="완제품"/>
    <s v="AVSS 0.5SQ(완제품)"/>
    <s v="A/R송장 (IN)"/>
    <n v="120000"/>
    <s v="M"/>
    <n v="601.55999999999995"/>
    <n v="0.05"/>
    <n v="45094.64"/>
  </r>
  <r>
    <x v="1"/>
    <s v="顾客"/>
    <s v="內需"/>
    <s v="-無-"/>
    <s v="C00011"/>
    <x v="0"/>
    <s v="Kyungshin Cable CO.,LTD"/>
    <s v="자동차(일반)"/>
    <s v="AVSS"/>
    <n v="100021161"/>
    <s v="AVSS"/>
    <s v="1.25SQ"/>
    <s v="R"/>
    <s v="(PNBL)NPS"/>
    <n v="5000"/>
    <s v="완제품"/>
    <s v="AVSS 1.25SQ(완제품)"/>
    <s v="A/R송장 (IN)"/>
    <n v="60000"/>
    <s v="M"/>
    <n v="676.2"/>
    <n v="0.12"/>
    <n v="49001.15"/>
  </r>
  <r>
    <x v="1"/>
    <s v="顾客"/>
    <s v="內需"/>
    <s v="-無-"/>
    <s v="C00011"/>
    <x v="0"/>
    <s v="Kyungshin Cable CO.,LTD"/>
    <s v="자동차(일반)"/>
    <s v="AVSS"/>
    <n v="100021109"/>
    <s v="AVSS"/>
    <s v="0.3SQ"/>
    <s v="O"/>
    <s v="(PNBL)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00021134"/>
    <s v="AVSS"/>
    <s v="0.3SQ"/>
    <s v="W"/>
    <s v="(PNBL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1133"/>
    <s v="AVSS"/>
    <s v="0.3SQ"/>
    <s v="Y"/>
    <s v="(PNBL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1152"/>
    <s v="AVSS"/>
    <s v="0.85SQ"/>
    <s v="B"/>
    <s v="(PNBL)NPS"/>
    <n v="8000"/>
    <s v="완제품"/>
    <s v="AVSS 0.85SQ(완제품)"/>
    <s v="A/R송장 (IN)"/>
    <n v="96000"/>
    <s v="M"/>
    <n v="739.39"/>
    <n v="0.08"/>
    <n v="54487.24"/>
  </r>
  <r>
    <x v="1"/>
    <s v="顾客"/>
    <s v="內需"/>
    <s v="-無-"/>
    <s v="C00011"/>
    <x v="0"/>
    <s v="Kyungshin Cable CO.,LTD"/>
    <s v="자동차(일반)"/>
    <s v="AVSS"/>
    <n v="100026307"/>
    <s v="AVSS"/>
    <s v="0.3SQ"/>
    <s v="O"/>
    <s v="(HYVN)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00026306"/>
    <s v="AVSS"/>
    <s v="0.3SQ"/>
    <s v="L"/>
    <s v="(HYVN)NPS"/>
    <n v="12000"/>
    <s v="완제품"/>
    <s v="AVSS 0.3SQ(완제품)"/>
    <s v="A/R송장 (IN)"/>
    <n v="96000"/>
    <s v="M"/>
    <n v="317.76"/>
    <n v="0.04"/>
    <n v="24593.99"/>
  </r>
  <r>
    <x v="1"/>
    <s v="顾客"/>
    <s v="內需"/>
    <s v="-無-"/>
    <s v="C00011"/>
    <x v="0"/>
    <s v="Kyungshin Cable CO.,LTD"/>
    <s v="자동차(일반)"/>
    <s v="AVSS"/>
    <n v="100026336"/>
    <s v="AVSS"/>
    <s v="0.5SQ"/>
    <s v="R"/>
    <s v="(HYVN)NPS"/>
    <n v="10000"/>
    <s v="완제품"/>
    <s v="AVSS 0.5SQ(완제품)"/>
    <s v="A/R송장 (IN)"/>
    <n v="70000"/>
    <s v="M"/>
    <n v="350.91"/>
    <n v="0.05"/>
    <n v="26305.21"/>
  </r>
  <r>
    <x v="1"/>
    <s v="顾客"/>
    <s v="內需"/>
    <s v="-無-"/>
    <s v="C00011"/>
    <x v="0"/>
    <s v="Kyungshin Cable CO.,LTD"/>
    <s v="자동차(일반)"/>
    <s v="AVSS"/>
    <n v="100026331"/>
    <s v="AVSS"/>
    <s v="0.5SQ"/>
    <s v="G"/>
    <s v="(HYVN)NPS"/>
    <n v="10000"/>
    <s v="완제품"/>
    <s v="AVSS 0.5SQ(완제품)"/>
    <s v="A/R송장 (IN)"/>
    <n v="40000"/>
    <s v="M"/>
    <n v="200.52"/>
    <n v="0.05"/>
    <n v="15031.55"/>
  </r>
  <r>
    <x v="1"/>
    <s v="顾客"/>
    <s v="內需"/>
    <s v="-無-"/>
    <s v="C00011"/>
    <x v="0"/>
    <s v="Kyungshin Cable CO.,LTD"/>
    <s v="자동차(일반)"/>
    <s v="AVSS"/>
    <n v="100026330"/>
    <s v="AVSS"/>
    <s v="0.5SQ"/>
    <s v="Br"/>
    <s v="(HYVN)NPS"/>
    <n v="10000"/>
    <s v="완제품"/>
    <s v="AVSS 0.5SQ(완제품)"/>
    <s v="A/R송장 (IN)"/>
    <n v="30000"/>
    <s v="M"/>
    <n v="150.38999999999999"/>
    <n v="0.05"/>
    <n v="11273.66"/>
  </r>
  <r>
    <x v="1"/>
    <s v="顾客"/>
    <s v="內需"/>
    <s v="-無-"/>
    <s v="C00011"/>
    <x v="0"/>
    <s v="Kyungshin Cable CO.,LTD"/>
    <s v="자동차(일반)"/>
    <s v="AVSS"/>
    <n v="100026329"/>
    <s v="AVSS"/>
    <s v="0.5SQ"/>
    <s v="B"/>
    <s v="(HYVN)NPS"/>
    <n v="10000"/>
    <s v="완제품"/>
    <s v="AVSS 0.5SQ(완제품)"/>
    <s v="A/R송장 (IN)"/>
    <n v="20000"/>
    <s v="M"/>
    <n v="100.26"/>
    <n v="0.05"/>
    <n v="7515.77"/>
  </r>
  <r>
    <x v="1"/>
    <s v="顾客"/>
    <s v="內需"/>
    <s v="-無-"/>
    <s v="C00011"/>
    <x v="0"/>
    <s v="Kyungshin Cable CO.,LTD"/>
    <s v="자동차(일반)"/>
    <s v="AVSS"/>
    <n v="100026362"/>
    <s v="AVSS"/>
    <s v="0.85SQ"/>
    <s v="W"/>
    <s v="(HYVN)NPS"/>
    <n v="8000"/>
    <s v="완제품"/>
    <s v="AVSS 0.85SQ(완제품)"/>
    <s v="A/R송장 (IN)"/>
    <n v="24000"/>
    <s v="M"/>
    <n v="184.85"/>
    <n v="0.08"/>
    <n v="13621.81"/>
  </r>
  <r>
    <x v="1"/>
    <s v="顾客"/>
    <s v="內需"/>
    <s v="-無-"/>
    <s v="C00011"/>
    <x v="0"/>
    <s v="Kyungshin Cable CO.,LTD"/>
    <s v="자동차(일반)"/>
    <s v="AVSS"/>
    <n v="100026360"/>
    <s v="AVSS"/>
    <s v="0.85SQ"/>
    <s v="P"/>
    <s v="(HYVN)NPS"/>
    <n v="8000"/>
    <s v="완제품"/>
    <s v="AVSS 0.85SQ(완제품)"/>
    <s v="A/R송장 (IN)"/>
    <n v="24000"/>
    <s v="M"/>
    <n v="184.85"/>
    <n v="0.08"/>
    <n v="13621.81"/>
  </r>
  <r>
    <x v="1"/>
    <s v="顾客"/>
    <s v="內需"/>
    <s v="-無-"/>
    <s v="C00011"/>
    <x v="0"/>
    <s v="Kyungshin Cable CO.,LTD"/>
    <s v="자동차(일반)"/>
    <s v="AVSS"/>
    <n v="100018541"/>
    <s v="AVSS"/>
    <s v="0.3SQ"/>
    <s v="O"/>
    <s v="(KSCB)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00018517"/>
    <s v="AVSS"/>
    <s v="0.3SQ"/>
    <s v="L"/>
    <s v="(KSCB)NPS"/>
    <n v="12000"/>
    <s v="완제품"/>
    <s v="AVSS 0.3SQ(완제품)"/>
    <s v="A/R송장 (IN)"/>
    <n v="288000"/>
    <s v="M"/>
    <n v="953.28"/>
    <n v="0.04"/>
    <n v="73781.97"/>
  </r>
  <r>
    <x v="1"/>
    <s v="顾客"/>
    <s v="內需"/>
    <s v="-無-"/>
    <s v="C00011"/>
    <x v="0"/>
    <s v="Kyungshin Cable CO.,LTD"/>
    <s v="자동차(일반)"/>
    <s v="AVSS"/>
    <n v="100020425"/>
    <s v="AVSS"/>
    <s v="0.85SQ"/>
    <s v="G"/>
    <s v="(KSCB)NPS"/>
    <n v="8000"/>
    <s v="완제품"/>
    <s v="AVSS 0.85SQ(완제품)"/>
    <s v="A/R송장 (IN)"/>
    <n v="56000"/>
    <s v="M"/>
    <n v="431.31"/>
    <n v="0.08"/>
    <n v="31784.22"/>
  </r>
  <r>
    <x v="1"/>
    <s v="顾客"/>
    <s v="內需"/>
    <s v="-無-"/>
    <s v="C00011"/>
    <x v="0"/>
    <s v="Kyungshin Cable CO.,LTD"/>
    <s v="자동차(일반)"/>
    <s v="AVSS"/>
    <n v="100019761"/>
    <s v="AVSS"/>
    <s v="0.85SQ"/>
    <s v="R"/>
    <s v="(KSCB)NPS"/>
    <n v="8000"/>
    <s v="완제품"/>
    <s v="AVSS 0.85SQ(완제품)"/>
    <s v="A/R송장 (IN)"/>
    <n v="40000"/>
    <s v="M"/>
    <n v="307.60000000000002"/>
    <n v="0.08"/>
    <n v="22703.02"/>
  </r>
  <r>
    <x v="1"/>
    <s v="顾客"/>
    <s v="內需"/>
    <s v="-無-"/>
    <s v="C00011"/>
    <x v="0"/>
    <s v="Kyungshin Cable CO.,LTD"/>
    <s v="자동차(일반)"/>
    <s v="AVSS"/>
    <n v="100019759"/>
    <s v="AVSS"/>
    <s v="0.85SQ"/>
    <s v="O"/>
    <s v="(KSCB)NPS"/>
    <n v="8000"/>
    <s v="완제품"/>
    <s v="AVSS 0.85SQ(완제품)"/>
    <s v="A/R송장 (IN)"/>
    <n v="48000"/>
    <s v="M"/>
    <n v="369.7"/>
    <n v="0.08"/>
    <n v="27243.62"/>
  </r>
  <r>
    <x v="1"/>
    <s v="顾客"/>
    <s v="內需"/>
    <s v="-無-"/>
    <s v="C00011"/>
    <x v="0"/>
    <s v="Kyungshin Cable CO.,LTD"/>
    <s v="자동차(일반)"/>
    <s v="AVSS"/>
    <n v="100019757"/>
    <s v="AVSS"/>
    <s v="0.85SQ"/>
    <s v="Gr"/>
    <s v="(KSCB)NPS"/>
    <n v="8000"/>
    <s v="완제품"/>
    <s v="AVSS 0.85SQ(완제품)"/>
    <s v="A/R송장 (IN)"/>
    <n v="48000"/>
    <s v="M"/>
    <n v="369.12"/>
    <n v="0.08"/>
    <n v="27243.62"/>
  </r>
  <r>
    <x v="1"/>
    <s v="顾客"/>
    <s v="內需"/>
    <s v="-無-"/>
    <s v="C00011"/>
    <x v="0"/>
    <s v="Kyungshin Cable CO.,LTD"/>
    <s v="자동차(일반)"/>
    <s v="AVSS"/>
    <n v="100019756"/>
    <s v="AVSS"/>
    <s v="0.85SQ"/>
    <s v="Br"/>
    <s v="(KSCB)NPS"/>
    <n v="8000"/>
    <s v="완제품"/>
    <s v="AVSS 0.85SQ(완제품)"/>
    <s v="A/R송장 (IN)"/>
    <n v="48000"/>
    <s v="M"/>
    <n v="369.12"/>
    <n v="0.08"/>
    <n v="27243.62"/>
  </r>
  <r>
    <x v="1"/>
    <s v="顾客"/>
    <s v="內需"/>
    <s v="-無-"/>
    <s v="C00011"/>
    <x v="0"/>
    <s v="Kyungshin Cable CO.,LTD"/>
    <s v="자동차(일반)"/>
    <s v="AVSS"/>
    <n v="190024317"/>
    <s v="AVSS"/>
    <s v="0.3SQ"/>
    <s v="L"/>
    <s v="(KSVN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1112"/>
    <s v="AVSS"/>
    <s v="0.3SQ"/>
    <s v="L"/>
    <s v="(PNBL)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00021109"/>
    <s v="AVSS"/>
    <s v="0.3SQ"/>
    <s v="O"/>
    <s v="(PNBL)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00026329"/>
    <s v="AVSS"/>
    <s v="0.5SQ"/>
    <s v="B"/>
    <s v="(HYVN)NPS"/>
    <n v="10000"/>
    <s v="완제품"/>
    <s v="AVSS 0.5SQ(완제품)"/>
    <s v="A/R송장 (IN)"/>
    <n v="120000"/>
    <s v="M"/>
    <n v="601.55999999999995"/>
    <n v="0.05"/>
    <n v="45094.64"/>
  </r>
  <r>
    <x v="1"/>
    <s v="顾客"/>
    <s v="內需"/>
    <s v="-無-"/>
    <s v="C00011"/>
    <x v="0"/>
    <s v="Kyungshin Cable CO.,LTD"/>
    <s v="자동차(일반)"/>
    <s v="AVSS"/>
    <n v="100018541"/>
    <s v="AVSS"/>
    <s v="0.3SQ"/>
    <s v="O"/>
    <s v="(KSCB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18517"/>
    <s v="AVSS"/>
    <s v="0.3SQ"/>
    <s v="L"/>
    <s v="(KSCB)NPS"/>
    <n v="12000"/>
    <s v="완제품"/>
    <s v="AVSS 0.3SQ(완제품)"/>
    <s v="A/R송장 (IN)"/>
    <n v="12000"/>
    <s v="M"/>
    <n v="39.72"/>
    <n v="0.04"/>
    <n v="3074.25"/>
  </r>
  <r>
    <x v="1"/>
    <s v="顾客"/>
    <s v="內需"/>
    <s v="-無-"/>
    <s v="C00011"/>
    <x v="0"/>
    <s v="Kyungshin Cable CO.,LTD"/>
    <s v="자동차(일반)"/>
    <s v="AVSS"/>
    <n v="100019262"/>
    <s v="AVSS"/>
    <s v="0.3SQ"/>
    <s v="Gr"/>
    <s v="(KSCB)NPS"/>
    <n v="12000"/>
    <s v="완제품"/>
    <s v="AVSS 0.3SQ(완제품)"/>
    <s v="A/R송장 (IN)"/>
    <n v="180000"/>
    <s v="M"/>
    <n v="595.79999999999995"/>
    <n v="0.04"/>
    <n v="46113.73"/>
  </r>
  <r>
    <x v="1"/>
    <s v="顾客"/>
    <s v="內需"/>
    <s v="-無-"/>
    <s v="C00011"/>
    <x v="0"/>
    <s v="Kyungshin Cable CO.,LTD"/>
    <s v="자동차(일반)"/>
    <s v="AVSS"/>
    <n v="100019261"/>
    <s v="AVSS"/>
    <s v="0.3SQ"/>
    <s v="P"/>
    <s v="(KSCB)NPS"/>
    <n v="12000"/>
    <s v="완제품"/>
    <s v="AVSS 0.3SQ(완제품)"/>
    <s v="A/R송장 (IN)"/>
    <n v="108000"/>
    <s v="M"/>
    <n v="357.48"/>
    <n v="0.04"/>
    <n v="27668.240000000002"/>
  </r>
  <r>
    <x v="1"/>
    <s v="顾客"/>
    <s v="內需"/>
    <s v="-無-"/>
    <s v="C00011"/>
    <x v="0"/>
    <s v="Kyungshin Cable CO.,LTD"/>
    <s v="자동차(일반)"/>
    <s v="AVSS"/>
    <n v="100019749"/>
    <s v="AVSS"/>
    <s v="0.5SQ"/>
    <s v="B"/>
    <s v="(KSCB)NPS"/>
    <n v="10000"/>
    <s v="완제품"/>
    <s v="AVSS 0.5SQ(완제품)"/>
    <s v="A/R송장 (IN)"/>
    <n v="150000"/>
    <s v="M"/>
    <n v="751.95"/>
    <n v="0.05"/>
    <n v="56368.31"/>
  </r>
  <r>
    <x v="1"/>
    <s v="顾客"/>
    <s v="內需"/>
    <s v="-無-"/>
    <s v="C00011"/>
    <x v="0"/>
    <s v="Kyungshin Cable CO.,LTD"/>
    <s v="자동차(일반)"/>
    <s v="AVSS"/>
    <n v="100020425"/>
    <s v="AVSS"/>
    <s v="0.85SQ"/>
    <s v="G"/>
    <s v="(KSCB)NPS"/>
    <n v="8000"/>
    <s v="완제품"/>
    <s v="AVSS 0.85SQ(완제품)"/>
    <s v="A/R송장 (IN)"/>
    <n v="8000"/>
    <s v="M"/>
    <n v="61.62"/>
    <n v="0.08"/>
    <n v="4540.6000000000004"/>
  </r>
  <r>
    <x v="1"/>
    <s v="顾客"/>
    <s v="內需"/>
    <s v="-無-"/>
    <s v="C00011"/>
    <x v="0"/>
    <s v="Kyungshin Cable CO.,LTD"/>
    <s v="자동차(일반)"/>
    <s v="AVSS"/>
    <n v="100019762"/>
    <s v="AVSS"/>
    <s v="0.85SQ"/>
    <s v="W"/>
    <s v="(KSCB)NPS"/>
    <n v="8000"/>
    <s v="완제품"/>
    <s v="AVSS 0.85SQ(완제품)"/>
    <s v="A/R송장 (IN)"/>
    <n v="48000"/>
    <s v="M"/>
    <n v="369.12"/>
    <n v="0.08"/>
    <n v="27243.62"/>
  </r>
  <r>
    <x v="1"/>
    <s v="顾客"/>
    <s v="內需"/>
    <s v="-無-"/>
    <s v="C00011"/>
    <x v="0"/>
    <s v="Kyungshin Cable CO.,LTD"/>
    <s v="자동차(일반)"/>
    <s v="AVSS"/>
    <n v="100019759"/>
    <s v="AVSS"/>
    <s v="0.85SQ"/>
    <s v="O"/>
    <s v="(KSCB)NPS"/>
    <n v="8000"/>
    <s v="완제품"/>
    <s v="AVSS 0.85SQ(완제품)"/>
    <s v="A/R송장 (IN)"/>
    <n v="8000"/>
    <s v="M"/>
    <n v="61.62"/>
    <n v="0.08"/>
    <n v="4540.6000000000004"/>
  </r>
  <r>
    <x v="1"/>
    <s v="顾客"/>
    <s v="內需"/>
    <s v="-無-"/>
    <s v="C00011"/>
    <x v="0"/>
    <s v="Kyungshin Cable CO.,LTD"/>
    <s v="자동차(일반)"/>
    <s v="AVSS"/>
    <n v="100026463"/>
    <s v="AVSS"/>
    <s v="0.3SQ"/>
    <s v="O"/>
    <s v="(KSNA)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90024326"/>
    <s v="AVSS"/>
    <s v="0.5SQ"/>
    <s v="B"/>
    <s v="(KSVN)NPS"/>
    <n v="10000"/>
    <s v="완제품"/>
    <s v="AVSS 0.5SQ(완제품)"/>
    <s v="A/R송장 (IN)"/>
    <n v="120000"/>
    <s v="M"/>
    <n v="601.55999999999995"/>
    <n v="0.05"/>
    <n v="45094.64"/>
  </r>
  <r>
    <x v="1"/>
    <s v="顾客"/>
    <s v="內需"/>
    <s v="-無-"/>
    <s v="C00011"/>
    <x v="0"/>
    <s v="Kyungshin Cable CO.,LTD"/>
    <s v="자동차(일반)"/>
    <s v="AVSS"/>
    <n v="100026309"/>
    <s v="AVSS"/>
    <s v="0.3SQ"/>
    <s v="R"/>
    <s v="(HYVN)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00026363"/>
    <s v="AVSS"/>
    <s v="0.85SQ"/>
    <s v="Y"/>
    <s v="(HYVN)NPS"/>
    <n v="8000"/>
    <s v="완제품"/>
    <s v="AVSS 0.85SQ(완제품)"/>
    <s v="A/R송장 (IN)"/>
    <n v="24000"/>
    <s v="M"/>
    <n v="184.85"/>
    <n v="0.08"/>
    <n v="13621.81"/>
  </r>
  <r>
    <x v="1"/>
    <s v="顾客"/>
    <s v="內需"/>
    <s v="-無-"/>
    <s v="C00011"/>
    <x v="0"/>
    <s v="Kyungshin Cable CO.,LTD"/>
    <s v="자동차(일반)"/>
    <s v="AVSS"/>
    <n v="100026364"/>
    <s v="AVSS"/>
    <s v="1.25SQ"/>
    <s v="B"/>
    <s v="(HYVN)NPS"/>
    <n v="5000"/>
    <s v="완제품"/>
    <s v="AVSS 1.25SQ(완제품)"/>
    <s v="A/R송장 (IN)"/>
    <n v="15000"/>
    <s v="M"/>
    <n v="169.05"/>
    <n v="0.12"/>
    <n v="12250.29"/>
  </r>
  <r>
    <x v="1"/>
    <s v="顾客"/>
    <s v="內需"/>
    <s v="-無-"/>
    <s v="C00011"/>
    <x v="0"/>
    <s v="Kyungshin Cable CO.,LTD"/>
    <s v="자동차(일반)"/>
    <s v="AVSS"/>
    <n v="100018542"/>
    <s v="AVSS"/>
    <s v="0.3SQ"/>
    <s v="R"/>
    <s v="(KSCB)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00018517"/>
    <s v="AVSS"/>
    <s v="0.3SQ"/>
    <s v="L"/>
    <s v="(KSCB)NPS"/>
    <n v="12000"/>
    <s v="완제품"/>
    <s v="AVSS 0.3SQ(완제품)"/>
    <s v="A/R송장 (IN)"/>
    <n v="12000"/>
    <s v="M"/>
    <n v="39.72"/>
    <n v="0.04"/>
    <n v="3074.25"/>
  </r>
  <r>
    <x v="1"/>
    <s v="顾客"/>
    <s v="內需"/>
    <s v="-無-"/>
    <s v="C00011"/>
    <x v="0"/>
    <s v="Kyungshin Cable CO.,LTD"/>
    <s v="자동차(일반)"/>
    <s v="AVSS"/>
    <n v="100019261"/>
    <s v="AVSS"/>
    <s v="0.3SQ"/>
    <s v="P"/>
    <s v="(KSCB)NPS"/>
    <n v="12000"/>
    <s v="완제품"/>
    <s v="AVSS 0.3SQ(완제품)"/>
    <s v="A/R송장 (IN)"/>
    <n v="60000"/>
    <s v="M"/>
    <n v="198.6"/>
    <n v="0.04"/>
    <n v="15371.24"/>
  </r>
  <r>
    <x v="1"/>
    <s v="顾客"/>
    <s v="內需"/>
    <s v="-無-"/>
    <s v="C00011"/>
    <x v="0"/>
    <s v="Kyungshin Cable CO.,LTD"/>
    <s v="자동차(일반)"/>
    <s v="AVSS"/>
    <n v="190024322"/>
    <s v="AVSS"/>
    <s v="0.3SQ"/>
    <s v="R"/>
    <s v="(KSVN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1110"/>
    <s v="AVSS"/>
    <s v="0.3SQ"/>
    <s v="R"/>
    <s v="(PNBL)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00021132"/>
    <s v="AVSS"/>
    <s v="0.3SQ"/>
    <s v="P"/>
    <s v="(PNBL)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00026311"/>
    <s v="AVSS"/>
    <s v="0.3SQ"/>
    <s v="Y"/>
    <s v="(HYVN)NPS"/>
    <n v="12000"/>
    <s v="완제품"/>
    <s v="AVSS 0.3SQ(완제품)"/>
    <s v="A/R송장 (IN)"/>
    <n v="48000"/>
    <s v="M"/>
    <n v="158.88"/>
    <n v="0.04"/>
    <n v="12297"/>
  </r>
  <r>
    <x v="1"/>
    <s v="顾客"/>
    <s v="內需"/>
    <s v="-無-"/>
    <s v="C00011"/>
    <x v="0"/>
    <s v="Kyungshin Cable CO.,LTD"/>
    <s v="자동차(일반)"/>
    <s v="AVSS"/>
    <n v="100026310"/>
    <s v="AVSS"/>
    <s v="0.3SQ"/>
    <s v="W"/>
    <s v="(HYVN)NPS"/>
    <n v="12000"/>
    <s v="완제품"/>
    <s v="AVSS 0.3SQ(완제품)"/>
    <s v="A/R송장 (IN)"/>
    <n v="48000"/>
    <s v="M"/>
    <n v="158.88"/>
    <n v="0.04"/>
    <n v="12297"/>
  </r>
  <r>
    <x v="1"/>
    <s v="顾客"/>
    <s v="內需"/>
    <s v="-無-"/>
    <s v="C00011"/>
    <x v="0"/>
    <s v="Kyungshin Cable CO.,LTD"/>
    <s v="자동차(일반)"/>
    <s v="AVSS"/>
    <n v="100026308"/>
    <s v="AVSS"/>
    <s v="0.3SQ"/>
    <s v="P"/>
    <s v="(HYVN)NPS"/>
    <n v="12000"/>
    <s v="완제품"/>
    <s v="AVSS 0.3SQ(완제품)"/>
    <s v="A/R송장 (IN)"/>
    <n v="60000"/>
    <s v="M"/>
    <n v="198.6"/>
    <n v="0.04"/>
    <n v="15371.24"/>
  </r>
  <r>
    <x v="1"/>
    <s v="顾客"/>
    <s v="內需"/>
    <s v="-無-"/>
    <s v="C00011"/>
    <x v="0"/>
    <s v="Kyungshin Cable CO.,LTD"/>
    <s v="자동차(일반)"/>
    <s v="AVSS"/>
    <n v="100026304"/>
    <s v="AVSS"/>
    <s v="0.3SQ"/>
    <s v="G"/>
    <s v="(HYVN)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00026370"/>
    <s v="AVSS"/>
    <s v="1.25SQ"/>
    <s v="R"/>
    <s v="(HYVN)NPS"/>
    <n v="5000"/>
    <s v="완제품"/>
    <s v="AVSS 1.25SQ(완제품)"/>
    <s v="A/R송장 (IN)"/>
    <n v="20000"/>
    <s v="M"/>
    <n v="225.4"/>
    <n v="0.12"/>
    <n v="16333.72"/>
  </r>
  <r>
    <x v="1"/>
    <s v="顾客"/>
    <s v="內需"/>
    <s v="-無-"/>
    <s v="C00011"/>
    <x v="0"/>
    <s v="Kyungshin Cable CO.,LTD"/>
    <s v="자동차(일반)"/>
    <s v="AVSS"/>
    <n v="100026364"/>
    <s v="AVSS"/>
    <s v="1.25SQ"/>
    <s v="B"/>
    <s v="(HYVN)NPS"/>
    <n v="5000"/>
    <s v="완제품"/>
    <s v="AVSS 1.25SQ(완제품)"/>
    <s v="A/R송장 (IN)"/>
    <n v="5000"/>
    <s v="M"/>
    <n v="56.35"/>
    <n v="0.12"/>
    <n v="4083.43"/>
  </r>
  <r>
    <x v="1"/>
    <s v="顾客"/>
    <s v="內需"/>
    <s v="-無-"/>
    <s v="C00011"/>
    <x v="0"/>
    <s v="Kyungshin Cable CO.,LTD"/>
    <s v="자동차(일반)"/>
    <s v="AVSS"/>
    <n v="100018542"/>
    <s v="AVSS"/>
    <s v="0.3SQ"/>
    <s v="R"/>
    <s v="(KSCB)NPS"/>
    <n v="12000"/>
    <s v="완제품"/>
    <s v="AVSS 0.3SQ(완제품)"/>
    <s v="A/R송장 (IN)"/>
    <n v="108000"/>
    <s v="M"/>
    <n v="357.48"/>
    <n v="0.04"/>
    <n v="27668.240000000002"/>
  </r>
  <r>
    <x v="1"/>
    <s v="顾客"/>
    <s v="內需"/>
    <s v="-無-"/>
    <s v="C00011"/>
    <x v="0"/>
    <s v="Kyungshin Cable CO.,LTD"/>
    <s v="자동차(일반)"/>
    <s v="AVSS"/>
    <n v="100018519"/>
    <s v="AVSS"/>
    <s v="0.3SQ"/>
    <s v="W"/>
    <s v="(KSCB)NPS"/>
    <n v="12000"/>
    <s v="완제품"/>
    <s v="AVSS 0.3SQ(완제품)"/>
    <s v="A/R송장 (IN)"/>
    <n v="180000"/>
    <s v="M"/>
    <n v="595.79999999999995"/>
    <n v="0.04"/>
    <n v="46113.73"/>
  </r>
  <r>
    <x v="1"/>
    <s v="顾客"/>
    <s v="內需"/>
    <s v="-無-"/>
    <s v="C00011"/>
    <x v="0"/>
    <s v="Kyungshin Cable CO.,LTD"/>
    <s v="자동차(일반)"/>
    <s v="AVSS"/>
    <n v="100018518"/>
    <s v="AVSS"/>
    <s v="0.3SQ"/>
    <s v="G"/>
    <s v="(KSCB)NPS"/>
    <n v="12000"/>
    <s v="완제품"/>
    <s v="AVSS 0.3SQ(완제품)"/>
    <s v="A/R송장 (IN)"/>
    <n v="216000"/>
    <s v="M"/>
    <n v="714.96"/>
    <n v="0.04"/>
    <n v="55336.480000000003"/>
  </r>
  <r>
    <x v="1"/>
    <s v="顾客"/>
    <s v="內需"/>
    <s v="-無-"/>
    <s v="C00011"/>
    <x v="0"/>
    <s v="Kyungshin Cable CO.,LTD"/>
    <s v="자동차(일반)"/>
    <s v="AVSS"/>
    <n v="100019285"/>
    <s v="AVSS"/>
    <s v="0.3SQ"/>
    <s v="Y"/>
    <s v="(KSCB)NPS"/>
    <n v="12000"/>
    <s v="완제품"/>
    <s v="AVSS 0.3SQ(완제품)"/>
    <s v="A/R송장 (IN)"/>
    <n v="204000"/>
    <s v="M"/>
    <n v="675.24"/>
    <n v="0.04"/>
    <n v="52262.23"/>
  </r>
  <r>
    <x v="1"/>
    <s v="顾客"/>
    <s v="內需"/>
    <s v="-無-"/>
    <s v="C00011"/>
    <x v="0"/>
    <s v="Kyungshin Cable CO.,LTD"/>
    <s v="자동차(일반)"/>
    <s v="AVSS"/>
    <n v="100019762"/>
    <s v="AVSS"/>
    <s v="0.85SQ"/>
    <s v="W"/>
    <s v="(KSCB)NPS"/>
    <n v="8000"/>
    <s v="완제품"/>
    <s v="AVSS 0.85SQ(완제품)"/>
    <s v="A/R송장 (IN)"/>
    <n v="8000"/>
    <s v="M"/>
    <n v="61.52"/>
    <n v="0.08"/>
    <n v="4540.6000000000004"/>
  </r>
  <r>
    <x v="1"/>
    <s v="顾客"/>
    <s v="內需"/>
    <s v="-無-"/>
    <s v="C00011"/>
    <x v="0"/>
    <s v="Kyungshin Cable CO.,LTD"/>
    <s v="자동차(일반)"/>
    <s v="AVSS"/>
    <n v="100019755"/>
    <s v="AVSS"/>
    <s v="0.85SQ"/>
    <s v="B"/>
    <s v="(KSCB)NPS"/>
    <n v="8000"/>
    <s v="완제품"/>
    <s v="AVSS 0.85SQ(완제품)"/>
    <s v="A/R송장 (IN)"/>
    <n v="56000"/>
    <s v="M"/>
    <n v="431.31"/>
    <n v="0.08"/>
    <n v="31784.22"/>
  </r>
  <r>
    <x v="1"/>
    <s v="顾客"/>
    <s v="內需"/>
    <s v="-無-"/>
    <s v="C00011"/>
    <x v="0"/>
    <s v="Kyungshin Cable CO.,LTD"/>
    <s v="자동차(일반)"/>
    <s v="AVSS"/>
    <n v="100019770"/>
    <s v="AVSS"/>
    <s v="1.25SQ"/>
    <s v="W"/>
    <s v="(KSCB)NPS"/>
    <n v="5000"/>
    <s v="완제품"/>
    <s v="AVSS 1.25SQ(완제품)"/>
    <s v="A/R송장 (IN)"/>
    <n v="20000"/>
    <s v="M"/>
    <n v="225.4"/>
    <n v="0.12"/>
    <n v="16333.72"/>
  </r>
  <r>
    <x v="1"/>
    <s v="顾客"/>
    <s v="內需"/>
    <s v="-無-"/>
    <s v="C00011"/>
    <x v="0"/>
    <s v="Kyungshin Cable CO.,LTD"/>
    <s v="자동차(일반)"/>
    <s v="AVSS"/>
    <n v="100019769"/>
    <s v="AVSS"/>
    <s v="1.25SQ"/>
    <s v="R"/>
    <s v="(KSCB)NPS"/>
    <n v="5000"/>
    <s v="완제품"/>
    <s v="AVSS 1.25SQ(완제품)"/>
    <s v="A/R송장 (IN)"/>
    <n v="30000"/>
    <s v="M"/>
    <n v="338.1"/>
    <n v="0.12"/>
    <n v="24500.57"/>
  </r>
  <r>
    <x v="1"/>
    <s v="顾客"/>
    <s v="內需"/>
    <s v="-無-"/>
    <s v="C00011"/>
    <x v="0"/>
    <s v="Kyungshin Cable CO.,LTD"/>
    <s v="자동차(일반)"/>
    <s v="AVSS"/>
    <n v="100019768"/>
    <s v="AVSS"/>
    <s v="1.25SQ"/>
    <s v="P"/>
    <s v="(KSCB)NPS"/>
    <n v="5000"/>
    <s v="완제품"/>
    <s v="AVSS 1.25SQ(완제품)"/>
    <s v="A/R송장 (IN)"/>
    <n v="20000"/>
    <s v="M"/>
    <n v="225.4"/>
    <n v="0.12"/>
    <n v="16333.72"/>
  </r>
  <r>
    <x v="1"/>
    <s v="顾客"/>
    <s v="內需"/>
    <s v="-無-"/>
    <s v="C00011"/>
    <x v="0"/>
    <s v="Kyungshin Cable CO.,LTD"/>
    <s v="자동차(일반)"/>
    <s v="AVSS"/>
    <n v="100019764"/>
    <s v="AVSS"/>
    <s v="1.25SQ"/>
    <s v="Br"/>
    <s v="(KSCB)NPS"/>
    <n v="5000"/>
    <s v="완제품"/>
    <s v="AVSS 1.25SQ(완제품)"/>
    <s v="A/R송장 (IN)"/>
    <n v="20000"/>
    <s v="M"/>
    <n v="225.4"/>
    <n v="0.12"/>
    <n v="16333.72"/>
  </r>
  <r>
    <x v="1"/>
    <s v="顾客"/>
    <s v="內需"/>
    <s v="-無-"/>
    <s v="C00011"/>
    <x v="0"/>
    <s v="Kyungshin Cable CO.,LTD"/>
    <s v="자동차(일반)"/>
    <s v="AVSS"/>
    <n v="100019763"/>
    <s v="AVSS"/>
    <s v="1.25SQ"/>
    <s v="B"/>
    <s v="(KSCB)NPS"/>
    <n v="5000"/>
    <s v="완제품"/>
    <s v="AVSS 1.25SQ(완제품)"/>
    <s v="A/R송장 (IN)"/>
    <n v="55000"/>
    <s v="M"/>
    <n v="619.85"/>
    <n v="0.12"/>
    <n v="44917.72"/>
  </r>
  <r>
    <x v="1"/>
    <s v="顾客"/>
    <s v="內需"/>
    <s v="-無-"/>
    <s v="C00011"/>
    <x v="0"/>
    <s v="Kyungshin Cable CO.,LTD"/>
    <s v="자동차(일반)"/>
    <s v="AVSS"/>
    <n v="190024315"/>
    <s v="AVSS"/>
    <s v="0.3SQ"/>
    <s v="G"/>
    <s v="(KSVN)NPS"/>
    <n v="12000"/>
    <s v="완제품"/>
    <s v="AVSS 0.3SQ(완제품)"/>
    <s v="A/R송장 (IN)"/>
    <n v="288000"/>
    <s v="M"/>
    <n v="953.28"/>
    <n v="0.04"/>
    <n v="73781.97"/>
  </r>
  <r>
    <x v="1"/>
    <s v="顾客"/>
    <s v="內需"/>
    <s v="-無-"/>
    <s v="C00011"/>
    <x v="0"/>
    <s v="Kyungshin Cable CO.,LTD"/>
    <s v="자동차(일반)"/>
    <s v="AVSS"/>
    <n v="100026152"/>
    <s v="AVSS"/>
    <s v="0.3SQ"/>
    <s v="Br"/>
    <s v="(KSNA)NPS"/>
    <n v="12000"/>
    <s v="완제품"/>
    <s v="AVSS 0.3SQ(완제품)"/>
    <s v="A/R송장 (IN)"/>
    <n v="24000"/>
    <s v="M"/>
    <n v="79.44"/>
    <n v="0.04"/>
    <n v="6148.5"/>
  </r>
  <r>
    <x v="1"/>
    <s v="顾客"/>
    <s v="內需"/>
    <s v="-無-"/>
    <s v="C00011"/>
    <x v="0"/>
    <s v="Kyungshin Cable CO.,LTD"/>
    <s v="자동차(일반)"/>
    <s v="AVSS"/>
    <n v="100026462"/>
    <s v="AVSS"/>
    <s v="0.3SQ"/>
    <s v="L"/>
    <s v="(KSNA)NPS"/>
    <n v="12000"/>
    <s v="완제품"/>
    <s v="AVSS 0.3SQ(완제품)"/>
    <s v="A/R송장 (IN)"/>
    <n v="48000"/>
    <s v="M"/>
    <n v="158.88"/>
    <n v="0.04"/>
    <n v="12297"/>
  </r>
  <r>
    <x v="1"/>
    <s v="顾客"/>
    <s v="內需"/>
    <s v="-無-"/>
    <s v="C00011"/>
    <x v="0"/>
    <s v="Kyungshin Cable CO.,LTD"/>
    <s v="자동차(일반)"/>
    <s v="AVSS"/>
    <n v="100018540"/>
    <s v="AVSS"/>
    <s v="0.3SQ"/>
    <s v="Br"/>
    <s v="(KSCB)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00019746"/>
    <s v="AVSS"/>
    <s v="0.3SQ"/>
    <s v="W/B"/>
    <s v="(KSCB)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90024313"/>
    <s v="AVSS"/>
    <s v="0.3SQ"/>
    <s v="B"/>
    <s v="(KSVN)NPS"/>
    <n v="12000"/>
    <s v="완제품"/>
    <s v="AVSS 0.3SQ(완제품)"/>
    <s v="A/R송장 (IN)"/>
    <n v="432000"/>
    <s v="M"/>
    <n v="1429.92"/>
    <n v="0.04"/>
    <n v="110672.96000000001"/>
  </r>
  <r>
    <x v="1"/>
    <s v="顾客"/>
    <s v="內需"/>
    <s v="-無-"/>
    <s v="C00011"/>
    <x v="0"/>
    <s v="Kyungshin Cable CO.,LTD"/>
    <s v="자동차(일반)"/>
    <s v="AVSS"/>
    <n v="100021111"/>
    <s v="AVSS"/>
    <s v="0.3SQ"/>
    <s v="Br"/>
    <s v="(PNBL)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00021134"/>
    <s v="AVSS"/>
    <s v="0.3SQ"/>
    <s v="W"/>
    <s v="(PNBL)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00026303"/>
    <s v="AVSS"/>
    <s v="0.3SQ"/>
    <s v="Br"/>
    <s v="(HYVN)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00026302"/>
    <s v="AVSS"/>
    <s v="0.3SQ"/>
    <s v="B"/>
    <s v="(HYVN)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00018540"/>
    <s v="AVSS"/>
    <s v="0.3SQ"/>
    <s v="Br"/>
    <s v="(KSCB)NPS"/>
    <n v="12000"/>
    <s v="완제품"/>
    <s v="AVSS 0.3SQ(완제품)"/>
    <s v="A/R송장 (IN)"/>
    <n v="120000"/>
    <s v="M"/>
    <n v="397.2"/>
    <n v="0.04"/>
    <n v="30742.49"/>
  </r>
  <r>
    <x v="1"/>
    <s v="顾客"/>
    <s v="內需"/>
    <s v="-無-"/>
    <s v="C00011"/>
    <x v="0"/>
    <s v="Kyungshin Cable CO.,LTD"/>
    <s v="자동차(일반)"/>
    <s v="AVSS"/>
    <n v="100018516"/>
    <s v="AVSS"/>
    <s v="0.3SQ"/>
    <s v="B"/>
    <s v="(KSCB)NPS"/>
    <n v="12000"/>
    <s v="완제품"/>
    <s v="AVSS 0.3SQ(완제품)"/>
    <s v="A/R송장 (IN)"/>
    <n v="288000"/>
    <s v="M"/>
    <n v="953.28"/>
    <n v="0.04"/>
    <n v="73781.97"/>
  </r>
  <r>
    <x v="1"/>
    <s v="顾客"/>
    <s v="內需"/>
    <s v="-無-"/>
    <s v="C00011"/>
    <x v="0"/>
    <s v="Kyungshin Cable CO.,LTD"/>
    <s v="자동차(일반)"/>
    <s v="AVSS"/>
    <n v="100019769"/>
    <s v="AVSS"/>
    <s v="1.25SQ"/>
    <s v="R"/>
    <s v="(KSCB)NPS"/>
    <n v="5000"/>
    <s v="완제품"/>
    <s v="AVSS 1.25SQ(완제품)"/>
    <s v="A/R송장 (IN)"/>
    <n v="10000"/>
    <s v="M"/>
    <n v="112.7"/>
    <n v="0.12"/>
    <n v="8166.86"/>
  </r>
  <r>
    <x v="1"/>
    <s v="顾客"/>
    <s v="內需"/>
    <s v="-無-"/>
    <s v="C00011"/>
    <x v="0"/>
    <s v="Kyungshin Cable CO.,LTD"/>
    <s v="자동차(일반)"/>
    <s v="AVSS"/>
    <n v="100026152"/>
    <s v="AVSS"/>
    <s v="0.3SQ"/>
    <s v="Br"/>
    <s v="(KSNA)NPS"/>
    <n v="12000"/>
    <s v="완제품"/>
    <s v="AVSS 0.3SQ(완제품)"/>
    <s v="A/R송장 (IN)"/>
    <n v="24000"/>
    <s v="M"/>
    <n v="79.44"/>
    <n v="0.04"/>
    <n v="6148.5"/>
  </r>
  <r>
    <x v="1"/>
    <s v="顾客"/>
    <s v="內需"/>
    <s v="-無-"/>
    <s v="C00011"/>
    <x v="0"/>
    <s v="Kyungshin Cable CO.,LTD"/>
    <s v="자동차(일반)"/>
    <s v="AVSS"/>
    <n v="100026151"/>
    <s v="AVSS"/>
    <s v="0.3SQ"/>
    <s v="B"/>
    <s v="(KSNA)NPS"/>
    <n v="12000"/>
    <s v="완제품"/>
    <s v="AVSS 0.3SQ(완제품)"/>
    <s v="A/R송장 (IN)"/>
    <n v="120000"/>
    <s v="M"/>
    <n v="397.2"/>
    <n v="0.04"/>
    <n v="30742.49"/>
  </r>
  <r>
    <x v="1"/>
    <s v="顾客"/>
    <s v="內需"/>
    <s v="-無-"/>
    <s v="C00011"/>
    <x v="0"/>
    <s v="Kyungshin Cable CO.,LTD"/>
    <s v="자동차(일반)"/>
    <s v="AVSS"/>
    <n v="190024315"/>
    <s v="AVSS"/>
    <s v="0.3SQ"/>
    <s v="G"/>
    <s v="(KSVN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1114"/>
    <s v="AVSS"/>
    <s v="0.3SQ"/>
    <s v="B"/>
    <s v="(PNBL)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00021113"/>
    <s v="AVSS"/>
    <s v="0.3SQ"/>
    <s v="G"/>
    <s v="(PNBL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1109"/>
    <s v="AVSS"/>
    <s v="0.3SQ"/>
    <s v="O"/>
    <s v="(PNBL)NPS"/>
    <n v="12000"/>
    <s v="완제품"/>
    <s v="AVSS 0.3SQ(완제품)"/>
    <s v="A/R송장 (IN)"/>
    <n v="408000"/>
    <s v="M"/>
    <n v="1350.48"/>
    <n v="0.04"/>
    <n v="104524.46"/>
  </r>
  <r>
    <x v="1"/>
    <s v="顾客"/>
    <s v="內需"/>
    <s v="-無-"/>
    <s v="C00011"/>
    <x v="0"/>
    <s v="Kyungshin Cable CO.,LTD"/>
    <s v="자동차(일반)"/>
    <s v="AVSS"/>
    <n v="100021132"/>
    <s v="AVSS"/>
    <s v="0.3SQ"/>
    <s v="P"/>
    <s v="(PNBL)NPS"/>
    <n v="12000"/>
    <s v="완제품"/>
    <s v="AVSS 0.3SQ(완제품)"/>
    <s v="A/R송장 (IN)"/>
    <n v="288000"/>
    <s v="M"/>
    <n v="953.28"/>
    <n v="0.04"/>
    <n v="73781.97"/>
  </r>
  <r>
    <x v="1"/>
    <s v="顾客"/>
    <s v="內需"/>
    <s v="-無-"/>
    <s v="C00011"/>
    <x v="0"/>
    <s v="Kyungshin Cable CO.,LTD"/>
    <s v="자동차(일반)"/>
    <s v="AVSS"/>
    <n v="100021133"/>
    <s v="AVSS"/>
    <s v="0.3SQ"/>
    <s v="Y"/>
    <s v="(PNBL)NPS"/>
    <n v="12000"/>
    <s v="완제품"/>
    <s v="AVSS 0.3SQ(완제품)"/>
    <s v="A/R송장 (IN)"/>
    <n v="312000"/>
    <s v="M"/>
    <n v="1032.72"/>
    <n v="0.04"/>
    <n v="79930.47"/>
  </r>
  <r>
    <x v="1"/>
    <s v="顾客"/>
    <s v="內需"/>
    <s v="-無-"/>
    <s v="C00011"/>
    <x v="0"/>
    <s v="Kyungshin Cable CO.,LTD"/>
    <s v="자동차(일반)"/>
    <s v="AVSS"/>
    <n v="100021152"/>
    <s v="AVSS"/>
    <s v="0.85SQ"/>
    <s v="B"/>
    <s v="(PNBL)NPS"/>
    <n v="8000"/>
    <s v="완제품"/>
    <s v="AVSS 0.85SQ(완제품)"/>
    <s v="A/R송장 (IN)"/>
    <n v="144000"/>
    <s v="M"/>
    <n v="1109.0899999999999"/>
    <n v="0.08"/>
    <n v="81730.86"/>
  </r>
  <r>
    <x v="1"/>
    <s v="顾客"/>
    <s v="內需"/>
    <s v="-無-"/>
    <s v="C00011"/>
    <x v="0"/>
    <s v="Kyungshin Cable CO.,LTD"/>
    <s v="자동차(일반)"/>
    <s v="AVSS"/>
    <n v="100021153"/>
    <s v="AVSS"/>
    <s v="0.85SQ"/>
    <s v="Br"/>
    <s v="(PNBL)NPS"/>
    <n v="8000"/>
    <s v="완제품"/>
    <s v="AVSS 0.85SQ(완제품)"/>
    <s v="A/R송장 (IN)"/>
    <n v="96000"/>
    <s v="M"/>
    <n v="739.39"/>
    <n v="0.08"/>
    <n v="54487.24"/>
  </r>
  <r>
    <x v="1"/>
    <s v="顾客"/>
    <s v="內需"/>
    <s v="-無-"/>
    <s v="C00011"/>
    <x v="0"/>
    <s v="Kyungshin Cable CO.,LTD"/>
    <s v="자동차(일반)"/>
    <s v="AVSS"/>
    <n v="100021156"/>
    <s v="AVSS"/>
    <s v="0.85SQ"/>
    <s v="R"/>
    <s v="(PNBL)NPS"/>
    <n v="8000"/>
    <s v="완제품"/>
    <s v="AVSS 0.85SQ(완제품)"/>
    <s v="A/R송장 (IN)"/>
    <n v="96000"/>
    <s v="M"/>
    <n v="739.39"/>
    <n v="0.08"/>
    <n v="54487.24"/>
  </r>
  <r>
    <x v="1"/>
    <s v="顾客"/>
    <s v="內需"/>
    <s v="-無-"/>
    <s v="C00011"/>
    <x v="0"/>
    <s v="Kyungshin Cable CO.,LTD"/>
    <s v="자동차(일반)"/>
    <s v="AVSS"/>
    <n v="190024313"/>
    <s v="AVSS"/>
    <s v="0.3SQ"/>
    <s v="B"/>
    <s v="(KSVN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1114"/>
    <s v="AVSS"/>
    <s v="0.3SQ"/>
    <s v="B"/>
    <s v="(PNBL)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00021135"/>
    <s v="AVSS"/>
    <s v="0.5SQ"/>
    <s v="B"/>
    <s v="(PNBL)NPS"/>
    <n v="10000"/>
    <s v="완제품"/>
    <s v="AVSS 0.5SQ(완제품)"/>
    <s v="A/R송장 (IN)"/>
    <n v="270000"/>
    <s v="M"/>
    <n v="1353.51"/>
    <n v="0.05"/>
    <n v="101462.95"/>
  </r>
  <r>
    <x v="1"/>
    <s v="顾客"/>
    <s v="內需"/>
    <s v="-無-"/>
    <s v="C00011"/>
    <x v="0"/>
    <s v="Kyungshin Cable CO.,LTD"/>
    <s v="자동차(일반)"/>
    <s v="AVSS"/>
    <n v="100021136"/>
    <s v="AVSS"/>
    <s v="0.5SQ"/>
    <s v="G"/>
    <s v="(PNBL)NPS"/>
    <n v="10000"/>
    <s v="완제품"/>
    <s v="AVSS 0.5SQ(완제품)"/>
    <s v="A/R송장 (IN)"/>
    <n v="90000"/>
    <s v="M"/>
    <n v="451.17"/>
    <n v="0.05"/>
    <n v="33820.980000000003"/>
  </r>
  <r>
    <x v="1"/>
    <s v="顾客"/>
    <s v="內需"/>
    <s v="-無-"/>
    <s v="C00011"/>
    <x v="0"/>
    <s v="Kyungshin Cable CO.,LTD"/>
    <s v="자동차(일반)"/>
    <s v="AVSS"/>
    <n v="100021143"/>
    <s v="AVSS"/>
    <s v="0.5SQ"/>
    <s v="Br"/>
    <s v="(PNBL)NPS"/>
    <n v="10000"/>
    <s v="완제품"/>
    <s v="AVSS 0.5SQ(완제품)"/>
    <s v="A/R송장 (IN)"/>
    <n v="60000"/>
    <s v="M"/>
    <n v="300.77999999999997"/>
    <n v="0.05"/>
    <n v="22547.32"/>
  </r>
  <r>
    <x v="1"/>
    <s v="顾客"/>
    <s v="內需"/>
    <s v="-無-"/>
    <s v="C00011"/>
    <x v="0"/>
    <s v="Kyungshin Cable CO.,LTD"/>
    <s v="자동차(일반)"/>
    <s v="AVSS"/>
    <n v="100021146"/>
    <s v="AVSS"/>
    <s v="0.5SQ"/>
    <s v="L"/>
    <s v="(PNBL)NPS"/>
    <n v="10000"/>
    <s v="완제품"/>
    <s v="AVSS 0.5SQ(완제품)"/>
    <s v="A/R송장 (IN)"/>
    <n v="120000"/>
    <s v="M"/>
    <n v="601.55999999999995"/>
    <n v="0.05"/>
    <n v="45094.64"/>
  </r>
  <r>
    <x v="1"/>
    <s v="顾客"/>
    <s v="內需"/>
    <s v="-無-"/>
    <s v="C00011"/>
    <x v="0"/>
    <s v="Kyungshin Cable CO.,LTD"/>
    <s v="자동차(일반)"/>
    <s v="AVSS"/>
    <n v="100021141"/>
    <s v="AVSS"/>
    <s v="0.5SQ"/>
    <s v="O"/>
    <s v="(PNBL)NPS"/>
    <n v="10000"/>
    <s v="완제품"/>
    <s v="AVSS 0.5SQ(완제품)"/>
    <s v="A/R송장 (IN)"/>
    <n v="20000"/>
    <s v="M"/>
    <n v="100.26"/>
    <n v="0.05"/>
    <n v="7515.77"/>
  </r>
  <r>
    <x v="1"/>
    <s v="顾客"/>
    <s v="內需"/>
    <s v="-無-"/>
    <s v="C00011"/>
    <x v="0"/>
    <s v="Kyungshin Cable CO.,LTD"/>
    <s v="자동차(일반)"/>
    <s v="AVSS"/>
    <n v="100021137"/>
    <s v="AVSS"/>
    <s v="0.5SQ"/>
    <s v="R"/>
    <s v="(PNBL)NPS"/>
    <n v="10000"/>
    <s v="완제품"/>
    <s v="AVSS 0.5SQ(완제품)"/>
    <s v="A/R송장 (IN)"/>
    <n v="240000"/>
    <s v="M"/>
    <n v="1203.1199999999999"/>
    <n v="0.05"/>
    <n v="90189.29"/>
  </r>
  <r>
    <x v="1"/>
    <s v="顾客"/>
    <s v="內需"/>
    <s v="-無-"/>
    <s v="C00011"/>
    <x v="0"/>
    <s v="Kyungshin Cable CO.,LTD"/>
    <s v="자동차(일반)"/>
    <s v="AVSS"/>
    <n v="100021150"/>
    <s v="AVSS"/>
    <s v="0.5SQ"/>
    <s v="Y"/>
    <s v="(PNBL)NPS"/>
    <n v="10000"/>
    <s v="완제품"/>
    <s v="AVSS 0.5SQ(완제품)"/>
    <s v="A/R송장 (IN)"/>
    <n v="100000"/>
    <s v="M"/>
    <n v="501.3"/>
    <n v="0.05"/>
    <n v="37578.870000000003"/>
  </r>
  <r>
    <x v="1"/>
    <s v="顾客"/>
    <s v="內需"/>
    <s v="-無-"/>
    <s v="C00011"/>
    <x v="0"/>
    <s v="Kyungshin Cable CO.,LTD"/>
    <s v="자동차(일반)"/>
    <s v="AVSS"/>
    <n v="100026329"/>
    <s v="AVSS"/>
    <s v="0.5SQ"/>
    <s v="B"/>
    <s v="(HYVN)NPS"/>
    <n v="10000"/>
    <s v="완제품"/>
    <s v="AVSS 0.5SQ(완제품)"/>
    <s v="A/R송장 (IN)"/>
    <n v="60000"/>
    <s v="M"/>
    <n v="300.77999999999997"/>
    <n v="0.05"/>
    <n v="22547.32"/>
  </r>
  <r>
    <x v="1"/>
    <s v="顾客"/>
    <s v="內需"/>
    <s v="-無-"/>
    <s v="C00011"/>
    <x v="0"/>
    <s v="Kyungshin Cable CO.,LTD"/>
    <s v="자동차(일반)"/>
    <s v="AVSS"/>
    <n v="100026364"/>
    <s v="AVSS"/>
    <s v="1.25SQ"/>
    <s v="B"/>
    <s v="(HYVN)NPS"/>
    <n v="5000"/>
    <s v="완제품"/>
    <s v="AVSS 1.25SQ(완제품)"/>
    <s v="A/R송장 (IN)"/>
    <n v="25000"/>
    <s v="M"/>
    <n v="281.75"/>
    <n v="0.12"/>
    <n v="20417.150000000001"/>
  </r>
  <r>
    <x v="1"/>
    <s v="顾客"/>
    <s v="內需"/>
    <s v="-無-"/>
    <s v="C00011"/>
    <x v="0"/>
    <s v="Kyungshin Cable CO.,LTD"/>
    <s v="자동차(일반)"/>
    <s v="AVSS"/>
    <n v="190024326"/>
    <s v="AVSS"/>
    <s v="0.5SQ"/>
    <s v="B"/>
    <s v="(KSVN)NPS"/>
    <n v="10000"/>
    <s v="완제품"/>
    <s v="AVSS 0.5SQ(완제품)"/>
    <s v="A/R송장 (IN)"/>
    <n v="120000"/>
    <s v="M"/>
    <n v="601.55999999999995"/>
    <n v="0.05"/>
    <n v="45094.64"/>
  </r>
  <r>
    <x v="1"/>
    <s v="顾客"/>
    <s v="內需"/>
    <s v="-無-"/>
    <s v="C00011"/>
    <x v="0"/>
    <s v="Kyungshin Cable CO.,LTD"/>
    <s v="자동차(일반)"/>
    <s v="AVSS"/>
    <n v="100021135"/>
    <s v="AVSS"/>
    <s v="0.5SQ"/>
    <s v="B"/>
    <s v="(PNBL)NPS"/>
    <n v="10000"/>
    <s v="완제품"/>
    <s v="AVSS 0.5SQ(완제품)"/>
    <s v="A/R송장 (IN)"/>
    <n v="40000"/>
    <s v="M"/>
    <n v="200.52"/>
    <n v="0.05"/>
    <n v="15031.55"/>
  </r>
  <r>
    <x v="1"/>
    <s v="顾客"/>
    <s v="內需"/>
    <s v="-無-"/>
    <s v="C00011"/>
    <x v="0"/>
    <s v="Kyungshin Cable CO.,LTD"/>
    <s v="자동차(일반)"/>
    <s v="AVSS"/>
    <n v="100021143"/>
    <s v="AVSS"/>
    <s v="0.5SQ"/>
    <s v="Br"/>
    <s v="(PNBL)NPS"/>
    <n v="10000"/>
    <s v="완제품"/>
    <s v="AVSS 0.5SQ(완제품)"/>
    <s v="A/R송장 (IN)"/>
    <n v="60000"/>
    <s v="M"/>
    <n v="300.77999999999997"/>
    <n v="0.05"/>
    <n v="22547.32"/>
  </r>
  <r>
    <x v="1"/>
    <s v="顾客"/>
    <s v="內需"/>
    <s v="-無-"/>
    <s v="C00011"/>
    <x v="0"/>
    <s v="Kyungshin Cable CO.,LTD"/>
    <s v="자동차(일반)"/>
    <s v="AVSS"/>
    <n v="100021136"/>
    <s v="AVSS"/>
    <s v="0.5SQ"/>
    <s v="G"/>
    <s v="(PNBL)NPS"/>
    <n v="10000"/>
    <s v="완제품"/>
    <s v="AVSS 0.5SQ(완제품)"/>
    <s v="A/R송장 (IN)"/>
    <n v="120000"/>
    <s v="M"/>
    <n v="601.55999999999995"/>
    <n v="0.05"/>
    <n v="45094.64"/>
  </r>
  <r>
    <x v="1"/>
    <s v="顾客"/>
    <s v="內需"/>
    <s v="-無-"/>
    <s v="C00011"/>
    <x v="0"/>
    <s v="Kyungshin Cable CO.,LTD"/>
    <s v="자동차(일반)"/>
    <s v="AVSS"/>
    <n v="100021141"/>
    <s v="AVSS"/>
    <s v="0.5SQ"/>
    <s v="O"/>
    <s v="(PNBL)NPS"/>
    <n v="10000"/>
    <s v="완제품"/>
    <s v="AVSS 0.5SQ(완제품)"/>
    <s v="A/R송장 (IN)"/>
    <n v="100000"/>
    <s v="M"/>
    <n v="501.3"/>
    <n v="0.05"/>
    <n v="37578.870000000003"/>
  </r>
  <r>
    <x v="1"/>
    <s v="顾客"/>
    <s v="內需"/>
    <s v="-無-"/>
    <s v="C00011"/>
    <x v="0"/>
    <s v="Kyungshin Cable CO.,LTD"/>
    <s v="자동차(일반)"/>
    <s v="AVSS"/>
    <n v="100021150"/>
    <s v="AVSS"/>
    <s v="0.5SQ"/>
    <s v="Y"/>
    <s v="(PNBL)NPS"/>
    <n v="10000"/>
    <s v="완제품"/>
    <s v="AVSS 0.5SQ(완제품)"/>
    <s v="A/R송장 (IN)"/>
    <n v="30000"/>
    <s v="M"/>
    <n v="150.38999999999999"/>
    <n v="0.05"/>
    <n v="11273.66"/>
  </r>
  <r>
    <x v="1"/>
    <s v="顾客"/>
    <s v="內需"/>
    <s v="-無-"/>
    <s v="C00011"/>
    <x v="0"/>
    <s v="Kyungshin Cable CO.,LTD"/>
    <s v="자동차(일반)"/>
    <s v="AVSS"/>
    <n v="100021159"/>
    <s v="AVSS"/>
    <s v="0.85SQ"/>
    <s v="G"/>
    <s v="(PNBL)NPS"/>
    <n v="8000"/>
    <s v="완제품"/>
    <s v="AVSS 0.85SQ(완제품)"/>
    <s v="A/R송장 (IN)"/>
    <n v="64000"/>
    <s v="M"/>
    <n v="492.93"/>
    <n v="0.08"/>
    <n v="36324.83"/>
  </r>
  <r>
    <x v="1"/>
    <s v="顾客"/>
    <s v="內需"/>
    <s v="-無-"/>
    <s v="C00011"/>
    <x v="0"/>
    <s v="Kyungshin Cable CO.,LTD"/>
    <s v="자동차(일반)"/>
    <s v="AVSS"/>
    <n v="100021154"/>
    <s v="AVSS"/>
    <s v="0.85SQ"/>
    <s v="Gr"/>
    <s v="(PNBL)NPS"/>
    <n v="8000"/>
    <s v="완제품"/>
    <s v="AVSS 0.85SQ(완제품)"/>
    <s v="A/R송장 (IN)"/>
    <n v="96000"/>
    <s v="M"/>
    <n v="739.39"/>
    <n v="0.08"/>
    <n v="54487.24"/>
  </r>
  <r>
    <x v="1"/>
    <s v="顾客"/>
    <s v="內需"/>
    <s v="-無-"/>
    <s v="C00011"/>
    <x v="0"/>
    <s v="Kyungshin Cable CO.,LTD"/>
    <s v="자동차(일반)"/>
    <s v="AVSS"/>
    <n v="100023046"/>
    <s v="AVSS"/>
    <s v="0.85SQ"/>
    <s v="O"/>
    <s v="(PNBL)NPS"/>
    <n v="8000"/>
    <s v="완제품"/>
    <s v="AVSS 0.85SQ(완제품)"/>
    <s v="A/R송장 (IN)"/>
    <n v="64000"/>
    <s v="M"/>
    <n v="492.93"/>
    <n v="0.08"/>
    <n v="36324.83"/>
  </r>
  <r>
    <x v="1"/>
    <s v="顾客"/>
    <s v="內需"/>
    <s v="-無-"/>
    <s v="C00011"/>
    <x v="0"/>
    <s v="Kyungshin Cable CO.,LTD"/>
    <s v="자동차(일반)"/>
    <s v="AVSS"/>
    <n v="100021155"/>
    <s v="AVSS"/>
    <s v="0.85SQ"/>
    <s v="W"/>
    <s v="(PNBL)NPS"/>
    <n v="8000"/>
    <s v="완제품"/>
    <s v="AVSS 0.85SQ(완제품)"/>
    <s v="A/R송장 (IN)"/>
    <n v="56000"/>
    <s v="M"/>
    <n v="431.31"/>
    <n v="0.08"/>
    <n v="31784.22"/>
  </r>
  <r>
    <x v="1"/>
    <s v="顾客"/>
    <s v="內需"/>
    <s v="-無-"/>
    <s v="C00011"/>
    <x v="0"/>
    <s v="Kyungshin Cable CO.,LTD"/>
    <s v="자동차(일반)"/>
    <s v="AVSS"/>
    <n v="100023047"/>
    <s v="AVSS"/>
    <s v="0.85SQ"/>
    <s v="Y"/>
    <s v="(PNBL)NPS"/>
    <n v="8000"/>
    <s v="완제품"/>
    <s v="AVSS 0.85SQ(완제품)"/>
    <s v="A/R송장 (IN)"/>
    <n v="64000"/>
    <s v="M"/>
    <n v="492.93"/>
    <n v="0.08"/>
    <n v="36324.83"/>
  </r>
  <r>
    <x v="1"/>
    <s v="顾客"/>
    <s v="內需"/>
    <s v="-無-"/>
    <s v="C00011"/>
    <x v="0"/>
    <s v="Kyungshin Cable CO.,LTD"/>
    <s v="자동차(일반)"/>
    <s v="AVSS"/>
    <n v="100021160"/>
    <s v="AVSS"/>
    <s v="1.25SQ"/>
    <s v="B"/>
    <s v="(PNBL)NPS"/>
    <n v="5000"/>
    <s v="완제품"/>
    <s v="AVSS 1.25SQ(완제품)"/>
    <s v="A/R송장 (IN)"/>
    <n v="160000"/>
    <s v="M"/>
    <n v="1803.2"/>
    <n v="0.12"/>
    <n v="130669.73"/>
  </r>
  <r>
    <x v="1"/>
    <s v="顾客"/>
    <s v="內需"/>
    <s v="-無-"/>
    <s v="C00011"/>
    <x v="0"/>
    <s v="Kyungshin Cable CO.,LTD"/>
    <s v="자동차(일반)"/>
    <s v="AVSS"/>
    <n v="100021165"/>
    <s v="AVSS"/>
    <s v="1.25SQ"/>
    <s v="G"/>
    <s v="(PNBL)NPS"/>
    <n v="5000"/>
    <s v="완제품"/>
    <s v="AVSS 1.25SQ(완제품)"/>
    <s v="A/R송장 (IN)"/>
    <n v="50000"/>
    <s v="M"/>
    <n v="563.5"/>
    <n v="0.12"/>
    <n v="40834.29"/>
  </r>
  <r>
    <x v="1"/>
    <s v="顾客"/>
    <s v="內需"/>
    <s v="-無-"/>
    <s v="C00011"/>
    <x v="0"/>
    <s v="Kyungshin Cable CO.,LTD"/>
    <s v="자동차(일반)"/>
    <s v="AVSS"/>
    <n v="100026373"/>
    <s v="AVSS"/>
    <s v="1.25SQ"/>
    <s v="G/O"/>
    <s v="(HYVN)NPS"/>
    <n v="5000"/>
    <s v="완제품"/>
    <s v="AVSS 1.25SQ(완제품)"/>
    <s v="A/R송장 (IN)"/>
    <n v="5000"/>
    <s v="M"/>
    <n v="56.35"/>
    <n v="0.12"/>
    <n v="4083.43"/>
  </r>
  <r>
    <x v="1"/>
    <s v="顾客"/>
    <s v="內需"/>
    <s v="-無-"/>
    <s v="C00011"/>
    <x v="0"/>
    <s v="Kyungshin Cable CO.,LTD"/>
    <s v="자동차(일반)"/>
    <s v="AVSS"/>
    <n v="100026329"/>
    <s v="AVSS"/>
    <s v="0.5SQ"/>
    <s v="B"/>
    <s v="(HYVN)NPS"/>
    <n v="10000"/>
    <s v="완제품"/>
    <s v="AVSS 0.5SQ(완제품)"/>
    <s v="A/R송장 (IN)"/>
    <n v="40000"/>
    <s v="M"/>
    <n v="200.52"/>
    <n v="0.05"/>
    <n v="15031.55"/>
  </r>
  <r>
    <x v="1"/>
    <s v="顾客"/>
    <s v="內需"/>
    <s v="-無-"/>
    <s v="C00011"/>
    <x v="0"/>
    <s v="Kyungshin Cable CO.,LTD"/>
    <s v="자동차(일반)"/>
    <s v="AVSS"/>
    <n v="100026330"/>
    <s v="AVSS"/>
    <s v="0.5SQ"/>
    <s v="Br"/>
    <s v="(HYVN)NPS"/>
    <n v="10000"/>
    <s v="완제품"/>
    <s v="AVSS 0.5SQ(완제품)"/>
    <s v="A/R송장 (IN)"/>
    <n v="30000"/>
    <s v="M"/>
    <n v="150.38999999999999"/>
    <n v="0.05"/>
    <n v="11273.66"/>
  </r>
  <r>
    <x v="1"/>
    <s v="顾客"/>
    <s v="內需"/>
    <s v="-無-"/>
    <s v="C00011"/>
    <x v="0"/>
    <s v="Kyungshin Cable CO.,LTD"/>
    <s v="자동차(일반)"/>
    <s v="AVSS"/>
    <n v="100026370"/>
    <s v="AVSS"/>
    <s v="1.25SQ"/>
    <s v="R"/>
    <s v="(HYVN)NPS"/>
    <n v="5000"/>
    <s v="완제품"/>
    <s v="AVSS 1.25SQ(완제품)"/>
    <s v="A/R송장 (IN)"/>
    <n v="15000"/>
    <s v="M"/>
    <n v="169.05"/>
    <n v="0.12"/>
    <n v="12250.29"/>
  </r>
  <r>
    <x v="1"/>
    <s v="顾客"/>
    <s v="內需"/>
    <s v="-無-"/>
    <s v="C00011"/>
    <x v="0"/>
    <s v="Kyungshin Cable CO.,LTD"/>
    <s v="자동차(일반)"/>
    <s v="AVSS"/>
    <n v="100019763"/>
    <s v="AVSS"/>
    <s v="1.25SQ"/>
    <s v="B"/>
    <s v="(KSCB)NPS"/>
    <n v="5000"/>
    <s v="완제품"/>
    <s v="AVSS 1.25SQ(완제품)"/>
    <s v="A/R송장 (IN)"/>
    <n v="30000"/>
    <s v="M"/>
    <n v="338.1"/>
    <n v="0.12"/>
    <n v="24500.57"/>
  </r>
  <r>
    <x v="1"/>
    <s v="顾客"/>
    <s v="內需"/>
    <s v="-無-"/>
    <s v="C00011"/>
    <x v="0"/>
    <s v="Kyungshin Cable CO.,LTD"/>
    <s v="자동차(일반)"/>
    <s v="AVSS"/>
    <n v="100019769"/>
    <s v="AVSS"/>
    <s v="1.25SQ"/>
    <s v="R"/>
    <s v="(KSCB)NPS"/>
    <n v="5000"/>
    <s v="완제품"/>
    <s v="AVSS 1.25SQ(완제품)"/>
    <s v="A/R송장 (IN)"/>
    <n v="30000"/>
    <s v="M"/>
    <n v="338.1"/>
    <n v="0.12"/>
    <n v="24500.57"/>
  </r>
  <r>
    <x v="1"/>
    <s v="顾客"/>
    <s v="內需"/>
    <s v="-無-"/>
    <s v="C00011"/>
    <x v="0"/>
    <s v="Kyungshin Cable CO.,LTD"/>
    <s v="자동차(일반)"/>
    <s v="AVSS"/>
    <n v="100021135"/>
    <s v="AVSS"/>
    <s v="0.5SQ"/>
    <s v="B"/>
    <s v="(PNBL)NPS"/>
    <n v="10000"/>
    <s v="완제품"/>
    <s v="AVSS 0.5SQ(완제품)"/>
    <s v="A/R송장 (IN)"/>
    <n v="50000"/>
    <s v="M"/>
    <n v="250.65"/>
    <n v="0.05"/>
    <n v="18789.439999999999"/>
  </r>
  <r>
    <x v="1"/>
    <s v="顾客"/>
    <s v="內需"/>
    <s v="-無-"/>
    <s v="C00011"/>
    <x v="0"/>
    <s v="Kyungshin Cable CO.,LTD"/>
    <s v="자동차(일반)"/>
    <s v="AVSS"/>
    <n v="100021159"/>
    <s v="AVSS"/>
    <s v="0.85SQ"/>
    <s v="G"/>
    <s v="(PNBL)NPS"/>
    <n v="8000"/>
    <s v="완제품"/>
    <s v="AVSS 0.85SQ(완제품)"/>
    <s v="A/R송장 (IN)"/>
    <n v="24000"/>
    <s v="M"/>
    <n v="184.85"/>
    <n v="0.08"/>
    <n v="13621.81"/>
  </r>
  <r>
    <x v="1"/>
    <s v="顾客"/>
    <s v="內需"/>
    <s v="-無-"/>
    <s v="C00011"/>
    <x v="0"/>
    <s v="Kyungshin Cable CO.,LTD"/>
    <s v="자동차(일반)"/>
    <s v="AVSS"/>
    <n v="100021158"/>
    <s v="AVSS"/>
    <s v="0.85SQ"/>
    <s v="L"/>
    <s v="(PNBL)NPS"/>
    <n v="8000"/>
    <s v="완제품"/>
    <s v="AVSS 0.85SQ(완제품)"/>
    <s v="A/R송장 (IN)"/>
    <n v="64000"/>
    <s v="M"/>
    <n v="492.93"/>
    <n v="0.08"/>
    <n v="36324.83"/>
  </r>
  <r>
    <x v="1"/>
    <s v="顾客"/>
    <s v="內需"/>
    <s v="-無-"/>
    <s v="C00011"/>
    <x v="0"/>
    <s v="Kyungshin Cable CO.,LTD"/>
    <s v="자동차(일반)"/>
    <s v="AVSS"/>
    <n v="100021155"/>
    <s v="AVSS"/>
    <s v="0.85SQ"/>
    <s v="W"/>
    <s v="(PNBL)NPS"/>
    <n v="8000"/>
    <s v="완제품"/>
    <s v="AVSS 0.85SQ(완제품)"/>
    <s v="A/R송장 (IN)"/>
    <n v="40000"/>
    <s v="M"/>
    <n v="308.08"/>
    <n v="0.08"/>
    <n v="22703.02"/>
  </r>
  <r>
    <x v="1"/>
    <s v="顾客"/>
    <s v="內需"/>
    <s v="-無-"/>
    <s v="C00011"/>
    <x v="0"/>
    <s v="Kyungshin Cable CO.,LTD"/>
    <s v="자동차(일반)"/>
    <s v="AVSS"/>
    <n v="100021160"/>
    <s v="AVSS"/>
    <s v="1.25SQ"/>
    <s v="B"/>
    <s v="(PNBL)NPS"/>
    <n v="5000"/>
    <s v="완제품"/>
    <s v="AVSS 1.25SQ(완제품)"/>
    <s v="A/R송장 (IN)"/>
    <n v="30000"/>
    <s v="M"/>
    <n v="338.1"/>
    <n v="0.12"/>
    <n v="24500.57"/>
  </r>
  <r>
    <x v="1"/>
    <s v="顾客"/>
    <s v="內需"/>
    <s v="-無-"/>
    <s v="C00011"/>
    <x v="0"/>
    <s v="Kyungshin Cable CO.,LTD"/>
    <s v="자동차(일반)"/>
    <s v="AVSS"/>
    <n v="100021166"/>
    <s v="AVSS"/>
    <s v="1.25SQ"/>
    <s v="Br"/>
    <s v="(PNBL)NPS"/>
    <n v="5000"/>
    <s v="완제품"/>
    <s v="AVSS 1.25SQ(완제품)"/>
    <s v="A/R송장 (IN)"/>
    <n v="30000"/>
    <s v="M"/>
    <n v="338.1"/>
    <n v="0.12"/>
    <n v="24500.57"/>
  </r>
  <r>
    <x v="1"/>
    <s v="顾客"/>
    <s v="內需"/>
    <s v="-無-"/>
    <s v="C00011"/>
    <x v="0"/>
    <s v="Kyungshin Cable CO.,LTD"/>
    <s v="자동차(일반)"/>
    <s v="AVSS"/>
    <n v="100021162"/>
    <s v="AVSS"/>
    <s v="1.25SQ"/>
    <s v="L"/>
    <s v="(PNBL)NPS"/>
    <n v="5000"/>
    <s v="완제품"/>
    <s v="AVSS 1.25SQ(완제품)"/>
    <s v="A/R송장 (IN)"/>
    <n v="80000"/>
    <s v="M"/>
    <n v="901.6"/>
    <n v="0.12"/>
    <n v="65334.86"/>
  </r>
  <r>
    <x v="1"/>
    <s v="顾客"/>
    <s v="內需"/>
    <s v="-無-"/>
    <s v="C00011"/>
    <x v="0"/>
    <s v="Kyungshin Cable CO.,LTD"/>
    <s v="자동차(일반)"/>
    <s v="AVSS"/>
    <n v="100021163"/>
    <s v="AVSS"/>
    <s v="1.25SQ"/>
    <s v="P"/>
    <s v="(PNBL)NPS"/>
    <n v="5000"/>
    <s v="완제품"/>
    <s v="AVSS 1.25SQ(완제품)"/>
    <s v="A/R송장 (IN)"/>
    <n v="65000"/>
    <s v="M"/>
    <n v="732.55"/>
    <n v="0.12"/>
    <n v="53084.58"/>
  </r>
  <r>
    <x v="1"/>
    <s v="顾客"/>
    <s v="內需"/>
    <s v="-無-"/>
    <s v="C00011"/>
    <x v="0"/>
    <s v="Kyungshin Cable CO.,LTD"/>
    <s v="자동차(일반)"/>
    <s v="AVSS"/>
    <n v="100021161"/>
    <s v="AVSS"/>
    <s v="1.25SQ"/>
    <s v="R"/>
    <s v="(PNBL)NPS"/>
    <n v="5000"/>
    <s v="완제품"/>
    <s v="AVSS 1.25SQ(완제품)"/>
    <s v="A/R송장 (IN)"/>
    <n v="110000"/>
    <s v="M"/>
    <n v="1239.7"/>
    <n v="0.12"/>
    <n v="89835.44"/>
  </r>
  <r>
    <x v="1"/>
    <s v="顾客"/>
    <s v="內需"/>
    <s v="-無-"/>
    <s v="C00011"/>
    <x v="0"/>
    <s v="Kyungshin Cable CO.,LTD"/>
    <s v="자동차(일반)"/>
    <s v="AVSS"/>
    <n v="100021164"/>
    <s v="AVSS"/>
    <s v="1.25SQ"/>
    <s v="W"/>
    <s v="(PNBL)NPS"/>
    <n v="5000"/>
    <s v="완제품"/>
    <s v="AVSS 1.25SQ(완제품)"/>
    <s v="A/R송장 (IN)"/>
    <n v="60000"/>
    <s v="M"/>
    <n v="676.2"/>
    <n v="0.12"/>
    <n v="49001.15"/>
  </r>
  <r>
    <x v="1"/>
    <s v="顾客"/>
    <s v="內需"/>
    <s v="-無-"/>
    <s v="C00011"/>
    <x v="0"/>
    <s v="Kyungshin Cable CO.,LTD"/>
    <s v="자동차(일반)"/>
    <s v="AVSS"/>
    <n v="100026373"/>
    <s v="AVSS"/>
    <s v="1.25SQ"/>
    <s v="G/O"/>
    <s v="(HYVN)NPS"/>
    <n v="5000"/>
    <s v="완제품"/>
    <s v="AVSS 1.25SQ(완제품)"/>
    <s v="A/R송장 (IN)"/>
    <n v="10000"/>
    <s v="M"/>
    <n v="112.7"/>
    <n v="0.12"/>
    <n v="8166.86"/>
  </r>
  <r>
    <x v="1"/>
    <s v="顾客"/>
    <s v="內需"/>
    <s v="-無-"/>
    <s v="C00011"/>
    <x v="0"/>
    <s v="Kyungshin Cable CO.,LTD"/>
    <s v="자동차(일반)"/>
    <s v="AVSS"/>
    <n v="100026309"/>
    <s v="AVSS"/>
    <s v="0.3SQ"/>
    <s v="R"/>
    <s v="(HYVN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6304"/>
    <s v="AVSS"/>
    <s v="0.3SQ"/>
    <s v="G"/>
    <s v="(HYVN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6306"/>
    <s v="AVSS"/>
    <s v="0.3SQ"/>
    <s v="L"/>
    <s v="(HYVN)NPS"/>
    <n v="12000"/>
    <s v="완제품"/>
    <s v="AVSS 0.3SQ(완제품)"/>
    <s v="A/R송장 (IN)"/>
    <n v="132000"/>
    <s v="M"/>
    <n v="436.92"/>
    <n v="0.04"/>
    <n v="33816.74"/>
  </r>
  <r>
    <x v="1"/>
    <s v="顾客"/>
    <s v="內需"/>
    <s v="-無-"/>
    <s v="C00011"/>
    <x v="0"/>
    <s v="Kyungshin Cable CO.,LTD"/>
    <s v="자동차(일반)"/>
    <s v="AVSS"/>
    <n v="100026329"/>
    <s v="AVSS"/>
    <s v="0.5SQ"/>
    <s v="B"/>
    <s v="(HYVN)NPS"/>
    <n v="10000"/>
    <s v="완제품"/>
    <s v="AVSS 0.5SQ(완제품)"/>
    <s v="A/R송장 (IN)"/>
    <n v="60000"/>
    <s v="M"/>
    <n v="300.77999999999997"/>
    <n v="0.05"/>
    <n v="22547.32"/>
  </r>
  <r>
    <x v="1"/>
    <s v="顾客"/>
    <s v="內需"/>
    <s v="-無-"/>
    <s v="C00011"/>
    <x v="0"/>
    <s v="Kyungshin Cable CO.,LTD"/>
    <s v="자동차(일반)"/>
    <s v="AVSS"/>
    <n v="100026336"/>
    <s v="AVSS"/>
    <s v="0.5SQ"/>
    <s v="R"/>
    <s v="(HYVN)NPS"/>
    <n v="10000"/>
    <s v="완제품"/>
    <s v="AVSS 0.5SQ(완제품)"/>
    <s v="A/R송장 (IN)"/>
    <n v="80000"/>
    <s v="M"/>
    <n v="401.04"/>
    <n v="0.05"/>
    <n v="30063.1"/>
  </r>
  <r>
    <x v="1"/>
    <s v="顾客"/>
    <s v="內需"/>
    <s v="-無-"/>
    <s v="C00011"/>
    <x v="0"/>
    <s v="Kyungshin Cable CO.,LTD"/>
    <s v="자동차(일반)"/>
    <s v="AVSS"/>
    <n v="100026333"/>
    <s v="AVSS"/>
    <s v="0.5SQ"/>
    <s v="L"/>
    <s v="(HYVN)NPS"/>
    <n v="10000"/>
    <s v="완제품"/>
    <s v="AVSS 0.5SQ(완제품)"/>
    <s v="A/R송장 (IN)"/>
    <n v="80000"/>
    <s v="M"/>
    <n v="401.04"/>
    <n v="0.05"/>
    <n v="30063.1"/>
  </r>
  <r>
    <x v="1"/>
    <s v="顾客"/>
    <s v="內需"/>
    <s v="-無-"/>
    <s v="C00011"/>
    <x v="0"/>
    <s v="Kyungshin Cable CO.,LTD"/>
    <s v="자동차(일반)"/>
    <s v="AVSS"/>
    <n v="100026331"/>
    <s v="AVSS"/>
    <s v="0.5SQ"/>
    <s v="G"/>
    <s v="(HYVN)NPS"/>
    <n v="10000"/>
    <s v="완제품"/>
    <s v="AVSS 0.5SQ(완제품)"/>
    <s v="A/R송장 (IN)"/>
    <n v="60000"/>
    <s v="M"/>
    <n v="300.77999999999997"/>
    <n v="0.05"/>
    <n v="22547.32"/>
  </r>
  <r>
    <x v="1"/>
    <s v="顾客"/>
    <s v="內需"/>
    <s v="-無-"/>
    <s v="C00011"/>
    <x v="0"/>
    <s v="Kyungshin Cable CO.,LTD"/>
    <s v="자동차(일반)"/>
    <s v="AVSS"/>
    <n v="100026337"/>
    <s v="AVSS"/>
    <s v="0.5SQ"/>
    <s v="W"/>
    <s v="(HYVN)NPS"/>
    <n v="10000"/>
    <s v="완제품"/>
    <s v="AVSS 0.5SQ(완제품)"/>
    <s v="A/R송장 (IN)"/>
    <n v="50000"/>
    <s v="M"/>
    <n v="250.65"/>
    <n v="0.05"/>
    <n v="18789.439999999999"/>
  </r>
  <r>
    <x v="1"/>
    <s v="顾客"/>
    <s v="內需"/>
    <s v="-無-"/>
    <s v="C00011"/>
    <x v="0"/>
    <s v="Kyungshin Cable CO.,LTD"/>
    <s v="자동차(일반)"/>
    <s v="AVSS"/>
    <n v="100026330"/>
    <s v="AVSS"/>
    <s v="0.5SQ"/>
    <s v="Br"/>
    <s v="(HYVN)NPS"/>
    <n v="10000"/>
    <s v="완제품"/>
    <s v="AVSS 0.5SQ(완제품)"/>
    <s v="A/R송장 (IN)"/>
    <n v="30000"/>
    <s v="M"/>
    <n v="150.38999999999999"/>
    <n v="0.05"/>
    <n v="11273.66"/>
  </r>
  <r>
    <x v="1"/>
    <s v="顾客"/>
    <s v="內需"/>
    <s v="-無-"/>
    <s v="C00011"/>
    <x v="0"/>
    <s v="Kyungshin Cable CO.,LTD"/>
    <s v="자동차(일반)"/>
    <s v="AVSS"/>
    <n v="100018517"/>
    <s v="AVSS"/>
    <s v="0.3SQ"/>
    <s v="L"/>
    <s v="(KSCB)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00018516"/>
    <s v="AVSS"/>
    <s v="0.3SQ"/>
    <s v="B"/>
    <s v="(KSCB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18540"/>
    <s v="AVSS"/>
    <s v="0.3SQ"/>
    <s v="Br"/>
    <s v="(KSCB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18518"/>
    <s v="AVSS"/>
    <s v="0.3SQ"/>
    <s v="G"/>
    <s v="(KSCB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18542"/>
    <s v="AVSS"/>
    <s v="0.3SQ"/>
    <s v="R"/>
    <s v="(KSCB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19749"/>
    <s v="AVSS"/>
    <s v="0.5SQ"/>
    <s v="B"/>
    <s v="(KSCB)NPS"/>
    <n v="10000"/>
    <s v="완제품"/>
    <s v="AVSS 0.5SQ(완제품)"/>
    <s v="A/R송장 (IN)"/>
    <n v="60000"/>
    <s v="M"/>
    <n v="300.77999999999997"/>
    <n v="0.05"/>
    <n v="22547.32"/>
  </r>
  <r>
    <x v="1"/>
    <s v="顾客"/>
    <s v="內需"/>
    <s v="-無-"/>
    <s v="C00011"/>
    <x v="0"/>
    <s v="Kyungshin Cable CO.,LTD"/>
    <s v="자동차(일반)"/>
    <s v="AVSS"/>
    <n v="100020425"/>
    <s v="AVSS"/>
    <s v="0.85SQ"/>
    <s v="G"/>
    <s v="(KSCB)NPS"/>
    <n v="8000"/>
    <s v="완제품"/>
    <s v="AVSS 0.85SQ(완제품)"/>
    <s v="A/R송장 (IN)"/>
    <n v="48000"/>
    <s v="M"/>
    <n v="369.7"/>
    <n v="0.08"/>
    <n v="27243.62"/>
  </r>
  <r>
    <x v="1"/>
    <s v="顾客"/>
    <s v="內需"/>
    <s v="-無-"/>
    <s v="C00011"/>
    <x v="0"/>
    <s v="Kyungshin Cable CO.,LTD"/>
    <s v="자동차(일반)"/>
    <s v="AVSS"/>
    <n v="100019759"/>
    <s v="AVSS"/>
    <s v="0.85SQ"/>
    <s v="O"/>
    <s v="(KSCB)NPS"/>
    <n v="8000"/>
    <s v="완제품"/>
    <s v="AVSS 0.85SQ(완제품)"/>
    <s v="A/R송장 (IN)"/>
    <n v="48000"/>
    <s v="M"/>
    <n v="369.7"/>
    <n v="0.08"/>
    <n v="27243.62"/>
  </r>
  <r>
    <x v="1"/>
    <s v="顾客"/>
    <s v="內需"/>
    <s v="-無-"/>
    <s v="C00011"/>
    <x v="0"/>
    <s v="Kyungshin Cable CO.,LTD"/>
    <s v="자동차(일반)"/>
    <s v="AVSS"/>
    <n v="100019757"/>
    <s v="AVSS"/>
    <s v="0.85SQ"/>
    <s v="Gr"/>
    <s v="(KSCB)NPS"/>
    <n v="8000"/>
    <s v="완제품"/>
    <s v="AVSS 0.85SQ(완제품)"/>
    <s v="A/R송장 (IN)"/>
    <n v="48000"/>
    <s v="M"/>
    <n v="369.12"/>
    <n v="0.08"/>
    <n v="27243.62"/>
  </r>
  <r>
    <x v="1"/>
    <s v="顾客"/>
    <s v="內需"/>
    <s v="-無-"/>
    <s v="C00011"/>
    <x v="0"/>
    <s v="Kyungshin Cable CO.,LTD"/>
    <s v="자동차(일반)"/>
    <s v="AVSS"/>
    <n v="100019762"/>
    <s v="AVSS"/>
    <s v="0.85SQ"/>
    <s v="W"/>
    <s v="(KSCB)NPS"/>
    <n v="8000"/>
    <s v="완제품"/>
    <s v="AVSS 0.85SQ(완제품)"/>
    <s v="A/R송장 (IN)"/>
    <n v="48000"/>
    <s v="M"/>
    <n v="369.12"/>
    <n v="0.08"/>
    <n v="27243.62"/>
  </r>
  <r>
    <x v="1"/>
    <s v="顾客"/>
    <s v="內需"/>
    <s v="-無-"/>
    <s v="C00011"/>
    <x v="0"/>
    <s v="Kyungshin Cable CO.,LTD"/>
    <s v="자동차(일반)"/>
    <s v="AVSS"/>
    <n v="190024313"/>
    <s v="AVSS"/>
    <s v="0.3SQ"/>
    <s v="B"/>
    <s v="(KSVN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90024315"/>
    <s v="AVSS"/>
    <s v="0.3SQ"/>
    <s v="G"/>
    <s v="(KSVN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6362"/>
    <s v="AVSS"/>
    <s v="0.85SQ"/>
    <s v="W"/>
    <s v="(HYVN)NPS"/>
    <n v="8000"/>
    <s v="완제품"/>
    <s v="AVSS 0.85SQ(완제품)"/>
    <s v="A/R송장 (IN)"/>
    <n v="24000"/>
    <s v="M"/>
    <n v="184.85"/>
    <n v="0.08"/>
    <n v="13621.81"/>
  </r>
  <r>
    <x v="1"/>
    <s v="顾客"/>
    <s v="內需"/>
    <s v="-無-"/>
    <s v="C00011"/>
    <x v="0"/>
    <s v="Kyungshin Cable CO.,LTD"/>
    <s v="자동차(일반)"/>
    <s v="AVSS"/>
    <n v="100026332"/>
    <s v="AVSS"/>
    <s v="0.5SQ"/>
    <s v="Gr"/>
    <s v="(HYVN)NPS"/>
    <n v="10000"/>
    <s v="완제품"/>
    <s v="AVSS 0.5SQ(완제품)"/>
    <s v="A/R송장 (IN)"/>
    <n v="40000"/>
    <s v="M"/>
    <n v="200.52"/>
    <n v="0.05"/>
    <n v="15031.55"/>
  </r>
  <r>
    <x v="1"/>
    <s v="顾客"/>
    <s v="內需"/>
    <s v="-無-"/>
    <s v="C00011"/>
    <x v="0"/>
    <s v="Kyungshin Cable CO.,LTD"/>
    <s v="자동차(일반)"/>
    <s v="AVSS"/>
    <n v="100026334"/>
    <s v="AVSS"/>
    <s v="0.5SQ"/>
    <s v="O"/>
    <s v="(HYVN)NPS"/>
    <n v="10000"/>
    <s v="완제품"/>
    <s v="AVSS 0.5SQ(완제품)"/>
    <s v="A/R송장 (IN)"/>
    <n v="30000"/>
    <s v="M"/>
    <n v="150.38999999999999"/>
    <n v="0.05"/>
    <n v="11273.66"/>
  </r>
  <r>
    <x v="1"/>
    <s v="顾客"/>
    <s v="內需"/>
    <s v="-無-"/>
    <s v="C00011"/>
    <x v="0"/>
    <s v="Kyungshin Cable CO.,LTD"/>
    <s v="자동차(일반)"/>
    <s v="AVSS"/>
    <n v="100026354"/>
    <s v="AVSS"/>
    <s v="0.85SQ"/>
    <s v="B"/>
    <s v="(HYVN)NPS"/>
    <n v="8000"/>
    <s v="완제품"/>
    <s v="AVSS 0.85SQ(완제품)"/>
    <s v="A/R송장 (IN)"/>
    <n v="24000"/>
    <s v="M"/>
    <n v="184.85"/>
    <n v="0.08"/>
    <n v="13621.81"/>
  </r>
  <r>
    <x v="1"/>
    <s v="顾客"/>
    <s v="內需"/>
    <s v="-無-"/>
    <s v="C00011"/>
    <x v="0"/>
    <s v="Kyungshin Cable CO.,LTD"/>
    <s v="자동차(일반)"/>
    <s v="AVSS"/>
    <n v="100026302"/>
    <s v="AVSS"/>
    <s v="0.3SQ"/>
    <s v="B"/>
    <s v="(HYVN)NPS"/>
    <n v="12000"/>
    <s v="완제품"/>
    <s v="AVSS 0.3SQ(완제품)"/>
    <s v="A/R송장 (IN)"/>
    <n v="192000"/>
    <s v="M"/>
    <n v="635.52"/>
    <n v="0.04"/>
    <n v="49187.98"/>
  </r>
  <r>
    <x v="1"/>
    <s v="顾客"/>
    <s v="內需"/>
    <s v="-無-"/>
    <s v="C00011"/>
    <x v="0"/>
    <s v="Kyungshin Cable CO.,LTD"/>
    <s v="자동차(일반)"/>
    <s v="AVSS"/>
    <n v="100026309"/>
    <s v="AVSS"/>
    <s v="0.3SQ"/>
    <s v="R"/>
    <s v="(HYVN)NPS"/>
    <n v="12000"/>
    <s v="완제품"/>
    <s v="AVSS 0.3SQ(완제품)"/>
    <s v="A/R송장 (IN)"/>
    <n v="48000"/>
    <s v="M"/>
    <n v="158.88"/>
    <n v="0.04"/>
    <n v="12297"/>
  </r>
  <r>
    <x v="1"/>
    <s v="顾客"/>
    <s v="內需"/>
    <s v="-無-"/>
    <s v="C00011"/>
    <x v="0"/>
    <s v="Kyungshin Cable CO.,LTD"/>
    <s v="자동차(일반)"/>
    <s v="AVSS"/>
    <n v="100026358"/>
    <s v="AVSS"/>
    <s v="0.85SQ"/>
    <s v="L"/>
    <s v="(HYVN)NPS"/>
    <n v="8000"/>
    <s v="완제품"/>
    <s v="AVSS 0.85SQ(완제품)"/>
    <s v="A/R송장 (IN)"/>
    <n v="24000"/>
    <s v="M"/>
    <n v="184.85"/>
    <n v="0.08"/>
    <n v="13621.81"/>
  </r>
  <r>
    <x v="1"/>
    <s v="顾客"/>
    <s v="內需"/>
    <s v="-無-"/>
    <s v="C00011"/>
    <x v="0"/>
    <s v="Kyungshin Cable CO.,LTD"/>
    <s v="자동차(일반)"/>
    <s v="AVSS"/>
    <n v="100026364"/>
    <s v="AVSS"/>
    <s v="1.25SQ"/>
    <s v="B"/>
    <s v="(HYVN)NPS"/>
    <n v="5000"/>
    <s v="완제품"/>
    <s v="AVSS 1.25SQ(완제품)"/>
    <s v="A/R송장 (IN)"/>
    <n v="40000"/>
    <s v="M"/>
    <n v="450.8"/>
    <n v="0.12"/>
    <n v="32667.43"/>
  </r>
  <r>
    <x v="1"/>
    <s v="顾客"/>
    <s v="內需"/>
    <s v="-無-"/>
    <s v="C00011"/>
    <x v="0"/>
    <s v="Kyungshin Cable CO.,LTD"/>
    <s v="자동차(일반)"/>
    <s v="AVSS"/>
    <n v="100026370"/>
    <s v="AVSS"/>
    <s v="1.25SQ"/>
    <s v="R"/>
    <s v="(HYVN)NPS"/>
    <n v="5000"/>
    <s v="완제품"/>
    <s v="AVSS 1.25SQ(완제품)"/>
    <s v="A/R송장 (IN)"/>
    <n v="20000"/>
    <s v="M"/>
    <n v="225.4"/>
    <n v="0.12"/>
    <n v="16333.72"/>
  </r>
  <r>
    <x v="1"/>
    <s v="顾客"/>
    <s v="內需"/>
    <s v="-無-"/>
    <s v="C00011"/>
    <x v="0"/>
    <s v="Kyungshin Cable CO.,LTD"/>
    <s v="자동차(일반)"/>
    <s v="AVSS"/>
    <n v="100018517"/>
    <s v="AVSS"/>
    <s v="0.3SQ"/>
    <s v="L"/>
    <s v="(KSCB)NPS"/>
    <n v="12000"/>
    <s v="완제품"/>
    <s v="AVSS 0.3SQ(완제품)"/>
    <s v="A/R송장 (IN)"/>
    <n v="72000"/>
    <s v="M"/>
    <n v="238.32"/>
    <n v="0.04"/>
    <n v="18445.490000000002"/>
  </r>
  <r>
    <x v="1"/>
    <s v="顾客"/>
    <s v="內需"/>
    <s v="-無-"/>
    <s v="C00011"/>
    <x v="0"/>
    <s v="Kyungshin Cable CO.,LTD"/>
    <s v="자동차(일반)"/>
    <s v="AVSS"/>
    <n v="100019755"/>
    <s v="AVSS"/>
    <s v="0.85SQ"/>
    <s v="B"/>
    <s v="(KSCB)NPS"/>
    <n v="8000"/>
    <s v="완제품"/>
    <s v="AVSS 0.85SQ(완제품)"/>
    <s v="A/R송장 (IN)"/>
    <n v="48000"/>
    <s v="M"/>
    <n v="369.7"/>
    <n v="0.08"/>
    <n v="27243.62"/>
  </r>
  <r>
    <x v="1"/>
    <s v="顾客"/>
    <s v="內需"/>
    <s v="-無-"/>
    <s v="C00011"/>
    <x v="0"/>
    <s v="Kyungshin Cable CO.,LTD"/>
    <s v="자동차(일반)"/>
    <s v="AVSS"/>
    <n v="100019763"/>
    <s v="AVSS"/>
    <s v="1.25SQ"/>
    <s v="B"/>
    <s v="(KSCB)NPS"/>
    <n v="5000"/>
    <s v="완제품"/>
    <s v="AVSS 1.25SQ(완제품)"/>
    <s v="A/R송장 (IN)"/>
    <n v="35000"/>
    <s v="M"/>
    <n v="394.45"/>
    <n v="0.12"/>
    <n v="28584"/>
  </r>
  <r>
    <x v="1"/>
    <s v="顾客"/>
    <s v="內需"/>
    <s v="-無-"/>
    <s v="C00011"/>
    <x v="0"/>
    <s v="Kyungshin Cable CO.,LTD"/>
    <s v="자동차(일반)"/>
    <s v="AVSS"/>
    <n v="100019770"/>
    <s v="AVSS"/>
    <s v="1.25SQ"/>
    <s v="W"/>
    <s v="(KSCB)NPS"/>
    <n v="5000"/>
    <s v="완제품"/>
    <s v="AVSS 1.25SQ(완제품)"/>
    <s v="A/R송장 (IN)"/>
    <n v="30000"/>
    <s v="M"/>
    <n v="338.1"/>
    <n v="0.12"/>
    <n v="24500.57"/>
  </r>
  <r>
    <x v="1"/>
    <s v="顾客"/>
    <s v="內需"/>
    <s v="-無-"/>
    <s v="C00011"/>
    <x v="0"/>
    <s v="Kyungshin Cable CO.,LTD"/>
    <s v="자동차(일반)"/>
    <s v="AVSS"/>
    <n v="100019769"/>
    <s v="AVSS"/>
    <s v="1.25SQ"/>
    <s v="R"/>
    <s v="(KSCB)NPS"/>
    <n v="5000"/>
    <s v="완제품"/>
    <s v="AVSS 1.25SQ(완제품)"/>
    <s v="A/R송장 (IN)"/>
    <n v="30000"/>
    <s v="M"/>
    <n v="338.1"/>
    <n v="0.12"/>
    <n v="24500.57"/>
  </r>
  <r>
    <x v="1"/>
    <s v="顾客"/>
    <s v="內需"/>
    <s v="-無-"/>
    <s v="C00011"/>
    <x v="0"/>
    <s v="Kyungshin Cable CO.,LTD"/>
    <s v="자동차(일반)"/>
    <s v="AVSS"/>
    <n v="100019768"/>
    <s v="AVSS"/>
    <s v="1.25SQ"/>
    <s v="P"/>
    <s v="(KSCB)NPS"/>
    <n v="5000"/>
    <s v="완제품"/>
    <s v="AVSS 1.25SQ(완제품)"/>
    <s v="A/R송장 (IN)"/>
    <n v="25000"/>
    <s v="M"/>
    <n v="281.75"/>
    <n v="0.12"/>
    <n v="20417.150000000001"/>
  </r>
  <r>
    <x v="1"/>
    <s v="顾客"/>
    <s v="內需"/>
    <s v="-無-"/>
    <s v="C00011"/>
    <x v="0"/>
    <s v="Kyungshin Cable CO.,LTD"/>
    <s v="자동차(일반)"/>
    <s v="AVSS"/>
    <n v="100026362"/>
    <s v="AVSS"/>
    <s v="0.85SQ"/>
    <s v="W"/>
    <s v="(HYVN)NPS"/>
    <n v="8000"/>
    <s v="완제품"/>
    <s v="AVSS 0.85SQ(완제품)"/>
    <s v="A/R송장 (IN)"/>
    <n v="8000"/>
    <s v="M"/>
    <n v="61.62"/>
    <n v="0.08"/>
    <n v="4540.6000000000004"/>
  </r>
  <r>
    <x v="1"/>
    <s v="顾客"/>
    <s v="內需"/>
    <s v="-無-"/>
    <s v="C00011"/>
    <x v="0"/>
    <s v="Kyungshin Cable CO.,LTD"/>
    <s v="자동차(일반)"/>
    <s v="AVSS"/>
    <n v="100021135"/>
    <s v="AVSS"/>
    <s v="0.5SQ"/>
    <s v="B"/>
    <s v="(PNBL)NPS"/>
    <n v="10000"/>
    <s v="완제품"/>
    <s v="AVSS 0.5SQ(완제품)"/>
    <s v="A/R송장 (IN)"/>
    <n v="240000"/>
    <s v="M"/>
    <n v="1203.1199999999999"/>
    <n v="0.05"/>
    <n v="90189.29"/>
  </r>
  <r>
    <x v="1"/>
    <s v="顾客"/>
    <s v="內需"/>
    <s v="-無-"/>
    <s v="C00011"/>
    <x v="0"/>
    <s v="Kyungshin Cable CO.,LTD"/>
    <s v="자동차(일반)"/>
    <s v="AVSS"/>
    <n v="100021143"/>
    <s v="AVSS"/>
    <s v="0.5SQ"/>
    <s v="Br"/>
    <s v="(PNBL)NPS"/>
    <n v="10000"/>
    <s v="완제품"/>
    <s v="AVSS 0.5SQ(완제품)"/>
    <s v="A/R송장 (IN)"/>
    <n v="160000"/>
    <s v="M"/>
    <n v="802.08"/>
    <n v="0.05"/>
    <n v="60126.19"/>
  </r>
  <r>
    <x v="1"/>
    <s v="顾客"/>
    <s v="內需"/>
    <s v="-無-"/>
    <s v="C00011"/>
    <x v="0"/>
    <s v="Kyungshin Cable CO.,LTD"/>
    <s v="자동차(일반)"/>
    <s v="AVSS"/>
    <n v="100021136"/>
    <s v="AVSS"/>
    <s v="0.5SQ"/>
    <s v="G"/>
    <s v="(PNBL)NPS"/>
    <n v="10000"/>
    <s v="완제품"/>
    <s v="AVSS 0.5SQ(완제품)"/>
    <s v="A/R송장 (IN)"/>
    <n v="20000"/>
    <s v="M"/>
    <n v="100.26"/>
    <n v="0.05"/>
    <n v="7515.77"/>
  </r>
  <r>
    <x v="1"/>
    <s v="顾客"/>
    <s v="內需"/>
    <s v="-無-"/>
    <s v="C00011"/>
    <x v="0"/>
    <s v="Kyungshin Cable CO.,LTD"/>
    <s v="자동차(일반)"/>
    <s v="AVSS"/>
    <n v="100021142"/>
    <s v="AVSS"/>
    <s v="0.5SQ"/>
    <s v="G/B"/>
    <s v="(PNBL)NPS"/>
    <n v="10000"/>
    <s v="완제품"/>
    <s v="AVSS 0.5SQ(완제품)"/>
    <s v="A/R송장 (IN)"/>
    <n v="80000"/>
    <s v="M"/>
    <n v="401.04"/>
    <n v="0.05"/>
    <n v="30063.1"/>
  </r>
  <r>
    <x v="1"/>
    <s v="顾客"/>
    <s v="內需"/>
    <s v="-無-"/>
    <s v="C00011"/>
    <x v="0"/>
    <s v="Kyungshin Cable CO.,LTD"/>
    <s v="자동차(일반)"/>
    <s v="AVSS"/>
    <n v="100021146"/>
    <s v="AVSS"/>
    <s v="0.5SQ"/>
    <s v="L"/>
    <s v="(PNBL)NPS"/>
    <n v="10000"/>
    <s v="완제품"/>
    <s v="AVSS 0.5SQ(완제품)"/>
    <s v="A/R송장 (IN)"/>
    <n v="70000"/>
    <s v="M"/>
    <n v="350.91"/>
    <n v="0.05"/>
    <n v="26305.21"/>
  </r>
  <r>
    <x v="1"/>
    <s v="顾客"/>
    <s v="內需"/>
    <s v="-無-"/>
    <s v="C00011"/>
    <x v="0"/>
    <s v="Kyungshin Cable CO.,LTD"/>
    <s v="자동차(일반)"/>
    <s v="AVSS"/>
    <n v="100021151"/>
    <s v="AVSS"/>
    <s v="0.5SQ"/>
    <s v="L/O"/>
    <s v="(PNBL)NPS"/>
    <n v="10000"/>
    <s v="완제품"/>
    <s v="AVSS 0.5SQ(완제품)"/>
    <s v="A/R송장 (IN)"/>
    <n v="70000"/>
    <s v="M"/>
    <n v="350.91"/>
    <n v="0.05"/>
    <n v="26305.21"/>
  </r>
  <r>
    <x v="1"/>
    <s v="顾客"/>
    <s v="內需"/>
    <s v="-無-"/>
    <s v="C00011"/>
    <x v="0"/>
    <s v="Kyungshin Cable CO.,LTD"/>
    <s v="자동차(일반)"/>
    <s v="AVSS"/>
    <n v="100021141"/>
    <s v="AVSS"/>
    <s v="0.5SQ"/>
    <s v="O"/>
    <s v="(PNBL)NPS"/>
    <n v="10000"/>
    <s v="완제품"/>
    <s v="AVSS 0.5SQ(완제품)"/>
    <s v="A/R송장 (IN)"/>
    <n v="140000"/>
    <s v="M"/>
    <n v="701.82"/>
    <n v="0.05"/>
    <n v="52610.42"/>
  </r>
  <r>
    <x v="1"/>
    <s v="顾客"/>
    <s v="內需"/>
    <s v="-無-"/>
    <s v="C00011"/>
    <x v="0"/>
    <s v="Kyungshin Cable CO.,LTD"/>
    <s v="자동차(일반)"/>
    <s v="AVSS"/>
    <n v="100021139"/>
    <s v="AVSS"/>
    <s v="0.5SQ"/>
    <s v="P"/>
    <s v="(PNBL)NPS"/>
    <n v="10000"/>
    <s v="완제품"/>
    <s v="AVSS 0.5SQ(완제품)"/>
    <s v="A/R송장 (IN)"/>
    <n v="180000"/>
    <s v="M"/>
    <n v="902.34"/>
    <n v="0.05"/>
    <n v="67641.97"/>
  </r>
  <r>
    <x v="1"/>
    <s v="顾客"/>
    <s v="內需"/>
    <s v="-無-"/>
    <s v="C00011"/>
    <x v="0"/>
    <s v="Kyungshin Cable CO.,LTD"/>
    <s v="자동차(일반)"/>
    <s v="AVSS"/>
    <n v="100021150"/>
    <s v="AVSS"/>
    <s v="0.5SQ"/>
    <s v="Y"/>
    <s v="(PNBL)NPS"/>
    <n v="10000"/>
    <s v="완제품"/>
    <s v="AVSS 0.5SQ(완제품)"/>
    <s v="A/R송장 (IN)"/>
    <n v="120000"/>
    <s v="M"/>
    <n v="601.55999999999995"/>
    <n v="0.05"/>
    <n v="45094.64"/>
  </r>
  <r>
    <x v="1"/>
    <s v="顾客"/>
    <s v="內需"/>
    <s v="-無-"/>
    <s v="C00011"/>
    <x v="0"/>
    <s v="Kyungshin Cable CO.,LTD"/>
    <s v="자동차(일반)"/>
    <s v="AVSS"/>
    <n v="100021152"/>
    <s v="AVSS"/>
    <s v="0.85SQ"/>
    <s v="B"/>
    <s v="(PNBL)NPS"/>
    <n v="8000"/>
    <s v="완제품"/>
    <s v="AVSS 0.85SQ(완제품)"/>
    <s v="A/R송장 (IN)"/>
    <n v="64000"/>
    <s v="M"/>
    <n v="492.93"/>
    <n v="0.08"/>
    <n v="36324.83"/>
  </r>
  <r>
    <x v="1"/>
    <s v="顾客"/>
    <s v="內需"/>
    <s v="-無-"/>
    <s v="C00011"/>
    <x v="0"/>
    <s v="Kyungshin Cable CO.,LTD"/>
    <s v="자동차(일반)"/>
    <s v="AVSS"/>
    <n v="100021153"/>
    <s v="AVSS"/>
    <s v="0.85SQ"/>
    <s v="Br"/>
    <s v="(PNBL)NPS"/>
    <n v="8000"/>
    <s v="완제품"/>
    <s v="AVSS 0.85SQ(완제품)"/>
    <s v="A/R송장 (IN)"/>
    <n v="16000"/>
    <s v="M"/>
    <n v="123.23"/>
    <n v="0.08"/>
    <n v="9081.2099999999991"/>
  </r>
  <r>
    <x v="1"/>
    <s v="顾客"/>
    <s v="內需"/>
    <s v="-無-"/>
    <s v="C00011"/>
    <x v="0"/>
    <s v="Kyungshin Cable CO.,LTD"/>
    <s v="자동차(일반)"/>
    <s v="AVSS"/>
    <n v="100021159"/>
    <s v="AVSS"/>
    <s v="0.85SQ"/>
    <s v="G"/>
    <s v="(PNBL)NPS"/>
    <n v="8000"/>
    <s v="완제품"/>
    <s v="AVSS 0.85SQ(완제품)"/>
    <s v="A/R송장 (IN)"/>
    <n v="32000"/>
    <s v="M"/>
    <n v="246.46"/>
    <n v="0.08"/>
    <n v="18162.41"/>
  </r>
  <r>
    <x v="1"/>
    <s v="顾客"/>
    <s v="內需"/>
    <s v="-無-"/>
    <s v="C00011"/>
    <x v="0"/>
    <s v="Kyungshin Cable CO.,LTD"/>
    <s v="자동차(일반)"/>
    <s v="AVSS"/>
    <n v="100021154"/>
    <s v="AVSS"/>
    <s v="0.85SQ"/>
    <s v="Gr"/>
    <s v="(PNBL)NPS"/>
    <n v="8000"/>
    <s v="완제품"/>
    <s v="AVSS 0.85SQ(완제품)"/>
    <s v="A/R송장 (IN)"/>
    <n v="48000"/>
    <s v="M"/>
    <n v="369.7"/>
    <n v="0.08"/>
    <n v="27243.62"/>
  </r>
  <r>
    <x v="1"/>
    <s v="顾客"/>
    <s v="內需"/>
    <s v="-無-"/>
    <s v="C00011"/>
    <x v="0"/>
    <s v="Kyungshin Cable CO.,LTD"/>
    <s v="자동차(일반)"/>
    <s v="AVSS"/>
    <n v="100023046"/>
    <s v="AVSS"/>
    <s v="0.85SQ"/>
    <s v="O"/>
    <s v="(PNBL)NPS"/>
    <n v="8000"/>
    <s v="완제품"/>
    <s v="AVSS 0.85SQ(완제품)"/>
    <s v="A/R송장 (IN)"/>
    <n v="24000"/>
    <s v="M"/>
    <n v="184.85"/>
    <n v="0.08"/>
    <n v="13621.81"/>
  </r>
  <r>
    <x v="1"/>
    <s v="顾客"/>
    <s v="內需"/>
    <s v="-無-"/>
    <s v="C00011"/>
    <x v="0"/>
    <s v="Kyungshin Cable CO.,LTD"/>
    <s v="자동차(일반)"/>
    <s v="AVSS"/>
    <n v="100021157"/>
    <s v="AVSS"/>
    <s v="0.85SQ"/>
    <s v="P"/>
    <s v="(PNBL)NPS"/>
    <n v="8000"/>
    <s v="완제품"/>
    <s v="AVSS 0.85SQ(완제품)"/>
    <s v="A/R송장 (IN)"/>
    <n v="16000"/>
    <s v="M"/>
    <n v="123.23"/>
    <n v="0.08"/>
    <n v="9081.2099999999991"/>
  </r>
  <r>
    <x v="1"/>
    <s v="顾客"/>
    <s v="內需"/>
    <s v="-無-"/>
    <s v="C00011"/>
    <x v="0"/>
    <s v="Kyungshin Cable CO.,LTD"/>
    <s v="자동차(일반)"/>
    <s v="AVSS"/>
    <n v="100021156"/>
    <s v="AVSS"/>
    <s v="0.85SQ"/>
    <s v="R"/>
    <s v="(PNBL)NPS"/>
    <n v="8000"/>
    <s v="완제품"/>
    <s v="AVSS 0.85SQ(완제품)"/>
    <s v="A/R송장 (IN)"/>
    <n v="80000"/>
    <s v="M"/>
    <n v="616.16"/>
    <n v="0.08"/>
    <n v="45406.03"/>
  </r>
  <r>
    <x v="1"/>
    <s v="顾客"/>
    <s v="內需"/>
    <s v="-無-"/>
    <s v="C00011"/>
    <x v="0"/>
    <s v="Kyungshin Cable CO.,LTD"/>
    <s v="자동차(일반)"/>
    <s v="AVSS"/>
    <n v="100021155"/>
    <s v="AVSS"/>
    <s v="0.85SQ"/>
    <s v="W"/>
    <s v="(PNBL)NPS"/>
    <n v="8000"/>
    <s v="완제품"/>
    <s v="AVSS 0.85SQ(완제품)"/>
    <s v="A/R송장 (IN)"/>
    <n v="56000"/>
    <s v="M"/>
    <n v="431.31"/>
    <n v="0.08"/>
    <n v="31784.22"/>
  </r>
  <r>
    <x v="1"/>
    <s v="顾客"/>
    <s v="內需"/>
    <s v="-無-"/>
    <s v="C00011"/>
    <x v="0"/>
    <s v="Kyungshin Cable CO.,LTD"/>
    <s v="자동차(일반)"/>
    <s v="AVSS"/>
    <n v="100023047"/>
    <s v="AVSS"/>
    <s v="0.85SQ"/>
    <s v="Y"/>
    <s v="(PNBL)NPS"/>
    <n v="8000"/>
    <s v="완제품"/>
    <s v="AVSS 0.85SQ(완제품)"/>
    <s v="A/R송장 (IN)"/>
    <n v="16000"/>
    <s v="M"/>
    <n v="123.23"/>
    <n v="0.08"/>
    <n v="9081.2099999999991"/>
  </r>
  <r>
    <x v="1"/>
    <s v="顾客"/>
    <s v="內需"/>
    <s v="-無-"/>
    <s v="C00011"/>
    <x v="0"/>
    <s v="Kyungshin Cable CO.,LTD"/>
    <s v="자동차(일반)"/>
    <s v="AVSS"/>
    <n v="100021160"/>
    <s v="AVSS"/>
    <s v="1.25SQ"/>
    <s v="B"/>
    <s v="(PNBL)NPS"/>
    <n v="5000"/>
    <s v="완제품"/>
    <s v="AVSS 1.25SQ(완제품)"/>
    <s v="A/R송장 (IN)"/>
    <n v="50000"/>
    <s v="M"/>
    <n v="563.5"/>
    <n v="0.12"/>
    <n v="40834.29"/>
  </r>
  <r>
    <x v="1"/>
    <s v="顾客"/>
    <s v="內需"/>
    <s v="-無-"/>
    <s v="C00011"/>
    <x v="0"/>
    <s v="Kyungshin Cable CO.,LTD"/>
    <s v="자동차(일반)"/>
    <s v="AVSS"/>
    <n v="100021166"/>
    <s v="AVSS"/>
    <s v="1.25SQ"/>
    <s v="Br"/>
    <s v="(PNBL)NPS"/>
    <n v="5000"/>
    <s v="완제품"/>
    <s v="AVSS 1.25SQ(완제품)"/>
    <s v="A/R송장 (IN)"/>
    <n v="20000"/>
    <s v="M"/>
    <n v="225.4"/>
    <n v="0.12"/>
    <n v="16333.72"/>
  </r>
  <r>
    <x v="1"/>
    <s v="顾客"/>
    <s v="內需"/>
    <s v="-無-"/>
    <s v="C00011"/>
    <x v="0"/>
    <s v="Kyungshin Cable CO.,LTD"/>
    <s v="자동차(일반)"/>
    <s v="AVSS"/>
    <n v="100021165"/>
    <s v="AVSS"/>
    <s v="1.25SQ"/>
    <s v="G"/>
    <s v="(PNBL)NPS"/>
    <n v="5000"/>
    <s v="완제품"/>
    <s v="AVSS 1.25SQ(완제품)"/>
    <s v="A/R송장 (IN)"/>
    <n v="10000"/>
    <s v="M"/>
    <n v="112.7"/>
    <n v="0.12"/>
    <n v="8166.86"/>
  </r>
  <r>
    <x v="1"/>
    <s v="顾客"/>
    <s v="內需"/>
    <s v="-無-"/>
    <s v="C00011"/>
    <x v="0"/>
    <s v="Kyungshin Cable CO.,LTD"/>
    <s v="자동차(일반)"/>
    <s v="AVSS"/>
    <n v="100021170"/>
    <s v="AVSS"/>
    <s v="1.25SQ"/>
    <s v="Gr"/>
    <s v="(PNBL)NPS"/>
    <n v="5000"/>
    <s v="완제품"/>
    <s v="AVSS 1.25SQ(완제품)"/>
    <s v="A/R송장 (IN)"/>
    <n v="15000"/>
    <s v="M"/>
    <n v="169.05"/>
    <n v="0.12"/>
    <n v="12250.29"/>
  </r>
  <r>
    <x v="1"/>
    <s v="顾客"/>
    <s v="內需"/>
    <s v="-無-"/>
    <s v="C00011"/>
    <x v="0"/>
    <s v="Kyungshin Cable CO.,LTD"/>
    <s v="자동차(일반)"/>
    <s v="AVSS"/>
    <n v="100021167"/>
    <s v="AVSS"/>
    <s v="1.25SQ"/>
    <s v="O"/>
    <s v="(PNBL)NPS"/>
    <n v="5000"/>
    <s v="완제품"/>
    <s v="AVSS 1.25SQ(완제품)"/>
    <s v="A/R송장 (IN)"/>
    <n v="20000"/>
    <s v="M"/>
    <n v="225.4"/>
    <n v="0.12"/>
    <n v="16333.72"/>
  </r>
  <r>
    <x v="1"/>
    <s v="顾客"/>
    <s v="內需"/>
    <s v="-無-"/>
    <s v="C00011"/>
    <x v="0"/>
    <s v="Kyungshin Cable CO.,LTD"/>
    <s v="자동차(일반)"/>
    <s v="AVSS"/>
    <n v="100021163"/>
    <s v="AVSS"/>
    <s v="1.25SQ"/>
    <s v="P"/>
    <s v="(PNBL)NPS"/>
    <n v="5000"/>
    <s v="완제품"/>
    <s v="AVSS 1.25SQ(완제품)"/>
    <s v="A/R송장 (IN)"/>
    <n v="30000"/>
    <s v="M"/>
    <n v="338.1"/>
    <n v="0.12"/>
    <n v="24500.57"/>
  </r>
  <r>
    <x v="1"/>
    <s v="顾客"/>
    <s v="內需"/>
    <s v="-無-"/>
    <s v="C00011"/>
    <x v="0"/>
    <s v="Kyungshin Cable CO.,LTD"/>
    <s v="자동차(일반)"/>
    <s v="AVSS"/>
    <n v="100021161"/>
    <s v="AVSS"/>
    <s v="1.25SQ"/>
    <s v="R"/>
    <s v="(PNBL)NPS"/>
    <n v="5000"/>
    <s v="완제품"/>
    <s v="AVSS 1.25SQ(완제품)"/>
    <s v="A/R송장 (IN)"/>
    <n v="55000"/>
    <s v="M"/>
    <n v="619.85"/>
    <n v="0.12"/>
    <n v="44917.72"/>
  </r>
  <r>
    <x v="1"/>
    <s v="顾客"/>
    <s v="內需"/>
    <s v="-無-"/>
    <s v="C00011"/>
    <x v="0"/>
    <s v="Kyungshin Cable CO.,LTD"/>
    <s v="자동차(일반)"/>
    <s v="AVSS"/>
    <n v="100021164"/>
    <s v="AVSS"/>
    <s v="1.25SQ"/>
    <s v="W"/>
    <s v="(PNBL)NPS"/>
    <n v="5000"/>
    <s v="완제품"/>
    <s v="AVSS 1.25SQ(완제품)"/>
    <s v="A/R송장 (IN)"/>
    <n v="40000"/>
    <s v="M"/>
    <n v="450.8"/>
    <n v="0.12"/>
    <n v="32667.43"/>
  </r>
  <r>
    <x v="1"/>
    <s v="顾客"/>
    <s v="內需"/>
    <s v="-無-"/>
    <s v="C00011"/>
    <x v="0"/>
    <s v="Kyungshin Cable CO.,LTD"/>
    <s v="자동차(일반)"/>
    <s v="AVSS"/>
    <n v="100021168"/>
    <s v="AVSS"/>
    <s v="1.25SQ"/>
    <s v="Y"/>
    <s v="(PNBL)NPS"/>
    <n v="5000"/>
    <s v="완제품"/>
    <s v="AVSS 1.25SQ(완제품)"/>
    <s v="A/R송장 (IN)"/>
    <n v="20000"/>
    <s v="M"/>
    <n v="225.4"/>
    <n v="0.12"/>
    <n v="16333.72"/>
  </r>
  <r>
    <x v="1"/>
    <s v="顾客"/>
    <s v="內需"/>
    <s v="-無-"/>
    <s v="C00011"/>
    <x v="0"/>
    <s v="Kyungshin Cable CO.,LTD"/>
    <s v="자동차(일반)"/>
    <s v="AVSS"/>
    <n v="100021117"/>
    <s v="AVSS"/>
    <s v="0.3SQ"/>
    <s v="P/B"/>
    <s v="(PNBL)NPS"/>
    <n v="12000"/>
    <s v="완제품"/>
    <s v="AVSS 0.3SQ(완제품)"/>
    <s v="A/R송장 (IN)"/>
    <n v="36000"/>
    <s v="M"/>
    <n v="119.16"/>
    <n v="0.04"/>
    <n v="9222.75"/>
  </r>
  <r>
    <x v="1"/>
    <s v="顾客"/>
    <s v="內需"/>
    <s v="-無-"/>
    <s v="C00011"/>
    <x v="0"/>
    <s v="Kyungshin Cable CO.,LTD"/>
    <s v="자동차(일반)"/>
    <s v="AVSS"/>
    <n v="100021110"/>
    <s v="AVSS"/>
    <s v="0.3SQ"/>
    <s v="R"/>
    <s v="(PNBL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1134"/>
    <s v="AVSS"/>
    <s v="0.3SQ"/>
    <s v="W"/>
    <s v="(PNBL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1133"/>
    <s v="AVSS"/>
    <s v="0.3SQ"/>
    <s v="Y"/>
    <s v="(PNBL)NPS"/>
    <n v="12000"/>
    <s v="완제품"/>
    <s v="AVSS 0.3SQ(완제품)"/>
    <s v="A/R송장 (IN)"/>
    <n v="144000"/>
    <s v="M"/>
    <n v="476.64"/>
    <n v="0.04"/>
    <n v="36890.99"/>
  </r>
  <r>
    <x v="1"/>
    <s v="顾客"/>
    <s v="內需"/>
    <s v="-無-"/>
    <s v="C00011"/>
    <x v="0"/>
    <s v="Kyungshin Cable CO.,LTD"/>
    <s v="자동차(일반)"/>
    <s v="AVSS"/>
    <n v="100021136"/>
    <s v="AVSS"/>
    <s v="0.5SQ"/>
    <s v="G"/>
    <s v="(PNBL)NPS"/>
    <n v="10000"/>
    <s v="완제품"/>
    <s v="AVSS 0.5SQ(완제품)"/>
    <s v="A/R송장 (IN)"/>
    <n v="80000"/>
    <s v="M"/>
    <n v="401.04"/>
    <n v="0.05"/>
    <n v="30063.1"/>
  </r>
  <r>
    <x v="1"/>
    <s v="顾客"/>
    <s v="內需"/>
    <s v="-無-"/>
    <s v="C00011"/>
    <x v="0"/>
    <s v="Kyungshin Cable CO.,LTD"/>
    <s v="자동차(일반)"/>
    <s v="AVSS"/>
    <n v="100021137"/>
    <s v="AVSS"/>
    <s v="0.5SQ"/>
    <s v="R"/>
    <s v="(PNBL)NPS"/>
    <n v="10000"/>
    <s v="완제품"/>
    <s v="AVSS 0.5SQ(완제품)"/>
    <s v="A/R송장 (IN)"/>
    <n v="110000"/>
    <s v="M"/>
    <n v="551.42999999999995"/>
    <n v="0.05"/>
    <n v="41336.76"/>
  </r>
  <r>
    <x v="1"/>
    <s v="顾客"/>
    <s v="內需"/>
    <s v="-無-"/>
    <s v="C00011"/>
    <x v="0"/>
    <s v="Kyungshin Cable CO.,LTD"/>
    <s v="자동차(일반)"/>
    <s v="AVSS"/>
    <n v="100021153"/>
    <s v="AVSS"/>
    <s v="0.85SQ"/>
    <s v="Br"/>
    <s v="(PNBL)NPS"/>
    <n v="8000"/>
    <s v="완제품"/>
    <s v="AVSS 0.85SQ(완제품)"/>
    <s v="A/R송장 (IN)"/>
    <n v="8000"/>
    <s v="M"/>
    <n v="61.62"/>
    <n v="0.08"/>
    <n v="4540.6000000000004"/>
  </r>
  <r>
    <x v="1"/>
    <s v="顾客"/>
    <s v="內需"/>
    <s v="-無-"/>
    <s v="C00011"/>
    <x v="0"/>
    <s v="Kyungshin Cable CO.,LTD"/>
    <s v="자동차(일반)"/>
    <s v="AVSS"/>
    <n v="100021160"/>
    <s v="AVSS"/>
    <s v="1.25SQ"/>
    <s v="B"/>
    <s v="(PNBL)NPS"/>
    <n v="5000"/>
    <s v="완제품"/>
    <s v="AVSS 1.25SQ(완제품)"/>
    <s v="A/R송장 (IN)"/>
    <n v="5000"/>
    <s v="M"/>
    <n v="56.35"/>
    <n v="0.12"/>
    <n v="4083.43"/>
  </r>
  <r>
    <x v="1"/>
    <s v="顾客"/>
    <s v="內需"/>
    <s v="-無-"/>
    <s v="C00016"/>
    <x v="6"/>
    <s v="常州庆福机电有限公司"/>
    <s v="자동차(일반)"/>
    <s v="AVSS"/>
    <n v="100000759"/>
    <s v="AVSS"/>
    <s v="1.25SQ"/>
    <s v="B"/>
    <m/>
    <n v="700"/>
    <s v="완제품"/>
    <s v="AVSS 1.25SQ(완제품)"/>
    <s v="A/R송장 (IN)"/>
    <n v="5600"/>
    <s v="M"/>
    <n v="63.11"/>
    <n v="0.85"/>
    <n v="4777.92"/>
  </r>
  <r>
    <x v="1"/>
    <s v="顾客"/>
    <s v="內需"/>
    <s v="-無-"/>
    <s v="C00016"/>
    <x v="6"/>
    <s v="常州庆福机电有限公司"/>
    <s v="자동차(일반)"/>
    <s v="AVSS"/>
    <n v="100000787"/>
    <s v="AVSS"/>
    <s v="1.25SQ"/>
    <s v="G"/>
    <m/>
    <n v="700"/>
    <s v="완제품"/>
    <s v="AVSS 1.25SQ(완제품)"/>
    <s v="A/R송장 (IN)"/>
    <n v="3500"/>
    <s v="M"/>
    <n v="39.450000000000003"/>
    <n v="0.85"/>
    <n v="2986.2"/>
  </r>
  <r>
    <x v="1"/>
    <s v="顾客"/>
    <s v="內需"/>
    <s v="-無-"/>
    <s v="C00016"/>
    <x v="6"/>
    <s v="常州庆福机电有限公司"/>
    <s v="자동차(일반)"/>
    <s v="AVSS"/>
    <n v="100000614"/>
    <s v="AVSS"/>
    <s v="0.5SQ"/>
    <s v="Y/O"/>
    <m/>
    <n v="1000"/>
    <s v="완제품"/>
    <s v="AVSS 0.5SQ(완제품)"/>
    <s v="A/R송장 (IN)"/>
    <n v="3000"/>
    <s v="M"/>
    <n v="15.03"/>
    <n v="0.38"/>
    <n v="1133.4000000000001"/>
  </r>
  <r>
    <x v="1"/>
    <s v="顾客"/>
    <s v="內需"/>
    <s v="-無-"/>
    <s v="C00016"/>
    <x v="6"/>
    <s v="常州庆福机电有限公司"/>
    <s v="자동차(일반)"/>
    <s v="AVSS"/>
    <n v="100000639"/>
    <s v="AVSS"/>
    <s v="0.85SQ"/>
    <s v="B"/>
    <m/>
    <n v="1000"/>
    <s v="완제품"/>
    <s v="AVSS 0.85SQ(완제품)"/>
    <s v="A/R송장 (IN)"/>
    <n v="6000"/>
    <s v="M"/>
    <n v="46.14"/>
    <n v="0.56000000000000005"/>
    <n v="3388.2"/>
  </r>
  <r>
    <x v="1"/>
    <s v="顾客"/>
    <s v="內需"/>
    <s v="-無-"/>
    <s v="C00016"/>
    <x v="6"/>
    <s v="常州庆福机电有限公司"/>
    <s v="자동차(일반)"/>
    <s v="AVSS"/>
    <n v="100000843"/>
    <s v="AVSS"/>
    <s v="2SQ"/>
    <s v="B"/>
    <m/>
    <n v="500"/>
    <s v="완제품"/>
    <s v="AVSS 2SQ(완제품)"/>
    <s v="A/R송장 (IN)"/>
    <n v="4500"/>
    <s v="M"/>
    <n v="81.72"/>
    <n v="1.31"/>
    <n v="5904.9"/>
  </r>
  <r>
    <x v="1"/>
    <s v="顾客"/>
    <s v="內需"/>
    <s v="-無-"/>
    <s v="C00016"/>
    <x v="6"/>
    <s v="常州庆福机电有限公司"/>
    <s v="자동차(일반)"/>
    <s v="AVSS"/>
    <n v="100000639"/>
    <s v="AVSS"/>
    <s v="0.85SQ"/>
    <s v="B"/>
    <m/>
    <n v="1000"/>
    <s v="완제품"/>
    <s v="AVSS 0.85SQ(완제품)"/>
    <s v="A/R송장 (IN)"/>
    <n v="5000"/>
    <s v="M"/>
    <n v="38.450000000000003"/>
    <n v="0.56000000000000005"/>
    <n v="2823.5"/>
  </r>
  <r>
    <x v="1"/>
    <s v="顾客"/>
    <s v="內需"/>
    <s v="-無-"/>
    <s v="C00016"/>
    <x v="6"/>
    <s v="常州庆福机电有限公司"/>
    <s v="자동차(일반)"/>
    <s v="AVSS"/>
    <n v="100000677"/>
    <s v="AVSS"/>
    <s v="0.85SQ"/>
    <s v="G"/>
    <m/>
    <n v="1000"/>
    <s v="완제품"/>
    <s v="AVSS 0.85SQ(완제품)"/>
    <s v="A/R송장 (IN)"/>
    <n v="3000"/>
    <s v="M"/>
    <n v="23.07"/>
    <n v="0.56000000000000005"/>
    <n v="1694.1"/>
  </r>
  <r>
    <x v="1"/>
    <s v="顾客"/>
    <s v="內需"/>
    <s v="-無-"/>
    <s v="C00016"/>
    <x v="6"/>
    <s v="常州庆福机电有限公司"/>
    <s v="자동차(일반)"/>
    <s v="AVSS"/>
    <n v="100000688"/>
    <s v="AVSS"/>
    <s v="0.85SQ"/>
    <s v="L"/>
    <m/>
    <n v="1000"/>
    <s v="완제품"/>
    <s v="AVSS 0.85SQ(완제품)"/>
    <s v="A/R송장 (IN)"/>
    <n v="3000"/>
    <s v="M"/>
    <n v="23.07"/>
    <n v="0.56000000000000005"/>
    <n v="1694.1"/>
  </r>
  <r>
    <x v="1"/>
    <s v="顾客"/>
    <s v="內需"/>
    <s v="-無-"/>
    <s v="C00016"/>
    <x v="6"/>
    <s v="常州庆福机电有限公司"/>
    <s v="자동차(일반)"/>
    <s v="AVSS"/>
    <n v="100000759"/>
    <s v="AVSS"/>
    <s v="1.25SQ"/>
    <s v="B"/>
    <m/>
    <n v="700"/>
    <s v="완제품"/>
    <s v="AVSS 1.25SQ(완제품)"/>
    <s v="A/R송장 (IN)"/>
    <n v="2100"/>
    <s v="M"/>
    <n v="23.67"/>
    <n v="0.85"/>
    <n v="1791.72"/>
  </r>
  <r>
    <x v="1"/>
    <s v="顾客"/>
    <s v="內需"/>
    <s v="-無-"/>
    <s v="C00016"/>
    <x v="6"/>
    <s v="常州庆福机电有限公司"/>
    <s v="자동차(일반)"/>
    <s v="AVSS"/>
    <n v="100000787"/>
    <s v="AVSS"/>
    <s v="1.25SQ"/>
    <s v="G"/>
    <m/>
    <n v="700"/>
    <s v="완제품"/>
    <s v="AVSS 1.25SQ(완제품)"/>
    <s v="A/R송장 (IN)"/>
    <n v="2800"/>
    <s v="M"/>
    <n v="31.56"/>
    <n v="0.85"/>
    <n v="2388.96"/>
  </r>
  <r>
    <x v="1"/>
    <s v="顾客"/>
    <s v="內需"/>
    <s v="-無-"/>
    <s v="C00016"/>
    <x v="6"/>
    <s v="常州庆福机电有限公司"/>
    <s v="자동차(일반)"/>
    <s v="AVSS"/>
    <n v="100000796"/>
    <s v="AVSS"/>
    <s v="1.25SQ"/>
    <s v="L"/>
    <m/>
    <n v="700"/>
    <s v="완제품"/>
    <s v="AVSS 1.25SQ(완제품)"/>
    <s v="A/R송장 (IN)"/>
    <n v="2100"/>
    <s v="M"/>
    <n v="23.67"/>
    <n v="0.85"/>
    <n v="1791.72"/>
  </r>
  <r>
    <x v="1"/>
    <s v="顾客"/>
    <s v="內需"/>
    <s v="-無-"/>
    <s v="C00016"/>
    <x v="6"/>
    <s v="常州庆福机电有限公司"/>
    <s v="자동차(일반)"/>
    <s v="AVSS"/>
    <n v="100000796"/>
    <s v="AVSS"/>
    <s v="1.25SQ"/>
    <s v="L"/>
    <m/>
    <n v="700"/>
    <s v="완제품"/>
    <s v="AVSS 1.25SQ(완제품)"/>
    <s v="A/R송장 (IN)"/>
    <n v="2800"/>
    <s v="M"/>
    <n v="31.56"/>
    <n v="0.85"/>
    <n v="2388.96"/>
  </r>
  <r>
    <x v="1"/>
    <s v="顾客"/>
    <s v="內需"/>
    <s v="-無-"/>
    <s v="C00017"/>
    <x v="3"/>
    <s v="江苏新进汽车配件有限公司"/>
    <s v="자동차(일반)"/>
    <s v="AVSS"/>
    <n v="100000929"/>
    <s v="AVSS"/>
    <s v="0.3SQ"/>
    <s v="Gr"/>
    <m/>
    <n v="1500"/>
    <s v="완제품"/>
    <s v="AVSS 0.3SQ(완제품)"/>
    <s v="A/R송장 (IN)"/>
    <n v="6000"/>
    <s v="M"/>
    <n v="19.86"/>
    <n v="0.25"/>
    <n v="1515.6"/>
  </r>
  <r>
    <x v="1"/>
    <s v="顾客"/>
    <s v="內需"/>
    <s v="-無-"/>
    <s v="C00017"/>
    <x v="3"/>
    <s v="江苏新进汽车配件有限公司"/>
    <s v="자동차(일반)"/>
    <s v="AVSS"/>
    <n v="100000968"/>
    <s v="AVSS"/>
    <s v="0.3SQ"/>
    <s v="L"/>
    <m/>
    <n v="1500"/>
    <s v="완제품"/>
    <s v="AVSS 0.3SQ(완제품)"/>
    <s v="A/R송장 (IN)"/>
    <n v="18000"/>
    <s v="M"/>
    <n v="59.58"/>
    <n v="0.25"/>
    <n v="4546.8"/>
  </r>
  <r>
    <x v="1"/>
    <s v="顾客"/>
    <s v="內需"/>
    <s v="-無-"/>
    <s v="C00017"/>
    <x v="3"/>
    <s v="江苏新进汽车配件有限公司"/>
    <s v="자동차(일반)"/>
    <s v="AVSS"/>
    <n v="100000947"/>
    <s v="AVSS"/>
    <s v="0.3SQ"/>
    <s v="O/W"/>
    <m/>
    <n v="1500"/>
    <s v="완제품"/>
    <s v="AVSS 0.3SQ(완제품)"/>
    <s v="A/R송장 (IN)"/>
    <n v="9000"/>
    <s v="M"/>
    <n v="29.79"/>
    <n v="0.25"/>
    <n v="2273.4"/>
  </r>
  <r>
    <x v="1"/>
    <s v="顾客"/>
    <s v="內需"/>
    <s v="-無-"/>
    <s v="C00017"/>
    <x v="3"/>
    <s v="江苏新进汽车配件有限公司"/>
    <s v="자동차(일반)"/>
    <s v="AVSS"/>
    <n v="100000972"/>
    <s v="AVSS"/>
    <s v="0.3SQ"/>
    <s v="P"/>
    <m/>
    <n v="1500"/>
    <s v="완제품"/>
    <s v="AVSS 0.3SQ(완제품)"/>
    <s v="A/R송장 (IN)"/>
    <n v="3000"/>
    <s v="M"/>
    <n v="9.93"/>
    <n v="0.25"/>
    <n v="757.8"/>
  </r>
  <r>
    <x v="1"/>
    <s v="顾客"/>
    <s v="內需"/>
    <s v="-無-"/>
    <s v="C00017"/>
    <x v="3"/>
    <s v="江苏新进汽车配件有限公司"/>
    <s v="자동차(일반)"/>
    <s v="AVSS"/>
    <n v="100000969"/>
    <s v="AVSS"/>
    <s v="0.3SQ"/>
    <s v="P/B"/>
    <m/>
    <n v="1500"/>
    <s v="완제품"/>
    <s v="AVSS 0.3SQ(완제품)"/>
    <s v="A/R송장 (IN)"/>
    <n v="4500"/>
    <s v="M"/>
    <n v="14.9"/>
    <n v="0.25"/>
    <n v="1136.7"/>
  </r>
  <r>
    <x v="1"/>
    <s v="顾客"/>
    <s v="內需"/>
    <s v="-無-"/>
    <s v="C00017"/>
    <x v="3"/>
    <s v="江苏新进汽车配件有限公司"/>
    <s v="자동차(일반)"/>
    <s v="AVSS"/>
    <n v="100000979"/>
    <s v="AVSS"/>
    <s v="0.3SQ"/>
    <s v="R"/>
    <m/>
    <n v="1500"/>
    <s v="완제품"/>
    <s v="AVSS 0.3SQ(완제품)"/>
    <s v="A/R송장 (IN)"/>
    <n v="12000"/>
    <s v="M"/>
    <n v="39.72"/>
    <n v="0.25"/>
    <n v="3031.2"/>
  </r>
  <r>
    <x v="1"/>
    <s v="顾客"/>
    <s v="內需"/>
    <s v="-無-"/>
    <s v="C00017"/>
    <x v="3"/>
    <s v="江苏新进汽车配件有限公司"/>
    <s v="자동차(일반)"/>
    <s v="AVSS"/>
    <n v="100000973"/>
    <s v="AVSS"/>
    <s v="0.3SQ"/>
    <s v="R/B"/>
    <m/>
    <n v="1500"/>
    <s v="완제품"/>
    <s v="AVSS 0.3SQ(완제품)"/>
    <s v="A/R송장 (IN)"/>
    <n v="7500"/>
    <s v="M"/>
    <n v="24.83"/>
    <n v="0.25"/>
    <n v="1894.5"/>
  </r>
  <r>
    <x v="1"/>
    <s v="顾客"/>
    <s v="內需"/>
    <s v="-無-"/>
    <s v="C00017"/>
    <x v="3"/>
    <s v="江苏新进汽车配件有限公司"/>
    <s v="자동차(일반)"/>
    <s v="AVSS"/>
    <n v="100000977"/>
    <s v="AVSS"/>
    <s v="0.3SQ"/>
    <s v="R/W"/>
    <m/>
    <n v="1500"/>
    <s v="완제품"/>
    <s v="AVSS 0.3SQ(완제품)"/>
    <s v="A/R송장 (IN)"/>
    <n v="9000"/>
    <s v="M"/>
    <n v="29.79"/>
    <n v="0.25"/>
    <n v="2273.4"/>
  </r>
  <r>
    <x v="1"/>
    <s v="顾客"/>
    <s v="內需"/>
    <s v="-無-"/>
    <s v="C00017"/>
    <x v="3"/>
    <s v="江苏新进汽车配件有限公司"/>
    <s v="자동차(일반)"/>
    <s v="AVSS"/>
    <n v="100000985"/>
    <s v="AVSS"/>
    <s v="0.3SQ"/>
    <s v="V"/>
    <m/>
    <n v="1500"/>
    <s v="완제품"/>
    <s v="AVSS 0.3SQ(완제품)"/>
    <s v="A/R송장 (IN)"/>
    <n v="7500"/>
    <s v="M"/>
    <n v="24.83"/>
    <n v="0.25"/>
    <n v="1894.5"/>
  </r>
  <r>
    <x v="1"/>
    <s v="顾客"/>
    <s v="內需"/>
    <s v="-無-"/>
    <s v="C00017"/>
    <x v="3"/>
    <s v="江苏新进汽车配件有限公司"/>
    <s v="자동차(일반)"/>
    <s v="AVSS"/>
    <n v="100000992"/>
    <s v="AVSS"/>
    <s v="0.3SQ"/>
    <s v="W"/>
    <m/>
    <n v="1500"/>
    <s v="완제품"/>
    <s v="AVSS 0.3SQ(완제품)"/>
    <s v="A/R송장 (IN)"/>
    <n v="4500"/>
    <s v="M"/>
    <n v="14.9"/>
    <n v="0.25"/>
    <n v="1136.7"/>
  </r>
  <r>
    <x v="1"/>
    <s v="顾客"/>
    <s v="內需"/>
    <s v="-無-"/>
    <s v="C00017"/>
    <x v="3"/>
    <s v="江苏新进汽车配件有限公司"/>
    <s v="자동차(일반)"/>
    <s v="AVSS"/>
    <n v="100001000"/>
    <s v="AVSS"/>
    <s v="0.3SQ"/>
    <s v="Y"/>
    <m/>
    <n v="1500"/>
    <s v="완제품"/>
    <s v="AVSS 0.3SQ(완제품)"/>
    <s v="A/R송장 (IN)"/>
    <n v="10500"/>
    <s v="M"/>
    <n v="34.76"/>
    <n v="0.25"/>
    <n v="2652.3"/>
  </r>
  <r>
    <x v="1"/>
    <s v="顾客"/>
    <s v="內需"/>
    <s v="-無-"/>
    <s v="C00017"/>
    <x v="3"/>
    <s v="江苏新进汽车配件有限公司"/>
    <s v="자동차(일반)"/>
    <s v="AVSS"/>
    <n v="100000968"/>
    <s v="AVSS"/>
    <s v="0.3SQ"/>
    <s v="L"/>
    <m/>
    <n v="1500"/>
    <s v="완제품"/>
    <s v="AVSS 0.3SQ(완제품)"/>
    <s v="A/R송장 (IN)"/>
    <n v="3000"/>
    <s v="M"/>
    <n v="9.93"/>
    <n v="0.25"/>
    <n v="757.8"/>
  </r>
  <r>
    <x v="1"/>
    <s v="顾客"/>
    <s v="內需"/>
    <s v="-無-"/>
    <s v="C00017"/>
    <x v="3"/>
    <s v="江苏新进汽车配件有限公司"/>
    <s v="자동차(일반)"/>
    <s v="AVSS"/>
    <n v="100000979"/>
    <s v="AVSS"/>
    <s v="0.3SQ"/>
    <s v="R"/>
    <m/>
    <n v="1500"/>
    <s v="완제품"/>
    <s v="AVSS 0.3SQ(완제품)"/>
    <s v="A/R송장 (IN)"/>
    <n v="3000"/>
    <s v="M"/>
    <n v="9.93"/>
    <n v="0.25"/>
    <n v="757.8"/>
  </r>
  <r>
    <x v="1"/>
    <s v="顾客"/>
    <s v="內需"/>
    <s v="-無-"/>
    <s v="C00017"/>
    <x v="3"/>
    <s v="江苏新进汽车配件有限公司"/>
    <s v="자동차(일반)"/>
    <s v="AVSS"/>
    <n v="100000791"/>
    <s v="AVSS"/>
    <s v="1.25SQ"/>
    <s v="L/O"/>
    <m/>
    <n v="700"/>
    <s v="완제품"/>
    <s v="AVSS 1.25SQ(완제품)"/>
    <s v="A/R송장 (IN)"/>
    <n v="7000"/>
    <s v="M"/>
    <n v="78.89"/>
    <n v="0.81"/>
    <n v="5685.4"/>
  </r>
  <r>
    <x v="1"/>
    <s v="顾客"/>
    <s v="內需"/>
    <s v="-無-"/>
    <s v="C00017"/>
    <x v="3"/>
    <s v="江苏新进汽车配件有限公司"/>
    <s v="자동차(일반)"/>
    <s v="AVSS"/>
    <n v="100000931"/>
    <s v="AVSS"/>
    <s v="0.3SQ"/>
    <s v="B/G"/>
    <m/>
    <n v="1500"/>
    <s v="완제품"/>
    <s v="AVSS 0.3SQ(완제품)"/>
    <s v="A/R송장 (IN)"/>
    <n v="9000"/>
    <s v="M"/>
    <n v="29.79"/>
    <n v="0.25"/>
    <n v="2273.4"/>
  </r>
  <r>
    <x v="1"/>
    <s v="顾客"/>
    <s v="內需"/>
    <s v="-無-"/>
    <s v="C00017"/>
    <x v="3"/>
    <s v="江苏新进汽车配件有限公司"/>
    <s v="자동차(일반)"/>
    <s v="AVSS"/>
    <n v="100000936"/>
    <s v="AVSS"/>
    <s v="0.3SQ"/>
    <s v="B"/>
    <m/>
    <n v="1500"/>
    <s v="완제품"/>
    <s v="AVSS 0.3SQ(완제품)"/>
    <s v="A/R송장 (IN)"/>
    <n v="12000"/>
    <s v="M"/>
    <n v="39.72"/>
    <n v="0.25"/>
    <n v="3031.2"/>
  </r>
  <r>
    <x v="1"/>
    <s v="顾客"/>
    <s v="內需"/>
    <s v="-無-"/>
    <s v="C00017"/>
    <x v="3"/>
    <s v="江苏新进汽车配件有限公司"/>
    <s v="자동차(일반)"/>
    <s v="AVSS"/>
    <n v="100000934"/>
    <s v="AVSS"/>
    <s v="0.3SQ"/>
    <s v="B/W"/>
    <m/>
    <n v="1500"/>
    <s v="완제품"/>
    <s v="AVSS 0.3SQ(완제품)"/>
    <s v="A/R송장 (IN)"/>
    <n v="16500"/>
    <s v="M"/>
    <n v="54.62"/>
    <n v="0.25"/>
    <n v="4167.8999999999996"/>
  </r>
  <r>
    <x v="1"/>
    <s v="顾客"/>
    <s v="內需"/>
    <s v="-無-"/>
    <s v="C00017"/>
    <x v="3"/>
    <s v="江苏新进汽车配件有限公司"/>
    <s v="자동차(일반)"/>
    <s v="AVSS"/>
    <n v="100000944"/>
    <s v="AVSS"/>
    <s v="0.3SQ"/>
    <s v="Br"/>
    <m/>
    <n v="1500"/>
    <s v="완제품"/>
    <s v="AVSS 0.3SQ(완제품)"/>
    <s v="A/R송장 (IN)"/>
    <n v="7500"/>
    <s v="M"/>
    <n v="24.83"/>
    <n v="0.25"/>
    <n v="1894.5"/>
  </r>
  <r>
    <x v="1"/>
    <s v="顾客"/>
    <s v="內需"/>
    <s v="-無-"/>
    <s v="C00017"/>
    <x v="3"/>
    <s v="江苏新进汽车配件有限公司"/>
    <s v="자동차(일반)"/>
    <s v="AVSS"/>
    <n v="100000938"/>
    <s v="AVSS"/>
    <s v="0.3SQ"/>
    <s v="Br/O"/>
    <m/>
    <n v="1500"/>
    <s v="완제품"/>
    <s v="AVSS 0.3SQ(완제품)"/>
    <s v="A/R송장 (IN)"/>
    <n v="13500"/>
    <s v="M"/>
    <n v="44.69"/>
    <n v="0.25"/>
    <n v="3410.1"/>
  </r>
  <r>
    <x v="1"/>
    <s v="顾客"/>
    <s v="內需"/>
    <s v="-無-"/>
    <s v="C00017"/>
    <x v="3"/>
    <s v="江苏新进汽车配件有限公司"/>
    <s v="자동차(일반)"/>
    <s v="AVSS"/>
    <n v="100000960"/>
    <s v="AVSS"/>
    <s v="0.3SQ"/>
    <s v="G"/>
    <m/>
    <n v="1500"/>
    <s v="완제품"/>
    <s v="AVSS 0.3SQ(완제품)"/>
    <s v="A/R송장 (IN)"/>
    <n v="7500"/>
    <s v="M"/>
    <n v="24.83"/>
    <n v="0.25"/>
    <n v="1894.5"/>
  </r>
  <r>
    <x v="1"/>
    <s v="顾客"/>
    <s v="內需"/>
    <s v="-無-"/>
    <s v="C00017"/>
    <x v="3"/>
    <s v="江苏新进汽车配件有限公司"/>
    <s v="자동차(일반)"/>
    <s v="AVSS"/>
    <n v="100000929"/>
    <s v="AVSS"/>
    <s v="0.3SQ"/>
    <s v="Gr"/>
    <m/>
    <n v="1500"/>
    <s v="완제품"/>
    <s v="AVSS 0.3SQ(완제품)"/>
    <s v="A/R송장 (IN)"/>
    <n v="33000"/>
    <s v="M"/>
    <n v="109.23"/>
    <n v="0.25"/>
    <n v="8335.7999999999993"/>
  </r>
  <r>
    <x v="1"/>
    <s v="顾客"/>
    <s v="內需"/>
    <s v="-無-"/>
    <s v="C00017"/>
    <x v="3"/>
    <s v="江苏新进汽车配件有限公司"/>
    <s v="자동차(일반)"/>
    <s v="AVSS"/>
    <n v="100000968"/>
    <s v="AVSS"/>
    <s v="0.3SQ"/>
    <s v="L"/>
    <m/>
    <n v="1500"/>
    <s v="완제품"/>
    <s v="AVSS 0.3SQ(완제품)"/>
    <s v="A/R송장 (IN)"/>
    <n v="6000"/>
    <s v="M"/>
    <n v="19.86"/>
    <n v="0.25"/>
    <n v="1515.6"/>
  </r>
  <r>
    <x v="1"/>
    <s v="顾客"/>
    <s v="內需"/>
    <s v="-無-"/>
    <s v="C00017"/>
    <x v="3"/>
    <s v="江苏新进汽车配件有限公司"/>
    <s v="자동차(일반)"/>
    <s v="AVSS"/>
    <n v="100000962"/>
    <s v="AVSS"/>
    <s v="0.3SQ"/>
    <s v="L/B"/>
    <m/>
    <n v="1500"/>
    <s v="완제품"/>
    <s v="AVSS 0.3SQ(완제품)"/>
    <s v="A/R송장 (IN)"/>
    <n v="7500"/>
    <s v="M"/>
    <n v="24.83"/>
    <n v="0.25"/>
    <n v="1894.5"/>
  </r>
  <r>
    <x v="1"/>
    <s v="顾客"/>
    <s v="內需"/>
    <s v="-無-"/>
    <s v="C00017"/>
    <x v="3"/>
    <s v="江苏新进汽车配件有限公司"/>
    <s v="자동차(일반)"/>
    <s v="AVSS"/>
    <n v="100000963"/>
    <s v="AVSS"/>
    <s v="0.3SQ"/>
    <s v="L/O"/>
    <m/>
    <n v="1500"/>
    <s v="완제품"/>
    <s v="AVSS 0.3SQ(완제품)"/>
    <s v="A/R송장 (IN)"/>
    <n v="7500"/>
    <s v="M"/>
    <n v="24.83"/>
    <n v="0.25"/>
    <n v="1894.5"/>
  </r>
  <r>
    <x v="1"/>
    <s v="顾客"/>
    <s v="內需"/>
    <s v="-無-"/>
    <s v="C00017"/>
    <x v="3"/>
    <s v="江苏新进汽车配件有限公司"/>
    <s v="자동차(일반)"/>
    <s v="AVSS"/>
    <n v="100000953"/>
    <s v="AVSS"/>
    <s v="0.3SQ"/>
    <s v="Lg"/>
    <m/>
    <n v="1500"/>
    <s v="완제품"/>
    <s v="AVSS 0.3SQ(완제품)"/>
    <s v="A/R송장 (IN)"/>
    <n v="9000"/>
    <s v="M"/>
    <n v="29.79"/>
    <n v="0.25"/>
    <n v="2273.4"/>
  </r>
  <r>
    <x v="1"/>
    <s v="顾客"/>
    <s v="內需"/>
    <s v="-無-"/>
    <s v="C00017"/>
    <x v="3"/>
    <s v="江苏新进汽车配件有限公司"/>
    <s v="자동차(일반)"/>
    <s v="AVSS"/>
    <n v="100000972"/>
    <s v="AVSS"/>
    <s v="0.3SQ"/>
    <s v="P"/>
    <m/>
    <n v="1500"/>
    <s v="완제품"/>
    <s v="AVSS 0.3SQ(완제품)"/>
    <s v="A/R송장 (IN)"/>
    <n v="7500"/>
    <s v="M"/>
    <n v="24.83"/>
    <n v="0.25"/>
    <n v="1894.5"/>
  </r>
  <r>
    <x v="1"/>
    <s v="顾客"/>
    <s v="內需"/>
    <s v="-無-"/>
    <s v="C00017"/>
    <x v="3"/>
    <s v="江苏新进汽车配件有限公司"/>
    <s v="자동차(일반)"/>
    <s v="AVSS"/>
    <n v="100000979"/>
    <s v="AVSS"/>
    <s v="0.3SQ"/>
    <s v="R"/>
    <m/>
    <n v="1500"/>
    <s v="완제품"/>
    <s v="AVSS 0.3SQ(완제품)"/>
    <s v="A/R송장 (IN)"/>
    <n v="10500"/>
    <s v="M"/>
    <n v="34.76"/>
    <n v="0.25"/>
    <n v="2652.3"/>
  </r>
  <r>
    <x v="1"/>
    <s v="顾客"/>
    <s v="內需"/>
    <s v="-無-"/>
    <s v="C00017"/>
    <x v="3"/>
    <s v="江苏新进汽车配件有限公司"/>
    <s v="자동차(일반)"/>
    <s v="AVSS"/>
    <n v="100000992"/>
    <s v="AVSS"/>
    <s v="0.3SQ"/>
    <s v="W"/>
    <m/>
    <n v="1500"/>
    <s v="완제품"/>
    <s v="AVSS 0.3SQ(완제품)"/>
    <s v="A/R송장 (IN)"/>
    <n v="6000"/>
    <s v="M"/>
    <n v="19.86"/>
    <n v="0.25"/>
    <n v="1515.6"/>
  </r>
  <r>
    <x v="1"/>
    <s v="顾客"/>
    <s v="內需"/>
    <s v="-無-"/>
    <s v="C00017"/>
    <x v="3"/>
    <s v="江苏新进汽车配件有限公司"/>
    <s v="자동차(일반)"/>
    <s v="AVSS"/>
    <n v="100001000"/>
    <s v="AVSS"/>
    <s v="0.3SQ"/>
    <s v="Y"/>
    <m/>
    <n v="1500"/>
    <s v="완제품"/>
    <s v="AVSS 0.3SQ(완제품)"/>
    <s v="A/R송장 (IN)"/>
    <n v="16500"/>
    <s v="M"/>
    <n v="54.62"/>
    <n v="0.25"/>
    <n v="4167.8999999999996"/>
  </r>
  <r>
    <x v="1"/>
    <s v="顾客"/>
    <s v="內需"/>
    <s v="-無-"/>
    <s v="C00017"/>
    <x v="3"/>
    <s v="江苏新进汽车配件有限公司"/>
    <s v="자동차(일반)"/>
    <s v="AVSS"/>
    <n v="100000501"/>
    <s v="AVSS"/>
    <s v="0.5SQ"/>
    <s v="B"/>
    <m/>
    <n v="1000"/>
    <s v="완제품"/>
    <s v="AVSS 0.5SQ(완제품)"/>
    <s v="A/R송장 (IN)"/>
    <n v="22000"/>
    <s v="M"/>
    <n v="110.22"/>
    <n v="0.37"/>
    <n v="8140"/>
  </r>
  <r>
    <x v="1"/>
    <s v="顾客"/>
    <s v="內需"/>
    <s v="-無-"/>
    <s v="C00017"/>
    <x v="3"/>
    <s v="江苏新进汽车配件有限公司"/>
    <s v="자동차(일반)"/>
    <s v="AVSS"/>
    <n v="100000552"/>
    <s v="AVSS"/>
    <s v="0.5SQ"/>
    <s v="L/W"/>
    <m/>
    <n v="1000"/>
    <s v="완제품"/>
    <s v="AVSS 0.5SQ(완제품)"/>
    <s v="A/R송장 (IN)"/>
    <n v="2000"/>
    <s v="M"/>
    <n v="10.02"/>
    <n v="0.37"/>
    <n v="740"/>
  </r>
  <r>
    <x v="1"/>
    <s v="顾客"/>
    <s v="內需"/>
    <s v="-無-"/>
    <s v="C00017"/>
    <x v="3"/>
    <s v="江苏新进汽车配件有限公司"/>
    <s v="자동차(일반)"/>
    <s v="AVSS"/>
    <n v="100000573"/>
    <s v="AVSS"/>
    <s v="0.5SQ"/>
    <s v="R/W"/>
    <m/>
    <n v="1000"/>
    <s v="완제품"/>
    <s v="AVSS 0.5SQ(완제품)"/>
    <s v="A/R송장 (IN)"/>
    <n v="1000"/>
    <s v="M"/>
    <n v="5.01"/>
    <n v="0.37"/>
    <n v="370"/>
  </r>
  <r>
    <x v="1"/>
    <s v="顾客"/>
    <s v="內需"/>
    <s v="-無-"/>
    <s v="C00017"/>
    <x v="3"/>
    <s v="江苏新进汽车配件有限公司"/>
    <s v="자동차(일반)"/>
    <s v="AVSS"/>
    <n v="100000639"/>
    <s v="AVSS"/>
    <s v="0.85SQ"/>
    <s v="B"/>
    <m/>
    <n v="1000"/>
    <s v="완제품"/>
    <s v="AVSS 0.85SQ(완제품)"/>
    <s v="A/R송장 (IN)"/>
    <n v="9000"/>
    <s v="M"/>
    <n v="69.209999999999994"/>
    <n v="0.56999999999999995"/>
    <n v="5100.3"/>
  </r>
  <r>
    <x v="1"/>
    <s v="顾客"/>
    <s v="內需"/>
    <s v="-無-"/>
    <s v="C00017"/>
    <x v="3"/>
    <s v="江苏新进汽车配件有限公司"/>
    <s v="자동차(일반)"/>
    <s v="AVSS"/>
    <n v="100000706"/>
    <s v="AVSS"/>
    <s v="0.85SQ"/>
    <s v="R"/>
    <m/>
    <n v="1000"/>
    <s v="완제품"/>
    <s v="AVSS 0.85SQ(완제품)"/>
    <s v="A/R송장 (IN)"/>
    <n v="9000"/>
    <s v="M"/>
    <n v="69.209999999999994"/>
    <n v="0.56999999999999995"/>
    <n v="5100.3"/>
  </r>
  <r>
    <x v="1"/>
    <s v="顾客"/>
    <s v="內需"/>
    <s v="-無-"/>
    <s v="C00017"/>
    <x v="3"/>
    <s v="江苏新进汽车配件有限公司"/>
    <s v="자동차(일반)"/>
    <s v="AVSS"/>
    <n v="100000935"/>
    <s v="AVSS"/>
    <s v="0.3SQ"/>
    <s v="B/Y"/>
    <m/>
    <n v="1500"/>
    <s v="완제품"/>
    <s v="AVSS 0.3SQ(완제품)"/>
    <s v="A/R송장 (IN)"/>
    <n v="7500"/>
    <s v="M"/>
    <n v="24.83"/>
    <n v="0.25"/>
    <n v="1894.5"/>
  </r>
  <r>
    <x v="1"/>
    <s v="顾客"/>
    <s v="內需"/>
    <s v="-無-"/>
    <s v="C00017"/>
    <x v="3"/>
    <s v="江苏新进汽车配件有限公司"/>
    <s v="자동차(일반)"/>
    <s v="AVSS"/>
    <n v="100000960"/>
    <s v="AVSS"/>
    <s v="0.3SQ"/>
    <s v="G"/>
    <m/>
    <n v="1500"/>
    <s v="완제품"/>
    <s v="AVSS 0.3SQ(완제품)"/>
    <s v="A/R송장 (IN)"/>
    <n v="67500"/>
    <s v="M"/>
    <n v="223.43"/>
    <n v="0.25"/>
    <n v="17050.5"/>
  </r>
  <r>
    <x v="1"/>
    <s v="顾客"/>
    <s v="內需"/>
    <s v="-無-"/>
    <s v="C00017"/>
    <x v="3"/>
    <s v="江苏新进汽车配件有限公司"/>
    <s v="자동차(일반)"/>
    <s v="AVSS"/>
    <n v="100000968"/>
    <s v="AVSS"/>
    <s v="0.3SQ"/>
    <s v="L"/>
    <m/>
    <n v="1500"/>
    <s v="완제품"/>
    <s v="AVSS 0.3SQ(완제품)"/>
    <s v="A/R송장 (IN)"/>
    <n v="72000"/>
    <s v="M"/>
    <n v="238.32"/>
    <n v="0.25"/>
    <n v="18187.2"/>
  </r>
  <r>
    <x v="1"/>
    <s v="顾客"/>
    <s v="內需"/>
    <s v="-無-"/>
    <s v="C00017"/>
    <x v="3"/>
    <s v="江苏新进汽车配件有限公司"/>
    <s v="자동차(일반)"/>
    <s v="AVSS"/>
    <n v="100000966"/>
    <s v="AVSS"/>
    <s v="0.3SQ"/>
    <s v="L/W"/>
    <m/>
    <n v="1500"/>
    <s v="완제품"/>
    <s v="AVSS 0.3SQ(완제품)"/>
    <s v="A/R송장 (IN)"/>
    <n v="12000"/>
    <s v="M"/>
    <n v="39.72"/>
    <n v="0.25"/>
    <n v="3031.2"/>
  </r>
  <r>
    <x v="1"/>
    <s v="顾客"/>
    <s v="內需"/>
    <s v="-無-"/>
    <s v="C00017"/>
    <x v="3"/>
    <s v="江苏新进汽车配件有限公司"/>
    <s v="자동차(일반)"/>
    <s v="AVSS"/>
    <n v="100000969"/>
    <s v="AVSS"/>
    <s v="0.3SQ"/>
    <s v="P/B"/>
    <m/>
    <n v="1500"/>
    <s v="완제품"/>
    <s v="AVSS 0.3SQ(완제품)"/>
    <s v="A/R송장 (IN)"/>
    <n v="22500"/>
    <s v="M"/>
    <n v="74.48"/>
    <n v="0.25"/>
    <n v="5683.5"/>
  </r>
  <r>
    <x v="1"/>
    <s v="顾客"/>
    <s v="內需"/>
    <s v="-無-"/>
    <s v="C00017"/>
    <x v="3"/>
    <s v="江苏新进汽车配件有限公司"/>
    <s v="자동차(일반)"/>
    <s v="AVSS"/>
    <n v="100000979"/>
    <s v="AVSS"/>
    <s v="0.3SQ"/>
    <s v="R"/>
    <m/>
    <n v="1500"/>
    <s v="완제품"/>
    <s v="AVSS 0.3SQ(완제품)"/>
    <s v="A/R송장 (IN)"/>
    <n v="9000"/>
    <s v="M"/>
    <n v="29.79"/>
    <n v="0.25"/>
    <n v="2273.4"/>
  </r>
  <r>
    <x v="1"/>
    <s v="顾客"/>
    <s v="內需"/>
    <s v="-無-"/>
    <s v="C00017"/>
    <x v="3"/>
    <s v="江苏新进汽车配件有限公司"/>
    <s v="자동차(일반)"/>
    <s v="AVSS"/>
    <n v="100000992"/>
    <s v="AVSS"/>
    <s v="0.3SQ"/>
    <s v="W"/>
    <m/>
    <n v="1500"/>
    <s v="완제품"/>
    <s v="AVSS 0.3SQ(완제품)"/>
    <s v="A/R송장 (IN)"/>
    <n v="1500"/>
    <s v="M"/>
    <n v="4.97"/>
    <n v="0.25"/>
    <n v="378.9"/>
  </r>
  <r>
    <x v="1"/>
    <s v="顾客"/>
    <s v="內需"/>
    <s v="-無-"/>
    <s v="C00017"/>
    <x v="3"/>
    <s v="江苏新进汽车配件有限公司"/>
    <s v="자동차(일반)"/>
    <s v="AVSS"/>
    <n v="100001000"/>
    <s v="AVSS"/>
    <s v="0.3SQ"/>
    <s v="Y"/>
    <m/>
    <n v="1500"/>
    <s v="완제품"/>
    <s v="AVSS 0.3SQ(완제품)"/>
    <s v="A/R송장 (IN)"/>
    <n v="1500"/>
    <s v="M"/>
    <n v="4.97"/>
    <n v="0.25"/>
    <n v="378.9"/>
  </r>
  <r>
    <x v="1"/>
    <s v="顾客"/>
    <s v="內需"/>
    <s v="-無-"/>
    <s v="C00017"/>
    <x v="3"/>
    <s v="江苏新进汽车配件有限公司"/>
    <s v="자동차(일반)"/>
    <s v="AVSS"/>
    <n v="100000796"/>
    <s v="AVSS"/>
    <s v="1.25SQ"/>
    <s v="L"/>
    <m/>
    <n v="700"/>
    <s v="완제품"/>
    <s v="AVSS 1.25SQ(완제품)"/>
    <s v="A/R송장 (IN)"/>
    <n v="700"/>
    <s v="M"/>
    <n v="7.89"/>
    <n v="0.81"/>
    <n v="568.54"/>
  </r>
  <r>
    <x v="1"/>
    <s v="顾客"/>
    <s v="內需"/>
    <s v="-無-"/>
    <s v="C00017"/>
    <x v="3"/>
    <s v="江苏新进汽车配件有限公司"/>
    <s v="자동차(일반)"/>
    <s v="AVSS"/>
    <n v="100000987"/>
    <s v="AVSS"/>
    <s v="0.3SQ"/>
    <s v="W/O"/>
    <m/>
    <n v="1500"/>
    <s v="완제품"/>
    <s v="AVSS 0.3SQ(완제품)"/>
    <s v="A/R송장 (IN)"/>
    <n v="7500"/>
    <s v="M"/>
    <n v="24.83"/>
    <n v="0.25"/>
    <n v="1894.5"/>
  </r>
  <r>
    <x v="1"/>
    <s v="顾客"/>
    <s v="內需"/>
    <s v="-無-"/>
    <s v="C00017"/>
    <x v="3"/>
    <s v="江苏新进汽车配件有限公司"/>
    <s v="자동차(일반)"/>
    <s v="AVSS"/>
    <n v="100000948"/>
    <s v="AVSS"/>
    <s v="0.3SQ"/>
    <s v="O"/>
    <m/>
    <n v="1500"/>
    <s v="완제품"/>
    <s v="AVSS 0.3SQ(완제품)"/>
    <s v="A/R송장 (IN)"/>
    <n v="1500"/>
    <s v="M"/>
    <n v="4.97"/>
    <n v="0.25"/>
    <n v="378.9"/>
  </r>
  <r>
    <x v="1"/>
    <s v="顾客"/>
    <s v="內需"/>
    <s v="-無-"/>
    <s v="C00017"/>
    <x v="3"/>
    <s v="江苏新进汽车配件有限公司"/>
    <s v="자동차(일반)"/>
    <s v="AVSS"/>
    <n v="100000998"/>
    <s v="AVSS"/>
    <s v="0.3SQ"/>
    <s v="Y/R"/>
    <m/>
    <n v="1500"/>
    <s v="완제품"/>
    <s v="AVSS 0.3SQ(완제품)"/>
    <s v="A/R송장 (IN)"/>
    <n v="9000"/>
    <s v="M"/>
    <n v="29.79"/>
    <n v="0.25"/>
    <n v="2273.4"/>
  </r>
  <r>
    <x v="1"/>
    <s v="顾客"/>
    <s v="內需"/>
    <s v="-無-"/>
    <s v="C00017"/>
    <x v="3"/>
    <s v="江苏新进汽车配件有限公司"/>
    <s v="자동차(일반)"/>
    <s v="AVSS"/>
    <n v="100000944"/>
    <s v="AVSS"/>
    <s v="0.3SQ"/>
    <s v="Br"/>
    <m/>
    <n v="1500"/>
    <s v="완제품"/>
    <s v="AVSS 0.3SQ(완제품)"/>
    <s v="A/R송장 (IN)"/>
    <n v="9000"/>
    <s v="M"/>
    <n v="29.79"/>
    <n v="0.25"/>
    <n v="2273.4"/>
  </r>
  <r>
    <x v="1"/>
    <s v="顾客"/>
    <s v="內需"/>
    <s v="-無-"/>
    <s v="C00017"/>
    <x v="3"/>
    <s v="江苏新进汽车配件有限公司"/>
    <s v="자동차(일반)"/>
    <s v="AVSS"/>
    <n v="100000948"/>
    <s v="AVSS"/>
    <s v="0.3SQ"/>
    <s v="O"/>
    <m/>
    <n v="1500"/>
    <s v="완제품"/>
    <s v="AVSS 0.3SQ(완제품)"/>
    <s v="A/R송장 (IN)"/>
    <n v="15000"/>
    <s v="M"/>
    <n v="49.65"/>
    <n v="0.25"/>
    <n v="3789"/>
  </r>
  <r>
    <x v="1"/>
    <s v="顾客"/>
    <s v="內需"/>
    <s v="-無-"/>
    <s v="C00017"/>
    <x v="3"/>
    <s v="江苏新进汽车配件有限公司"/>
    <s v="자동차(일반)"/>
    <s v="AVSS"/>
    <n v="100000972"/>
    <s v="AVSS"/>
    <s v="0.3SQ"/>
    <s v="P"/>
    <m/>
    <n v="1500"/>
    <s v="완제품"/>
    <s v="AVSS 0.3SQ(완제품)"/>
    <s v="A/R송장 (IN)"/>
    <n v="16500"/>
    <s v="M"/>
    <n v="54.62"/>
    <n v="0.25"/>
    <n v="4167.8999999999996"/>
  </r>
  <r>
    <x v="1"/>
    <s v="顾客"/>
    <s v="內需"/>
    <s v="-無-"/>
    <s v="C00017"/>
    <x v="3"/>
    <s v="江苏新进汽车配件有限公司"/>
    <s v="자동차(일반)"/>
    <s v="AVSS"/>
    <n v="100000985"/>
    <s v="AVSS"/>
    <s v="0.3SQ"/>
    <s v="V"/>
    <m/>
    <n v="1500"/>
    <s v="완제품"/>
    <s v="AVSS 0.3SQ(완제품)"/>
    <s v="A/R송장 (IN)"/>
    <n v="6000"/>
    <s v="M"/>
    <n v="19.86"/>
    <n v="0.25"/>
    <n v="1515.6"/>
  </r>
  <r>
    <x v="1"/>
    <s v="顾客"/>
    <s v="內需"/>
    <s v="-無-"/>
    <s v="C00017"/>
    <x v="3"/>
    <s v="江苏新进汽车配件有限公司"/>
    <s v="자동차(일반)"/>
    <s v="AVSS"/>
    <n v="100000552"/>
    <s v="AVSS"/>
    <s v="0.5SQ"/>
    <s v="L/W"/>
    <m/>
    <n v="1000"/>
    <s v="완제품"/>
    <s v="AVSS 0.5SQ(완제품)"/>
    <s v="A/R송장 (IN)"/>
    <n v="5000"/>
    <s v="M"/>
    <n v="25.05"/>
    <n v="0.37"/>
    <n v="1850"/>
  </r>
  <r>
    <x v="1"/>
    <s v="顾客"/>
    <s v="內需"/>
    <s v="-無-"/>
    <s v="C00017"/>
    <x v="3"/>
    <s v="江苏新进汽车配件有限公司"/>
    <s v="자동차(일반)"/>
    <s v="AVSS"/>
    <n v="100000573"/>
    <s v="AVSS"/>
    <s v="0.5SQ"/>
    <s v="R/W"/>
    <m/>
    <n v="1000"/>
    <s v="완제품"/>
    <s v="AVSS 0.5SQ(완제품)"/>
    <s v="A/R송장 (IN)"/>
    <n v="6000"/>
    <s v="M"/>
    <n v="30.06"/>
    <n v="0.37"/>
    <n v="2220"/>
  </r>
  <r>
    <x v="1"/>
    <s v="顾客"/>
    <s v="內需"/>
    <s v="-無-"/>
    <s v="C00017"/>
    <x v="3"/>
    <s v="江苏新进汽车配件有限公司"/>
    <s v="자동차(일반)"/>
    <s v="AVSS"/>
    <n v="100000928"/>
    <s v="AVSS"/>
    <s v="0.3SQ"/>
    <s v="Gr/Y"/>
    <m/>
    <n v="1500"/>
    <s v="완제품"/>
    <s v="AVSS 0.3SQ(완제품)"/>
    <s v="A/R송장 (IN)"/>
    <n v="7500"/>
    <s v="M"/>
    <n v="24.83"/>
    <n v="0.25"/>
    <n v="1894.5"/>
  </r>
  <r>
    <x v="1"/>
    <s v="顾客"/>
    <s v="內需"/>
    <s v="-無-"/>
    <s v="C00017"/>
    <x v="3"/>
    <s v="江苏新进汽车配件有限公司"/>
    <s v="자동차(일반)"/>
    <s v="AVSS"/>
    <n v="100000936"/>
    <s v="AVSS"/>
    <s v="0.3SQ"/>
    <s v="B"/>
    <m/>
    <n v="1500"/>
    <s v="완제품"/>
    <s v="AVSS 0.3SQ(완제품)"/>
    <s v="A/R송장 (IN)"/>
    <n v="7500"/>
    <s v="M"/>
    <n v="24.83"/>
    <n v="0.25"/>
    <n v="1894.5"/>
  </r>
  <r>
    <x v="1"/>
    <s v="顾客"/>
    <s v="內需"/>
    <s v="-無-"/>
    <s v="C00017"/>
    <x v="3"/>
    <s v="江苏新进汽车配件有限公司"/>
    <s v="자동차(일반)"/>
    <s v="AVSS"/>
    <n v="100000944"/>
    <s v="AVSS"/>
    <s v="0.3SQ"/>
    <s v="Br"/>
    <m/>
    <n v="1500"/>
    <s v="완제품"/>
    <s v="AVSS 0.3SQ(완제품)"/>
    <s v="A/R송장 (IN)"/>
    <n v="7500"/>
    <s v="M"/>
    <n v="24.83"/>
    <n v="0.25"/>
    <n v="1894.5"/>
  </r>
  <r>
    <x v="1"/>
    <s v="顾客"/>
    <s v="內需"/>
    <s v="-無-"/>
    <s v="C00017"/>
    <x v="3"/>
    <s v="江苏新进汽车配件有限公司"/>
    <s v="자동차(일반)"/>
    <s v="AVSS"/>
    <n v="100000960"/>
    <s v="AVSS"/>
    <s v="0.3SQ"/>
    <s v="G"/>
    <m/>
    <n v="1500"/>
    <s v="완제품"/>
    <s v="AVSS 0.3SQ(완제품)"/>
    <s v="A/R송장 (IN)"/>
    <n v="4500"/>
    <s v="M"/>
    <n v="14.9"/>
    <n v="0.25"/>
    <n v="1136.7"/>
  </r>
  <r>
    <x v="1"/>
    <s v="顾客"/>
    <s v="內需"/>
    <s v="-無-"/>
    <s v="C00017"/>
    <x v="3"/>
    <s v="江苏新进汽车配件有限公司"/>
    <s v="자동차(일반)"/>
    <s v="AVSS"/>
    <n v="100000966"/>
    <s v="AVSS"/>
    <s v="0.3SQ"/>
    <s v="L/W"/>
    <m/>
    <n v="1500"/>
    <s v="완제품"/>
    <s v="AVSS 0.3SQ(완제품)"/>
    <s v="A/R송장 (IN)"/>
    <n v="9000"/>
    <s v="M"/>
    <n v="29.79"/>
    <n v="0.25"/>
    <n v="2273.4"/>
  </r>
  <r>
    <x v="1"/>
    <s v="顾客"/>
    <s v="內需"/>
    <s v="-無-"/>
    <s v="C00017"/>
    <x v="3"/>
    <s v="江苏新进汽车配件有限公司"/>
    <s v="자동차(일반)"/>
    <s v="AVSS"/>
    <n v="100000948"/>
    <s v="AVSS"/>
    <s v="0.3SQ"/>
    <s v="O"/>
    <m/>
    <n v="1500"/>
    <s v="완제품"/>
    <s v="AVSS 0.3SQ(완제품)"/>
    <s v="A/R송장 (IN)"/>
    <n v="9000"/>
    <s v="M"/>
    <n v="29.79"/>
    <n v="0.25"/>
    <n v="2273.4"/>
  </r>
  <r>
    <x v="1"/>
    <s v="顾客"/>
    <s v="內需"/>
    <s v="-無-"/>
    <s v="C00017"/>
    <x v="3"/>
    <s v="江苏新进汽车配件有限公司"/>
    <s v="자동차(일반)"/>
    <s v="AVSS"/>
    <n v="100000972"/>
    <s v="AVSS"/>
    <s v="0.3SQ"/>
    <s v="P"/>
    <m/>
    <n v="1500"/>
    <s v="완제품"/>
    <s v="AVSS 0.3SQ(완제품)"/>
    <s v="A/R송장 (IN)"/>
    <n v="15000"/>
    <s v="M"/>
    <n v="49.65"/>
    <n v="0.25"/>
    <n v="3789"/>
  </r>
  <r>
    <x v="1"/>
    <s v="顾客"/>
    <s v="內需"/>
    <s v="-無-"/>
    <s v="C00017"/>
    <x v="3"/>
    <s v="江苏新进汽车配件有限公司"/>
    <s v="자동차(일반)"/>
    <s v="AVSS"/>
    <n v="100000969"/>
    <s v="AVSS"/>
    <s v="0.3SQ"/>
    <s v="P/B"/>
    <m/>
    <n v="1500"/>
    <s v="완제품"/>
    <s v="AVSS 0.3SQ(완제품)"/>
    <s v="A/R송장 (IN)"/>
    <n v="7500"/>
    <s v="M"/>
    <n v="24.83"/>
    <n v="0.25"/>
    <n v="1894.5"/>
  </r>
  <r>
    <x v="1"/>
    <s v="顾客"/>
    <s v="內需"/>
    <s v="-無-"/>
    <s v="C00017"/>
    <x v="3"/>
    <s v="江苏新进汽车配件有限公司"/>
    <s v="자동차(일반)"/>
    <s v="AVSS"/>
    <n v="100000973"/>
    <s v="AVSS"/>
    <s v="0.3SQ"/>
    <s v="R/B"/>
    <m/>
    <n v="1500"/>
    <s v="완제품"/>
    <s v="AVSS 0.3SQ(완제품)"/>
    <s v="A/R송장 (IN)"/>
    <n v="6000"/>
    <s v="M"/>
    <n v="19.86"/>
    <n v="0.25"/>
    <n v="1515.6"/>
  </r>
  <r>
    <x v="1"/>
    <s v="顾客"/>
    <s v="內需"/>
    <s v="-無-"/>
    <s v="C00017"/>
    <x v="3"/>
    <s v="江苏新进汽车配件有限公司"/>
    <s v="자동차(일반)"/>
    <s v="AVSS"/>
    <n v="100000986"/>
    <s v="AVSS"/>
    <s v="0.3SQ"/>
    <s v="W/B"/>
    <m/>
    <n v="1500"/>
    <s v="완제품"/>
    <s v="AVSS 0.3SQ(완제품)"/>
    <s v="A/R송장 (IN)"/>
    <n v="6000"/>
    <s v="M"/>
    <n v="19.86"/>
    <n v="0.25"/>
    <n v="1515.6"/>
  </r>
  <r>
    <x v="1"/>
    <s v="顾客"/>
    <s v="內需"/>
    <s v="-無-"/>
    <s v="C00017"/>
    <x v="3"/>
    <s v="江苏新进汽车配件有限公司"/>
    <s v="자동차(일반)"/>
    <s v="AVSS"/>
    <n v="100000639"/>
    <s v="AVSS"/>
    <s v="0.85SQ"/>
    <s v="B"/>
    <m/>
    <n v="1000"/>
    <s v="완제품"/>
    <s v="AVSS 0.85SQ(완제품)"/>
    <s v="A/R송장 (IN)"/>
    <n v="7000"/>
    <s v="M"/>
    <n v="53.83"/>
    <n v="0.56999999999999995"/>
    <n v="3966.9"/>
  </r>
  <r>
    <x v="1"/>
    <s v="顾客"/>
    <s v="內需"/>
    <s v="-無-"/>
    <s v="C00017"/>
    <x v="3"/>
    <s v="江苏新进汽车配件有限公司"/>
    <s v="자동차(일반)"/>
    <s v="AVSS"/>
    <n v="100000706"/>
    <s v="AVSS"/>
    <s v="0.85SQ"/>
    <s v="R"/>
    <m/>
    <n v="1000"/>
    <s v="완제품"/>
    <s v="AVSS 0.85SQ(완제품)"/>
    <s v="A/R송장 (IN)"/>
    <n v="5000"/>
    <s v="M"/>
    <n v="38.450000000000003"/>
    <n v="0.56999999999999995"/>
    <n v="2833.5"/>
  </r>
  <r>
    <x v="1"/>
    <s v="顾客"/>
    <s v="內需"/>
    <s v="-無-"/>
    <s v="C00017"/>
    <x v="3"/>
    <s v="江苏新进汽车配件有限公司"/>
    <s v="자동차(일반)"/>
    <s v="AVSS"/>
    <n v="100000759"/>
    <s v="AVSS"/>
    <s v="1.25SQ"/>
    <s v="B"/>
    <m/>
    <n v="700"/>
    <s v="완제품"/>
    <s v="AVSS 1.25SQ(완제품)"/>
    <s v="A/R송장 (IN)"/>
    <n v="1400"/>
    <s v="M"/>
    <n v="15.78"/>
    <n v="0.81"/>
    <n v="1137.08"/>
  </r>
  <r>
    <x v="1"/>
    <s v="顾客"/>
    <s v="內需"/>
    <s v="-無-"/>
    <s v="C00017"/>
    <x v="3"/>
    <s v="江苏新进汽车配件有限公司"/>
    <s v="자동차(일반)"/>
    <s v="AVSS"/>
    <n v="100000787"/>
    <s v="AVSS"/>
    <s v="1.25SQ"/>
    <s v="G"/>
    <m/>
    <n v="700"/>
    <s v="완제품"/>
    <s v="AVSS 1.25SQ(완제품)"/>
    <s v="A/R송장 (IN)"/>
    <n v="3500"/>
    <s v="M"/>
    <n v="39.450000000000003"/>
    <n v="0.81"/>
    <n v="2842.7"/>
  </r>
  <r>
    <x v="1"/>
    <s v="顾客"/>
    <s v="內需"/>
    <s v="-無-"/>
    <s v="C00017"/>
    <x v="3"/>
    <s v="江苏新进汽车配件有限公司"/>
    <s v="자동차(일반)"/>
    <s v="AVSS"/>
    <n v="100000796"/>
    <s v="AVSS"/>
    <s v="1.25SQ"/>
    <s v="L"/>
    <m/>
    <n v="700"/>
    <s v="완제품"/>
    <s v="AVSS 1.25SQ(완제품)"/>
    <s v="A/R송장 (IN)"/>
    <n v="3500"/>
    <s v="M"/>
    <n v="39.450000000000003"/>
    <n v="0.81"/>
    <n v="2842.7"/>
  </r>
  <r>
    <x v="1"/>
    <s v="顾客"/>
    <s v="內需"/>
    <s v="-無-"/>
    <s v="C00017"/>
    <x v="3"/>
    <s v="江苏新进汽车配件有限公司"/>
    <s v="자동차(일반)"/>
    <s v="AVSS"/>
    <n v="100000935"/>
    <s v="AVSS"/>
    <s v="0.3SQ"/>
    <s v="B/Y"/>
    <m/>
    <n v="1500"/>
    <s v="완제품"/>
    <s v="AVSS 0.3SQ(완제품)"/>
    <s v="A/R송장 (IN)"/>
    <n v="6000"/>
    <s v="M"/>
    <n v="19.86"/>
    <n v="0.25"/>
    <n v="1515.6"/>
  </r>
  <r>
    <x v="1"/>
    <s v="顾客"/>
    <s v="內需"/>
    <s v="-無-"/>
    <s v="C00020"/>
    <x v="12"/>
    <s v="盐城市晟广达汽车零部件有限公司"/>
    <s v="자동차(일반)"/>
    <s v="AVSS"/>
    <n v="100000566"/>
    <s v="AVSS"/>
    <s v="0.5SQ"/>
    <s v="P"/>
    <m/>
    <n v="1000"/>
    <s v="완제품"/>
    <s v="AVSS 0.5SQ(완제품)"/>
    <s v="A/R송장 (IN)"/>
    <n v="2000"/>
    <s v="M"/>
    <n v="10.02"/>
    <n v="0.39"/>
    <n v="784.2"/>
  </r>
  <r>
    <x v="1"/>
    <s v="顾客"/>
    <s v="內需"/>
    <s v="-無-"/>
    <s v="C00020"/>
    <x v="12"/>
    <s v="盐城市晟广达汽车零部件有限公司"/>
    <s v="자동차(일반)"/>
    <s v="AVSS"/>
    <n v="100000759"/>
    <s v="AVSS"/>
    <s v="1.25SQ"/>
    <s v="B"/>
    <m/>
    <n v="700"/>
    <s v="완제품"/>
    <s v="AVSS 1.25SQ(완제품)"/>
    <s v="A/R송장 (IN)"/>
    <n v="1400"/>
    <s v="M"/>
    <n v="15.78"/>
    <n v="0.83"/>
    <n v="1167.04"/>
  </r>
  <r>
    <x v="1"/>
    <s v="顾客"/>
    <s v="內需"/>
    <s v="-無-"/>
    <s v="C00020"/>
    <x v="12"/>
    <s v="盐城市晟广达汽车零部件有限公司"/>
    <s v="자동차(일반)"/>
    <s v="AVSS"/>
    <n v="100000754"/>
    <s v="AVSS"/>
    <s v="1.25SQ"/>
    <s v="B/G"/>
    <m/>
    <n v="700"/>
    <s v="완제품"/>
    <s v="AVSS 1.25SQ(완제품)"/>
    <s v="A/R송장 (IN)"/>
    <n v="3500"/>
    <s v="M"/>
    <n v="39.450000000000003"/>
    <n v="0.83"/>
    <n v="2917.6"/>
  </r>
  <r>
    <x v="1"/>
    <s v="顾客"/>
    <s v="內需"/>
    <s v="-無-"/>
    <s v="C00020"/>
    <x v="12"/>
    <s v="盐城市晟广达汽车零部件有限公司"/>
    <s v="자동차(일반)"/>
    <s v="AVSS"/>
    <n v="100000750"/>
    <s v="AVSS"/>
    <s v="1.25SQ"/>
    <s v="Gr"/>
    <m/>
    <n v="700"/>
    <s v="완제품"/>
    <s v="AVSS 1.25SQ(완제품)"/>
    <s v="A/R송장 (IN)"/>
    <n v="3500"/>
    <s v="M"/>
    <n v="39.450000000000003"/>
    <n v="0.83"/>
    <n v="2917.6"/>
  </r>
  <r>
    <x v="1"/>
    <s v="顾客"/>
    <s v="內需"/>
    <s v="-無-"/>
    <s v="C00020"/>
    <x v="12"/>
    <s v="盐城市晟广达汽车零部件有限公司"/>
    <s v="자동차(일반)"/>
    <s v="AVSS"/>
    <n v="100000810"/>
    <s v="AVSS"/>
    <s v="1.25SQ"/>
    <s v="R"/>
    <m/>
    <n v="700"/>
    <s v="완제품"/>
    <s v="AVSS 1.25SQ(완제품)"/>
    <s v="A/R송장 (IN)"/>
    <n v="1400"/>
    <s v="M"/>
    <n v="15.78"/>
    <n v="0.83"/>
    <n v="1167.04"/>
  </r>
  <r>
    <x v="1"/>
    <s v="顾客"/>
    <s v="內需"/>
    <s v="-無-"/>
    <s v="C00020"/>
    <x v="12"/>
    <s v="盐城市晟广达汽车零部件有限公司"/>
    <s v="자동차(일반)"/>
    <s v="AVSS"/>
    <n v="100000936"/>
    <s v="AVSS"/>
    <s v="0.3SQ"/>
    <s v="B"/>
    <m/>
    <n v="1500"/>
    <s v="완제품"/>
    <s v="AVSS 0.3SQ(완제품)"/>
    <s v="A/R송장 (IN)"/>
    <n v="24000"/>
    <s v="M"/>
    <n v="79.44"/>
    <n v="0.26"/>
    <n v="6355.2"/>
  </r>
  <r>
    <x v="1"/>
    <s v="顾客"/>
    <s v="內需"/>
    <s v="-無-"/>
    <s v="C00020"/>
    <x v="12"/>
    <s v="盐城市晟广达汽车零部件有限公司"/>
    <s v="자동차(일반)"/>
    <s v="AVSS"/>
    <n v="100000934"/>
    <s v="AVSS"/>
    <s v="0.3SQ"/>
    <s v="B/W"/>
    <m/>
    <n v="1500"/>
    <s v="완제품"/>
    <s v="AVSS 0.3SQ(완제품)"/>
    <s v="A/R송장 (IN)"/>
    <n v="7500"/>
    <s v="M"/>
    <n v="24.83"/>
    <n v="0.26"/>
    <n v="1986"/>
  </r>
  <r>
    <x v="1"/>
    <s v="顾客"/>
    <s v="內需"/>
    <s v="-無-"/>
    <s v="C00020"/>
    <x v="12"/>
    <s v="盐城市晟广达汽车零部件有限公司"/>
    <s v="자동차(일반)"/>
    <s v="AVSS"/>
    <n v="100000955"/>
    <s v="AVSS"/>
    <s v="0.3SQ"/>
    <s v="G/O"/>
    <m/>
    <n v="1500"/>
    <s v="완제품"/>
    <s v="AVSS 0.3SQ(완제품)"/>
    <s v="A/R송장 (IN)"/>
    <n v="1500"/>
    <s v="M"/>
    <n v="4.97"/>
    <n v="0.26"/>
    <n v="397.2"/>
  </r>
  <r>
    <x v="1"/>
    <s v="顾客"/>
    <s v="內需"/>
    <s v="-無-"/>
    <s v="C00020"/>
    <x v="12"/>
    <s v="盐城市晟广达汽车零部件有限公司"/>
    <s v="자동차(일반)"/>
    <s v="AVSS"/>
    <n v="100000924"/>
    <s v="AVSS"/>
    <s v="0.3SQ"/>
    <s v="Gr/B"/>
    <m/>
    <n v="1500"/>
    <s v="완제품"/>
    <s v="AVSS 0.3SQ(완제품)"/>
    <s v="A/R송장 (IN)"/>
    <n v="1500"/>
    <s v="M"/>
    <n v="4.97"/>
    <n v="0.26"/>
    <n v="397.2"/>
  </r>
  <r>
    <x v="1"/>
    <s v="顾客"/>
    <s v="內需"/>
    <s v="-無-"/>
    <s v="C00020"/>
    <x v="12"/>
    <s v="盐城市晟广达汽车零部件有限公司"/>
    <s v="자동차(일반)"/>
    <s v="AVSS"/>
    <n v="100000925"/>
    <s v="AVSS"/>
    <s v="0.3SQ"/>
    <s v="Gr/O"/>
    <m/>
    <n v="1500"/>
    <s v="완제품"/>
    <s v="AVSS 0.3SQ(완제품)"/>
    <s v="A/R송장 (IN)"/>
    <n v="1500"/>
    <s v="M"/>
    <n v="4.97"/>
    <n v="0.26"/>
    <n v="397.2"/>
  </r>
  <r>
    <x v="1"/>
    <s v="顾客"/>
    <s v="內需"/>
    <s v="-無-"/>
    <s v="C00020"/>
    <x v="12"/>
    <s v="盐城市晟广达汽车零部件有限公司"/>
    <s v="자동차(일반)"/>
    <s v="AVSS"/>
    <n v="100000993"/>
    <s v="AVSS"/>
    <s v="0.3SQ"/>
    <s v="Y/B"/>
    <m/>
    <n v="1500"/>
    <s v="완제품"/>
    <s v="AVSS 0.3SQ(완제품)"/>
    <s v="A/R송장 (IN)"/>
    <n v="1500"/>
    <s v="M"/>
    <n v="4.97"/>
    <n v="0.26"/>
    <n v="397.2"/>
  </r>
  <r>
    <x v="1"/>
    <s v="顾客"/>
    <s v="內需"/>
    <s v="-無-"/>
    <s v="C00020"/>
    <x v="12"/>
    <s v="盐城市晟广达汽车零部件有限公司"/>
    <s v="자동차(일반)"/>
    <s v="AVSS"/>
    <n v="100000524"/>
    <s v="AVSS"/>
    <s v="0.5SQ"/>
    <s v="O"/>
    <m/>
    <n v="1000"/>
    <s v="완제품"/>
    <s v="AVSS 0.5SQ(완제품)"/>
    <s v="A/R송장 (IN)"/>
    <n v="1000"/>
    <s v="M"/>
    <n v="5.01"/>
    <n v="0.39"/>
    <n v="392.1"/>
  </r>
  <r>
    <x v="1"/>
    <s v="顾客"/>
    <s v="內需"/>
    <s v="-無-"/>
    <s v="C00020"/>
    <x v="12"/>
    <s v="盐城市晟广达汽车零部件有限公司"/>
    <s v="자동차(일반)"/>
    <s v="AVSS"/>
    <n v="100000978"/>
    <s v="AVSS"/>
    <s v="0.3SQ"/>
    <s v="R/Y"/>
    <m/>
    <n v="1500"/>
    <s v="완제품"/>
    <s v="AVSS 0.3SQ(완제품)"/>
    <s v="A/R송장 (IN)"/>
    <n v="900"/>
    <s v="M"/>
    <n v="2.98"/>
    <n v="0.26"/>
    <n v="238.32"/>
  </r>
  <r>
    <x v="1"/>
    <s v="顾客"/>
    <s v="內需"/>
    <s v="-無-"/>
    <s v="C00020"/>
    <x v="12"/>
    <s v="盐城市晟广达汽车零部件有限公司"/>
    <s v="자동차(일반)"/>
    <s v="AVSS"/>
    <n v="100000541"/>
    <s v="AVSS"/>
    <s v="0.5SQ"/>
    <s v="G"/>
    <m/>
    <n v="1000"/>
    <s v="완제품"/>
    <s v="AVSS 0.5SQ(완제품)"/>
    <s v="A/R송장 (IN)"/>
    <n v="4000"/>
    <s v="M"/>
    <n v="20.04"/>
    <n v="0.39"/>
    <n v="1568.4"/>
  </r>
  <r>
    <x v="1"/>
    <s v="顾客"/>
    <s v="內需"/>
    <s v="-無-"/>
    <s v="C00020"/>
    <x v="12"/>
    <s v="盐城市晟广达汽车零部件有限公司"/>
    <s v="자동차(일반)"/>
    <s v="AVSS"/>
    <n v="100000494"/>
    <s v="AVSS"/>
    <s v="0.5SQ"/>
    <s v="B/G"/>
    <m/>
    <n v="1000"/>
    <s v="완제품"/>
    <s v="AVSS 0.5SQ(완제품)"/>
    <s v="A/R송장 (IN)"/>
    <n v="1000"/>
    <s v="M"/>
    <n v="5.01"/>
    <n v="0.39"/>
    <n v="392.1"/>
  </r>
  <r>
    <x v="1"/>
    <s v="顾客"/>
    <s v="內需"/>
    <s v="-無-"/>
    <s v="C00020"/>
    <x v="12"/>
    <s v="盐城市晟广达汽车零部件有限公司"/>
    <s v="자동차(일반)"/>
    <s v="AVSS"/>
    <n v="100000494"/>
    <s v="AVSS"/>
    <s v="0.5SQ"/>
    <s v="B/G"/>
    <m/>
    <n v="1000"/>
    <s v="완제품"/>
    <s v="AVSS 0.5SQ(완제품)"/>
    <s v="A/R송장 (IN)"/>
    <n v="5000"/>
    <s v="M"/>
    <n v="25.05"/>
    <n v="0.39"/>
    <n v="1960.5"/>
  </r>
  <r>
    <x v="1"/>
    <s v="顾客"/>
    <s v="內需"/>
    <s v="-無-"/>
    <s v="C00020"/>
    <x v="12"/>
    <s v="盐城市晟广达汽车零部件有限公司"/>
    <s v="자동차(일반)"/>
    <s v="AVSS"/>
    <n v="100000936"/>
    <s v="AVSS"/>
    <s v="0.3SQ"/>
    <s v="B"/>
    <m/>
    <n v="1500"/>
    <s v="완제품"/>
    <s v="AVSS 0.3SQ(완제품)"/>
    <s v="A/R송장 (IN)"/>
    <n v="4500"/>
    <s v="M"/>
    <n v="14.9"/>
    <n v="0.26"/>
    <n v="1191.5999999999999"/>
  </r>
  <r>
    <x v="1"/>
    <s v="顾客"/>
    <s v="內需"/>
    <s v="-無-"/>
    <s v="C00020"/>
    <x v="12"/>
    <s v="盐城市晟广达汽车零部件有限公司"/>
    <s v="자동차(일반)"/>
    <s v="AVSS"/>
    <n v="100000554"/>
    <s v="AVSS"/>
    <s v="0.5SQ"/>
    <s v="L"/>
    <m/>
    <n v="1000"/>
    <s v="완제품"/>
    <s v="AVSS 0.5SQ(완제품)"/>
    <s v="A/R송장 (IN)"/>
    <n v="3000"/>
    <s v="M"/>
    <n v="15.03"/>
    <n v="0.39"/>
    <n v="1176.3"/>
  </r>
  <r>
    <x v="1"/>
    <s v="顾客"/>
    <s v="內需"/>
    <s v="-無-"/>
    <s v="C00020"/>
    <x v="12"/>
    <s v="盐城市晟广达汽车零部件有限公司"/>
    <s v="자동차(일반)"/>
    <s v="AVSS"/>
    <n v="100000531"/>
    <s v="AVSS"/>
    <s v="0.5SQ"/>
    <s v="Lg"/>
    <m/>
    <n v="1000"/>
    <s v="완제품"/>
    <s v="AVSS 0.5SQ(완제품)"/>
    <s v="A/R송장 (IN)"/>
    <n v="600"/>
    <s v="M"/>
    <n v="3.01"/>
    <n v="0.39"/>
    <n v="235.26"/>
  </r>
  <r>
    <x v="1"/>
    <s v="顾客"/>
    <s v="內需"/>
    <s v="-無-"/>
    <s v="C00020"/>
    <x v="12"/>
    <s v="盐城市晟广达汽车零部件有限公司"/>
    <s v="자동차(일반)"/>
    <s v="AVSS"/>
    <n v="100000601"/>
    <s v="AVSS"/>
    <s v="0.5SQ"/>
    <s v="W/L"/>
    <m/>
    <n v="1000"/>
    <s v="완제품"/>
    <s v="AVSS 0.5SQ(완제품)"/>
    <s v="A/R송장 (IN)"/>
    <n v="6000"/>
    <s v="M"/>
    <n v="30.06"/>
    <n v="0.39"/>
    <n v="2352.6"/>
  </r>
  <r>
    <x v="1"/>
    <s v="顾客"/>
    <s v="內需"/>
    <s v="-無-"/>
    <s v="C00020"/>
    <x v="12"/>
    <s v="盐城市晟广达汽车零部件有限公司"/>
    <s v="자동차(일반)"/>
    <s v="AVSS"/>
    <n v="100000757"/>
    <s v="AVSS"/>
    <s v="1.25SQ"/>
    <s v="B/W"/>
    <m/>
    <n v="700"/>
    <s v="완제품"/>
    <s v="AVSS 1.25SQ(완제품)"/>
    <s v="A/R송장 (IN)"/>
    <n v="5600"/>
    <s v="M"/>
    <n v="63.11"/>
    <n v="0.83"/>
    <n v="4668.16"/>
  </r>
  <r>
    <x v="1"/>
    <s v="顾客"/>
    <s v="內需"/>
    <s v="-無-"/>
    <s v="C00020"/>
    <x v="12"/>
    <s v="盐城市晟广达汽车零部件有限公司"/>
    <s v="자동차(일반)"/>
    <s v="AVSS"/>
    <n v="100000936"/>
    <s v="AVSS"/>
    <s v="0.3SQ"/>
    <s v="B"/>
    <m/>
    <n v="1500"/>
    <s v="완제품"/>
    <s v="AVSS 0.3SQ(완제품)"/>
    <s v="A/R송장 (IN)"/>
    <n v="16500"/>
    <s v="M"/>
    <n v="54.62"/>
    <n v="0.26"/>
    <n v="4369.2"/>
  </r>
  <r>
    <x v="1"/>
    <s v="顾客"/>
    <s v="內需"/>
    <s v="-無-"/>
    <s v="C00020"/>
    <x v="12"/>
    <s v="盐城市晟广达汽车零部件有限公司"/>
    <s v="자동차(일반)"/>
    <s v="AVSS"/>
    <n v="100000934"/>
    <s v="AVSS"/>
    <s v="0.3SQ"/>
    <s v="B/W"/>
    <m/>
    <n v="1500"/>
    <s v="완제품"/>
    <s v="AVSS 0.3SQ(완제품)"/>
    <s v="A/R송장 (IN)"/>
    <n v="12000"/>
    <s v="M"/>
    <n v="39.72"/>
    <n v="0.26"/>
    <n v="3177.6"/>
  </r>
  <r>
    <x v="1"/>
    <s v="顾客"/>
    <s v="內需"/>
    <s v="-無-"/>
    <s v="C00020"/>
    <x v="12"/>
    <s v="盐城市晟广达汽车零部件有限公司"/>
    <s v="자동차(일반)"/>
    <s v="AVSS"/>
    <n v="100000955"/>
    <s v="AVSS"/>
    <s v="0.3SQ"/>
    <s v="G/O"/>
    <m/>
    <n v="1500"/>
    <s v="완제품"/>
    <s v="AVSS 0.3SQ(완제품)"/>
    <s v="A/R송장 (IN)"/>
    <n v="1500"/>
    <s v="M"/>
    <n v="4.97"/>
    <n v="0.26"/>
    <n v="397.2"/>
  </r>
  <r>
    <x v="1"/>
    <s v="顾客"/>
    <s v="內需"/>
    <s v="-無-"/>
    <s v="C00020"/>
    <x v="12"/>
    <s v="盐城市晟广达汽车零部件有限公司"/>
    <s v="자동차(일반)"/>
    <s v="AVSS"/>
    <n v="100000929"/>
    <s v="AVSS"/>
    <s v="0.3SQ"/>
    <s v="Gr"/>
    <m/>
    <n v="1500"/>
    <s v="완제품"/>
    <s v="AVSS 0.3SQ(완제품)"/>
    <s v="A/R송장 (IN)"/>
    <n v="1500"/>
    <s v="M"/>
    <n v="4.97"/>
    <n v="0.26"/>
    <n v="397.2"/>
  </r>
  <r>
    <x v="1"/>
    <s v="顾客"/>
    <s v="內需"/>
    <s v="-無-"/>
    <s v="C00020"/>
    <x v="12"/>
    <s v="盐城市晟广达汽车零部件有限公司"/>
    <s v="자동차(일반)"/>
    <s v="AVSS"/>
    <n v="100000924"/>
    <s v="AVSS"/>
    <s v="0.3SQ"/>
    <s v="Gr/B"/>
    <m/>
    <n v="1500"/>
    <s v="완제품"/>
    <s v="AVSS 0.3SQ(완제품)"/>
    <s v="A/R송장 (IN)"/>
    <n v="1500"/>
    <s v="M"/>
    <n v="4.97"/>
    <n v="0.26"/>
    <n v="397.2"/>
  </r>
  <r>
    <x v="1"/>
    <s v="顾客"/>
    <s v="內需"/>
    <s v="-無-"/>
    <s v="C00020"/>
    <x v="12"/>
    <s v="盐城市晟广达汽车零部件有限公司"/>
    <s v="자동차(일반)"/>
    <s v="AVSS"/>
    <n v="100000992"/>
    <s v="AVSS"/>
    <s v="0.3SQ"/>
    <s v="W"/>
    <m/>
    <n v="1500"/>
    <s v="완제품"/>
    <s v="AVSS 0.3SQ(완제품)"/>
    <s v="A/R송장 (IN)"/>
    <n v="9000"/>
    <s v="M"/>
    <n v="29.79"/>
    <n v="0.26"/>
    <n v="2383.1999999999998"/>
  </r>
  <r>
    <x v="1"/>
    <s v="顾客"/>
    <s v="內需"/>
    <s v="-無-"/>
    <s v="C00020"/>
    <x v="12"/>
    <s v="盐城市晟广达汽车零部件有限公司"/>
    <s v="자동차(일반)"/>
    <s v="AVSS"/>
    <n v="100000993"/>
    <s v="AVSS"/>
    <s v="0.3SQ"/>
    <s v="Y/B"/>
    <m/>
    <n v="1500"/>
    <s v="완제품"/>
    <s v="AVSS 0.3SQ(완제품)"/>
    <s v="A/R송장 (IN)"/>
    <n v="1500"/>
    <s v="M"/>
    <n v="4.97"/>
    <n v="0.26"/>
    <n v="397.2"/>
  </r>
  <r>
    <x v="1"/>
    <s v="顾客"/>
    <s v="內需"/>
    <s v="-無-"/>
    <s v="C00020"/>
    <x v="12"/>
    <s v="盐城市晟广达汽车零部件有限公司"/>
    <s v="자동차(일반)"/>
    <s v="AVSS"/>
    <n v="100000501"/>
    <s v="AVSS"/>
    <s v="0.5SQ"/>
    <s v="B"/>
    <m/>
    <n v="1000"/>
    <s v="완제품"/>
    <s v="AVSS 0.5SQ(완제품)"/>
    <s v="A/R송장 (IN)"/>
    <n v="18000"/>
    <s v="M"/>
    <n v="90.18"/>
    <n v="0.39"/>
    <n v="7057.8"/>
  </r>
  <r>
    <x v="1"/>
    <s v="顾客"/>
    <s v="內需"/>
    <s v="-無-"/>
    <s v="C00020"/>
    <x v="12"/>
    <s v="盐城市晟广达汽车零部件有限公司"/>
    <s v="자동차(일반)"/>
    <s v="AVSS"/>
    <n v="100000514"/>
    <s v="AVSS"/>
    <s v="0.5SQ"/>
    <s v="Br"/>
    <m/>
    <n v="1000"/>
    <s v="완제품"/>
    <s v="AVSS 0.5SQ(완제품)"/>
    <s v="A/R송장 (IN)"/>
    <n v="1000"/>
    <s v="M"/>
    <n v="5.01"/>
    <n v="0.39"/>
    <n v="392.1"/>
  </r>
  <r>
    <x v="1"/>
    <s v="顾客"/>
    <s v="內需"/>
    <s v="-無-"/>
    <s v="C00020"/>
    <x v="12"/>
    <s v="盐城市晟广达汽车零部件有限公司"/>
    <s v="자동차(일반)"/>
    <s v="AVSS"/>
    <n v="100000541"/>
    <s v="AVSS"/>
    <s v="0.5SQ"/>
    <s v="G"/>
    <m/>
    <n v="1000"/>
    <s v="완제품"/>
    <s v="AVSS 0.5SQ(완제품)"/>
    <s v="A/R송장 (IN)"/>
    <n v="4000"/>
    <s v="M"/>
    <n v="20.04"/>
    <n v="0.39"/>
    <n v="1568.4"/>
  </r>
  <r>
    <x v="1"/>
    <s v="顾客"/>
    <s v="內需"/>
    <s v="-無-"/>
    <s v="C00020"/>
    <x v="12"/>
    <s v="盐城市晟广达汽车零部件有限公司"/>
    <s v="자동차(일반)"/>
    <s v="AVSS"/>
    <n v="100000554"/>
    <s v="AVSS"/>
    <s v="0.5SQ"/>
    <s v="L"/>
    <m/>
    <n v="1000"/>
    <s v="완제품"/>
    <s v="AVSS 0.5SQ(완제품)"/>
    <s v="A/R송장 (IN)"/>
    <n v="5000"/>
    <s v="M"/>
    <n v="25.05"/>
    <n v="0.39"/>
    <n v="1960.5"/>
  </r>
  <r>
    <x v="1"/>
    <s v="顾客"/>
    <s v="內需"/>
    <s v="-無-"/>
    <s v="C00020"/>
    <x v="12"/>
    <s v="盐城市晟广达汽车零部件有限公司"/>
    <s v="자동차(일반)"/>
    <s v="AVSS"/>
    <n v="100000524"/>
    <s v="AVSS"/>
    <s v="0.5SQ"/>
    <s v="O"/>
    <m/>
    <n v="1000"/>
    <s v="완제품"/>
    <s v="AVSS 0.5SQ(완제품)"/>
    <s v="A/R송장 (IN)"/>
    <n v="2000"/>
    <s v="M"/>
    <n v="10.02"/>
    <n v="0.39"/>
    <n v="784.2"/>
  </r>
  <r>
    <x v="1"/>
    <s v="顾客"/>
    <s v="內需"/>
    <s v="-無-"/>
    <s v="C00020"/>
    <x v="12"/>
    <s v="盐城市晟广达汽车零部件有限公司"/>
    <s v="자동차(일반)"/>
    <s v="AVSS"/>
    <n v="100000575"/>
    <s v="AVSS"/>
    <s v="0.5SQ"/>
    <s v="R"/>
    <m/>
    <n v="1000"/>
    <s v="완제품"/>
    <s v="AVSS 0.5SQ(완제품)"/>
    <s v="A/R송장 (IN)"/>
    <n v="4000"/>
    <s v="M"/>
    <n v="20.04"/>
    <n v="0.39"/>
    <n v="1568.4"/>
  </r>
  <r>
    <x v="1"/>
    <s v="顾客"/>
    <s v="內需"/>
    <s v="-無-"/>
    <s v="C00020"/>
    <x v="12"/>
    <s v="盐城市晟广达汽车零部件有限公司"/>
    <s v="자동차(일반)"/>
    <s v="AVSS"/>
    <n v="100000605"/>
    <s v="AVSS"/>
    <s v="0.5SQ"/>
    <s v="W"/>
    <m/>
    <n v="1000"/>
    <s v="완제품"/>
    <s v="AVSS 0.5SQ(완제품)"/>
    <s v="A/R송장 (IN)"/>
    <n v="2000"/>
    <s v="M"/>
    <n v="10.02"/>
    <n v="0.39"/>
    <n v="784.2"/>
  </r>
  <r>
    <x v="1"/>
    <s v="顾客"/>
    <s v="內需"/>
    <s v="-無-"/>
    <s v="C00020"/>
    <x v="12"/>
    <s v="盐城市晟广达汽车零部件有限公司"/>
    <s v="자동차(일반)"/>
    <s v="AVSS"/>
    <n v="100000759"/>
    <s v="AVSS"/>
    <s v="1.25SQ"/>
    <s v="B"/>
    <m/>
    <n v="700"/>
    <s v="완제품"/>
    <s v="AVSS 1.25SQ(완제품)"/>
    <s v="A/R송장 (IN)"/>
    <n v="1400"/>
    <s v="M"/>
    <n v="15.78"/>
    <n v="0.83"/>
    <n v="1167.04"/>
  </r>
  <r>
    <x v="1"/>
    <s v="顾客"/>
    <s v="內需"/>
    <s v="-無-"/>
    <s v="C00020"/>
    <x v="12"/>
    <s v="盐城市晟广达汽车零部件有限公司"/>
    <s v="자동차(일반)"/>
    <s v="AVSS"/>
    <n v="100000787"/>
    <s v="AVSS"/>
    <s v="1.25SQ"/>
    <s v="G"/>
    <m/>
    <n v="700"/>
    <s v="완제품"/>
    <s v="AVSS 1.25SQ(완제품)"/>
    <s v="A/R송장 (IN)"/>
    <n v="700"/>
    <s v="M"/>
    <n v="7.89"/>
    <n v="0.83"/>
    <n v="583.52"/>
  </r>
  <r>
    <x v="1"/>
    <s v="顾客"/>
    <s v="內需"/>
    <s v="-無-"/>
    <s v="C00020"/>
    <x v="12"/>
    <s v="盐城市晟广达汽车零部件有限公司"/>
    <s v="자동차(일반)"/>
    <s v="AVSS"/>
    <n v="100000750"/>
    <s v="AVSS"/>
    <s v="1.25SQ"/>
    <s v="Gr"/>
    <m/>
    <n v="700"/>
    <s v="완제품"/>
    <s v="AVSS 1.25SQ(완제품)"/>
    <s v="A/R송장 (IN)"/>
    <n v="4200"/>
    <s v="M"/>
    <n v="47.33"/>
    <n v="0.83"/>
    <n v="3501.12"/>
  </r>
  <r>
    <x v="1"/>
    <s v="顾客"/>
    <s v="內需"/>
    <s v="-無-"/>
    <s v="C00020"/>
    <x v="12"/>
    <s v="盐城市晟广达汽车零部件有限公司"/>
    <s v="자동차(일반)"/>
    <s v="AVSS"/>
    <n v="100000810"/>
    <s v="AVSS"/>
    <s v="1.25SQ"/>
    <s v="R"/>
    <m/>
    <n v="700"/>
    <s v="완제품"/>
    <s v="AVSS 1.25SQ(완제품)"/>
    <s v="A/R송장 (IN)"/>
    <n v="1400"/>
    <s v="M"/>
    <n v="15.78"/>
    <n v="0.83"/>
    <n v="1167.04"/>
  </r>
  <r>
    <x v="1"/>
    <s v="顾客"/>
    <s v="內需"/>
    <s v="-無-"/>
    <s v="C00020"/>
    <x v="12"/>
    <s v="盐城市晟广达汽车零部件有限公司"/>
    <s v="자동차(일반)"/>
    <s v="AVSS"/>
    <n v="100000936"/>
    <s v="AVSS"/>
    <s v="0.3SQ"/>
    <s v="B"/>
    <m/>
    <n v="1500"/>
    <s v="완제품"/>
    <s v="AVSS 0.3SQ(완제품)"/>
    <s v="A/R송장 (IN)"/>
    <n v="1400"/>
    <s v="M"/>
    <n v="4.63"/>
    <n v="0.26"/>
    <n v="370.72"/>
  </r>
  <r>
    <x v="1"/>
    <s v="顾客"/>
    <s v="內需"/>
    <s v="-無-"/>
    <s v="C00020"/>
    <x v="12"/>
    <s v="盐城市晟广达汽车零部件有限公司"/>
    <s v="자동차(일반)"/>
    <s v="AVSS"/>
    <n v="100000968"/>
    <s v="AVSS"/>
    <s v="0.3SQ"/>
    <s v="L"/>
    <m/>
    <n v="1500"/>
    <s v="완제품"/>
    <s v="AVSS 0.3SQ(완제품)"/>
    <s v="A/R송장 (IN)"/>
    <n v="1300"/>
    <s v="M"/>
    <n v="4.3"/>
    <n v="0.26"/>
    <n v="344.24"/>
  </r>
  <r>
    <x v="1"/>
    <s v="顾客"/>
    <s v="內需"/>
    <s v="-無-"/>
    <s v="C00020"/>
    <x v="12"/>
    <s v="盐城市晟广达汽车零部件有限公司"/>
    <s v="자동차(일반)"/>
    <s v="AVSS"/>
    <n v="100000966"/>
    <s v="AVSS"/>
    <s v="0.3SQ"/>
    <s v="L/W"/>
    <m/>
    <n v="1500"/>
    <s v="완제품"/>
    <s v="AVSS 0.3SQ(완제품)"/>
    <s v="A/R송장 (IN)"/>
    <n v="900"/>
    <s v="M"/>
    <n v="2.98"/>
    <n v="0.26"/>
    <n v="238.32"/>
  </r>
  <r>
    <x v="1"/>
    <s v="顾客"/>
    <s v="內需"/>
    <s v="-無-"/>
    <s v="C00020"/>
    <x v="12"/>
    <s v="盐城市晟广达汽车零部件有限公司"/>
    <s v="자동차(일반)"/>
    <s v="AVSS"/>
    <n v="100001000"/>
    <s v="AVSS"/>
    <s v="0.3SQ"/>
    <s v="Y"/>
    <m/>
    <n v="1500"/>
    <s v="완제품"/>
    <s v="AVSS 0.3SQ(완제품)"/>
    <s v="A/R송장 (IN)"/>
    <n v="1300"/>
    <s v="M"/>
    <n v="4.3"/>
    <n v="0.26"/>
    <n v="344.24"/>
  </r>
  <r>
    <x v="1"/>
    <s v="顾客"/>
    <s v="內需"/>
    <s v="-無-"/>
    <s v="C00020"/>
    <x v="12"/>
    <s v="盐城市晟广达汽车零部件有限公司"/>
    <s v="자동차(일반)"/>
    <s v="AVSS"/>
    <n v="100000802"/>
    <s v="AVSS"/>
    <s v="1.25SQ"/>
    <s v="R/B"/>
    <m/>
    <n v="700"/>
    <s v="완제품"/>
    <s v="AVSS 1.25SQ(완제품)"/>
    <s v="A/R송장 (IN)"/>
    <n v="400"/>
    <s v="M"/>
    <n v="4.51"/>
    <n v="0.83"/>
    <n v="333.44"/>
  </r>
  <r>
    <x v="1"/>
    <s v="顾客"/>
    <s v="內需"/>
    <s v="-無-"/>
    <s v="C00020"/>
    <x v="12"/>
    <s v="盐城市晟广达汽车零部件有限公司"/>
    <s v="자동차(일반)"/>
    <s v="AVSS"/>
    <n v="100000972"/>
    <s v="AVSS"/>
    <s v="0.3SQ"/>
    <s v="P"/>
    <m/>
    <n v="1500"/>
    <s v="완제품"/>
    <s v="AVSS 0.3SQ(완제품)"/>
    <s v="A/R송장 (IN)"/>
    <n v="1400"/>
    <s v="M"/>
    <n v="4.63"/>
    <n v="0.26"/>
    <n v="370.72"/>
  </r>
  <r>
    <x v="1"/>
    <s v="顾客"/>
    <s v="內需"/>
    <s v="-無-"/>
    <s v="C00020"/>
    <x v="12"/>
    <s v="盐城市晟广达汽车零部件有限公司"/>
    <s v="자동차(일반)"/>
    <s v="AVSS"/>
    <n v="100000978"/>
    <s v="AVSS"/>
    <s v="0.3SQ"/>
    <s v="R/Y"/>
    <m/>
    <n v="1500"/>
    <s v="완제품"/>
    <s v="AVSS 0.3SQ(완제품)"/>
    <s v="A/R송장 (IN)"/>
    <n v="9000"/>
    <s v="M"/>
    <n v="29.79"/>
    <n v="0.26"/>
    <n v="2383.1999999999998"/>
  </r>
  <r>
    <x v="1"/>
    <s v="顾客"/>
    <s v="內需"/>
    <s v="-無-"/>
    <s v="C00020"/>
    <x v="12"/>
    <s v="盐城市晟广达汽车零部件有限公司"/>
    <s v="자동차(일반)"/>
    <s v="AVSS"/>
    <n v="100000936"/>
    <s v="AVSS"/>
    <s v="0.3SQ"/>
    <s v="B"/>
    <m/>
    <n v="1500"/>
    <s v="완제품"/>
    <s v="AVSS 0.3SQ(완제품)"/>
    <s v="A/R송장 (IN)"/>
    <n v="78000"/>
    <s v="M"/>
    <n v="258.18"/>
    <n v="0.26"/>
    <n v="20654.400000000001"/>
  </r>
  <r>
    <x v="1"/>
    <s v="顾客"/>
    <s v="內需"/>
    <s v="-無-"/>
    <s v="C00020"/>
    <x v="12"/>
    <s v="盐城市晟广达汽车零部件有限公司"/>
    <s v="자동차(일반)"/>
    <s v="AVSS"/>
    <n v="100000968"/>
    <s v="AVSS"/>
    <s v="0.3SQ"/>
    <s v="L"/>
    <m/>
    <n v="1500"/>
    <s v="완제품"/>
    <s v="AVSS 0.3SQ(완제품)"/>
    <s v="A/R송장 (IN)"/>
    <n v="6000"/>
    <s v="M"/>
    <n v="19.86"/>
    <n v="0.26"/>
    <n v="1588.8"/>
  </r>
  <r>
    <x v="1"/>
    <s v="顾客"/>
    <s v="內需"/>
    <s v="-無-"/>
    <s v="C00020"/>
    <x v="12"/>
    <s v="盐城市晟广达汽车零部件有限公司"/>
    <s v="자동차(일반)"/>
    <s v="AVSS"/>
    <n v="100000966"/>
    <s v="AVSS"/>
    <s v="0.3SQ"/>
    <s v="L/W"/>
    <m/>
    <n v="1500"/>
    <s v="완제품"/>
    <s v="AVSS 0.3SQ(완제품)"/>
    <s v="A/R송장 (IN)"/>
    <n v="4500"/>
    <s v="M"/>
    <n v="14.9"/>
    <n v="0.26"/>
    <n v="1191.5999999999999"/>
  </r>
  <r>
    <x v="1"/>
    <s v="顾客"/>
    <s v="內需"/>
    <s v="-無-"/>
    <s v="C00020"/>
    <x v="12"/>
    <s v="盐城市晟广达汽车零部件有限公司"/>
    <s v="자동차(일반)"/>
    <s v="AVSS"/>
    <n v="100001000"/>
    <s v="AVSS"/>
    <s v="0.3SQ"/>
    <s v="Y"/>
    <m/>
    <n v="1500"/>
    <s v="완제품"/>
    <s v="AVSS 0.3SQ(완제품)"/>
    <s v="A/R송장 (IN)"/>
    <n v="10500"/>
    <s v="M"/>
    <n v="34.76"/>
    <n v="0.26"/>
    <n v="2780.4"/>
  </r>
  <r>
    <x v="1"/>
    <s v="顾客"/>
    <s v="內需"/>
    <s v="-無-"/>
    <s v="C00020"/>
    <x v="12"/>
    <s v="盐城市晟广达汽车零部件有限公司"/>
    <s v="자동차(일반)"/>
    <s v="AVSS"/>
    <n v="100000531"/>
    <s v="AVSS"/>
    <s v="0.5SQ"/>
    <s v="Lg"/>
    <m/>
    <n v="1000"/>
    <s v="완제품"/>
    <s v="AVSS 0.5SQ(완제품)"/>
    <s v="A/R송장 (IN)"/>
    <n v="6000"/>
    <s v="M"/>
    <n v="30.06"/>
    <n v="0.39"/>
    <n v="2352.6"/>
  </r>
  <r>
    <x v="1"/>
    <s v="顾客"/>
    <s v="內需"/>
    <s v="-無-"/>
    <s v="C00020"/>
    <x v="12"/>
    <s v="盐城市晟广达汽车零部件有限公司"/>
    <s v="자동차(일반)"/>
    <s v="AVSS"/>
    <n v="100000524"/>
    <s v="AVSS"/>
    <s v="0.5SQ"/>
    <s v="O"/>
    <m/>
    <n v="1000"/>
    <s v="완제품"/>
    <s v="AVSS 0.5SQ(완제품)"/>
    <s v="A/R송장 (IN)"/>
    <n v="3000"/>
    <s v="M"/>
    <n v="15.03"/>
    <n v="0.39"/>
    <n v="1176.3"/>
  </r>
  <r>
    <x v="1"/>
    <s v="顾客"/>
    <s v="內需"/>
    <s v="-無-"/>
    <s v="C00020"/>
    <x v="12"/>
    <s v="盐城市晟广达汽车零部件有限公司"/>
    <s v="자동차(일반)"/>
    <s v="AVSS"/>
    <n v="100000585"/>
    <s v="AVSS"/>
    <s v="0.5SQ"/>
    <s v="S"/>
    <m/>
    <n v="1000"/>
    <s v="완제품"/>
    <s v="AVSS 0.5SQ(완제품)"/>
    <s v="A/R송장 (IN)"/>
    <n v="6000"/>
    <s v="M"/>
    <n v="30.06"/>
    <n v="0.39"/>
    <n v="2352.6"/>
  </r>
  <r>
    <x v="1"/>
    <s v="顾客"/>
    <s v="內需"/>
    <s v="-無-"/>
    <s v="C00020"/>
    <x v="12"/>
    <s v="盐城市晟广达汽车零部件有限公司"/>
    <s v="자동차(일반)"/>
    <s v="AVSS"/>
    <n v="100000972"/>
    <s v="AVSS"/>
    <s v="0.3SQ"/>
    <s v="P"/>
    <m/>
    <n v="1500"/>
    <s v="완제품"/>
    <s v="AVSS 0.3SQ(완제품)"/>
    <s v="A/R송장 (IN)"/>
    <n v="4500"/>
    <s v="M"/>
    <n v="14.9"/>
    <n v="0.26"/>
    <n v="1191.5999999999999"/>
  </r>
  <r>
    <x v="1"/>
    <s v="顾客"/>
    <s v="內需"/>
    <s v="-無-"/>
    <s v="C00020"/>
    <x v="12"/>
    <s v="盐城市晟广达汽车零部件有限公司"/>
    <s v="자동차(일반)"/>
    <s v="AVSS"/>
    <n v="100000933"/>
    <s v="AVSS"/>
    <s v="0.3SQ"/>
    <s v="B/R"/>
    <m/>
    <n v="1500"/>
    <s v="완제품"/>
    <s v="AVSS 0.3SQ(완제품)"/>
    <s v="A/R송장 (IN)"/>
    <n v="15000"/>
    <s v="M"/>
    <n v="49.65"/>
    <n v="0.26"/>
    <n v="3972"/>
  </r>
  <r>
    <x v="1"/>
    <s v="顾客"/>
    <s v="內需"/>
    <s v="-無-"/>
    <s v="C00020"/>
    <x v="12"/>
    <s v="盐城市晟广达汽车零部件有限公司"/>
    <s v="자동차(일반)"/>
    <s v="AVSS"/>
    <n v="100000934"/>
    <s v="AVSS"/>
    <s v="0.3SQ"/>
    <s v="B/W"/>
    <m/>
    <n v="1500"/>
    <s v="완제품"/>
    <s v="AVSS 0.3SQ(완제품)"/>
    <s v="A/R송장 (IN)"/>
    <n v="3000"/>
    <s v="M"/>
    <n v="9.93"/>
    <n v="0.26"/>
    <n v="794.4"/>
  </r>
  <r>
    <x v="1"/>
    <s v="顾客"/>
    <s v="內需"/>
    <s v="-無-"/>
    <s v="C00020"/>
    <x v="12"/>
    <s v="盐城市晟广达汽车零部件有限公司"/>
    <s v="자동차(일반)"/>
    <s v="AVSS"/>
    <n v="100000944"/>
    <s v="AVSS"/>
    <s v="0.3SQ"/>
    <s v="Br"/>
    <m/>
    <n v="1500"/>
    <s v="완제품"/>
    <s v="AVSS 0.3SQ(완제품)"/>
    <s v="A/R송장 (IN)"/>
    <n v="7500"/>
    <s v="M"/>
    <n v="24.83"/>
    <n v="0.26"/>
    <n v="1986"/>
  </r>
  <r>
    <x v="1"/>
    <s v="顾客"/>
    <s v="內需"/>
    <s v="-無-"/>
    <s v="C00020"/>
    <x v="12"/>
    <s v="盐城市晟广达汽车零部件有限公司"/>
    <s v="자동차(일반)"/>
    <s v="AVSS"/>
    <n v="100000954"/>
    <s v="AVSS"/>
    <s v="0.3SQ"/>
    <s v="G/B"/>
    <m/>
    <n v="1500"/>
    <s v="완제품"/>
    <s v="AVSS 0.3SQ(완제품)"/>
    <s v="A/R송장 (IN)"/>
    <n v="1500"/>
    <s v="M"/>
    <n v="4.97"/>
    <n v="0.26"/>
    <n v="397.2"/>
  </r>
  <r>
    <x v="1"/>
    <s v="顾客"/>
    <s v="內需"/>
    <s v="-無-"/>
    <s v="C00020"/>
    <x v="12"/>
    <s v="盐城市晟广达汽车零部件有限公司"/>
    <s v="자동차(일반)"/>
    <s v="AVSS"/>
    <n v="100000929"/>
    <s v="AVSS"/>
    <s v="0.3SQ"/>
    <s v="Gr"/>
    <m/>
    <n v="1500"/>
    <s v="완제품"/>
    <s v="AVSS 0.3SQ(완제품)"/>
    <s v="A/R송장 (IN)"/>
    <n v="36000"/>
    <s v="M"/>
    <n v="119.16"/>
    <n v="0.26"/>
    <n v="9532.7999999999993"/>
  </r>
  <r>
    <x v="1"/>
    <s v="顾客"/>
    <s v="內需"/>
    <s v="-無-"/>
    <s v="C00020"/>
    <x v="12"/>
    <s v="盐城市晟广达汽车零部件有限公司"/>
    <s v="자동차(일반)"/>
    <s v="AVSS"/>
    <n v="100000925"/>
    <s v="AVSS"/>
    <s v="0.3SQ"/>
    <s v="Gr/O"/>
    <m/>
    <n v="1500"/>
    <s v="완제품"/>
    <s v="AVSS 0.3SQ(완제품)"/>
    <s v="A/R송장 (IN)"/>
    <n v="1500"/>
    <s v="M"/>
    <n v="4.97"/>
    <n v="0.26"/>
    <n v="397.2"/>
  </r>
  <r>
    <x v="1"/>
    <s v="顾客"/>
    <s v="內需"/>
    <s v="-無-"/>
    <s v="C00020"/>
    <x v="12"/>
    <s v="盐城市晟广达汽车零部件有限公司"/>
    <s v="자동차(일반)"/>
    <s v="AVSS"/>
    <n v="100000968"/>
    <s v="AVSS"/>
    <s v="0.3SQ"/>
    <s v="L"/>
    <m/>
    <n v="1500"/>
    <s v="완제품"/>
    <s v="AVSS 0.3SQ(완제품)"/>
    <s v="A/R송장 (IN)"/>
    <n v="31500"/>
    <s v="M"/>
    <n v="104.27"/>
    <n v="0.26"/>
    <n v="8341.2000000000007"/>
  </r>
  <r>
    <x v="1"/>
    <s v="顾客"/>
    <s v="內需"/>
    <s v="-無-"/>
    <s v="C00020"/>
    <x v="12"/>
    <s v="盐城市晟广达汽车零部件有限公司"/>
    <s v="자동차(일반)"/>
    <s v="AVSS"/>
    <n v="100000966"/>
    <s v="AVSS"/>
    <s v="0.3SQ"/>
    <s v="L/W"/>
    <m/>
    <n v="1500"/>
    <s v="완제품"/>
    <s v="AVSS 0.3SQ(완제품)"/>
    <s v="A/R송장 (IN)"/>
    <n v="4500"/>
    <s v="M"/>
    <n v="14.9"/>
    <n v="0.26"/>
    <n v="1191.5999999999999"/>
  </r>
  <r>
    <x v="1"/>
    <s v="顾客"/>
    <s v="內需"/>
    <s v="-無-"/>
    <s v="C00020"/>
    <x v="12"/>
    <s v="盐城市晟广达汽车零部件有限公司"/>
    <s v="자동차(일반)"/>
    <s v="AVSS"/>
    <n v="100000948"/>
    <s v="AVSS"/>
    <s v="0.3SQ"/>
    <s v="O"/>
    <m/>
    <n v="1500"/>
    <s v="완제품"/>
    <s v="AVSS 0.3SQ(완제품)"/>
    <s v="A/R송장 (IN)"/>
    <n v="3000"/>
    <s v="M"/>
    <n v="9.93"/>
    <n v="0.26"/>
    <n v="794.4"/>
  </r>
  <r>
    <x v="1"/>
    <s v="顾客"/>
    <s v="內需"/>
    <s v="-無-"/>
    <s v="C00020"/>
    <x v="12"/>
    <s v="盐城市晟广达汽车零部件有限公司"/>
    <s v="자동차(일반)"/>
    <s v="AVSS"/>
    <n v="100000979"/>
    <s v="AVSS"/>
    <s v="0.3SQ"/>
    <s v="R"/>
    <m/>
    <n v="1500"/>
    <s v="완제품"/>
    <s v="AVSS 0.3SQ(완제품)"/>
    <s v="A/R송장 (IN)"/>
    <n v="25500"/>
    <s v="M"/>
    <n v="84.41"/>
    <n v="0.26"/>
    <n v="6752.4"/>
  </r>
  <r>
    <x v="1"/>
    <s v="顾客"/>
    <s v="內需"/>
    <s v="-無-"/>
    <s v="C00020"/>
    <x v="12"/>
    <s v="盐城市晟广达汽车零部件有限公司"/>
    <s v="자동차(일반)"/>
    <s v="AVSS"/>
    <n v="100000992"/>
    <s v="AVSS"/>
    <s v="0.3SQ"/>
    <s v="W"/>
    <m/>
    <n v="1500"/>
    <s v="완제품"/>
    <s v="AVSS 0.3SQ(완제품)"/>
    <s v="A/R송장 (IN)"/>
    <n v="12000"/>
    <s v="M"/>
    <n v="39.72"/>
    <n v="0.26"/>
    <n v="3177.6"/>
  </r>
  <r>
    <x v="1"/>
    <s v="顾客"/>
    <s v="內需"/>
    <s v="-無-"/>
    <s v="C00020"/>
    <x v="12"/>
    <s v="盐城市晟广达汽车零部件有限公司"/>
    <s v="자동차(일반)"/>
    <s v="AVSS"/>
    <n v="100001000"/>
    <s v="AVSS"/>
    <s v="0.3SQ"/>
    <s v="Y"/>
    <m/>
    <n v="1500"/>
    <s v="완제품"/>
    <s v="AVSS 0.3SQ(완제품)"/>
    <s v="A/R송장 (IN)"/>
    <n v="33000"/>
    <s v="M"/>
    <n v="109.23"/>
    <n v="0.26"/>
    <n v="8738.4"/>
  </r>
  <r>
    <x v="1"/>
    <s v="顾客"/>
    <s v="內需"/>
    <s v="-無-"/>
    <s v="C00020"/>
    <x v="12"/>
    <s v="盐城市晟广达汽车零部件有限公司"/>
    <s v="자동차(일반)"/>
    <s v="AVSS"/>
    <n v="100000541"/>
    <s v="AVSS"/>
    <s v="0.5SQ"/>
    <s v="G"/>
    <m/>
    <n v="1000"/>
    <s v="완제품"/>
    <s v="AVSS 0.5SQ(완제품)"/>
    <s v="A/R송장 (IN)"/>
    <n v="6000"/>
    <s v="M"/>
    <n v="30.06"/>
    <n v="0.39"/>
    <n v="2352.6"/>
  </r>
  <r>
    <x v="1"/>
    <s v="顾客"/>
    <s v="內需"/>
    <s v="-無-"/>
    <s v="C00020"/>
    <x v="12"/>
    <s v="盐城市晟广达汽车零部件有限公司"/>
    <s v="자동차(일반)"/>
    <s v="AVSS"/>
    <n v="100000554"/>
    <s v="AVSS"/>
    <s v="0.5SQ"/>
    <s v="L"/>
    <m/>
    <n v="1000"/>
    <s v="완제품"/>
    <s v="AVSS 0.5SQ(완제품)"/>
    <s v="A/R송장 (IN)"/>
    <n v="5000"/>
    <s v="M"/>
    <n v="25.05"/>
    <n v="0.39"/>
    <n v="1960.5"/>
  </r>
  <r>
    <x v="1"/>
    <s v="顾客"/>
    <s v="內需"/>
    <s v="-無-"/>
    <s v="C00020"/>
    <x v="12"/>
    <s v="盐城市晟广达汽车零部件有限公司"/>
    <s v="자동차(일반)"/>
    <s v="AVSS"/>
    <n v="100000524"/>
    <s v="AVSS"/>
    <s v="0.5SQ"/>
    <s v="O"/>
    <m/>
    <n v="1000"/>
    <s v="완제품"/>
    <s v="AVSS 0.5SQ(완제품)"/>
    <s v="A/R송장 (IN)"/>
    <n v="2000"/>
    <s v="M"/>
    <n v="10.02"/>
    <n v="0.39"/>
    <n v="784.2"/>
  </r>
  <r>
    <x v="1"/>
    <s v="顾客"/>
    <s v="內需"/>
    <s v="-無-"/>
    <s v="C00020"/>
    <x v="12"/>
    <s v="盐城市晟广达汽车零部件有限公司"/>
    <s v="자동차(일반)"/>
    <s v="AVSS"/>
    <n v="100000566"/>
    <s v="AVSS"/>
    <s v="0.5SQ"/>
    <s v="P"/>
    <m/>
    <n v="1000"/>
    <s v="완제품"/>
    <s v="AVSS 0.5SQ(완제품)"/>
    <s v="A/R송장 (IN)"/>
    <n v="2000"/>
    <s v="M"/>
    <n v="10.02"/>
    <n v="0.39"/>
    <n v="784.2"/>
  </r>
  <r>
    <x v="1"/>
    <s v="顾客"/>
    <s v="內需"/>
    <s v="-無-"/>
    <s v="C00020"/>
    <x v="12"/>
    <s v="盐城市晟广达汽车零部件有限公司"/>
    <s v="자동차(일반)"/>
    <s v="AVSS"/>
    <n v="100000559"/>
    <s v="AVSS"/>
    <s v="0.5SQ"/>
    <s v="P/B"/>
    <m/>
    <n v="1000"/>
    <s v="완제품"/>
    <s v="AVSS 0.5SQ(완제품)"/>
    <s v="A/R송장 (IN)"/>
    <n v="3000"/>
    <s v="M"/>
    <n v="15.03"/>
    <n v="0.39"/>
    <n v="1176.3"/>
  </r>
  <r>
    <x v="1"/>
    <s v="顾客"/>
    <s v="內需"/>
    <s v="-無-"/>
    <s v="C00020"/>
    <x v="12"/>
    <s v="盐城市晟广达汽车零部件有限公司"/>
    <s v="자동차(일반)"/>
    <s v="AVSS"/>
    <n v="100000575"/>
    <s v="AVSS"/>
    <s v="0.5SQ"/>
    <s v="R"/>
    <m/>
    <n v="1000"/>
    <s v="완제품"/>
    <s v="AVSS 0.5SQ(완제품)"/>
    <s v="A/R송장 (IN)"/>
    <n v="12000"/>
    <s v="M"/>
    <n v="60.12"/>
    <n v="0.39"/>
    <n v="4705.2"/>
  </r>
  <r>
    <x v="1"/>
    <s v="顾客"/>
    <s v="內需"/>
    <s v="-無-"/>
    <s v="C00020"/>
    <x v="12"/>
    <s v="盐城市晟广达汽车零部件有限公司"/>
    <s v="자동차(일반)"/>
    <s v="AVSS"/>
    <n v="100000605"/>
    <s v="AVSS"/>
    <s v="0.5SQ"/>
    <s v="W"/>
    <m/>
    <n v="1000"/>
    <s v="완제품"/>
    <s v="AVSS 0.5SQ(완제품)"/>
    <s v="A/R송장 (IN)"/>
    <n v="5000"/>
    <s v="M"/>
    <n v="25.05"/>
    <n v="0.39"/>
    <n v="1960.5"/>
  </r>
  <r>
    <x v="1"/>
    <s v="顾客"/>
    <s v="內需"/>
    <s v="-無-"/>
    <s v="C00020"/>
    <x v="12"/>
    <s v="盐城市晟广达汽车零部件有限公司"/>
    <s v="자동차(일반)"/>
    <s v="AVSS"/>
    <n v="100000773"/>
    <s v="AVSS"/>
    <s v="1.25SQ"/>
    <s v="O"/>
    <m/>
    <n v="700"/>
    <s v="완제품"/>
    <s v="AVSS 1.25SQ(완제품)"/>
    <s v="A/R송장 (IN)"/>
    <n v="1400"/>
    <s v="M"/>
    <n v="15.78"/>
    <n v="0.83"/>
    <n v="1167.04"/>
  </r>
  <r>
    <x v="1"/>
    <s v="顾客"/>
    <s v="內需"/>
    <s v="-無-"/>
    <s v="C00020"/>
    <x v="12"/>
    <s v="盐城市晟广达汽车零部件有限公司"/>
    <s v="자동차(일반)"/>
    <s v="AVSS"/>
    <n v="100000802"/>
    <s v="AVSS"/>
    <s v="1.25SQ"/>
    <s v="R/B"/>
    <m/>
    <n v="700"/>
    <s v="완제품"/>
    <s v="AVSS 1.25SQ(완제품)"/>
    <s v="A/R송장 (IN)"/>
    <n v="2800"/>
    <s v="M"/>
    <n v="31.56"/>
    <n v="0.83"/>
    <n v="2334.08"/>
  </r>
  <r>
    <x v="1"/>
    <s v="顾客"/>
    <s v="內需"/>
    <s v="-無-"/>
    <s v="C00020"/>
    <x v="12"/>
    <s v="盐城市晟广达汽车零部件有限公司"/>
    <s v="자동차(일반)"/>
    <s v="AVSS"/>
    <n v="100000768"/>
    <s v="AVSS"/>
    <s v="1.25SQ"/>
    <s v="Br"/>
    <m/>
    <n v="700"/>
    <s v="완제품"/>
    <s v="AVSS 1.25SQ(완제품)"/>
    <s v="A/R송장 (IN)"/>
    <n v="700"/>
    <s v="M"/>
    <n v="7.89"/>
    <n v="0.83"/>
    <n v="583.52"/>
  </r>
  <r>
    <x v="1"/>
    <s v="顾客"/>
    <s v="內需"/>
    <s v="-無-"/>
    <s v="C00020"/>
    <x v="12"/>
    <s v="盐城市晟广达汽车零部件有限公司"/>
    <s v="자동차(일반)"/>
    <s v="AVSS"/>
    <n v="100000750"/>
    <s v="AVSS"/>
    <s v="1.25SQ"/>
    <s v="Gr"/>
    <m/>
    <n v="700"/>
    <s v="완제품"/>
    <s v="AVSS 1.25SQ(완제품)"/>
    <s v="A/R송장 (IN)"/>
    <n v="1400"/>
    <s v="M"/>
    <n v="15.78"/>
    <n v="0.83"/>
    <n v="1167.04"/>
  </r>
  <r>
    <x v="1"/>
    <s v="顾客"/>
    <s v="內需"/>
    <s v="-無-"/>
    <s v="C00020"/>
    <x v="12"/>
    <s v="盐城市晟广达汽车零部件有限公司"/>
    <s v="자동차(일반)"/>
    <s v="AVSS"/>
    <n v="100000801"/>
    <s v="AVSS"/>
    <s v="1.25SQ"/>
    <s v="P"/>
    <m/>
    <n v="700"/>
    <s v="완제품"/>
    <s v="AVSS 1.25SQ(완제품)"/>
    <s v="A/R송장 (IN)"/>
    <n v="2800"/>
    <s v="M"/>
    <n v="31.56"/>
    <n v="0.83"/>
    <n v="2334.08"/>
  </r>
  <r>
    <x v="1"/>
    <s v="顾客"/>
    <s v="內需"/>
    <s v="-無-"/>
    <s v="C00020"/>
    <x v="12"/>
    <s v="盐城市晟广达汽车零部件有限公司"/>
    <s v="자동차(일반)"/>
    <s v="AVSS"/>
    <n v="100000833"/>
    <s v="AVSS"/>
    <s v="1.25SQ"/>
    <s v="Y"/>
    <m/>
    <n v="700"/>
    <s v="완제품"/>
    <s v="AVSS 1.25SQ(완제품)"/>
    <s v="A/R송장 (IN)"/>
    <n v="1400"/>
    <s v="M"/>
    <n v="15.78"/>
    <n v="0.83"/>
    <n v="1167.04"/>
  </r>
  <r>
    <x v="1"/>
    <s v="顾客"/>
    <s v="內需"/>
    <s v="-無-"/>
    <s v="C00029"/>
    <x v="11"/>
    <s v="盐城世明电子器件有限公司"/>
    <s v="자동차(일반)"/>
    <s v="AVSS"/>
    <n v="100000972"/>
    <s v="AVSS"/>
    <s v="0.3SQ"/>
    <s v="P"/>
    <m/>
    <n v="1500"/>
    <s v="완제품"/>
    <s v="AVSS 0.3SQ(완제품)"/>
    <s v="A/R송장 (IN)"/>
    <n v="1500"/>
    <s v="M"/>
    <n v="4.97"/>
    <n v="0.25"/>
    <n v="374.79"/>
  </r>
  <r>
    <x v="1"/>
    <s v="顾客"/>
    <s v="內需"/>
    <s v="-無-"/>
    <s v="C00029"/>
    <x v="11"/>
    <s v="盐城世明电子器件有限公司"/>
    <s v="자동차(일반)"/>
    <s v="AVSS"/>
    <n v="100000541"/>
    <s v="AVSS"/>
    <s v="0.5SQ"/>
    <s v="G"/>
    <m/>
    <n v="1000"/>
    <s v="완제품"/>
    <s v="AVSS 0.5SQ(완제품)"/>
    <s v="A/R송장 (IN)"/>
    <n v="1000"/>
    <s v="M"/>
    <n v="5.01"/>
    <n v="0.37"/>
    <n v="365.93"/>
  </r>
  <r>
    <x v="1"/>
    <s v="顾客"/>
    <s v="內需"/>
    <s v="-無-"/>
    <s v="C00029"/>
    <x v="11"/>
    <s v="盐城世明电子器件有限公司"/>
    <s v="자동차(일반)"/>
    <s v="AVSS"/>
    <n v="100000566"/>
    <s v="AVSS"/>
    <s v="0.5SQ"/>
    <s v="P"/>
    <m/>
    <n v="1000"/>
    <s v="완제품"/>
    <s v="AVSS 0.5SQ(완제품)"/>
    <s v="A/R송장 (IN)"/>
    <n v="2000"/>
    <s v="M"/>
    <n v="10.02"/>
    <n v="0.37"/>
    <n v="731.86"/>
  </r>
  <r>
    <x v="1"/>
    <s v="顾客"/>
    <s v="內需"/>
    <s v="-無-"/>
    <s v="C00029"/>
    <x v="11"/>
    <s v="盐城世明电子器件有限公司"/>
    <s v="자동차(일반)"/>
    <s v="AVSS"/>
    <n v="100000979"/>
    <s v="AVSS"/>
    <s v="0.3SQ"/>
    <s v="R"/>
    <m/>
    <n v="1500"/>
    <s v="완제품"/>
    <s v="AVSS 0.3SQ(완제품)"/>
    <s v="A/R송장 (IN)"/>
    <n v="1500"/>
    <s v="M"/>
    <n v="4.97"/>
    <n v="0.25"/>
    <n v="374.79"/>
  </r>
  <r>
    <x v="1"/>
    <s v="顾客"/>
    <s v="內需"/>
    <s v="-無-"/>
    <s v="C00029"/>
    <x v="11"/>
    <s v="盐城世明电子器件有限公司"/>
    <s v="자동차(일반)"/>
    <s v="AVSS"/>
    <n v="100000936"/>
    <s v="AVSS"/>
    <s v="0.3SQ"/>
    <s v="B"/>
    <m/>
    <n v="1500"/>
    <s v="완제품"/>
    <s v="AVSS 0.3SQ(완제품)"/>
    <s v="A/R송장 (IN)"/>
    <n v="3000"/>
    <s v="M"/>
    <n v="9.93"/>
    <n v="0.25"/>
    <n v="749.58"/>
  </r>
  <r>
    <x v="1"/>
    <s v="顾客"/>
    <s v="內需"/>
    <s v="-無-"/>
    <s v="C00029"/>
    <x v="11"/>
    <s v="盐城世明电子器件有限公司"/>
    <s v="자동차(일반)"/>
    <s v="AVSS"/>
    <n v="100000933"/>
    <s v="AVSS"/>
    <s v="0.3SQ"/>
    <s v="B/R"/>
    <m/>
    <n v="1500"/>
    <s v="완제품"/>
    <s v="AVSS 0.3SQ(완제품)"/>
    <s v="A/R송장 (IN)"/>
    <n v="1500"/>
    <s v="M"/>
    <n v="4.97"/>
    <n v="0.25"/>
    <n v="374.79"/>
  </r>
  <r>
    <x v="1"/>
    <s v="顾客"/>
    <s v="內需"/>
    <s v="-無-"/>
    <s v="C00029"/>
    <x v="11"/>
    <s v="盐城世明电子器件有限公司"/>
    <s v="자동차(일반)"/>
    <s v="AVSS"/>
    <n v="100000934"/>
    <s v="AVSS"/>
    <s v="0.3SQ"/>
    <s v="B/W"/>
    <m/>
    <n v="1500"/>
    <s v="완제품"/>
    <s v="AVSS 0.3SQ(완제품)"/>
    <s v="A/R송장 (IN)"/>
    <n v="3000"/>
    <s v="M"/>
    <n v="9.93"/>
    <n v="0.25"/>
    <n v="749.58"/>
  </r>
  <r>
    <x v="1"/>
    <s v="顾客"/>
    <s v="內需"/>
    <s v="-無-"/>
    <s v="C00029"/>
    <x v="11"/>
    <s v="盐城世明电子器件有限公司"/>
    <s v="자동차(일반)"/>
    <s v="AVSS"/>
    <n v="100000935"/>
    <s v="AVSS"/>
    <s v="0.3SQ"/>
    <s v="B/Y"/>
    <m/>
    <n v="1500"/>
    <s v="완제품"/>
    <s v="AVSS 0.3SQ(완제품)"/>
    <s v="A/R송장 (IN)"/>
    <n v="1500"/>
    <s v="M"/>
    <n v="4.97"/>
    <n v="0.25"/>
    <n v="374.79"/>
  </r>
  <r>
    <x v="1"/>
    <s v="顾客"/>
    <s v="內需"/>
    <s v="-無-"/>
    <s v="C00029"/>
    <x v="11"/>
    <s v="盐城世明电子器件有限公司"/>
    <s v="자동차(일반)"/>
    <s v="AVSS"/>
    <n v="100000960"/>
    <s v="AVSS"/>
    <s v="0.3SQ"/>
    <s v="G"/>
    <m/>
    <n v="1500"/>
    <s v="완제품"/>
    <s v="AVSS 0.3SQ(완제품)"/>
    <s v="A/R송장 (IN)"/>
    <n v="3000"/>
    <s v="M"/>
    <n v="9.93"/>
    <n v="0.25"/>
    <n v="749.58"/>
  </r>
  <r>
    <x v="1"/>
    <s v="顾客"/>
    <s v="內需"/>
    <s v="-無-"/>
    <s v="C00029"/>
    <x v="11"/>
    <s v="盐城世明电子器件有限公司"/>
    <s v="자동차(일반)"/>
    <s v="AVSS"/>
    <n v="100000979"/>
    <s v="AVSS"/>
    <s v="0.3SQ"/>
    <s v="R"/>
    <m/>
    <n v="1500"/>
    <s v="완제품"/>
    <s v="AVSS 0.3SQ(완제품)"/>
    <s v="A/R송장 (IN)"/>
    <n v="1500"/>
    <s v="M"/>
    <n v="4.97"/>
    <n v="0.25"/>
    <n v="374.79"/>
  </r>
  <r>
    <x v="1"/>
    <s v="顾客"/>
    <s v="內需"/>
    <s v="-無-"/>
    <s v="C00029"/>
    <x v="11"/>
    <s v="盐城世明电子器件有限公司"/>
    <s v="자동차(일반)"/>
    <s v="AVSS"/>
    <n v="100000501"/>
    <s v="AVSS"/>
    <s v="0.5SQ"/>
    <s v="B"/>
    <m/>
    <n v="1000"/>
    <s v="완제품"/>
    <s v="AVSS 0.5SQ(완제품)"/>
    <s v="A/R송장 (IN)"/>
    <n v="6000"/>
    <s v="M"/>
    <n v="30.06"/>
    <n v="0.37"/>
    <n v="2195.58"/>
  </r>
  <r>
    <x v="1"/>
    <s v="顾客"/>
    <s v="內需"/>
    <s v="-無-"/>
    <s v="C00029"/>
    <x v="11"/>
    <s v="盐城世明电子器件有限公司"/>
    <s v="자동차(일반)"/>
    <s v="AVSS"/>
    <n v="100000500"/>
    <s v="AVSS"/>
    <s v="0.5SQ"/>
    <s v="B/Y"/>
    <m/>
    <n v="1000"/>
    <s v="완제품"/>
    <s v="AVSS 0.5SQ(완제품)"/>
    <s v="A/R송장 (IN)"/>
    <n v="3000"/>
    <s v="M"/>
    <n v="15.03"/>
    <n v="0.37"/>
    <n v="1097.79"/>
  </r>
  <r>
    <x v="1"/>
    <s v="顾客"/>
    <s v="內需"/>
    <s v="-無-"/>
    <s v="C00029"/>
    <x v="11"/>
    <s v="盐城世明电子器件有限公司"/>
    <s v="자동차(일반)"/>
    <s v="AVSS"/>
    <n v="100000541"/>
    <s v="AVSS"/>
    <s v="0.5SQ"/>
    <s v="G"/>
    <m/>
    <n v="1000"/>
    <s v="완제품"/>
    <s v="AVSS 0.5SQ(완제품)"/>
    <s v="A/R송장 (IN)"/>
    <n v="5000"/>
    <s v="M"/>
    <n v="25.05"/>
    <n v="0.37"/>
    <n v="1829.65"/>
  </r>
  <r>
    <x v="1"/>
    <s v="顾客"/>
    <s v="內需"/>
    <s v="-無-"/>
    <s v="C00029"/>
    <x v="11"/>
    <s v="盐城世明电子器件有限公司"/>
    <s v="자동차(일반)"/>
    <s v="AVSS"/>
    <n v="100000489"/>
    <s v="AVSS"/>
    <s v="0.5SQ"/>
    <s v="Gr"/>
    <m/>
    <n v="1000"/>
    <s v="완제품"/>
    <s v="AVSS 0.5SQ(완제품)"/>
    <s v="A/R송장 (IN)"/>
    <n v="5000"/>
    <s v="M"/>
    <n v="25.05"/>
    <n v="0.37"/>
    <n v="1829.65"/>
  </r>
  <r>
    <x v="1"/>
    <s v="顾客"/>
    <s v="內需"/>
    <s v="-無-"/>
    <s v="C00029"/>
    <x v="11"/>
    <s v="盐城世明电子器件有限公司"/>
    <s v="자동차(일반)"/>
    <s v="AVSS"/>
    <n v="100000524"/>
    <s v="AVSS"/>
    <s v="0.5SQ"/>
    <s v="O"/>
    <m/>
    <n v="1000"/>
    <s v="완제품"/>
    <s v="AVSS 0.5SQ(완제품)"/>
    <s v="A/R송장 (IN)"/>
    <n v="1000"/>
    <s v="M"/>
    <n v="5.01"/>
    <n v="0.37"/>
    <n v="365.93"/>
  </r>
  <r>
    <x v="1"/>
    <s v="顾客"/>
    <s v="內需"/>
    <s v="-無-"/>
    <s v="C00029"/>
    <x v="11"/>
    <s v="盐城世明电子器件有限公司"/>
    <s v="자동차(일반)"/>
    <s v="AVSS"/>
    <n v="100000566"/>
    <s v="AVSS"/>
    <s v="0.5SQ"/>
    <s v="P"/>
    <m/>
    <n v="1000"/>
    <s v="완제품"/>
    <s v="AVSS 0.5SQ(완제품)"/>
    <s v="A/R송장 (IN)"/>
    <n v="5000"/>
    <s v="M"/>
    <n v="25.05"/>
    <n v="0.37"/>
    <n v="1829.65"/>
  </r>
  <r>
    <x v="1"/>
    <s v="顾客"/>
    <s v="內需"/>
    <s v="-無-"/>
    <s v="C00029"/>
    <x v="11"/>
    <s v="盐城世明电子器件有限公司"/>
    <s v="자동차(일반)"/>
    <s v="AVSS"/>
    <n v="100000948"/>
    <s v="AVSS"/>
    <s v="0.3SQ"/>
    <s v="O"/>
    <m/>
    <n v="1500"/>
    <s v="완제품"/>
    <s v="AVSS 0.3SQ(완제품)"/>
    <s v="A/R송장 (IN)"/>
    <n v="1300"/>
    <s v="M"/>
    <n v="4.3"/>
    <n v="0.25"/>
    <n v="324.82"/>
  </r>
  <r>
    <x v="1"/>
    <s v="顾客"/>
    <s v="內需"/>
    <s v="-無-"/>
    <s v="C00029"/>
    <x v="11"/>
    <s v="盐城世明电子器件有限公司"/>
    <s v="자동차(일반)"/>
    <s v="AVSS"/>
    <n v="100000936"/>
    <s v="AVSS"/>
    <s v="0.3SQ"/>
    <s v="B"/>
    <m/>
    <n v="1500"/>
    <s v="완제품"/>
    <s v="AVSS 0.3SQ(완제품)"/>
    <s v="A/R송장 (IN)"/>
    <n v="1500"/>
    <s v="M"/>
    <n v="4.97"/>
    <n v="0.25"/>
    <n v="374.79"/>
  </r>
  <r>
    <x v="1"/>
    <s v="顾客"/>
    <s v="內需"/>
    <s v="-無-"/>
    <s v="C00029"/>
    <x v="11"/>
    <s v="盐城世明电子器件有限公司"/>
    <s v="자동차(일반)"/>
    <s v="AVSS"/>
    <n v="100000979"/>
    <s v="AVSS"/>
    <s v="0.3SQ"/>
    <s v="R"/>
    <m/>
    <n v="1500"/>
    <s v="완제품"/>
    <s v="AVSS 0.3SQ(완제품)"/>
    <s v="A/R송장 (IN)"/>
    <n v="1500"/>
    <s v="M"/>
    <n v="4.97"/>
    <n v="0.25"/>
    <n v="374.79"/>
  </r>
  <r>
    <x v="1"/>
    <s v="顾客"/>
    <s v="內需"/>
    <s v="-無-"/>
    <s v="C00029"/>
    <x v="11"/>
    <s v="盐城世明电子器件有限公司"/>
    <s v="자동차(일반)"/>
    <s v="AVSS"/>
    <n v="100000948"/>
    <s v="AVSS"/>
    <s v="0.3SQ"/>
    <s v="O"/>
    <m/>
    <n v="1500"/>
    <s v="완제품"/>
    <s v="AVSS 0.3SQ(완제품)"/>
    <s v="A/R송장 (IN)"/>
    <n v="1400"/>
    <s v="M"/>
    <n v="4.63"/>
    <n v="0.25"/>
    <n v="349.8"/>
  </r>
  <r>
    <x v="1"/>
    <s v="顾客"/>
    <s v="內需"/>
    <s v="-無-"/>
    <s v="C00029"/>
    <x v="11"/>
    <s v="盐城世明电子器件有限公司"/>
    <s v="자동차(일반)"/>
    <s v="AVSS"/>
    <n v="100000566"/>
    <s v="AVSS"/>
    <s v="0.5SQ"/>
    <s v="P"/>
    <m/>
    <n v="1000"/>
    <s v="완제품"/>
    <s v="AVSS 0.5SQ(완제품)"/>
    <s v="A/R송장 (IN)"/>
    <n v="1000"/>
    <s v="M"/>
    <n v="5.01"/>
    <n v="0.37"/>
    <n v="365.93"/>
  </r>
  <r>
    <x v="1"/>
    <s v="顾客"/>
    <s v="內需"/>
    <s v="-無-"/>
    <s v="C00029"/>
    <x v="11"/>
    <s v="盐城世明电子器件有限公司"/>
    <s v="자동차(일반)"/>
    <s v="AVSS"/>
    <n v="100000936"/>
    <s v="AVSS"/>
    <s v="0.3SQ"/>
    <s v="B"/>
    <m/>
    <n v="1500"/>
    <s v="완제품"/>
    <s v="AVSS 0.3SQ(완제품)"/>
    <s v="A/R송장 (IN)"/>
    <n v="7500"/>
    <s v="M"/>
    <n v="24.83"/>
    <n v="0.25"/>
    <n v="1873.95"/>
  </r>
  <r>
    <x v="1"/>
    <s v="顾客"/>
    <s v="內需"/>
    <s v="-無-"/>
    <s v="C00029"/>
    <x v="11"/>
    <s v="盐城世明电子器件有限公司"/>
    <s v="자동차(일반)"/>
    <s v="AVSS"/>
    <n v="100000935"/>
    <s v="AVSS"/>
    <s v="0.3SQ"/>
    <s v="B/Y"/>
    <m/>
    <n v="1500"/>
    <s v="완제품"/>
    <s v="AVSS 0.3SQ(완제품)"/>
    <s v="A/R송장 (IN)"/>
    <n v="3000"/>
    <s v="M"/>
    <n v="9.93"/>
    <n v="0.25"/>
    <n v="749.58"/>
  </r>
  <r>
    <x v="1"/>
    <s v="顾客"/>
    <s v="內需"/>
    <s v="-無-"/>
    <s v="C00029"/>
    <x v="11"/>
    <s v="盐城世明电子器件有限公司"/>
    <s v="자동차(일반)"/>
    <s v="AVSS"/>
    <n v="100000929"/>
    <s v="AVSS"/>
    <s v="0.3SQ"/>
    <s v="Gr"/>
    <m/>
    <n v="1500"/>
    <s v="완제품"/>
    <s v="AVSS 0.3SQ(완제품)"/>
    <s v="A/R송장 (IN)"/>
    <n v="9000"/>
    <s v="M"/>
    <n v="29.79"/>
    <n v="0.25"/>
    <n v="2248.7399999999998"/>
  </r>
  <r>
    <x v="1"/>
    <s v="顾客"/>
    <s v="內需"/>
    <s v="-無-"/>
    <s v="C00029"/>
    <x v="11"/>
    <s v="盐城世明电子器件有限公司"/>
    <s v="자동차(일반)"/>
    <s v="AVSS"/>
    <n v="100000501"/>
    <s v="AVSS"/>
    <s v="0.5SQ"/>
    <s v="B"/>
    <m/>
    <n v="1000"/>
    <s v="완제품"/>
    <s v="AVSS 0.5SQ(완제품)"/>
    <s v="A/R송장 (IN)"/>
    <n v="4000"/>
    <s v="M"/>
    <n v="20.04"/>
    <n v="0.37"/>
    <n v="1463.72"/>
  </r>
  <r>
    <x v="1"/>
    <s v="顾客"/>
    <s v="內需"/>
    <s v="-無-"/>
    <s v="C00029"/>
    <x v="11"/>
    <s v="盐城世明电子器件有限公司"/>
    <s v="자동차(일반)"/>
    <s v="AVSS"/>
    <n v="100000489"/>
    <s v="AVSS"/>
    <s v="0.5SQ"/>
    <s v="Gr"/>
    <m/>
    <n v="1000"/>
    <s v="완제품"/>
    <s v="AVSS 0.5SQ(완제품)"/>
    <s v="A/R송장 (IN)"/>
    <n v="3000"/>
    <s v="M"/>
    <n v="15.03"/>
    <n v="0.37"/>
    <n v="1097.79"/>
  </r>
  <r>
    <x v="1"/>
    <s v="顾客"/>
    <s v="內需"/>
    <s v="-無-"/>
    <s v="C00029"/>
    <x v="11"/>
    <s v="盐城世明电子器件有限公司"/>
    <s v="자동차(일반)"/>
    <s v="AVSS"/>
    <n v="100000524"/>
    <s v="AVSS"/>
    <s v="0.5SQ"/>
    <s v="O"/>
    <m/>
    <n v="1000"/>
    <s v="완제품"/>
    <s v="AVSS 0.5SQ(완제품)"/>
    <s v="A/R송장 (IN)"/>
    <n v="1000"/>
    <s v="M"/>
    <n v="5.01"/>
    <n v="0.37"/>
    <n v="365.93"/>
  </r>
  <r>
    <x v="1"/>
    <s v="顾客"/>
    <s v="內需"/>
    <s v="-無-"/>
    <s v="C00029"/>
    <x v="11"/>
    <s v="盐城世明电子器件有限公司"/>
    <s v="자동차(일반)"/>
    <s v="AVSS"/>
    <n v="100000566"/>
    <s v="AVSS"/>
    <s v="0.5SQ"/>
    <s v="P"/>
    <m/>
    <n v="1000"/>
    <s v="완제품"/>
    <s v="AVSS 0.5SQ(완제품)"/>
    <s v="A/R송장 (IN)"/>
    <n v="1000"/>
    <s v="M"/>
    <n v="5.01"/>
    <n v="0.37"/>
    <n v="365.93"/>
  </r>
  <r>
    <x v="1"/>
    <s v="顾客"/>
    <s v="內需"/>
    <s v="-無-"/>
    <s v="C00029"/>
    <x v="11"/>
    <s v="盐城世明电子器件有限公司"/>
    <s v="자동차(일반)"/>
    <s v="AVSS"/>
    <n v="100000575"/>
    <s v="AVSS"/>
    <s v="0.5SQ"/>
    <s v="R"/>
    <m/>
    <n v="1000"/>
    <s v="완제품"/>
    <s v="AVSS 0.5SQ(완제품)"/>
    <s v="A/R송장 (IN)"/>
    <n v="2000"/>
    <s v="M"/>
    <n v="10.02"/>
    <n v="0.37"/>
    <n v="731.86"/>
  </r>
  <r>
    <x v="1"/>
    <s v="顾客"/>
    <s v="內需"/>
    <s v="-無-"/>
    <s v="C00029"/>
    <x v="11"/>
    <s v="盐城世明电子器件有限公司"/>
    <s v="자동차(일반)"/>
    <s v="AVSS"/>
    <n v="100000524"/>
    <s v="AVSS"/>
    <s v="0.5SQ"/>
    <s v="O"/>
    <m/>
    <n v="1000"/>
    <s v="완제품"/>
    <s v="AVSS 0.5SQ(완제품)"/>
    <s v="A/R송장 (IN)"/>
    <n v="5000"/>
    <s v="M"/>
    <n v="25.05"/>
    <n v="0.37"/>
    <n v="1829.65"/>
  </r>
  <r>
    <x v="1"/>
    <s v="顾客"/>
    <s v="內需"/>
    <s v="-無-"/>
    <s v="C00029"/>
    <x v="11"/>
    <s v="盐城世明电子器件有限公司"/>
    <s v="자동차(일반)"/>
    <s v="AVSS"/>
    <n v="100000501"/>
    <s v="AVSS"/>
    <s v="0.5SQ"/>
    <s v="B"/>
    <m/>
    <n v="1000"/>
    <s v="완제품"/>
    <s v="AVSS 0.5SQ(완제품)"/>
    <s v="A/R송장 (IN)"/>
    <n v="11000"/>
    <s v="M"/>
    <n v="55.11"/>
    <n v="0.37"/>
    <n v="4025.23"/>
  </r>
  <r>
    <x v="1"/>
    <s v="顾客"/>
    <s v="內需"/>
    <s v="-無-"/>
    <s v="C00029"/>
    <x v="11"/>
    <s v="盐城世明电子器件有限公司"/>
    <s v="자동차(일반)"/>
    <s v="AVSS"/>
    <n v="100000566"/>
    <s v="AVSS"/>
    <s v="0.5SQ"/>
    <s v="P"/>
    <m/>
    <n v="1000"/>
    <s v="완제품"/>
    <s v="AVSS 0.5SQ(완제품)"/>
    <s v="A/R송장 (IN)"/>
    <n v="6000"/>
    <s v="M"/>
    <n v="30.06"/>
    <n v="0.37"/>
    <n v="2195.58"/>
  </r>
  <r>
    <x v="1"/>
    <s v="顾客"/>
    <s v="內需"/>
    <s v="-無-"/>
    <s v="C00029"/>
    <x v="11"/>
    <s v="盐城世明电子器件有限公司"/>
    <s v="자동차(일반)"/>
    <s v="AVSS"/>
    <n v="100000575"/>
    <s v="AVSS"/>
    <s v="0.5SQ"/>
    <s v="R"/>
    <m/>
    <n v="1000"/>
    <s v="완제품"/>
    <s v="AVSS 0.5SQ(완제품)"/>
    <s v="A/R송장 (IN)"/>
    <n v="2000"/>
    <s v="M"/>
    <n v="10.02"/>
    <n v="0.37"/>
    <n v="731.86"/>
  </r>
  <r>
    <x v="1"/>
    <s v="顾客"/>
    <s v="內需"/>
    <s v="-無-"/>
    <s v="C00029"/>
    <x v="11"/>
    <s v="盐城世明电子器件有限公司"/>
    <s v="자동차(일반)"/>
    <s v="AVSS"/>
    <n v="100000541"/>
    <s v="AVSS"/>
    <s v="0.5SQ"/>
    <s v="G"/>
    <m/>
    <n v="1000"/>
    <s v="완제품"/>
    <s v="AVSS 0.5SQ(완제품)"/>
    <s v="A/R송장 (IN)"/>
    <n v="6000"/>
    <s v="M"/>
    <n v="30.06"/>
    <n v="0.37"/>
    <n v="2195.58"/>
  </r>
  <r>
    <x v="1"/>
    <s v="顾客"/>
    <s v="內需"/>
    <s v="-無-"/>
    <s v="C00029"/>
    <x v="11"/>
    <s v="盐城世明电子器件有限公司"/>
    <s v="자동차(일반)"/>
    <s v="AVSS"/>
    <n v="100000489"/>
    <s v="AVSS"/>
    <s v="0.5SQ"/>
    <s v="Gr"/>
    <m/>
    <n v="1000"/>
    <s v="완제품"/>
    <s v="AVSS 0.5SQ(완제품)"/>
    <s v="A/R송장 (IN)"/>
    <n v="3000"/>
    <s v="M"/>
    <n v="15.03"/>
    <n v="0.37"/>
    <n v="1097.79"/>
  </r>
  <r>
    <x v="1"/>
    <s v="顾客"/>
    <s v="內需"/>
    <s v="-無-"/>
    <s v="C00029"/>
    <x v="11"/>
    <s v="盐城世明电子器件有限公司"/>
    <s v="자동차(일반)"/>
    <s v="AVSS"/>
    <n v="100000621"/>
    <s v="AVSS"/>
    <s v="0.5SQ"/>
    <s v="Y"/>
    <m/>
    <n v="1000"/>
    <s v="완제품"/>
    <s v="AVSS 0.5SQ(완제품)"/>
    <s v="A/R송장 (IN)"/>
    <n v="2000"/>
    <s v="M"/>
    <n v="10.02"/>
    <n v="0.37"/>
    <n v="731.86"/>
  </r>
  <r>
    <x v="1"/>
    <s v="顾客"/>
    <s v="內需"/>
    <s v="-無-"/>
    <s v="C00029"/>
    <x v="11"/>
    <s v="盐城世明电子器件有限公司"/>
    <s v="자동차(일반)"/>
    <s v="AVSS"/>
    <n v="100000933"/>
    <s v="AVSS"/>
    <s v="0.3SQ"/>
    <s v="B/R"/>
    <m/>
    <n v="1500"/>
    <s v="완제품"/>
    <s v="AVSS 0.3SQ(완제품)"/>
    <s v="A/R송장 (IN)"/>
    <n v="1500"/>
    <s v="M"/>
    <n v="4.97"/>
    <n v="0.25"/>
    <n v="374.79"/>
  </r>
  <r>
    <x v="1"/>
    <s v="顾客"/>
    <s v="內需"/>
    <s v="-無-"/>
    <s v="C00029"/>
    <x v="11"/>
    <s v="盐城世明电子器件有限公司"/>
    <s v="자동차(일반)"/>
    <s v="AVSS"/>
    <n v="100000934"/>
    <s v="AVSS"/>
    <s v="0.3SQ"/>
    <s v="B/W"/>
    <m/>
    <n v="1500"/>
    <s v="완제품"/>
    <s v="AVSS 0.3SQ(완제품)"/>
    <s v="A/R송장 (IN)"/>
    <n v="1500"/>
    <s v="M"/>
    <n v="4.97"/>
    <n v="0.25"/>
    <n v="374.79"/>
  </r>
  <r>
    <x v="1"/>
    <s v="顾客"/>
    <s v="內需"/>
    <s v="-無-"/>
    <s v="C00029"/>
    <x v="11"/>
    <s v="盐城世明电子器件有限公司"/>
    <s v="자동차(일반)"/>
    <s v="AVSS"/>
    <n v="100000554"/>
    <s v="AVSS"/>
    <s v="0.5SQ"/>
    <s v="L"/>
    <m/>
    <n v="1000"/>
    <s v="완제품"/>
    <s v="AVSS 0.5SQ(완제품)"/>
    <s v="A/R송장 (IN)"/>
    <n v="2000"/>
    <s v="M"/>
    <n v="10.02"/>
    <n v="0.37"/>
    <n v="731.86"/>
  </r>
  <r>
    <x v="1"/>
    <s v="顾客"/>
    <s v="內需"/>
    <s v="-無-"/>
    <s v="C00029"/>
    <x v="11"/>
    <s v="盐城世明电子器件有限公司"/>
    <s v="자동차(일반)"/>
    <s v="AVSS"/>
    <n v="100000495"/>
    <s v="AVSS"/>
    <s v="0.5SQ"/>
    <s v="B/L"/>
    <m/>
    <n v="1000"/>
    <s v="완제품"/>
    <s v="AVSS 0.5SQ(완제품)"/>
    <s v="A/R송장 (IN)"/>
    <n v="6000"/>
    <s v="M"/>
    <n v="30.06"/>
    <n v="0.37"/>
    <n v="2195.58"/>
  </r>
  <r>
    <x v="1"/>
    <s v="顾客"/>
    <s v="內需"/>
    <s v="-無-"/>
    <s v="C00029"/>
    <x v="11"/>
    <s v="盐城世明电子器件有限公司"/>
    <s v="자동차(일반)"/>
    <s v="AVSS"/>
    <n v="100000500"/>
    <s v="AVSS"/>
    <s v="0.5SQ"/>
    <s v="B/Y"/>
    <m/>
    <n v="1000"/>
    <s v="완제품"/>
    <s v="AVSS 0.5SQ(완제품)"/>
    <s v="A/R송장 (IN)"/>
    <n v="1000"/>
    <s v="M"/>
    <n v="5.01"/>
    <n v="0.37"/>
    <n v="365.93"/>
  </r>
  <r>
    <x v="1"/>
    <s v="顾客"/>
    <s v="內需"/>
    <s v="-無-"/>
    <s v="C00029"/>
    <x v="11"/>
    <s v="盐城世明电子器件有限公司"/>
    <s v="자동차(일반)"/>
    <s v="AVSS"/>
    <n v="100000936"/>
    <s v="AVSS"/>
    <s v="0.3SQ"/>
    <s v="B"/>
    <m/>
    <n v="1500"/>
    <s v="완제품"/>
    <s v="AVSS 0.3SQ(완제품)"/>
    <s v="A/R송장 (IN)"/>
    <n v="6000"/>
    <s v="M"/>
    <n v="19.86"/>
    <n v="0.25"/>
    <n v="1499.16"/>
  </r>
  <r>
    <x v="1"/>
    <s v="顾客"/>
    <s v="內需"/>
    <s v="-無-"/>
    <s v="C00029"/>
    <x v="11"/>
    <s v="盐城世明电子器件有限公司"/>
    <s v="자동차(일반)"/>
    <s v="AVSS"/>
    <n v="100000944"/>
    <s v="AVSS"/>
    <s v="0.3SQ"/>
    <s v="Br"/>
    <m/>
    <n v="1500"/>
    <s v="완제품"/>
    <s v="AVSS 0.3SQ(완제품)"/>
    <s v="A/R송장 (IN)"/>
    <n v="3000"/>
    <s v="M"/>
    <n v="9.93"/>
    <n v="0.25"/>
    <n v="749.58"/>
  </r>
  <r>
    <x v="1"/>
    <s v="顾客"/>
    <s v="內需"/>
    <s v="-無-"/>
    <s v="C00029"/>
    <x v="11"/>
    <s v="盐城世明电子器件有限公司"/>
    <s v="자동차(일반)"/>
    <s v="AVSS"/>
    <n v="100000960"/>
    <s v="AVSS"/>
    <s v="0.3SQ"/>
    <s v="G"/>
    <m/>
    <n v="1500"/>
    <s v="완제품"/>
    <s v="AVSS 0.3SQ(완제품)"/>
    <s v="A/R송장 (IN)"/>
    <n v="4500"/>
    <s v="M"/>
    <n v="14.9"/>
    <n v="0.25"/>
    <n v="1124.3699999999999"/>
  </r>
  <r>
    <x v="1"/>
    <s v="顾客"/>
    <s v="內需"/>
    <s v="-無-"/>
    <s v="C00029"/>
    <x v="11"/>
    <s v="盐城世明电子器件有限公司"/>
    <s v="자동차(일반)"/>
    <s v="AVSS"/>
    <n v="100000972"/>
    <s v="AVSS"/>
    <s v="0.3SQ"/>
    <s v="P"/>
    <m/>
    <n v="1500"/>
    <s v="완제품"/>
    <s v="AVSS 0.3SQ(완제품)"/>
    <s v="A/R송장 (IN)"/>
    <n v="1500"/>
    <s v="M"/>
    <n v="4.97"/>
    <n v="0.25"/>
    <n v="374.79"/>
  </r>
  <r>
    <x v="1"/>
    <s v="顾客"/>
    <s v="內需"/>
    <s v="-無-"/>
    <s v="C00029"/>
    <x v="11"/>
    <s v="盐城世明电子器件有限公司"/>
    <s v="자동차(일반)"/>
    <s v="AVSS"/>
    <n v="100000979"/>
    <s v="AVSS"/>
    <s v="0.3SQ"/>
    <s v="R"/>
    <m/>
    <n v="1500"/>
    <s v="완제품"/>
    <s v="AVSS 0.3SQ(완제품)"/>
    <s v="A/R송장 (IN)"/>
    <n v="10500"/>
    <s v="M"/>
    <n v="34.76"/>
    <n v="0.25"/>
    <n v="2623.53"/>
  </r>
  <r>
    <x v="1"/>
    <s v="顾客"/>
    <s v="內需"/>
    <s v="-無-"/>
    <s v="C00029"/>
    <x v="11"/>
    <s v="盐城世明电子器件有限公司"/>
    <s v="자동차(일반)"/>
    <s v="AVSS"/>
    <n v="100000972"/>
    <s v="AVSS"/>
    <s v="0.3SQ"/>
    <s v="P"/>
    <m/>
    <n v="1500"/>
    <s v="완제품"/>
    <s v="AVSS 0.3SQ(완제품)"/>
    <s v="A/R송장 (IN)"/>
    <n v="1500"/>
    <s v="M"/>
    <n v="4.97"/>
    <n v="0.25"/>
    <n v="374.79"/>
  </r>
  <r>
    <x v="1"/>
    <s v="顾客"/>
    <s v="內需"/>
    <s v="-無-"/>
    <s v="C00029"/>
    <x v="11"/>
    <s v="盐城世明电子器件有限公司"/>
    <s v="자동차(일반)"/>
    <s v="AVSS"/>
    <n v="100000960"/>
    <s v="AVSS"/>
    <s v="0.3SQ"/>
    <s v="G"/>
    <m/>
    <n v="1500"/>
    <s v="완제품"/>
    <s v="AVSS 0.3SQ(완제품)"/>
    <s v="A/R송장 (IN)"/>
    <n v="3000"/>
    <s v="M"/>
    <n v="9.93"/>
    <n v="0.25"/>
    <n v="749.58"/>
  </r>
  <r>
    <x v="1"/>
    <s v="顾客"/>
    <s v="內需"/>
    <s v="-無-"/>
    <s v="C00029"/>
    <x v="11"/>
    <s v="盐城世明电子器件有限公司"/>
    <s v="자동차(일반)"/>
    <s v="AVSS"/>
    <n v="100000944"/>
    <s v="AVSS"/>
    <s v="0.3SQ"/>
    <s v="Br"/>
    <m/>
    <n v="1500"/>
    <s v="완제품"/>
    <s v="AVSS 0.3SQ(완제품)"/>
    <s v="A/R송장 (IN)"/>
    <n v="1500"/>
    <s v="M"/>
    <n v="4.97"/>
    <n v="0.25"/>
    <n v="374.79"/>
  </r>
  <r>
    <x v="1"/>
    <s v="顾客"/>
    <s v="內需"/>
    <s v="-無-"/>
    <s v="C00029"/>
    <x v="11"/>
    <s v="盐城世明电子器件有限公司"/>
    <s v="자동차(일반)"/>
    <s v="AVSS"/>
    <n v="100000489"/>
    <s v="AVSS"/>
    <s v="0.5SQ"/>
    <s v="Gr"/>
    <m/>
    <n v="1000"/>
    <s v="완제품"/>
    <s v="AVSS 0.5SQ(완제품)"/>
    <s v="A/R송장 (IN)"/>
    <n v="9000"/>
    <s v="M"/>
    <n v="45.09"/>
    <n v="0.37"/>
    <n v="3293.37"/>
  </r>
  <r>
    <x v="1"/>
    <s v="顾客"/>
    <s v="內需"/>
    <s v="-無-"/>
    <s v="C00029"/>
    <x v="11"/>
    <s v="盐城世明电子器件有限公司"/>
    <s v="자동차(일반)"/>
    <s v="AVSS"/>
    <n v="100000500"/>
    <s v="AVSS"/>
    <s v="0.5SQ"/>
    <s v="B/Y"/>
    <m/>
    <n v="1000"/>
    <s v="완제품"/>
    <s v="AVSS 0.5SQ(완제품)"/>
    <s v="A/R송장 (IN)"/>
    <n v="7000"/>
    <s v="M"/>
    <n v="35.07"/>
    <n v="0.37"/>
    <n v="2561.5100000000002"/>
  </r>
  <r>
    <x v="1"/>
    <s v="顾客"/>
    <s v="內需"/>
    <s v="-無-"/>
    <s v="C00029"/>
    <x v="11"/>
    <s v="盐城世明电子器件有限公司"/>
    <s v="자동차(일반)"/>
    <s v="AVSS"/>
    <n v="100000935"/>
    <s v="AVSS"/>
    <s v="0.3SQ"/>
    <s v="B/Y"/>
    <m/>
    <n v="1500"/>
    <s v="완제품"/>
    <s v="AVSS 0.3SQ(완제품)"/>
    <s v="A/R송장 (IN)"/>
    <n v="3000"/>
    <s v="M"/>
    <n v="9.93"/>
    <n v="0.25"/>
    <n v="749.58"/>
  </r>
  <r>
    <x v="1"/>
    <s v="顾客"/>
    <s v="內需"/>
    <s v="-無-"/>
    <s v="C00029"/>
    <x v="11"/>
    <s v="盐城世明电子器件有限公司"/>
    <s v="자동차(일반)"/>
    <s v="AVSS"/>
    <n v="100000500"/>
    <s v="AVSS"/>
    <s v="0.5SQ"/>
    <s v="B/Y"/>
    <m/>
    <n v="1000"/>
    <s v="완제품"/>
    <s v="AVSS 0.5SQ(완제품)"/>
    <s v="A/R송장 (IN)"/>
    <n v="4000"/>
    <s v="M"/>
    <n v="20.04"/>
    <n v="0.37"/>
    <n v="1463.72"/>
  </r>
  <r>
    <x v="1"/>
    <s v="顾客"/>
    <s v="內需"/>
    <s v="-無-"/>
    <s v="C00029"/>
    <x v="11"/>
    <s v="盐城世明电子器件有限公司"/>
    <s v="자동차(일반)"/>
    <s v="AVSS"/>
    <n v="100000541"/>
    <s v="AVSS"/>
    <s v="0.5SQ"/>
    <s v="G"/>
    <m/>
    <n v="1000"/>
    <s v="완제품"/>
    <s v="AVSS 0.5SQ(완제품)"/>
    <s v="A/R송장 (IN)"/>
    <n v="2000"/>
    <s v="M"/>
    <n v="10.02"/>
    <n v="0.37"/>
    <n v="731.86"/>
  </r>
  <r>
    <x v="1"/>
    <s v="顾客"/>
    <s v="內需"/>
    <s v="-無-"/>
    <s v="C00029"/>
    <x v="11"/>
    <s v="盐城世明电子器件有限公司"/>
    <s v="자동차(일반)"/>
    <s v="AVSS"/>
    <n v="100000489"/>
    <s v="AVSS"/>
    <s v="0.5SQ"/>
    <s v="Gr"/>
    <m/>
    <n v="1000"/>
    <s v="완제품"/>
    <s v="AVSS 0.5SQ(완제품)"/>
    <s v="A/R송장 (IN)"/>
    <n v="5000"/>
    <s v="M"/>
    <n v="25.05"/>
    <n v="0.37"/>
    <n v="1829.65"/>
  </r>
  <r>
    <x v="1"/>
    <s v="顾客"/>
    <s v="內需"/>
    <s v="-無-"/>
    <s v="C00029"/>
    <x v="11"/>
    <s v="盐城世明电子器件有限公司"/>
    <s v="자동차(일반)"/>
    <s v="AVSS"/>
    <n v="100000554"/>
    <s v="AVSS"/>
    <s v="0.5SQ"/>
    <s v="L"/>
    <m/>
    <n v="1000"/>
    <s v="완제품"/>
    <s v="AVSS 0.5SQ(완제품)"/>
    <s v="A/R송장 (IN)"/>
    <n v="1000"/>
    <s v="M"/>
    <n v="5.01"/>
    <n v="0.37"/>
    <n v="365.93"/>
  </r>
  <r>
    <x v="1"/>
    <s v="顾客"/>
    <s v="內需"/>
    <s v="-無-"/>
    <s v="C00029"/>
    <x v="11"/>
    <s v="盐城世明电子器件有限公司"/>
    <s v="자동차(일반)"/>
    <s v="AVSS"/>
    <n v="100000566"/>
    <s v="AVSS"/>
    <s v="0.5SQ"/>
    <s v="P"/>
    <m/>
    <n v="1000"/>
    <s v="완제품"/>
    <s v="AVSS 0.5SQ(완제품)"/>
    <s v="A/R송장 (IN)"/>
    <n v="1000"/>
    <s v="M"/>
    <n v="5.01"/>
    <n v="0.37"/>
    <n v="365.93"/>
  </r>
  <r>
    <x v="1"/>
    <s v="顾客"/>
    <s v="內需"/>
    <s v="-無-"/>
    <s v="C00029"/>
    <x v="11"/>
    <s v="盐城世明电子器件有限公司"/>
    <s v="자동차(일반)"/>
    <s v="AVSS"/>
    <n v="100000575"/>
    <s v="AVSS"/>
    <s v="0.5SQ"/>
    <s v="R"/>
    <m/>
    <n v="1000"/>
    <s v="완제품"/>
    <s v="AVSS 0.5SQ(완제품)"/>
    <s v="A/R송장 (IN)"/>
    <n v="2000"/>
    <s v="M"/>
    <n v="10.02"/>
    <n v="0.36"/>
    <n v="729"/>
  </r>
  <r>
    <x v="1"/>
    <s v="顾客"/>
    <s v="內需"/>
    <s v="-無-"/>
    <s v="C00029"/>
    <x v="11"/>
    <s v="盐城世明电子器件有限公司"/>
    <s v="자동차(일반)"/>
    <s v="AVSS"/>
    <n v="100000605"/>
    <s v="AVSS"/>
    <s v="0.5SQ"/>
    <s v="W"/>
    <m/>
    <n v="1000"/>
    <s v="완제품"/>
    <s v="AVSS 0.5SQ(완제품)"/>
    <s v="A/R송장 (IN)"/>
    <n v="1000"/>
    <s v="M"/>
    <n v="5.01"/>
    <n v="0.37"/>
    <n v="365.93"/>
  </r>
  <r>
    <x v="1"/>
    <s v="顾客"/>
    <s v="內需"/>
    <s v="-無-"/>
    <s v="C00029"/>
    <x v="11"/>
    <s v="盐城世明电子器件有限公司"/>
    <s v="자동차(일반)"/>
    <s v="AVSS"/>
    <n v="100000621"/>
    <s v="AVSS"/>
    <s v="0.5SQ"/>
    <s v="Y"/>
    <m/>
    <n v="1000"/>
    <s v="완제품"/>
    <s v="AVSS 0.5SQ(완제품)"/>
    <s v="A/R송장 (IN)"/>
    <n v="1000"/>
    <s v="M"/>
    <n v="5.01"/>
    <n v="0.37"/>
    <n v="365.93"/>
  </r>
  <r>
    <x v="1"/>
    <s v="顾客"/>
    <s v="內需"/>
    <s v="-無-"/>
    <s v="C00039"/>
    <x v="15"/>
    <s v="kyungshin(안휘경신)韩国京信电子"/>
    <s v="자동차(일반)"/>
    <s v="AVSS"/>
    <n v="140015173"/>
    <s v="AVSS"/>
    <s v="0.3SQ"/>
    <s v="B"/>
    <s v="(B/B)NPS"/>
    <n v="10000"/>
    <s v="완제품"/>
    <s v="AVSS B/B 0.3SQ"/>
    <s v="A/R송장 (IN)"/>
    <n v="200000"/>
    <s v="M"/>
    <n v="662"/>
    <n v="0.01"/>
    <n v="7501.62"/>
  </r>
  <r>
    <x v="1"/>
    <s v="顾客"/>
    <s v="內需"/>
    <s v="-無-"/>
    <s v="C00039"/>
    <x v="15"/>
    <s v="kyungshin(안휘경신)韩国京信电子"/>
    <s v="자동차(일반)"/>
    <s v="AVSS"/>
    <n v="140015183"/>
    <s v="AVSS"/>
    <s v="0.5SQ"/>
    <s v="B"/>
    <s v="(B/B)NPS"/>
    <n v="8000"/>
    <s v="완제품"/>
    <s v="AVSS B/B 0.5SQ"/>
    <s v="A/R송장 (IN)"/>
    <n v="40000"/>
    <s v="M"/>
    <n v="200.4"/>
    <n v="0.01"/>
    <n v="1698.48"/>
  </r>
  <r>
    <x v="1"/>
    <s v="顾客"/>
    <s v="內需"/>
    <s v="-無-"/>
    <s v="C00039"/>
    <x v="15"/>
    <s v="kyungshin(안휘경신)韩国京信电子"/>
    <s v="자동차(일반)"/>
    <s v="AVSS"/>
    <n v="140020061"/>
    <s v="AVSS"/>
    <s v="0.5SQ"/>
    <s v="B/O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62"/>
    <s v="AVSS"/>
    <s v="0.5SQ"/>
    <s v="Br"/>
    <s v="(B/B)NPS"/>
    <n v="8000"/>
    <s v="완제품"/>
    <s v="AVSS B/B 0.5SQ"/>
    <s v="A/R송장 (IN)"/>
    <n v="16000"/>
    <s v="M"/>
    <n v="80.16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18228"/>
    <s v="AVSS"/>
    <s v="0.5SQ"/>
    <s v="G"/>
    <s v="(B/B)NPS"/>
    <n v="8000"/>
    <s v="완제품"/>
    <s v="AVSS B/B 0.5SQ"/>
    <s v="A/R송장 (IN)"/>
    <n v="8000"/>
    <s v="M"/>
    <n v="40.1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223"/>
    <s v="AVSS"/>
    <s v="0.5SQ"/>
    <s v="G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186"/>
    <s v="AVSS"/>
    <s v="0.5SQ"/>
    <s v="L"/>
    <s v="(B/B)NPS"/>
    <n v="8000"/>
    <s v="완제품"/>
    <s v="AVSS B/B 0.5SQ"/>
    <s v="A/R송장 (IN)"/>
    <n v="16000"/>
    <s v="M"/>
    <n v="80.16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18226"/>
    <s v="AVSS"/>
    <s v="0.5SQ"/>
    <s v="O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68"/>
    <s v="AVSS"/>
    <s v="0.5SQ"/>
    <s v="O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227"/>
    <s v="AVSS"/>
    <s v="0.5SQ"/>
    <s v="P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224"/>
    <s v="AVSS"/>
    <s v="0.5SQ"/>
    <s v="R"/>
    <s v="(B/B)NPS"/>
    <n v="8000"/>
    <s v="완제품"/>
    <s v="AVSS B/B 0.5SQ"/>
    <s v="A/R송장 (IN)"/>
    <n v="16000"/>
    <s v="M"/>
    <n v="80.16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18187"/>
    <s v="AVSS"/>
    <s v="0.5SQ"/>
    <s v="R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70"/>
    <s v="AVSS"/>
    <s v="0.5SQ"/>
    <s v="R/O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71"/>
    <s v="AVSS"/>
    <s v="0.5SQ"/>
    <s v="W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73"/>
    <s v="AVSS"/>
    <s v="0.5SQ"/>
    <s v="Y"/>
    <s v="(B/B)NPS"/>
    <n v="8000"/>
    <s v="완제품"/>
    <s v="AVSS B/B 0.5SQ"/>
    <s v="A/R송장 (IN)"/>
    <n v="16000"/>
    <s v="M"/>
    <n v="80.16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20074"/>
    <s v="AVSS"/>
    <s v="0.5SQ"/>
    <s v="Y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5184"/>
    <s v="AVSS"/>
    <s v="0.85SQ"/>
    <s v="B"/>
    <s v="(B/B)NPS"/>
    <n v="7000"/>
    <s v="완제품"/>
    <s v="AVSS B/B 0.85SQ"/>
    <s v="A/R송장 (IN)"/>
    <n v="14000"/>
    <s v="M"/>
    <n v="107.66"/>
    <n v="0.01"/>
    <n v="723.27"/>
  </r>
  <r>
    <x v="1"/>
    <s v="顾客"/>
    <s v="內需"/>
    <s v="-無-"/>
    <s v="C00039"/>
    <x v="15"/>
    <s v="kyungshin(안휘경신)韩国京信电子"/>
    <s v="자동차(일반)"/>
    <s v="AVSS"/>
    <n v="140018230"/>
    <s v="AVSS"/>
    <s v="0.85SQ"/>
    <s v="R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37"/>
    <s v="AVSS"/>
    <s v="0.85SQ"/>
    <s v="Y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9904"/>
    <s v="AVSS"/>
    <s v="1.25SQ"/>
    <s v="B"/>
    <s v="(B/B)NPS"/>
    <n v="5000"/>
    <s v="완제품"/>
    <s v="AVSS B/B 1.25SQ"/>
    <s v="A/R송장 (IN)"/>
    <n v="15000"/>
    <s v="M"/>
    <n v="169.05"/>
    <n v="0.01"/>
    <n v="881.09"/>
  </r>
  <r>
    <x v="1"/>
    <s v="顾客"/>
    <s v="內需"/>
    <s v="-無-"/>
    <s v="C00039"/>
    <x v="15"/>
    <s v="kyungshin(안휘경신)韩国京信电子"/>
    <s v="자동차(일반)"/>
    <s v="AVSS"/>
    <n v="140015173"/>
    <s v="AVSS"/>
    <s v="0.3SQ"/>
    <s v="B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8222"/>
    <s v="AVSS"/>
    <s v="0.3SQ"/>
    <s v="B/O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74"/>
    <s v="AVSS"/>
    <s v="0.3SQ"/>
    <s v="Br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5176"/>
    <s v="AVSS"/>
    <s v="0.3SQ"/>
    <s v="G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8217"/>
    <s v="AVSS"/>
    <s v="0.3SQ"/>
    <s v="G/B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8210"/>
    <s v="AVSS"/>
    <s v="0.3SQ"/>
    <s v="G/O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77"/>
    <s v="AVSS"/>
    <s v="0.3SQ"/>
    <s v="Gr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8214"/>
    <s v="AVSS"/>
    <s v="0.3SQ"/>
    <s v="Gr/B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8211"/>
    <s v="AVSS"/>
    <s v="0.3SQ"/>
    <s v="L/O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79"/>
    <s v="AVSS"/>
    <s v="0.3SQ"/>
    <s v="O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8216"/>
    <s v="AVSS"/>
    <s v="0.3SQ"/>
    <s v="P"/>
    <s v="(B/B)NPS"/>
    <n v="10000"/>
    <s v="완제품"/>
    <s v="AVSS B/B 0.3SQ"/>
    <s v="A/R송장 (IN)"/>
    <n v="50000"/>
    <s v="M"/>
    <n v="165.5"/>
    <n v="0.01"/>
    <n v="1875.41"/>
  </r>
  <r>
    <x v="1"/>
    <s v="顾客"/>
    <s v="內需"/>
    <s v="-無-"/>
    <s v="C00039"/>
    <x v="15"/>
    <s v="kyungshin(안휘경신)韩国京信电子"/>
    <s v="자동차(일반)"/>
    <s v="AVSS"/>
    <n v="140015180"/>
    <s v="AVSS"/>
    <s v="0.3SQ"/>
    <s v="R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8250"/>
    <s v="AVSS"/>
    <s v="0.3SQ"/>
    <s v="R/B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81"/>
    <s v="AVSS"/>
    <s v="0.3SQ"/>
    <s v="W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8213"/>
    <s v="AVSS"/>
    <s v="0.3SQ"/>
    <s v="W/B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8220"/>
    <s v="AVSS"/>
    <s v="0.3SQ"/>
    <s v="W/O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82"/>
    <s v="AVSS"/>
    <s v="0.3SQ"/>
    <s v="Y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8219"/>
    <s v="AVSS"/>
    <s v="0.3SQ"/>
    <s v="Y/O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83"/>
    <s v="AVSS"/>
    <s v="0.5SQ"/>
    <s v="B"/>
    <s v="(B/B)NPS"/>
    <n v="8000"/>
    <s v="완제품"/>
    <s v="AVSS B/B 0.5SQ"/>
    <s v="A/R송장 (IN)"/>
    <n v="24000"/>
    <s v="M"/>
    <n v="120.24"/>
    <n v="0.01"/>
    <n v="1019.09"/>
  </r>
  <r>
    <x v="1"/>
    <s v="顾客"/>
    <s v="內需"/>
    <s v="-無-"/>
    <s v="C00039"/>
    <x v="15"/>
    <s v="kyungshin(안휘경신)韩国京信电子"/>
    <s v="자동차(일반)"/>
    <s v="AVSS"/>
    <n v="140020061"/>
    <s v="AVSS"/>
    <s v="0.5SQ"/>
    <s v="B/O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62"/>
    <s v="AVSS"/>
    <s v="0.5SQ"/>
    <s v="Br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63"/>
    <s v="AVSS"/>
    <s v="0.5SQ"/>
    <s v="Br/B"/>
    <s v="(B/B)"/>
    <n v="1000"/>
    <s v="완제품"/>
    <s v="AVSS B/B 0.5SQ"/>
    <s v="A/R송장 (IN)"/>
    <n v="1000"/>
    <s v="M"/>
    <n v="5.01"/>
    <n v="0.01"/>
    <n v="42.46"/>
  </r>
  <r>
    <x v="1"/>
    <s v="顾客"/>
    <s v="內需"/>
    <s v="-無-"/>
    <s v="C00039"/>
    <x v="15"/>
    <s v="kyungshin(안휘경신)韩国京信电子"/>
    <s v="자동차(일반)"/>
    <s v="AVSS"/>
    <n v="140000508"/>
    <s v="AVSS"/>
    <s v="0.5SQ"/>
    <s v="Br/O"/>
    <s v="(B/B)"/>
    <n v="1000"/>
    <s v="완제품"/>
    <s v="AVSS B/B 0.5SQ"/>
    <s v="A/R송장 (IN)"/>
    <n v="1000"/>
    <s v="M"/>
    <n v="5.01"/>
    <n v="0.01"/>
    <n v="42.46"/>
  </r>
  <r>
    <x v="1"/>
    <s v="顾客"/>
    <s v="內需"/>
    <s v="-無-"/>
    <s v="C00039"/>
    <x v="15"/>
    <s v="kyungshin(안휘경신)韩国京信电子"/>
    <s v="자동차(일반)"/>
    <s v="AVSS"/>
    <n v="140018228"/>
    <s v="AVSS"/>
    <s v="0.5SQ"/>
    <s v="G"/>
    <s v="(B/B)NPS"/>
    <n v="8000"/>
    <s v="완제품"/>
    <s v="AVSS B/B 0.5SQ"/>
    <s v="A/R송장 (IN)"/>
    <n v="16000"/>
    <s v="M"/>
    <n v="80.209999999999994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00535"/>
    <s v="AVSS"/>
    <s v="0.5SQ"/>
    <s v="G/O"/>
    <s v="(B/B)"/>
    <n v="1000"/>
    <s v="완제품"/>
    <s v="AVSS B/B 0.5SQ"/>
    <s v="A/R송장 (IN)"/>
    <n v="3000"/>
    <s v="M"/>
    <n v="15.03"/>
    <n v="0.01"/>
    <n v="127.39"/>
  </r>
  <r>
    <x v="1"/>
    <s v="顾客"/>
    <s v="內需"/>
    <s v="-無-"/>
    <s v="C00039"/>
    <x v="15"/>
    <s v="kyungshin(안휘경신)韩国京信电子"/>
    <s v="자동차(일반)"/>
    <s v="AVSS"/>
    <n v="140000481"/>
    <s v="AVSS"/>
    <s v="0.5SQ"/>
    <s v="Gr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186"/>
    <s v="AVSS"/>
    <s v="0.5SQ"/>
    <s v="L"/>
    <s v="(B/B)NPS"/>
    <n v="8000"/>
    <s v="완제품"/>
    <s v="AVSS B/B 0.5SQ"/>
    <s v="A/R송장 (IN)"/>
    <n v="16000"/>
    <s v="M"/>
    <n v="80.16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18226"/>
    <s v="AVSS"/>
    <s v="0.5SQ"/>
    <s v="O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68"/>
    <s v="AVSS"/>
    <s v="0.5SQ"/>
    <s v="O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227"/>
    <s v="AVSS"/>
    <s v="0.5SQ"/>
    <s v="P"/>
    <s v="(B/B)NPS"/>
    <n v="8000"/>
    <s v="완제품"/>
    <s v="AVSS B/B 0.5SQ"/>
    <s v="A/R송장 (IN)"/>
    <n v="16000"/>
    <s v="M"/>
    <n v="80.16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18224"/>
    <s v="AVSS"/>
    <s v="0.5SQ"/>
    <s v="R"/>
    <s v="(B/B)NPS"/>
    <n v="8000"/>
    <s v="완제품"/>
    <s v="AVSS B/B 0.5SQ"/>
    <s v="A/R송장 (IN)"/>
    <n v="15100"/>
    <s v="M"/>
    <n v="75.650000000000006"/>
    <n v="0.01"/>
    <n v="641.17999999999995"/>
  </r>
  <r>
    <x v="1"/>
    <s v="顾客"/>
    <s v="內需"/>
    <s v="-無-"/>
    <s v="C00039"/>
    <x v="15"/>
    <s v="kyungshin(안휘경신)韩国京信电子"/>
    <s v="자동차(일반)"/>
    <s v="AVSS"/>
    <n v="140018187"/>
    <s v="AVSS"/>
    <s v="0.5SQ"/>
    <s v="R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72"/>
    <s v="AVSS"/>
    <s v="0.5SQ"/>
    <s v="W/O"/>
    <s v="(B/B)"/>
    <n v="1000"/>
    <s v="완제품"/>
    <s v="AVSS B/B 0.5SQ"/>
    <s v="A/R송장 (IN)"/>
    <n v="4000"/>
    <s v="M"/>
    <n v="20.04"/>
    <n v="0.01"/>
    <n v="169.85"/>
  </r>
  <r>
    <x v="1"/>
    <s v="顾客"/>
    <s v="內需"/>
    <s v="-無-"/>
    <s v="C00039"/>
    <x v="15"/>
    <s v="kyungshin(안휘경신)韩国京信电子"/>
    <s v="자동차(일반)"/>
    <s v="AVSS"/>
    <n v="140020073"/>
    <s v="AVSS"/>
    <s v="0.5SQ"/>
    <s v="Y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74"/>
    <s v="AVSS"/>
    <s v="0.5SQ"/>
    <s v="Y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5184"/>
    <s v="AVSS"/>
    <s v="0.85SQ"/>
    <s v="B"/>
    <s v="(B/B)NPS"/>
    <n v="7000"/>
    <s v="완제품"/>
    <s v="AVSS B/B 0.85SQ"/>
    <s v="A/R송장 (IN)"/>
    <n v="14000"/>
    <s v="M"/>
    <n v="107.66"/>
    <n v="0.01"/>
    <n v="723.27"/>
  </r>
  <r>
    <x v="1"/>
    <s v="顾客"/>
    <s v="內需"/>
    <s v="-無-"/>
    <s v="C00039"/>
    <x v="15"/>
    <s v="kyungshin(안휘경신)韩国京信电子"/>
    <s v="자동차(일반)"/>
    <s v="AVSS"/>
    <n v="140018236"/>
    <s v="AVSS"/>
    <s v="0.85SQ"/>
    <s v="Br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34"/>
    <s v="AVSS"/>
    <s v="0.85SQ"/>
    <s v="Gr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30"/>
    <s v="AVSS"/>
    <s v="0.85SQ"/>
    <s v="R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37"/>
    <s v="AVSS"/>
    <s v="0.85SQ"/>
    <s v="Y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9904"/>
    <s v="AVSS"/>
    <s v="1.25SQ"/>
    <s v="B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00752"/>
    <s v="AVSS"/>
    <s v="1.25SQ"/>
    <s v="B/O"/>
    <s v="(B/B)"/>
    <n v="700"/>
    <s v="완제품"/>
    <s v="AVSS B/B 1.25SQ"/>
    <s v="A/R송장 (IN)"/>
    <n v="1400"/>
    <s v="M"/>
    <n v="15.78"/>
    <n v="0.01"/>
    <n v="82.23"/>
  </r>
  <r>
    <x v="1"/>
    <s v="顾客"/>
    <s v="內需"/>
    <s v="-無-"/>
    <s v="C00039"/>
    <x v="15"/>
    <s v="kyungshin(안휘경신)韩国京信电子"/>
    <s v="자동차(일반)"/>
    <s v="AVSS"/>
    <n v="140019869"/>
    <s v="AVSS"/>
    <s v="1.25SQ"/>
    <s v="L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20085"/>
    <s v="AVSS"/>
    <s v="1.25SQ"/>
    <s v="P"/>
    <s v="(B/B)NPS"/>
    <n v="5000"/>
    <s v="완제품"/>
    <s v="AVSS B/B 1.25SQ"/>
    <s v="A/R송장 (IN)"/>
    <n v="4000"/>
    <s v="M"/>
    <n v="45.08"/>
    <n v="0.01"/>
    <n v="234.96"/>
  </r>
  <r>
    <x v="1"/>
    <s v="顾客"/>
    <s v="內需"/>
    <s v="-無-"/>
    <s v="C00039"/>
    <x v="15"/>
    <s v="kyungshin(안휘경신)韩国京信电子"/>
    <s v="자동차(일반)"/>
    <s v="AVSS"/>
    <n v="140020090"/>
    <s v="AVSS"/>
    <s v="2SQ"/>
    <s v="G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20091"/>
    <s v="AVSS"/>
    <s v="2SQ"/>
    <s v="O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19867"/>
    <s v="AVSS"/>
    <s v="1.25SQ"/>
    <s v="Gr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19905"/>
    <s v="AVSS"/>
    <s v="1.25SQ"/>
    <s v="R"/>
    <s v="(B/B)NPS"/>
    <n v="5000"/>
    <s v="완제품"/>
    <s v="AVSS B/B 1.25SQ"/>
    <s v="A/R송장 (IN)"/>
    <n v="8700"/>
    <s v="M"/>
    <n v="98.05"/>
    <n v="0.01"/>
    <n v="511.03"/>
  </r>
  <r>
    <x v="1"/>
    <s v="顾客"/>
    <s v="內需"/>
    <s v="-無-"/>
    <s v="C00039"/>
    <x v="15"/>
    <s v="kyungshin(안휘경신)韩国京信电子"/>
    <s v="자동차(일반)"/>
    <s v="AVSS"/>
    <n v="140019865"/>
    <s v="AVSS"/>
    <s v="2SQ"/>
    <s v="B"/>
    <s v="(B/B)NPS"/>
    <n v="3000"/>
    <s v="완제품"/>
    <s v="AVSS B/B 2SQ"/>
    <s v="A/R송장 (IN)"/>
    <n v="6000"/>
    <s v="M"/>
    <n v="108.96"/>
    <n v="0.01"/>
    <n v="471.33"/>
  </r>
  <r>
    <x v="1"/>
    <s v="顾客"/>
    <s v="內需"/>
    <s v="-無-"/>
    <s v="C00039"/>
    <x v="15"/>
    <s v="kyungshin(안휘경신)韩国京信电子"/>
    <s v="자동차(일반)"/>
    <s v="AVSS"/>
    <n v="140019864"/>
    <s v="AVSS"/>
    <s v="2SQ"/>
    <s v="L"/>
    <s v="(B/B)NPS"/>
    <n v="3000"/>
    <s v="완제품"/>
    <s v="AVSS B/B 2SQ"/>
    <s v="A/R송장 (IN)"/>
    <n v="6000"/>
    <s v="M"/>
    <n v="108.96"/>
    <n v="0.01"/>
    <n v="471.33"/>
  </r>
  <r>
    <x v="1"/>
    <s v="顾客"/>
    <s v="內需"/>
    <s v="-無-"/>
    <s v="C00039"/>
    <x v="15"/>
    <s v="kyungshin(안휘경신)韩国京信电子"/>
    <s v="자동차(일반)"/>
    <s v="AVSS"/>
    <n v="140019863"/>
    <s v="AVSS"/>
    <s v="2SQ"/>
    <s v="R"/>
    <s v="(B/B)NPS"/>
    <n v="3000"/>
    <s v="완제품"/>
    <s v="AVSS B/B 2SQ"/>
    <s v="A/R송장 (IN)"/>
    <n v="12000"/>
    <s v="M"/>
    <n v="217.92"/>
    <n v="0.01"/>
    <n v="942.66"/>
  </r>
  <r>
    <x v="1"/>
    <s v="顾客"/>
    <s v="內需"/>
    <s v="-無-"/>
    <s v="C00039"/>
    <x v="15"/>
    <s v="kyungshin(안휘경신)韩国京信电子"/>
    <s v="자동차(일반)"/>
    <s v="AVSS"/>
    <n v="140015173"/>
    <s v="AVSS"/>
    <s v="0.3SQ"/>
    <s v="B"/>
    <s v="(B/B)NPS"/>
    <n v="10000"/>
    <s v="완제품"/>
    <s v="AVSS B/B 0.3SQ"/>
    <s v="A/R송장 (IN)"/>
    <n v="190000"/>
    <s v="M"/>
    <n v="628.9"/>
    <n v="0.01"/>
    <n v="7126.54"/>
  </r>
  <r>
    <x v="1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100000"/>
    <s v="M"/>
    <n v="331"/>
    <n v="0.01"/>
    <n v="3750.81"/>
  </r>
  <r>
    <x v="1"/>
    <s v="顾客"/>
    <s v="內需"/>
    <s v="-無-"/>
    <s v="C00039"/>
    <x v="15"/>
    <s v="kyungshin(안휘경신)韩国京信电子"/>
    <s v="자동차(일반)"/>
    <s v="AVSS"/>
    <n v="140018209"/>
    <s v="AVSS"/>
    <s v="0.3SQ"/>
    <s v="L/B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80"/>
    <s v="AVSS"/>
    <s v="0.3SQ"/>
    <s v="R"/>
    <s v="(B/B)NPS"/>
    <n v="10000"/>
    <s v="완제품"/>
    <s v="AVSS B/B 0.3SQ"/>
    <s v="A/R송장 (IN)"/>
    <n v="70000"/>
    <s v="M"/>
    <n v="231.7"/>
    <n v="0.01"/>
    <n v="2625.57"/>
  </r>
  <r>
    <x v="1"/>
    <s v="顾客"/>
    <s v="內需"/>
    <s v="-無-"/>
    <s v="C00039"/>
    <x v="15"/>
    <s v="kyungshin(안휘경신)韩国京信电子"/>
    <s v="자동차(일반)"/>
    <s v="AVSS"/>
    <n v="140018221"/>
    <s v="AVSS"/>
    <s v="0.3SQ"/>
    <s v="R/O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9904"/>
    <s v="AVSS"/>
    <s v="1.25SQ"/>
    <s v="B"/>
    <s v="(B/B)NPS"/>
    <n v="5000"/>
    <s v="완제품"/>
    <s v="AVSS B/B 1.25SQ"/>
    <s v="A/R송장 (IN)"/>
    <n v="10000"/>
    <s v="M"/>
    <n v="112.7"/>
    <n v="0.01"/>
    <n v="587.39"/>
  </r>
  <r>
    <x v="1"/>
    <s v="顾客"/>
    <s v="內需"/>
    <s v="-無-"/>
    <s v="C00039"/>
    <x v="15"/>
    <s v="kyungshin(안휘경신)韩国京信电子"/>
    <s v="자동차(일반)"/>
    <s v="AVSS"/>
    <n v="140019905"/>
    <s v="AVSS"/>
    <s v="1.25SQ"/>
    <s v="R"/>
    <s v="(B/B)NPS"/>
    <n v="5000"/>
    <s v="완제품"/>
    <s v="AVSS B/B 1.25SQ"/>
    <s v="A/R송장 (IN)"/>
    <n v="10000"/>
    <s v="M"/>
    <n v="112.7"/>
    <n v="0.01"/>
    <n v="587.39"/>
  </r>
  <r>
    <x v="1"/>
    <s v="顾客"/>
    <s v="內需"/>
    <s v="-無-"/>
    <s v="C00039"/>
    <x v="15"/>
    <s v="kyungshin(안휘경신)韩国京信电子"/>
    <s v="자동차(일반)"/>
    <s v="AVSS"/>
    <n v="140019865"/>
    <s v="AVSS"/>
    <s v="2SQ"/>
    <s v="B"/>
    <s v="(B/B)NPS"/>
    <n v="3000"/>
    <s v="완제품"/>
    <s v="AVSS B/B 2SQ"/>
    <s v="A/R송장 (IN)"/>
    <n v="9000"/>
    <s v="M"/>
    <n v="163.44"/>
    <n v="0.01"/>
    <n v="706.99"/>
  </r>
  <r>
    <x v="1"/>
    <s v="顾客"/>
    <s v="內需"/>
    <s v="-無-"/>
    <s v="C00039"/>
    <x v="15"/>
    <s v="kyungshin(안휘경신)韩国京信电子"/>
    <s v="자동차(일반)"/>
    <s v="AVSS"/>
    <n v="140019864"/>
    <s v="AVSS"/>
    <s v="2SQ"/>
    <s v="L"/>
    <s v="(B/B)NPS"/>
    <n v="3000"/>
    <s v="완제품"/>
    <s v="AVSS B/B 2SQ"/>
    <s v="A/R송장 (IN)"/>
    <n v="6000"/>
    <s v="M"/>
    <n v="108.96"/>
    <n v="0.01"/>
    <n v="471.33"/>
  </r>
  <r>
    <x v="1"/>
    <s v="顾客"/>
    <s v="內需"/>
    <s v="-無-"/>
    <s v="C00039"/>
    <x v="15"/>
    <s v="kyungshin(안휘경신)韩国京信电子"/>
    <s v="자동차(일반)"/>
    <s v="AVSS"/>
    <n v="140015174"/>
    <s v="AVSS"/>
    <s v="0.3SQ"/>
    <s v="Br"/>
    <s v="(B/B)NPS"/>
    <n v="10000"/>
    <s v="완제품"/>
    <s v="AVSS B/B 0.3SQ"/>
    <s v="A/R송장 (IN)"/>
    <n v="30000"/>
    <s v="M"/>
    <n v="99.3"/>
    <n v="0.01"/>
    <n v="1125.24"/>
  </r>
  <r>
    <x v="1"/>
    <s v="顾客"/>
    <s v="內需"/>
    <s v="-無-"/>
    <s v="C00039"/>
    <x v="15"/>
    <s v="kyungshin(안휘경신)韩国京信电子"/>
    <s v="자동차(일반)"/>
    <s v="AVSS"/>
    <n v="140018218"/>
    <s v="AVSS"/>
    <s v="0.3SQ"/>
    <s v="Br/B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75"/>
    <s v="AVSS"/>
    <s v="0.3SQ"/>
    <s v="Br/O"/>
    <s v="(B/B)NPS"/>
    <n v="10000"/>
    <s v="완제품"/>
    <s v="AVSS B/B 0.3SQ"/>
    <s v="A/R송장 (IN)"/>
    <n v="30000"/>
    <s v="M"/>
    <n v="99.3"/>
    <n v="0.01"/>
    <n v="1125.24"/>
  </r>
  <r>
    <x v="1"/>
    <s v="顾客"/>
    <s v="內需"/>
    <s v="-無-"/>
    <s v="C00039"/>
    <x v="15"/>
    <s v="kyungshin(안휘경신)韩国京信电子"/>
    <s v="자동차(일반)"/>
    <s v="AVSS"/>
    <n v="140015176"/>
    <s v="AVSS"/>
    <s v="0.3SQ"/>
    <s v="G"/>
    <s v="(B/B)NPS"/>
    <n v="10000"/>
    <s v="완제품"/>
    <s v="AVSS B/B 0.3SQ"/>
    <s v="A/R송장 (IN)"/>
    <n v="90000"/>
    <s v="M"/>
    <n v="297.89999999999998"/>
    <n v="0.01"/>
    <n v="3375.73"/>
  </r>
  <r>
    <x v="1"/>
    <s v="顾客"/>
    <s v="內需"/>
    <s v="-無-"/>
    <s v="C00039"/>
    <x v="15"/>
    <s v="kyungshin(안휘경신)韩国京信电子"/>
    <s v="자동차(일반)"/>
    <s v="AVSS"/>
    <n v="140018210"/>
    <s v="AVSS"/>
    <s v="0.3SQ"/>
    <s v="G/O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77"/>
    <s v="AVSS"/>
    <s v="0.3SQ"/>
    <s v="Gr"/>
    <s v="(B/B)NPS"/>
    <n v="10000"/>
    <s v="완제품"/>
    <s v="AVSS B/B 0.3SQ"/>
    <s v="A/R송장 (IN)"/>
    <n v="30000"/>
    <s v="M"/>
    <n v="99.3"/>
    <n v="0.01"/>
    <n v="1125.24"/>
  </r>
  <r>
    <x v="1"/>
    <s v="顾客"/>
    <s v="內需"/>
    <s v="-無-"/>
    <s v="C00039"/>
    <x v="15"/>
    <s v="kyungshin(안휘경신)韩国京信电子"/>
    <s v="자동차(일반)"/>
    <s v="AVSS"/>
    <n v="140018214"/>
    <s v="AVSS"/>
    <s v="0.3SQ"/>
    <s v="Gr/B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8252"/>
    <s v="AVSS"/>
    <s v="0.3SQ"/>
    <s v="Gr/O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79"/>
    <s v="AVSS"/>
    <s v="0.3SQ"/>
    <s v="O"/>
    <s v="(B/B)NPS"/>
    <n v="10000"/>
    <s v="완제품"/>
    <s v="AVSS B/B 0.3SQ"/>
    <s v="A/R송장 (IN)"/>
    <n v="80000"/>
    <s v="M"/>
    <n v="264.8"/>
    <n v="0.01"/>
    <n v="3000.65"/>
  </r>
  <r>
    <x v="1"/>
    <s v="顾客"/>
    <s v="內需"/>
    <s v="-無-"/>
    <s v="C00039"/>
    <x v="15"/>
    <s v="kyungshin(안휘경신)韩国京信电子"/>
    <s v="자동차(일반)"/>
    <s v="AVSS"/>
    <n v="140018251"/>
    <s v="AVSS"/>
    <s v="0.3SQ"/>
    <s v="O/B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81"/>
    <s v="AVSS"/>
    <s v="0.3SQ"/>
    <s v="W"/>
    <s v="(B/B)NPS"/>
    <n v="10000"/>
    <s v="완제품"/>
    <s v="AVSS B/B 0.3SQ"/>
    <s v="A/R송장 (IN)"/>
    <n v="50000"/>
    <s v="M"/>
    <n v="165.5"/>
    <n v="0.01"/>
    <n v="1875.41"/>
  </r>
  <r>
    <x v="1"/>
    <s v="顾客"/>
    <s v="內需"/>
    <s v="-無-"/>
    <s v="C00039"/>
    <x v="15"/>
    <s v="kyungshin(안휘경신)韩国京信电子"/>
    <s v="자동차(일반)"/>
    <s v="AVSS"/>
    <n v="140015182"/>
    <s v="AVSS"/>
    <s v="0.3SQ"/>
    <s v="Y"/>
    <s v="(B/B)NPS"/>
    <n v="10000"/>
    <s v="완제품"/>
    <s v="AVSS B/B 0.3SQ"/>
    <s v="A/R송장 (IN)"/>
    <n v="70000"/>
    <s v="M"/>
    <n v="231.7"/>
    <n v="0.01"/>
    <n v="2625.57"/>
  </r>
  <r>
    <x v="1"/>
    <s v="顾客"/>
    <s v="內需"/>
    <s v="-無-"/>
    <s v="C00039"/>
    <x v="15"/>
    <s v="kyungshin(안휘경신)韩国京信电子"/>
    <s v="자동차(일반)"/>
    <s v="AVSS"/>
    <n v="140018212"/>
    <s v="AVSS"/>
    <s v="0.3SQ"/>
    <s v="Y/B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8216"/>
    <s v="AVSS"/>
    <s v="0.3SQ"/>
    <s v="P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8215"/>
    <s v="AVSS"/>
    <s v="0.3SQ"/>
    <s v="P/B"/>
    <s v="(B/B)NPS"/>
    <n v="10000"/>
    <s v="완제품"/>
    <s v="AVSS 0.3SQ(완제품)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8228"/>
    <s v="AVSS"/>
    <s v="0.5SQ"/>
    <s v="G"/>
    <s v="(B/B)NPS"/>
    <n v="8000"/>
    <s v="완제품"/>
    <s v="AVSS B/B 0.5SQ"/>
    <s v="A/R송장 (IN)"/>
    <n v="16000"/>
    <s v="M"/>
    <n v="80.209999999999994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00535"/>
    <s v="AVSS"/>
    <s v="0.5SQ"/>
    <s v="G/O"/>
    <s v="(B/B)"/>
    <n v="1000"/>
    <s v="완제품"/>
    <s v="AVSS B/B 0.5SQ"/>
    <s v="A/R송장 (IN)"/>
    <n v="1000"/>
    <s v="M"/>
    <n v="5.01"/>
    <n v="0.01"/>
    <n v="42.46"/>
  </r>
  <r>
    <x v="1"/>
    <s v="顾客"/>
    <s v="內需"/>
    <s v="-無-"/>
    <s v="C00039"/>
    <x v="15"/>
    <s v="kyungshin(안휘경신)韩国京信电子"/>
    <s v="자동차(일반)"/>
    <s v="AVSS"/>
    <n v="140018186"/>
    <s v="AVSS"/>
    <s v="0.5SQ"/>
    <s v="L"/>
    <s v="(B/B)NPS"/>
    <n v="8000"/>
    <s v="완제품"/>
    <s v="AVSS B/B 0.5SQ"/>
    <s v="A/R송장 (IN)"/>
    <n v="16000"/>
    <s v="M"/>
    <n v="80.16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20067"/>
    <s v="AVSS"/>
    <s v="0.5SQ"/>
    <s v="L/O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227"/>
    <s v="AVSS"/>
    <s v="0.5SQ"/>
    <s v="P"/>
    <s v="(B/B)NPS"/>
    <n v="8000"/>
    <s v="완제품"/>
    <s v="AVSS B/B 0.5SQ"/>
    <s v="A/R송장 (IN)"/>
    <n v="16000"/>
    <s v="M"/>
    <n v="80.16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20069"/>
    <s v="AVSS"/>
    <s v="0.5SQ"/>
    <s v="P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5183"/>
    <s v="AVSS"/>
    <s v="0.5SQ"/>
    <s v="B"/>
    <s v="(B/B)NPS"/>
    <n v="8000"/>
    <s v="완제품"/>
    <s v="AVSS B/B 0.5SQ"/>
    <s v="A/R송장 (IN)"/>
    <n v="56000"/>
    <s v="M"/>
    <n v="280.56"/>
    <n v="0.01"/>
    <n v="2377.87"/>
  </r>
  <r>
    <x v="1"/>
    <s v="顾客"/>
    <s v="內需"/>
    <s v="-無-"/>
    <s v="C00039"/>
    <x v="15"/>
    <s v="kyungshin(안휘경신)韩国京信电子"/>
    <s v="자동차(일반)"/>
    <s v="AVSS"/>
    <n v="140020062"/>
    <s v="AVSS"/>
    <s v="0.5SQ"/>
    <s v="Br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65"/>
    <s v="AVSS"/>
    <s v="0.5SQ"/>
    <s v="Gr"/>
    <s v="(B/B)NPS"/>
    <n v="8000"/>
    <s v="완제품"/>
    <s v="AVSS B/B 0.5SQ"/>
    <s v="A/R송장 (IN)"/>
    <n v="16000"/>
    <s v="M"/>
    <n v="80.16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18226"/>
    <s v="AVSS"/>
    <s v="0.5SQ"/>
    <s v="O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224"/>
    <s v="AVSS"/>
    <s v="0.5SQ"/>
    <s v="R"/>
    <s v="(B/B)NPS"/>
    <n v="8000"/>
    <s v="완제품"/>
    <s v="AVSS B/B 0.5SQ"/>
    <s v="A/R송장 (IN)"/>
    <n v="40000"/>
    <s v="M"/>
    <n v="200.4"/>
    <n v="0.01"/>
    <n v="1698.48"/>
  </r>
  <r>
    <x v="1"/>
    <s v="顾客"/>
    <s v="內需"/>
    <s v="-無-"/>
    <s v="C00039"/>
    <x v="15"/>
    <s v="kyungshin(안휘경신)韩国京信电子"/>
    <s v="자동차(일반)"/>
    <s v="AVSS"/>
    <n v="140018225"/>
    <s v="AVSS"/>
    <s v="0.5SQ"/>
    <s v="W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73"/>
    <s v="AVSS"/>
    <s v="0.5SQ"/>
    <s v="Y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5184"/>
    <s v="AVSS"/>
    <s v="0.85SQ"/>
    <s v="B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35"/>
    <s v="AVSS"/>
    <s v="0.85SQ"/>
    <s v="G"/>
    <s v="(B/B)NPS"/>
    <n v="7000"/>
    <s v="완제품"/>
    <s v="AVSS B/B 0.85SQ"/>
    <s v="A/R송장 (IN)"/>
    <n v="21000"/>
    <s v="M"/>
    <n v="161.49"/>
    <n v="0.01"/>
    <n v="1084.9000000000001"/>
  </r>
  <r>
    <x v="1"/>
    <s v="顾客"/>
    <s v="內需"/>
    <s v="-無-"/>
    <s v="C00039"/>
    <x v="15"/>
    <s v="kyungshin(안휘경신)韩国京信电子"/>
    <s v="자동차(일반)"/>
    <s v="AVSS"/>
    <n v="140018233"/>
    <s v="AVSS"/>
    <s v="0.85SQ"/>
    <s v="L"/>
    <s v="(B/B)NPS"/>
    <n v="7000"/>
    <s v="완제품"/>
    <s v="AVSS B/B 0.85SQ"/>
    <s v="A/R송장 (IN)"/>
    <n v="14000"/>
    <s v="M"/>
    <n v="107.66"/>
    <n v="0.01"/>
    <n v="723.27"/>
  </r>
  <r>
    <x v="1"/>
    <s v="顾客"/>
    <s v="內需"/>
    <s v="-無-"/>
    <s v="C00039"/>
    <x v="15"/>
    <s v="kyungshin(안휘경신)韩国京信电子"/>
    <s v="자동차(일반)"/>
    <s v="AVSS"/>
    <n v="140018232"/>
    <s v="AVSS"/>
    <s v="0.85SQ"/>
    <s v="O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31"/>
    <s v="AVSS"/>
    <s v="0.85SQ"/>
    <s v="P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30"/>
    <s v="AVSS"/>
    <s v="0.85SQ"/>
    <s v="R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29"/>
    <s v="AVSS"/>
    <s v="0.85SQ"/>
    <s v="W"/>
    <s v="(B/B)NPS"/>
    <n v="7000"/>
    <s v="완제품"/>
    <s v="AVSS B/B 0.85SQ"/>
    <s v="A/R송장 (IN)"/>
    <n v="14000"/>
    <s v="M"/>
    <n v="107.66"/>
    <n v="0.01"/>
    <n v="723.27"/>
  </r>
  <r>
    <x v="1"/>
    <s v="顾客"/>
    <s v="內需"/>
    <s v="-無-"/>
    <s v="C00039"/>
    <x v="15"/>
    <s v="kyungshin(안휘경신)韩国京信电子"/>
    <s v="자동차(일반)"/>
    <s v="AVSS"/>
    <n v="140019904"/>
    <s v="AVSS"/>
    <s v="1.25SQ"/>
    <s v="B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20082"/>
    <s v="AVSS"/>
    <s v="1.25SQ"/>
    <s v="Br"/>
    <s v="(B/B)NPS"/>
    <n v="5000"/>
    <s v="완제품"/>
    <s v="AVSS B/B 1.25SQ"/>
    <s v="A/R송장 (IN)"/>
    <n v="3700"/>
    <s v="M"/>
    <n v="41.7"/>
    <n v="0.01"/>
    <n v="217.33"/>
  </r>
  <r>
    <x v="1"/>
    <s v="顾客"/>
    <s v="內需"/>
    <s v="-無-"/>
    <s v="C00039"/>
    <x v="15"/>
    <s v="kyungshin(안휘경신)韩国京信电子"/>
    <s v="자동차(일반)"/>
    <s v="AVSS"/>
    <n v="140020083"/>
    <s v="AVSS"/>
    <s v="1.25SQ"/>
    <s v="G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19868"/>
    <s v="AVSS"/>
    <s v="1.25SQ"/>
    <s v="O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20085"/>
    <s v="AVSS"/>
    <s v="1.25SQ"/>
    <s v="P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19866"/>
    <s v="AVSS"/>
    <s v="1.25SQ"/>
    <s v="W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19938"/>
    <s v="AVSS"/>
    <s v="1.25SQ"/>
    <s v="Y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20091"/>
    <s v="AVSS"/>
    <s v="2SQ"/>
    <s v="O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19863"/>
    <s v="AVSS"/>
    <s v="2SQ"/>
    <s v="R"/>
    <s v="(B/B)NPS"/>
    <n v="3000"/>
    <s v="완제품"/>
    <s v="AVSS B/B 2SQ"/>
    <s v="A/R송장 (IN)"/>
    <n v="9000"/>
    <s v="M"/>
    <n v="163.44"/>
    <n v="0.01"/>
    <n v="706.99"/>
  </r>
  <r>
    <x v="1"/>
    <s v="顾客"/>
    <s v="內需"/>
    <s v="-無-"/>
    <s v="C00039"/>
    <x v="15"/>
    <s v="kyungshin(안휘경신)韩国京信电子"/>
    <s v="자동차(일반)"/>
    <s v="AVSS"/>
    <n v="140020094"/>
    <s v="AVSS"/>
    <s v="2SQ"/>
    <s v="W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15173"/>
    <s v="AVSS"/>
    <s v="0.3SQ"/>
    <s v="B"/>
    <s v="(B/B)NPS"/>
    <n v="10000"/>
    <s v="완제품"/>
    <s v="AVSS B/B 0.3SQ"/>
    <s v="A/R송장 (IN)"/>
    <n v="30000"/>
    <s v="M"/>
    <n v="99.3"/>
    <n v="0.01"/>
    <n v="1125.24"/>
  </r>
  <r>
    <x v="1"/>
    <s v="顾客"/>
    <s v="內需"/>
    <s v="-無-"/>
    <s v="C00039"/>
    <x v="15"/>
    <s v="kyungshin(안휘경신)韩国京信电子"/>
    <s v="자동차(일반)"/>
    <s v="AVSS"/>
    <n v="140015174"/>
    <s v="AVSS"/>
    <s v="0.3SQ"/>
    <s v="Br"/>
    <s v="(B/B)NPS"/>
    <n v="10000"/>
    <s v="완제품"/>
    <s v="AVSS B/B 0.3SQ"/>
    <s v="A/R송장 (IN)"/>
    <n v="30000"/>
    <s v="M"/>
    <n v="99.3"/>
    <n v="0.01"/>
    <n v="1125.24"/>
  </r>
  <r>
    <x v="1"/>
    <s v="顾客"/>
    <s v="內需"/>
    <s v="-無-"/>
    <s v="C00039"/>
    <x v="15"/>
    <s v="kyungshin(안휘경신)韩国京信电子"/>
    <s v="자동차(일반)"/>
    <s v="AVSS"/>
    <n v="140018218"/>
    <s v="AVSS"/>
    <s v="0.3SQ"/>
    <s v="Br/B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75"/>
    <s v="AVSS"/>
    <s v="0.3SQ"/>
    <s v="Br/O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76"/>
    <s v="AVSS"/>
    <s v="0.3SQ"/>
    <s v="G"/>
    <s v="(B/B)NPS"/>
    <n v="10000"/>
    <s v="완제품"/>
    <s v="AVSS B/B 0.3SQ"/>
    <s v="A/R송장 (IN)"/>
    <n v="30000"/>
    <s v="M"/>
    <n v="99.3"/>
    <n v="0.01"/>
    <n v="1125.24"/>
  </r>
  <r>
    <x v="1"/>
    <s v="顾客"/>
    <s v="內需"/>
    <s v="-無-"/>
    <s v="C00039"/>
    <x v="15"/>
    <s v="kyungshin(안휘경신)韩国京信电子"/>
    <s v="자동차(일반)"/>
    <s v="AVSS"/>
    <n v="140018210"/>
    <s v="AVSS"/>
    <s v="0.3SQ"/>
    <s v="G/O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77"/>
    <s v="AVSS"/>
    <s v="0.3SQ"/>
    <s v="Gr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8214"/>
    <s v="AVSS"/>
    <s v="0.3SQ"/>
    <s v="Gr/B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8252"/>
    <s v="AVSS"/>
    <s v="0.3SQ"/>
    <s v="Gr/O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30000"/>
    <s v="M"/>
    <n v="99.3"/>
    <n v="0.01"/>
    <n v="1125.24"/>
  </r>
  <r>
    <x v="1"/>
    <s v="顾客"/>
    <s v="內需"/>
    <s v="-無-"/>
    <s v="C00039"/>
    <x v="15"/>
    <s v="kyungshin(안휘경신)韩国京信电子"/>
    <s v="자동차(일반)"/>
    <s v="AVSS"/>
    <n v="140018209"/>
    <s v="AVSS"/>
    <s v="0.3SQ"/>
    <s v="L/B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79"/>
    <s v="AVSS"/>
    <s v="0.3SQ"/>
    <s v="O"/>
    <s v="(B/B)NPS"/>
    <n v="10000"/>
    <s v="완제품"/>
    <s v="AVSS B/B 0.3SQ"/>
    <s v="A/R송장 (IN)"/>
    <n v="30000"/>
    <s v="M"/>
    <n v="99.3"/>
    <n v="0.01"/>
    <n v="1125.24"/>
  </r>
  <r>
    <x v="1"/>
    <s v="顾客"/>
    <s v="內需"/>
    <s v="-無-"/>
    <s v="C00039"/>
    <x v="15"/>
    <s v="kyungshin(안휘경신)韩国京信电子"/>
    <s v="자동차(일반)"/>
    <s v="AVSS"/>
    <n v="140018251"/>
    <s v="AVSS"/>
    <s v="0.3SQ"/>
    <s v="O/B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8216"/>
    <s v="AVSS"/>
    <s v="0.3SQ"/>
    <s v="P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8215"/>
    <s v="AVSS"/>
    <s v="0.3SQ"/>
    <s v="P/B"/>
    <s v="(B/B)NPS"/>
    <n v="10000"/>
    <s v="완제품"/>
    <s v="AVSS 0.3SQ(완제품)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80"/>
    <s v="AVSS"/>
    <s v="0.3SQ"/>
    <s v="R"/>
    <s v="(B/B)NPS"/>
    <n v="10000"/>
    <s v="완제품"/>
    <s v="AVSS B/B 0.3SQ"/>
    <s v="A/R송장 (IN)"/>
    <n v="30000"/>
    <s v="M"/>
    <n v="99.3"/>
    <n v="0.01"/>
    <n v="1125.24"/>
  </r>
  <r>
    <x v="1"/>
    <s v="顾客"/>
    <s v="內需"/>
    <s v="-無-"/>
    <s v="C00039"/>
    <x v="15"/>
    <s v="kyungshin(안휘경신)韩国京信电子"/>
    <s v="자동차(일반)"/>
    <s v="AVSS"/>
    <n v="140018250"/>
    <s v="AVSS"/>
    <s v="0.3SQ"/>
    <s v="R/B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8221"/>
    <s v="AVSS"/>
    <s v="0.3SQ"/>
    <s v="R/O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81"/>
    <s v="AVSS"/>
    <s v="0.3SQ"/>
    <s v="W"/>
    <s v="(B/B)NPS"/>
    <n v="10000"/>
    <s v="완제품"/>
    <s v="AVSS B/B 0.3SQ"/>
    <s v="A/R송장 (IN)"/>
    <n v="30000"/>
    <s v="M"/>
    <n v="99.3"/>
    <n v="0.01"/>
    <n v="1125.24"/>
  </r>
  <r>
    <x v="1"/>
    <s v="顾客"/>
    <s v="內需"/>
    <s v="-無-"/>
    <s v="C00039"/>
    <x v="15"/>
    <s v="kyungshin(안휘경신)韩国京信电子"/>
    <s v="자동차(일반)"/>
    <s v="AVSS"/>
    <n v="140018220"/>
    <s v="AVSS"/>
    <s v="0.3SQ"/>
    <s v="W/O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82"/>
    <s v="AVSS"/>
    <s v="0.3SQ"/>
    <s v="Y"/>
    <s v="(B/B)NPS"/>
    <n v="10000"/>
    <s v="완제품"/>
    <s v="AVSS B/B 0.3SQ"/>
    <s v="A/R송장 (IN)"/>
    <n v="30000"/>
    <s v="M"/>
    <n v="99.3"/>
    <n v="0.01"/>
    <n v="1125.24"/>
  </r>
  <r>
    <x v="1"/>
    <s v="顾客"/>
    <s v="內需"/>
    <s v="-無-"/>
    <s v="C00039"/>
    <x v="15"/>
    <s v="kyungshin(안휘경신)韩国京信电子"/>
    <s v="자동차(일반)"/>
    <s v="AVSS"/>
    <n v="140018212"/>
    <s v="AVSS"/>
    <s v="0.3SQ"/>
    <s v="Y/B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83"/>
    <s v="AVSS"/>
    <s v="0.5SQ"/>
    <s v="B"/>
    <s v="(B/B)NPS"/>
    <n v="8000"/>
    <s v="완제품"/>
    <s v="AVSS B/B 0.5SQ"/>
    <s v="A/R송장 (IN)"/>
    <n v="16000"/>
    <s v="M"/>
    <n v="80.16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20062"/>
    <s v="AVSS"/>
    <s v="0.5SQ"/>
    <s v="Br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63"/>
    <s v="AVSS"/>
    <s v="0.5SQ"/>
    <s v="Br/B"/>
    <s v="(B/B)"/>
    <n v="1000"/>
    <s v="완제품"/>
    <s v="AVSS B/B 0.5SQ"/>
    <s v="A/R송장 (IN)"/>
    <n v="1000"/>
    <s v="M"/>
    <n v="5.01"/>
    <n v="0.01"/>
    <n v="42.46"/>
  </r>
  <r>
    <x v="1"/>
    <s v="顾客"/>
    <s v="內需"/>
    <s v="-無-"/>
    <s v="C00039"/>
    <x v="15"/>
    <s v="kyungshin(안휘경신)韩国京信电子"/>
    <s v="자동차(일반)"/>
    <s v="AVSS"/>
    <n v="140018228"/>
    <s v="AVSS"/>
    <s v="0.5SQ"/>
    <s v="G"/>
    <s v="(B/B)NPS"/>
    <n v="8000"/>
    <s v="완제품"/>
    <s v="AVSS B/B 0.5SQ"/>
    <s v="A/R송장 (IN)"/>
    <n v="16000"/>
    <s v="M"/>
    <n v="80.209999999999994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18223"/>
    <s v="AVSS"/>
    <s v="0.5SQ"/>
    <s v="G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00535"/>
    <s v="AVSS"/>
    <s v="0.5SQ"/>
    <s v="G/O"/>
    <s v="(B/B)"/>
    <n v="1000"/>
    <s v="완제품"/>
    <s v="AVSS B/B 0.5SQ"/>
    <s v="A/R송장 (IN)"/>
    <n v="5000"/>
    <s v="M"/>
    <n v="25.05"/>
    <n v="0.01"/>
    <n v="212.31"/>
  </r>
  <r>
    <x v="1"/>
    <s v="顾客"/>
    <s v="內需"/>
    <s v="-無-"/>
    <s v="C00039"/>
    <x v="15"/>
    <s v="kyungshin(안휘경신)韩国京信电子"/>
    <s v="자동차(일반)"/>
    <s v="AVSS"/>
    <n v="140020065"/>
    <s v="AVSS"/>
    <s v="0.5SQ"/>
    <s v="Gr"/>
    <s v="(B/B)NPS"/>
    <n v="8000"/>
    <s v="완제품"/>
    <s v="AVSS B/B 0.5SQ"/>
    <s v="A/R송장 (IN)"/>
    <n v="16000"/>
    <s v="M"/>
    <n v="80.16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18186"/>
    <s v="AVSS"/>
    <s v="0.5SQ"/>
    <s v="L"/>
    <s v="(B/B)NPS"/>
    <n v="8000"/>
    <s v="완제품"/>
    <s v="AVSS B/B 0.5SQ"/>
    <s v="A/R송장 (IN)"/>
    <n v="16000"/>
    <s v="M"/>
    <n v="80.16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20067"/>
    <s v="AVSS"/>
    <s v="0.5SQ"/>
    <s v="L/O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226"/>
    <s v="AVSS"/>
    <s v="0.5SQ"/>
    <s v="O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227"/>
    <s v="AVSS"/>
    <s v="0.5SQ"/>
    <s v="P"/>
    <s v="(B/B)NPS"/>
    <n v="8000"/>
    <s v="완제품"/>
    <s v="AVSS B/B 0.5SQ"/>
    <s v="A/R송장 (IN)"/>
    <n v="16000"/>
    <s v="M"/>
    <n v="80.16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18224"/>
    <s v="AVSS"/>
    <s v="0.5SQ"/>
    <s v="R"/>
    <s v="(B/B)NPS"/>
    <n v="8000"/>
    <s v="완제품"/>
    <s v="AVSS B/B 0.5SQ"/>
    <s v="A/R송장 (IN)"/>
    <n v="16000"/>
    <s v="M"/>
    <n v="80.16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20070"/>
    <s v="AVSS"/>
    <s v="0.5SQ"/>
    <s v="R/O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225"/>
    <s v="AVSS"/>
    <s v="0.5SQ"/>
    <s v="W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72"/>
    <s v="AVSS"/>
    <s v="0.5SQ"/>
    <s v="W/O"/>
    <s v="(B/B)"/>
    <n v="1000"/>
    <s v="완제품"/>
    <s v="AVSS B/B 0.5SQ"/>
    <s v="A/R송장 (IN)"/>
    <n v="3000"/>
    <s v="M"/>
    <n v="15.03"/>
    <n v="0.01"/>
    <n v="127.39"/>
  </r>
  <r>
    <x v="1"/>
    <s v="顾客"/>
    <s v="內需"/>
    <s v="-無-"/>
    <s v="C00039"/>
    <x v="15"/>
    <s v="kyungshin(안휘경신)韩国京信电子"/>
    <s v="자동차(일반)"/>
    <s v="AVSS"/>
    <n v="140020073"/>
    <s v="AVSS"/>
    <s v="0.5SQ"/>
    <s v="Y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5184"/>
    <s v="AVSS"/>
    <s v="0.85SQ"/>
    <s v="B"/>
    <s v="(B/B)NPS"/>
    <n v="7000"/>
    <s v="완제품"/>
    <s v="AVSS B/B 0.85SQ"/>
    <s v="A/R송장 (IN)"/>
    <n v="14000"/>
    <s v="M"/>
    <n v="107.66"/>
    <n v="0.01"/>
    <n v="723.27"/>
  </r>
  <r>
    <x v="1"/>
    <s v="顾客"/>
    <s v="內需"/>
    <s v="-無-"/>
    <s v="C00039"/>
    <x v="15"/>
    <s v="kyungshin(안휘경신)韩国京信电子"/>
    <s v="자동차(일반)"/>
    <s v="AVSS"/>
    <n v="140018235"/>
    <s v="AVSS"/>
    <s v="0.85SQ"/>
    <s v="G"/>
    <s v="(B/B)NPS"/>
    <n v="7000"/>
    <s v="완제품"/>
    <s v="AVSS B/B 0.85SQ"/>
    <s v="A/R송장 (IN)"/>
    <n v="14000"/>
    <s v="M"/>
    <n v="107.66"/>
    <n v="0.01"/>
    <n v="723.27"/>
  </r>
  <r>
    <x v="1"/>
    <s v="顾客"/>
    <s v="內需"/>
    <s v="-無-"/>
    <s v="C00039"/>
    <x v="15"/>
    <s v="kyungshin(안휘경신)韩国京信电子"/>
    <s v="자동차(일반)"/>
    <s v="AVSS"/>
    <n v="140018233"/>
    <s v="AVSS"/>
    <s v="0.85SQ"/>
    <s v="L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32"/>
    <s v="AVSS"/>
    <s v="0.85SQ"/>
    <s v="O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30"/>
    <s v="AVSS"/>
    <s v="0.85SQ"/>
    <s v="R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29"/>
    <s v="AVSS"/>
    <s v="0.85SQ"/>
    <s v="W"/>
    <s v="(B/B)NPS"/>
    <n v="7000"/>
    <s v="완제품"/>
    <s v="AVSS B/B 0.85SQ"/>
    <s v="A/R송장 (IN)"/>
    <n v="14000"/>
    <s v="M"/>
    <n v="107.66"/>
    <n v="0.01"/>
    <n v="723.27"/>
  </r>
  <r>
    <x v="1"/>
    <s v="顾客"/>
    <s v="內需"/>
    <s v="-無-"/>
    <s v="C00039"/>
    <x v="15"/>
    <s v="kyungshin(안휘경신)韩国京信电子"/>
    <s v="자동차(일반)"/>
    <s v="AVSS"/>
    <n v="140019904"/>
    <s v="AVSS"/>
    <s v="1.25SQ"/>
    <s v="B"/>
    <s v="(B/B)NPS"/>
    <n v="5000"/>
    <s v="완제품"/>
    <s v="AVSS B/B 1.25SQ"/>
    <s v="A/R송장 (IN)"/>
    <n v="10000"/>
    <s v="M"/>
    <n v="112.7"/>
    <n v="0.01"/>
    <n v="587.39"/>
  </r>
  <r>
    <x v="1"/>
    <s v="顾客"/>
    <s v="內需"/>
    <s v="-無-"/>
    <s v="C00039"/>
    <x v="15"/>
    <s v="kyungshin(안휘경신)韩国京信电子"/>
    <s v="자동차(일반)"/>
    <s v="AVSS"/>
    <n v="140000752"/>
    <s v="AVSS"/>
    <s v="1.25SQ"/>
    <s v="B/O"/>
    <s v="(B/B)"/>
    <n v="700"/>
    <s v="완제품"/>
    <s v="AVSS B/B 1.25SQ"/>
    <s v="A/R송장 (IN)"/>
    <n v="1400"/>
    <s v="M"/>
    <n v="15.78"/>
    <n v="0.01"/>
    <n v="82.23"/>
  </r>
  <r>
    <x v="1"/>
    <s v="顾客"/>
    <s v="內需"/>
    <s v="-無-"/>
    <s v="C00039"/>
    <x v="15"/>
    <s v="kyungshin(안휘경신)韩国京信电子"/>
    <s v="자동차(일반)"/>
    <s v="AVSS"/>
    <n v="140020082"/>
    <s v="AVSS"/>
    <s v="1.25SQ"/>
    <s v="Br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20083"/>
    <s v="AVSS"/>
    <s v="1.25SQ"/>
    <s v="G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19867"/>
    <s v="AVSS"/>
    <s v="1.25SQ"/>
    <s v="Gr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19868"/>
    <s v="AVSS"/>
    <s v="1.25SQ"/>
    <s v="O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20085"/>
    <s v="AVSS"/>
    <s v="1.25SQ"/>
    <s v="P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19866"/>
    <s v="AVSS"/>
    <s v="1.25SQ"/>
    <s v="W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19938"/>
    <s v="AVSS"/>
    <s v="1.25SQ"/>
    <s v="Y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19865"/>
    <s v="AVSS"/>
    <s v="2SQ"/>
    <s v="B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20091"/>
    <s v="AVSS"/>
    <s v="2SQ"/>
    <s v="O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20092"/>
    <s v="AVSS"/>
    <s v="2SQ"/>
    <s v="P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19863"/>
    <s v="AVSS"/>
    <s v="2SQ"/>
    <s v="R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15173"/>
    <s v="AVSS"/>
    <s v="0.3SQ"/>
    <s v="B"/>
    <s v="(B/B)NPS"/>
    <n v="10000"/>
    <s v="완제품"/>
    <s v="AVSS B/B 0.3SQ"/>
    <s v="A/R송장 (IN)"/>
    <n v="220000"/>
    <s v="M"/>
    <n v="728.2"/>
    <n v="0.01"/>
    <n v="8251.7800000000007"/>
  </r>
  <r>
    <x v="1"/>
    <s v="顾客"/>
    <s v="內需"/>
    <s v="-無-"/>
    <s v="C00039"/>
    <x v="15"/>
    <s v="kyungshin(안휘경신)韩国京信电子"/>
    <s v="자동차(일반)"/>
    <s v="AVSS"/>
    <n v="140018222"/>
    <s v="AVSS"/>
    <s v="0.3SQ"/>
    <s v="B/O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79"/>
    <s v="AVSS"/>
    <s v="0.3SQ"/>
    <s v="O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5183"/>
    <s v="AVSS"/>
    <s v="0.5SQ"/>
    <s v="B"/>
    <s v="(B/B)NPS"/>
    <n v="8000"/>
    <s v="완제품"/>
    <s v="AVSS B/B 0.5SQ"/>
    <s v="A/R송장 (IN)"/>
    <n v="72000"/>
    <s v="M"/>
    <n v="360.72"/>
    <n v="0.01"/>
    <n v="3057.26"/>
  </r>
  <r>
    <x v="1"/>
    <s v="顾客"/>
    <s v="內需"/>
    <s v="-無-"/>
    <s v="C00039"/>
    <x v="15"/>
    <s v="kyungshin(안휘경신)韩国京信电子"/>
    <s v="자동차(일반)"/>
    <s v="AVSS"/>
    <n v="140020061"/>
    <s v="AVSS"/>
    <s v="0.5SQ"/>
    <s v="B/O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62"/>
    <s v="AVSS"/>
    <s v="0.5SQ"/>
    <s v="Br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00508"/>
    <s v="AVSS"/>
    <s v="0.5SQ"/>
    <s v="Br/O"/>
    <s v="(B/B)"/>
    <n v="1000"/>
    <s v="완제품"/>
    <s v="AVSS B/B 0.5SQ"/>
    <s v="A/R송장 (IN)"/>
    <n v="2000"/>
    <s v="M"/>
    <n v="10.02"/>
    <n v="0.01"/>
    <n v="84.92"/>
  </r>
  <r>
    <x v="1"/>
    <s v="顾客"/>
    <s v="內需"/>
    <s v="-無-"/>
    <s v="C00039"/>
    <x v="15"/>
    <s v="kyungshin(안휘경신)韩国京信电子"/>
    <s v="자동차(일반)"/>
    <s v="AVSS"/>
    <n v="140018228"/>
    <s v="AVSS"/>
    <s v="0.5SQ"/>
    <s v="G"/>
    <s v="(B/B)NPS"/>
    <n v="8000"/>
    <s v="완제품"/>
    <s v="AVSS B/B 0.5SQ"/>
    <s v="A/R송장 (IN)"/>
    <n v="8000"/>
    <s v="M"/>
    <n v="40.1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00481"/>
    <s v="AVSS"/>
    <s v="0.5SQ"/>
    <s v="Gr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186"/>
    <s v="AVSS"/>
    <s v="0.5SQ"/>
    <s v="L"/>
    <s v="(B/B)NPS"/>
    <n v="8000"/>
    <s v="완제품"/>
    <s v="AVSS B/B 0.5SQ"/>
    <s v="A/R송장 (IN)"/>
    <n v="16000"/>
    <s v="M"/>
    <n v="80.16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20067"/>
    <s v="AVSS"/>
    <s v="0.5SQ"/>
    <s v="L/O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226"/>
    <s v="AVSS"/>
    <s v="0.5SQ"/>
    <s v="O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68"/>
    <s v="AVSS"/>
    <s v="0.5SQ"/>
    <s v="O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227"/>
    <s v="AVSS"/>
    <s v="0.5SQ"/>
    <s v="P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224"/>
    <s v="AVSS"/>
    <s v="0.5SQ"/>
    <s v="R"/>
    <s v="(B/B)NPS"/>
    <n v="8000"/>
    <s v="완제품"/>
    <s v="AVSS B/B 0.5SQ"/>
    <s v="A/R송장 (IN)"/>
    <n v="40000"/>
    <s v="M"/>
    <n v="200.4"/>
    <n v="0.01"/>
    <n v="1698.48"/>
  </r>
  <r>
    <x v="1"/>
    <s v="顾客"/>
    <s v="內需"/>
    <s v="-無-"/>
    <s v="C00039"/>
    <x v="15"/>
    <s v="kyungshin(안휘경신)韩国京信电子"/>
    <s v="자동차(일반)"/>
    <s v="AVSS"/>
    <n v="140018187"/>
    <s v="AVSS"/>
    <s v="0.5SQ"/>
    <s v="R/B"/>
    <s v="(B/B)NPS"/>
    <n v="8000"/>
    <s v="완제품"/>
    <s v="AVSS B/B 0.5SQ"/>
    <s v="A/R송장 (IN)"/>
    <n v="16000"/>
    <s v="M"/>
    <n v="80.16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20072"/>
    <s v="AVSS"/>
    <s v="0.5SQ"/>
    <s v="W/O"/>
    <s v="(B/B)"/>
    <n v="1000"/>
    <s v="완제품"/>
    <s v="AVSS B/B 0.5SQ"/>
    <s v="A/R송장 (IN)"/>
    <n v="2000"/>
    <s v="M"/>
    <n v="10.02"/>
    <n v="0.01"/>
    <n v="84.92"/>
  </r>
  <r>
    <x v="1"/>
    <s v="顾客"/>
    <s v="內需"/>
    <s v="-無-"/>
    <s v="C00039"/>
    <x v="15"/>
    <s v="kyungshin(안휘경신)韩国京信电子"/>
    <s v="자동차(일반)"/>
    <s v="AVSS"/>
    <n v="140020073"/>
    <s v="AVSS"/>
    <s v="0.5SQ"/>
    <s v="Y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74"/>
    <s v="AVSS"/>
    <s v="0.5SQ"/>
    <s v="Y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9864"/>
    <s v="AVSS"/>
    <s v="2SQ"/>
    <s v="L"/>
    <s v="(B/B)NPS"/>
    <n v="3000"/>
    <s v="완제품"/>
    <s v="AVSS B/B 2SQ"/>
    <s v="A/R송장 (IN)"/>
    <n v="6000"/>
    <s v="M"/>
    <n v="108.96"/>
    <n v="0.01"/>
    <n v="471.33"/>
  </r>
  <r>
    <x v="1"/>
    <s v="顾客"/>
    <s v="內需"/>
    <s v="-無-"/>
    <s v="C00039"/>
    <x v="15"/>
    <s v="kyungshin(안휘경신)韩国京信电子"/>
    <s v="자동차(일반)"/>
    <s v="AVSS"/>
    <n v="140019863"/>
    <s v="AVSS"/>
    <s v="2SQ"/>
    <s v="R"/>
    <s v="(B/B)NPS"/>
    <n v="3000"/>
    <s v="완제품"/>
    <s v="AVSS B/B 2SQ"/>
    <s v="A/R송장 (IN)"/>
    <n v="9000"/>
    <s v="M"/>
    <n v="163.44"/>
    <n v="0.01"/>
    <n v="706.99"/>
  </r>
  <r>
    <x v="1"/>
    <s v="顾客"/>
    <s v="內需"/>
    <s v="-無-"/>
    <s v="C00039"/>
    <x v="15"/>
    <s v="kyungshin(안휘경신)韩国京信电子"/>
    <s v="자동차(일반)"/>
    <s v="AVSS"/>
    <n v="140020095"/>
    <s v="AVSS"/>
    <s v="2SQ"/>
    <s v="Y"/>
    <s v="(B/B)NPS"/>
    <n v="3000"/>
    <s v="완제품"/>
    <s v="AVSS B/B 2SQ"/>
    <s v="A/R송장 (IN)"/>
    <n v="9000"/>
    <s v="M"/>
    <n v="163.44"/>
    <n v="0.01"/>
    <n v="706.99"/>
  </r>
  <r>
    <x v="1"/>
    <s v="顾客"/>
    <s v="內需"/>
    <s v="-無-"/>
    <s v="C00039"/>
    <x v="15"/>
    <s v="kyungshin(안휘경신)韩国京信电子"/>
    <s v="자동차(일반)"/>
    <s v="AVSS"/>
    <n v="140015176"/>
    <s v="AVSS"/>
    <s v="0.3SQ"/>
    <s v="G"/>
    <s v="(B/B)NPS"/>
    <n v="10000"/>
    <s v="완제품"/>
    <s v="AVSS B/B 0.3SQ"/>
    <s v="A/R송장 (IN)"/>
    <n v="120000"/>
    <s v="M"/>
    <n v="397.2"/>
    <n v="0.01"/>
    <n v="4500.97"/>
  </r>
  <r>
    <x v="1"/>
    <s v="顾客"/>
    <s v="內需"/>
    <s v="-無-"/>
    <s v="C00039"/>
    <x v="15"/>
    <s v="kyungshin(안휘경신)韩国京信电子"/>
    <s v="자동차(일반)"/>
    <s v="AVSS"/>
    <n v="140018217"/>
    <s v="AVSS"/>
    <s v="0.3SQ"/>
    <s v="G/B"/>
    <s v="(B/B)NPS"/>
    <n v="10000"/>
    <s v="완제품"/>
    <s v="AVSS B/B 0.3SQ"/>
    <s v="A/R송장 (IN)"/>
    <n v="30000"/>
    <s v="M"/>
    <n v="99.3"/>
    <n v="0.01"/>
    <n v="1125.24"/>
  </r>
  <r>
    <x v="1"/>
    <s v="顾客"/>
    <s v="內需"/>
    <s v="-無-"/>
    <s v="C00039"/>
    <x v="15"/>
    <s v="kyungshin(안휘경신)韩国京信电子"/>
    <s v="자동차(일반)"/>
    <s v="AVSS"/>
    <n v="140018210"/>
    <s v="AVSS"/>
    <s v="0.3SQ"/>
    <s v="G/O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140000"/>
    <s v="M"/>
    <n v="463.4"/>
    <n v="0.01"/>
    <n v="5251.13"/>
  </r>
  <r>
    <x v="1"/>
    <s v="顾客"/>
    <s v="內需"/>
    <s v="-無-"/>
    <s v="C00039"/>
    <x v="15"/>
    <s v="kyungshin(안휘경신)韩国京信电子"/>
    <s v="자동차(일반)"/>
    <s v="AVSS"/>
    <n v="140018211"/>
    <s v="AVSS"/>
    <s v="0.3SQ"/>
    <s v="L/O"/>
    <s v="(B/B)NPS"/>
    <n v="10000"/>
    <s v="완제품"/>
    <s v="AVSS B/B 0.3SQ"/>
    <s v="A/R송장 (IN)"/>
    <n v="30000"/>
    <s v="M"/>
    <n v="99.3"/>
    <n v="0.01"/>
    <n v="1125.24"/>
  </r>
  <r>
    <x v="1"/>
    <s v="顾客"/>
    <s v="內需"/>
    <s v="-無-"/>
    <s v="C00039"/>
    <x v="15"/>
    <s v="kyungshin(안휘경신)韩国京信电子"/>
    <s v="자동차(일반)"/>
    <s v="AVSS"/>
    <n v="140015179"/>
    <s v="AVSS"/>
    <s v="0.3SQ"/>
    <s v="O"/>
    <s v="(B/B)NPS"/>
    <n v="10000"/>
    <s v="완제품"/>
    <s v="AVSS B/B 0.3SQ"/>
    <s v="A/R송장 (IN)"/>
    <n v="70000"/>
    <s v="M"/>
    <n v="231.7"/>
    <n v="0.01"/>
    <n v="2625.57"/>
  </r>
  <r>
    <x v="1"/>
    <s v="顾客"/>
    <s v="內需"/>
    <s v="-無-"/>
    <s v="C00039"/>
    <x v="15"/>
    <s v="kyungshin(안휘경신)韩国京信电子"/>
    <s v="자동차(일반)"/>
    <s v="AVSS"/>
    <n v="140018216"/>
    <s v="AVSS"/>
    <s v="0.3SQ"/>
    <s v="P"/>
    <s v="(B/B)NPS"/>
    <n v="10000"/>
    <s v="완제품"/>
    <s v="AVSS B/B 0.3SQ"/>
    <s v="A/R송장 (IN)"/>
    <n v="60000"/>
    <s v="M"/>
    <n v="198.6"/>
    <n v="0.01"/>
    <n v="2250.4899999999998"/>
  </r>
  <r>
    <x v="1"/>
    <s v="顾客"/>
    <s v="內需"/>
    <s v="-無-"/>
    <s v="C00039"/>
    <x v="15"/>
    <s v="kyungshin(안휘경신)韩国京信电子"/>
    <s v="자동차(일반)"/>
    <s v="AVSS"/>
    <n v="140015180"/>
    <s v="AVSS"/>
    <s v="0.3SQ"/>
    <s v="R"/>
    <s v="(B/B)NPS"/>
    <n v="10000"/>
    <s v="완제품"/>
    <s v="AVSS B/B 0.3SQ"/>
    <s v="A/R송장 (IN)"/>
    <n v="80000"/>
    <s v="M"/>
    <n v="264.8"/>
    <n v="0.01"/>
    <n v="3000.65"/>
  </r>
  <r>
    <x v="1"/>
    <s v="顾客"/>
    <s v="內需"/>
    <s v="-無-"/>
    <s v="C00039"/>
    <x v="15"/>
    <s v="kyungshin(안휘경신)韩国京信电子"/>
    <s v="자동차(일반)"/>
    <s v="AVSS"/>
    <n v="140015182"/>
    <s v="AVSS"/>
    <s v="0.3SQ"/>
    <s v="Y"/>
    <s v="(B/B)NPS"/>
    <n v="10000"/>
    <s v="완제품"/>
    <s v="AVSS B/B 0.3SQ"/>
    <s v="A/R송장 (IN)"/>
    <n v="100000"/>
    <s v="M"/>
    <n v="331"/>
    <n v="0.01"/>
    <n v="3750.81"/>
  </r>
  <r>
    <x v="1"/>
    <s v="顾客"/>
    <s v="內需"/>
    <s v="-無-"/>
    <s v="C00039"/>
    <x v="15"/>
    <s v="kyungshin(안휘경신)韩国京信电子"/>
    <s v="자동차(일반)"/>
    <s v="AVSS"/>
    <n v="140018219"/>
    <s v="AVSS"/>
    <s v="0.3SQ"/>
    <s v="Y/O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75"/>
    <s v="AVSS"/>
    <s v="0.3SQ"/>
    <s v="Br/O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80"/>
    <s v="AVSS"/>
    <s v="0.3SQ"/>
    <s v="R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8250"/>
    <s v="AVSS"/>
    <s v="0.3SQ"/>
    <s v="R/B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74"/>
    <s v="AVSS"/>
    <s v="0.3SQ"/>
    <s v="Br"/>
    <s v="(B/B)NPS"/>
    <n v="10000"/>
    <s v="완제품"/>
    <s v="AVSS B/B 0.3SQ"/>
    <s v="A/R송장 (IN)"/>
    <n v="70000"/>
    <s v="M"/>
    <n v="231.7"/>
    <n v="0.01"/>
    <n v="2625.57"/>
  </r>
  <r>
    <x v="1"/>
    <s v="顾客"/>
    <s v="內需"/>
    <s v="-無-"/>
    <s v="C00039"/>
    <x v="15"/>
    <s v="kyungshin(안휘경신)韩国京信电子"/>
    <s v="자동차(일반)"/>
    <s v="AVSS"/>
    <n v="140018213"/>
    <s v="AVSS"/>
    <s v="0.3SQ"/>
    <s v="W/B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77"/>
    <s v="AVSS"/>
    <s v="0.3SQ"/>
    <s v="Gr"/>
    <s v="(B/B)NPS"/>
    <n v="10000"/>
    <s v="완제품"/>
    <s v="AVSS B/B 0.3SQ"/>
    <s v="A/R송장 (IN)"/>
    <n v="50000"/>
    <s v="M"/>
    <n v="165.5"/>
    <n v="0.01"/>
    <n v="1875.41"/>
  </r>
  <r>
    <x v="1"/>
    <s v="顾客"/>
    <s v="內需"/>
    <s v="-無-"/>
    <s v="C00039"/>
    <x v="15"/>
    <s v="kyungshin(안휘경신)韩国京信电子"/>
    <s v="자동차(일반)"/>
    <s v="AVSS"/>
    <n v="140018252"/>
    <s v="AVSS"/>
    <s v="0.3SQ"/>
    <s v="Gr/O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81"/>
    <s v="AVSS"/>
    <s v="0.3SQ"/>
    <s v="W"/>
    <s v="(B/B)NPS"/>
    <n v="10000"/>
    <s v="완제품"/>
    <s v="AVSS B/B 0.3SQ"/>
    <s v="A/R송장 (IN)"/>
    <n v="80000"/>
    <s v="M"/>
    <n v="264.8"/>
    <n v="0.01"/>
    <n v="3000.65"/>
  </r>
  <r>
    <x v="1"/>
    <s v="顾客"/>
    <s v="內需"/>
    <s v="-無-"/>
    <s v="C00039"/>
    <x v="15"/>
    <s v="kyungshin(안휘경신)韩国京信电子"/>
    <s v="자동차(일반)"/>
    <s v="AVSS"/>
    <n v="140018213"/>
    <s v="AVSS"/>
    <s v="0.3SQ"/>
    <s v="W/B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84"/>
    <s v="AVSS"/>
    <s v="0.85SQ"/>
    <s v="B"/>
    <s v="(B/B)NPS"/>
    <n v="7000"/>
    <s v="완제품"/>
    <s v="AVSS B/B 0.85SQ"/>
    <s v="A/R송장 (IN)"/>
    <n v="14000"/>
    <s v="M"/>
    <n v="107.66"/>
    <n v="0.01"/>
    <n v="723.27"/>
  </r>
  <r>
    <x v="1"/>
    <s v="顾客"/>
    <s v="內需"/>
    <s v="-無-"/>
    <s v="C00039"/>
    <x v="15"/>
    <s v="kyungshin(안휘경신)韩国京信电子"/>
    <s v="자동차(일반)"/>
    <s v="AVSS"/>
    <n v="140018236"/>
    <s v="AVSS"/>
    <s v="0.85SQ"/>
    <s v="Br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34"/>
    <s v="AVSS"/>
    <s v="0.85SQ"/>
    <s v="Gr"/>
    <s v="(B/B)NPS"/>
    <n v="7000"/>
    <s v="완제품"/>
    <s v="AVSS B/B 0.85SQ"/>
    <s v="A/R송장 (IN)"/>
    <n v="14000"/>
    <s v="M"/>
    <n v="107.66"/>
    <n v="0.01"/>
    <n v="723.27"/>
  </r>
  <r>
    <x v="1"/>
    <s v="顾客"/>
    <s v="內需"/>
    <s v="-無-"/>
    <s v="C00039"/>
    <x v="15"/>
    <s v="kyungshin(안휘경신)韩国京信电子"/>
    <s v="자동차(일반)"/>
    <s v="AVSS"/>
    <n v="140018230"/>
    <s v="AVSS"/>
    <s v="0.85SQ"/>
    <s v="R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37"/>
    <s v="AVSS"/>
    <s v="0.85SQ"/>
    <s v="Y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9904"/>
    <s v="AVSS"/>
    <s v="1.25SQ"/>
    <s v="B"/>
    <s v="(B/B)NPS"/>
    <n v="5000"/>
    <s v="완제품"/>
    <s v="AVSS B/B 1.25SQ"/>
    <s v="A/R송장 (IN)"/>
    <n v="20000"/>
    <s v="M"/>
    <n v="225.4"/>
    <n v="0.01"/>
    <n v="1174.78"/>
  </r>
  <r>
    <x v="1"/>
    <s v="顾客"/>
    <s v="內需"/>
    <s v="-無-"/>
    <s v="C00039"/>
    <x v="15"/>
    <s v="kyungshin(안휘경신)韩国京信电子"/>
    <s v="자동차(일반)"/>
    <s v="AVSS"/>
    <n v="140019869"/>
    <s v="AVSS"/>
    <s v="1.25SQ"/>
    <s v="L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20085"/>
    <s v="AVSS"/>
    <s v="1.25SQ"/>
    <s v="P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19905"/>
    <s v="AVSS"/>
    <s v="1.25SQ"/>
    <s v="R"/>
    <s v="(B/B)NPS"/>
    <n v="5000"/>
    <s v="완제품"/>
    <s v="AVSS B/B 1.25SQ"/>
    <s v="A/R송장 (IN)"/>
    <n v="19500"/>
    <s v="M"/>
    <n v="219.77"/>
    <n v="0.01"/>
    <n v="1145.4100000000001"/>
  </r>
  <r>
    <x v="1"/>
    <s v="顾客"/>
    <s v="內需"/>
    <s v="-無-"/>
    <s v="C00039"/>
    <x v="15"/>
    <s v="kyungshin(안휘경신)韩国京信电子"/>
    <s v="자동차(일반)"/>
    <s v="AVSS"/>
    <n v="140019865"/>
    <s v="AVSS"/>
    <s v="2SQ"/>
    <s v="B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20090"/>
    <s v="AVSS"/>
    <s v="2SQ"/>
    <s v="G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15173"/>
    <s v="AVSS"/>
    <s v="0.3SQ"/>
    <s v="B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8222"/>
    <s v="AVSS"/>
    <s v="0.3SQ"/>
    <s v="B/O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74"/>
    <s v="AVSS"/>
    <s v="0.3SQ"/>
    <s v="Br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5175"/>
    <s v="AVSS"/>
    <s v="0.3SQ"/>
    <s v="Br/O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76"/>
    <s v="AVSS"/>
    <s v="0.3SQ"/>
    <s v="G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8217"/>
    <s v="AVSS"/>
    <s v="0.3SQ"/>
    <s v="G/B"/>
    <s v="(B/B)NPS"/>
    <n v="10000"/>
    <s v="완제품"/>
    <s v="AVSS B/B 0.3SQ"/>
    <s v="A/R송장 (IN)"/>
    <n v="30000"/>
    <s v="M"/>
    <n v="99.3"/>
    <n v="0.01"/>
    <n v="1125.24"/>
  </r>
  <r>
    <x v="1"/>
    <s v="顾客"/>
    <s v="內需"/>
    <s v="-無-"/>
    <s v="C00039"/>
    <x v="15"/>
    <s v="kyungshin(안휘경신)韩国京信电子"/>
    <s v="자동차(일반)"/>
    <s v="AVSS"/>
    <n v="140018210"/>
    <s v="AVSS"/>
    <s v="0.3SQ"/>
    <s v="G/O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77"/>
    <s v="AVSS"/>
    <s v="0.3SQ"/>
    <s v="Gr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8214"/>
    <s v="AVSS"/>
    <s v="0.3SQ"/>
    <s v="Gr/B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8252"/>
    <s v="AVSS"/>
    <s v="0.3SQ"/>
    <s v="Gr/O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30000"/>
    <s v="M"/>
    <n v="99.3"/>
    <n v="0.01"/>
    <n v="1125.24"/>
  </r>
  <r>
    <x v="1"/>
    <s v="顾客"/>
    <s v="內需"/>
    <s v="-無-"/>
    <s v="C00039"/>
    <x v="15"/>
    <s v="kyungshin(안휘경신)韩国京信电子"/>
    <s v="자동차(일반)"/>
    <s v="AVSS"/>
    <n v="140018211"/>
    <s v="AVSS"/>
    <s v="0.3SQ"/>
    <s v="L/O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79"/>
    <s v="AVSS"/>
    <s v="0.3SQ"/>
    <s v="O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8216"/>
    <s v="AVSS"/>
    <s v="0.3SQ"/>
    <s v="P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5180"/>
    <s v="AVSS"/>
    <s v="0.3SQ"/>
    <s v="R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8250"/>
    <s v="AVSS"/>
    <s v="0.3SQ"/>
    <s v="R/B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8221"/>
    <s v="AVSS"/>
    <s v="0.3SQ"/>
    <s v="R/O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81"/>
    <s v="AVSS"/>
    <s v="0.3SQ"/>
    <s v="W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8213"/>
    <s v="AVSS"/>
    <s v="0.3SQ"/>
    <s v="W/B"/>
    <s v="(B/B)NPS"/>
    <n v="10000"/>
    <s v="완제품"/>
    <s v="AVSS B/B 0.3SQ"/>
    <s v="A/R송장 (IN)"/>
    <n v="30000"/>
    <s v="M"/>
    <n v="99.3"/>
    <n v="0.01"/>
    <n v="1125.24"/>
  </r>
  <r>
    <x v="1"/>
    <s v="顾客"/>
    <s v="內需"/>
    <s v="-無-"/>
    <s v="C00039"/>
    <x v="15"/>
    <s v="kyungshin(안휘경신)韩国京信电子"/>
    <s v="자동차(일반)"/>
    <s v="AVSS"/>
    <n v="140018220"/>
    <s v="AVSS"/>
    <s v="0.3SQ"/>
    <s v="W/O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82"/>
    <s v="AVSS"/>
    <s v="0.3SQ"/>
    <s v="Y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8219"/>
    <s v="AVSS"/>
    <s v="0.3SQ"/>
    <s v="Y/O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83"/>
    <s v="AVSS"/>
    <s v="0.5SQ"/>
    <s v="B"/>
    <s v="(B/B)NPS"/>
    <n v="8000"/>
    <s v="완제품"/>
    <s v="AVSS B/B 0.5SQ"/>
    <s v="A/R송장 (IN)"/>
    <n v="24000"/>
    <s v="M"/>
    <n v="120.24"/>
    <n v="0.01"/>
    <n v="1019.09"/>
  </r>
  <r>
    <x v="1"/>
    <s v="顾客"/>
    <s v="內需"/>
    <s v="-無-"/>
    <s v="C00039"/>
    <x v="15"/>
    <s v="kyungshin(안휘경신)韩国京信电子"/>
    <s v="자동차(일반)"/>
    <s v="AVSS"/>
    <n v="140020061"/>
    <s v="AVSS"/>
    <s v="0.5SQ"/>
    <s v="B/O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62"/>
    <s v="AVSS"/>
    <s v="0.5SQ"/>
    <s v="Br"/>
    <s v="(B/B)NPS"/>
    <n v="8000"/>
    <s v="완제품"/>
    <s v="AVSS B/B 0.5SQ"/>
    <s v="A/R송장 (IN)"/>
    <n v="16000"/>
    <s v="M"/>
    <n v="80.16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00508"/>
    <s v="AVSS"/>
    <s v="0.5SQ"/>
    <s v="Br/O"/>
    <s v="(B/B)"/>
    <n v="1000"/>
    <s v="완제품"/>
    <s v="AVSS B/B 0.5SQ"/>
    <s v="A/R송장 (IN)"/>
    <n v="1000"/>
    <s v="M"/>
    <n v="5.01"/>
    <n v="0.01"/>
    <n v="42.46"/>
  </r>
  <r>
    <x v="1"/>
    <s v="顾客"/>
    <s v="內需"/>
    <s v="-無-"/>
    <s v="C00039"/>
    <x v="15"/>
    <s v="kyungshin(안휘경신)韩国京信电子"/>
    <s v="자동차(일반)"/>
    <s v="AVSS"/>
    <n v="140018228"/>
    <s v="AVSS"/>
    <s v="0.5SQ"/>
    <s v="G"/>
    <s v="(B/B)NPS"/>
    <n v="8000"/>
    <s v="완제품"/>
    <s v="AVSS B/B 0.5SQ"/>
    <s v="A/R송장 (IN)"/>
    <n v="16000"/>
    <s v="M"/>
    <n v="80.209999999999994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00535"/>
    <s v="AVSS"/>
    <s v="0.5SQ"/>
    <s v="G/O"/>
    <s v="(B/B)"/>
    <n v="1000"/>
    <s v="완제품"/>
    <s v="AVSS B/B 0.5SQ"/>
    <s v="A/R송장 (IN)"/>
    <n v="2000"/>
    <s v="M"/>
    <n v="10.02"/>
    <n v="0.01"/>
    <n v="84.92"/>
  </r>
  <r>
    <x v="1"/>
    <s v="顾客"/>
    <s v="內需"/>
    <s v="-無-"/>
    <s v="C00039"/>
    <x v="15"/>
    <s v="kyungshin(안휘경신)韩国京信电子"/>
    <s v="자동차(일반)"/>
    <s v="AVSS"/>
    <n v="140018186"/>
    <s v="AVSS"/>
    <s v="0.5SQ"/>
    <s v="L"/>
    <s v="(B/B)NPS"/>
    <n v="8000"/>
    <s v="완제품"/>
    <s v="AVSS B/B 0.5SQ"/>
    <s v="A/R송장 (IN)"/>
    <n v="24000"/>
    <s v="M"/>
    <n v="120.24"/>
    <n v="0.01"/>
    <n v="1019.09"/>
  </r>
  <r>
    <x v="1"/>
    <s v="顾客"/>
    <s v="內需"/>
    <s v="-無-"/>
    <s v="C00039"/>
    <x v="15"/>
    <s v="kyungshin(안휘경신)韩国京信电子"/>
    <s v="자동차(일반)"/>
    <s v="AVSS"/>
    <n v="140020066"/>
    <s v="AVSS"/>
    <s v="0.5SQ"/>
    <s v="L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67"/>
    <s v="AVSS"/>
    <s v="0.5SQ"/>
    <s v="L/O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226"/>
    <s v="AVSS"/>
    <s v="0.5SQ"/>
    <s v="O"/>
    <s v="(B/B)NPS"/>
    <n v="8000"/>
    <s v="완제품"/>
    <s v="AVSS B/B 0.5SQ"/>
    <s v="A/R송장 (IN)"/>
    <n v="16000"/>
    <s v="M"/>
    <n v="80.16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20068"/>
    <s v="AVSS"/>
    <s v="0.5SQ"/>
    <s v="O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227"/>
    <s v="AVSS"/>
    <s v="0.5SQ"/>
    <s v="P"/>
    <s v="(B/B)NPS"/>
    <n v="8000"/>
    <s v="완제품"/>
    <s v="AVSS B/B 0.5SQ"/>
    <s v="A/R송장 (IN)"/>
    <n v="16000"/>
    <s v="M"/>
    <n v="80.16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20069"/>
    <s v="AVSS"/>
    <s v="0.5SQ"/>
    <s v="P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224"/>
    <s v="AVSS"/>
    <s v="0.5SQ"/>
    <s v="R"/>
    <s v="(B/B)NPS"/>
    <n v="8000"/>
    <s v="완제품"/>
    <s v="AVSS B/B 0.5SQ"/>
    <s v="A/R송장 (IN)"/>
    <n v="24000"/>
    <s v="M"/>
    <n v="120.24"/>
    <n v="0.01"/>
    <n v="1019.09"/>
  </r>
  <r>
    <x v="1"/>
    <s v="顾客"/>
    <s v="內需"/>
    <s v="-無-"/>
    <s v="C00039"/>
    <x v="15"/>
    <s v="kyungshin(안휘경신)韩国京信电子"/>
    <s v="자동차(일반)"/>
    <s v="AVSS"/>
    <n v="140018187"/>
    <s v="AVSS"/>
    <s v="0.5SQ"/>
    <s v="R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71"/>
    <s v="AVSS"/>
    <s v="0.5SQ"/>
    <s v="W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72"/>
    <s v="AVSS"/>
    <s v="0.5SQ"/>
    <s v="W/O"/>
    <s v="(B/B)"/>
    <n v="1000"/>
    <s v="완제품"/>
    <s v="AVSS B/B 0.5SQ"/>
    <s v="A/R송장 (IN)"/>
    <n v="5000"/>
    <s v="M"/>
    <n v="25.05"/>
    <n v="0.01"/>
    <n v="212.31"/>
  </r>
  <r>
    <x v="1"/>
    <s v="顾客"/>
    <s v="內需"/>
    <s v="-無-"/>
    <s v="C00039"/>
    <x v="15"/>
    <s v="kyungshin(안휘경신)韩国京信电子"/>
    <s v="자동차(일반)"/>
    <s v="AVSS"/>
    <n v="140020073"/>
    <s v="AVSS"/>
    <s v="0.5SQ"/>
    <s v="Y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5184"/>
    <s v="AVSS"/>
    <s v="0.85SQ"/>
    <s v="B"/>
    <s v="(B/B)NPS"/>
    <n v="7000"/>
    <s v="완제품"/>
    <s v="AVSS B/B 0.85SQ"/>
    <s v="A/R송장 (IN)"/>
    <n v="21000"/>
    <s v="M"/>
    <n v="161.49"/>
    <n v="0.01"/>
    <n v="1084.9000000000001"/>
  </r>
  <r>
    <x v="1"/>
    <s v="顾客"/>
    <s v="內需"/>
    <s v="-無-"/>
    <s v="C00039"/>
    <x v="15"/>
    <s v="kyungshin(안휘경신)韩国京信电子"/>
    <s v="자동차(일반)"/>
    <s v="AVSS"/>
    <n v="140018236"/>
    <s v="AVSS"/>
    <s v="0.85SQ"/>
    <s v="Br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34"/>
    <s v="AVSS"/>
    <s v="0.85SQ"/>
    <s v="Gr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30"/>
    <s v="AVSS"/>
    <s v="0.85SQ"/>
    <s v="R"/>
    <s v="(B/B)NPS"/>
    <n v="7000"/>
    <s v="완제품"/>
    <s v="AVSS B/B 0.85SQ"/>
    <s v="A/R송장 (IN)"/>
    <n v="14000"/>
    <s v="M"/>
    <n v="107.66"/>
    <n v="0.01"/>
    <n v="723.27"/>
  </r>
  <r>
    <x v="1"/>
    <s v="顾客"/>
    <s v="內需"/>
    <s v="-無-"/>
    <s v="C00039"/>
    <x v="15"/>
    <s v="kyungshin(안휘경신)韩国京信电子"/>
    <s v="자동차(일반)"/>
    <s v="AVSS"/>
    <n v="140018229"/>
    <s v="AVSS"/>
    <s v="0.85SQ"/>
    <s v="W"/>
    <s v="(B/B)NPS"/>
    <n v="7000"/>
    <s v="완제품"/>
    <s v="AVSS B/B 0.85SQ"/>
    <s v="A/R송장 (IN)"/>
    <n v="14000"/>
    <s v="M"/>
    <n v="107.66"/>
    <n v="0.01"/>
    <n v="723.27"/>
  </r>
  <r>
    <x v="1"/>
    <s v="顾客"/>
    <s v="內需"/>
    <s v="-無-"/>
    <s v="C00039"/>
    <x v="15"/>
    <s v="kyungshin(안휘경신)韩国京信电子"/>
    <s v="자동차(일반)"/>
    <s v="AVSS"/>
    <n v="140018237"/>
    <s v="AVSS"/>
    <s v="0.85SQ"/>
    <s v="Y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9904"/>
    <s v="AVSS"/>
    <s v="1.25SQ"/>
    <s v="B"/>
    <s v="(B/B)NPS"/>
    <n v="5000"/>
    <s v="완제품"/>
    <s v="AVSS B/B 1.25SQ"/>
    <s v="A/R송장 (IN)"/>
    <n v="10000"/>
    <s v="M"/>
    <n v="112.7"/>
    <n v="0.01"/>
    <n v="587.39"/>
  </r>
  <r>
    <x v="1"/>
    <s v="顾客"/>
    <s v="內需"/>
    <s v="-無-"/>
    <s v="C00039"/>
    <x v="15"/>
    <s v="kyungshin(안휘경신)韩国京信电子"/>
    <s v="자동차(일반)"/>
    <s v="AVSS"/>
    <n v="140020082"/>
    <s v="AVSS"/>
    <s v="1.25SQ"/>
    <s v="Br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20083"/>
    <s v="AVSS"/>
    <s v="1.25SQ"/>
    <s v="G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19869"/>
    <s v="AVSS"/>
    <s v="1.25SQ"/>
    <s v="L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20085"/>
    <s v="AVSS"/>
    <s v="1.25SQ"/>
    <s v="P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19905"/>
    <s v="AVSS"/>
    <s v="1.25SQ"/>
    <s v="R"/>
    <s v="(B/B)NPS"/>
    <n v="5000"/>
    <s v="완제품"/>
    <s v="AVSS B/B 1.25SQ"/>
    <s v="A/R송장 (IN)"/>
    <n v="15000"/>
    <s v="M"/>
    <n v="169.05"/>
    <n v="0.01"/>
    <n v="881.09"/>
  </r>
  <r>
    <x v="1"/>
    <s v="顾客"/>
    <s v="內需"/>
    <s v="-無-"/>
    <s v="C00039"/>
    <x v="15"/>
    <s v="kyungshin(안휘경신)韩国京信电子"/>
    <s v="자동차(일반)"/>
    <s v="AVSS"/>
    <n v="140019865"/>
    <s v="AVSS"/>
    <s v="2SQ"/>
    <s v="B"/>
    <s v="(B/B)NPS"/>
    <n v="3000"/>
    <s v="완제품"/>
    <s v="AVSS B/B 2SQ"/>
    <s v="A/R송장 (IN)"/>
    <n v="6000"/>
    <s v="M"/>
    <n v="108.96"/>
    <n v="0.01"/>
    <n v="471.33"/>
  </r>
  <r>
    <x v="1"/>
    <s v="顾客"/>
    <s v="內需"/>
    <s v="-無-"/>
    <s v="C00039"/>
    <x v="15"/>
    <s v="kyungshin(안휘경신)韩国京信电子"/>
    <s v="자동차(일반)"/>
    <s v="AVSS"/>
    <n v="140020090"/>
    <s v="AVSS"/>
    <s v="2SQ"/>
    <s v="G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20094"/>
    <s v="AVSS"/>
    <s v="2SQ"/>
    <s v="W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15173"/>
    <s v="AVSS"/>
    <s v="0.3SQ"/>
    <s v="B"/>
    <s v="(B/B)NPS"/>
    <n v="10000"/>
    <s v="완제품"/>
    <s v="AVSS B/B 0.3SQ"/>
    <s v="A/R송장 (IN)"/>
    <n v="210000"/>
    <s v="M"/>
    <n v="695.1"/>
    <n v="0.01"/>
    <n v="7876.7"/>
  </r>
  <r>
    <x v="1"/>
    <s v="顾客"/>
    <s v="內需"/>
    <s v="-無-"/>
    <s v="C00039"/>
    <x v="15"/>
    <s v="kyungshin(안휘경신)韩国京信电子"/>
    <s v="자동차(일반)"/>
    <s v="AVSS"/>
    <n v="140015176"/>
    <s v="AVSS"/>
    <s v="0.3SQ"/>
    <s v="G"/>
    <s v="(B/B)NPS"/>
    <n v="10000"/>
    <s v="완제품"/>
    <s v="AVSS B/B 0.3SQ"/>
    <s v="A/R송장 (IN)"/>
    <n v="130000"/>
    <s v="M"/>
    <n v="430.3"/>
    <n v="0.01"/>
    <n v="4876.05"/>
  </r>
  <r>
    <x v="1"/>
    <s v="顾客"/>
    <s v="內需"/>
    <s v="-無-"/>
    <s v="C00039"/>
    <x v="15"/>
    <s v="kyungshin(안휘경신)韩国京信电子"/>
    <s v="자동차(일반)"/>
    <s v="AVSS"/>
    <n v="140018210"/>
    <s v="AVSS"/>
    <s v="0.3SQ"/>
    <s v="G/O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19500"/>
    <s v="M"/>
    <n v="64.55"/>
    <n v="0.01"/>
    <n v="731.41"/>
  </r>
  <r>
    <x v="1"/>
    <s v="顾客"/>
    <s v="內需"/>
    <s v="-無-"/>
    <s v="C00039"/>
    <x v="15"/>
    <s v="kyungshin(안휘경신)韩国京信电子"/>
    <s v="자동차(일반)"/>
    <s v="AVSS"/>
    <n v="140015181"/>
    <s v="AVSS"/>
    <s v="0.3SQ"/>
    <s v="W"/>
    <s v="(B/B)NPS"/>
    <n v="10000"/>
    <s v="완제품"/>
    <s v="AVSS B/B 0.3SQ"/>
    <s v="A/R송장 (IN)"/>
    <n v="50000"/>
    <s v="M"/>
    <n v="165.5"/>
    <n v="0.01"/>
    <n v="1875.41"/>
  </r>
  <r>
    <x v="1"/>
    <s v="顾客"/>
    <s v="內需"/>
    <s v="-無-"/>
    <s v="C00039"/>
    <x v="15"/>
    <s v="kyungshin(안휘경신)韩国京信电子"/>
    <s v="자동차(일반)"/>
    <s v="AVSS"/>
    <n v="140019865"/>
    <s v="AVSS"/>
    <s v="2SQ"/>
    <s v="B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20090"/>
    <s v="AVSS"/>
    <s v="2SQ"/>
    <s v="G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19864"/>
    <s v="AVSS"/>
    <s v="2SQ"/>
    <s v="L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20091"/>
    <s v="AVSS"/>
    <s v="2SQ"/>
    <s v="O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19863"/>
    <s v="AVSS"/>
    <s v="2SQ"/>
    <s v="R"/>
    <s v="(B/B)NPS"/>
    <n v="3000"/>
    <s v="완제품"/>
    <s v="AVSS B/B 2SQ"/>
    <s v="A/R송장 (IN)"/>
    <n v="14500"/>
    <s v="M"/>
    <n v="263.32"/>
    <n v="0.01"/>
    <n v="1139.04"/>
  </r>
  <r>
    <x v="1"/>
    <s v="顾客"/>
    <s v="內需"/>
    <s v="-無-"/>
    <s v="C00039"/>
    <x v="15"/>
    <s v="kyungshin(안휘경신)韩国京信电子"/>
    <s v="자동차(일반)"/>
    <s v="AVSS"/>
    <n v="140020095"/>
    <s v="AVSS"/>
    <s v="2SQ"/>
    <s v="Y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15174"/>
    <s v="AVSS"/>
    <s v="0.3SQ"/>
    <s v="Br"/>
    <s v="(B/B)NPS"/>
    <n v="10000"/>
    <s v="완제품"/>
    <s v="AVSS B/B 0.3SQ"/>
    <s v="A/R송장 (IN)"/>
    <n v="60000"/>
    <s v="M"/>
    <n v="198.6"/>
    <n v="0.01"/>
    <n v="2250.4899999999998"/>
  </r>
  <r>
    <x v="1"/>
    <s v="顾客"/>
    <s v="內需"/>
    <s v="-無-"/>
    <s v="C00039"/>
    <x v="15"/>
    <s v="kyungshin(안휘경신)韩国京信电子"/>
    <s v="자동차(일반)"/>
    <s v="AVSS"/>
    <n v="140018218"/>
    <s v="AVSS"/>
    <s v="0.3SQ"/>
    <s v="Br/B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5175"/>
    <s v="AVSS"/>
    <s v="0.3SQ"/>
    <s v="Br/O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77"/>
    <s v="AVSS"/>
    <s v="0.3SQ"/>
    <s v="Gr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8214"/>
    <s v="AVSS"/>
    <s v="0.3SQ"/>
    <s v="Gr/B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8252"/>
    <s v="AVSS"/>
    <s v="0.3SQ"/>
    <s v="Gr/O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120000"/>
    <s v="M"/>
    <n v="397.2"/>
    <n v="0.01"/>
    <n v="4500.97"/>
  </r>
  <r>
    <x v="1"/>
    <s v="顾客"/>
    <s v="內需"/>
    <s v="-無-"/>
    <s v="C00039"/>
    <x v="15"/>
    <s v="kyungshin(안휘경신)韩国京信电子"/>
    <s v="자동차(일반)"/>
    <s v="AVSS"/>
    <n v="140018209"/>
    <s v="AVSS"/>
    <s v="0.3SQ"/>
    <s v="L/B"/>
    <s v="(B/B)NPS"/>
    <n v="10000"/>
    <s v="완제품"/>
    <s v="AVSS B/B 0.3SQ"/>
    <s v="A/R송장 (IN)"/>
    <n v="30000"/>
    <s v="M"/>
    <n v="99.3"/>
    <n v="0.01"/>
    <n v="1125.24"/>
  </r>
  <r>
    <x v="1"/>
    <s v="顾客"/>
    <s v="內需"/>
    <s v="-無-"/>
    <s v="C00039"/>
    <x v="15"/>
    <s v="kyungshin(안휘경신)韩国京信电子"/>
    <s v="자동차(일반)"/>
    <s v="AVSS"/>
    <n v="140018211"/>
    <s v="AVSS"/>
    <s v="0.3SQ"/>
    <s v="L/O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79"/>
    <s v="AVSS"/>
    <s v="0.3SQ"/>
    <s v="O"/>
    <s v="(B/B)NPS"/>
    <n v="10000"/>
    <s v="완제품"/>
    <s v="AVSS B/B 0.3SQ"/>
    <s v="A/R송장 (IN)"/>
    <n v="100000"/>
    <s v="M"/>
    <n v="331"/>
    <n v="0.01"/>
    <n v="3750.81"/>
  </r>
  <r>
    <x v="1"/>
    <s v="顾客"/>
    <s v="內需"/>
    <s v="-無-"/>
    <s v="C00039"/>
    <x v="15"/>
    <s v="kyungshin(안휘경신)韩国京信电子"/>
    <s v="자동차(일반)"/>
    <s v="AVSS"/>
    <n v="140018251"/>
    <s v="AVSS"/>
    <s v="0.3SQ"/>
    <s v="O/B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8216"/>
    <s v="AVSS"/>
    <s v="0.3SQ"/>
    <s v="P"/>
    <s v="(B/B)NPS"/>
    <n v="10000"/>
    <s v="완제품"/>
    <s v="AVSS B/B 0.3SQ"/>
    <s v="A/R송장 (IN)"/>
    <n v="50000"/>
    <s v="M"/>
    <n v="165.5"/>
    <n v="0.01"/>
    <n v="1875.41"/>
  </r>
  <r>
    <x v="1"/>
    <s v="顾客"/>
    <s v="內需"/>
    <s v="-無-"/>
    <s v="C00039"/>
    <x v="15"/>
    <s v="kyungshin(안휘경신)韩国京信电子"/>
    <s v="자동차(일반)"/>
    <s v="AVSS"/>
    <n v="140018215"/>
    <s v="AVSS"/>
    <s v="0.3SQ"/>
    <s v="P/B"/>
    <s v="(B/B)NPS"/>
    <n v="10000"/>
    <s v="완제품"/>
    <s v="AVSS 0.3SQ(완제품)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80"/>
    <s v="AVSS"/>
    <s v="0.3SQ"/>
    <s v="R"/>
    <s v="(B/B)NPS"/>
    <n v="10000"/>
    <s v="완제품"/>
    <s v="AVSS B/B 0.3SQ"/>
    <s v="A/R송장 (IN)"/>
    <n v="80000"/>
    <s v="M"/>
    <n v="264.8"/>
    <n v="0.01"/>
    <n v="3000.65"/>
  </r>
  <r>
    <x v="1"/>
    <s v="顾客"/>
    <s v="內需"/>
    <s v="-無-"/>
    <s v="C00039"/>
    <x v="15"/>
    <s v="kyungshin(안휘경신)韩国京信电子"/>
    <s v="자동차(일반)"/>
    <s v="AVSS"/>
    <n v="140018221"/>
    <s v="AVSS"/>
    <s v="0.3SQ"/>
    <s v="R/O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81"/>
    <s v="AVSS"/>
    <s v="0.3SQ"/>
    <s v="W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8213"/>
    <s v="AVSS"/>
    <s v="0.3SQ"/>
    <s v="W/B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82"/>
    <s v="AVSS"/>
    <s v="0.3SQ"/>
    <s v="Y"/>
    <s v="(B/B)NPS"/>
    <n v="10000"/>
    <s v="완제품"/>
    <s v="AVSS B/B 0.3SQ"/>
    <s v="A/R송장 (IN)"/>
    <n v="80000"/>
    <s v="M"/>
    <n v="264.8"/>
    <n v="0.01"/>
    <n v="3000.65"/>
  </r>
  <r>
    <x v="1"/>
    <s v="顾客"/>
    <s v="內需"/>
    <s v="-無-"/>
    <s v="C00039"/>
    <x v="15"/>
    <s v="kyungshin(안휘경신)韩国京信电子"/>
    <s v="자동차(일반)"/>
    <s v="AVSS"/>
    <n v="140018212"/>
    <s v="AVSS"/>
    <s v="0.3SQ"/>
    <s v="Y/B"/>
    <s v="(B/B)NPS"/>
    <n v="10000"/>
    <s v="완제품"/>
    <s v="AVSS B/B 0.3SQ"/>
    <s v="A/R송장 (IN)"/>
    <n v="30000"/>
    <s v="M"/>
    <n v="99.3"/>
    <n v="0.01"/>
    <n v="1125.24"/>
  </r>
  <r>
    <x v="1"/>
    <s v="顾客"/>
    <s v="內需"/>
    <s v="-無-"/>
    <s v="C00039"/>
    <x v="15"/>
    <s v="kyungshin(안휘경신)韩国京信电子"/>
    <s v="자동차(일반)"/>
    <s v="AVSS"/>
    <n v="140015183"/>
    <s v="AVSS"/>
    <s v="0.5SQ"/>
    <s v="B"/>
    <s v="(B/B)NPS"/>
    <n v="8000"/>
    <s v="완제품"/>
    <s v="AVSS B/B 0.5SQ"/>
    <s v="A/R송장 (IN)"/>
    <n v="56000"/>
    <s v="M"/>
    <n v="280.56"/>
    <n v="0.01"/>
    <n v="2377.87"/>
  </r>
  <r>
    <x v="1"/>
    <s v="顾客"/>
    <s v="內需"/>
    <s v="-無-"/>
    <s v="C00039"/>
    <x v="15"/>
    <s v="kyungshin(안휘경신)韩国京信电子"/>
    <s v="자동차(일반)"/>
    <s v="AVSS"/>
    <n v="140018227"/>
    <s v="AVSS"/>
    <s v="0.5SQ"/>
    <s v="P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62"/>
    <s v="AVSS"/>
    <s v="0.5SQ"/>
    <s v="Br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186"/>
    <s v="AVSS"/>
    <s v="0.5SQ"/>
    <s v="L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224"/>
    <s v="AVSS"/>
    <s v="0.5SQ"/>
    <s v="R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228"/>
    <s v="AVSS"/>
    <s v="0.5SQ"/>
    <s v="G"/>
    <s v="(B/B)NPS"/>
    <n v="8000"/>
    <s v="완제품"/>
    <s v="AVSS B/B 0.5SQ"/>
    <s v="A/R송장 (IN)"/>
    <n v="16000"/>
    <s v="M"/>
    <n v="80.209999999999994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18223"/>
    <s v="AVSS"/>
    <s v="0.5SQ"/>
    <s v="G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00535"/>
    <s v="AVSS"/>
    <s v="0.5SQ"/>
    <s v="G/O"/>
    <s v="(B/B)"/>
    <n v="1000"/>
    <s v="완제품"/>
    <s v="AVSS B/B 0.5SQ"/>
    <s v="A/R송장 (IN)"/>
    <n v="2000"/>
    <s v="M"/>
    <n v="10.02"/>
    <n v="0.01"/>
    <n v="84.92"/>
  </r>
  <r>
    <x v="1"/>
    <s v="顾客"/>
    <s v="內需"/>
    <s v="-無-"/>
    <s v="C00039"/>
    <x v="15"/>
    <s v="kyungshin(안휘경신)韩国京信电子"/>
    <s v="자동차(일반)"/>
    <s v="AVSS"/>
    <n v="140020065"/>
    <s v="AVSS"/>
    <s v="0.5SQ"/>
    <s v="Gr"/>
    <s v="(B/B)NPS"/>
    <n v="8000"/>
    <s v="완제품"/>
    <s v="AVSS B/B 0.5SQ"/>
    <s v="A/R송장 (IN)"/>
    <n v="16000"/>
    <s v="M"/>
    <n v="80.16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18188"/>
    <s v="AVSS"/>
    <s v="0.5SQ"/>
    <s v="Gr/O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224"/>
    <s v="AVSS"/>
    <s v="0.5SQ"/>
    <s v="R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70"/>
    <s v="AVSS"/>
    <s v="0.5SQ"/>
    <s v="R/O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5184"/>
    <s v="AVSS"/>
    <s v="0.85SQ"/>
    <s v="B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36"/>
    <s v="AVSS"/>
    <s v="0.85SQ"/>
    <s v="Br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35"/>
    <s v="AVSS"/>
    <s v="0.85SQ"/>
    <s v="G"/>
    <s v="(B/B)NPS"/>
    <n v="7000"/>
    <s v="완제품"/>
    <s v="AVSS B/B 0.85SQ"/>
    <s v="A/R송장 (IN)"/>
    <n v="14000"/>
    <s v="M"/>
    <n v="107.66"/>
    <n v="0.01"/>
    <n v="723.27"/>
  </r>
  <r>
    <x v="1"/>
    <s v="顾客"/>
    <s v="內需"/>
    <s v="-無-"/>
    <s v="C00039"/>
    <x v="15"/>
    <s v="kyungshin(안휘경신)韩国京信电子"/>
    <s v="자동차(일반)"/>
    <s v="AVSS"/>
    <n v="140018233"/>
    <s v="AVSS"/>
    <s v="0.85SQ"/>
    <s v="L"/>
    <s v="(B/B)NPS"/>
    <n v="7000"/>
    <s v="완제품"/>
    <s v="AVSS B/B 0.85SQ"/>
    <s v="A/R송장 (IN)"/>
    <n v="14000"/>
    <s v="M"/>
    <n v="107.66"/>
    <n v="0.01"/>
    <n v="723.27"/>
  </r>
  <r>
    <x v="1"/>
    <s v="顾客"/>
    <s v="內需"/>
    <s v="-無-"/>
    <s v="C00039"/>
    <x v="15"/>
    <s v="kyungshin(안휘경신)韩国京信电子"/>
    <s v="자동차(일반)"/>
    <s v="AVSS"/>
    <n v="140018232"/>
    <s v="AVSS"/>
    <s v="0.85SQ"/>
    <s v="O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29"/>
    <s v="AVSS"/>
    <s v="0.85SQ"/>
    <s v="W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37"/>
    <s v="AVSS"/>
    <s v="0.85SQ"/>
    <s v="Y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9904"/>
    <s v="AVSS"/>
    <s v="1.25SQ"/>
    <s v="B"/>
    <s v="(B/B)NPS"/>
    <n v="5000"/>
    <s v="완제품"/>
    <s v="AVSS B/B 1.25SQ"/>
    <s v="A/R송장 (IN)"/>
    <n v="19700"/>
    <s v="M"/>
    <n v="222.02"/>
    <n v="0.01"/>
    <n v="1157.1600000000001"/>
  </r>
  <r>
    <x v="1"/>
    <s v="顾客"/>
    <s v="內需"/>
    <s v="-無-"/>
    <s v="C00039"/>
    <x v="15"/>
    <s v="kyungshin(안휘경신)韩国京信电子"/>
    <s v="자동차(일반)"/>
    <s v="AVSS"/>
    <n v="140019867"/>
    <s v="AVSS"/>
    <s v="1.25SQ"/>
    <s v="Gr"/>
    <s v="(B/B)NPS"/>
    <n v="5000"/>
    <s v="완제품"/>
    <s v="AVSS B/B 1.25SQ"/>
    <s v="A/R송장 (IN)"/>
    <n v="10000"/>
    <s v="M"/>
    <n v="112.7"/>
    <n v="0.01"/>
    <n v="587.39"/>
  </r>
  <r>
    <x v="1"/>
    <s v="顾客"/>
    <s v="內需"/>
    <s v="-無-"/>
    <s v="C00039"/>
    <x v="15"/>
    <s v="kyungshin(안휘경신)韩国京信电子"/>
    <s v="자동차(일반)"/>
    <s v="AVSS"/>
    <n v="140019869"/>
    <s v="AVSS"/>
    <s v="1.25SQ"/>
    <s v="L"/>
    <s v="(B/B)NPS"/>
    <n v="5000"/>
    <s v="완제품"/>
    <s v="AVSS B/B 1.25SQ"/>
    <s v="A/R송장 (IN)"/>
    <n v="10000"/>
    <s v="M"/>
    <n v="112.7"/>
    <n v="0.01"/>
    <n v="587.39"/>
  </r>
  <r>
    <x v="1"/>
    <s v="顾客"/>
    <s v="內需"/>
    <s v="-無-"/>
    <s v="C00039"/>
    <x v="15"/>
    <s v="kyungshin(안휘경신)韩国京信电子"/>
    <s v="자동차(일반)"/>
    <s v="AVSS"/>
    <n v="140019868"/>
    <s v="AVSS"/>
    <s v="1.25SQ"/>
    <s v="O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19866"/>
    <s v="AVSS"/>
    <s v="1.25SQ"/>
    <s v="W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15173"/>
    <s v="AVSS"/>
    <s v="0.3SQ"/>
    <s v="B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8222"/>
    <s v="AVSS"/>
    <s v="0.3SQ"/>
    <s v="B/O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74"/>
    <s v="AVSS"/>
    <s v="0.3SQ"/>
    <s v="Br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8218"/>
    <s v="AVSS"/>
    <s v="0.3SQ"/>
    <s v="Br/B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76"/>
    <s v="AVSS"/>
    <s v="0.3SQ"/>
    <s v="G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8210"/>
    <s v="AVSS"/>
    <s v="0.3SQ"/>
    <s v="G/O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77"/>
    <s v="AVSS"/>
    <s v="0.3SQ"/>
    <s v="Gr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8252"/>
    <s v="AVSS"/>
    <s v="0.3SQ"/>
    <s v="Gr/O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8211"/>
    <s v="AVSS"/>
    <s v="0.3SQ"/>
    <s v="L/O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79"/>
    <s v="AVSS"/>
    <s v="0.3SQ"/>
    <s v="O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8251"/>
    <s v="AVSS"/>
    <s v="0.3SQ"/>
    <s v="O/B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8216"/>
    <s v="AVSS"/>
    <s v="0.3SQ"/>
    <s v="P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8215"/>
    <s v="AVSS"/>
    <s v="0.3SQ"/>
    <s v="P/B"/>
    <s v="(B/B)NPS"/>
    <n v="10000"/>
    <s v="완제품"/>
    <s v="AVSS 0.3SQ(완제품)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80"/>
    <s v="AVSS"/>
    <s v="0.3SQ"/>
    <s v="R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8221"/>
    <s v="AVSS"/>
    <s v="0.3SQ"/>
    <s v="R/O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81"/>
    <s v="AVSS"/>
    <s v="0.3SQ"/>
    <s v="W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8213"/>
    <s v="AVSS"/>
    <s v="0.3SQ"/>
    <s v="W/B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82"/>
    <s v="AVSS"/>
    <s v="0.3SQ"/>
    <s v="Y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83"/>
    <s v="AVSS"/>
    <s v="0.5SQ"/>
    <s v="B"/>
    <s v="(B/B)NPS"/>
    <n v="8000"/>
    <s v="완제품"/>
    <s v="AVSS B/B 0.5SQ"/>
    <s v="A/R송장 (IN)"/>
    <n v="80000"/>
    <s v="M"/>
    <n v="400.8"/>
    <n v="0.01"/>
    <n v="3396.96"/>
  </r>
  <r>
    <x v="1"/>
    <s v="顾客"/>
    <s v="內需"/>
    <s v="-無-"/>
    <s v="C00039"/>
    <x v="15"/>
    <s v="kyungshin(안휘경신)韩国京信电子"/>
    <s v="자동차(일반)"/>
    <s v="AVSS"/>
    <n v="140020062"/>
    <s v="AVSS"/>
    <s v="0.5SQ"/>
    <s v="Br"/>
    <s v="(B/B)NPS"/>
    <n v="8000"/>
    <s v="완제품"/>
    <s v="AVSS B/B 0.5SQ"/>
    <s v="A/R송장 (IN)"/>
    <n v="16000"/>
    <s v="M"/>
    <n v="80.16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00508"/>
    <s v="AVSS"/>
    <s v="0.5SQ"/>
    <s v="Br/O"/>
    <s v="(B/B)"/>
    <n v="1000"/>
    <s v="완제품"/>
    <s v="AVSS B/B 0.5SQ"/>
    <s v="A/R송장 (IN)"/>
    <n v="2000"/>
    <s v="M"/>
    <n v="10.02"/>
    <n v="0.01"/>
    <n v="84.92"/>
  </r>
  <r>
    <x v="1"/>
    <s v="顾客"/>
    <s v="內需"/>
    <s v="-無-"/>
    <s v="C00039"/>
    <x v="15"/>
    <s v="kyungshin(안휘경신)韩国京信电子"/>
    <s v="자동차(일반)"/>
    <s v="AVSS"/>
    <n v="140018228"/>
    <s v="AVSS"/>
    <s v="0.5SQ"/>
    <s v="G"/>
    <s v="(B/B)NPS"/>
    <n v="8000"/>
    <s v="완제품"/>
    <s v="AVSS B/B 0.5SQ"/>
    <s v="A/R송장 (IN)"/>
    <n v="24000"/>
    <s v="M"/>
    <n v="120.31"/>
    <n v="0.01"/>
    <n v="1019.09"/>
  </r>
  <r>
    <x v="1"/>
    <s v="顾客"/>
    <s v="內需"/>
    <s v="-無-"/>
    <s v="C00039"/>
    <x v="15"/>
    <s v="kyungshin(안휘경신)韩国京信电子"/>
    <s v="자동차(일반)"/>
    <s v="AVSS"/>
    <n v="140018223"/>
    <s v="AVSS"/>
    <s v="0.5SQ"/>
    <s v="G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00535"/>
    <s v="AVSS"/>
    <s v="0.5SQ"/>
    <s v="G/O"/>
    <s v="(B/B)"/>
    <n v="1000"/>
    <s v="완제품"/>
    <s v="AVSS B/B 0.5SQ"/>
    <s v="A/R송장 (IN)"/>
    <n v="6000"/>
    <s v="M"/>
    <n v="30.06"/>
    <n v="0.01"/>
    <n v="254.77"/>
  </r>
  <r>
    <x v="1"/>
    <s v="顾客"/>
    <s v="內需"/>
    <s v="-無-"/>
    <s v="C00039"/>
    <x v="15"/>
    <s v="kyungshin(안휘경신)韩国京信电子"/>
    <s v="자동차(일반)"/>
    <s v="AVSS"/>
    <n v="140020065"/>
    <s v="AVSS"/>
    <s v="0.5SQ"/>
    <s v="Gr"/>
    <s v="(B/B)NPS"/>
    <n v="8000"/>
    <s v="완제품"/>
    <s v="AVSS B/B 0.5SQ"/>
    <s v="A/R송장 (IN)"/>
    <n v="16000"/>
    <s v="M"/>
    <n v="80.16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00481"/>
    <s v="AVSS"/>
    <s v="0.5SQ"/>
    <s v="Gr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186"/>
    <s v="AVSS"/>
    <s v="0.5SQ"/>
    <s v="L"/>
    <s v="(B/B)NPS"/>
    <n v="8000"/>
    <s v="완제품"/>
    <s v="AVSS B/B 0.5SQ"/>
    <s v="A/R송장 (IN)"/>
    <n v="40000"/>
    <s v="M"/>
    <n v="200.4"/>
    <n v="0.01"/>
    <n v="1698.48"/>
  </r>
  <r>
    <x v="1"/>
    <s v="顾客"/>
    <s v="內需"/>
    <s v="-無-"/>
    <s v="C00039"/>
    <x v="15"/>
    <s v="kyungshin(안휘경신)韩国京信电子"/>
    <s v="자동차(일반)"/>
    <s v="AVSS"/>
    <n v="140018226"/>
    <s v="AVSS"/>
    <s v="0.5SQ"/>
    <s v="O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227"/>
    <s v="AVSS"/>
    <s v="0.5SQ"/>
    <s v="P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224"/>
    <s v="AVSS"/>
    <s v="0.5SQ"/>
    <s v="R"/>
    <s v="(B/B)NPS"/>
    <n v="8000"/>
    <s v="완제품"/>
    <s v="AVSS B/B 0.5SQ"/>
    <s v="A/R송장 (IN)"/>
    <n v="40000"/>
    <s v="M"/>
    <n v="200.4"/>
    <n v="0.01"/>
    <n v="1698.48"/>
  </r>
  <r>
    <x v="1"/>
    <s v="顾客"/>
    <s v="內需"/>
    <s v="-無-"/>
    <s v="C00039"/>
    <x v="15"/>
    <s v="kyungshin(안휘경신)韩国京信电子"/>
    <s v="자동차(일반)"/>
    <s v="AVSS"/>
    <n v="140020070"/>
    <s v="AVSS"/>
    <s v="0.5SQ"/>
    <s v="R/O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72"/>
    <s v="AVSS"/>
    <s v="0.5SQ"/>
    <s v="W/O"/>
    <s v="(B/B)"/>
    <n v="1000"/>
    <s v="완제품"/>
    <s v="AVSS B/B 0.5SQ"/>
    <s v="A/R송장 (IN)"/>
    <n v="1000"/>
    <s v="M"/>
    <n v="5.01"/>
    <n v="0.01"/>
    <n v="42.46"/>
  </r>
  <r>
    <x v="1"/>
    <s v="顾客"/>
    <s v="內需"/>
    <s v="-無-"/>
    <s v="C00039"/>
    <x v="15"/>
    <s v="kyungshin(안휘경신)韩国京信电子"/>
    <s v="자동차(일반)"/>
    <s v="AVSS"/>
    <n v="140020073"/>
    <s v="AVSS"/>
    <s v="0.5SQ"/>
    <s v="Y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74"/>
    <s v="AVSS"/>
    <s v="0.5SQ"/>
    <s v="Y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5184"/>
    <s v="AVSS"/>
    <s v="0.85SQ"/>
    <s v="B"/>
    <s v="(B/B)NPS"/>
    <n v="7000"/>
    <s v="완제품"/>
    <s v="AVSS B/B 0.85SQ"/>
    <s v="A/R송장 (IN)"/>
    <n v="28000"/>
    <s v="M"/>
    <n v="215.32"/>
    <n v="0.01"/>
    <n v="1446.54"/>
  </r>
  <r>
    <x v="1"/>
    <s v="顾客"/>
    <s v="內需"/>
    <s v="-無-"/>
    <s v="C00039"/>
    <x v="15"/>
    <s v="kyungshin(안휘경신)韩国京信电子"/>
    <s v="자동차(일반)"/>
    <s v="AVSS"/>
    <n v="140018236"/>
    <s v="AVSS"/>
    <s v="0.85SQ"/>
    <s v="Br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35"/>
    <s v="AVSS"/>
    <s v="0.85SQ"/>
    <s v="G"/>
    <s v="(B/B)NPS"/>
    <n v="7000"/>
    <s v="완제품"/>
    <s v="AVSS B/B 0.85SQ"/>
    <s v="A/R송장 (IN)"/>
    <n v="14000"/>
    <s v="M"/>
    <n v="107.66"/>
    <n v="0.01"/>
    <n v="723.27"/>
  </r>
  <r>
    <x v="1"/>
    <s v="顾客"/>
    <s v="內需"/>
    <s v="-無-"/>
    <s v="C00039"/>
    <x v="15"/>
    <s v="kyungshin(안휘경신)韩国京信电子"/>
    <s v="자동차(일반)"/>
    <s v="AVSS"/>
    <n v="140018234"/>
    <s v="AVSS"/>
    <s v="0.85SQ"/>
    <s v="Gr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33"/>
    <s v="AVSS"/>
    <s v="0.85SQ"/>
    <s v="L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32"/>
    <s v="AVSS"/>
    <s v="0.85SQ"/>
    <s v="O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31"/>
    <s v="AVSS"/>
    <s v="0.85SQ"/>
    <s v="P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29"/>
    <s v="AVSS"/>
    <s v="0.85SQ"/>
    <s v="W"/>
    <s v="(B/B)NPS"/>
    <n v="7000"/>
    <s v="완제품"/>
    <s v="AVSS B/B 0.85SQ"/>
    <s v="A/R송장 (IN)"/>
    <n v="14000"/>
    <s v="M"/>
    <n v="107.66"/>
    <n v="0.01"/>
    <n v="723.27"/>
  </r>
  <r>
    <x v="1"/>
    <s v="顾客"/>
    <s v="內需"/>
    <s v="-無-"/>
    <s v="C00039"/>
    <x v="15"/>
    <s v="kyungshin(안휘경신)韩国京信电子"/>
    <s v="자동차(일반)"/>
    <s v="AVSS"/>
    <n v="140018237"/>
    <s v="AVSS"/>
    <s v="0.85SQ"/>
    <s v="Y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9904"/>
    <s v="AVSS"/>
    <s v="1.25SQ"/>
    <s v="B"/>
    <s v="(B/B)NPS"/>
    <n v="5000"/>
    <s v="완제품"/>
    <s v="AVSS B/B 1.25SQ"/>
    <s v="A/R송장 (IN)"/>
    <n v="25000"/>
    <s v="M"/>
    <n v="281.75"/>
    <n v="0.01"/>
    <n v="1468.48"/>
  </r>
  <r>
    <x v="1"/>
    <s v="顾客"/>
    <s v="內需"/>
    <s v="-無-"/>
    <s v="C00039"/>
    <x v="15"/>
    <s v="kyungshin(안휘경신)韩国京信电子"/>
    <s v="자동차(일반)"/>
    <s v="AVSS"/>
    <n v="140019867"/>
    <s v="AVSS"/>
    <s v="1.25SQ"/>
    <s v="Gr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19869"/>
    <s v="AVSS"/>
    <s v="1.25SQ"/>
    <s v="L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19868"/>
    <s v="AVSS"/>
    <s v="1.25SQ"/>
    <s v="O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19866"/>
    <s v="AVSS"/>
    <s v="1.25SQ"/>
    <s v="W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19865"/>
    <s v="AVSS"/>
    <s v="2SQ"/>
    <s v="B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20090"/>
    <s v="AVSS"/>
    <s v="2SQ"/>
    <s v="G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19864"/>
    <s v="AVSS"/>
    <s v="2SQ"/>
    <s v="L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20091"/>
    <s v="AVSS"/>
    <s v="2SQ"/>
    <s v="O"/>
    <s v="(B/B)NPS"/>
    <n v="3000"/>
    <s v="완제품"/>
    <s v="AVSS B/B 2SQ"/>
    <s v="A/R송장 (IN)"/>
    <n v="2100"/>
    <s v="M"/>
    <n v="38.14"/>
    <n v="0.01"/>
    <n v="164.96"/>
  </r>
  <r>
    <x v="1"/>
    <s v="顾客"/>
    <s v="內需"/>
    <s v="-無-"/>
    <s v="C00039"/>
    <x v="15"/>
    <s v="kyungshin(안휘경신)韩国京信电子"/>
    <s v="자동차(일반)"/>
    <s v="AVSS"/>
    <n v="140019863"/>
    <s v="AVSS"/>
    <s v="2SQ"/>
    <s v="R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20095"/>
    <s v="AVSS"/>
    <s v="2SQ"/>
    <s v="Y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15173"/>
    <s v="AVSS"/>
    <s v="0.3SQ"/>
    <s v="B"/>
    <s v="(B/B)NPS"/>
    <n v="10000"/>
    <s v="완제품"/>
    <s v="AVSS B/B 0.3SQ"/>
    <s v="A/R송장 (IN)"/>
    <n v="300000"/>
    <s v="M"/>
    <n v="993"/>
    <n v="0.01"/>
    <n v="11252.43"/>
  </r>
  <r>
    <x v="1"/>
    <s v="顾客"/>
    <s v="內需"/>
    <s v="-無-"/>
    <s v="C00039"/>
    <x v="15"/>
    <s v="kyungshin(안휘경신)韩国京信电子"/>
    <s v="자동차(일반)"/>
    <s v="AVSS"/>
    <n v="140018222"/>
    <s v="AVSS"/>
    <s v="0.3SQ"/>
    <s v="B/O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76"/>
    <s v="AVSS"/>
    <s v="0.3SQ"/>
    <s v="G"/>
    <s v="(B/B)NPS"/>
    <n v="10000"/>
    <s v="완제품"/>
    <s v="AVSS B/B 0.3SQ"/>
    <s v="A/R송장 (IN)"/>
    <n v="170000"/>
    <s v="M"/>
    <n v="562.70000000000005"/>
    <n v="0.01"/>
    <n v="6376.38"/>
  </r>
  <r>
    <x v="1"/>
    <s v="顾客"/>
    <s v="內需"/>
    <s v="-無-"/>
    <s v="C00039"/>
    <x v="15"/>
    <s v="kyungshin(안휘경신)韩国京信电子"/>
    <s v="자동차(일반)"/>
    <s v="AVSS"/>
    <n v="140018217"/>
    <s v="AVSS"/>
    <s v="0.3SQ"/>
    <s v="G/B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8210"/>
    <s v="AVSS"/>
    <s v="0.3SQ"/>
    <s v="G/O"/>
    <s v="(B/B)NPS"/>
    <n v="10000"/>
    <s v="완제품"/>
    <s v="AVSS B/B 0.3SQ"/>
    <s v="A/R송장 (IN)"/>
    <n v="30000"/>
    <s v="M"/>
    <n v="99.3"/>
    <n v="0.01"/>
    <n v="1125.24"/>
  </r>
  <r>
    <x v="1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30000"/>
    <s v="M"/>
    <n v="99.3"/>
    <n v="0.01"/>
    <n v="1125.24"/>
  </r>
  <r>
    <x v="1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160000"/>
    <s v="M"/>
    <n v="529.6"/>
    <n v="0.01"/>
    <n v="6001.3"/>
  </r>
  <r>
    <x v="1"/>
    <s v="顾客"/>
    <s v="內需"/>
    <s v="-無-"/>
    <s v="C00039"/>
    <x v="15"/>
    <s v="kyungshin(안휘경신)韩国京信电子"/>
    <s v="자동차(일반)"/>
    <s v="AVSS"/>
    <n v="140018209"/>
    <s v="AVSS"/>
    <s v="0.3SQ"/>
    <s v="L/B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8211"/>
    <s v="AVSS"/>
    <s v="0.3SQ"/>
    <s v="L/O"/>
    <s v="(B/B)NPS"/>
    <n v="10000"/>
    <s v="완제품"/>
    <s v="AVSS B/B 0.3SQ"/>
    <s v="A/R송장 (IN)"/>
    <n v="30000"/>
    <s v="M"/>
    <n v="99.3"/>
    <n v="0.01"/>
    <n v="1125.24"/>
  </r>
  <r>
    <x v="1"/>
    <s v="顾客"/>
    <s v="內需"/>
    <s v="-無-"/>
    <s v="C00039"/>
    <x v="15"/>
    <s v="kyungshin(안휘경신)韩国京信电子"/>
    <s v="자동차(일반)"/>
    <s v="AVSS"/>
    <n v="140015179"/>
    <s v="AVSS"/>
    <s v="0.3SQ"/>
    <s v="O"/>
    <s v="(B/B)NPS"/>
    <n v="10000"/>
    <s v="완제품"/>
    <s v="AVSS B/B 0.3SQ"/>
    <s v="A/R송장 (IN)"/>
    <n v="138700"/>
    <s v="M"/>
    <n v="459.1"/>
    <n v="0.01"/>
    <n v="5202.37"/>
  </r>
  <r>
    <x v="1"/>
    <s v="顾客"/>
    <s v="內需"/>
    <s v="-無-"/>
    <s v="C00039"/>
    <x v="15"/>
    <s v="kyungshin(안휘경신)韩国京信电子"/>
    <s v="자동차(일반)"/>
    <s v="AVSS"/>
    <n v="140018251"/>
    <s v="AVSS"/>
    <s v="0.3SQ"/>
    <s v="O/B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80"/>
    <s v="AVSS"/>
    <s v="0.3SQ"/>
    <s v="R"/>
    <s v="(B/B)NPS"/>
    <n v="10000"/>
    <s v="완제품"/>
    <s v="AVSS B/B 0.3SQ"/>
    <s v="A/R송장 (IN)"/>
    <n v="110000"/>
    <s v="M"/>
    <n v="364.1"/>
    <n v="0.01"/>
    <n v="4125.8900000000003"/>
  </r>
  <r>
    <x v="1"/>
    <s v="顾客"/>
    <s v="內需"/>
    <s v="-無-"/>
    <s v="C00039"/>
    <x v="15"/>
    <s v="kyungshin(안휘경신)韩国京信电子"/>
    <s v="자동차(일반)"/>
    <s v="AVSS"/>
    <n v="140018250"/>
    <s v="AVSS"/>
    <s v="0.3SQ"/>
    <s v="R/B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8221"/>
    <s v="AVSS"/>
    <s v="0.3SQ"/>
    <s v="R/O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82"/>
    <s v="AVSS"/>
    <s v="0.3SQ"/>
    <s v="Y"/>
    <s v="(B/B)NPS"/>
    <n v="10000"/>
    <s v="완제품"/>
    <s v="AVSS B/B 0.3SQ"/>
    <s v="A/R송장 (IN)"/>
    <n v="130000"/>
    <s v="M"/>
    <n v="430.3"/>
    <n v="0.01"/>
    <n v="4876.05"/>
  </r>
  <r>
    <x v="1"/>
    <s v="顾客"/>
    <s v="內需"/>
    <s v="-無-"/>
    <s v="C00039"/>
    <x v="15"/>
    <s v="kyungshin(안휘경신)韩国京信电子"/>
    <s v="자동차(일반)"/>
    <s v="AVSS"/>
    <n v="140018212"/>
    <s v="AVSS"/>
    <s v="0.3SQ"/>
    <s v="Y/B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8219"/>
    <s v="AVSS"/>
    <s v="0.3SQ"/>
    <s v="Y/O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20073"/>
    <s v="AVSS"/>
    <s v="0.5SQ"/>
    <s v="Y"/>
    <s v="(B/B)NPS"/>
    <n v="8000"/>
    <s v="완제품"/>
    <s v="AVSS B/B 0.5SQ"/>
    <s v="A/R송장 (IN)"/>
    <n v="4000"/>
    <s v="M"/>
    <n v="20.04"/>
    <n v="0.01"/>
    <n v="169.85"/>
  </r>
  <r>
    <x v="1"/>
    <s v="顾客"/>
    <s v="內需"/>
    <s v="-無-"/>
    <s v="C00039"/>
    <x v="15"/>
    <s v="kyungshin(안휘경신)韩国京信电子"/>
    <s v="자동차(일반)"/>
    <s v="AVSS"/>
    <n v="140015174"/>
    <s v="AVSS"/>
    <s v="0.3SQ"/>
    <s v="Br"/>
    <s v="(B/B)NPS"/>
    <n v="10000"/>
    <s v="완제품"/>
    <s v="AVSS B/B 0.3SQ"/>
    <s v="A/R송장 (IN)"/>
    <n v="90000"/>
    <s v="M"/>
    <n v="297.89999999999998"/>
    <n v="0.01"/>
    <n v="3375.73"/>
  </r>
  <r>
    <x v="1"/>
    <s v="顾客"/>
    <s v="內需"/>
    <s v="-無-"/>
    <s v="C00039"/>
    <x v="15"/>
    <s v="kyungshin(안휘경신)韩国京信电子"/>
    <s v="자동차(일반)"/>
    <s v="AVSS"/>
    <n v="140018218"/>
    <s v="AVSS"/>
    <s v="0.3SQ"/>
    <s v="Br/B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75"/>
    <s v="AVSS"/>
    <s v="0.3SQ"/>
    <s v="Br/O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5177"/>
    <s v="AVSS"/>
    <s v="0.3SQ"/>
    <s v="Gr"/>
    <s v="(B/B)NPS"/>
    <n v="10000"/>
    <s v="완제품"/>
    <s v="AVSS B/B 0.3SQ"/>
    <s v="A/R송장 (IN)"/>
    <n v="70000"/>
    <s v="M"/>
    <n v="231.7"/>
    <n v="0.01"/>
    <n v="2625.57"/>
  </r>
  <r>
    <x v="1"/>
    <s v="顾客"/>
    <s v="內需"/>
    <s v="-無-"/>
    <s v="C00039"/>
    <x v="15"/>
    <s v="kyungshin(안휘경신)韩国京信电子"/>
    <s v="자동차(일반)"/>
    <s v="AVSS"/>
    <n v="140018214"/>
    <s v="AVSS"/>
    <s v="0.3SQ"/>
    <s v="Gr/B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8252"/>
    <s v="AVSS"/>
    <s v="0.3SQ"/>
    <s v="Gr/O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8216"/>
    <s v="AVSS"/>
    <s v="0.3SQ"/>
    <s v="P"/>
    <s v="(B/B)NPS"/>
    <n v="10000"/>
    <s v="완제품"/>
    <s v="AVSS B/B 0.3SQ"/>
    <s v="A/R송장 (IN)"/>
    <n v="80000"/>
    <s v="M"/>
    <n v="264.8"/>
    <n v="0.01"/>
    <n v="3000.65"/>
  </r>
  <r>
    <x v="1"/>
    <s v="顾客"/>
    <s v="內需"/>
    <s v="-無-"/>
    <s v="C00039"/>
    <x v="15"/>
    <s v="kyungshin(안휘경신)韩国京信电子"/>
    <s v="자동차(일반)"/>
    <s v="AVSS"/>
    <n v="140018215"/>
    <s v="AVSS"/>
    <s v="0.3SQ"/>
    <s v="P/B"/>
    <s v="(B/B)NPS"/>
    <n v="10000"/>
    <s v="완제품"/>
    <s v="AVSS 0.3SQ(완제품)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5181"/>
    <s v="AVSS"/>
    <s v="0.3SQ"/>
    <s v="W"/>
    <s v="(B/B)NPS"/>
    <n v="10000"/>
    <s v="완제품"/>
    <s v="AVSS B/B 0.3SQ"/>
    <s v="A/R송장 (IN)"/>
    <n v="110000"/>
    <s v="M"/>
    <n v="364.1"/>
    <n v="0.01"/>
    <n v="4125.8900000000003"/>
  </r>
  <r>
    <x v="1"/>
    <s v="顾客"/>
    <s v="內需"/>
    <s v="-無-"/>
    <s v="C00039"/>
    <x v="15"/>
    <s v="kyungshin(안휘경신)韩国京信电子"/>
    <s v="자동차(일반)"/>
    <s v="AVSS"/>
    <n v="140018213"/>
    <s v="AVSS"/>
    <s v="0.3SQ"/>
    <s v="W/B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8220"/>
    <s v="AVSS"/>
    <s v="0.3SQ"/>
    <s v="W/O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20069"/>
    <s v="AVSS"/>
    <s v="0.5SQ"/>
    <s v="P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225"/>
    <s v="AVSS"/>
    <s v="0.5SQ"/>
    <s v="W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71"/>
    <s v="AVSS"/>
    <s v="0.5SQ"/>
    <s v="W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5183"/>
    <s v="AVSS"/>
    <s v="0.5SQ"/>
    <s v="B"/>
    <s v="(B/B)NPS"/>
    <n v="8000"/>
    <s v="완제품"/>
    <s v="AVSS B/B 0.5SQ"/>
    <s v="A/R송장 (IN)"/>
    <n v="22500"/>
    <s v="M"/>
    <n v="112.73"/>
    <n v="0.01"/>
    <n v="955.4"/>
  </r>
  <r>
    <x v="1"/>
    <s v="顾客"/>
    <s v="內需"/>
    <s v="-無-"/>
    <s v="C00039"/>
    <x v="15"/>
    <s v="kyungshin(안휘경신)韩国京信电子"/>
    <s v="자동차(일반)"/>
    <s v="AVSS"/>
    <n v="140020061"/>
    <s v="AVSS"/>
    <s v="0.5SQ"/>
    <s v="B/O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67"/>
    <s v="AVSS"/>
    <s v="0.5SQ"/>
    <s v="L/O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226"/>
    <s v="AVSS"/>
    <s v="0.5SQ"/>
    <s v="O"/>
    <s v="(B/B)NPS"/>
    <n v="8000"/>
    <s v="완제품"/>
    <s v="AVSS B/B 0.5SQ"/>
    <s v="A/R송장 (IN)"/>
    <n v="16000"/>
    <s v="M"/>
    <n v="80.16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20068"/>
    <s v="AVSS"/>
    <s v="0.5SQ"/>
    <s v="O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224"/>
    <s v="AVSS"/>
    <s v="0.5SQ"/>
    <s v="R"/>
    <s v="(B/B)NPS"/>
    <n v="8000"/>
    <s v="완제품"/>
    <s v="AVSS B/B 0.5SQ"/>
    <s v="A/R송장 (IN)"/>
    <n v="16000"/>
    <s v="M"/>
    <n v="80.16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18187"/>
    <s v="AVSS"/>
    <s v="0.5SQ"/>
    <s v="R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72"/>
    <s v="AVSS"/>
    <s v="0.5SQ"/>
    <s v="W/O"/>
    <s v="(B/B)"/>
    <n v="1000"/>
    <s v="완제품"/>
    <s v="AVSS B/B 0.5SQ"/>
    <s v="A/R송장 (IN)"/>
    <n v="5000"/>
    <s v="M"/>
    <n v="25.05"/>
    <n v="0.01"/>
    <n v="212.31"/>
  </r>
  <r>
    <x v="1"/>
    <s v="顾客"/>
    <s v="內需"/>
    <s v="-無-"/>
    <s v="C00039"/>
    <x v="15"/>
    <s v="kyungshin(안휘경신)韩国京信电子"/>
    <s v="자동차(일반)"/>
    <s v="AVSS"/>
    <n v="140018235"/>
    <s v="AVSS"/>
    <s v="0.85SQ"/>
    <s v="G"/>
    <s v="(B/B)NPS"/>
    <n v="7000"/>
    <s v="완제품"/>
    <s v="AVSS B/B 0.85SQ"/>
    <s v="A/R송장 (IN)"/>
    <n v="14000"/>
    <s v="M"/>
    <n v="107.66"/>
    <n v="0.01"/>
    <n v="723.27"/>
  </r>
  <r>
    <x v="1"/>
    <s v="顾客"/>
    <s v="內需"/>
    <s v="-無-"/>
    <s v="C00039"/>
    <x v="15"/>
    <s v="kyungshin(안휘경신)韩国京信电子"/>
    <s v="자동차(일반)"/>
    <s v="AVSS"/>
    <n v="140018234"/>
    <s v="AVSS"/>
    <s v="0.85SQ"/>
    <s v="Gr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33"/>
    <s v="AVSS"/>
    <s v="0.85SQ"/>
    <s v="L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32"/>
    <s v="AVSS"/>
    <s v="0.85SQ"/>
    <s v="O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30"/>
    <s v="AVSS"/>
    <s v="0.85SQ"/>
    <s v="R"/>
    <s v="(B/B)NPS"/>
    <n v="7000"/>
    <s v="완제품"/>
    <s v="AVSS B/B 0.85SQ"/>
    <s v="A/R송장 (IN)"/>
    <n v="14000"/>
    <s v="M"/>
    <n v="107.66"/>
    <n v="0.01"/>
    <n v="723.27"/>
  </r>
  <r>
    <x v="1"/>
    <s v="顾客"/>
    <s v="內需"/>
    <s v="-無-"/>
    <s v="C00039"/>
    <x v="15"/>
    <s v="kyungshin(안휘경신)韩国京信电子"/>
    <s v="자동차(일반)"/>
    <s v="AVSS"/>
    <n v="140019904"/>
    <s v="AVSS"/>
    <s v="1.25SQ"/>
    <s v="B"/>
    <s v="(B/B)NPS"/>
    <n v="5000"/>
    <s v="완제품"/>
    <s v="AVSS B/B 1.25SQ"/>
    <s v="A/R송장 (IN)"/>
    <n v="15000"/>
    <s v="M"/>
    <n v="169.05"/>
    <n v="0.01"/>
    <n v="881.09"/>
  </r>
  <r>
    <x v="1"/>
    <s v="顾客"/>
    <s v="內需"/>
    <s v="-無-"/>
    <s v="C00039"/>
    <x v="15"/>
    <s v="kyungshin(안휘경신)韩国京信电子"/>
    <s v="자동차(일반)"/>
    <s v="AVSS"/>
    <n v="140020083"/>
    <s v="AVSS"/>
    <s v="1.25SQ"/>
    <s v="G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19868"/>
    <s v="AVSS"/>
    <s v="1.25SQ"/>
    <s v="O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20085"/>
    <s v="AVSS"/>
    <s v="1.25SQ"/>
    <s v="P"/>
    <s v="(B/B)NPS"/>
    <n v="5000"/>
    <s v="완제품"/>
    <s v="AVSS B/B 1.25SQ"/>
    <s v="A/R송장 (IN)"/>
    <n v="10000"/>
    <s v="M"/>
    <n v="112.7"/>
    <n v="0.01"/>
    <n v="587.39"/>
  </r>
  <r>
    <x v="1"/>
    <s v="顾客"/>
    <s v="內需"/>
    <s v="-無-"/>
    <s v="C00039"/>
    <x v="15"/>
    <s v="kyungshin(안휘경신)韩国京信电子"/>
    <s v="자동차(일반)"/>
    <s v="AVSS"/>
    <n v="140019905"/>
    <s v="AVSS"/>
    <s v="1.25SQ"/>
    <s v="R"/>
    <s v="(B/B)NPS"/>
    <n v="5000"/>
    <s v="완제품"/>
    <s v="AVSS B/B 1.25SQ"/>
    <s v="A/R송장 (IN)"/>
    <n v="20000"/>
    <s v="M"/>
    <n v="225.4"/>
    <n v="0.01"/>
    <n v="1174.78"/>
  </r>
  <r>
    <x v="1"/>
    <s v="顾客"/>
    <s v="內需"/>
    <s v="-無-"/>
    <s v="C00039"/>
    <x v="15"/>
    <s v="kyungshin(안휘경신)韩国京信电子"/>
    <s v="자동차(일반)"/>
    <s v="AVSS"/>
    <n v="140019938"/>
    <s v="AVSS"/>
    <s v="1.25SQ"/>
    <s v="Y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19865"/>
    <s v="AVSS"/>
    <s v="2SQ"/>
    <s v="B"/>
    <s v="(B/B)NPS"/>
    <n v="3000"/>
    <s v="완제품"/>
    <s v="AVSS B/B 2SQ"/>
    <s v="A/R송장 (IN)"/>
    <n v="6000"/>
    <s v="M"/>
    <n v="108.96"/>
    <n v="0.01"/>
    <n v="471.33"/>
  </r>
  <r>
    <x v="1"/>
    <s v="顾客"/>
    <s v="內需"/>
    <s v="-無-"/>
    <s v="C00039"/>
    <x v="15"/>
    <s v="kyungshin(안휘경신)韩国京信电子"/>
    <s v="자동차(일반)"/>
    <s v="AVSS"/>
    <n v="140019864"/>
    <s v="AVSS"/>
    <s v="2SQ"/>
    <s v="L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20091"/>
    <s v="AVSS"/>
    <s v="2SQ"/>
    <s v="O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20092"/>
    <s v="AVSS"/>
    <s v="2SQ"/>
    <s v="P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19863"/>
    <s v="AVSS"/>
    <s v="2SQ"/>
    <s v="R"/>
    <s v="(B/B)NPS"/>
    <n v="3000"/>
    <s v="완제품"/>
    <s v="AVSS B/B 2SQ"/>
    <s v="A/R송장 (IN)"/>
    <n v="12000"/>
    <s v="M"/>
    <n v="217.92"/>
    <n v="0.01"/>
    <n v="942.66"/>
  </r>
  <r>
    <x v="1"/>
    <s v="顾客"/>
    <s v="內需"/>
    <s v="-無-"/>
    <s v="C00039"/>
    <x v="15"/>
    <s v="kyungshin(안휘경신)韩国京信电子"/>
    <s v="자동차(일반)"/>
    <s v="AVSS"/>
    <n v="140020094"/>
    <s v="AVSS"/>
    <s v="2SQ"/>
    <s v="W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20095"/>
    <s v="AVSS"/>
    <s v="2SQ"/>
    <s v="Y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15174"/>
    <s v="AVSS"/>
    <s v="0.3SQ"/>
    <s v="Br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8218"/>
    <s v="AVSS"/>
    <s v="0.3SQ"/>
    <s v="Br/B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75"/>
    <s v="AVSS"/>
    <s v="0.3SQ"/>
    <s v="Br/O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77"/>
    <s v="AVSS"/>
    <s v="0.3SQ"/>
    <s v="Gr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8214"/>
    <s v="AVSS"/>
    <s v="0.3SQ"/>
    <s v="Gr/B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8252"/>
    <s v="AVSS"/>
    <s v="0.3SQ"/>
    <s v="Gr/O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8211"/>
    <s v="AVSS"/>
    <s v="0.3SQ"/>
    <s v="L/O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00965"/>
    <s v="AVSS"/>
    <s v="0.3SQ"/>
    <s v="L/R"/>
    <s v="(B/B)"/>
    <n v="1500"/>
    <s v="완제품"/>
    <s v="AVSS B/B 0.3SQ"/>
    <s v="A/R송장 (IN)"/>
    <n v="1500"/>
    <s v="M"/>
    <n v="4.97"/>
    <n v="0.01"/>
    <n v="56.26"/>
  </r>
  <r>
    <x v="1"/>
    <s v="顾客"/>
    <s v="內需"/>
    <s v="-無-"/>
    <s v="C00039"/>
    <x v="15"/>
    <s v="kyungshin(안휘경신)韩国京信电子"/>
    <s v="자동차(일반)"/>
    <s v="AVSS"/>
    <n v="140018216"/>
    <s v="AVSS"/>
    <s v="0.3SQ"/>
    <s v="P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8215"/>
    <s v="AVSS"/>
    <s v="0.3SQ"/>
    <s v="P/B"/>
    <s v="(B/B)NPS"/>
    <n v="10000"/>
    <s v="완제품"/>
    <s v="AVSS 0.3SQ(완제품)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80"/>
    <s v="AVSS"/>
    <s v="0.3SQ"/>
    <s v="R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8250"/>
    <s v="AVSS"/>
    <s v="0.3SQ"/>
    <s v="R/B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18221"/>
    <s v="AVSS"/>
    <s v="0.3SQ"/>
    <s v="R/O"/>
    <s v="(B/B)NPS"/>
    <n v="10000"/>
    <s v="완제품"/>
    <s v="AVSS B/B 0.3SQ"/>
    <s v="A/R송장 (IN)"/>
    <n v="20000"/>
    <s v="M"/>
    <n v="66.2"/>
    <n v="0.01"/>
    <n v="750.16"/>
  </r>
  <r>
    <x v="1"/>
    <s v="顾客"/>
    <s v="內需"/>
    <s v="-無-"/>
    <s v="C00039"/>
    <x v="15"/>
    <s v="kyungshin(안휘경신)韩国京信电子"/>
    <s v="자동차(일반)"/>
    <s v="AVSS"/>
    <n v="140015181"/>
    <s v="AVSS"/>
    <s v="0.3SQ"/>
    <s v="W"/>
    <s v="(B/B)NPS"/>
    <n v="10000"/>
    <s v="완제품"/>
    <s v="AVSS B/B 0.3SQ"/>
    <s v="A/R송장 (IN)"/>
    <n v="40000"/>
    <s v="M"/>
    <n v="132.4"/>
    <n v="0.01"/>
    <n v="1500.32"/>
  </r>
  <r>
    <x v="1"/>
    <s v="顾客"/>
    <s v="內需"/>
    <s v="-無-"/>
    <s v="C00039"/>
    <x v="15"/>
    <s v="kyungshin(안휘경신)韩国京信电子"/>
    <s v="자동차(일반)"/>
    <s v="AVSS"/>
    <n v="140018213"/>
    <s v="AVSS"/>
    <s v="0.3SQ"/>
    <s v="W/B"/>
    <s v="(B/B)NPS"/>
    <n v="10000"/>
    <s v="완제품"/>
    <s v="AVSS B/B 0.3SQ"/>
    <s v="A/R송장 (IN)"/>
    <n v="10000"/>
    <s v="M"/>
    <n v="33.1"/>
    <n v="0.01"/>
    <n v="375.08"/>
  </r>
  <r>
    <x v="1"/>
    <s v="顾客"/>
    <s v="內需"/>
    <s v="-無-"/>
    <s v="C00039"/>
    <x v="15"/>
    <s v="kyungshin(안휘경신)韩国京信电子"/>
    <s v="자동차(일반)"/>
    <s v="AVSS"/>
    <n v="140020063"/>
    <s v="AVSS"/>
    <s v="0.5SQ"/>
    <s v="Br/B"/>
    <s v="(B/B)"/>
    <n v="1000"/>
    <s v="완제품"/>
    <s v="AVSS B/B 0.5SQ"/>
    <s v="A/R송장 (IN)"/>
    <n v="1000"/>
    <s v="M"/>
    <n v="5.01"/>
    <n v="0.01"/>
    <n v="42.46"/>
  </r>
  <r>
    <x v="1"/>
    <s v="顾客"/>
    <s v="內需"/>
    <s v="-無-"/>
    <s v="C00039"/>
    <x v="15"/>
    <s v="kyungshin(안휘경신)韩国京信电子"/>
    <s v="자동차(일반)"/>
    <s v="AVSS"/>
    <n v="140000508"/>
    <s v="AVSS"/>
    <s v="0.5SQ"/>
    <s v="Br/O"/>
    <s v="(B/B)"/>
    <n v="1000"/>
    <s v="완제품"/>
    <s v="AVSS B/B 0.5SQ"/>
    <s v="A/R송장 (IN)"/>
    <n v="2000"/>
    <s v="M"/>
    <n v="10.02"/>
    <n v="0.01"/>
    <n v="84.92"/>
  </r>
  <r>
    <x v="1"/>
    <s v="顾客"/>
    <s v="內需"/>
    <s v="-無-"/>
    <s v="C00039"/>
    <x v="15"/>
    <s v="kyungshin(안휘경신)韩国京信电子"/>
    <s v="자동차(일반)"/>
    <s v="AVSS"/>
    <n v="140018226"/>
    <s v="AVSS"/>
    <s v="0.5SQ"/>
    <s v="O"/>
    <s v="(B/B)NPS"/>
    <n v="8000"/>
    <s v="완제품"/>
    <s v="AVSS B/B 0.5SQ"/>
    <s v="A/R송장 (IN)"/>
    <n v="16000"/>
    <s v="M"/>
    <n v="80.16"/>
    <n v="0.01"/>
    <n v="679.39"/>
  </r>
  <r>
    <x v="1"/>
    <s v="顾客"/>
    <s v="內需"/>
    <s v="-無-"/>
    <s v="C00039"/>
    <x v="15"/>
    <s v="kyungshin(안휘경신)韩国京信电子"/>
    <s v="자동차(일반)"/>
    <s v="AVSS"/>
    <n v="140020068"/>
    <s v="AVSS"/>
    <s v="0.5SQ"/>
    <s v="O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187"/>
    <s v="AVSS"/>
    <s v="0.5SQ"/>
    <s v="R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18225"/>
    <s v="AVSS"/>
    <s v="0.5SQ"/>
    <s v="W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71"/>
    <s v="AVSS"/>
    <s v="0.5SQ"/>
    <s v="W/B"/>
    <s v="(B/B)NPS"/>
    <n v="8000"/>
    <s v="완제품"/>
    <s v="AVSS B/B 0.5SQ"/>
    <s v="A/R송장 (IN)"/>
    <n v="8000"/>
    <s v="M"/>
    <n v="40.08"/>
    <n v="0.01"/>
    <n v="339.7"/>
  </r>
  <r>
    <x v="1"/>
    <s v="顾客"/>
    <s v="內需"/>
    <s v="-無-"/>
    <s v="C00039"/>
    <x v="15"/>
    <s v="kyungshin(안휘경신)韩国京信电子"/>
    <s v="자동차(일반)"/>
    <s v="AVSS"/>
    <n v="140020073"/>
    <s v="AVSS"/>
    <s v="0.5SQ"/>
    <s v="Y"/>
    <s v="(B/B)NPS"/>
    <n v="8000"/>
    <s v="완제품"/>
    <s v="AVSS B/B 0.5SQ"/>
    <s v="A/R송장 (IN)"/>
    <n v="23000"/>
    <s v="M"/>
    <n v="115.23"/>
    <n v="0.01"/>
    <n v="976.63"/>
  </r>
  <r>
    <x v="1"/>
    <s v="顾客"/>
    <s v="內需"/>
    <s v="-無-"/>
    <s v="C00039"/>
    <x v="15"/>
    <s v="kyungshin(안휘경신)韩国京信电子"/>
    <s v="자동차(일반)"/>
    <s v="AVSS"/>
    <n v="140018235"/>
    <s v="AVSS"/>
    <s v="0.85SQ"/>
    <s v="G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34"/>
    <s v="AVSS"/>
    <s v="0.85SQ"/>
    <s v="Gr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33"/>
    <s v="AVSS"/>
    <s v="0.85SQ"/>
    <s v="L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8230"/>
    <s v="AVSS"/>
    <s v="0.85SQ"/>
    <s v="R"/>
    <s v="(B/B)NPS"/>
    <n v="7000"/>
    <s v="완제품"/>
    <s v="AVSS B/B 0.85SQ"/>
    <s v="A/R송장 (IN)"/>
    <n v="7000"/>
    <s v="M"/>
    <n v="53.83"/>
    <n v="0.01"/>
    <n v="361.63"/>
  </r>
  <r>
    <x v="1"/>
    <s v="顾客"/>
    <s v="內需"/>
    <s v="-無-"/>
    <s v="C00039"/>
    <x v="15"/>
    <s v="kyungshin(안휘경신)韩国京信电子"/>
    <s v="자동차(일반)"/>
    <s v="AVSS"/>
    <n v="140019904"/>
    <s v="AVSS"/>
    <s v="1.25SQ"/>
    <s v="B"/>
    <s v="(B/B)NPS"/>
    <n v="5000"/>
    <s v="완제품"/>
    <s v="AVSS B/B 1.25SQ"/>
    <s v="A/R송장 (IN)"/>
    <n v="20000"/>
    <s v="M"/>
    <n v="225.4"/>
    <n v="0.01"/>
    <n v="1174.78"/>
  </r>
  <r>
    <x v="1"/>
    <s v="顾客"/>
    <s v="內需"/>
    <s v="-無-"/>
    <s v="C00039"/>
    <x v="15"/>
    <s v="kyungshin(안휘경신)韩国京信电子"/>
    <s v="자동차(일반)"/>
    <s v="AVSS"/>
    <n v="140000752"/>
    <s v="AVSS"/>
    <s v="1.25SQ"/>
    <s v="B/O"/>
    <s v="(B/B)"/>
    <n v="700"/>
    <s v="완제품"/>
    <s v="AVSS B/B 1.25SQ"/>
    <s v="A/R송장 (IN)"/>
    <n v="700"/>
    <s v="M"/>
    <n v="7.89"/>
    <n v="0.01"/>
    <n v="41.12"/>
  </r>
  <r>
    <x v="1"/>
    <s v="顾客"/>
    <s v="內需"/>
    <s v="-無-"/>
    <s v="C00039"/>
    <x v="15"/>
    <s v="kyungshin(안휘경신)韩国京信电子"/>
    <s v="자동차(일반)"/>
    <s v="AVSS"/>
    <n v="140020083"/>
    <s v="AVSS"/>
    <s v="1.25SQ"/>
    <s v="G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19868"/>
    <s v="AVSS"/>
    <s v="1.25SQ"/>
    <s v="O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20085"/>
    <s v="AVSS"/>
    <s v="1.25SQ"/>
    <s v="P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19905"/>
    <s v="AVSS"/>
    <s v="1.25SQ"/>
    <s v="R"/>
    <s v="(B/B)NPS"/>
    <n v="5000"/>
    <s v="완제품"/>
    <s v="AVSS B/B 1.25SQ"/>
    <s v="A/R송장 (IN)"/>
    <n v="14100"/>
    <s v="M"/>
    <n v="158.91"/>
    <n v="0.01"/>
    <n v="828.22"/>
  </r>
  <r>
    <x v="1"/>
    <s v="顾客"/>
    <s v="內需"/>
    <s v="-無-"/>
    <s v="C00039"/>
    <x v="15"/>
    <s v="kyungshin(안휘경신)韩国京信电子"/>
    <s v="자동차(일반)"/>
    <s v="AVSS"/>
    <n v="140019938"/>
    <s v="AVSS"/>
    <s v="1.25SQ"/>
    <s v="Y"/>
    <s v="(B/B)NPS"/>
    <n v="5000"/>
    <s v="완제품"/>
    <s v="AVSS B/B 1.25SQ"/>
    <s v="A/R송장 (IN)"/>
    <n v="5000"/>
    <s v="M"/>
    <n v="56.35"/>
    <n v="0.01"/>
    <n v="293.7"/>
  </r>
  <r>
    <x v="1"/>
    <s v="顾客"/>
    <s v="內需"/>
    <s v="-無-"/>
    <s v="C00039"/>
    <x v="15"/>
    <s v="kyungshin(안휘경신)韩国京信电子"/>
    <s v="자동차(일반)"/>
    <s v="AVSS"/>
    <n v="140019865"/>
    <s v="AVSS"/>
    <s v="2SQ"/>
    <s v="B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19864"/>
    <s v="AVSS"/>
    <s v="2SQ"/>
    <s v="L"/>
    <s v="(B/B)NPS"/>
    <n v="3000"/>
    <s v="완제품"/>
    <s v="AVSS B/B 2SQ"/>
    <s v="A/R송장 (IN)"/>
    <n v="6000"/>
    <s v="M"/>
    <n v="108.96"/>
    <n v="0.01"/>
    <n v="471.33"/>
  </r>
  <r>
    <x v="1"/>
    <s v="顾客"/>
    <s v="內需"/>
    <s v="-無-"/>
    <s v="C00039"/>
    <x v="15"/>
    <s v="kyungshin(안휘경신)韩国京信电子"/>
    <s v="자동차(일반)"/>
    <s v="AVSS"/>
    <n v="140020091"/>
    <s v="AVSS"/>
    <s v="2SQ"/>
    <s v="O"/>
    <s v="(B/B)NPS"/>
    <n v="3000"/>
    <s v="완제품"/>
    <s v="AVSS B/B 2SQ"/>
    <s v="A/R송장 (IN)"/>
    <n v="6000"/>
    <s v="M"/>
    <n v="108.96"/>
    <n v="0.01"/>
    <n v="471.33"/>
  </r>
  <r>
    <x v="1"/>
    <s v="顾客"/>
    <s v="內需"/>
    <s v="-無-"/>
    <s v="C00039"/>
    <x v="15"/>
    <s v="kyungshin(안휘경신)韩国京信电子"/>
    <s v="자동차(일반)"/>
    <s v="AVSS"/>
    <n v="140020094"/>
    <s v="AVSS"/>
    <s v="2SQ"/>
    <s v="W"/>
    <s v="(B/B)NPS"/>
    <n v="3000"/>
    <s v="완제품"/>
    <s v="AVSS B/B 2SQ"/>
    <s v="A/R송장 (IN)"/>
    <n v="3000"/>
    <s v="M"/>
    <n v="54.48"/>
    <n v="0.01"/>
    <n v="235.66"/>
  </r>
  <r>
    <x v="1"/>
    <s v="顾客"/>
    <s v="內需"/>
    <s v="-無-"/>
    <s v="C00039"/>
    <x v="15"/>
    <s v="kyungshin(안휘경신)韩国京信电子"/>
    <s v="자동차(일반)"/>
    <s v="AVSS"/>
    <n v="140020095"/>
    <s v="AVSS"/>
    <s v="2SQ"/>
    <s v="Y"/>
    <s v="(B/B)NPS"/>
    <n v="3000"/>
    <s v="완제품"/>
    <s v="AVSS B/B 2SQ"/>
    <s v="A/R송장 (IN)"/>
    <n v="6000"/>
    <s v="M"/>
    <n v="108.96"/>
    <n v="0.01"/>
    <n v="471.33"/>
  </r>
  <r>
    <x v="1"/>
    <s v="顾客"/>
    <s v="內需"/>
    <s v="-無-"/>
    <s v="C00039"/>
    <x v="15"/>
    <s v="kyungshin(안휘경신)韩国京信电子"/>
    <s v="자동차(일반)"/>
    <s v="AVSS"/>
    <n v="140000967"/>
    <s v="AVSS"/>
    <s v="0.3SQ"/>
    <s v="L/Y"/>
    <s v="(B/B)"/>
    <n v="1500"/>
    <s v="완제품"/>
    <s v="AVSS B/B 0.3SQ"/>
    <s v="A/R송장 (IN)"/>
    <n v="1500"/>
    <s v="M"/>
    <n v="4.97"/>
    <n v="0.01"/>
    <n v="56.26"/>
  </r>
  <r>
    <x v="1"/>
    <s v="顾客"/>
    <s v="內需"/>
    <s v="-無-"/>
    <s v="C00045"/>
    <x v="23"/>
    <s v="盐城通铭汽车配件有限公司"/>
    <s v="자동차(일반)"/>
    <s v="AVSS"/>
    <n v="100000929"/>
    <s v="AVSS"/>
    <s v="0.3SQ"/>
    <s v="Gr"/>
    <m/>
    <n v="1500"/>
    <s v="완제품"/>
    <s v="AVSS 0.3SQ(완제품)"/>
    <s v="A/R송장 (IN)"/>
    <n v="37500"/>
    <s v="M"/>
    <n v="124.13"/>
    <n v="0.28999999999999998"/>
    <n v="10927.5"/>
  </r>
  <r>
    <x v="1"/>
    <s v="顾客"/>
    <s v="內需"/>
    <s v="-無-"/>
    <s v="C00045"/>
    <x v="23"/>
    <s v="盐城通铭汽车配件有限公司"/>
    <s v="자동차(일반)"/>
    <s v="AVSS"/>
    <n v="100000936"/>
    <s v="AVSS"/>
    <s v="0.3SQ"/>
    <s v="B"/>
    <m/>
    <n v="1500"/>
    <s v="완제품"/>
    <s v="AVSS 0.3SQ(완제품)"/>
    <s v="A/R송장 (IN)"/>
    <n v="37500"/>
    <s v="M"/>
    <n v="124.13"/>
    <n v="0.28999999999999998"/>
    <n v="10927.5"/>
  </r>
  <r>
    <x v="1"/>
    <s v="顾客"/>
    <s v="內需"/>
    <s v="-無-"/>
    <s v="C00045"/>
    <x v="23"/>
    <s v="盐城通铭汽车配件有限公司"/>
    <s v="자동차(일반)"/>
    <s v="AVSS"/>
    <n v="100000992"/>
    <s v="AVSS"/>
    <s v="0.3SQ"/>
    <s v="W"/>
    <m/>
    <n v="1500"/>
    <s v="완제품"/>
    <s v="AVSS 0.3SQ(완제품)"/>
    <s v="A/R송장 (IN)"/>
    <n v="7500"/>
    <s v="M"/>
    <n v="24.83"/>
    <n v="0.28999999999999998"/>
    <n v="2185.5"/>
  </r>
  <r>
    <x v="1"/>
    <s v="顾客"/>
    <s v="內需"/>
    <s v="-無-"/>
    <s v="C00045"/>
    <x v="23"/>
    <s v="盐城通铭汽车配件有限公司"/>
    <s v="자동차(일반)"/>
    <s v="AVSS"/>
    <n v="100000936"/>
    <s v="AVSS"/>
    <s v="0.3SQ"/>
    <s v="B"/>
    <m/>
    <n v="1500"/>
    <s v="완제품"/>
    <s v="AVSS 0.3SQ(완제품)"/>
    <s v="A/R송장 (IN)"/>
    <n v="3000"/>
    <s v="M"/>
    <n v="9.93"/>
    <n v="0.28999999999999998"/>
    <n v="874.2"/>
  </r>
  <r>
    <x v="1"/>
    <s v="顾客"/>
    <s v="內需"/>
    <s v="-無-"/>
    <s v="C00045"/>
    <x v="23"/>
    <s v="盐城通铭汽车配件有限公司"/>
    <s v="자동차(일반)"/>
    <s v="AVSS"/>
    <n v="100000936"/>
    <s v="AVSS"/>
    <s v="0.3SQ"/>
    <s v="B"/>
    <m/>
    <n v="1500"/>
    <s v="완제품"/>
    <s v="AVSS 0.3SQ(완제품)"/>
    <s v="A/R송장 (IN)"/>
    <n v="4880"/>
    <s v="M"/>
    <n v="16.149999999999999"/>
    <n v="0.28999999999999998"/>
    <n v="1422.03"/>
  </r>
  <r>
    <x v="1"/>
    <s v="顾客"/>
    <s v="內需"/>
    <s v="-無-"/>
    <s v="C00048"/>
    <x v="25"/>
    <s v="昆山信兴电子有限公司"/>
    <s v="자동차(일반)"/>
    <s v="AVSS"/>
    <n v="100000575"/>
    <s v="AVSS"/>
    <s v="0.5SQ"/>
    <s v="R"/>
    <m/>
    <n v="1000"/>
    <s v="완제품"/>
    <s v="AVSS 0.5SQ(완제품)"/>
    <s v="A/R송장 (IN)"/>
    <n v="1000"/>
    <s v="M"/>
    <n v="5.01"/>
    <n v="0.41"/>
    <n v="412.2"/>
  </r>
  <r>
    <x v="1"/>
    <s v="顾客"/>
    <s v="內需"/>
    <s v="-無-"/>
    <s v="C00048"/>
    <x v="25"/>
    <s v="昆山信兴电子有限公司"/>
    <s v="자동차(일반)"/>
    <s v="AVSS"/>
    <n v="100000575"/>
    <s v="AVSS"/>
    <s v="0.5SQ"/>
    <s v="R"/>
    <m/>
    <n v="1000"/>
    <s v="완제품"/>
    <s v="AVSS 0.5SQ(완제품)"/>
    <s v="A/R송장 (IN)"/>
    <n v="17000"/>
    <s v="M"/>
    <n v="85.17"/>
    <n v="0.41"/>
    <n v="7007.4"/>
  </r>
  <r>
    <x v="1"/>
    <s v="顾客"/>
    <s v="內需"/>
    <s v="-無-"/>
    <s v="C00048"/>
    <x v="25"/>
    <s v="昆山信兴电子有限公司"/>
    <s v="자동차(일반)"/>
    <s v="AVSS"/>
    <n v="100000979"/>
    <s v="AVSS"/>
    <s v="0.3SQ"/>
    <s v="R"/>
    <m/>
    <n v="1500"/>
    <s v="완제품"/>
    <s v="AVSS 0.3SQ(완제품)"/>
    <s v="A/R송장 (IN)"/>
    <n v="16500"/>
    <s v="M"/>
    <n v="54.62"/>
    <n v="0.28000000000000003"/>
    <n v="4681.05"/>
  </r>
  <r>
    <x v="1"/>
    <s v="顾客"/>
    <s v="內需"/>
    <s v="-無-"/>
    <s v="C00048"/>
    <x v="25"/>
    <s v="昆山信兴电子有限公司"/>
    <s v="자동차(일반)"/>
    <s v="AVSS"/>
    <n v="100000992"/>
    <s v="AVSS"/>
    <s v="0.3SQ"/>
    <s v="W"/>
    <m/>
    <n v="1500"/>
    <s v="완제품"/>
    <s v="AVSS 0.3SQ(완제품)"/>
    <s v="A/R송장 (IN)"/>
    <n v="12000"/>
    <s v="M"/>
    <n v="39.72"/>
    <n v="0.28000000000000003"/>
    <n v="3404.4"/>
  </r>
  <r>
    <x v="1"/>
    <s v="顾客"/>
    <s v="內需"/>
    <s v="-無-"/>
    <s v="C00048"/>
    <x v="25"/>
    <s v="昆山信兴电子有限公司"/>
    <s v="자동차(일반)"/>
    <s v="AVSS"/>
    <n v="100000936"/>
    <s v="AVSS"/>
    <s v="0.3SQ"/>
    <s v="B"/>
    <m/>
    <n v="1500"/>
    <s v="완제품"/>
    <s v="AVSS 0.3SQ(완제품)"/>
    <s v="A/R송장 (IN)"/>
    <n v="13500"/>
    <s v="M"/>
    <n v="44.69"/>
    <n v="0.28000000000000003"/>
    <n v="3829.95"/>
  </r>
  <r>
    <x v="1"/>
    <s v="顾客"/>
    <s v="內需"/>
    <s v="-無-"/>
    <s v="C00048"/>
    <x v="25"/>
    <s v="昆山信兴电子有限公司"/>
    <s v="자동차(일반)"/>
    <s v="AVSS"/>
    <n v="100000554"/>
    <s v="AVSS"/>
    <s v="0.5SQ"/>
    <s v="L"/>
    <m/>
    <n v="1000"/>
    <s v="완제품"/>
    <s v="AVSS 0.5SQ(완제품)"/>
    <s v="A/R송장 (IN)"/>
    <n v="5000"/>
    <s v="M"/>
    <n v="25.05"/>
    <n v="0.41"/>
    <n v="2061"/>
  </r>
  <r>
    <x v="1"/>
    <s v="顾客"/>
    <s v="內需"/>
    <s v="-無-"/>
    <s v="C00048"/>
    <x v="25"/>
    <s v="昆山信兴电子有限公司"/>
    <s v="자동차(일반)"/>
    <s v="AVSS"/>
    <n v="100000968"/>
    <s v="AVSS"/>
    <s v="0.3SQ"/>
    <s v="L"/>
    <m/>
    <n v="1500"/>
    <s v="완제품"/>
    <s v="AVSS 0.3SQ(완제품)"/>
    <s v="A/R송장 (IN)"/>
    <n v="3000"/>
    <s v="M"/>
    <n v="9.93"/>
    <n v="0.28000000000000003"/>
    <n v="851.1"/>
  </r>
  <r>
    <x v="1"/>
    <s v="顾客"/>
    <s v="內需"/>
    <s v="-無-"/>
    <s v="C00048"/>
    <x v="25"/>
    <s v="昆山信兴电子有限公司"/>
    <s v="자동차(일반)"/>
    <s v="AVSS"/>
    <n v="100000960"/>
    <s v="AVSS"/>
    <s v="0.3SQ"/>
    <s v="G"/>
    <m/>
    <n v="1500"/>
    <s v="완제품"/>
    <s v="AVSS 0.3SQ(완제품)"/>
    <s v="A/R송장 (IN)"/>
    <n v="1500"/>
    <s v="M"/>
    <n v="4.97"/>
    <n v="0.28000000000000003"/>
    <n v="425.55"/>
  </r>
  <r>
    <x v="1"/>
    <s v="顾客"/>
    <s v="內需"/>
    <s v="-無-"/>
    <s v="C00048"/>
    <x v="25"/>
    <s v="昆山信兴电子有限公司"/>
    <s v="자동차(일반)"/>
    <s v="AVSS"/>
    <n v="100000933"/>
    <s v="AVSS"/>
    <s v="0.3SQ"/>
    <s v="B/R"/>
    <m/>
    <n v="1500"/>
    <s v="완제품"/>
    <s v="AVSS 0.3SQ(완제품)"/>
    <s v="A/R송장 (IN)"/>
    <n v="1500"/>
    <s v="M"/>
    <n v="4.97"/>
    <n v="0.28000000000000003"/>
    <n v="425.55"/>
  </r>
  <r>
    <x v="1"/>
    <s v="顾客"/>
    <s v="內需"/>
    <s v="-無-"/>
    <s v="C00048"/>
    <x v="25"/>
    <s v="昆山信兴电子有限公司"/>
    <s v="자동차(일반)"/>
    <s v="AVSS"/>
    <n v="100000541"/>
    <s v="AVSS"/>
    <s v="0.5SQ"/>
    <s v="G"/>
    <m/>
    <n v="1000"/>
    <s v="완제품"/>
    <s v="AVSS 0.5SQ(완제품)"/>
    <s v="A/R송장 (IN)"/>
    <n v="21000"/>
    <s v="M"/>
    <n v="105.21"/>
    <n v="0.41"/>
    <n v="8656.2000000000007"/>
  </r>
  <r>
    <x v="1"/>
    <s v="顾客"/>
    <s v="內需"/>
    <s v="-無-"/>
    <s v="C00048"/>
    <x v="25"/>
    <s v="昆山信兴电子有限公司"/>
    <s v="자동차(일반)"/>
    <s v="AVSS"/>
    <n v="100000929"/>
    <s v="AVSS"/>
    <s v="0.3SQ"/>
    <s v="Gr"/>
    <m/>
    <n v="1500"/>
    <s v="완제품"/>
    <s v="AVSS 0.3SQ(완제품)"/>
    <s v="A/R송장 (IN)"/>
    <n v="4500"/>
    <s v="M"/>
    <n v="14.9"/>
    <n v="0.28000000000000003"/>
    <n v="1276.6500000000001"/>
  </r>
  <r>
    <x v="1"/>
    <s v="顾客"/>
    <s v="內需"/>
    <s v="-無-"/>
    <s v="C00048"/>
    <x v="25"/>
    <s v="昆山信兴电子有限公司"/>
    <s v="자동차(일반)"/>
    <s v="AVSS"/>
    <n v="100001000"/>
    <s v="AVSS"/>
    <s v="0.3SQ"/>
    <s v="Y"/>
    <m/>
    <n v="1500"/>
    <s v="완제품"/>
    <s v="AVSS 0.3SQ(완제품)"/>
    <s v="A/R송장 (IN)"/>
    <n v="3000"/>
    <s v="M"/>
    <n v="9.93"/>
    <n v="0.28000000000000003"/>
    <n v="851.1"/>
  </r>
  <r>
    <x v="1"/>
    <s v="顾客"/>
    <s v="內需"/>
    <s v="-無-"/>
    <s v="C00048"/>
    <x v="25"/>
    <s v="昆山信兴电子有限公司"/>
    <s v="자동차(일반)"/>
    <s v="AVSS"/>
    <n v="100000554"/>
    <s v="AVSS"/>
    <s v="0.5SQ"/>
    <s v="L"/>
    <m/>
    <n v="1000"/>
    <s v="완제품"/>
    <s v="AVSS 0.5SQ(완제품)"/>
    <s v="A/R송장 (IN)"/>
    <n v="24000"/>
    <s v="M"/>
    <n v="120.24"/>
    <n v="0.41"/>
    <n v="9892.7999999999993"/>
  </r>
  <r>
    <x v="1"/>
    <s v="顾客"/>
    <s v="內需"/>
    <s v="-無-"/>
    <s v="C00048"/>
    <x v="25"/>
    <s v="昆山信兴电子有限公司"/>
    <s v="자동차(일반)"/>
    <s v="AVSS"/>
    <n v="100000960"/>
    <s v="AVSS"/>
    <s v="0.3SQ"/>
    <s v="G"/>
    <m/>
    <n v="1500"/>
    <s v="완제품"/>
    <s v="AVSS 0.3SQ(완제품)"/>
    <s v="A/R송장 (IN)"/>
    <n v="3000"/>
    <s v="M"/>
    <n v="9.93"/>
    <n v="0.28000000000000003"/>
    <n v="851.1"/>
  </r>
  <r>
    <x v="1"/>
    <s v="顾客"/>
    <s v="內需"/>
    <s v="-無-"/>
    <s v="C00048"/>
    <x v="25"/>
    <s v="昆山信兴电子有限公司"/>
    <s v="자동차(일반)"/>
    <s v="AVSS"/>
    <n v="100000972"/>
    <s v="AVSS"/>
    <s v="0.3SQ"/>
    <s v="P"/>
    <m/>
    <n v="1500"/>
    <s v="완제품"/>
    <s v="AVSS 0.3SQ(완제품)"/>
    <s v="A/R송장 (IN)"/>
    <n v="3000"/>
    <s v="M"/>
    <n v="9.93"/>
    <n v="0.28000000000000003"/>
    <n v="851.1"/>
  </r>
  <r>
    <x v="1"/>
    <s v="顾客"/>
    <s v="內需"/>
    <s v="-無-"/>
    <s v="C00048"/>
    <x v="25"/>
    <s v="昆山信兴电子有限公司"/>
    <s v="자동차(일반)"/>
    <s v="AVSS"/>
    <n v="100000929"/>
    <s v="AVSS"/>
    <s v="0.3SQ"/>
    <s v="Gr"/>
    <m/>
    <n v="1500"/>
    <s v="완제품"/>
    <s v="AVSS 0.3SQ(완제품)"/>
    <s v="A/R송장 (IN)"/>
    <n v="31500"/>
    <s v="M"/>
    <n v="104.27"/>
    <n v="0.28999999999999998"/>
    <n v="9005.85"/>
  </r>
  <r>
    <x v="1"/>
    <s v="顾客"/>
    <s v="內需"/>
    <s v="-無-"/>
    <s v="C00048"/>
    <x v="25"/>
    <s v="昆山信兴电子有限公司"/>
    <s v="자동차(일반)"/>
    <s v="AVSS"/>
    <n v="100000992"/>
    <s v="AVSS"/>
    <s v="0.3SQ"/>
    <s v="W"/>
    <m/>
    <n v="1500"/>
    <s v="완제품"/>
    <s v="AVSS 0.3SQ(완제품)"/>
    <s v="A/R송장 (IN)"/>
    <n v="22500"/>
    <s v="M"/>
    <n v="74.48"/>
    <n v="0.28999999999999998"/>
    <n v="6432.75"/>
  </r>
  <r>
    <x v="1"/>
    <s v="顾客"/>
    <s v="內需"/>
    <s v="-無-"/>
    <s v="C00048"/>
    <x v="25"/>
    <s v="昆山信兴电子有限公司"/>
    <s v="자동차(일반)"/>
    <s v="AVSS"/>
    <n v="100000936"/>
    <s v="AVSS"/>
    <s v="0.3SQ"/>
    <s v="B"/>
    <m/>
    <n v="1500"/>
    <s v="완제품"/>
    <s v="AVSS 0.3SQ(완제품)"/>
    <s v="A/R송장 (IN)"/>
    <n v="52500"/>
    <s v="M"/>
    <n v="173.78"/>
    <n v="0.28999999999999998"/>
    <n v="15009.75"/>
  </r>
  <r>
    <x v="1"/>
    <s v="顾客"/>
    <s v="內需"/>
    <s v="-無-"/>
    <s v="C00048"/>
    <x v="25"/>
    <s v="昆山信兴电子有限公司"/>
    <s v="자동차(일반)"/>
    <s v="AVSS"/>
    <n v="100000968"/>
    <s v="AVSS"/>
    <s v="0.3SQ"/>
    <s v="L"/>
    <m/>
    <n v="1500"/>
    <s v="완제품"/>
    <s v="AVSS 0.3SQ(완제품)"/>
    <s v="A/R송장 (IN)"/>
    <n v="1500"/>
    <s v="M"/>
    <n v="4.97"/>
    <n v="0.28999999999999998"/>
    <n v="428.85"/>
  </r>
  <r>
    <x v="1"/>
    <s v="顾客"/>
    <s v="內需"/>
    <s v="-無-"/>
    <s v="C00048"/>
    <x v="25"/>
    <s v="昆山信兴电子有限公司"/>
    <s v="자동차(일반)"/>
    <s v="AVSS"/>
    <n v="100000960"/>
    <s v="AVSS"/>
    <s v="0.3SQ"/>
    <s v="G"/>
    <m/>
    <n v="1500"/>
    <s v="완제품"/>
    <s v="AVSS 0.3SQ(완제품)"/>
    <s v="A/R송장 (IN)"/>
    <n v="3000"/>
    <s v="M"/>
    <n v="9.93"/>
    <n v="0.28999999999999998"/>
    <n v="857.7"/>
  </r>
  <r>
    <x v="1"/>
    <s v="顾客"/>
    <s v="內需"/>
    <s v="-無-"/>
    <s v="C00048"/>
    <x v="25"/>
    <s v="昆山信兴电子有限公司"/>
    <s v="자동차(일반)"/>
    <s v="AVSS"/>
    <n v="100000933"/>
    <s v="AVSS"/>
    <s v="0.3SQ"/>
    <s v="B/R"/>
    <m/>
    <n v="1500"/>
    <s v="완제품"/>
    <s v="AVSS 0.3SQ(완제품)"/>
    <s v="A/R송장 (IN)"/>
    <n v="16500"/>
    <s v="M"/>
    <n v="54.62"/>
    <n v="0.28999999999999998"/>
    <n v="4717.3500000000004"/>
  </r>
  <r>
    <x v="1"/>
    <s v="顾客"/>
    <s v="內需"/>
    <s v="-無-"/>
    <s v="C00048"/>
    <x v="25"/>
    <s v="昆山信兴电子有限公司"/>
    <s v="자동차(일반)"/>
    <s v="AVSS"/>
    <n v="100000934"/>
    <s v="AVSS"/>
    <s v="0.3SQ"/>
    <s v="B/W"/>
    <m/>
    <n v="1500"/>
    <s v="완제품"/>
    <s v="AVSS 0.3SQ(완제품)"/>
    <s v="A/R송장 (IN)"/>
    <n v="15000"/>
    <s v="M"/>
    <n v="49.65"/>
    <n v="0.28999999999999998"/>
    <n v="4288.5"/>
  </r>
  <r>
    <x v="1"/>
    <s v="顾客"/>
    <s v="內需"/>
    <s v="-無-"/>
    <s v="C00048"/>
    <x v="25"/>
    <s v="昆山信兴电子有限公司"/>
    <s v="자동차(일반)"/>
    <s v="AVSS"/>
    <n v="100000979"/>
    <s v="AVSS"/>
    <s v="0.3SQ"/>
    <s v="R"/>
    <m/>
    <n v="1500"/>
    <s v="완제품"/>
    <s v="AVSS 0.3SQ(완제품)"/>
    <s v="A/R송장 (IN)"/>
    <n v="5440"/>
    <s v="M"/>
    <n v="18.010000000000002"/>
    <n v="0.28999999999999998"/>
    <n v="1555.3"/>
  </r>
  <r>
    <x v="1"/>
    <s v="顾客"/>
    <s v="內需"/>
    <s v="-無-"/>
    <s v="C00001"/>
    <x v="2"/>
    <s v="江苏京信电子有限公司(Cable)"/>
    <s v="자동차(특수)"/>
    <s v="SHIELD WIRE_일반"/>
    <n v="190005398"/>
    <s v="AVSS-BS"/>
    <s v="2x1.25SQ"/>
    <s v="Gr(G,W)"/>
    <m/>
    <n v="300"/>
    <s v="완제품"/>
    <s v="AVSS-BS 2x1.25SQ(완제품"/>
    <s v="A/R송장 (IN)"/>
    <n v="180"/>
    <s v="M"/>
    <n v="5.99"/>
    <n v="3.14"/>
    <n v="565.42999999999995"/>
  </r>
  <r>
    <x v="1"/>
    <s v="顾客"/>
    <s v="內需"/>
    <s v="-無-"/>
    <s v="C00001"/>
    <x v="2"/>
    <s v="江苏京信电子有限公司(Cable)"/>
    <s v="자동차(특수)"/>
    <s v="SHIELD WIRE_일반"/>
    <n v="190005403"/>
    <s v="AVSS-BS"/>
    <s v="3x0.3SQ"/>
    <s v="Gr(B,W,Y)"/>
    <m/>
    <n v="300"/>
    <s v="완제품"/>
    <s v="AVSS-BS 3x0.3SQ(완제품)"/>
    <s v="A/R송장 (IN)"/>
    <n v="2380"/>
    <s v="M"/>
    <n v="44.65"/>
    <n v="2.0299999999999998"/>
    <n v="4835.68"/>
  </r>
  <r>
    <x v="1"/>
    <s v="顾客"/>
    <s v="內需"/>
    <s v="-無-"/>
    <s v="C00001"/>
    <x v="2"/>
    <s v="江苏京信电子有限公司(Cable)"/>
    <s v="자동차(특수)"/>
    <s v="SHIELD WIRE_일반"/>
    <n v="190005403"/>
    <s v="AVSS-BS"/>
    <s v="3x0.3SQ"/>
    <s v="Gr(B,W,Y)"/>
    <m/>
    <n v="300"/>
    <s v="완제품"/>
    <s v="AVSS-BS 3x0.3SQ(완제품)"/>
    <s v="A/R송장 (IN)"/>
    <n v="900"/>
    <s v="M"/>
    <n v="16.88"/>
    <n v="2.0299999999999998"/>
    <n v="1828.62"/>
  </r>
  <r>
    <x v="1"/>
    <s v="顾客"/>
    <s v="內需"/>
    <s v="-無-"/>
    <s v="C00001"/>
    <x v="2"/>
    <s v="江苏京信电子有限公司(Cable)"/>
    <s v="자동차(특수)"/>
    <s v="SHIELD WIRE_일반"/>
    <n v="190005403"/>
    <s v="AVSS-BS"/>
    <s v="3x0.3SQ"/>
    <s v="Gr(B,W,Y)"/>
    <m/>
    <n v="300"/>
    <s v="완제품"/>
    <s v="AVSS-BS 3x0.3SQ(완제품)"/>
    <s v="A/R송장 (IN)"/>
    <n v="900"/>
    <s v="M"/>
    <n v="16.88"/>
    <n v="2.0299999999999998"/>
    <n v="1828.62"/>
  </r>
  <r>
    <x v="1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300"/>
    <s v="M"/>
    <n v="4.13"/>
    <n v="1.75"/>
    <n v="524.97"/>
  </r>
  <r>
    <x v="1"/>
    <s v="顾客"/>
    <s v="內需"/>
    <s v="-無-"/>
    <s v="C00001"/>
    <x v="2"/>
    <s v="江苏京信电子有限公司(Cable)"/>
    <s v="자동차(특수)"/>
    <s v="SHIELD WIRE_일반"/>
    <n v="190005403"/>
    <s v="AVSS-BS"/>
    <s v="3x0.3SQ"/>
    <s v="Gr(B,W,Y)"/>
    <m/>
    <n v="300"/>
    <s v="완제품"/>
    <s v="AVSS-BS 3x0.3SQ(완제품)"/>
    <s v="A/R송장 (IN)"/>
    <n v="300"/>
    <s v="M"/>
    <n v="5.63"/>
    <n v="2.0299999999999998"/>
    <n v="609.54"/>
  </r>
  <r>
    <x v="1"/>
    <s v="顾客"/>
    <s v="內需"/>
    <s v="-無-"/>
    <s v="C00001"/>
    <x v="2"/>
    <s v="江苏京信电子有限公司(Cable)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1500"/>
    <s v="M"/>
    <n v="20.66"/>
    <n v="1.75"/>
    <n v="2624.85"/>
  </r>
  <r>
    <x v="1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4500"/>
    <s v="M"/>
    <n v="61.97"/>
    <n v="1.75"/>
    <n v="7874.55"/>
  </r>
  <r>
    <x v="1"/>
    <s v="顾客"/>
    <s v="內需"/>
    <s v="-無-"/>
    <s v="C00001"/>
    <x v="2"/>
    <s v="江苏京信电子有限公司(Cable)"/>
    <s v="자동차(특수)"/>
    <s v="SHIELD WIRE_일반"/>
    <n v="190005405"/>
    <s v="AVSS-BS"/>
    <s v="3x0.3SQ"/>
    <s v="Gr(Br,G,R)"/>
    <m/>
    <n v="300"/>
    <s v="완제품"/>
    <s v="AVSS-BS 3x0.3SQ(완제품)"/>
    <s v="A/R송장 (IN)"/>
    <n v="900"/>
    <s v="M"/>
    <n v="16.88"/>
    <n v="2.0299999999999998"/>
    <n v="1828.62"/>
  </r>
  <r>
    <x v="1"/>
    <s v="顾客"/>
    <s v="內需"/>
    <s v="-無-"/>
    <s v="C00001"/>
    <x v="2"/>
    <s v="江苏京信电子有限公司(Cable)"/>
    <s v="자동차(특수)"/>
    <s v="SHIELD WIRE_일반"/>
    <n v="190005403"/>
    <s v="AVSS-BS"/>
    <s v="3x0.3SQ"/>
    <s v="Gr(B,W,Y)"/>
    <m/>
    <n v="300"/>
    <s v="완제품"/>
    <s v="AVSS-BS 3x0.3SQ(완제품)"/>
    <s v="A/R송장 (IN)"/>
    <n v="1200"/>
    <s v="M"/>
    <n v="22.51"/>
    <n v="2.0299999999999998"/>
    <n v="2438.16"/>
  </r>
  <r>
    <x v="1"/>
    <s v="顾客"/>
    <s v="內需"/>
    <s v="-無-"/>
    <s v="C00001"/>
    <x v="2"/>
    <s v="江苏京信电子有限公司(Cable)"/>
    <s v="자동차(특수)"/>
    <s v="SHIELD WIRE_일반"/>
    <n v="190005398"/>
    <s v="AVSS-BS"/>
    <s v="2x1.25SQ"/>
    <s v="Gr(G,W)"/>
    <m/>
    <n v="300"/>
    <s v="완제품"/>
    <s v="AVSS-BS 2x1.25SQ(완제품"/>
    <s v="A/R송장 (IN)"/>
    <n v="400"/>
    <s v="M"/>
    <n v="13.31"/>
    <n v="3.14"/>
    <n v="1256.52"/>
  </r>
  <r>
    <x v="1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2000"/>
    <s v="M"/>
    <n v="27.54"/>
    <n v="1.75"/>
    <n v="3499.8"/>
  </r>
  <r>
    <x v="1"/>
    <s v="顾客"/>
    <s v="內需"/>
    <s v="-無-"/>
    <s v="C00001"/>
    <x v="2"/>
    <s v="江苏京信电子有限公司(Cable)"/>
    <s v="자동차(특수)"/>
    <s v="SHIELD WIRE_일반"/>
    <n v="190005405"/>
    <s v="AVSS-BS"/>
    <s v="3x0.3SQ"/>
    <s v="Gr(Br,G,R)"/>
    <m/>
    <n v="300"/>
    <s v="완제품"/>
    <s v="AVSS-BS 3x0.3SQ(완제품)"/>
    <s v="A/R송장 (IN)"/>
    <n v="300"/>
    <s v="M"/>
    <n v="5.63"/>
    <n v="2.0299999999999998"/>
    <n v="609.54"/>
  </r>
  <r>
    <x v="1"/>
    <s v="顾客"/>
    <s v="內需"/>
    <s v="-無-"/>
    <s v="C00001"/>
    <x v="2"/>
    <s v="江苏京信电子有限公司(Cable)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1000"/>
    <s v="M"/>
    <n v="13.77"/>
    <n v="1.75"/>
    <n v="1749.9"/>
  </r>
  <r>
    <x v="1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3500"/>
    <s v="M"/>
    <n v="48.2"/>
    <n v="1.75"/>
    <n v="6124.65"/>
  </r>
  <r>
    <x v="1"/>
    <s v="顾客"/>
    <s v="內需"/>
    <s v="-無-"/>
    <s v="C00001"/>
    <x v="2"/>
    <s v="江苏京信电子有限公司(Cable)"/>
    <s v="자동차(특수)"/>
    <s v="SHIELD WIRE_일반"/>
    <n v="190005398"/>
    <s v="AVSS-BS"/>
    <s v="2x1.25SQ"/>
    <s v="Gr(G,W)"/>
    <m/>
    <n v="300"/>
    <s v="완제품"/>
    <s v="AVSS-BS 2x1.25SQ(완제품"/>
    <s v="A/R송장 (IN)"/>
    <n v="1550"/>
    <s v="M"/>
    <n v="51.57"/>
    <n v="3.14"/>
    <n v="4869.0200000000004"/>
  </r>
  <r>
    <x v="1"/>
    <s v="顾客"/>
    <s v="內需"/>
    <s v="-無-"/>
    <s v="C00001"/>
    <x v="2"/>
    <s v="江苏京信电子有限公司(Cable)"/>
    <s v="자동차(특수)"/>
    <s v="SHIELD WIRE_일반"/>
    <n v="190005349"/>
    <s v="AVSS-BS"/>
    <s v="2x0.3SQ"/>
    <s v="Gr(W,Y)"/>
    <m/>
    <n v="500"/>
    <s v="완제품"/>
    <s v="AVSS-BS 2x0.3SQ(완제품)"/>
    <s v="A/R송장 (IN)"/>
    <n v="3500"/>
    <s v="M"/>
    <n v="48.2"/>
    <n v="1.75"/>
    <n v="6124.65"/>
  </r>
  <r>
    <x v="1"/>
    <s v="顾客"/>
    <s v="內需"/>
    <s v="-無-"/>
    <s v="C00001"/>
    <x v="2"/>
    <s v="江苏京信电子有限公司(Cable)"/>
    <s v="자동차(특수)"/>
    <s v="SHIELD WIRE_일반"/>
    <n v="190005349"/>
    <s v="AVSS-BS"/>
    <s v="2x0.3SQ"/>
    <s v="Gr(W,Y)"/>
    <m/>
    <n v="500"/>
    <s v="완제품"/>
    <s v="AVSS-BS 2x0.3SQ(완제품)"/>
    <s v="A/R송장 (IN)"/>
    <n v="6000"/>
    <s v="M"/>
    <n v="82.62"/>
    <n v="1.75"/>
    <n v="10499.4"/>
  </r>
  <r>
    <x v="1"/>
    <s v="顾客"/>
    <s v="內需"/>
    <s v="-無-"/>
    <s v="C00001"/>
    <x v="2"/>
    <s v="江苏京信电子有限公司(Cable)"/>
    <s v="자동차(특수)"/>
    <s v="SHIELD WIRE_일반"/>
    <n v="190005398"/>
    <s v="AVSS-BS"/>
    <s v="2x1.25SQ"/>
    <s v="Gr(G,W)"/>
    <m/>
    <n v="300"/>
    <s v="완제품"/>
    <s v="AVSS-BS 2x1.25SQ(완제품"/>
    <s v="A/R송장 (IN)"/>
    <n v="850"/>
    <s v="M"/>
    <n v="28.28"/>
    <n v="3.14"/>
    <n v="2670.11"/>
  </r>
  <r>
    <x v="1"/>
    <s v="顾客"/>
    <s v="內需"/>
    <s v="-無-"/>
    <s v="C00001"/>
    <x v="2"/>
    <s v="江苏京信电子有限公司(Cable)"/>
    <s v="자동차(특수)"/>
    <s v="SHIELD WIRE_일반"/>
    <n v="190005405"/>
    <s v="AVSS-BS"/>
    <s v="3x0.3SQ"/>
    <s v="Gr(Br,G,R)"/>
    <m/>
    <n v="300"/>
    <s v="완제품"/>
    <s v="AVSS-BS 3x0.3SQ(완제품)"/>
    <s v="A/R송장 (IN)"/>
    <n v="900"/>
    <s v="M"/>
    <n v="16.88"/>
    <n v="2.0299999999999998"/>
    <n v="1828.62"/>
  </r>
  <r>
    <x v="1"/>
    <s v="顾客"/>
    <s v="內需"/>
    <s v="-無-"/>
    <s v="C00001"/>
    <x v="2"/>
    <s v="江苏京信电子有限公司(Cable)"/>
    <s v="자동차(특수)"/>
    <s v="SHIELD WIRE_일반"/>
    <n v="190005405"/>
    <s v="AVSS-BS"/>
    <s v="3x0.3SQ"/>
    <s v="Gr(Br,G,R)"/>
    <m/>
    <n v="300"/>
    <s v="완제품"/>
    <s v="AVSS-BS 3x0.3SQ(완제품)"/>
    <s v="A/R송장 (IN)"/>
    <n v="600"/>
    <s v="M"/>
    <n v="11.26"/>
    <n v="2.0299999999999998"/>
    <n v="1219.08"/>
  </r>
  <r>
    <x v="1"/>
    <s v="顾客"/>
    <s v="內需"/>
    <s v="-無-"/>
    <s v="C00001"/>
    <x v="2"/>
    <s v="江苏京信电子有限公司(Cable)"/>
    <s v="자동차(특수)"/>
    <s v="SHIELD WIRE_일반"/>
    <n v="190005405"/>
    <s v="AVSS-BS"/>
    <s v="3x0.3SQ"/>
    <s v="Gr(Br,G,R)"/>
    <m/>
    <n v="300"/>
    <s v="완제품"/>
    <s v="AVSS-BS 3x0.3SQ(완제품)"/>
    <s v="A/R송장 (IN)"/>
    <n v="900"/>
    <s v="M"/>
    <n v="16.88"/>
    <n v="2.0299999999999998"/>
    <n v="1828.62"/>
  </r>
  <r>
    <x v="1"/>
    <s v="顾客"/>
    <s v="內需"/>
    <s v="-無-"/>
    <s v="C00001"/>
    <x v="2"/>
    <s v="江苏京信电子有限公司(Cable)"/>
    <s v="자동차(특수)"/>
    <s v="SHIELD WIRE_일반"/>
    <n v="190005351"/>
    <s v="AVSS-BS"/>
    <s v="2x0.3SQ"/>
    <s v="Gr(Br,Y)"/>
    <m/>
    <n v="500"/>
    <s v="완제품"/>
    <s v="AVSS-BS 2x0.3SQ(완제품)"/>
    <s v="A/R송장 (IN)"/>
    <n v="9270"/>
    <s v="M"/>
    <n v="127.65"/>
    <n v="1.75"/>
    <n v="16221.57"/>
  </r>
  <r>
    <x v="1"/>
    <s v="顾客"/>
    <s v="內需"/>
    <s v="-無-"/>
    <s v="C00001"/>
    <x v="2"/>
    <s v="江苏京信电子有限公司(Cable)"/>
    <s v="자동차(특수)"/>
    <s v="SHIELD WIRE_일반"/>
    <n v="190005351"/>
    <s v="AVSS-BS"/>
    <s v="2x0.3SQ"/>
    <s v="Gr(Br,Y)"/>
    <m/>
    <n v="500"/>
    <s v="완제품"/>
    <s v="AVSS-BS 2x0.3SQ(완제품)"/>
    <s v="A/R송장 (IN)"/>
    <n v="2000"/>
    <s v="M"/>
    <n v="27.54"/>
    <n v="1.75"/>
    <n v="3499.8"/>
  </r>
  <r>
    <x v="1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5370"/>
    <s v="M"/>
    <n v="73.94"/>
    <n v="1.75"/>
    <n v="9396.9599999999991"/>
  </r>
  <r>
    <x v="1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4000"/>
    <s v="M"/>
    <n v="55.08"/>
    <n v="1.75"/>
    <n v="6999.6"/>
  </r>
  <r>
    <x v="1"/>
    <s v="顾客"/>
    <s v="內需"/>
    <s v="-無-"/>
    <s v="C00001"/>
    <x v="2"/>
    <s v="江苏京信电子有限公司(Cable)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3000"/>
    <s v="M"/>
    <n v="41.31"/>
    <n v="1.75"/>
    <n v="5249.7"/>
  </r>
  <r>
    <x v="1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2000"/>
    <s v="M"/>
    <n v="27.54"/>
    <n v="1.75"/>
    <n v="3499.8"/>
  </r>
  <r>
    <x v="1"/>
    <s v="顾客"/>
    <s v="內需"/>
    <s v="-無-"/>
    <s v="C00001"/>
    <x v="2"/>
    <s v="江苏京信电子有限公司(Cable)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5500"/>
    <s v="M"/>
    <n v="75.739999999999995"/>
    <n v="1.75"/>
    <n v="9624.4500000000007"/>
  </r>
  <r>
    <x v="1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2000"/>
    <s v="M"/>
    <n v="27.54"/>
    <n v="1.75"/>
    <n v="3499.8"/>
  </r>
  <r>
    <x v="1"/>
    <s v="顾客"/>
    <s v="內需"/>
    <s v="-無-"/>
    <s v="C00001"/>
    <x v="2"/>
    <s v="江苏京信电子有限公司(Cable)"/>
    <s v="자동차(특수)"/>
    <s v="SHIELD WIRE_일반"/>
    <n v="190005351"/>
    <s v="AVSS-BS"/>
    <s v="2x0.3SQ"/>
    <s v="Gr(Br,Y)"/>
    <m/>
    <n v="500"/>
    <s v="완제품"/>
    <s v="AVSS-BS 2x0.3SQ(완제품)"/>
    <s v="A/R송장 (IN)"/>
    <n v="14820"/>
    <s v="M"/>
    <n v="204.07"/>
    <n v="1.75"/>
    <n v="25933.52"/>
  </r>
  <r>
    <x v="1"/>
    <s v="顾客"/>
    <s v="內需"/>
    <s v="-無-"/>
    <s v="C00001"/>
    <x v="2"/>
    <s v="江苏京信电子有限公司(Cable)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500"/>
    <s v="M"/>
    <n v="6.89"/>
    <n v="1.75"/>
    <n v="874.95"/>
  </r>
  <r>
    <x v="1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9000"/>
    <s v="M"/>
    <n v="123.93"/>
    <n v="1.75"/>
    <n v="15749.1"/>
  </r>
  <r>
    <x v="1"/>
    <s v="顾客"/>
    <s v="內需"/>
    <s v="-無-"/>
    <s v="C00001"/>
    <x v="2"/>
    <s v="江苏京信电子有限公司(Cable)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500"/>
    <s v="M"/>
    <n v="6.89"/>
    <n v="1.75"/>
    <n v="874.95"/>
  </r>
  <r>
    <x v="1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9000"/>
    <s v="M"/>
    <n v="123.93"/>
    <n v="1.75"/>
    <n v="15749.1"/>
  </r>
  <r>
    <x v="1"/>
    <s v="顾客"/>
    <s v="內需"/>
    <s v="-無-"/>
    <s v="C00001"/>
    <x v="2"/>
    <s v="江苏京信电子有限公司(Cable)"/>
    <s v="자동차(특수)"/>
    <s v="SHIELD WIRE_일반"/>
    <n v="190005405"/>
    <s v="AVSS-BS"/>
    <s v="3x0.3SQ"/>
    <s v="Gr(Br,G,R)"/>
    <m/>
    <n v="300"/>
    <s v="완제품"/>
    <s v="AVSS-BS 3x0.3SQ(완제품)"/>
    <s v="A/R송장 (IN)"/>
    <n v="860"/>
    <s v="M"/>
    <n v="16.13"/>
    <n v="2.0299999999999998"/>
    <n v="1747.35"/>
  </r>
  <r>
    <x v="1"/>
    <s v="顾客"/>
    <s v="內需"/>
    <s v="-無-"/>
    <s v="C00001"/>
    <x v="2"/>
    <s v="江苏京信电子有限公司(Cable)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2500"/>
    <s v="M"/>
    <n v="34.43"/>
    <n v="1.75"/>
    <n v="4374.75"/>
  </r>
  <r>
    <x v="1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2000"/>
    <s v="M"/>
    <n v="27.54"/>
    <n v="1.75"/>
    <n v="3499.8"/>
  </r>
  <r>
    <x v="1"/>
    <s v="顾客"/>
    <s v="內需"/>
    <s v="-無-"/>
    <s v="C00001"/>
    <x v="2"/>
    <s v="江苏京信电子有限公司(Cable)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2500"/>
    <s v="M"/>
    <n v="34.43"/>
    <n v="1.75"/>
    <n v="4374.75"/>
  </r>
  <r>
    <x v="1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500"/>
    <s v="M"/>
    <n v="6.89"/>
    <n v="1.75"/>
    <n v="874.95"/>
  </r>
  <r>
    <x v="1"/>
    <s v="顾客"/>
    <s v="內需"/>
    <s v="-無-"/>
    <s v="C00001"/>
    <x v="2"/>
    <s v="江苏京信电子有限公司(Cable)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3000"/>
    <s v="M"/>
    <n v="41.31"/>
    <n v="1.75"/>
    <n v="5249.7"/>
  </r>
  <r>
    <x v="1"/>
    <s v="顾客"/>
    <s v="內需"/>
    <s v="-無-"/>
    <s v="C00001"/>
    <x v="2"/>
    <s v="江苏京信电子有限公司(Cable)"/>
    <s v="자동차(특수)"/>
    <s v="SHIELD WIRE_일반"/>
    <n v="190005351"/>
    <s v="AVSS-BS"/>
    <s v="2x0.3SQ"/>
    <s v="Gr(Br,Y)"/>
    <m/>
    <n v="500"/>
    <s v="완제품"/>
    <s v="AVSS-BS 2x0.3SQ(완제품)"/>
    <s v="A/R송장 (IN)"/>
    <n v="500"/>
    <s v="M"/>
    <n v="6.89"/>
    <n v="1.75"/>
    <n v="874.95"/>
  </r>
  <r>
    <x v="1"/>
    <s v="顾客"/>
    <s v="內需"/>
    <s v="-無-"/>
    <s v="C00016"/>
    <x v="6"/>
    <s v="常州庆福机电有限公司"/>
    <s v="자동차(특수)"/>
    <s v="SHIELD WIRE_일반"/>
    <n v="190005381"/>
    <s v="AVSS-BS"/>
    <s v="2x0.5SQ"/>
    <s v="Gr(L,Y)"/>
    <m/>
    <n v="300"/>
    <s v="완제품"/>
    <s v="AVSS-BS 2x0.5SQ(완제품)"/>
    <s v="A/R송장 (IN)"/>
    <n v="2920"/>
    <s v="M"/>
    <n v="54.9"/>
    <n v="1.94"/>
    <n v="5667.43"/>
  </r>
  <r>
    <x v="1"/>
    <s v="顾客"/>
    <s v="內需"/>
    <s v="-無-"/>
    <s v="C00032"/>
    <x v="1"/>
    <s v="Kyungshin Cable international corporation"/>
    <s v="자동차(특수)"/>
    <s v="SHIELD WIRE_일반"/>
    <n v="190005349"/>
    <s v="AVSS-BS"/>
    <s v="2x0.3SQ"/>
    <s v="Gr(W,Y)"/>
    <m/>
    <n v="500"/>
    <s v="완제품"/>
    <s v="AVSS-BS 2x0.3SQ(완제품)"/>
    <s v="A/R송장 (IN)"/>
    <n v="10500"/>
    <s v="M"/>
    <n v="144.59"/>
    <n v="0.24"/>
    <n v="18175.86"/>
  </r>
  <r>
    <x v="1"/>
    <s v="顾客"/>
    <s v="內需"/>
    <s v="-無-"/>
    <s v="C00032"/>
    <x v="1"/>
    <s v="Kyungshin Cable international corporation"/>
    <s v="자동차(특수)"/>
    <s v="SHIELD WIRE_일반"/>
    <n v="190005349"/>
    <s v="AVSS-BS"/>
    <s v="2x0.3SQ"/>
    <s v="Gr(W,Y)"/>
    <m/>
    <n v="500"/>
    <s v="완제품"/>
    <s v="AVSS-BS 2x0.3SQ(완제품)"/>
    <s v="A/R송장 (IN)"/>
    <n v="4000"/>
    <s v="M"/>
    <n v="55.08"/>
    <n v="0.24"/>
    <n v="6924.14"/>
  </r>
  <r>
    <x v="1"/>
    <s v="顾客"/>
    <s v="內需"/>
    <s v="-無-"/>
    <s v="C00032"/>
    <x v="1"/>
    <s v="Kyungshin Cable international corporation"/>
    <s v="자동차(특수)"/>
    <s v="SHIELD WIRE_일반"/>
    <n v="190005351"/>
    <s v="AVSS-BS"/>
    <s v="2x0.3SQ"/>
    <s v="Gr(Br,Y)"/>
    <m/>
    <n v="500"/>
    <s v="완제품"/>
    <s v="AVSS-BS 2x0.3SQ(완제품)"/>
    <s v="A/R송장 (IN)"/>
    <n v="22500"/>
    <s v="M"/>
    <n v="309.83"/>
    <n v="0.24"/>
    <n v="38948.269999999997"/>
  </r>
  <r>
    <x v="1"/>
    <s v="顾客"/>
    <s v="內需"/>
    <s v="-無-"/>
    <s v="C00032"/>
    <x v="1"/>
    <s v="Kyungshin Cable international corporation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32000"/>
    <s v="M"/>
    <n v="440.64"/>
    <n v="0.24"/>
    <n v="55393.09"/>
  </r>
  <r>
    <x v="1"/>
    <s v="顾客"/>
    <s v="內需"/>
    <s v="-無-"/>
    <s v="C00032"/>
    <x v="1"/>
    <s v="Kyungshin Cable international corporation"/>
    <s v="자동차(특수)"/>
    <s v="SHIELD WIRE_일반"/>
    <n v="190005349"/>
    <s v="AVSS-BS"/>
    <s v="2x0.3SQ"/>
    <s v="Gr(W,Y)"/>
    <m/>
    <n v="500"/>
    <s v="완제품"/>
    <s v="AVSS-BS 2x0.3SQ(완제품)"/>
    <s v="A/R송장 (IN)"/>
    <n v="15890"/>
    <s v="M"/>
    <n v="218.81"/>
    <n v="0.24"/>
    <n v="27506.11"/>
  </r>
  <r>
    <x v="1"/>
    <s v="顾客"/>
    <s v="內需"/>
    <s v="-無-"/>
    <s v="C00032"/>
    <x v="1"/>
    <s v="Kyungshin Cable international corporation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5500"/>
    <s v="M"/>
    <n v="75.739999999999995"/>
    <n v="0.24"/>
    <n v="9520.69"/>
  </r>
  <r>
    <x v="1"/>
    <s v="顾客"/>
    <s v="內需"/>
    <s v="-無-"/>
    <s v="C00032"/>
    <x v="1"/>
    <s v="Kyungshin Cable international corporation"/>
    <s v="자동차(특수)"/>
    <s v="SHIELD WIRE_일반"/>
    <n v="190005400"/>
    <s v="AVSS-BS"/>
    <s v="2x1.25SQ"/>
    <s v="Gr(B,R)"/>
    <m/>
    <n v="300"/>
    <s v="완제품"/>
    <s v="AVSS-BS 2x1.25SQ(완제품"/>
    <s v="A/R송장 (IN)"/>
    <n v="600"/>
    <s v="M"/>
    <n v="19.96"/>
    <n v="0.52"/>
    <n v="2191.46"/>
  </r>
  <r>
    <x v="1"/>
    <s v="顾客"/>
    <s v="內需"/>
    <s v="-無-"/>
    <s v="C00032"/>
    <x v="1"/>
    <s v="Kyungshin Cable international corporation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14500"/>
    <s v="M"/>
    <n v="199.67"/>
    <n v="0.24"/>
    <n v="25100"/>
  </r>
  <r>
    <x v="1"/>
    <s v="顾客"/>
    <s v="內需"/>
    <s v="-無-"/>
    <s v="C00032"/>
    <x v="1"/>
    <s v="Kyungshin Cable international corporation"/>
    <s v="자동차(특수)"/>
    <s v="SHIELD WIRE_일반"/>
    <n v="190005398"/>
    <s v="AVSS-BS"/>
    <s v="2x1.25SQ"/>
    <s v="Gr(G,W)"/>
    <m/>
    <n v="300"/>
    <s v="완제품"/>
    <s v="AVSS-BS 2x1.25SQ(완제품"/>
    <s v="A/R송장 (IN)"/>
    <n v="38250"/>
    <s v="M"/>
    <n v="1272.58"/>
    <n v="0.52"/>
    <n v="139705.85"/>
  </r>
  <r>
    <x v="1"/>
    <s v="顾客"/>
    <s v="內需"/>
    <s v="-無-"/>
    <s v="C00032"/>
    <x v="1"/>
    <s v="Kyungshin Cable international corporation"/>
    <s v="자동차(특수)"/>
    <s v="SHIELD WIRE_일반"/>
    <n v="190005400"/>
    <s v="AVSS-BS"/>
    <s v="2x1.25SQ"/>
    <s v="Gr(B,R)"/>
    <m/>
    <n v="300"/>
    <s v="완제품"/>
    <s v="AVSS-BS 2x1.25SQ(완제품"/>
    <s v="A/R송장 (IN)"/>
    <n v="2100"/>
    <s v="M"/>
    <n v="69.87"/>
    <n v="0.52"/>
    <n v="7670.12"/>
  </r>
  <r>
    <x v="1"/>
    <s v="顾客"/>
    <s v="內需"/>
    <s v="-無-"/>
    <s v="C00032"/>
    <x v="1"/>
    <s v="Kyungshin Cable international corporation"/>
    <s v="자동차(특수)"/>
    <s v="SHIELD WIRE_일반"/>
    <n v="190005349"/>
    <s v="AVSS-BS"/>
    <s v="2x0.3SQ"/>
    <s v="Gr(W,Y)"/>
    <m/>
    <n v="500"/>
    <s v="완제품"/>
    <s v="AVSS-BS 2x0.3SQ(완제품)"/>
    <s v="A/R송장 (IN)"/>
    <n v="8500"/>
    <s v="M"/>
    <n v="117.05"/>
    <n v="0.24"/>
    <n v="14713.79"/>
  </r>
  <r>
    <x v="1"/>
    <s v="顾客"/>
    <s v="內需"/>
    <s v="-無-"/>
    <s v="C00032"/>
    <x v="1"/>
    <s v="Kyungshin Cable international corporation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2000"/>
    <s v="M"/>
    <n v="27.54"/>
    <n v="0.24"/>
    <n v="3462.07"/>
  </r>
  <r>
    <x v="1"/>
    <s v="顾客"/>
    <s v="內需"/>
    <s v="-無-"/>
    <s v="C00032"/>
    <x v="1"/>
    <s v="Kyungshin Cable international corporation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4500"/>
    <s v="M"/>
    <n v="61.97"/>
    <n v="0.24"/>
    <n v="7789.65"/>
  </r>
  <r>
    <x v="1"/>
    <s v="顾客"/>
    <s v="內需"/>
    <s v="-無-"/>
    <s v="C00032"/>
    <x v="1"/>
    <s v="Kyungshin Cable international corporation"/>
    <s v="자동차(특수)"/>
    <s v="SHIELD WIRE_일반"/>
    <n v="190005398"/>
    <s v="AVSS-BS"/>
    <s v="2x1.25SQ"/>
    <s v="Gr(G,W)"/>
    <m/>
    <n v="300"/>
    <s v="완제품"/>
    <s v="AVSS-BS 2x1.25SQ(완제품"/>
    <s v="A/R송장 (IN)"/>
    <n v="7500"/>
    <s v="M"/>
    <n v="249.53"/>
    <n v="0.52"/>
    <n v="27393.3"/>
  </r>
  <r>
    <x v="1"/>
    <s v="顾客"/>
    <s v="內需"/>
    <s v="-無-"/>
    <s v="C00032"/>
    <x v="1"/>
    <s v="Kyungshin Cable international corporation"/>
    <s v="자동차(특수)"/>
    <s v="SHIELD WIRE_일반"/>
    <n v="190005400"/>
    <s v="AVSS-BS"/>
    <s v="2x1.25SQ"/>
    <s v="Gr(B,R)"/>
    <m/>
    <n v="300"/>
    <s v="완제품"/>
    <s v="AVSS-BS 2x1.25SQ(완제품"/>
    <s v="A/R송장 (IN)"/>
    <n v="300"/>
    <s v="M"/>
    <n v="9.98"/>
    <n v="0.52"/>
    <n v="1095.73"/>
  </r>
  <r>
    <x v="1"/>
    <s v="顾客"/>
    <s v="內需"/>
    <s v="-無-"/>
    <s v="C00032"/>
    <x v="1"/>
    <s v="Kyungshin Cable international corporation"/>
    <s v="자동차(특수)"/>
    <s v="SHIELD WIRE_일반"/>
    <n v="190005349"/>
    <s v="AVSS-BS"/>
    <s v="2x0.3SQ"/>
    <s v="Gr(W,Y)"/>
    <m/>
    <n v="500"/>
    <s v="완제품"/>
    <s v="AVSS-BS 2x0.3SQ(완제품)"/>
    <s v="A/R송장 (IN)"/>
    <n v="1500"/>
    <s v="M"/>
    <n v="20.66"/>
    <n v="0.24"/>
    <n v="2596.5500000000002"/>
  </r>
  <r>
    <x v="1"/>
    <s v="顾客"/>
    <s v="內需"/>
    <s v="-無-"/>
    <s v="C00032"/>
    <x v="1"/>
    <s v="Kyungshin Cable international corporation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7500"/>
    <s v="M"/>
    <n v="103.28"/>
    <n v="0.24"/>
    <n v="12982.76"/>
  </r>
  <r>
    <x v="1"/>
    <s v="顾客"/>
    <s v="內需"/>
    <s v="-無-"/>
    <s v="C00032"/>
    <x v="1"/>
    <s v="Kyungshin Cable international corporation"/>
    <s v="자동차(특수)"/>
    <s v="SHIELD WIRE_일반"/>
    <n v="190005351"/>
    <s v="AVSS-BS"/>
    <s v="2x0.3SQ"/>
    <s v="Gr(Br,Y)"/>
    <m/>
    <n v="500"/>
    <s v="완제품"/>
    <s v="AVSS-BS 2x0.3SQ(완제품)"/>
    <s v="A/R송장 (IN)"/>
    <n v="18500"/>
    <s v="M"/>
    <n v="254.75"/>
    <n v="0.24"/>
    <n v="32024.13"/>
  </r>
  <r>
    <x v="1"/>
    <s v="顾客"/>
    <s v="內需"/>
    <s v="-無-"/>
    <s v="C00032"/>
    <x v="1"/>
    <s v="Kyungshin Cable international corporation"/>
    <s v="자동차(특수)"/>
    <s v="SHIELD WIRE_일반"/>
    <n v="190005351"/>
    <s v="AVSS-BS"/>
    <s v="2x0.3SQ"/>
    <s v="Gr(Br,Y)"/>
    <m/>
    <n v="500"/>
    <s v="완제품"/>
    <s v="AVSS-BS 2x0.3SQ(완제품)"/>
    <s v="A/R송장 (IN)"/>
    <n v="9500"/>
    <s v="M"/>
    <n v="130.82"/>
    <n v="0.24"/>
    <n v="16444.82"/>
  </r>
  <r>
    <x v="1"/>
    <s v="顾客"/>
    <s v="內需"/>
    <s v="-無-"/>
    <s v="C00032"/>
    <x v="1"/>
    <s v="Kyungshin Cable international corporation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58500"/>
    <s v="M"/>
    <n v="805.55"/>
    <n v="0.24"/>
    <n v="101265.5"/>
  </r>
  <r>
    <x v="1"/>
    <s v="顾客"/>
    <s v="內需"/>
    <s v="-無-"/>
    <s v="C00032"/>
    <x v="1"/>
    <s v="Kyungshin Cable international corporation"/>
    <s v="자동차(특수)"/>
    <s v="SHIELD WIRE_일반"/>
    <n v="190005398"/>
    <s v="AVSS-BS"/>
    <s v="2x1.25SQ"/>
    <s v="Gr(G,W)"/>
    <m/>
    <n v="300"/>
    <s v="완제품"/>
    <s v="AVSS-BS 2x1.25SQ(완제품"/>
    <s v="A/R송장 (IN)"/>
    <n v="9250"/>
    <s v="M"/>
    <n v="307.75"/>
    <n v="0.52"/>
    <n v="33785.1"/>
  </r>
  <r>
    <x v="1"/>
    <s v="顾客"/>
    <s v="內需"/>
    <s v="-無-"/>
    <s v="C00032"/>
    <x v="1"/>
    <s v="Kyungshin Cable international corporation"/>
    <s v="자동차(특수)"/>
    <s v="SHIELD WIRE_일반"/>
    <n v="190005349"/>
    <s v="AVSS-BS"/>
    <s v="2x0.3SQ"/>
    <s v="Gr(W,Y)"/>
    <m/>
    <n v="500"/>
    <s v="완제품"/>
    <s v="AVSS-BS 2x0.3SQ(완제품)"/>
    <s v="A/R송장 (IN)"/>
    <n v="500"/>
    <s v="M"/>
    <n v="6.89"/>
    <n v="0.24"/>
    <n v="865.52"/>
  </r>
  <r>
    <x v="1"/>
    <s v="顾客"/>
    <s v="內需"/>
    <s v="-無-"/>
    <s v="C00032"/>
    <x v="1"/>
    <s v="Kyungshin Cable international corporation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6500"/>
    <s v="M"/>
    <n v="89.51"/>
    <n v="0.24"/>
    <n v="11251.72"/>
  </r>
  <r>
    <x v="1"/>
    <s v="顾客"/>
    <s v="內需"/>
    <s v="-無-"/>
    <s v="C00032"/>
    <x v="1"/>
    <s v="Kyungshin Cable international corporation"/>
    <s v="자동차(특수)"/>
    <s v="SHIELD WIRE_일반"/>
    <n v="190005351"/>
    <s v="AVSS-BS"/>
    <s v="2x0.3SQ"/>
    <s v="Gr(Br,Y)"/>
    <m/>
    <n v="500"/>
    <s v="완제품"/>
    <s v="AVSS-BS 2x0.3SQ(완제품)"/>
    <s v="A/R송장 (IN)"/>
    <n v="2500"/>
    <s v="M"/>
    <n v="34.43"/>
    <n v="0.24"/>
    <n v="4327.59"/>
  </r>
  <r>
    <x v="1"/>
    <s v="顾客"/>
    <s v="內需"/>
    <s v="-無-"/>
    <s v="C00032"/>
    <x v="1"/>
    <s v="Kyungshin Cable international corporation"/>
    <s v="자동차(특수)"/>
    <s v="SHIELD WIRE_일반"/>
    <n v="190005400"/>
    <s v="AVSS-BS"/>
    <s v="2x1.25SQ"/>
    <s v="Gr(B,R)"/>
    <m/>
    <n v="300"/>
    <s v="완제품"/>
    <s v="AVSS-BS 2x1.25SQ(완제품"/>
    <s v="A/R송장 (IN)"/>
    <n v="240"/>
    <s v="M"/>
    <n v="7.98"/>
    <n v="0.52"/>
    <n v="876.56"/>
  </r>
  <r>
    <x v="1"/>
    <s v="顾客"/>
    <s v="內需"/>
    <s v="-無-"/>
    <s v="C00032"/>
    <x v="1"/>
    <s v="Kyungshin Cable international corporation"/>
    <s v="자동차(특수)"/>
    <s v="SHIELD WIRE_일반"/>
    <n v="190005349"/>
    <s v="AVSS-BS"/>
    <s v="2x0.3SQ"/>
    <s v="Gr(W,Y)"/>
    <m/>
    <n v="500"/>
    <s v="완제품"/>
    <s v="AVSS-BS 2x0.3SQ(완제품)"/>
    <s v="A/R송장 (IN)"/>
    <n v="9500"/>
    <s v="M"/>
    <n v="130.82"/>
    <n v="0.24"/>
    <n v="16444.82"/>
  </r>
  <r>
    <x v="1"/>
    <s v="顾客"/>
    <s v="內需"/>
    <s v="-無-"/>
    <s v="C00032"/>
    <x v="1"/>
    <s v="Kyungshin Cable international corporation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51460"/>
    <s v="M"/>
    <n v="708.6"/>
    <n v="0.24"/>
    <n v="89079.05"/>
  </r>
  <r>
    <x v="1"/>
    <s v="顾客"/>
    <s v="內需"/>
    <s v="-無-"/>
    <s v="C00032"/>
    <x v="1"/>
    <s v="Kyungshin Cable international corporation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3000"/>
    <s v="M"/>
    <n v="41.31"/>
    <n v="0.24"/>
    <n v="5193.1000000000004"/>
  </r>
  <r>
    <x v="1"/>
    <s v="顾客"/>
    <s v="內需"/>
    <s v="-無-"/>
    <s v="C00032"/>
    <x v="1"/>
    <s v="Kyungshin Cable international corporation"/>
    <s v="자동차(특수)"/>
    <s v="SHIELD WIRE_일반"/>
    <n v="190005398"/>
    <s v="AVSS-BS"/>
    <s v="2x1.25SQ"/>
    <s v="Gr(G,W)"/>
    <m/>
    <n v="300"/>
    <s v="완제품"/>
    <s v="AVSS-BS 2x1.25SQ(완제품"/>
    <s v="A/R송장 (IN)"/>
    <n v="14360"/>
    <s v="M"/>
    <n v="477.76"/>
    <n v="0.52"/>
    <n v="52449.06"/>
  </r>
  <r>
    <x v="1"/>
    <s v="顾客"/>
    <s v="內需"/>
    <s v="-無-"/>
    <s v="C00032"/>
    <x v="1"/>
    <s v="Kyungshin Cable international corporation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1000"/>
    <s v="M"/>
    <n v="13.77"/>
    <n v="0.24"/>
    <n v="1731.03"/>
  </r>
  <r>
    <x v="1"/>
    <s v="顾客"/>
    <s v="內需"/>
    <s v="-無-"/>
    <s v="C00032"/>
    <x v="1"/>
    <s v="Kyungshin Cable international corporation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14500"/>
    <s v="M"/>
    <n v="199.67"/>
    <n v="0.24"/>
    <n v="25100"/>
  </r>
  <r>
    <x v="1"/>
    <s v="顾客"/>
    <s v="內需"/>
    <s v="-無-"/>
    <s v="C00032"/>
    <x v="1"/>
    <s v="Kyungshin Cable international corporation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29500"/>
    <s v="M"/>
    <n v="406.22"/>
    <n v="0.24"/>
    <n v="51065.51"/>
  </r>
  <r>
    <x v="1"/>
    <s v="顾客"/>
    <s v="內需"/>
    <s v="-無-"/>
    <s v="C00032"/>
    <x v="1"/>
    <s v="Kyungshin Cable international corporation"/>
    <s v="자동차(특수)"/>
    <s v="SHIELD WIRE_일반"/>
    <n v="190005398"/>
    <s v="AVSS-BS"/>
    <s v="2x1.25SQ"/>
    <s v="Gr(G,W)"/>
    <m/>
    <n v="300"/>
    <s v="완제품"/>
    <s v="AVSS-BS 2x1.25SQ(완제품"/>
    <s v="A/R송장 (IN)"/>
    <n v="67460"/>
    <s v="M"/>
    <n v="2244.39"/>
    <n v="0.52"/>
    <n v="246393.61"/>
  </r>
  <r>
    <x v="1"/>
    <s v="顾客"/>
    <s v="內需"/>
    <s v="-無-"/>
    <s v="C00032"/>
    <x v="1"/>
    <s v="Kyungshin Cable international corporation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18950"/>
    <s v="M"/>
    <n v="260.94"/>
    <n v="0.24"/>
    <n v="32803.1"/>
  </r>
  <r>
    <x v="1"/>
    <s v="顾客"/>
    <s v="內需"/>
    <s v="-無-"/>
    <s v="C00032"/>
    <x v="1"/>
    <s v="Kyungshin Cable international corporation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2000"/>
    <s v="M"/>
    <n v="27.54"/>
    <n v="0.24"/>
    <n v="3462.07"/>
  </r>
  <r>
    <x v="1"/>
    <s v="顾客"/>
    <s v="內需"/>
    <s v="-無-"/>
    <s v="C00032"/>
    <x v="1"/>
    <s v="Kyungshin Cable international corporation"/>
    <s v="자동차(특수)"/>
    <s v="SHIELD WIRE_일반"/>
    <n v="190005351"/>
    <s v="AVSS-BS"/>
    <s v="2x0.3SQ"/>
    <s v="Gr(Br,Y)"/>
    <m/>
    <n v="500"/>
    <s v="완제품"/>
    <s v="AVSS-BS 2x0.3SQ(완제품)"/>
    <s v="A/R송장 (IN)"/>
    <n v="500"/>
    <s v="M"/>
    <n v="6.89"/>
    <n v="0.24"/>
    <n v="865.52"/>
  </r>
  <r>
    <x v="1"/>
    <s v="顾客"/>
    <s v="內需"/>
    <s v="-無-"/>
    <s v="C00032"/>
    <x v="1"/>
    <s v="Kyungshin Cable international corporation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10500"/>
    <s v="M"/>
    <n v="144.59"/>
    <n v="0.24"/>
    <n v="18175.86"/>
  </r>
  <r>
    <x v="1"/>
    <s v="顾客"/>
    <s v="內需"/>
    <s v="-無-"/>
    <s v="C00032"/>
    <x v="1"/>
    <s v="Kyungshin Cable international corporation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19500"/>
    <s v="M"/>
    <n v="268.52"/>
    <n v="0.24"/>
    <n v="33755.17"/>
  </r>
  <r>
    <x v="1"/>
    <s v="顾客"/>
    <s v="內需"/>
    <s v="-無-"/>
    <s v="C00001"/>
    <x v="2"/>
    <s v="江苏京信电子有限公司(Cable)"/>
    <s v="자동차(조사)"/>
    <s v="AVSSXF"/>
    <n v="100003022"/>
    <s v="AVSSXF"/>
    <s v="0.5SQ"/>
    <s v="P/B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20"/>
    <s v="AVSSXF"/>
    <s v="0.5SQ"/>
    <s v="L"/>
    <m/>
    <n v="1000"/>
    <s v="완제품"/>
    <s v="AVSSXF 0.5SQ(완제품)"/>
    <s v="A/R송장 (IN)"/>
    <n v="7000"/>
    <s v="M"/>
    <n v="33.74"/>
    <n v="0.46"/>
    <n v="3206"/>
  </r>
  <r>
    <x v="1"/>
    <s v="顾客"/>
    <s v="內需"/>
    <s v="-無-"/>
    <s v="C00001"/>
    <x v="2"/>
    <s v="江苏京信电子有限公司(Cable)"/>
    <s v="자동차(조사)"/>
    <s v="AVSSXF"/>
    <n v="100003024"/>
    <s v="AVSSXF"/>
    <s v="0.5SQ"/>
    <s v="P"/>
    <m/>
    <n v="1000"/>
    <s v="완제품"/>
    <s v="AVSSXF 0.5SQ(완제품)"/>
    <s v="A/R송장 (IN)"/>
    <n v="5750"/>
    <s v="M"/>
    <n v="27.72"/>
    <n v="0.46"/>
    <n v="2633.5"/>
  </r>
  <r>
    <x v="1"/>
    <s v="顾客"/>
    <s v="內需"/>
    <s v="-無-"/>
    <s v="C00001"/>
    <x v="2"/>
    <s v="江苏京信电子有限公司(Cable)"/>
    <s v="자동차(조사)"/>
    <s v="AVSSXF"/>
    <n v="100003022"/>
    <s v="AVSSXF"/>
    <s v="0.5SQ"/>
    <s v="P/B"/>
    <m/>
    <n v="1000"/>
    <s v="완제품"/>
    <s v="AVSSXF 0.5SQ(완제품)"/>
    <s v="A/R송장 (IN)"/>
    <n v="1900"/>
    <s v="M"/>
    <n v="9.16"/>
    <n v="0.46"/>
    <n v="870.2"/>
  </r>
  <r>
    <x v="1"/>
    <s v="顾客"/>
    <s v="內需"/>
    <s v="-無-"/>
    <s v="C00001"/>
    <x v="2"/>
    <s v="江苏京信电子有限公司(Cable)"/>
    <s v="자동차(조사)"/>
    <s v="AVSSXF"/>
    <n v="100012894"/>
    <s v="AVSSXF"/>
    <s v="0.3SQ"/>
    <s v="G"/>
    <s v="NPS"/>
    <n v="12000"/>
    <s v="완제품"/>
    <s v="AVSSXF 0.3SQ(완제품)"/>
    <s v="A/R송장 (IN)"/>
    <n v="24000"/>
    <s v="M"/>
    <n v="82.08"/>
    <n v="0.37"/>
    <n v="8851.2000000000007"/>
  </r>
  <r>
    <x v="1"/>
    <s v="顾客"/>
    <s v="內需"/>
    <s v="-無-"/>
    <s v="C00001"/>
    <x v="2"/>
    <s v="江苏京信电子有限公司(Cable)"/>
    <s v="자동차(조사)"/>
    <s v="AVSSXF"/>
    <n v="100012907"/>
    <s v="AVSSXF"/>
    <s v="0.3SQ"/>
    <s v="Y"/>
    <s v="NPS"/>
    <n v="12000"/>
    <s v="완제품"/>
    <s v="AVSSXF 0.3SQ(완제품)"/>
    <s v="A/R송장 (IN)"/>
    <n v="24000"/>
    <s v="M"/>
    <n v="82.08"/>
    <n v="0.37"/>
    <n v="8851.2000000000007"/>
  </r>
  <r>
    <x v="1"/>
    <s v="顾客"/>
    <s v="內需"/>
    <s v="-無-"/>
    <s v="C00001"/>
    <x v="2"/>
    <s v="江苏京信电子有限公司(Cable)"/>
    <s v="자동차(조사)"/>
    <s v="AVSSXF"/>
    <n v="100018964"/>
    <s v="AVSSXF"/>
    <s v="0.5SQ"/>
    <s v="R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2928"/>
    <s v="AVSSXF"/>
    <s v="0.75SQ"/>
    <s v="G"/>
    <s v="NPS"/>
    <n v="8000"/>
    <s v="완제품"/>
    <s v="AVSSXF 0.75SQ(완제품)"/>
    <s v="A/R송장 (IN)"/>
    <n v="8000"/>
    <s v="M"/>
    <n v="56.48"/>
    <n v="0.59"/>
    <n v="4728"/>
  </r>
  <r>
    <x v="1"/>
    <s v="顾客"/>
    <s v="內需"/>
    <s v="-無-"/>
    <s v="C00001"/>
    <x v="2"/>
    <s v="江苏京信电子有限公司(Cable)"/>
    <s v="자동차(조사)"/>
    <s v="AVSSXF"/>
    <n v="100012939"/>
    <s v="AVSSXF"/>
    <s v="1.25SQ"/>
    <s v="B"/>
    <s v="NPS"/>
    <n v="5000"/>
    <s v="완제품"/>
    <s v="AVSSXF 1.25SQ(완제품)"/>
    <s v="A/R송장 (IN)"/>
    <n v="10000"/>
    <s v="M"/>
    <n v="116.4"/>
    <n v="0.91"/>
    <n v="9137"/>
  </r>
  <r>
    <x v="1"/>
    <s v="顾客"/>
    <s v="內需"/>
    <s v="-無-"/>
    <s v="C00001"/>
    <x v="2"/>
    <s v="江苏京信电子有限公司(Cable)"/>
    <s v="자동차(조사)"/>
    <s v="AVSSXF"/>
    <n v="100012936"/>
    <s v="AVSSXF"/>
    <s v="0.85SQ"/>
    <s v="R"/>
    <s v="NPS"/>
    <n v="8000"/>
    <s v="완제품"/>
    <s v="AVSSXF 0.85SQ(완제품)"/>
    <s v="A/R송장 (IN)"/>
    <n v="8000"/>
    <s v="M"/>
    <n v="62.08"/>
    <n v="0.63"/>
    <n v="5049.6000000000004"/>
  </r>
  <r>
    <x v="1"/>
    <s v="顾客"/>
    <s v="內需"/>
    <s v="-無-"/>
    <s v="C00001"/>
    <x v="2"/>
    <s v="江苏京信电子有限公司(Cable)"/>
    <s v="자동차(조사)"/>
    <s v="AVSSXF"/>
    <n v="100020831"/>
    <s v="AVSSXF"/>
    <s v="0.75SQ"/>
    <s v="O"/>
    <s v="NPS"/>
    <n v="8000"/>
    <s v="완제품"/>
    <s v="AVSSXF 0.75SQ(완제품)"/>
    <s v="A/R송장 (IN)"/>
    <n v="8000"/>
    <s v="M"/>
    <n v="56.48"/>
    <n v="0.59"/>
    <n v="4728"/>
  </r>
  <r>
    <x v="1"/>
    <s v="顾客"/>
    <s v="內需"/>
    <s v="-無-"/>
    <s v="C00001"/>
    <x v="2"/>
    <s v="江苏京信电子有限公司(Cable)"/>
    <s v="자동차(조사)"/>
    <s v="AVSSXF"/>
    <n v="100012941"/>
    <s v="AVSSXF"/>
    <s v="1.25SQ"/>
    <s v="G"/>
    <s v="NPS"/>
    <n v="5000"/>
    <s v="완제품"/>
    <s v="AVSSXF 1.25SQ(완제품)"/>
    <s v="A/R송장 (IN)"/>
    <n v="5000"/>
    <s v="M"/>
    <n v="58.2"/>
    <n v="0.91"/>
    <n v="4568.5"/>
  </r>
  <r>
    <x v="1"/>
    <s v="顾客"/>
    <s v="內需"/>
    <s v="-無-"/>
    <s v="C00001"/>
    <x v="2"/>
    <s v="江苏京信电子有限公司(Cable)"/>
    <s v="자동차(조사)"/>
    <s v="AVSSXF"/>
    <n v="100012363"/>
    <s v="AVSSXF"/>
    <s v="2SQ"/>
    <s v="B"/>
    <s v="NPS"/>
    <n v="3000"/>
    <s v="완제품"/>
    <s v="AVSSXF 2SQ(완제품)"/>
    <s v="A/R송장 (IN)"/>
    <n v="3000"/>
    <s v="M"/>
    <n v="54.15"/>
    <n v="1.34"/>
    <n v="4007.4"/>
  </r>
  <r>
    <x v="1"/>
    <s v="顾客"/>
    <s v="內需"/>
    <s v="-無-"/>
    <s v="C00001"/>
    <x v="2"/>
    <s v="江苏京信电子有限公司(Cable)"/>
    <s v="자동차(조사)"/>
    <s v="AVSSXF"/>
    <n v="100012940"/>
    <s v="AVSSXF"/>
    <s v="1.25SQ"/>
    <s v="Br"/>
    <s v="NPS"/>
    <n v="5000"/>
    <s v="완제품"/>
    <s v="AVSSXF 1.25SQ(완제품)"/>
    <s v="A/R송장 (IN)"/>
    <n v="10000"/>
    <s v="M"/>
    <n v="116.4"/>
    <n v="0.91"/>
    <n v="9137"/>
  </r>
  <r>
    <x v="1"/>
    <s v="顾客"/>
    <s v="內需"/>
    <s v="-無-"/>
    <s v="C00001"/>
    <x v="2"/>
    <s v="江苏京信电子有限公司(Cable)"/>
    <s v="자동차(조사)"/>
    <s v="AVSSXF"/>
    <n v="100012930"/>
    <s v="AVSSXF"/>
    <s v="0.75SQ"/>
    <s v="L"/>
    <s v="NPS"/>
    <n v="8000"/>
    <s v="완제품"/>
    <s v="AVSSXF 0.75SQ(완제품)"/>
    <s v="A/R송장 (IN)"/>
    <n v="32000"/>
    <s v="M"/>
    <n v="225.92"/>
    <n v="0.59"/>
    <n v="18912"/>
  </r>
  <r>
    <x v="1"/>
    <s v="顾客"/>
    <s v="內需"/>
    <s v="-無-"/>
    <s v="C00001"/>
    <x v="2"/>
    <s v="江苏京信电子有限公司(Cable)"/>
    <s v="자동차(조사)"/>
    <s v="AVSSXF"/>
    <n v="100018954"/>
    <s v="AVSSXF"/>
    <s v="0.5SQ"/>
    <s v="G/O"/>
    <s v="NPS"/>
    <n v="10000"/>
    <s v="완제품"/>
    <s v="AVSSXF 0.5SQ(완제품)"/>
    <s v="A/R송장 (IN)"/>
    <n v="20000"/>
    <s v="M"/>
    <n v="96.4"/>
    <n v="0.46"/>
    <n v="9160"/>
  </r>
  <r>
    <x v="1"/>
    <s v="顾客"/>
    <s v="內需"/>
    <s v="-無-"/>
    <s v="C00001"/>
    <x v="2"/>
    <s v="江苏京信电子有限公司(Cable)"/>
    <s v="자동차(조사)"/>
    <s v="AVSSXF"/>
    <n v="100013458"/>
    <s v="AVSSXF"/>
    <s v="0.3SQ"/>
    <s v="Y/B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00002989"/>
    <s v="AVSSXF"/>
    <s v="0.5SQ"/>
    <s v="Gr/O"/>
    <m/>
    <n v="1000"/>
    <s v="완제품"/>
    <s v="AVSSXF 0.5SQ(완제품)"/>
    <s v="A/R송장 (IN)"/>
    <n v="18000"/>
    <s v="M"/>
    <n v="86.76"/>
    <n v="0.46"/>
    <n v="8244"/>
  </r>
  <r>
    <x v="1"/>
    <s v="顾客"/>
    <s v="內需"/>
    <s v="-無-"/>
    <s v="C00001"/>
    <x v="2"/>
    <s v="江苏京信电子有限公司(Cable)"/>
    <s v="자동차(조사)"/>
    <s v="AVSSXF"/>
    <n v="100003044"/>
    <s v="AVSSXF"/>
    <s v="0.75SQ"/>
    <s v="Br"/>
    <m/>
    <n v="1000"/>
    <s v="완제품"/>
    <s v="AVSSXF 0.75SQ(완제품)"/>
    <s v="A/R송장 (IN)"/>
    <n v="8000"/>
    <s v="M"/>
    <n v="56.48"/>
    <n v="0.59"/>
    <n v="4728"/>
  </r>
  <r>
    <x v="1"/>
    <s v="顾客"/>
    <s v="內需"/>
    <s v="-無-"/>
    <s v="C00001"/>
    <x v="2"/>
    <s v="江苏京信电子有限公司(Cable)"/>
    <s v="자동차(조사)"/>
    <s v="AVSSXF"/>
    <n v="100003034"/>
    <s v="AVSSXF"/>
    <s v="0.5SQ"/>
    <s v="Y/O"/>
    <m/>
    <n v="1000"/>
    <s v="완제품"/>
    <s v="AVSSXF 0.5SQ(완제품)"/>
    <s v="A/R송장 (IN)"/>
    <n v="6000"/>
    <s v="M"/>
    <n v="28.92"/>
    <n v="0.46"/>
    <n v="2748"/>
  </r>
  <r>
    <x v="1"/>
    <s v="顾客"/>
    <s v="內需"/>
    <s v="-無-"/>
    <s v="C00001"/>
    <x v="2"/>
    <s v="江苏京信电子有限公司(Cable)"/>
    <s v="자동차(조사)"/>
    <s v="AVSSXF"/>
    <n v="100002989"/>
    <s v="AVSSXF"/>
    <s v="0.5SQ"/>
    <s v="Gr/O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34"/>
    <s v="AVSSXF"/>
    <s v="0.5SQ"/>
    <s v="Y/O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08"/>
    <s v="AVSSXF"/>
    <s v="0.5SQ"/>
    <s v="G/B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55"/>
    <s v="AVSSXF"/>
    <s v="0.75SQ"/>
    <s v="P"/>
    <m/>
    <n v="1000"/>
    <s v="완제품"/>
    <s v="AVSSXF 0.75SQ(완제품)"/>
    <s v="A/R송장 (IN)"/>
    <n v="1000"/>
    <s v="M"/>
    <n v="7.06"/>
    <n v="0.59"/>
    <n v="591"/>
  </r>
  <r>
    <x v="1"/>
    <s v="顾客"/>
    <s v="內需"/>
    <s v="-無-"/>
    <s v="C00001"/>
    <x v="2"/>
    <s v="江苏京信电子有限公司(Cable)"/>
    <s v="자동차(조사)"/>
    <s v="AVSSXF"/>
    <n v="100003119"/>
    <s v="AVSSXF"/>
    <s v="2SQ"/>
    <s v="P"/>
    <m/>
    <n v="500"/>
    <s v="완제품"/>
    <s v="AVSSXF 2SQ(완제품)"/>
    <s v="A/R송장 (IN)"/>
    <n v="1000"/>
    <s v="M"/>
    <n v="18.05"/>
    <n v="1.34"/>
    <n v="1335.8"/>
  </r>
  <r>
    <x v="1"/>
    <s v="顾客"/>
    <s v="內需"/>
    <s v="-無-"/>
    <s v="C00001"/>
    <x v="2"/>
    <s v="江苏京信电子有限公司(Cable)"/>
    <s v="자동차(조사)"/>
    <s v="AVSSXF"/>
    <n v="100018977"/>
    <s v="AVSSXF"/>
    <s v="0.5SQ"/>
    <s v="G/B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8967"/>
    <s v="AVSSXF"/>
    <s v="0.5SQ"/>
    <s v="W"/>
    <s v="NPS"/>
    <n v="10000"/>
    <s v="완제품"/>
    <s v="AVSSXF 0.5SQ(완제품)"/>
    <s v="A/R송장 (IN)"/>
    <n v="20000"/>
    <s v="M"/>
    <n v="96.4"/>
    <n v="0.46"/>
    <n v="9160"/>
  </r>
  <r>
    <x v="1"/>
    <s v="顾客"/>
    <s v="內需"/>
    <s v="-無-"/>
    <s v="C00001"/>
    <x v="2"/>
    <s v="江苏京信电子有限公司(Cable)"/>
    <s v="자동차(조사)"/>
    <s v="AVSSXF"/>
    <n v="100018963"/>
    <s v="AVSSXF"/>
    <s v="0.5SQ"/>
    <s v="P/B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8993"/>
    <s v="AVSSXF"/>
    <s v="0.5SQ"/>
    <s v="Y/B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8960"/>
    <s v="AVSSXF"/>
    <s v="0.5SQ"/>
    <s v="O"/>
    <s v="NPS"/>
    <n v="10000"/>
    <s v="완제품"/>
    <s v="AVSSXF 0.5SQ(완제품)"/>
    <s v="A/R송장 (IN)"/>
    <n v="30000"/>
    <s v="M"/>
    <n v="144.6"/>
    <n v="0.46"/>
    <n v="13740"/>
  </r>
  <r>
    <x v="1"/>
    <s v="顾客"/>
    <s v="內需"/>
    <s v="-無-"/>
    <s v="C00001"/>
    <x v="2"/>
    <s v="江苏京信电子有限公司(Cable)"/>
    <s v="자동차(조사)"/>
    <s v="AVSSXF"/>
    <n v="100012928"/>
    <s v="AVSSXF"/>
    <s v="0.75SQ"/>
    <s v="G"/>
    <s v="NPS"/>
    <n v="8000"/>
    <s v="완제품"/>
    <s v="AVSSXF 0.75SQ(완제품)"/>
    <s v="A/R송장 (IN)"/>
    <n v="16000"/>
    <s v="M"/>
    <n v="112.96"/>
    <n v="0.59"/>
    <n v="9456"/>
  </r>
  <r>
    <x v="1"/>
    <s v="顾客"/>
    <s v="內需"/>
    <s v="-無-"/>
    <s v="C00001"/>
    <x v="2"/>
    <s v="江苏京信电子有限公司(Cable)"/>
    <s v="자동차(조사)"/>
    <s v="AVSSXF"/>
    <n v="100020831"/>
    <s v="AVSSXF"/>
    <s v="0.75SQ"/>
    <s v="O"/>
    <s v="NPS"/>
    <n v="8000"/>
    <s v="완제품"/>
    <s v="AVSSXF 0.75SQ(완제품)"/>
    <s v="A/R송장 (IN)"/>
    <n v="8000"/>
    <s v="M"/>
    <n v="56.48"/>
    <n v="0.59"/>
    <n v="4728"/>
  </r>
  <r>
    <x v="1"/>
    <s v="顾客"/>
    <s v="內需"/>
    <s v="-無-"/>
    <s v="C00001"/>
    <x v="2"/>
    <s v="江苏京信电子有限公司(Cable)"/>
    <s v="자동차(조사)"/>
    <s v="AVSSXF"/>
    <n v="100012946"/>
    <s v="AVSSXF"/>
    <s v="1.25SQ"/>
    <s v="R"/>
    <s v="NPS"/>
    <n v="5000"/>
    <s v="완제품"/>
    <s v="AVSSXF 1.25SQ(완제품)"/>
    <s v="A/R송장 (IN)"/>
    <n v="10000"/>
    <s v="M"/>
    <n v="116.4"/>
    <n v="0.91"/>
    <n v="9137"/>
  </r>
  <r>
    <x v="1"/>
    <s v="顾客"/>
    <s v="內需"/>
    <s v="-無-"/>
    <s v="C00001"/>
    <x v="2"/>
    <s v="江苏京信电子有限公司(Cable)"/>
    <s v="자동차(조사)"/>
    <s v="AVSSXF"/>
    <n v="100012934"/>
    <s v="AVSSXF"/>
    <s v="0.85SQ"/>
    <s v="Gr"/>
    <s v="NPS"/>
    <n v="8000"/>
    <s v="완제품"/>
    <s v="AVSSXF 0.85SQ(완제품)"/>
    <s v="A/R송장 (IN)"/>
    <n v="8000"/>
    <s v="M"/>
    <n v="62.08"/>
    <n v="0.63"/>
    <n v="5049.6000000000004"/>
  </r>
  <r>
    <x v="1"/>
    <s v="顾客"/>
    <s v="內需"/>
    <s v="-無-"/>
    <s v="C00001"/>
    <x v="2"/>
    <s v="江苏京信电子有限公司(Cable)"/>
    <s v="자동차(조사)"/>
    <s v="AVSSXF"/>
    <n v="100012893"/>
    <s v="AVSSXF"/>
    <s v="0.3SQ"/>
    <s v="Br/O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91000003"/>
    <s v="AVSSXF"/>
    <s v="1.25SQ"/>
    <s v="Y"/>
    <s v="NPS"/>
    <n v="5000"/>
    <s v="완제품"/>
    <s v="AVSSXF 1.25SQ(완제품)"/>
    <s v="A/R송장 (IN)"/>
    <n v="5000"/>
    <s v="M"/>
    <n v="58.2"/>
    <n v="0.91"/>
    <n v="4568.5"/>
  </r>
  <r>
    <x v="1"/>
    <s v="顾客"/>
    <s v="內需"/>
    <s v="-無-"/>
    <s v="C00001"/>
    <x v="2"/>
    <s v="江苏京信电子有限公司(Cable)"/>
    <s v="자동차(조사)"/>
    <s v="AVSSXF"/>
    <n v="100003030"/>
    <s v="AVSSXF"/>
    <s v="0.5SQ"/>
    <s v="W/O"/>
    <m/>
    <n v="1000"/>
    <s v="완제품"/>
    <s v="AVSSXF 0.5SQ(완제품)"/>
    <s v="A/R송장 (IN)"/>
    <n v="5000"/>
    <s v="M"/>
    <n v="24.1"/>
    <n v="0.46"/>
    <n v="2290"/>
  </r>
  <r>
    <x v="1"/>
    <s v="顾客"/>
    <s v="內需"/>
    <s v="-無-"/>
    <s v="C00001"/>
    <x v="2"/>
    <s v="江苏京信电子有限公司(Cable)"/>
    <s v="자동차(조사)"/>
    <s v="AVSSXF"/>
    <n v="100002991"/>
    <s v="AVSSXF"/>
    <s v="0.5SQ"/>
    <s v="B/O"/>
    <m/>
    <n v="1000"/>
    <s v="완제품"/>
    <s v="AVSSXF 0.5SQ(완제품)"/>
    <s v="A/R송장 (IN)"/>
    <n v="30000"/>
    <s v="M"/>
    <n v="144.6"/>
    <n v="0.46"/>
    <n v="13740"/>
  </r>
  <r>
    <x v="1"/>
    <s v="顾客"/>
    <s v="內需"/>
    <s v="-無-"/>
    <s v="C00001"/>
    <x v="2"/>
    <s v="江苏京信电子有限公司(Cable)"/>
    <s v="자동차(조사)"/>
    <s v="AVSSXF"/>
    <n v="100002988"/>
    <s v="AVSSXF"/>
    <s v="0.5SQ"/>
    <s v="Gr/B"/>
    <m/>
    <n v="1000"/>
    <s v="완제품"/>
    <s v="AVSSXF 0.5SQ(완제품)"/>
    <s v="A/R송장 (IN)"/>
    <n v="8000"/>
    <s v="M"/>
    <n v="38.56"/>
    <n v="0.46"/>
    <n v="3664"/>
  </r>
  <r>
    <x v="1"/>
    <s v="顾客"/>
    <s v="內需"/>
    <s v="-無-"/>
    <s v="C00001"/>
    <x v="2"/>
    <s v="江苏京信电子有限公司(Cable)"/>
    <s v="자동차(조사)"/>
    <s v="AVSSXF"/>
    <n v="100003122"/>
    <s v="AVSSXF"/>
    <s v="2SQ"/>
    <s v="W"/>
    <m/>
    <n v="500"/>
    <s v="완제품"/>
    <s v="AVSSXF 2SQ(완제품)"/>
    <s v="A/R송장 (IN)"/>
    <n v="2000"/>
    <s v="M"/>
    <n v="36.1"/>
    <n v="1.34"/>
    <n v="2671.6"/>
  </r>
  <r>
    <x v="1"/>
    <s v="顾客"/>
    <s v="內需"/>
    <s v="-無-"/>
    <s v="C00001"/>
    <x v="2"/>
    <s v="江苏京信电子有限公司(Cable)"/>
    <s v="자동차(조사)"/>
    <s v="AVSSXF"/>
    <n v="100013829"/>
    <s v="AVSSXF"/>
    <s v="0.3SQ"/>
    <s v="O/B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00002998"/>
    <s v="AVSSXF"/>
    <s v="0.5SQ"/>
    <s v="Br/O"/>
    <m/>
    <n v="1000"/>
    <s v="완제품"/>
    <s v="AVSSXF 0.5SQ(완제품)"/>
    <s v="A/R송장 (IN)"/>
    <n v="3000"/>
    <s v="M"/>
    <n v="14.46"/>
    <n v="0.46"/>
    <n v="1374"/>
  </r>
  <r>
    <x v="1"/>
    <s v="顾客"/>
    <s v="內需"/>
    <s v="-無-"/>
    <s v="C00001"/>
    <x v="2"/>
    <s v="江苏京信电子有限公司(Cable)"/>
    <s v="자동차(조사)"/>
    <s v="AVSSXF"/>
    <n v="100003013"/>
    <s v="AVSSXF"/>
    <s v="0.5SQ"/>
    <s v="G"/>
    <m/>
    <n v="1000"/>
    <s v="완제품"/>
    <s v="AVSSXF 0.5SQ(완제품)"/>
    <s v="A/R송장 (IN)"/>
    <n v="9000"/>
    <s v="M"/>
    <n v="43.38"/>
    <n v="0.46"/>
    <n v="4122"/>
  </r>
  <r>
    <x v="1"/>
    <s v="顾客"/>
    <s v="內需"/>
    <s v="-無-"/>
    <s v="C00001"/>
    <x v="2"/>
    <s v="江苏京信电子有限公司(Cable)"/>
    <s v="자동차(조사)"/>
    <s v="AVSSXF"/>
    <n v="100003008"/>
    <s v="AVSSXF"/>
    <s v="0.5SQ"/>
    <s v="G/B"/>
    <m/>
    <n v="1000"/>
    <s v="완제품"/>
    <s v="AVSSXF 0.5SQ(완제품)"/>
    <s v="A/R송장 (IN)"/>
    <n v="4000"/>
    <s v="M"/>
    <n v="19.28"/>
    <n v="0.46"/>
    <n v="1832"/>
  </r>
  <r>
    <x v="1"/>
    <s v="顾客"/>
    <s v="內需"/>
    <s v="-無-"/>
    <s v="C00001"/>
    <x v="2"/>
    <s v="江苏京信电子有限公司(Cable)"/>
    <s v="자동차(조사)"/>
    <s v="AVSSXF"/>
    <n v="100003024"/>
    <s v="AVSSXF"/>
    <s v="0.5SQ"/>
    <s v="P"/>
    <m/>
    <n v="1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02986"/>
    <s v="AVSSXF"/>
    <s v="0.3SQ"/>
    <s v="Y/O"/>
    <m/>
    <n v="1500"/>
    <s v="완제품"/>
    <s v="AVSSXF 0.3SQ(완제품)"/>
    <s v="A/R송장 (IN)"/>
    <n v="9000"/>
    <s v="M"/>
    <n v="30.78"/>
    <n v="0.37"/>
    <n v="3319.2"/>
  </r>
  <r>
    <x v="1"/>
    <s v="顾客"/>
    <s v="內需"/>
    <s v="-無-"/>
    <s v="C00001"/>
    <x v="2"/>
    <s v="江苏京信电子有限公司(Cable)"/>
    <s v="자동차(조사)"/>
    <s v="AVSSXF"/>
    <n v="100002988"/>
    <s v="AVSSXF"/>
    <s v="0.5SQ"/>
    <s v="Gr/B"/>
    <m/>
    <n v="1000"/>
    <s v="완제품"/>
    <s v="AVSSXF 0.5SQ(완제품)"/>
    <s v="A/R송장 (IN)"/>
    <n v="4000"/>
    <s v="M"/>
    <n v="19.28"/>
    <n v="0.46"/>
    <n v="1832"/>
  </r>
  <r>
    <x v="1"/>
    <s v="顾客"/>
    <s v="內需"/>
    <s v="-無-"/>
    <s v="C00001"/>
    <x v="2"/>
    <s v="江苏京信电子有限公司(Cable)"/>
    <s v="자동차(조사)"/>
    <s v="AVSSXF"/>
    <n v="100002991"/>
    <s v="AVSSXF"/>
    <s v="0.5SQ"/>
    <s v="B/O"/>
    <m/>
    <n v="1000"/>
    <s v="완제품"/>
    <s v="AVSSXF 0.5SQ(완제품)"/>
    <s v="A/R송장 (IN)"/>
    <n v="4000"/>
    <s v="M"/>
    <n v="19.28"/>
    <n v="0.46"/>
    <n v="1832"/>
  </r>
  <r>
    <x v="1"/>
    <s v="顾客"/>
    <s v="內需"/>
    <s v="-無-"/>
    <s v="C00001"/>
    <x v="2"/>
    <s v="江苏京信电子有限公司(Cable)"/>
    <s v="자동차(조사)"/>
    <s v="AVSSXF"/>
    <n v="100002965"/>
    <s v="AVSSXF"/>
    <s v="0.3SQ"/>
    <s v="B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73"/>
    <s v="AVSSXF"/>
    <s v="0.3SQ"/>
    <s v="G"/>
    <m/>
    <n v="1500"/>
    <s v="완제품"/>
    <s v="AVSSXF 0.3SQ(완제품)"/>
    <s v="A/R송장 (IN)"/>
    <n v="3700"/>
    <s v="M"/>
    <n v="12.65"/>
    <n v="0.37"/>
    <n v="1364.56"/>
  </r>
  <r>
    <x v="1"/>
    <s v="顾客"/>
    <s v="內需"/>
    <s v="-無-"/>
    <s v="C00001"/>
    <x v="2"/>
    <s v="江苏京信电子有限公司(Cable)"/>
    <s v="자동차(조사)"/>
    <s v="AVSSXF"/>
    <n v="100002972"/>
    <s v="AVSSXF"/>
    <s v="0.3SQ"/>
    <s v="G/O"/>
    <m/>
    <n v="1500"/>
    <s v="완제품"/>
    <s v="AVSSXF 0.3SQ(완제품)"/>
    <s v="A/R송장 (IN)"/>
    <n v="2350"/>
    <s v="M"/>
    <n v="8.0399999999999991"/>
    <n v="0.37"/>
    <n v="866.68"/>
  </r>
  <r>
    <x v="1"/>
    <s v="顾客"/>
    <s v="內需"/>
    <s v="-無-"/>
    <s v="C00001"/>
    <x v="2"/>
    <s v="江苏京信电子有限公司(Cable)"/>
    <s v="자동차(조사)"/>
    <s v="AVSSXF"/>
    <n v="100002970"/>
    <s v="AVSSXF"/>
    <s v="0.3SQ"/>
    <s v="O"/>
    <m/>
    <n v="1500"/>
    <s v="완제품"/>
    <s v="AVSSXF 0.3SQ(완제품)"/>
    <s v="A/R송장 (IN)"/>
    <n v="4500"/>
    <s v="M"/>
    <n v="15.39"/>
    <n v="0.37"/>
    <n v="1659.6"/>
  </r>
  <r>
    <x v="1"/>
    <s v="顾客"/>
    <s v="內需"/>
    <s v="-無-"/>
    <s v="C00001"/>
    <x v="2"/>
    <s v="江苏京信电子有限公司(Cable)"/>
    <s v="자동차(조사)"/>
    <s v="AVSSXF"/>
    <n v="100002969"/>
    <s v="AVSSXF"/>
    <s v="0.3SQ"/>
    <s v="O/B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78"/>
    <s v="AVSSXF"/>
    <s v="0.3SQ"/>
    <s v="P"/>
    <m/>
    <n v="1500"/>
    <s v="완제품"/>
    <s v="AVSSXF 0.3SQ(완제품)"/>
    <s v="A/R송장 (IN)"/>
    <n v="5500"/>
    <s v="M"/>
    <n v="18.809999999999999"/>
    <n v="0.37"/>
    <n v="2028.4"/>
  </r>
  <r>
    <x v="1"/>
    <s v="顾客"/>
    <s v="內需"/>
    <s v="-無-"/>
    <s v="C00001"/>
    <x v="2"/>
    <s v="江苏京信电子有限公司(Cable)"/>
    <s v="자동차(조사)"/>
    <s v="AVSSXF"/>
    <n v="100002981"/>
    <s v="AVSSXF"/>
    <s v="0.3SQ"/>
    <s v="R"/>
    <m/>
    <n v="1500"/>
    <s v="완제품"/>
    <s v="AVSSXF 0.3SQ(완제품)"/>
    <s v="A/R송장 (IN)"/>
    <n v="1300"/>
    <s v="M"/>
    <n v="4.45"/>
    <n v="0.37"/>
    <n v="479.44"/>
  </r>
  <r>
    <x v="1"/>
    <s v="顾客"/>
    <s v="內需"/>
    <s v="-無-"/>
    <s v="C00001"/>
    <x v="2"/>
    <s v="江苏京信电子有限公司(Cable)"/>
    <s v="자동차(조사)"/>
    <s v="AVSSXF"/>
    <n v="100002985"/>
    <s v="AVSSXF"/>
    <s v="0.3SQ"/>
    <s v="Y/B"/>
    <m/>
    <n v="1500"/>
    <s v="완제품"/>
    <s v="AVSSXF 0.3SQ(완제품)"/>
    <s v="A/R송장 (IN)"/>
    <n v="3000"/>
    <s v="M"/>
    <n v="10.26"/>
    <n v="0.37"/>
    <n v="1106.4000000000001"/>
  </r>
  <r>
    <x v="1"/>
    <s v="顾客"/>
    <s v="內需"/>
    <s v="-無-"/>
    <s v="C00001"/>
    <x v="2"/>
    <s v="江苏京信电子有限公司(Cable)"/>
    <s v="자동차(조사)"/>
    <s v="AVSSXF"/>
    <n v="100003013"/>
    <s v="AVSSXF"/>
    <s v="0.5SQ"/>
    <s v="G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3025"/>
    <s v="AVSSXF"/>
    <s v="0.5SQ"/>
    <s v="R/B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3026"/>
    <s v="AVSSXF"/>
    <s v="0.5SQ"/>
    <s v="R/O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31"/>
    <s v="AVSSXF"/>
    <s v="0.5SQ"/>
    <s v="W"/>
    <m/>
    <n v="1000"/>
    <s v="완제품"/>
    <s v="AVSSXF 0.5SQ(완제품)"/>
    <s v="A/R송장 (IN)"/>
    <n v="3000"/>
    <s v="M"/>
    <n v="14.46"/>
    <n v="0.46"/>
    <n v="1374"/>
  </r>
  <r>
    <x v="1"/>
    <s v="顾客"/>
    <s v="內需"/>
    <s v="-無-"/>
    <s v="C00001"/>
    <x v="2"/>
    <s v="江苏京信电子有限公司(Cable)"/>
    <s v="자동차(조사)"/>
    <s v="AVSSXF"/>
    <n v="100003029"/>
    <s v="AVSSXF"/>
    <s v="0.5SQ"/>
    <s v="W/B"/>
    <m/>
    <n v="1000"/>
    <s v="완제품"/>
    <s v="AVSSXF 0.5SQ(완제품)"/>
    <s v="A/R송장 (IN)"/>
    <n v="3000"/>
    <s v="M"/>
    <n v="14.46"/>
    <n v="0.46"/>
    <n v="1374"/>
  </r>
  <r>
    <x v="1"/>
    <s v="顾客"/>
    <s v="內需"/>
    <s v="-無-"/>
    <s v="C00001"/>
    <x v="2"/>
    <s v="江苏京信电子有限公司(Cable)"/>
    <s v="자동차(조사)"/>
    <s v="AVSSXF"/>
    <n v="100003037"/>
    <s v="AVSSXF"/>
    <s v="0.5SQ"/>
    <s v="Y"/>
    <m/>
    <n v="1000"/>
    <s v="완제품"/>
    <s v="AVSSXF 0.5SQ(완제품)"/>
    <s v="A/R송장 (IN)"/>
    <n v="3000"/>
    <s v="M"/>
    <n v="14.46"/>
    <n v="0.46"/>
    <n v="1374"/>
  </r>
  <r>
    <x v="1"/>
    <s v="顾客"/>
    <s v="內需"/>
    <s v="-無-"/>
    <s v="C00001"/>
    <x v="2"/>
    <s v="江苏京信电子有限公司(Cable)"/>
    <s v="자동차(조사)"/>
    <s v="AVSSXF"/>
    <n v="100003044"/>
    <s v="AVSSXF"/>
    <s v="0.75SQ"/>
    <s v="Br"/>
    <m/>
    <n v="1000"/>
    <s v="완제품"/>
    <s v="AVSSXF 0.75SQ(완제품)"/>
    <s v="A/R송장 (IN)"/>
    <n v="5000"/>
    <s v="M"/>
    <n v="35.299999999999997"/>
    <n v="0.59"/>
    <n v="2955"/>
  </r>
  <r>
    <x v="1"/>
    <s v="顾客"/>
    <s v="內需"/>
    <s v="-無-"/>
    <s v="C00001"/>
    <x v="2"/>
    <s v="江苏京信电子有限公司(Cable)"/>
    <s v="자동차(조사)"/>
    <s v="AVSSXF"/>
    <n v="100003050"/>
    <s v="AVSSXF"/>
    <s v="0.75SQ"/>
    <s v="G"/>
    <m/>
    <n v="1000"/>
    <s v="완제품"/>
    <s v="AVSSXF 0.75SQ(완제품)"/>
    <s v="A/R송장 (IN)"/>
    <n v="2000"/>
    <s v="M"/>
    <n v="14.12"/>
    <n v="0.59"/>
    <n v="1182"/>
  </r>
  <r>
    <x v="1"/>
    <s v="顾客"/>
    <s v="內需"/>
    <s v="-無-"/>
    <s v="C00001"/>
    <x v="2"/>
    <s v="江苏京信电子有限公司(Cable)"/>
    <s v="자동차(조사)"/>
    <s v="AVSSXF"/>
    <n v="100003053"/>
    <s v="AVSSXF"/>
    <s v="0.75SQ"/>
    <s v="L"/>
    <m/>
    <n v="1000"/>
    <s v="완제품"/>
    <s v="AVSSXF 0.75SQ(완제품)"/>
    <s v="A/R송장 (IN)"/>
    <n v="6000"/>
    <s v="M"/>
    <n v="42.36"/>
    <n v="0.59"/>
    <n v="3546"/>
  </r>
  <r>
    <x v="1"/>
    <s v="顾客"/>
    <s v="內需"/>
    <s v="-無-"/>
    <s v="C00001"/>
    <x v="2"/>
    <s v="江苏京信电子有限公司(Cable)"/>
    <s v="자동차(조사)"/>
    <s v="AVSSXF"/>
    <n v="100003055"/>
    <s v="AVSSXF"/>
    <s v="0.75SQ"/>
    <s v="P"/>
    <m/>
    <n v="1000"/>
    <s v="완제품"/>
    <s v="AVSSXF 0.75SQ(완제품)"/>
    <s v="A/R송장 (IN)"/>
    <n v="3000"/>
    <s v="M"/>
    <n v="21.18"/>
    <n v="0.59"/>
    <n v="1773"/>
  </r>
  <r>
    <x v="1"/>
    <s v="顾客"/>
    <s v="內需"/>
    <s v="-無-"/>
    <s v="C00001"/>
    <x v="2"/>
    <s v="江苏京信电子有限公司(Cable)"/>
    <s v="자동차(조사)"/>
    <s v="AVSSXF"/>
    <n v="100003113"/>
    <s v="AVSSXF"/>
    <s v="2SQ"/>
    <s v="B"/>
    <m/>
    <n v="500"/>
    <s v="완제품"/>
    <s v="AVSSXF 2SQ(완제품)"/>
    <s v="A/R송장 (IN)"/>
    <n v="1000"/>
    <s v="M"/>
    <n v="18.05"/>
    <n v="1.34"/>
    <n v="1335.8"/>
  </r>
  <r>
    <x v="1"/>
    <s v="顾客"/>
    <s v="內需"/>
    <s v="-無-"/>
    <s v="C00001"/>
    <x v="2"/>
    <s v="江苏京信电子有限公司(Cable)"/>
    <s v="자동차(조사)"/>
    <s v="AVSSXF"/>
    <n v="100003119"/>
    <s v="AVSSXF"/>
    <s v="2SQ"/>
    <s v="P"/>
    <m/>
    <n v="500"/>
    <s v="완제품"/>
    <s v="AVSSXF 2SQ(완제품)"/>
    <s v="A/R송장 (IN)"/>
    <n v="1000"/>
    <s v="M"/>
    <n v="18.05"/>
    <n v="1.34"/>
    <n v="1335.8"/>
  </r>
  <r>
    <x v="1"/>
    <s v="顾客"/>
    <s v="內需"/>
    <s v="-無-"/>
    <s v="C00001"/>
    <x v="2"/>
    <s v="江苏京信电子有限公司(Cable)"/>
    <s v="자동차(조사)"/>
    <s v="AVSSXF"/>
    <n v="100003121"/>
    <s v="AVSSXF"/>
    <s v="2SQ"/>
    <s v="R"/>
    <m/>
    <n v="500"/>
    <s v="완제품"/>
    <s v="AVSSXF 2SQ(완제품)"/>
    <s v="A/R송장 (IN)"/>
    <n v="3000"/>
    <s v="M"/>
    <n v="54.15"/>
    <n v="1.34"/>
    <n v="4007.4"/>
  </r>
  <r>
    <x v="1"/>
    <s v="顾客"/>
    <s v="內需"/>
    <s v="-無-"/>
    <s v="C00001"/>
    <x v="2"/>
    <s v="江苏京信电子有限公司(Cable)"/>
    <s v="자동차(조사)"/>
    <s v="AVSSXF"/>
    <n v="100018964"/>
    <s v="AVSSXF"/>
    <s v="0.5SQ"/>
    <s v="R"/>
    <s v="NPS"/>
    <n v="10000"/>
    <s v="완제품"/>
    <s v="AVSSXF 0.5SQ(완제품)"/>
    <s v="A/R송장 (IN)"/>
    <n v="30000"/>
    <s v="M"/>
    <n v="144.6"/>
    <n v="0.46"/>
    <n v="13740"/>
  </r>
  <r>
    <x v="1"/>
    <s v="顾客"/>
    <s v="內需"/>
    <s v="-無-"/>
    <s v="C00001"/>
    <x v="2"/>
    <s v="江苏京信电子有限公司(Cable)"/>
    <s v="자동차(조사)"/>
    <s v="AVSSXF"/>
    <n v="100018967"/>
    <s v="AVSSXF"/>
    <s v="0.5SQ"/>
    <s v="W"/>
    <s v="NPS"/>
    <n v="10000"/>
    <s v="완제품"/>
    <s v="AVSSXF 0.5SQ(완제품)"/>
    <s v="A/R송장 (IN)"/>
    <n v="30000"/>
    <s v="M"/>
    <n v="144.6"/>
    <n v="0.46"/>
    <n v="13740"/>
  </r>
  <r>
    <x v="1"/>
    <s v="顾客"/>
    <s v="內需"/>
    <s v="-無-"/>
    <s v="C00001"/>
    <x v="2"/>
    <s v="江苏京信电子有限公司(Cable)"/>
    <s v="자동차(조사)"/>
    <s v="AVSSXF"/>
    <n v="100018993"/>
    <s v="AVSSXF"/>
    <s v="0.5SQ"/>
    <s v="Y/B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8960"/>
    <s v="AVSSXF"/>
    <s v="0.5SQ"/>
    <s v="O"/>
    <s v="NPS"/>
    <n v="10000"/>
    <s v="완제품"/>
    <s v="AVSSXF 0.5SQ(완제품)"/>
    <s v="A/R송장 (IN)"/>
    <n v="30000"/>
    <s v="M"/>
    <n v="144.6"/>
    <n v="0.46"/>
    <n v="13740"/>
  </r>
  <r>
    <x v="1"/>
    <s v="顾客"/>
    <s v="內需"/>
    <s v="-無-"/>
    <s v="C00001"/>
    <x v="2"/>
    <s v="江苏京信电子有限公司(Cable)"/>
    <s v="자동차(조사)"/>
    <s v="AVSSXF"/>
    <n v="191000003"/>
    <s v="AVSSXF"/>
    <s v="1.25SQ"/>
    <s v="Y"/>
    <s v="NPS"/>
    <n v="5000"/>
    <s v="완제품"/>
    <s v="AVSSXF 1.25SQ(완제품)"/>
    <s v="A/R송장 (IN)"/>
    <n v="10000"/>
    <s v="M"/>
    <n v="116.4"/>
    <n v="0.91"/>
    <n v="9137"/>
  </r>
  <r>
    <x v="1"/>
    <s v="顾客"/>
    <s v="內需"/>
    <s v="-無-"/>
    <s v="C00001"/>
    <x v="2"/>
    <s v="江苏京信电子有限公司(Cable)"/>
    <s v="자동차(조사)"/>
    <s v="AVSSXF"/>
    <n v="100018955"/>
    <s v="AVSSXF"/>
    <s v="0.5SQ"/>
    <s v="Gr"/>
    <s v="NPS"/>
    <n v="10000"/>
    <s v="완제품"/>
    <s v="AVSSXF 0.5SQ(완제품)"/>
    <s v="A/R송장 (IN)"/>
    <n v="20000"/>
    <s v="M"/>
    <n v="96.4"/>
    <n v="0.46"/>
    <n v="9160"/>
  </r>
  <r>
    <x v="1"/>
    <s v="顾客"/>
    <s v="內需"/>
    <s v="-無-"/>
    <s v="C00001"/>
    <x v="2"/>
    <s v="江苏京信电子有限公司(Cable)"/>
    <s v="자동차(조사)"/>
    <s v="AVSSXF"/>
    <n v="100018969"/>
    <s v="AVSSXF"/>
    <s v="0.5SQ"/>
    <s v="Y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8963"/>
    <s v="AVSSXF"/>
    <s v="0.5SQ"/>
    <s v="P/B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8953"/>
    <s v="AVSSXF"/>
    <s v="0.5SQ"/>
    <s v="G"/>
    <s v="NPS"/>
    <n v="10000"/>
    <s v="완제품"/>
    <s v="AVSSXF 0.5SQ(완제품)"/>
    <s v="A/R송장 (IN)"/>
    <n v="20000"/>
    <s v="M"/>
    <n v="96.4"/>
    <n v="0.46"/>
    <n v="9160"/>
  </r>
  <r>
    <x v="1"/>
    <s v="顾客"/>
    <s v="內需"/>
    <s v="-無-"/>
    <s v="C00001"/>
    <x v="2"/>
    <s v="江苏京信电子有限公司(Cable)"/>
    <s v="자동차(조사)"/>
    <s v="AVSSXF"/>
    <n v="100020831"/>
    <s v="AVSSXF"/>
    <s v="0.75SQ"/>
    <s v="O"/>
    <s v="NPS"/>
    <n v="8000"/>
    <s v="완제품"/>
    <s v="AVSSXF 0.75SQ(완제품)"/>
    <s v="A/R송장 (IN)"/>
    <n v="8000"/>
    <s v="M"/>
    <n v="56.48"/>
    <n v="0.59"/>
    <n v="4728"/>
  </r>
  <r>
    <x v="1"/>
    <s v="顾客"/>
    <s v="內需"/>
    <s v="-無-"/>
    <s v="C00001"/>
    <x v="2"/>
    <s v="江苏京信电子有限公司(Cable)"/>
    <s v="자동차(조사)"/>
    <s v="AVSSXF"/>
    <n v="100018999"/>
    <s v="AVSSXF"/>
    <s v="0.5SQ"/>
    <s v="W/B"/>
    <s v="NPS"/>
    <n v="10000"/>
    <s v="완제품"/>
    <s v="AVSSXF 0.5SQ(완제품)"/>
    <s v="A/R송장 (IN)"/>
    <n v="17000"/>
    <s v="M"/>
    <n v="81.94"/>
    <n v="0.46"/>
    <n v="7786"/>
  </r>
  <r>
    <x v="1"/>
    <s v="顾客"/>
    <s v="內需"/>
    <s v="-無-"/>
    <s v="C00001"/>
    <x v="2"/>
    <s v="江苏京信电子有限公司(Cable)"/>
    <s v="자동차(조사)"/>
    <s v="AVSSXF"/>
    <n v="100018966"/>
    <s v="AVSSXF"/>
    <s v="0.5SQ"/>
    <s v="R/O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8957"/>
    <s v="AVSSXF"/>
    <s v="0.5SQ"/>
    <s v="L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8954"/>
    <s v="AVSSXF"/>
    <s v="0.5SQ"/>
    <s v="G/O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8952"/>
    <s v="AVSSXF"/>
    <s v="0.5SQ"/>
    <s v="Br"/>
    <s v="NPS"/>
    <n v="10000"/>
    <s v="완제품"/>
    <s v="AVSSXF 0.5SQ(완제품)"/>
    <s v="A/R송장 (IN)"/>
    <n v="20000"/>
    <s v="M"/>
    <n v="96.4"/>
    <n v="0.46"/>
    <n v="9160"/>
  </r>
  <r>
    <x v="1"/>
    <s v="顾客"/>
    <s v="內需"/>
    <s v="-無-"/>
    <s v="C00001"/>
    <x v="2"/>
    <s v="江苏京信电子有限公司(Cable)"/>
    <s v="자동차(조사)"/>
    <s v="AVSSXF"/>
    <n v="100012928"/>
    <s v="AVSSXF"/>
    <s v="0.75SQ"/>
    <s v="G"/>
    <s v="NPS"/>
    <n v="8000"/>
    <s v="완제품"/>
    <s v="AVSSXF 0.75SQ(완제품)"/>
    <s v="A/R송장 (IN)"/>
    <n v="8000"/>
    <s v="M"/>
    <n v="56.48"/>
    <n v="0.59"/>
    <n v="4728"/>
  </r>
  <r>
    <x v="1"/>
    <s v="顾客"/>
    <s v="內需"/>
    <s v="-無-"/>
    <s v="C00001"/>
    <x v="2"/>
    <s v="江苏京信电子有限公司(Cable)"/>
    <s v="자동차(조사)"/>
    <s v="AVSSXF"/>
    <n v="100012941"/>
    <s v="AVSSXF"/>
    <s v="1.25SQ"/>
    <s v="G"/>
    <s v="NPS"/>
    <n v="5000"/>
    <s v="완제품"/>
    <s v="AVSSXF 1.25SQ(완제품)"/>
    <s v="A/R송장 (IN)"/>
    <n v="5000"/>
    <s v="M"/>
    <n v="58.2"/>
    <n v="0.91"/>
    <n v="4568.5"/>
  </r>
  <r>
    <x v="1"/>
    <s v="顾客"/>
    <s v="內需"/>
    <s v="-無-"/>
    <s v="C00001"/>
    <x v="2"/>
    <s v="江苏京信电子有限公司(Cable)"/>
    <s v="자동차(조사)"/>
    <s v="AVSSXF"/>
    <n v="100012934"/>
    <s v="AVSSXF"/>
    <s v="0.85SQ"/>
    <s v="Gr"/>
    <s v="NPS"/>
    <n v="8000"/>
    <s v="완제품"/>
    <s v="AVSSXF 0.85SQ(완제품)"/>
    <s v="A/R송장 (IN)"/>
    <n v="8000"/>
    <s v="M"/>
    <n v="62.08"/>
    <n v="0.63"/>
    <n v="5049.6000000000004"/>
  </r>
  <r>
    <x v="1"/>
    <s v="顾客"/>
    <s v="內需"/>
    <s v="-無-"/>
    <s v="C00001"/>
    <x v="2"/>
    <s v="江苏京信电子有限公司(Cable)"/>
    <s v="자동차(조사)"/>
    <s v="AVSSXF"/>
    <n v="100011201"/>
    <s v="AVSSXF"/>
    <s v="0.3SQ"/>
    <s v="W"/>
    <s v="NPS"/>
    <n v="12000"/>
    <s v="완제품"/>
    <s v="AVSSXF 0.3SQ(완제품)"/>
    <s v="A/R송장 (IN)"/>
    <n v="24000"/>
    <s v="M"/>
    <n v="82.08"/>
    <n v="0.37"/>
    <n v="8851.2000000000007"/>
  </r>
  <r>
    <x v="1"/>
    <s v="顾客"/>
    <s v="內需"/>
    <s v="-無-"/>
    <s v="C00001"/>
    <x v="2"/>
    <s v="江苏京信电子有限公司(Cable)"/>
    <s v="자동차(조사)"/>
    <s v="AVSSXF"/>
    <n v="100013458"/>
    <s v="AVSSXF"/>
    <s v="0.3SQ"/>
    <s v="Y/B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00012945"/>
    <s v="AVSSXF"/>
    <s v="1.25SQ"/>
    <s v="P"/>
    <s v="NPS"/>
    <n v="5000"/>
    <s v="완제품"/>
    <s v="AVSSXF 1.25SQ(완제품)"/>
    <s v="A/R송장 (IN)"/>
    <n v="10000"/>
    <s v="M"/>
    <n v="116.4"/>
    <n v="0.91"/>
    <n v="9137"/>
  </r>
  <r>
    <x v="1"/>
    <s v="顾客"/>
    <s v="內需"/>
    <s v="-無-"/>
    <s v="C00001"/>
    <x v="2"/>
    <s v="江苏京信电子有限公司(Cable)"/>
    <s v="자동차(조사)"/>
    <s v="AVSSXF"/>
    <n v="100012930"/>
    <s v="AVSSXF"/>
    <s v="0.75SQ"/>
    <s v="L"/>
    <s v="NPS"/>
    <n v="8000"/>
    <s v="완제품"/>
    <s v="AVSSXF 0.75SQ(완제품)"/>
    <s v="A/R송장 (IN)"/>
    <n v="8000"/>
    <s v="M"/>
    <n v="56.48"/>
    <n v="0.59"/>
    <n v="4728"/>
  </r>
  <r>
    <x v="1"/>
    <s v="顾客"/>
    <s v="內需"/>
    <s v="-無-"/>
    <s v="C00001"/>
    <x v="2"/>
    <s v="江苏京信电子有限公司(Cable)"/>
    <s v="자동차(조사)"/>
    <s v="AVSSXF"/>
    <n v="100012893"/>
    <s v="AVSSXF"/>
    <s v="0.3SQ"/>
    <s v="Br/O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00012940"/>
    <s v="AVSSXF"/>
    <s v="1.25SQ"/>
    <s v="Br"/>
    <s v="NPS"/>
    <n v="5000"/>
    <s v="완제품"/>
    <s v="AVSSXF 1.25SQ(완제품)"/>
    <s v="A/R송장 (IN)"/>
    <n v="5000"/>
    <s v="M"/>
    <n v="58.2"/>
    <n v="0.91"/>
    <n v="4568.5"/>
  </r>
  <r>
    <x v="1"/>
    <s v="顾客"/>
    <s v="內需"/>
    <s v="-無-"/>
    <s v="C00001"/>
    <x v="2"/>
    <s v="江苏京信电子有限公司(Cable)"/>
    <s v="자동차(조사)"/>
    <s v="AVSSXF"/>
    <n v="100012905"/>
    <s v="AVSSXF"/>
    <s v="0.3SQ"/>
    <s v="R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00011196"/>
    <s v="AVSSXF"/>
    <s v="0.3SQ"/>
    <s v="L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00012939"/>
    <s v="AVSSXF"/>
    <s v="1.25SQ"/>
    <s v="B"/>
    <s v="NPS"/>
    <n v="5000"/>
    <s v="완제품"/>
    <s v="AVSSXF 1.25SQ(완제품)"/>
    <s v="A/R송장 (IN)"/>
    <n v="5000"/>
    <s v="M"/>
    <n v="58.2"/>
    <n v="0.91"/>
    <n v="4568.5"/>
  </r>
  <r>
    <x v="1"/>
    <s v="顾客"/>
    <s v="內需"/>
    <s v="-無-"/>
    <s v="C00001"/>
    <x v="2"/>
    <s v="江苏京信电子有限公司(Cable)"/>
    <s v="자동차(조사)"/>
    <s v="AVSSXF"/>
    <n v="100012946"/>
    <s v="AVSSXF"/>
    <s v="1.25SQ"/>
    <s v="R"/>
    <s v="NPS"/>
    <n v="5000"/>
    <s v="완제품"/>
    <s v="AVSSXF 1.25SQ(완제품)"/>
    <s v="A/R송장 (IN)"/>
    <n v="5000"/>
    <s v="M"/>
    <n v="58.2"/>
    <n v="0.91"/>
    <n v="4568.5"/>
  </r>
  <r>
    <x v="1"/>
    <s v="顾客"/>
    <s v="內需"/>
    <s v="-無-"/>
    <s v="C00001"/>
    <x v="2"/>
    <s v="江苏京信电子有限公司(Cable)"/>
    <s v="자동차(조사)"/>
    <s v="AVSSXF"/>
    <n v="100013674"/>
    <s v="AVSSXF"/>
    <s v="0.75SQ"/>
    <s v="P"/>
    <s v="NPS"/>
    <n v="8000"/>
    <s v="완제품"/>
    <s v="AVSSXF 0.75SQ(완제품)"/>
    <s v="A/R송장 (IN)"/>
    <n v="8000"/>
    <s v="M"/>
    <n v="56.48"/>
    <n v="0.59"/>
    <n v="4728"/>
  </r>
  <r>
    <x v="1"/>
    <s v="顾客"/>
    <s v="內需"/>
    <s v="-無-"/>
    <s v="C00001"/>
    <x v="2"/>
    <s v="江苏京信电子有限公司(Cable)"/>
    <s v="자동차(조사)"/>
    <s v="AVSSXF"/>
    <n v="100003104"/>
    <s v="AVSSXF"/>
    <s v="1.25SQ"/>
    <s v="W"/>
    <m/>
    <n v="500"/>
    <s v="완제품"/>
    <s v="AVSSXF 1.25SQ(완제품)"/>
    <s v="A/R송장 (IN)"/>
    <n v="1000"/>
    <s v="M"/>
    <n v="11.64"/>
    <n v="0.91"/>
    <n v="913.7"/>
  </r>
  <r>
    <x v="1"/>
    <s v="顾客"/>
    <s v="內需"/>
    <s v="-無-"/>
    <s v="C00001"/>
    <x v="2"/>
    <s v="江苏京信电子有限公司(Cable)"/>
    <s v="자동차(조사)"/>
    <s v="AVSSXF"/>
    <n v="100003030"/>
    <s v="AVSSXF"/>
    <s v="0.5SQ"/>
    <s v="W/O"/>
    <m/>
    <n v="1000"/>
    <s v="완제품"/>
    <s v="AVSSXF 0.5SQ(완제품)"/>
    <s v="A/R송장 (IN)"/>
    <n v="5000"/>
    <s v="M"/>
    <n v="24.1"/>
    <n v="0.46"/>
    <n v="2290"/>
  </r>
  <r>
    <x v="1"/>
    <s v="顾客"/>
    <s v="內需"/>
    <s v="-無-"/>
    <s v="C00001"/>
    <x v="2"/>
    <s v="江苏京信电子有限公司(Cable)"/>
    <s v="자동차(조사)"/>
    <s v="AVSSXF"/>
    <n v="100003122"/>
    <s v="AVSSXF"/>
    <s v="2SQ"/>
    <s v="W"/>
    <m/>
    <n v="500"/>
    <s v="완제품"/>
    <s v="AVSSXF 2SQ(완제품)"/>
    <s v="A/R송장 (IN)"/>
    <n v="2000"/>
    <s v="M"/>
    <n v="36.1"/>
    <n v="1.34"/>
    <n v="2671.6"/>
  </r>
  <r>
    <x v="1"/>
    <s v="顾客"/>
    <s v="內需"/>
    <s v="-無-"/>
    <s v="C00001"/>
    <x v="2"/>
    <s v="江苏京信电子有限公司(Cable)"/>
    <s v="자동차(조사)"/>
    <s v="AVSSXF"/>
    <n v="100003039"/>
    <s v="AVSSXF"/>
    <s v="0.75SQ"/>
    <s v="Gr"/>
    <m/>
    <n v="1000"/>
    <s v="완제품"/>
    <s v="AVSSXF 0.75SQ(완제품)"/>
    <s v="A/R송장 (IN)"/>
    <n v="6000"/>
    <s v="M"/>
    <n v="42.36"/>
    <n v="0.59"/>
    <n v="3546"/>
  </r>
  <r>
    <x v="1"/>
    <s v="顾客"/>
    <s v="內需"/>
    <s v="-無-"/>
    <s v="C00001"/>
    <x v="2"/>
    <s v="江苏京信电子有限公司(Cable)"/>
    <s v="자동차(조사)"/>
    <s v="AVSSXF"/>
    <n v="100003044"/>
    <s v="AVSSXF"/>
    <s v="0.75SQ"/>
    <s v="Br"/>
    <m/>
    <n v="1000"/>
    <s v="완제품"/>
    <s v="AVSSXF 0.75SQ(완제품)"/>
    <s v="A/R송장 (IN)"/>
    <n v="2000"/>
    <s v="M"/>
    <n v="14.12"/>
    <n v="0.59"/>
    <n v="1182"/>
  </r>
  <r>
    <x v="1"/>
    <s v="顾客"/>
    <s v="內需"/>
    <s v="-無-"/>
    <s v="C00001"/>
    <x v="2"/>
    <s v="江苏京信电子有限公司(Cable)"/>
    <s v="자동차(조사)"/>
    <s v="AVSSXF"/>
    <n v="100003121"/>
    <s v="AVSSXF"/>
    <s v="2SQ"/>
    <s v="R"/>
    <m/>
    <n v="500"/>
    <s v="완제품"/>
    <s v="AVSSXF 2SQ(완제품)"/>
    <s v="A/R송장 (IN)"/>
    <n v="1000"/>
    <s v="M"/>
    <n v="18.05"/>
    <n v="1.34"/>
    <n v="1335.8"/>
  </r>
  <r>
    <x v="1"/>
    <s v="顾客"/>
    <s v="內需"/>
    <s v="-無-"/>
    <s v="C00001"/>
    <x v="2"/>
    <s v="江苏京信电子有限公司(Cable)"/>
    <s v="자동차(조사)"/>
    <s v="AVSSXF"/>
    <n v="100003063"/>
    <s v="AVSSXF"/>
    <s v="0.75SQ"/>
    <s v="Y"/>
    <m/>
    <n v="1000"/>
    <s v="완제품"/>
    <s v="AVSSXF 0.75SQ(완제품)"/>
    <s v="A/R송장 (IN)"/>
    <n v="2000"/>
    <s v="M"/>
    <n v="14.12"/>
    <n v="0.59"/>
    <n v="1182"/>
  </r>
  <r>
    <x v="1"/>
    <s v="顾客"/>
    <s v="內需"/>
    <s v="-無-"/>
    <s v="C00001"/>
    <x v="2"/>
    <s v="江苏京信电子有限公司(Cable)"/>
    <s v="자동차(조사)"/>
    <s v="AVSSXF"/>
    <n v="100003066"/>
    <s v="AVSSXF"/>
    <s v="0.85SQ"/>
    <s v="B"/>
    <m/>
    <n v="1000"/>
    <s v="완제품"/>
    <s v="AVSSXF 0.85SQ(완제품)"/>
    <s v="A/R송장 (IN)"/>
    <n v="1000"/>
    <s v="M"/>
    <n v="7.76"/>
    <n v="0.63"/>
    <n v="631.20000000000005"/>
  </r>
  <r>
    <x v="1"/>
    <s v="顾客"/>
    <s v="內需"/>
    <s v="-無-"/>
    <s v="C00001"/>
    <x v="2"/>
    <s v="江苏京信电子有限公司(Cable)"/>
    <s v="자동차(조사)"/>
    <s v="AVSSXF"/>
    <n v="100003031"/>
    <s v="AVSSXF"/>
    <s v="0.5SQ"/>
    <s v="W"/>
    <m/>
    <n v="1000"/>
    <s v="완제품"/>
    <s v="AVSSXF 0.5SQ(완제품)"/>
    <s v="A/R송장 (IN)"/>
    <n v="9700"/>
    <s v="M"/>
    <n v="46.75"/>
    <n v="0.46"/>
    <n v="4442.6000000000004"/>
  </r>
  <r>
    <x v="1"/>
    <s v="顾客"/>
    <s v="內需"/>
    <s v="-無-"/>
    <s v="C00001"/>
    <x v="2"/>
    <s v="江苏京信电子有限公司(Cable)"/>
    <s v="자동차(조사)"/>
    <s v="AVSSXF"/>
    <n v="100002968"/>
    <s v="AVSSXF"/>
    <s v="0.3SQ"/>
    <s v="Br"/>
    <m/>
    <n v="1500"/>
    <s v="완제품"/>
    <s v="AVSSXF 0.3SQ(완제품)"/>
    <s v="A/R송장 (IN)"/>
    <n v="6750"/>
    <s v="M"/>
    <n v="23.09"/>
    <n v="0.37"/>
    <n v="2489.4"/>
  </r>
  <r>
    <x v="1"/>
    <s v="顾客"/>
    <s v="內需"/>
    <s v="-無-"/>
    <s v="C00001"/>
    <x v="2"/>
    <s v="江苏京信电子有限公司(Cable)"/>
    <s v="자동차(조사)"/>
    <s v="AVSSXF"/>
    <n v="100002973"/>
    <s v="AVSSXF"/>
    <s v="0.3SQ"/>
    <s v="G"/>
    <m/>
    <n v="1500"/>
    <s v="완제품"/>
    <s v="AVSSXF 0.3SQ(완제품)"/>
    <s v="A/R송장 (IN)"/>
    <n v="9000"/>
    <s v="M"/>
    <n v="30.78"/>
    <n v="0.37"/>
    <n v="3319.2"/>
  </r>
  <r>
    <x v="1"/>
    <s v="顾客"/>
    <s v="內需"/>
    <s v="-無-"/>
    <s v="C00001"/>
    <x v="2"/>
    <s v="江苏京信电子有限公司(Cable)"/>
    <s v="자동차(조사)"/>
    <s v="AVSSXF"/>
    <n v="100002971"/>
    <s v="AVSSXF"/>
    <s v="0.3SQ"/>
    <s v="G/B"/>
    <m/>
    <n v="1500"/>
    <s v="완제품"/>
    <s v="AVSSXF 0.3SQ(완제품)"/>
    <s v="A/R송장 (IN)"/>
    <n v="3000"/>
    <s v="M"/>
    <n v="10.26"/>
    <n v="0.37"/>
    <n v="1106.4000000000001"/>
  </r>
  <r>
    <x v="1"/>
    <s v="顾客"/>
    <s v="內需"/>
    <s v="-無-"/>
    <s v="C00001"/>
    <x v="2"/>
    <s v="江苏京信电子有限公司(Cable)"/>
    <s v="자동차(조사)"/>
    <s v="AVSSXF"/>
    <n v="100002972"/>
    <s v="AVSSXF"/>
    <s v="0.3SQ"/>
    <s v="G/O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63"/>
    <s v="AVSSXF"/>
    <s v="0.3SQ"/>
    <s v="Gr"/>
    <m/>
    <n v="1500"/>
    <s v="완제품"/>
    <s v="AVSSXF 0.3SQ(완제품)"/>
    <s v="A/R송장 (IN)"/>
    <n v="4500"/>
    <s v="M"/>
    <n v="15.39"/>
    <n v="0.37"/>
    <n v="1659.6"/>
  </r>
  <r>
    <x v="1"/>
    <s v="顾客"/>
    <s v="內需"/>
    <s v="-無-"/>
    <s v="C00001"/>
    <x v="2"/>
    <s v="江苏京信电子有限公司(Cable)"/>
    <s v="자동차(조사)"/>
    <s v="AVSSXF"/>
    <n v="100002976"/>
    <s v="AVSSXF"/>
    <s v="0.3SQ"/>
    <s v="L"/>
    <m/>
    <n v="1500"/>
    <s v="완제품"/>
    <s v="AVSSXF 0.3SQ(완제품)"/>
    <s v="A/R송장 (IN)"/>
    <n v="5250"/>
    <s v="M"/>
    <n v="17.96"/>
    <n v="0.37"/>
    <n v="1936.2"/>
  </r>
  <r>
    <x v="1"/>
    <s v="顾客"/>
    <s v="內需"/>
    <s v="-無-"/>
    <s v="C00001"/>
    <x v="2"/>
    <s v="江苏京信电子有限公司(Cable)"/>
    <s v="자동차(조사)"/>
    <s v="AVSSXF"/>
    <n v="100002974"/>
    <s v="AVSSXF"/>
    <s v="0.3SQ"/>
    <s v="L/B"/>
    <m/>
    <n v="1500"/>
    <s v="완제품"/>
    <s v="AVSSXF 0.3SQ(완제품)"/>
    <s v="A/R송장 (IN)"/>
    <n v="4500"/>
    <s v="M"/>
    <n v="15.39"/>
    <n v="0.37"/>
    <n v="1659.6"/>
  </r>
  <r>
    <x v="1"/>
    <s v="顾客"/>
    <s v="內需"/>
    <s v="-無-"/>
    <s v="C00001"/>
    <x v="2"/>
    <s v="江苏京信电子有限公司(Cable)"/>
    <s v="자동차(조사)"/>
    <s v="AVSSXF"/>
    <n v="100002970"/>
    <s v="AVSSXF"/>
    <s v="0.3SQ"/>
    <s v="O"/>
    <m/>
    <n v="1500"/>
    <s v="완제품"/>
    <s v="AVSSXF 0.3SQ(완제품)"/>
    <s v="A/R송장 (IN)"/>
    <n v="4100"/>
    <s v="M"/>
    <n v="14.02"/>
    <n v="0.37"/>
    <n v="1512.08"/>
  </r>
  <r>
    <x v="1"/>
    <s v="顾客"/>
    <s v="內需"/>
    <s v="-無-"/>
    <s v="C00001"/>
    <x v="2"/>
    <s v="江苏京信电子有限公司(Cable)"/>
    <s v="자동차(조사)"/>
    <s v="AVSSXF"/>
    <n v="100002978"/>
    <s v="AVSSXF"/>
    <s v="0.3SQ"/>
    <s v="P"/>
    <m/>
    <n v="1500"/>
    <s v="완제품"/>
    <s v="AVSSXF 0.3SQ(완제품)"/>
    <s v="A/R송장 (IN)"/>
    <n v="9000"/>
    <s v="M"/>
    <n v="30.78"/>
    <n v="0.37"/>
    <n v="3319.2"/>
  </r>
  <r>
    <x v="1"/>
    <s v="顾客"/>
    <s v="內需"/>
    <s v="-無-"/>
    <s v="C00001"/>
    <x v="2"/>
    <s v="江苏京信电子有限公司(Cable)"/>
    <s v="자동차(조사)"/>
    <s v="AVSSXF"/>
    <n v="100002981"/>
    <s v="AVSSXF"/>
    <s v="0.3SQ"/>
    <s v="R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84"/>
    <s v="AVSSXF"/>
    <s v="0.3SQ"/>
    <s v="W"/>
    <m/>
    <n v="1500"/>
    <s v="완제품"/>
    <s v="AVSSXF 0.3SQ(완제품)"/>
    <s v="A/R송장 (IN)"/>
    <n v="4000"/>
    <s v="M"/>
    <n v="13.68"/>
    <n v="0.37"/>
    <n v="1475.2"/>
  </r>
  <r>
    <x v="1"/>
    <s v="顾客"/>
    <s v="內需"/>
    <s v="-無-"/>
    <s v="C00001"/>
    <x v="2"/>
    <s v="江苏京信电子有限公司(Cable)"/>
    <s v="자동차(조사)"/>
    <s v="AVSSXF"/>
    <n v="100002982"/>
    <s v="AVSSXF"/>
    <s v="0.3SQ"/>
    <s v="W/B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83"/>
    <s v="AVSSXF"/>
    <s v="0.3SQ"/>
    <s v="W/O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87"/>
    <s v="AVSSXF"/>
    <s v="0.3SQ"/>
    <s v="Y"/>
    <m/>
    <n v="1500"/>
    <s v="완제품"/>
    <s v="AVSSXF 0.3SQ(완제품)"/>
    <s v="A/R송장 (IN)"/>
    <n v="1200"/>
    <s v="M"/>
    <n v="4.0999999999999996"/>
    <n v="0.37"/>
    <n v="442.56"/>
  </r>
  <r>
    <x v="1"/>
    <s v="顾客"/>
    <s v="內需"/>
    <s v="-無-"/>
    <s v="C00001"/>
    <x v="2"/>
    <s v="江苏京信电子有限公司(Cable)"/>
    <s v="자동차(조사)"/>
    <s v="AVSSXF"/>
    <n v="100002985"/>
    <s v="AVSSXF"/>
    <s v="0.3SQ"/>
    <s v="Y/B"/>
    <m/>
    <n v="1500"/>
    <s v="완제품"/>
    <s v="AVSSXF 0.3SQ(완제품)"/>
    <s v="A/R송장 (IN)"/>
    <n v="3000"/>
    <s v="M"/>
    <n v="10.26"/>
    <n v="0.37"/>
    <n v="1106.4000000000001"/>
  </r>
  <r>
    <x v="1"/>
    <s v="顾客"/>
    <s v="內需"/>
    <s v="-無-"/>
    <s v="C00001"/>
    <x v="2"/>
    <s v="江苏京信电子有限公司(Cable)"/>
    <s v="자동차(조사)"/>
    <s v="AVSSXF"/>
    <n v="100002986"/>
    <s v="AVSSXF"/>
    <s v="0.3SQ"/>
    <s v="Y/O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3001"/>
    <s v="AVSSXF"/>
    <s v="0.5SQ"/>
    <s v="Br"/>
    <m/>
    <n v="1000"/>
    <s v="완제품"/>
    <s v="AVSSXF 0.5SQ(완제품)"/>
    <s v="A/R송장 (IN)"/>
    <n v="3000"/>
    <s v="M"/>
    <n v="14.46"/>
    <n v="0.46"/>
    <n v="1374"/>
  </r>
  <r>
    <x v="1"/>
    <s v="顾客"/>
    <s v="內需"/>
    <s v="-無-"/>
    <s v="C00001"/>
    <x v="2"/>
    <s v="江苏京信电子有限公司(Cable)"/>
    <s v="자동차(조사)"/>
    <s v="AVSSXF"/>
    <n v="100002998"/>
    <s v="AVSSXF"/>
    <s v="0.5SQ"/>
    <s v="Br/O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3013"/>
    <s v="AVSSXF"/>
    <s v="0.5SQ"/>
    <s v="G"/>
    <m/>
    <n v="1000"/>
    <s v="완제품"/>
    <s v="AVSSXF 0.5SQ(완제품)"/>
    <s v="A/R송장 (IN)"/>
    <n v="4000"/>
    <s v="M"/>
    <n v="19.28"/>
    <n v="0.46"/>
    <n v="1832"/>
  </r>
  <r>
    <x v="1"/>
    <s v="顾客"/>
    <s v="內需"/>
    <s v="-無-"/>
    <s v="C00001"/>
    <x v="2"/>
    <s v="江苏京信电子有限公司(Cable)"/>
    <s v="자동차(조사)"/>
    <s v="AVSSXF"/>
    <n v="100003008"/>
    <s v="AVSSXF"/>
    <s v="0.5SQ"/>
    <s v="G/B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10"/>
    <s v="AVSSXF"/>
    <s v="0.5SQ"/>
    <s v="G/O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2990"/>
    <s v="AVSSXF"/>
    <s v="0.5SQ"/>
    <s v="Gr"/>
    <m/>
    <n v="1000"/>
    <s v="완제품"/>
    <s v="AVSSXF 0.5SQ(완제품)"/>
    <s v="A/R송장 (IN)"/>
    <n v="5750"/>
    <s v="M"/>
    <n v="27.72"/>
    <n v="0.46"/>
    <n v="2633.5"/>
  </r>
  <r>
    <x v="1"/>
    <s v="顾客"/>
    <s v="內需"/>
    <s v="-無-"/>
    <s v="C00001"/>
    <x v="2"/>
    <s v="江苏京信电子有限公司(Cable)"/>
    <s v="자동차(조사)"/>
    <s v="AVSSXF"/>
    <n v="100003020"/>
    <s v="AVSSXF"/>
    <s v="0.5SQ"/>
    <s v="L"/>
    <m/>
    <n v="1000"/>
    <s v="완제품"/>
    <s v="AVSSXF 0.5SQ(완제품)"/>
    <s v="A/R송장 (IN)"/>
    <n v="7300"/>
    <s v="M"/>
    <n v="35.19"/>
    <n v="0.46"/>
    <n v="3343.4"/>
  </r>
  <r>
    <x v="1"/>
    <s v="顾客"/>
    <s v="內需"/>
    <s v="-無-"/>
    <s v="C00001"/>
    <x v="2"/>
    <s v="江苏京信电子有限公司(Cable)"/>
    <s v="자동차(조사)"/>
    <s v="AVSSXF"/>
    <n v="100003015"/>
    <s v="AVSSXF"/>
    <s v="0.5SQ"/>
    <s v="L/O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3002"/>
    <s v="AVSSXF"/>
    <s v="0.5SQ"/>
    <s v="O/B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24"/>
    <s v="AVSSXF"/>
    <s v="0.5SQ"/>
    <s v="P"/>
    <m/>
    <n v="1000"/>
    <s v="완제품"/>
    <s v="AVSSXF 0.5SQ(완제품)"/>
    <s v="A/R송장 (IN)"/>
    <n v="6000"/>
    <s v="M"/>
    <n v="28.92"/>
    <n v="0.46"/>
    <n v="2748"/>
  </r>
  <r>
    <x v="1"/>
    <s v="顾客"/>
    <s v="內需"/>
    <s v="-無-"/>
    <s v="C00001"/>
    <x v="2"/>
    <s v="江苏京信电子有限公司(Cable)"/>
    <s v="자동차(조사)"/>
    <s v="AVSSXF"/>
    <n v="100003025"/>
    <s v="AVSSXF"/>
    <s v="0.5SQ"/>
    <s v="R/B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3026"/>
    <s v="AVSSXF"/>
    <s v="0.5SQ"/>
    <s v="R/O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3029"/>
    <s v="AVSSXF"/>
    <s v="0.5SQ"/>
    <s v="W/B"/>
    <m/>
    <n v="1000"/>
    <s v="완제품"/>
    <s v="AVSSXF 0.5SQ(완제품)"/>
    <s v="A/R송장 (IN)"/>
    <n v="3000"/>
    <s v="M"/>
    <n v="14.46"/>
    <n v="0.46"/>
    <n v="1374"/>
  </r>
  <r>
    <x v="1"/>
    <s v="顾客"/>
    <s v="內需"/>
    <s v="-無-"/>
    <s v="C00001"/>
    <x v="2"/>
    <s v="江苏京信电子有限公司(Cable)"/>
    <s v="자동차(조사)"/>
    <s v="AVSSXF"/>
    <n v="100003037"/>
    <s v="AVSSXF"/>
    <s v="0.5SQ"/>
    <s v="Y"/>
    <m/>
    <n v="1000"/>
    <s v="완제품"/>
    <s v="AVSSXF 0.5SQ(완제품)"/>
    <s v="A/R송장 (IN)"/>
    <n v="3000"/>
    <s v="M"/>
    <n v="14.46"/>
    <n v="0.46"/>
    <n v="1374"/>
  </r>
  <r>
    <x v="1"/>
    <s v="顾客"/>
    <s v="內需"/>
    <s v="-無-"/>
    <s v="C00001"/>
    <x v="2"/>
    <s v="江苏京信电子有限公司(Cable)"/>
    <s v="자동차(조사)"/>
    <s v="AVSSXF"/>
    <n v="100003041"/>
    <s v="AVSSXF"/>
    <s v="0.75SQ"/>
    <s v="B"/>
    <m/>
    <n v="1000"/>
    <s v="완제품"/>
    <s v="AVSSXF 0.75SQ(완제품)"/>
    <s v="A/R송장 (IN)"/>
    <n v="2000"/>
    <s v="M"/>
    <n v="14.12"/>
    <n v="0.59"/>
    <n v="1182"/>
  </r>
  <r>
    <x v="1"/>
    <s v="顾客"/>
    <s v="內需"/>
    <s v="-無-"/>
    <s v="C00001"/>
    <x v="2"/>
    <s v="江苏京信电子有限公司(Cable)"/>
    <s v="자동차(조사)"/>
    <s v="AVSSXF"/>
    <n v="100003044"/>
    <s v="AVSSXF"/>
    <s v="0.75SQ"/>
    <s v="Br"/>
    <m/>
    <n v="1000"/>
    <s v="완제품"/>
    <s v="AVSSXF 0.75SQ(완제품)"/>
    <s v="A/R송장 (IN)"/>
    <n v="3000"/>
    <s v="M"/>
    <n v="21.18"/>
    <n v="0.59"/>
    <n v="1773"/>
  </r>
  <r>
    <x v="1"/>
    <s v="顾客"/>
    <s v="內需"/>
    <s v="-無-"/>
    <s v="C00001"/>
    <x v="2"/>
    <s v="江苏京信电子有限公司(Cable)"/>
    <s v="자동차(조사)"/>
    <s v="AVSSXF"/>
    <n v="100003050"/>
    <s v="AVSSXF"/>
    <s v="0.75SQ"/>
    <s v="G"/>
    <m/>
    <n v="1000"/>
    <s v="완제품"/>
    <s v="AVSSXF 0.75SQ(완제품)"/>
    <s v="A/R송장 (IN)"/>
    <n v="2000"/>
    <s v="M"/>
    <n v="14.12"/>
    <n v="0.59"/>
    <n v="1182"/>
  </r>
  <r>
    <x v="1"/>
    <s v="顾客"/>
    <s v="內需"/>
    <s v="-無-"/>
    <s v="C00001"/>
    <x v="2"/>
    <s v="江苏京信电子有限公司(Cable)"/>
    <s v="자동차(조사)"/>
    <s v="AVSSXF"/>
    <n v="100003053"/>
    <s v="AVSSXF"/>
    <s v="0.75SQ"/>
    <s v="L"/>
    <m/>
    <n v="1000"/>
    <s v="완제품"/>
    <s v="AVSSXF 0.75SQ(완제품)"/>
    <s v="A/R송장 (IN)"/>
    <n v="4000"/>
    <s v="M"/>
    <n v="28.24"/>
    <n v="0.59"/>
    <n v="2364"/>
  </r>
  <r>
    <x v="1"/>
    <s v="顾客"/>
    <s v="內需"/>
    <s v="-無-"/>
    <s v="C00001"/>
    <x v="2"/>
    <s v="江苏京信电子有限公司(Cable)"/>
    <s v="자동차(조사)"/>
    <s v="AVSSXF"/>
    <n v="100003058"/>
    <s v="AVSSXF"/>
    <s v="0.75SQ"/>
    <s v="R"/>
    <m/>
    <n v="1000"/>
    <s v="완제품"/>
    <s v="AVSSXF 0.75SQ(완제품)"/>
    <s v="A/R송장 (IN)"/>
    <n v="3000"/>
    <s v="M"/>
    <n v="21.18"/>
    <n v="0.59"/>
    <n v="1773"/>
  </r>
  <r>
    <x v="1"/>
    <s v="顾客"/>
    <s v="內需"/>
    <s v="-無-"/>
    <s v="C00001"/>
    <x v="2"/>
    <s v="江苏京信电子有限公司(Cable)"/>
    <s v="자동차(조사)"/>
    <s v="AVSSXF"/>
    <n v="100003060"/>
    <s v="AVSSXF"/>
    <s v="0.75SQ"/>
    <s v="W"/>
    <m/>
    <n v="1000"/>
    <s v="완제품"/>
    <s v="AVSSXF 0.75SQ(완제품)"/>
    <s v="A/R송장 (IN)"/>
    <n v="2000"/>
    <s v="M"/>
    <n v="14.12"/>
    <n v="0.59"/>
    <n v="1182"/>
  </r>
  <r>
    <x v="1"/>
    <s v="顾客"/>
    <s v="內需"/>
    <s v="-無-"/>
    <s v="C00001"/>
    <x v="2"/>
    <s v="江苏京信电子有限公司(Cable)"/>
    <s v="자동차(조사)"/>
    <s v="AVSSXF"/>
    <n v="100003063"/>
    <s v="AVSSXF"/>
    <s v="0.75SQ"/>
    <s v="Y"/>
    <m/>
    <n v="1000"/>
    <s v="완제품"/>
    <s v="AVSSXF 0.75SQ(완제품)"/>
    <s v="A/R송장 (IN)"/>
    <n v="850"/>
    <s v="M"/>
    <n v="6"/>
    <n v="0.59"/>
    <n v="502.35"/>
  </r>
  <r>
    <x v="1"/>
    <s v="顾客"/>
    <s v="內需"/>
    <s v="-無-"/>
    <s v="C00001"/>
    <x v="2"/>
    <s v="江苏京信电子有限公司(Cable)"/>
    <s v="자동차(조사)"/>
    <s v="AVSSXF"/>
    <n v="100003119"/>
    <s v="AVSSXF"/>
    <s v="2SQ"/>
    <s v="P"/>
    <m/>
    <n v="500"/>
    <s v="완제품"/>
    <s v="AVSSXF 2SQ(완제품)"/>
    <s v="A/R송장 (IN)"/>
    <n v="500"/>
    <s v="M"/>
    <n v="9.0299999999999994"/>
    <n v="1.34"/>
    <n v="667.9"/>
  </r>
  <r>
    <x v="1"/>
    <s v="顾客"/>
    <s v="內需"/>
    <s v="-無-"/>
    <s v="C00001"/>
    <x v="2"/>
    <s v="江苏京信电子有限公司(Cable)"/>
    <s v="자동차(조사)"/>
    <s v="AVSSXF"/>
    <n v="100003121"/>
    <s v="AVSSXF"/>
    <s v="2SQ"/>
    <s v="R"/>
    <m/>
    <n v="500"/>
    <s v="완제품"/>
    <s v="AVSSXF 2SQ(완제품)"/>
    <s v="A/R송장 (IN)"/>
    <n v="1300"/>
    <s v="M"/>
    <n v="23.47"/>
    <n v="1.34"/>
    <n v="1736.54"/>
  </r>
  <r>
    <x v="1"/>
    <s v="顾客"/>
    <s v="內需"/>
    <s v="-無-"/>
    <s v="C00001"/>
    <x v="2"/>
    <s v="江苏京信电子有限公司(Cable)"/>
    <s v="자동차(조사)"/>
    <s v="AVSSXF"/>
    <n v="100003139"/>
    <s v="AVSSXF"/>
    <s v="2.5SQ"/>
    <s v="W"/>
    <m/>
    <n v="400"/>
    <s v="완제품"/>
    <s v="AVSSXF 2.5SQ(완제품)"/>
    <s v="A/R송장 (IN)"/>
    <n v="400"/>
    <s v="M"/>
    <n v="9.57"/>
    <n v="1.77"/>
    <n v="709.52"/>
  </r>
  <r>
    <x v="1"/>
    <s v="顾客"/>
    <s v="內需"/>
    <s v="-無-"/>
    <s v="C00001"/>
    <x v="2"/>
    <s v="江苏京信电子有限公司(Cable)"/>
    <s v="자동차(조사)"/>
    <s v="AVSSXF"/>
    <n v="100012935"/>
    <s v="AVSSXF"/>
    <s v="0.85SQ"/>
    <s v="L"/>
    <s v="NPS"/>
    <n v="8000"/>
    <s v="완제품"/>
    <s v="AVSSXF 0.85SQ(완제품)"/>
    <s v="A/R송장 (IN)"/>
    <n v="16000"/>
    <s v="M"/>
    <n v="124.16"/>
    <n v="0.63"/>
    <n v="10099.200000000001"/>
  </r>
  <r>
    <x v="1"/>
    <s v="顾客"/>
    <s v="內需"/>
    <s v="-無-"/>
    <s v="C00001"/>
    <x v="2"/>
    <s v="江苏京信电子有限公司(Cable)"/>
    <s v="자동차(조사)"/>
    <s v="AVSSXF"/>
    <n v="100012936"/>
    <s v="AVSSXF"/>
    <s v="0.85SQ"/>
    <s v="R"/>
    <s v="NPS"/>
    <n v="8000"/>
    <s v="완제품"/>
    <s v="AVSSXF 0.85SQ(완제품)"/>
    <s v="A/R송장 (IN)"/>
    <n v="16000"/>
    <s v="M"/>
    <n v="124.16"/>
    <n v="0.63"/>
    <n v="10099.200000000001"/>
  </r>
  <r>
    <x v="1"/>
    <s v="顾客"/>
    <s v="內需"/>
    <s v="-無-"/>
    <s v="C00001"/>
    <x v="2"/>
    <s v="江苏京信电子有限公司(Cable)"/>
    <s v="자동차(조사)"/>
    <s v="AVSSXF"/>
    <n v="100002990"/>
    <s v="AVSSXF"/>
    <s v="0.5SQ"/>
    <s v="Gr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2972"/>
    <s v="AVSSXF"/>
    <s v="0.3SQ"/>
    <s v="G/O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68"/>
    <s v="AVSSXF"/>
    <s v="0.3SQ"/>
    <s v="Br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73"/>
    <s v="AVSSXF"/>
    <s v="0.3SQ"/>
    <s v="G"/>
    <m/>
    <n v="1500"/>
    <s v="완제품"/>
    <s v="AVSSXF 0.3SQ(완제품)"/>
    <s v="A/R송장 (IN)"/>
    <n v="6000"/>
    <s v="M"/>
    <n v="20.52"/>
    <n v="0.37"/>
    <n v="2212.8000000000002"/>
  </r>
  <r>
    <x v="1"/>
    <s v="顾客"/>
    <s v="內需"/>
    <s v="-無-"/>
    <s v="C00001"/>
    <x v="2"/>
    <s v="江苏京信电子有限公司(Cable)"/>
    <s v="자동차(조사)"/>
    <s v="AVSSXF"/>
    <n v="100002971"/>
    <s v="AVSSXF"/>
    <s v="0.3SQ"/>
    <s v="G/B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72"/>
    <s v="AVSSXF"/>
    <s v="0.3SQ"/>
    <s v="G/O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63"/>
    <s v="AVSSXF"/>
    <s v="0.3SQ"/>
    <s v="Gr"/>
    <m/>
    <n v="1500"/>
    <s v="완제품"/>
    <s v="AVSSXF 0.3SQ(완제품)"/>
    <s v="A/R송장 (IN)"/>
    <n v="1200"/>
    <s v="M"/>
    <n v="4.0999999999999996"/>
    <n v="0.37"/>
    <n v="442.56"/>
  </r>
  <r>
    <x v="1"/>
    <s v="顾客"/>
    <s v="內需"/>
    <s v="-無-"/>
    <s v="C00001"/>
    <x v="2"/>
    <s v="江苏京信电子有限公司(Cable)"/>
    <s v="자동차(조사)"/>
    <s v="AVSSXF"/>
    <n v="100002976"/>
    <s v="AVSSXF"/>
    <s v="0.3SQ"/>
    <s v="L"/>
    <m/>
    <n v="1500"/>
    <s v="완제품"/>
    <s v="AVSSXF 0.3SQ(완제품)"/>
    <s v="A/R송장 (IN)"/>
    <n v="5700"/>
    <s v="M"/>
    <n v="19.489999999999998"/>
    <n v="0.37"/>
    <n v="2102.16"/>
  </r>
  <r>
    <x v="1"/>
    <s v="顾客"/>
    <s v="內需"/>
    <s v="-無-"/>
    <s v="C00001"/>
    <x v="2"/>
    <s v="江苏京信电子有限公司(Cable)"/>
    <s v="자동차(조사)"/>
    <s v="AVSSXF"/>
    <n v="100002974"/>
    <s v="AVSSXF"/>
    <s v="0.3SQ"/>
    <s v="L/B"/>
    <m/>
    <n v="1500"/>
    <s v="완제품"/>
    <s v="AVSSXF 0.3SQ(완제품)"/>
    <s v="A/R송장 (IN)"/>
    <n v="1300"/>
    <s v="M"/>
    <n v="4.45"/>
    <n v="0.37"/>
    <n v="479.44"/>
  </r>
  <r>
    <x v="1"/>
    <s v="顾客"/>
    <s v="內需"/>
    <s v="-無-"/>
    <s v="C00001"/>
    <x v="2"/>
    <s v="江苏京信电子有限公司(Cable)"/>
    <s v="자동차(조사)"/>
    <s v="AVSSXF"/>
    <n v="100002970"/>
    <s v="AVSSXF"/>
    <s v="0.3SQ"/>
    <s v="O"/>
    <m/>
    <n v="1500"/>
    <s v="완제품"/>
    <s v="AVSSXF 0.3SQ(완제품)"/>
    <s v="A/R송장 (IN)"/>
    <n v="3000"/>
    <s v="M"/>
    <n v="10.26"/>
    <n v="0.37"/>
    <n v="1106.4000000000001"/>
  </r>
  <r>
    <x v="1"/>
    <s v="顾客"/>
    <s v="內需"/>
    <s v="-無-"/>
    <s v="C00001"/>
    <x v="2"/>
    <s v="江苏京信电子有限公司(Cable)"/>
    <s v="자동차(조사)"/>
    <s v="AVSSXF"/>
    <n v="100002978"/>
    <s v="AVSSXF"/>
    <s v="0.3SQ"/>
    <s v="P"/>
    <m/>
    <n v="1500"/>
    <s v="완제품"/>
    <s v="AVSSXF 0.3SQ(완제품)"/>
    <s v="A/R송장 (IN)"/>
    <n v="4500"/>
    <s v="M"/>
    <n v="15.39"/>
    <n v="0.37"/>
    <n v="1659.6"/>
  </r>
  <r>
    <x v="1"/>
    <s v="顾客"/>
    <s v="內需"/>
    <s v="-無-"/>
    <s v="C00001"/>
    <x v="2"/>
    <s v="江苏京信电子有限公司(Cable)"/>
    <s v="자동차(조사)"/>
    <s v="AVSSXF"/>
    <n v="100002981"/>
    <s v="AVSSXF"/>
    <s v="0.3SQ"/>
    <s v="R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80"/>
    <s v="AVSSXF"/>
    <s v="0.3SQ"/>
    <s v="R/O"/>
    <m/>
    <n v="1500"/>
    <s v="완제품"/>
    <s v="AVSSXF 0.3SQ(완제품)"/>
    <s v="A/R송장 (IN)"/>
    <n v="1350"/>
    <s v="M"/>
    <n v="4.62"/>
    <n v="0.37"/>
    <n v="497.88"/>
  </r>
  <r>
    <x v="1"/>
    <s v="顾客"/>
    <s v="內需"/>
    <s v="-無-"/>
    <s v="C00001"/>
    <x v="2"/>
    <s v="江苏京信电子有限公司(Cable)"/>
    <s v="자동차(조사)"/>
    <s v="AVSSXF"/>
    <n v="100002984"/>
    <s v="AVSSXF"/>
    <s v="0.3SQ"/>
    <s v="W"/>
    <m/>
    <n v="1500"/>
    <s v="완제품"/>
    <s v="AVSSXF 0.3SQ(완제품)"/>
    <s v="A/R송장 (IN)"/>
    <n v="7500"/>
    <s v="M"/>
    <n v="25.65"/>
    <n v="0.37"/>
    <n v="2766"/>
  </r>
  <r>
    <x v="1"/>
    <s v="顾客"/>
    <s v="內需"/>
    <s v="-無-"/>
    <s v="C00001"/>
    <x v="2"/>
    <s v="江苏京信电子有限公司(Cable)"/>
    <s v="자동차(조사)"/>
    <s v="AVSSXF"/>
    <n v="100002982"/>
    <s v="AVSSXF"/>
    <s v="0.3SQ"/>
    <s v="W/B"/>
    <m/>
    <n v="1500"/>
    <s v="완제품"/>
    <s v="AVSSXF 0.3SQ(완제품)"/>
    <s v="A/R송장 (IN)"/>
    <n v="3000"/>
    <s v="M"/>
    <n v="10.26"/>
    <n v="0.37"/>
    <n v="1106.4000000000001"/>
  </r>
  <r>
    <x v="1"/>
    <s v="顾客"/>
    <s v="內需"/>
    <s v="-無-"/>
    <s v="C00001"/>
    <x v="2"/>
    <s v="江苏京信电子有限公司(Cable)"/>
    <s v="자동차(조사)"/>
    <s v="AVSSXF"/>
    <n v="100002983"/>
    <s v="AVSSXF"/>
    <s v="0.3SQ"/>
    <s v="W/O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87"/>
    <s v="AVSSXF"/>
    <s v="0.3SQ"/>
    <s v="Y"/>
    <m/>
    <n v="1500"/>
    <s v="완제품"/>
    <s v="AVSSXF 0.3SQ(완제품)"/>
    <s v="A/R송장 (IN)"/>
    <n v="1250"/>
    <s v="M"/>
    <n v="4.28"/>
    <n v="0.37"/>
    <n v="461"/>
  </r>
  <r>
    <x v="1"/>
    <s v="顾客"/>
    <s v="內需"/>
    <s v="-無-"/>
    <s v="C00001"/>
    <x v="2"/>
    <s v="江苏京信电子有限公司(Cable)"/>
    <s v="자동차(조사)"/>
    <s v="AVSSXF"/>
    <n v="100002985"/>
    <s v="AVSSXF"/>
    <s v="0.3SQ"/>
    <s v="Y/B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3001"/>
    <s v="AVSSXF"/>
    <s v="0.5SQ"/>
    <s v="Br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2998"/>
    <s v="AVSSXF"/>
    <s v="0.5SQ"/>
    <s v="Br/O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3013"/>
    <s v="AVSSXF"/>
    <s v="0.5SQ"/>
    <s v="G"/>
    <m/>
    <n v="1000"/>
    <s v="완제품"/>
    <s v="AVSSXF 0.5SQ(완제품)"/>
    <s v="A/R송장 (IN)"/>
    <n v="9000"/>
    <s v="M"/>
    <n v="43.38"/>
    <n v="0.46"/>
    <n v="4122"/>
  </r>
  <r>
    <x v="1"/>
    <s v="顾客"/>
    <s v="內需"/>
    <s v="-無-"/>
    <s v="C00001"/>
    <x v="2"/>
    <s v="江苏京信电子有限公司(Cable)"/>
    <s v="자동차(조사)"/>
    <s v="AVSSXF"/>
    <n v="100003008"/>
    <s v="AVSSXF"/>
    <s v="0.5SQ"/>
    <s v="G/B"/>
    <m/>
    <n v="1000"/>
    <s v="완제품"/>
    <s v="AVSSXF 0.5SQ(완제품)"/>
    <s v="A/R송장 (IN)"/>
    <n v="4000"/>
    <s v="M"/>
    <n v="19.28"/>
    <n v="0.46"/>
    <n v="1832"/>
  </r>
  <r>
    <x v="1"/>
    <s v="顾客"/>
    <s v="內需"/>
    <s v="-無-"/>
    <s v="C00001"/>
    <x v="2"/>
    <s v="江苏京信电子有限公司(Cable)"/>
    <s v="자동차(조사)"/>
    <s v="AVSSXF"/>
    <n v="100003010"/>
    <s v="AVSSXF"/>
    <s v="0.5SQ"/>
    <s v="G/O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2990"/>
    <s v="AVSSXF"/>
    <s v="0.5SQ"/>
    <s v="Gr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3020"/>
    <s v="AVSSXF"/>
    <s v="0.5SQ"/>
    <s v="L"/>
    <m/>
    <n v="1000"/>
    <s v="완제품"/>
    <s v="AVSSXF 0.5SQ(완제품)"/>
    <s v="A/R송장 (IN)"/>
    <n v="8000"/>
    <s v="M"/>
    <n v="38.56"/>
    <n v="0.46"/>
    <n v="3664"/>
  </r>
  <r>
    <x v="1"/>
    <s v="顾客"/>
    <s v="內需"/>
    <s v="-無-"/>
    <s v="C00001"/>
    <x v="2"/>
    <s v="江苏京信电子有限公司(Cable)"/>
    <s v="자동차(조사)"/>
    <s v="AVSSXF"/>
    <n v="100003015"/>
    <s v="AVSSXF"/>
    <s v="0.5SQ"/>
    <s v="L/O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3002"/>
    <s v="AVSSXF"/>
    <s v="0.5SQ"/>
    <s v="O/B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3024"/>
    <s v="AVSSXF"/>
    <s v="0.5SQ"/>
    <s v="P"/>
    <m/>
    <n v="1000"/>
    <s v="완제품"/>
    <s v="AVSSXF 0.5SQ(완제품)"/>
    <s v="A/R송장 (IN)"/>
    <n v="6000"/>
    <s v="M"/>
    <n v="28.92"/>
    <n v="0.46"/>
    <n v="2748"/>
  </r>
  <r>
    <x v="1"/>
    <s v="顾客"/>
    <s v="內需"/>
    <s v="-無-"/>
    <s v="C00001"/>
    <x v="2"/>
    <s v="江苏京信电子有限公司(Cable)"/>
    <s v="자동차(조사)"/>
    <s v="AVSSXF"/>
    <n v="100003027"/>
    <s v="AVSSXF"/>
    <s v="0.5SQ"/>
    <s v="R"/>
    <m/>
    <n v="1000"/>
    <s v="완제품"/>
    <s v="AVSSXF 0.5SQ(완제품)"/>
    <s v="A/R송장 (IN)"/>
    <n v="800"/>
    <s v="M"/>
    <n v="3.86"/>
    <n v="0.46"/>
    <n v="366.4"/>
  </r>
  <r>
    <x v="1"/>
    <s v="顾客"/>
    <s v="內需"/>
    <s v="-無-"/>
    <s v="C00001"/>
    <x v="2"/>
    <s v="江苏京信电子有限公司(Cable)"/>
    <s v="자동차(조사)"/>
    <s v="AVSSXF"/>
    <n v="100003031"/>
    <s v="AVSSXF"/>
    <s v="0.5SQ"/>
    <s v="W"/>
    <m/>
    <n v="1000"/>
    <s v="완제품"/>
    <s v="AVSSXF 0.5SQ(완제품)"/>
    <s v="A/R송장 (IN)"/>
    <n v="9000"/>
    <s v="M"/>
    <n v="43.38"/>
    <n v="0.46"/>
    <n v="4122"/>
  </r>
  <r>
    <x v="1"/>
    <s v="顾客"/>
    <s v="內需"/>
    <s v="-無-"/>
    <s v="C00001"/>
    <x v="2"/>
    <s v="江苏京信电子有限公司(Cable)"/>
    <s v="자동차(조사)"/>
    <s v="AVSSXF"/>
    <n v="100003029"/>
    <s v="AVSSXF"/>
    <s v="0.5SQ"/>
    <s v="W/B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37"/>
    <s v="AVSSXF"/>
    <s v="0.5SQ"/>
    <s v="Y"/>
    <m/>
    <n v="1000"/>
    <s v="완제품"/>
    <s v="AVSSXF 0.5SQ(완제품)"/>
    <s v="A/R송장 (IN)"/>
    <n v="4000"/>
    <s v="M"/>
    <n v="19.28"/>
    <n v="0.46"/>
    <n v="1832"/>
  </r>
  <r>
    <x v="1"/>
    <s v="顾客"/>
    <s v="內需"/>
    <s v="-無-"/>
    <s v="C00001"/>
    <x v="2"/>
    <s v="江苏京信电子有限公司(Cable)"/>
    <s v="자동차(조사)"/>
    <s v="AVSSXF"/>
    <n v="100003044"/>
    <s v="AVSSXF"/>
    <s v="0.75SQ"/>
    <s v="Br"/>
    <m/>
    <n v="1000"/>
    <s v="완제품"/>
    <s v="AVSSXF 0.75SQ(완제품)"/>
    <s v="A/R송장 (IN)"/>
    <n v="1450"/>
    <s v="M"/>
    <n v="10.24"/>
    <n v="0.59"/>
    <n v="856.95"/>
  </r>
  <r>
    <x v="1"/>
    <s v="顾客"/>
    <s v="內需"/>
    <s v="-無-"/>
    <s v="C00001"/>
    <x v="2"/>
    <s v="江苏京信电子有限公司(Cable)"/>
    <s v="자동차(조사)"/>
    <s v="AVSSXF"/>
    <n v="100003053"/>
    <s v="AVSSXF"/>
    <s v="0.75SQ"/>
    <s v="L"/>
    <m/>
    <n v="1000"/>
    <s v="완제품"/>
    <s v="AVSSXF 0.75SQ(완제품)"/>
    <s v="A/R송장 (IN)"/>
    <n v="2650"/>
    <s v="M"/>
    <n v="18.71"/>
    <n v="0.59"/>
    <n v="1566.15"/>
  </r>
  <r>
    <x v="1"/>
    <s v="顾客"/>
    <s v="內需"/>
    <s v="-無-"/>
    <s v="C00001"/>
    <x v="2"/>
    <s v="江苏京信电子有限公司(Cable)"/>
    <s v="자동차(조사)"/>
    <s v="AVSSXF"/>
    <n v="100003055"/>
    <s v="AVSSXF"/>
    <s v="0.75SQ"/>
    <s v="P"/>
    <m/>
    <n v="1000"/>
    <s v="완제품"/>
    <s v="AVSSXF 0.75SQ(완제품)"/>
    <s v="A/R송장 (IN)"/>
    <n v="2000"/>
    <s v="M"/>
    <n v="14.12"/>
    <n v="0.59"/>
    <n v="1182"/>
  </r>
  <r>
    <x v="1"/>
    <s v="顾客"/>
    <s v="內需"/>
    <s v="-無-"/>
    <s v="C00001"/>
    <x v="2"/>
    <s v="江苏京信电子有限公司(Cable)"/>
    <s v="자동차(조사)"/>
    <s v="AVSSXF"/>
    <n v="100003058"/>
    <s v="AVSSXF"/>
    <s v="0.75SQ"/>
    <s v="R"/>
    <m/>
    <n v="1000"/>
    <s v="완제품"/>
    <s v="AVSSXF 0.75SQ(완제품)"/>
    <s v="A/R송장 (IN)"/>
    <n v="1750"/>
    <s v="M"/>
    <n v="12.36"/>
    <n v="0.59"/>
    <n v="1034.25"/>
  </r>
  <r>
    <x v="1"/>
    <s v="顾客"/>
    <s v="內需"/>
    <s v="-無-"/>
    <s v="C00001"/>
    <x v="2"/>
    <s v="江苏京信电子有限公司(Cable)"/>
    <s v="자동차(조사)"/>
    <s v="AVSSXF"/>
    <n v="100003060"/>
    <s v="AVSSXF"/>
    <s v="0.75SQ"/>
    <s v="W"/>
    <m/>
    <n v="1000"/>
    <s v="완제품"/>
    <s v="AVSSXF 0.75SQ(완제품)"/>
    <s v="A/R송장 (IN)"/>
    <n v="900"/>
    <s v="M"/>
    <n v="6.35"/>
    <n v="0.59"/>
    <n v="531.9"/>
  </r>
  <r>
    <x v="1"/>
    <s v="顾客"/>
    <s v="內需"/>
    <s v="-無-"/>
    <s v="C00001"/>
    <x v="2"/>
    <s v="江苏京信电子有限公司(Cable)"/>
    <s v="자동차(조사)"/>
    <s v="AVSSXF"/>
    <n v="100003063"/>
    <s v="AVSSXF"/>
    <s v="0.75SQ"/>
    <s v="Y"/>
    <m/>
    <n v="1000"/>
    <s v="완제품"/>
    <s v="AVSSXF 0.75SQ(완제품)"/>
    <s v="A/R송장 (IN)"/>
    <n v="1000"/>
    <s v="M"/>
    <n v="7.06"/>
    <n v="0.59"/>
    <n v="591"/>
  </r>
  <r>
    <x v="1"/>
    <s v="顾客"/>
    <s v="內需"/>
    <s v="-無-"/>
    <s v="C00001"/>
    <x v="2"/>
    <s v="江苏京信电子有限公司(Cable)"/>
    <s v="자동차(조사)"/>
    <s v="AVSSXF"/>
    <n v="100003113"/>
    <s v="AVSSXF"/>
    <s v="2SQ"/>
    <s v="B"/>
    <m/>
    <n v="500"/>
    <s v="완제품"/>
    <s v="AVSSXF 2SQ(완제품)"/>
    <s v="A/R송장 (IN)"/>
    <n v="500"/>
    <s v="M"/>
    <n v="9.0299999999999994"/>
    <n v="1.34"/>
    <n v="667.9"/>
  </r>
  <r>
    <x v="1"/>
    <s v="顾客"/>
    <s v="內需"/>
    <s v="-無-"/>
    <s v="C00001"/>
    <x v="2"/>
    <s v="江苏京信电子有限公司(Cable)"/>
    <s v="자동차(조사)"/>
    <s v="AVSSXF"/>
    <n v="100003119"/>
    <s v="AVSSXF"/>
    <s v="2SQ"/>
    <s v="P"/>
    <m/>
    <n v="500"/>
    <s v="완제품"/>
    <s v="AVSSXF 2SQ(완제품)"/>
    <s v="A/R송장 (IN)"/>
    <n v="500"/>
    <s v="M"/>
    <n v="9.0299999999999994"/>
    <n v="1.34"/>
    <n v="667.9"/>
  </r>
  <r>
    <x v="1"/>
    <s v="顾客"/>
    <s v="內需"/>
    <s v="-無-"/>
    <s v="C00001"/>
    <x v="2"/>
    <s v="江苏京信电子有限公司(Cable)"/>
    <s v="자동차(조사)"/>
    <s v="AVSSXF"/>
    <n v="100003121"/>
    <s v="AVSSXF"/>
    <s v="2SQ"/>
    <s v="R"/>
    <m/>
    <n v="500"/>
    <s v="완제품"/>
    <s v="AVSSXF 2SQ(완제품)"/>
    <s v="A/R송장 (IN)"/>
    <n v="500"/>
    <s v="M"/>
    <n v="9.0299999999999994"/>
    <n v="1.34"/>
    <n v="667.9"/>
  </r>
  <r>
    <x v="1"/>
    <s v="顾客"/>
    <s v="內需"/>
    <s v="-無-"/>
    <s v="C00001"/>
    <x v="2"/>
    <s v="江苏京信电子有限公司(Cable)"/>
    <s v="자동차(조사)"/>
    <s v="AVSSXF"/>
    <n v="100018961"/>
    <s v="AVSSXF"/>
    <s v="0.5SQ"/>
    <s v="O/B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2900"/>
    <s v="AVSSXF"/>
    <s v="0.3SQ"/>
    <s v="L/O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00003116"/>
    <s v="AVSSXF"/>
    <s v="2SQ"/>
    <s v="G"/>
    <m/>
    <n v="500"/>
    <s v="완제품"/>
    <s v="AVSSXF 2SQ(완제품)"/>
    <s v="A/R송장 (IN)"/>
    <n v="500"/>
    <s v="M"/>
    <n v="9.0299999999999994"/>
    <n v="1.34"/>
    <n v="667.9"/>
  </r>
  <r>
    <x v="1"/>
    <s v="顾客"/>
    <s v="內需"/>
    <s v="-無-"/>
    <s v="C00001"/>
    <x v="2"/>
    <s v="江苏京信电子有限公司(Cable)"/>
    <s v="자동차(조사)"/>
    <s v="AVSSXF"/>
    <n v="100003066"/>
    <s v="AVSSXF"/>
    <s v="0.85SQ"/>
    <s v="B"/>
    <m/>
    <n v="1000"/>
    <s v="완제품"/>
    <s v="AVSSXF 0.85SQ(완제품)"/>
    <s v="A/R송장 (IN)"/>
    <n v="2000"/>
    <s v="M"/>
    <n v="15.52"/>
    <n v="0.63"/>
    <n v="1262.4000000000001"/>
  </r>
  <r>
    <x v="1"/>
    <s v="顾客"/>
    <s v="內需"/>
    <s v="-無-"/>
    <s v="C00001"/>
    <x v="2"/>
    <s v="江苏京信电子有限公司(Cable)"/>
    <s v="자동차(조사)"/>
    <s v="AVSSXF"/>
    <n v="100003072"/>
    <s v="AVSSXF"/>
    <s v="0.85SQ"/>
    <s v="G"/>
    <m/>
    <n v="1000"/>
    <s v="완제품"/>
    <s v="AVSSXF 0.85SQ(완제품)"/>
    <s v="A/R송장 (IN)"/>
    <n v="1000"/>
    <s v="M"/>
    <n v="7.76"/>
    <n v="0.63"/>
    <n v="631.20000000000005"/>
  </r>
  <r>
    <x v="1"/>
    <s v="顾客"/>
    <s v="內需"/>
    <s v="-無-"/>
    <s v="C00001"/>
    <x v="2"/>
    <s v="江苏京信电子有限公司(Cable)"/>
    <s v="자동차(조사)"/>
    <s v="AVSSXF"/>
    <n v="100003139"/>
    <s v="AVSSXF"/>
    <s v="2.5SQ"/>
    <s v="W"/>
    <m/>
    <n v="400"/>
    <s v="완제품"/>
    <s v="AVSSXF 2.5SQ(완제품)"/>
    <s v="A/R송장 (IN)"/>
    <n v="400"/>
    <s v="M"/>
    <n v="9.57"/>
    <n v="1.77"/>
    <n v="709.52"/>
  </r>
  <r>
    <x v="1"/>
    <s v="顾客"/>
    <s v="內需"/>
    <s v="-無-"/>
    <s v="C00001"/>
    <x v="2"/>
    <s v="江苏京信电子有限公司(Cable)"/>
    <s v="자동차(조사)"/>
    <s v="AVSSXF"/>
    <n v="100018953"/>
    <s v="AVSSXF"/>
    <s v="0.5SQ"/>
    <s v="G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2894"/>
    <s v="AVSSXF"/>
    <s v="0.3SQ"/>
    <s v="G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00012901"/>
    <s v="AVSSXF"/>
    <s v="0.3SQ"/>
    <s v="O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00012907"/>
    <s v="AVSSXF"/>
    <s v="0.3SQ"/>
    <s v="Y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00011201"/>
    <s v="AVSSXF"/>
    <s v="0.3SQ"/>
    <s v="W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00018952"/>
    <s v="AVSSXF"/>
    <s v="0.5SQ"/>
    <s v="Br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8999"/>
    <s v="AVSSXF"/>
    <s v="0.5SQ"/>
    <s v="W/B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2941"/>
    <s v="AVSSXF"/>
    <s v="1.25SQ"/>
    <s v="G"/>
    <s v="NPS"/>
    <n v="5000"/>
    <s v="완제품"/>
    <s v="AVSSXF 1.25SQ(완제품)"/>
    <s v="A/R송장 (IN)"/>
    <n v="5000"/>
    <s v="M"/>
    <n v="58.2"/>
    <n v="0.91"/>
    <n v="4568.5"/>
  </r>
  <r>
    <x v="1"/>
    <s v="顾客"/>
    <s v="內需"/>
    <s v="-無-"/>
    <s v="C00001"/>
    <x v="2"/>
    <s v="江苏京信电子有限公司(Cable)"/>
    <s v="자동차(조사)"/>
    <s v="AVSSXF"/>
    <n v="100018959"/>
    <s v="AVSSXF"/>
    <s v="0.5SQ"/>
    <s v="L/O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1191"/>
    <s v="AVSSXF"/>
    <s v="0.3SQ"/>
    <s v="B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00003139"/>
    <s v="AVSSXF"/>
    <s v="2.5SQ"/>
    <s v="W"/>
    <m/>
    <n v="400"/>
    <s v="완제품"/>
    <s v="AVSSXF 2.5SQ(완제품)"/>
    <s v="A/R송장 (IN)"/>
    <n v="800"/>
    <s v="M"/>
    <n v="19.14"/>
    <n v="1.77"/>
    <n v="1419.04"/>
  </r>
  <r>
    <x v="1"/>
    <s v="顾客"/>
    <s v="內需"/>
    <s v="-無-"/>
    <s v="C00001"/>
    <x v="2"/>
    <s v="江苏京信电子有限公司(Cable)"/>
    <s v="자동차(조사)"/>
    <s v="AVSSXF"/>
    <n v="100003063"/>
    <s v="AVSSXF"/>
    <s v="0.75SQ"/>
    <s v="Y"/>
    <m/>
    <n v="1000"/>
    <s v="완제품"/>
    <s v="AVSSXF 0.75SQ(완제품)"/>
    <s v="A/R송장 (IN)"/>
    <n v="4000"/>
    <s v="M"/>
    <n v="28.24"/>
    <n v="0.59"/>
    <n v="2364"/>
  </r>
  <r>
    <x v="1"/>
    <s v="顾客"/>
    <s v="內需"/>
    <s v="-無-"/>
    <s v="C00001"/>
    <x v="2"/>
    <s v="江苏京信电子有限公司(Cable)"/>
    <s v="자동차(조사)"/>
    <s v="AVSSXF"/>
    <n v="100003025"/>
    <s v="AVSSXF"/>
    <s v="0.5SQ"/>
    <s v="R/B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121"/>
    <s v="AVSSXF"/>
    <s v="2SQ"/>
    <s v="R"/>
    <m/>
    <n v="500"/>
    <s v="완제품"/>
    <s v="AVSSXF 2SQ(완제품)"/>
    <s v="A/R송장 (IN)"/>
    <n v="3000"/>
    <s v="M"/>
    <n v="54.15"/>
    <n v="1.34"/>
    <n v="4007.4"/>
  </r>
  <r>
    <x v="1"/>
    <s v="顾客"/>
    <s v="內需"/>
    <s v="-無-"/>
    <s v="C00001"/>
    <x v="2"/>
    <s v="江苏京信电子有限公司(Cable)"/>
    <s v="자동차(조사)"/>
    <s v="AVSSXF"/>
    <n v="100003116"/>
    <s v="AVSSXF"/>
    <s v="2SQ"/>
    <s v="G"/>
    <m/>
    <n v="500"/>
    <s v="완제품"/>
    <s v="AVSSXF 2SQ(완제품)"/>
    <s v="A/R송장 (IN)"/>
    <n v="1000"/>
    <s v="M"/>
    <n v="18.05"/>
    <n v="1.34"/>
    <n v="1335.8"/>
  </r>
  <r>
    <x v="1"/>
    <s v="顾客"/>
    <s v="內需"/>
    <s v="-無-"/>
    <s v="C00001"/>
    <x v="2"/>
    <s v="江苏京信电子有限公司(Cable)"/>
    <s v="자동차(조사)"/>
    <s v="AVSSXF"/>
    <n v="100003039"/>
    <s v="AVSSXF"/>
    <s v="0.75SQ"/>
    <s v="Gr"/>
    <m/>
    <n v="1000"/>
    <s v="완제품"/>
    <s v="AVSSXF 0.75SQ(완제품)"/>
    <s v="A/R송장 (IN)"/>
    <n v="3350"/>
    <s v="M"/>
    <n v="23.65"/>
    <n v="0.59"/>
    <n v="1979.85"/>
  </r>
  <r>
    <x v="1"/>
    <s v="顾客"/>
    <s v="內需"/>
    <s v="-無-"/>
    <s v="C00001"/>
    <x v="2"/>
    <s v="江苏京信电子有限公司(Cable)"/>
    <s v="자동차(조사)"/>
    <s v="AVSSXF"/>
    <n v="100003136"/>
    <s v="AVSSXF"/>
    <s v="2.5SQ"/>
    <s v="R"/>
    <m/>
    <n v="400"/>
    <s v="완제품"/>
    <s v="AVSSXF 2.5SQ(완제품)"/>
    <s v="A/R송장 (IN)"/>
    <n v="2000"/>
    <s v="M"/>
    <n v="47.84"/>
    <n v="1.77"/>
    <n v="3547.6"/>
  </r>
  <r>
    <x v="1"/>
    <s v="顾客"/>
    <s v="內需"/>
    <s v="-無-"/>
    <s v="C00001"/>
    <x v="2"/>
    <s v="江苏京信电子有限公司(Cable)"/>
    <s v="자동차(조사)"/>
    <s v="AVSSXF"/>
    <n v="100003088"/>
    <s v="AVSSXF"/>
    <s v="1.25SQ"/>
    <s v="Gr"/>
    <m/>
    <n v="500"/>
    <s v="완제품"/>
    <s v="AVSSXF 1.25SQ(완제품)"/>
    <s v="A/R송장 (IN)"/>
    <n v="1000"/>
    <s v="M"/>
    <n v="11.64"/>
    <n v="0.91"/>
    <n v="913.7"/>
  </r>
  <r>
    <x v="1"/>
    <s v="顾客"/>
    <s v="內需"/>
    <s v="-無-"/>
    <s v="C00001"/>
    <x v="2"/>
    <s v="江苏京信电子有限公司(Cable)"/>
    <s v="자동차(조사)"/>
    <s v="AVSSXF"/>
    <n v="100003087"/>
    <s v="AVSSXF"/>
    <s v="0.85SQ"/>
    <s v="Y"/>
    <m/>
    <n v="1000"/>
    <s v="완제품"/>
    <s v="AVSSXF 0.85SQ(완제품)"/>
    <s v="A/R송장 (IN)"/>
    <n v="1000"/>
    <s v="M"/>
    <n v="7.76"/>
    <n v="0.63"/>
    <n v="631.20000000000005"/>
  </r>
  <r>
    <x v="1"/>
    <s v="顾客"/>
    <s v="內需"/>
    <s v="-無-"/>
    <s v="C00001"/>
    <x v="2"/>
    <s v="江苏京信电子有限公司(Cable)"/>
    <s v="자동차(조사)"/>
    <s v="AVSSXF"/>
    <n v="100003094"/>
    <s v="AVSSXF"/>
    <s v="1.25SQ"/>
    <s v="O"/>
    <m/>
    <n v="500"/>
    <s v="완제품"/>
    <s v="AVSSXF 1.25SQ(완제품)"/>
    <s v="A/R송장 (IN)"/>
    <n v="1500"/>
    <s v="M"/>
    <n v="17.46"/>
    <n v="0.91"/>
    <n v="1370.55"/>
  </r>
  <r>
    <x v="1"/>
    <s v="顾客"/>
    <s v="內需"/>
    <s v="-無-"/>
    <s v="C00001"/>
    <x v="2"/>
    <s v="江苏京信电子有限公司(Cable)"/>
    <s v="자동차(조사)"/>
    <s v="AVSSXF"/>
    <n v="100002966"/>
    <s v="AVSSXF"/>
    <s v="0.3SQ"/>
    <s v="Br/B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3122"/>
    <s v="AVSSXF"/>
    <s v="2SQ"/>
    <s v="W"/>
    <m/>
    <n v="500"/>
    <s v="완제품"/>
    <s v="AVSSXF 2SQ(완제품)"/>
    <s v="A/R송장 (IN)"/>
    <n v="1000"/>
    <s v="M"/>
    <n v="18.05"/>
    <n v="1.34"/>
    <n v="1335.8"/>
  </r>
  <r>
    <x v="1"/>
    <s v="顾客"/>
    <s v="內需"/>
    <s v="-無-"/>
    <s v="C00001"/>
    <x v="2"/>
    <s v="江苏京信电子有限公司(Cable)"/>
    <s v="자동차(조사)"/>
    <s v="AVSSXF"/>
    <n v="100003030"/>
    <s v="AVSSXF"/>
    <s v="0.5SQ"/>
    <s v="W/O"/>
    <m/>
    <n v="1000"/>
    <s v="완제품"/>
    <s v="AVSSXF 0.5SQ(완제품)"/>
    <s v="A/R송장 (IN)"/>
    <n v="4000"/>
    <s v="M"/>
    <n v="19.28"/>
    <n v="0.46"/>
    <n v="1832"/>
  </r>
  <r>
    <x v="1"/>
    <s v="顾客"/>
    <s v="內需"/>
    <s v="-無-"/>
    <s v="C00001"/>
    <x v="2"/>
    <s v="江苏京信电子有限公司(Cable)"/>
    <s v="자동차(조사)"/>
    <s v="AVSSXF"/>
    <n v="190020387"/>
    <s v="AVSSXF"/>
    <s v="1.5SQ"/>
    <s v="R"/>
    <m/>
    <n v="500"/>
    <s v="완제품"/>
    <s v="AVSSXF 1.5SQ(완제품)"/>
    <s v="A/R송장 (IN)"/>
    <n v="1000"/>
    <s v="M"/>
    <n v="13.72"/>
    <n v="0.98"/>
    <n v="975.3"/>
  </r>
  <r>
    <x v="1"/>
    <s v="顾客"/>
    <s v="內需"/>
    <s v="-無-"/>
    <s v="C00001"/>
    <x v="2"/>
    <s v="江苏京信电子有限公司(Cable)"/>
    <s v="자동차(조사)"/>
    <s v="AVSSXF"/>
    <n v="100018969"/>
    <s v="AVSSXF"/>
    <s v="0.5SQ"/>
    <s v="Y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8951"/>
    <s v="AVSSXF"/>
    <s v="0.5SQ"/>
    <s v="B"/>
    <s v="NPS"/>
    <n v="10000"/>
    <s v="완제품"/>
    <s v="AVSSXF 0.5SQ(완제품)"/>
    <s v="A/R송장 (IN)"/>
    <n v="49100"/>
    <s v="M"/>
    <n v="236.66"/>
    <n v="0.46"/>
    <n v="22487.8"/>
  </r>
  <r>
    <x v="1"/>
    <s v="顾客"/>
    <s v="內需"/>
    <s v="-無-"/>
    <s v="C00001"/>
    <x v="2"/>
    <s v="江苏京信电子有限公司(Cable)"/>
    <s v="자동차(조사)"/>
    <s v="AVSSXF"/>
    <n v="100018953"/>
    <s v="AVSSXF"/>
    <s v="0.5SQ"/>
    <s v="G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2890"/>
    <s v="AVSSXF"/>
    <s v="0.3SQ"/>
    <s v="B/O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00012939"/>
    <s v="AVSSXF"/>
    <s v="1.25SQ"/>
    <s v="B"/>
    <s v="NPS"/>
    <n v="5000"/>
    <s v="완제품"/>
    <s v="AVSSXF 1.25SQ(완제품)"/>
    <s v="A/R송장 (IN)"/>
    <n v="5000"/>
    <s v="M"/>
    <n v="58.2"/>
    <n v="0.91"/>
    <n v="4568.5"/>
  </r>
  <r>
    <x v="1"/>
    <s v="顾客"/>
    <s v="內需"/>
    <s v="-無-"/>
    <s v="C00001"/>
    <x v="2"/>
    <s v="江苏京信电子有限公司(Cable)"/>
    <s v="자동차(조사)"/>
    <s v="AVSSXF"/>
    <n v="100018955"/>
    <s v="AVSSXF"/>
    <s v="0.5SQ"/>
    <s v="Gr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8977"/>
    <s v="AVSSXF"/>
    <s v="0.5SQ"/>
    <s v="G/B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8962"/>
    <s v="AVSSXF"/>
    <s v="0.5SQ"/>
    <s v="P"/>
    <s v="NPS"/>
    <n v="10000"/>
    <s v="완제품"/>
    <s v="AVSSXF 0.5SQ(완제품)"/>
    <s v="A/R송장 (IN)"/>
    <n v="20000"/>
    <s v="M"/>
    <n v="96.4"/>
    <n v="0.46"/>
    <n v="9160"/>
  </r>
  <r>
    <x v="1"/>
    <s v="顾客"/>
    <s v="內需"/>
    <s v="-無-"/>
    <s v="C00001"/>
    <x v="2"/>
    <s v="江苏京信电子有限公司(Cable)"/>
    <s v="자동차(조사)"/>
    <s v="AVSSXF"/>
    <n v="100012946"/>
    <s v="AVSSXF"/>
    <s v="1.25SQ"/>
    <s v="R"/>
    <s v="NPS"/>
    <n v="5000"/>
    <s v="완제품"/>
    <s v="AVSSXF 1.25SQ(완제품)"/>
    <s v="A/R송장 (IN)"/>
    <n v="5000"/>
    <s v="M"/>
    <n v="58.2"/>
    <n v="0.91"/>
    <n v="4568.5"/>
  </r>
  <r>
    <x v="1"/>
    <s v="顾客"/>
    <s v="內需"/>
    <s v="-無-"/>
    <s v="C00001"/>
    <x v="2"/>
    <s v="江苏京信电子有限公司(Cable)"/>
    <s v="자동차(조사)"/>
    <s v="AVSSXF"/>
    <n v="100013829"/>
    <s v="AVSSXF"/>
    <s v="0.3SQ"/>
    <s v="O/B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00012945"/>
    <s v="AVSSXF"/>
    <s v="1.25SQ"/>
    <s v="P"/>
    <s v="NPS"/>
    <n v="5000"/>
    <s v="완제품"/>
    <s v="AVSSXF 1.25SQ(완제품)"/>
    <s v="A/R송장 (IN)"/>
    <n v="5000"/>
    <s v="M"/>
    <n v="58.2"/>
    <n v="0.91"/>
    <n v="4568.5"/>
  </r>
  <r>
    <x v="1"/>
    <s v="顾客"/>
    <s v="內需"/>
    <s v="-無-"/>
    <s v="C00001"/>
    <x v="2"/>
    <s v="江苏京信电子有限公司(Cable)"/>
    <s v="자동차(조사)"/>
    <s v="AVSSXF"/>
    <n v="100018999"/>
    <s v="AVSSXF"/>
    <s v="0.5SQ"/>
    <s v="W/B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91000003"/>
    <s v="AVSSXF"/>
    <s v="1.25SQ"/>
    <s v="Y"/>
    <s v="NPS"/>
    <n v="5000"/>
    <s v="완제품"/>
    <s v="AVSSXF 1.25SQ(완제품)"/>
    <s v="A/R송장 (IN)"/>
    <n v="5000"/>
    <s v="M"/>
    <n v="58.2"/>
    <n v="0.91"/>
    <n v="4568.5"/>
  </r>
  <r>
    <x v="1"/>
    <s v="顾客"/>
    <s v="內需"/>
    <s v="-無-"/>
    <s v="C00001"/>
    <x v="2"/>
    <s v="江苏京信电子有限公司(Cable)"/>
    <s v="자동차(조사)"/>
    <s v="AVSSXF"/>
    <n v="100018964"/>
    <s v="AVSSXF"/>
    <s v="0.5SQ"/>
    <s v="R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1194"/>
    <s v="AVSSXF"/>
    <s v="0.3SQ"/>
    <s v="Gr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00002972"/>
    <s v="AVSSXF"/>
    <s v="0.3SQ"/>
    <s v="G/O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3015"/>
    <s v="AVSSXF"/>
    <s v="0.5SQ"/>
    <s v="L/O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29"/>
    <s v="AVSSXF"/>
    <s v="0.5SQ"/>
    <s v="W/B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93"/>
    <s v="AVSSXF"/>
    <s v="1.25SQ"/>
    <s v="Br"/>
    <m/>
    <n v="500"/>
    <s v="완제품"/>
    <s v="AVSSXF 1.25SQ(완제품)"/>
    <s v="A/R송장 (IN)"/>
    <n v="500"/>
    <s v="M"/>
    <n v="5.82"/>
    <n v="0.91"/>
    <n v="456.85"/>
  </r>
  <r>
    <x v="1"/>
    <s v="顾客"/>
    <s v="內需"/>
    <s v="-無-"/>
    <s v="C00001"/>
    <x v="2"/>
    <s v="江苏京信电子有限公司(Cable)"/>
    <s v="자동차(조사)"/>
    <s v="AVSSXF"/>
    <n v="100002968"/>
    <s v="AVSSXF"/>
    <s v="0.3SQ"/>
    <s v="Br"/>
    <m/>
    <n v="1500"/>
    <s v="완제품"/>
    <s v="AVSSXF 0.3SQ(완제품)"/>
    <s v="A/R송장 (IN)"/>
    <n v="3000"/>
    <s v="M"/>
    <n v="10.26"/>
    <n v="0.37"/>
    <n v="1106.4000000000001"/>
  </r>
  <r>
    <x v="1"/>
    <s v="顾客"/>
    <s v="內需"/>
    <s v="-無-"/>
    <s v="C00001"/>
    <x v="2"/>
    <s v="江苏京信电子有限公司(Cable)"/>
    <s v="자동차(조사)"/>
    <s v="AVSSXF"/>
    <n v="100002967"/>
    <s v="AVSSXF"/>
    <s v="0.3SQ"/>
    <s v="Br/O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73"/>
    <s v="AVSSXF"/>
    <s v="0.3SQ"/>
    <s v="G"/>
    <m/>
    <n v="1500"/>
    <s v="완제품"/>
    <s v="AVSSXF 0.3SQ(완제품)"/>
    <s v="A/R송장 (IN)"/>
    <n v="3000"/>
    <s v="M"/>
    <n v="10.26"/>
    <n v="0.37"/>
    <n v="1106.4000000000001"/>
  </r>
  <r>
    <x v="1"/>
    <s v="顾客"/>
    <s v="內需"/>
    <s v="-無-"/>
    <s v="C00001"/>
    <x v="2"/>
    <s v="江苏京信电子有限公司(Cable)"/>
    <s v="자동차(조사)"/>
    <s v="AVSSXF"/>
    <n v="100002971"/>
    <s v="AVSSXF"/>
    <s v="0.3SQ"/>
    <s v="G/B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72"/>
    <s v="AVSSXF"/>
    <s v="0.3SQ"/>
    <s v="G/O"/>
    <m/>
    <n v="1500"/>
    <s v="완제품"/>
    <s v="AVSSXF 0.3SQ(완제품)"/>
    <s v="A/R송장 (IN)"/>
    <n v="6000"/>
    <s v="M"/>
    <n v="20.52"/>
    <n v="0.37"/>
    <n v="2212.8000000000002"/>
  </r>
  <r>
    <x v="1"/>
    <s v="顾客"/>
    <s v="內需"/>
    <s v="-無-"/>
    <s v="C00001"/>
    <x v="2"/>
    <s v="江苏京信电子有限公司(Cable)"/>
    <s v="자동차(조사)"/>
    <s v="AVSSXF"/>
    <n v="100002963"/>
    <s v="AVSSXF"/>
    <s v="0.3SQ"/>
    <s v="Gr"/>
    <m/>
    <n v="1500"/>
    <s v="완제품"/>
    <s v="AVSSXF 0.3SQ(완제품)"/>
    <s v="A/R송장 (IN)"/>
    <n v="4500"/>
    <s v="M"/>
    <n v="15.39"/>
    <n v="0.37"/>
    <n v="1659.6"/>
  </r>
  <r>
    <x v="1"/>
    <s v="顾客"/>
    <s v="內需"/>
    <s v="-無-"/>
    <s v="C00001"/>
    <x v="2"/>
    <s v="江苏京信电子有限公司(Cable)"/>
    <s v="자동차(조사)"/>
    <s v="AVSSXF"/>
    <n v="100002976"/>
    <s v="AVSSXF"/>
    <s v="0.3SQ"/>
    <s v="L"/>
    <m/>
    <n v="1500"/>
    <s v="완제품"/>
    <s v="AVSSXF 0.3SQ(완제품)"/>
    <s v="A/R송장 (IN)"/>
    <n v="4500"/>
    <s v="M"/>
    <n v="15.39"/>
    <n v="0.37"/>
    <n v="1659.6"/>
  </r>
  <r>
    <x v="1"/>
    <s v="顾客"/>
    <s v="內需"/>
    <s v="-無-"/>
    <s v="C00001"/>
    <x v="2"/>
    <s v="江苏京信电子有限公司(Cable)"/>
    <s v="자동차(조사)"/>
    <s v="AVSSXF"/>
    <n v="100002975"/>
    <s v="AVSSXF"/>
    <s v="0.3SQ"/>
    <s v="L/O"/>
    <m/>
    <n v="1500"/>
    <s v="완제품"/>
    <s v="AVSSXF 0.3SQ(완제품)"/>
    <s v="A/R송장 (IN)"/>
    <n v="3000"/>
    <s v="M"/>
    <n v="10.26"/>
    <n v="0.37"/>
    <n v="1106.4000000000001"/>
  </r>
  <r>
    <x v="1"/>
    <s v="顾客"/>
    <s v="內需"/>
    <s v="-無-"/>
    <s v="C00001"/>
    <x v="2"/>
    <s v="江苏京信电子有限公司(Cable)"/>
    <s v="자동차(조사)"/>
    <s v="AVSSXF"/>
    <n v="100002970"/>
    <s v="AVSSXF"/>
    <s v="0.3SQ"/>
    <s v="O"/>
    <m/>
    <n v="1500"/>
    <s v="완제품"/>
    <s v="AVSSXF 0.3SQ(완제품)"/>
    <s v="A/R송장 (IN)"/>
    <n v="3000"/>
    <s v="M"/>
    <n v="10.26"/>
    <n v="0.37"/>
    <n v="1106.4000000000001"/>
  </r>
  <r>
    <x v="1"/>
    <s v="顾客"/>
    <s v="內需"/>
    <s v="-無-"/>
    <s v="C00001"/>
    <x v="2"/>
    <s v="江苏京信电子有限公司(Cable)"/>
    <s v="자동차(조사)"/>
    <s v="AVSSXF"/>
    <n v="100002978"/>
    <s v="AVSSXF"/>
    <s v="0.3SQ"/>
    <s v="P"/>
    <m/>
    <n v="1500"/>
    <s v="완제품"/>
    <s v="AVSSXF 0.3SQ(완제품)"/>
    <s v="A/R송장 (IN)"/>
    <n v="7500"/>
    <s v="M"/>
    <n v="25.65"/>
    <n v="0.37"/>
    <n v="2766"/>
  </r>
  <r>
    <x v="1"/>
    <s v="顾客"/>
    <s v="內需"/>
    <s v="-無-"/>
    <s v="C00001"/>
    <x v="2"/>
    <s v="江苏京信电子有限公司(Cable)"/>
    <s v="자동차(조사)"/>
    <s v="AVSSXF"/>
    <n v="100002981"/>
    <s v="AVSSXF"/>
    <s v="0.3SQ"/>
    <s v="R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80"/>
    <s v="AVSSXF"/>
    <s v="0.3SQ"/>
    <s v="R/O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84"/>
    <s v="AVSSXF"/>
    <s v="0.3SQ"/>
    <s v="W"/>
    <m/>
    <n v="1500"/>
    <s v="완제품"/>
    <s v="AVSSXF 0.3SQ(완제품)"/>
    <s v="A/R송장 (IN)"/>
    <n v="7500"/>
    <s v="M"/>
    <n v="25.65"/>
    <n v="0.37"/>
    <n v="2766"/>
  </r>
  <r>
    <x v="1"/>
    <s v="顾客"/>
    <s v="內需"/>
    <s v="-無-"/>
    <s v="C00001"/>
    <x v="2"/>
    <s v="江苏京信电子有限公司(Cable)"/>
    <s v="자동차(조사)"/>
    <s v="AVSSXF"/>
    <n v="100002982"/>
    <s v="AVSSXF"/>
    <s v="0.3SQ"/>
    <s v="W/B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87"/>
    <s v="AVSSXF"/>
    <s v="0.3SQ"/>
    <s v="Y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85"/>
    <s v="AVSSXF"/>
    <s v="0.3SQ"/>
    <s v="Y/B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91"/>
    <s v="AVSSXF"/>
    <s v="0.5SQ"/>
    <s v="B/O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2998"/>
    <s v="AVSSXF"/>
    <s v="0.5SQ"/>
    <s v="Br/O"/>
    <m/>
    <n v="1000"/>
    <s v="완제품"/>
    <s v="AVSSXF 0.5SQ(완제품)"/>
    <s v="A/R송장 (IN)"/>
    <n v="3000"/>
    <s v="M"/>
    <n v="14.46"/>
    <n v="0.46"/>
    <n v="1374"/>
  </r>
  <r>
    <x v="1"/>
    <s v="顾客"/>
    <s v="內需"/>
    <s v="-無-"/>
    <s v="C00001"/>
    <x v="2"/>
    <s v="江苏京信电子有限公司(Cable)"/>
    <s v="자동차(조사)"/>
    <s v="AVSSXF"/>
    <n v="100003010"/>
    <s v="AVSSXF"/>
    <s v="0.5SQ"/>
    <s v="G/O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20"/>
    <s v="AVSSXF"/>
    <s v="0.5SQ"/>
    <s v="L"/>
    <m/>
    <n v="1000"/>
    <s v="완제품"/>
    <s v="AVSSXF 0.5SQ(완제품)"/>
    <s v="A/R송장 (IN)"/>
    <n v="5000"/>
    <s v="M"/>
    <n v="24.1"/>
    <n v="0.46"/>
    <n v="2290"/>
  </r>
  <r>
    <x v="1"/>
    <s v="顾客"/>
    <s v="內需"/>
    <s v="-無-"/>
    <s v="C00001"/>
    <x v="2"/>
    <s v="江苏京信电子有限公司(Cable)"/>
    <s v="자동차(조사)"/>
    <s v="AVSSXF"/>
    <n v="100003015"/>
    <s v="AVSSXF"/>
    <s v="0.5SQ"/>
    <s v="L/O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3004"/>
    <s v="AVSSXF"/>
    <s v="0.5SQ"/>
    <s v="O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02"/>
    <s v="AVSSXF"/>
    <s v="0.5SQ"/>
    <s v="O/B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24"/>
    <s v="AVSSXF"/>
    <s v="0.5SQ"/>
    <s v="P"/>
    <m/>
    <n v="1000"/>
    <s v="완제품"/>
    <s v="AVSSXF 0.5SQ(완제품)"/>
    <s v="A/R송장 (IN)"/>
    <n v="3000"/>
    <s v="M"/>
    <n v="14.46"/>
    <n v="0.46"/>
    <n v="1374"/>
  </r>
  <r>
    <x v="1"/>
    <s v="顾客"/>
    <s v="內需"/>
    <s v="-無-"/>
    <s v="C00001"/>
    <x v="2"/>
    <s v="江苏京信电子有限公司(Cable)"/>
    <s v="자동차(조사)"/>
    <s v="AVSSXF"/>
    <n v="100003026"/>
    <s v="AVSSXF"/>
    <s v="0.5SQ"/>
    <s v="R/O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31"/>
    <s v="AVSSXF"/>
    <s v="0.5SQ"/>
    <s v="W"/>
    <m/>
    <n v="1000"/>
    <s v="완제품"/>
    <s v="AVSSXF 0.5SQ(완제품)"/>
    <s v="A/R송장 (IN)"/>
    <n v="8000"/>
    <s v="M"/>
    <n v="38.56"/>
    <n v="0.46"/>
    <n v="3664"/>
  </r>
  <r>
    <x v="1"/>
    <s v="顾客"/>
    <s v="內需"/>
    <s v="-無-"/>
    <s v="C00001"/>
    <x v="2"/>
    <s v="江苏京信电子有限公司(Cable)"/>
    <s v="자동차(조사)"/>
    <s v="AVSSXF"/>
    <n v="100003029"/>
    <s v="AVSSXF"/>
    <s v="0.5SQ"/>
    <s v="W/B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37"/>
    <s v="AVSSXF"/>
    <s v="0.5SQ"/>
    <s v="Y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41"/>
    <s v="AVSSXF"/>
    <s v="0.75SQ"/>
    <s v="B"/>
    <m/>
    <n v="1000"/>
    <s v="완제품"/>
    <s v="AVSSXF 0.75SQ(완제품)"/>
    <s v="A/R송장 (IN)"/>
    <n v="2650"/>
    <s v="M"/>
    <n v="18.71"/>
    <n v="0.59"/>
    <n v="1566.15"/>
  </r>
  <r>
    <x v="1"/>
    <s v="顾客"/>
    <s v="內需"/>
    <s v="-無-"/>
    <s v="C00001"/>
    <x v="2"/>
    <s v="江苏京信电子有限公司(Cable)"/>
    <s v="자동차(조사)"/>
    <s v="AVSSXF"/>
    <n v="100003044"/>
    <s v="AVSSXF"/>
    <s v="0.75SQ"/>
    <s v="Br"/>
    <m/>
    <n v="1000"/>
    <s v="완제품"/>
    <s v="AVSSXF 0.75SQ(완제품)"/>
    <s v="A/R송장 (IN)"/>
    <n v="2000"/>
    <s v="M"/>
    <n v="14.12"/>
    <n v="0.59"/>
    <n v="1182"/>
  </r>
  <r>
    <x v="1"/>
    <s v="顾客"/>
    <s v="內需"/>
    <s v="-無-"/>
    <s v="C00001"/>
    <x v="2"/>
    <s v="江苏京信电子有限公司(Cable)"/>
    <s v="자동차(조사)"/>
    <s v="AVSSXF"/>
    <n v="100003053"/>
    <s v="AVSSXF"/>
    <s v="0.75SQ"/>
    <s v="L"/>
    <m/>
    <n v="1000"/>
    <s v="완제품"/>
    <s v="AVSSXF 0.75SQ(완제품)"/>
    <s v="A/R송장 (IN)"/>
    <n v="6000"/>
    <s v="M"/>
    <n v="42.36"/>
    <n v="0.59"/>
    <n v="3546"/>
  </r>
  <r>
    <x v="1"/>
    <s v="顾客"/>
    <s v="內需"/>
    <s v="-無-"/>
    <s v="C00001"/>
    <x v="2"/>
    <s v="江苏京信电子有限公司(Cable)"/>
    <s v="자동차(조사)"/>
    <s v="AVSSXF"/>
    <n v="100003055"/>
    <s v="AVSSXF"/>
    <s v="0.75SQ"/>
    <s v="P"/>
    <m/>
    <n v="1000"/>
    <s v="완제품"/>
    <s v="AVSSXF 0.75SQ(완제품)"/>
    <s v="A/R송장 (IN)"/>
    <n v="2000"/>
    <s v="M"/>
    <n v="14.12"/>
    <n v="0.59"/>
    <n v="1182"/>
  </r>
  <r>
    <x v="1"/>
    <s v="顾客"/>
    <s v="內需"/>
    <s v="-無-"/>
    <s v="C00001"/>
    <x v="2"/>
    <s v="江苏京信电子有限公司(Cable)"/>
    <s v="자동차(조사)"/>
    <s v="AVSSXF"/>
    <n v="100003058"/>
    <s v="AVSSXF"/>
    <s v="0.75SQ"/>
    <s v="R"/>
    <m/>
    <n v="1000"/>
    <s v="완제품"/>
    <s v="AVSSXF 0.75SQ(완제품)"/>
    <s v="A/R송장 (IN)"/>
    <n v="4000"/>
    <s v="M"/>
    <n v="28.24"/>
    <n v="0.59"/>
    <n v="2364"/>
  </r>
  <r>
    <x v="1"/>
    <s v="顾客"/>
    <s v="內需"/>
    <s v="-無-"/>
    <s v="C00001"/>
    <x v="2"/>
    <s v="江苏京信电子有限公司(Cable)"/>
    <s v="자동차(조사)"/>
    <s v="AVSSXF"/>
    <n v="100003060"/>
    <s v="AVSSXF"/>
    <s v="0.75SQ"/>
    <s v="W"/>
    <m/>
    <n v="1000"/>
    <s v="완제품"/>
    <s v="AVSSXF 0.75SQ(완제품)"/>
    <s v="A/R송장 (IN)"/>
    <n v="900"/>
    <s v="M"/>
    <n v="6.35"/>
    <n v="0.59"/>
    <n v="531.9"/>
  </r>
  <r>
    <x v="1"/>
    <s v="顾客"/>
    <s v="內需"/>
    <s v="-無-"/>
    <s v="C00001"/>
    <x v="2"/>
    <s v="江苏京信电子有限公司(Cable)"/>
    <s v="자동차(조사)"/>
    <s v="AVSSXF"/>
    <n v="100003100"/>
    <s v="AVSSXF"/>
    <s v="1.25SQ"/>
    <s v="P"/>
    <m/>
    <n v="500"/>
    <s v="완제품"/>
    <s v="AVSSXF 1.25SQ(완제품)"/>
    <s v="A/R송장 (IN)"/>
    <n v="1000"/>
    <s v="M"/>
    <n v="11.64"/>
    <n v="0.91"/>
    <n v="913.7"/>
  </r>
  <r>
    <x v="1"/>
    <s v="顾客"/>
    <s v="內需"/>
    <s v="-無-"/>
    <s v="C00001"/>
    <x v="2"/>
    <s v="江苏京信电子有限公司(Cable)"/>
    <s v="자동차(조사)"/>
    <s v="AVSSXF"/>
    <n v="100018969"/>
    <s v="AVSSXF"/>
    <s v="0.5SQ"/>
    <s v="Y"/>
    <s v="NPS"/>
    <n v="10000"/>
    <s v="완제품"/>
    <s v="AVSSXF 0.5SQ(완제품)"/>
    <s v="A/R송장 (IN)"/>
    <n v="20000"/>
    <s v="M"/>
    <n v="96.4"/>
    <n v="0.46"/>
    <n v="9160"/>
  </r>
  <r>
    <x v="1"/>
    <s v="顾客"/>
    <s v="內需"/>
    <s v="-無-"/>
    <s v="C00001"/>
    <x v="2"/>
    <s v="江苏京信电子有限公司(Cable)"/>
    <s v="자동차(조사)"/>
    <s v="AVSSXF"/>
    <n v="100018957"/>
    <s v="AVSSXF"/>
    <s v="0.5SQ"/>
    <s v="L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2901"/>
    <s v="AVSSXF"/>
    <s v="0.3SQ"/>
    <s v="O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00012907"/>
    <s v="AVSSXF"/>
    <s v="0.3SQ"/>
    <s v="Y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00011201"/>
    <s v="AVSSXF"/>
    <s v="0.3SQ"/>
    <s v="W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00011196"/>
    <s v="AVSSXF"/>
    <s v="0.3SQ"/>
    <s v="L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00013674"/>
    <s v="AVSSXF"/>
    <s v="0.75SQ"/>
    <s v="P"/>
    <s v="NPS"/>
    <n v="8000"/>
    <s v="완제품"/>
    <s v="AVSSXF 0.75SQ(완제품)"/>
    <s v="A/R송장 (IN)"/>
    <n v="8000"/>
    <s v="M"/>
    <n v="56.48"/>
    <n v="0.59"/>
    <n v="4728"/>
  </r>
  <r>
    <x v="1"/>
    <s v="顾客"/>
    <s v="內需"/>
    <s v="-無-"/>
    <s v="C00001"/>
    <x v="2"/>
    <s v="江苏京信电子有限公司(Cable)"/>
    <s v="자동차(조사)"/>
    <s v="AVSSXF"/>
    <n v="100002991"/>
    <s v="AVSSXF"/>
    <s v="0.5SQ"/>
    <s v="B/O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3001"/>
    <s v="AVSSXF"/>
    <s v="0.5SQ"/>
    <s v="Br"/>
    <m/>
    <n v="1000"/>
    <s v="완제품"/>
    <s v="AVSSXF 0.5SQ(완제품)"/>
    <s v="A/R송장 (IN)"/>
    <n v="1200"/>
    <s v="M"/>
    <n v="5.78"/>
    <n v="0.46"/>
    <n v="549.6"/>
  </r>
  <r>
    <x v="1"/>
    <s v="顾客"/>
    <s v="內需"/>
    <s v="-無-"/>
    <s v="C00001"/>
    <x v="2"/>
    <s v="江苏京信电子有限公司(Cable)"/>
    <s v="자동차(조사)"/>
    <s v="AVSSXF"/>
    <n v="100003113"/>
    <s v="AVSSXF"/>
    <s v="2SQ"/>
    <s v="B"/>
    <m/>
    <n v="500"/>
    <s v="완제품"/>
    <s v="AVSSXF 2SQ(완제품)"/>
    <s v="A/R송장 (IN)"/>
    <n v="500"/>
    <s v="M"/>
    <n v="9.0299999999999994"/>
    <n v="1.34"/>
    <n v="667.9"/>
  </r>
  <r>
    <x v="1"/>
    <s v="顾客"/>
    <s v="內需"/>
    <s v="-無-"/>
    <s v="C00001"/>
    <x v="2"/>
    <s v="江苏京信电子有限公司(Cable)"/>
    <s v="자동차(조사)"/>
    <s v="AVSSXF"/>
    <n v="100002965"/>
    <s v="AVSSXF"/>
    <s v="0.3SQ"/>
    <s v="B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64"/>
    <s v="AVSSXF"/>
    <s v="0.3SQ"/>
    <s v="B/O"/>
    <m/>
    <n v="1500"/>
    <s v="완제품"/>
    <s v="AVSSXF 0.3SQ(완제품)"/>
    <s v="A/R송장 (IN)"/>
    <n v="1300"/>
    <s v="M"/>
    <n v="4.45"/>
    <n v="0.37"/>
    <n v="479.44"/>
  </r>
  <r>
    <x v="1"/>
    <s v="顾客"/>
    <s v="內需"/>
    <s v="-無-"/>
    <s v="C00001"/>
    <x v="2"/>
    <s v="江苏京信电子有限公司(Cable)"/>
    <s v="자동차(조사)"/>
    <s v="AVSSXF"/>
    <n v="100002968"/>
    <s v="AVSSXF"/>
    <s v="0.3SQ"/>
    <s v="Br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73"/>
    <s v="AVSSXF"/>
    <s v="0.3SQ"/>
    <s v="G"/>
    <m/>
    <n v="1500"/>
    <s v="완제품"/>
    <s v="AVSSXF 0.3SQ(완제품)"/>
    <s v="A/R송장 (IN)"/>
    <n v="3000"/>
    <s v="M"/>
    <n v="10.26"/>
    <n v="0.37"/>
    <n v="1106.4000000000001"/>
  </r>
  <r>
    <x v="1"/>
    <s v="顾客"/>
    <s v="內需"/>
    <s v="-無-"/>
    <s v="C00001"/>
    <x v="2"/>
    <s v="江苏京信电子有限公司(Cable)"/>
    <s v="자동차(조사)"/>
    <s v="AVSSXF"/>
    <n v="100002972"/>
    <s v="AVSSXF"/>
    <s v="0.3SQ"/>
    <s v="G/O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76"/>
    <s v="AVSSXF"/>
    <s v="0.3SQ"/>
    <s v="L"/>
    <m/>
    <n v="1500"/>
    <s v="완제품"/>
    <s v="AVSSXF 0.3SQ(완제품)"/>
    <s v="A/R송장 (IN)"/>
    <n v="3000"/>
    <s v="M"/>
    <n v="10.26"/>
    <n v="0.37"/>
    <n v="1106.4000000000001"/>
  </r>
  <r>
    <x v="1"/>
    <s v="顾客"/>
    <s v="內需"/>
    <s v="-無-"/>
    <s v="C00001"/>
    <x v="2"/>
    <s v="江苏京信电子有限公司(Cable)"/>
    <s v="자동차(조사)"/>
    <s v="AVSSXF"/>
    <n v="100002970"/>
    <s v="AVSSXF"/>
    <s v="0.3SQ"/>
    <s v="O"/>
    <m/>
    <n v="1500"/>
    <s v="완제품"/>
    <s v="AVSSXF 0.3SQ(완제품)"/>
    <s v="A/R송장 (IN)"/>
    <n v="4500"/>
    <s v="M"/>
    <n v="15.39"/>
    <n v="0.37"/>
    <n v="1659.6"/>
  </r>
  <r>
    <x v="1"/>
    <s v="顾客"/>
    <s v="內需"/>
    <s v="-無-"/>
    <s v="C00001"/>
    <x v="2"/>
    <s v="江苏京信电子有限公司(Cable)"/>
    <s v="자동차(조사)"/>
    <s v="AVSSXF"/>
    <n v="100002978"/>
    <s v="AVSSXF"/>
    <s v="0.3SQ"/>
    <s v="P"/>
    <m/>
    <n v="1500"/>
    <s v="완제품"/>
    <s v="AVSSXF 0.3SQ(완제품)"/>
    <s v="A/R송장 (IN)"/>
    <n v="1250"/>
    <s v="M"/>
    <n v="4.28"/>
    <n v="0.37"/>
    <n v="461"/>
  </r>
  <r>
    <x v="1"/>
    <s v="顾客"/>
    <s v="內需"/>
    <s v="-無-"/>
    <s v="C00001"/>
    <x v="2"/>
    <s v="江苏京信电子有限公司(Cable)"/>
    <s v="자동차(조사)"/>
    <s v="AVSSXF"/>
    <n v="100002977"/>
    <s v="AVSSXF"/>
    <s v="0.3SQ"/>
    <s v="P/B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79"/>
    <s v="AVSSXF"/>
    <s v="0.3SQ"/>
    <s v="R/B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84"/>
    <s v="AVSSXF"/>
    <s v="0.3SQ"/>
    <s v="W"/>
    <m/>
    <n v="1500"/>
    <s v="완제품"/>
    <s v="AVSSXF 0.3SQ(완제품)"/>
    <s v="A/R송장 (IN)"/>
    <n v="3000"/>
    <s v="M"/>
    <n v="10.26"/>
    <n v="0.37"/>
    <n v="1106.4000000000001"/>
  </r>
  <r>
    <x v="1"/>
    <s v="顾客"/>
    <s v="內需"/>
    <s v="-無-"/>
    <s v="C00001"/>
    <x v="2"/>
    <s v="江苏京信电子有限公司(Cable)"/>
    <s v="자동차(조사)"/>
    <s v="AVSSXF"/>
    <n v="100002982"/>
    <s v="AVSSXF"/>
    <s v="0.3SQ"/>
    <s v="W/B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83"/>
    <s v="AVSSXF"/>
    <s v="0.3SQ"/>
    <s v="W/O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87"/>
    <s v="AVSSXF"/>
    <s v="0.3SQ"/>
    <s v="Y"/>
    <m/>
    <n v="1500"/>
    <s v="완제품"/>
    <s v="AVSSXF 0.3SQ(완제품)"/>
    <s v="A/R송장 (IN)"/>
    <n v="3000"/>
    <s v="M"/>
    <n v="10.26"/>
    <n v="0.37"/>
    <n v="1106.4000000000001"/>
  </r>
  <r>
    <x v="1"/>
    <s v="顾客"/>
    <s v="內需"/>
    <s v="-無-"/>
    <s v="C00001"/>
    <x v="2"/>
    <s v="江苏京信电子有限公司(Cable)"/>
    <s v="자동차(조사)"/>
    <s v="AVSSXF"/>
    <n v="100002996"/>
    <s v="AVSSXF"/>
    <s v="0.5SQ"/>
    <s v="B"/>
    <m/>
    <n v="1000"/>
    <s v="완제품"/>
    <s v="AVSSXF 0.5SQ(완제품)"/>
    <s v="A/R송장 (IN)"/>
    <n v="900"/>
    <s v="M"/>
    <n v="4.34"/>
    <n v="0.46"/>
    <n v="412.2"/>
  </r>
  <r>
    <x v="1"/>
    <s v="顾客"/>
    <s v="內需"/>
    <s v="-無-"/>
    <s v="C00001"/>
    <x v="2"/>
    <s v="江苏京信电子有限公司(Cable)"/>
    <s v="자동차(조사)"/>
    <s v="AVSSXF"/>
    <n v="100003027"/>
    <s v="AVSSXF"/>
    <s v="0.5SQ"/>
    <s v="R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41"/>
    <s v="AVSSXF"/>
    <s v="0.75SQ"/>
    <s v="B"/>
    <m/>
    <n v="1000"/>
    <s v="완제품"/>
    <s v="AVSSXF 0.75SQ(완제품)"/>
    <s v="A/R송장 (IN)"/>
    <n v="1000"/>
    <s v="M"/>
    <n v="7.06"/>
    <n v="0.59"/>
    <n v="591"/>
  </r>
  <r>
    <x v="1"/>
    <s v="顾客"/>
    <s v="內需"/>
    <s v="-無-"/>
    <s v="C00001"/>
    <x v="2"/>
    <s v="江苏京信电子有限公司(Cable)"/>
    <s v="자동차(조사)"/>
    <s v="AVSSXF"/>
    <n v="100003063"/>
    <s v="AVSSXF"/>
    <s v="0.75SQ"/>
    <s v="Y"/>
    <m/>
    <n v="1000"/>
    <s v="완제품"/>
    <s v="AVSSXF 0.75SQ(완제품)"/>
    <s v="A/R송장 (IN)"/>
    <n v="1000"/>
    <s v="M"/>
    <n v="7.06"/>
    <n v="0.59"/>
    <n v="591"/>
  </r>
  <r>
    <x v="1"/>
    <s v="顾客"/>
    <s v="內需"/>
    <s v="-無-"/>
    <s v="C00001"/>
    <x v="2"/>
    <s v="江苏京信电子有限公司(Cable)"/>
    <s v="자동차(조사)"/>
    <s v="AVSSXF"/>
    <n v="100003090"/>
    <s v="AVSSXF"/>
    <s v="1.25SQ"/>
    <s v="B"/>
    <m/>
    <n v="500"/>
    <s v="완제품"/>
    <s v="AVSSXF 1.25SQ(완제품)"/>
    <s v="A/R송장 (IN)"/>
    <n v="1500"/>
    <s v="M"/>
    <n v="17.46"/>
    <n v="0.91"/>
    <n v="1370.55"/>
  </r>
  <r>
    <x v="1"/>
    <s v="顾客"/>
    <s v="內需"/>
    <s v="-無-"/>
    <s v="C00001"/>
    <x v="2"/>
    <s v="江苏京信电子有限公司(Cable)"/>
    <s v="자동차(조사)"/>
    <s v="AVSSXF"/>
    <n v="100003099"/>
    <s v="AVSSXF"/>
    <s v="1.25SQ"/>
    <s v="L"/>
    <m/>
    <n v="500"/>
    <s v="완제품"/>
    <s v="AVSSXF 1.25SQ(완제품)"/>
    <s v="A/R송장 (IN)"/>
    <n v="1000"/>
    <s v="M"/>
    <n v="11.64"/>
    <n v="0.91"/>
    <n v="913.7"/>
  </r>
  <r>
    <x v="1"/>
    <s v="顾客"/>
    <s v="內需"/>
    <s v="-無-"/>
    <s v="C00001"/>
    <x v="2"/>
    <s v="江苏京信电子有限公司(Cable)"/>
    <s v="자동차(조사)"/>
    <s v="AVSSXF"/>
    <n v="100003094"/>
    <s v="AVSSXF"/>
    <s v="1.25SQ"/>
    <s v="O"/>
    <m/>
    <n v="500"/>
    <s v="완제품"/>
    <s v="AVSSXF 1.25SQ(완제품)"/>
    <s v="A/R송장 (IN)"/>
    <n v="500"/>
    <s v="M"/>
    <n v="5.82"/>
    <n v="0.91"/>
    <n v="456.85"/>
  </r>
  <r>
    <x v="1"/>
    <s v="顾客"/>
    <s v="內需"/>
    <s v="-無-"/>
    <s v="C00001"/>
    <x v="2"/>
    <s v="江苏京信电子有限公司(Cable)"/>
    <s v="자동차(조사)"/>
    <s v="AVSSXF"/>
    <n v="100003100"/>
    <s v="AVSSXF"/>
    <s v="1.25SQ"/>
    <s v="P"/>
    <m/>
    <n v="500"/>
    <s v="완제품"/>
    <s v="AVSSXF 1.25SQ(완제품)"/>
    <s v="A/R송장 (IN)"/>
    <n v="500"/>
    <s v="M"/>
    <n v="5.82"/>
    <n v="0.91"/>
    <n v="456.85"/>
  </r>
  <r>
    <x v="1"/>
    <s v="顾客"/>
    <s v="內需"/>
    <s v="-無-"/>
    <s v="C00001"/>
    <x v="2"/>
    <s v="江苏京信电子有限公司(Cable)"/>
    <s v="자동차(조사)"/>
    <s v="AVSSXF"/>
    <n v="100003104"/>
    <s v="AVSSXF"/>
    <s v="1.25SQ"/>
    <s v="W"/>
    <m/>
    <n v="500"/>
    <s v="완제품"/>
    <s v="AVSSXF 1.25SQ(완제품)"/>
    <s v="A/R송장 (IN)"/>
    <n v="500"/>
    <s v="M"/>
    <n v="5.82"/>
    <n v="0.91"/>
    <n v="456.85"/>
  </r>
  <r>
    <x v="1"/>
    <s v="顾客"/>
    <s v="內需"/>
    <s v="-無-"/>
    <s v="C00001"/>
    <x v="2"/>
    <s v="江苏京信电子有限公司(Cable)"/>
    <s v="자동차(조사)"/>
    <s v="AVSSXF"/>
    <n v="100003113"/>
    <s v="AVSSXF"/>
    <s v="2SQ"/>
    <s v="B"/>
    <m/>
    <n v="500"/>
    <s v="완제품"/>
    <s v="AVSSXF 2SQ(완제품)"/>
    <s v="A/R송장 (IN)"/>
    <n v="500"/>
    <s v="M"/>
    <n v="9.0299999999999994"/>
    <n v="1.34"/>
    <n v="667.9"/>
  </r>
  <r>
    <x v="1"/>
    <s v="顾客"/>
    <s v="內需"/>
    <s v="-無-"/>
    <s v="C00001"/>
    <x v="2"/>
    <s v="江苏京信电子有限公司(Cable)"/>
    <s v="자동차(조사)"/>
    <s v="AVSSXF"/>
    <n v="100003116"/>
    <s v="AVSSXF"/>
    <s v="2SQ"/>
    <s v="G"/>
    <m/>
    <n v="500"/>
    <s v="완제품"/>
    <s v="AVSSXF 2SQ(완제품)"/>
    <s v="A/R송장 (IN)"/>
    <n v="500"/>
    <s v="M"/>
    <n v="9.0299999999999994"/>
    <n v="1.34"/>
    <n v="667.9"/>
  </r>
  <r>
    <x v="1"/>
    <s v="顾客"/>
    <s v="內需"/>
    <s v="-無-"/>
    <s v="C00001"/>
    <x v="2"/>
    <s v="江苏京信电子有限公司(Cable)"/>
    <s v="자동차(조사)"/>
    <s v="AVSSXF"/>
    <n v="100003119"/>
    <s v="AVSSXF"/>
    <s v="2SQ"/>
    <s v="P"/>
    <m/>
    <n v="500"/>
    <s v="완제품"/>
    <s v="AVSSXF 2SQ(완제품)"/>
    <s v="A/R송장 (IN)"/>
    <n v="500"/>
    <s v="M"/>
    <n v="9.0299999999999994"/>
    <n v="1.34"/>
    <n v="667.9"/>
  </r>
  <r>
    <x v="1"/>
    <s v="顾客"/>
    <s v="內需"/>
    <s v="-無-"/>
    <s v="C00001"/>
    <x v="2"/>
    <s v="江苏京信电子有限公司(Cable)"/>
    <s v="자동차(조사)"/>
    <s v="AVSSXF"/>
    <n v="100003127"/>
    <s v="AVSSXF"/>
    <s v="2.5SQ"/>
    <s v="B"/>
    <m/>
    <n v="400"/>
    <s v="완제품"/>
    <s v="AVSSXF 2.5SQ(완제품)"/>
    <s v="A/R송장 (IN)"/>
    <n v="400"/>
    <s v="M"/>
    <n v="9.57"/>
    <n v="1.77"/>
    <n v="709.52"/>
  </r>
  <r>
    <x v="1"/>
    <s v="顾客"/>
    <s v="內需"/>
    <s v="-無-"/>
    <s v="C00001"/>
    <x v="2"/>
    <s v="江苏京信电子有限公司(Cable)"/>
    <s v="자동차(조사)"/>
    <s v="AVSSXF"/>
    <n v="100003130"/>
    <s v="AVSSXF"/>
    <s v="2.5SQ"/>
    <s v="G"/>
    <m/>
    <n v="400"/>
    <s v="완제품"/>
    <s v="AVSSXF 2.5SQ(완제품)"/>
    <s v="A/R송장 (IN)"/>
    <n v="400"/>
    <s v="M"/>
    <n v="9.57"/>
    <n v="1.77"/>
    <n v="709.52"/>
  </r>
  <r>
    <x v="1"/>
    <s v="顾客"/>
    <s v="內需"/>
    <s v="-無-"/>
    <s v="C00001"/>
    <x v="2"/>
    <s v="江苏京信电子有限公司(Cable)"/>
    <s v="자동차(조사)"/>
    <s v="AVSSXF"/>
    <n v="100003132"/>
    <s v="AVSSXF"/>
    <s v="2.5SQ"/>
    <s v="L"/>
    <m/>
    <n v="400"/>
    <s v="완제품"/>
    <s v="AVSSXF 2.5SQ(완제품)"/>
    <s v="A/R송장 (IN)"/>
    <n v="400"/>
    <s v="M"/>
    <n v="9.57"/>
    <n v="1.77"/>
    <n v="709.52"/>
  </r>
  <r>
    <x v="1"/>
    <s v="顾客"/>
    <s v="內需"/>
    <s v="-無-"/>
    <s v="C00001"/>
    <x v="2"/>
    <s v="江苏京信电子有限公司(Cable)"/>
    <s v="자동차(조사)"/>
    <s v="AVSSXF"/>
    <n v="100003133"/>
    <s v="AVSSXF"/>
    <s v="2.5SQ"/>
    <s v="P"/>
    <m/>
    <n v="400"/>
    <s v="완제품"/>
    <s v="AVSSXF 2.5SQ(완제품)"/>
    <s v="A/R송장 (IN)"/>
    <n v="400"/>
    <s v="M"/>
    <n v="9.57"/>
    <n v="1.77"/>
    <n v="709.52"/>
  </r>
  <r>
    <x v="1"/>
    <s v="顾客"/>
    <s v="內需"/>
    <s v="-無-"/>
    <s v="C00001"/>
    <x v="2"/>
    <s v="江苏京信电子有限公司(Cable)"/>
    <s v="자동차(조사)"/>
    <s v="AVSSXF"/>
    <n v="100003136"/>
    <s v="AVSSXF"/>
    <s v="2.5SQ"/>
    <s v="R"/>
    <m/>
    <n v="400"/>
    <s v="완제품"/>
    <s v="AVSSXF 2.5SQ(완제품)"/>
    <s v="A/R송장 (IN)"/>
    <n v="400"/>
    <s v="M"/>
    <n v="9.57"/>
    <n v="1.77"/>
    <n v="709.52"/>
  </r>
  <r>
    <x v="1"/>
    <s v="顾客"/>
    <s v="內需"/>
    <s v="-無-"/>
    <s v="C00001"/>
    <x v="2"/>
    <s v="江苏京信电子有限公司(Cable)"/>
    <s v="자동차(조사)"/>
    <s v="AVSSXF"/>
    <n v="100003139"/>
    <s v="AVSSXF"/>
    <s v="2.5SQ"/>
    <s v="W"/>
    <m/>
    <n v="400"/>
    <s v="완제품"/>
    <s v="AVSSXF 2.5SQ(완제품)"/>
    <s v="A/R송장 (IN)"/>
    <n v="400"/>
    <s v="M"/>
    <n v="9.57"/>
    <n v="1.77"/>
    <n v="709.52"/>
  </r>
  <r>
    <x v="1"/>
    <s v="顾客"/>
    <s v="內需"/>
    <s v="-無-"/>
    <s v="C00001"/>
    <x v="2"/>
    <s v="江苏京信电子有限公司(Cable)"/>
    <s v="자동차(조사)"/>
    <s v="AVSSXF"/>
    <n v="100003025"/>
    <s v="AVSSXF"/>
    <s v="0.5SQ"/>
    <s v="R/B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31"/>
    <s v="AVSSXF"/>
    <s v="0.5SQ"/>
    <s v="W"/>
    <m/>
    <n v="1000"/>
    <s v="완제품"/>
    <s v="AVSSXF 0.5SQ(완제품)"/>
    <s v="A/R송장 (IN)"/>
    <n v="14000"/>
    <s v="M"/>
    <n v="67.48"/>
    <n v="0.46"/>
    <n v="6412"/>
  </r>
  <r>
    <x v="1"/>
    <s v="顾客"/>
    <s v="內需"/>
    <s v="-無-"/>
    <s v="C00001"/>
    <x v="2"/>
    <s v="江苏京信电子有限公司(Cable)"/>
    <s v="자동차(조사)"/>
    <s v="AVSSXF"/>
    <n v="100002968"/>
    <s v="AVSSXF"/>
    <s v="0.3SQ"/>
    <s v="Br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66"/>
    <s v="AVSSXF"/>
    <s v="0.3SQ"/>
    <s v="Br/B"/>
    <m/>
    <n v="1500"/>
    <s v="완제품"/>
    <s v="AVSSXF 0.3SQ(완제품)"/>
    <s v="A/R송장 (IN)"/>
    <n v="3000"/>
    <s v="M"/>
    <n v="10.26"/>
    <n v="0.37"/>
    <n v="1106.4000000000001"/>
  </r>
  <r>
    <x v="1"/>
    <s v="顾客"/>
    <s v="內需"/>
    <s v="-無-"/>
    <s v="C00001"/>
    <x v="2"/>
    <s v="江苏京信电子有限公司(Cable)"/>
    <s v="자동차(조사)"/>
    <s v="AVSSXF"/>
    <n v="100002973"/>
    <s v="AVSSXF"/>
    <s v="0.3SQ"/>
    <s v="G"/>
    <m/>
    <n v="1500"/>
    <s v="완제품"/>
    <s v="AVSSXF 0.3SQ(완제품)"/>
    <s v="A/R송장 (IN)"/>
    <n v="7250"/>
    <s v="M"/>
    <n v="24.8"/>
    <n v="0.37"/>
    <n v="2673.8"/>
  </r>
  <r>
    <x v="1"/>
    <s v="顾客"/>
    <s v="內需"/>
    <s v="-無-"/>
    <s v="C00001"/>
    <x v="2"/>
    <s v="江苏京信电子有限公司(Cable)"/>
    <s v="자동차(조사)"/>
    <s v="AVSSXF"/>
    <n v="100002971"/>
    <s v="AVSSXF"/>
    <s v="0.3SQ"/>
    <s v="G/B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63"/>
    <s v="AVSSXF"/>
    <s v="0.3SQ"/>
    <s v="Gr"/>
    <m/>
    <n v="1500"/>
    <s v="완제품"/>
    <s v="AVSSXF 0.3SQ(완제품)"/>
    <s v="A/R송장 (IN)"/>
    <n v="850"/>
    <s v="M"/>
    <n v="2.91"/>
    <n v="0.37"/>
    <n v="313.48"/>
  </r>
  <r>
    <x v="1"/>
    <s v="顾客"/>
    <s v="內需"/>
    <s v="-無-"/>
    <s v="C00001"/>
    <x v="2"/>
    <s v="江苏京信电子有限公司(Cable)"/>
    <s v="자동차(조사)"/>
    <s v="AVSSXF"/>
    <n v="100002976"/>
    <s v="AVSSXF"/>
    <s v="0.3SQ"/>
    <s v="L"/>
    <m/>
    <n v="1500"/>
    <s v="완제품"/>
    <s v="AVSSXF 0.3SQ(완제품)"/>
    <s v="A/R송장 (IN)"/>
    <n v="4500"/>
    <s v="M"/>
    <n v="15.39"/>
    <n v="0.37"/>
    <n v="1659.6"/>
  </r>
  <r>
    <x v="1"/>
    <s v="顾客"/>
    <s v="內需"/>
    <s v="-無-"/>
    <s v="C00001"/>
    <x v="2"/>
    <s v="江苏京信电子有限公司(Cable)"/>
    <s v="자동차(조사)"/>
    <s v="AVSSXF"/>
    <n v="100002970"/>
    <s v="AVSSXF"/>
    <s v="0.3SQ"/>
    <s v="O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69"/>
    <s v="AVSSXF"/>
    <s v="0.3SQ"/>
    <s v="O/B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78"/>
    <s v="AVSSXF"/>
    <s v="0.3SQ"/>
    <s v="P"/>
    <m/>
    <n v="1500"/>
    <s v="완제품"/>
    <s v="AVSSXF 0.3SQ(완제품)"/>
    <s v="A/R송장 (IN)"/>
    <n v="6000"/>
    <s v="M"/>
    <n v="20.52"/>
    <n v="0.37"/>
    <n v="2212.8000000000002"/>
  </r>
  <r>
    <x v="1"/>
    <s v="顾客"/>
    <s v="內需"/>
    <s v="-無-"/>
    <s v="C00001"/>
    <x v="2"/>
    <s v="江苏京信电子有限公司(Cable)"/>
    <s v="자동차(조사)"/>
    <s v="AVSSXF"/>
    <n v="100002981"/>
    <s v="AVSSXF"/>
    <s v="0.3SQ"/>
    <s v="R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84"/>
    <s v="AVSSXF"/>
    <s v="0.3SQ"/>
    <s v="W"/>
    <m/>
    <n v="1500"/>
    <s v="완제품"/>
    <s v="AVSSXF 0.3SQ(완제품)"/>
    <s v="A/R송장 (IN)"/>
    <n v="7500"/>
    <s v="M"/>
    <n v="25.65"/>
    <n v="0.37"/>
    <n v="2766"/>
  </r>
  <r>
    <x v="1"/>
    <s v="顾客"/>
    <s v="內需"/>
    <s v="-無-"/>
    <s v="C00001"/>
    <x v="2"/>
    <s v="江苏京信电子有限公司(Cable)"/>
    <s v="자동차(조사)"/>
    <s v="AVSSXF"/>
    <n v="100002982"/>
    <s v="AVSSXF"/>
    <s v="0.3SQ"/>
    <s v="W/B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85"/>
    <s v="AVSSXF"/>
    <s v="0.3SQ"/>
    <s v="Y/B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91"/>
    <s v="AVSSXF"/>
    <s v="0.5SQ"/>
    <s v="B/O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2998"/>
    <s v="AVSSXF"/>
    <s v="0.5SQ"/>
    <s v="Br/O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13"/>
    <s v="AVSSXF"/>
    <s v="0.5SQ"/>
    <s v="G"/>
    <m/>
    <n v="1000"/>
    <s v="완제품"/>
    <s v="AVSSXF 0.5SQ(완제품)"/>
    <s v="A/R송장 (IN)"/>
    <n v="8000"/>
    <s v="M"/>
    <n v="38.56"/>
    <n v="0.46"/>
    <n v="3664"/>
  </r>
  <r>
    <x v="1"/>
    <s v="顾客"/>
    <s v="內需"/>
    <s v="-無-"/>
    <s v="C00001"/>
    <x v="2"/>
    <s v="江苏京信电子有限公司(Cable)"/>
    <s v="자동차(조사)"/>
    <s v="AVSSXF"/>
    <n v="100003008"/>
    <s v="AVSSXF"/>
    <s v="0.5SQ"/>
    <s v="G/B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3010"/>
    <s v="AVSSXF"/>
    <s v="0.5SQ"/>
    <s v="G/O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2990"/>
    <s v="AVSSXF"/>
    <s v="0.5SQ"/>
    <s v="Gr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20"/>
    <s v="AVSSXF"/>
    <s v="0.5SQ"/>
    <s v="L"/>
    <m/>
    <n v="1000"/>
    <s v="완제품"/>
    <s v="AVSSXF 0.5SQ(완제품)"/>
    <s v="A/R송장 (IN)"/>
    <n v="6000"/>
    <s v="M"/>
    <n v="28.92"/>
    <n v="0.46"/>
    <n v="2748"/>
  </r>
  <r>
    <x v="1"/>
    <s v="顾客"/>
    <s v="內需"/>
    <s v="-無-"/>
    <s v="C00001"/>
    <x v="2"/>
    <s v="江苏京信电子有限公司(Cable)"/>
    <s v="자동차(조사)"/>
    <s v="AVSSXF"/>
    <n v="100003015"/>
    <s v="AVSSXF"/>
    <s v="0.5SQ"/>
    <s v="L/O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3004"/>
    <s v="AVSSXF"/>
    <s v="0.5SQ"/>
    <s v="O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02"/>
    <s v="AVSSXF"/>
    <s v="0.5SQ"/>
    <s v="O/B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3024"/>
    <s v="AVSSXF"/>
    <s v="0.5SQ"/>
    <s v="P"/>
    <m/>
    <n v="1000"/>
    <s v="완제품"/>
    <s v="AVSSXF 0.5SQ(완제품)"/>
    <s v="A/R송장 (IN)"/>
    <n v="4000"/>
    <s v="M"/>
    <n v="19.28"/>
    <n v="0.46"/>
    <n v="1832"/>
  </r>
  <r>
    <x v="1"/>
    <s v="顾客"/>
    <s v="內需"/>
    <s v="-無-"/>
    <s v="C00001"/>
    <x v="2"/>
    <s v="江苏京信电子有限公司(Cable)"/>
    <s v="자동차(조사)"/>
    <s v="AVSSXF"/>
    <n v="100003031"/>
    <s v="AVSSXF"/>
    <s v="0.5SQ"/>
    <s v="W"/>
    <m/>
    <n v="1000"/>
    <s v="완제품"/>
    <s v="AVSSXF 0.5SQ(완제품)"/>
    <s v="A/R송장 (IN)"/>
    <n v="6000"/>
    <s v="M"/>
    <n v="28.92"/>
    <n v="0.46"/>
    <n v="2748"/>
  </r>
  <r>
    <x v="1"/>
    <s v="顾客"/>
    <s v="內需"/>
    <s v="-無-"/>
    <s v="C00001"/>
    <x v="2"/>
    <s v="江苏京信电子有限公司(Cable)"/>
    <s v="자동차(조사)"/>
    <s v="AVSSXF"/>
    <n v="100003029"/>
    <s v="AVSSXF"/>
    <s v="0.5SQ"/>
    <s v="W/B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3037"/>
    <s v="AVSSXF"/>
    <s v="0.5SQ"/>
    <s v="Y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41"/>
    <s v="AVSSXF"/>
    <s v="0.75SQ"/>
    <s v="B"/>
    <m/>
    <n v="1000"/>
    <s v="완제품"/>
    <s v="AVSSXF 0.75SQ(완제품)"/>
    <s v="A/R송장 (IN)"/>
    <n v="2000"/>
    <s v="M"/>
    <n v="14.12"/>
    <n v="0.59"/>
    <n v="1182"/>
  </r>
  <r>
    <x v="1"/>
    <s v="顾客"/>
    <s v="內需"/>
    <s v="-無-"/>
    <s v="C00001"/>
    <x v="2"/>
    <s v="江苏京信电子有限公司(Cable)"/>
    <s v="자동차(조사)"/>
    <s v="AVSSXF"/>
    <n v="100003044"/>
    <s v="AVSSXF"/>
    <s v="0.75SQ"/>
    <s v="Br"/>
    <m/>
    <n v="1000"/>
    <s v="완제품"/>
    <s v="AVSSXF 0.75SQ(완제품)"/>
    <s v="A/R송장 (IN)"/>
    <n v="1000"/>
    <s v="M"/>
    <n v="7.06"/>
    <n v="0.59"/>
    <n v="591"/>
  </r>
  <r>
    <x v="1"/>
    <s v="顾客"/>
    <s v="內需"/>
    <s v="-無-"/>
    <s v="C00001"/>
    <x v="2"/>
    <s v="江苏京信电子有限公司(Cable)"/>
    <s v="자동차(조사)"/>
    <s v="AVSSXF"/>
    <n v="100003050"/>
    <s v="AVSSXF"/>
    <s v="0.75SQ"/>
    <s v="G"/>
    <m/>
    <n v="1000"/>
    <s v="완제품"/>
    <s v="AVSSXF 0.75SQ(완제품)"/>
    <s v="A/R송장 (IN)"/>
    <n v="1000"/>
    <s v="M"/>
    <n v="7.06"/>
    <n v="0.59"/>
    <n v="591"/>
  </r>
  <r>
    <x v="1"/>
    <s v="顾客"/>
    <s v="內需"/>
    <s v="-無-"/>
    <s v="C00001"/>
    <x v="2"/>
    <s v="江苏京信电子有限公司(Cable)"/>
    <s v="자동차(조사)"/>
    <s v="AVSSXF"/>
    <n v="100003053"/>
    <s v="AVSSXF"/>
    <s v="0.75SQ"/>
    <s v="L"/>
    <m/>
    <n v="1000"/>
    <s v="완제품"/>
    <s v="AVSSXF 0.75SQ(완제품)"/>
    <s v="A/R송장 (IN)"/>
    <n v="2000"/>
    <s v="M"/>
    <n v="14.12"/>
    <n v="0.59"/>
    <n v="1182"/>
  </r>
  <r>
    <x v="1"/>
    <s v="顾客"/>
    <s v="內需"/>
    <s v="-無-"/>
    <s v="C00001"/>
    <x v="2"/>
    <s v="江苏京信电子有限公司(Cable)"/>
    <s v="자동차(조사)"/>
    <s v="AVSSXF"/>
    <n v="100003055"/>
    <s v="AVSSXF"/>
    <s v="0.75SQ"/>
    <s v="P"/>
    <m/>
    <n v="1000"/>
    <s v="완제품"/>
    <s v="AVSSXF 0.75SQ(완제품)"/>
    <s v="A/R송장 (IN)"/>
    <n v="1000"/>
    <s v="M"/>
    <n v="7.06"/>
    <n v="0.59"/>
    <n v="591"/>
  </r>
  <r>
    <x v="1"/>
    <s v="顾客"/>
    <s v="內需"/>
    <s v="-無-"/>
    <s v="C00001"/>
    <x v="2"/>
    <s v="江苏京信电子有限公司(Cable)"/>
    <s v="자동차(조사)"/>
    <s v="AVSSXF"/>
    <n v="100003058"/>
    <s v="AVSSXF"/>
    <s v="0.75SQ"/>
    <s v="R"/>
    <m/>
    <n v="1000"/>
    <s v="완제품"/>
    <s v="AVSSXF 0.75SQ(완제품)"/>
    <s v="A/R송장 (IN)"/>
    <n v="1000"/>
    <s v="M"/>
    <n v="7.06"/>
    <n v="0.59"/>
    <n v="591"/>
  </r>
  <r>
    <x v="1"/>
    <s v="顾客"/>
    <s v="內需"/>
    <s v="-無-"/>
    <s v="C00001"/>
    <x v="2"/>
    <s v="江苏京信电子有限公司(Cable)"/>
    <s v="자동차(조사)"/>
    <s v="AVSSXF"/>
    <n v="100003094"/>
    <s v="AVSSXF"/>
    <s v="1.25SQ"/>
    <s v="O"/>
    <m/>
    <n v="500"/>
    <s v="완제품"/>
    <s v="AVSSXF 1.25SQ(완제품)"/>
    <s v="A/R송장 (IN)"/>
    <n v="1000"/>
    <s v="M"/>
    <n v="11.64"/>
    <n v="0.91"/>
    <n v="913.7"/>
  </r>
  <r>
    <x v="1"/>
    <s v="顾客"/>
    <s v="內需"/>
    <s v="-無-"/>
    <s v="C00001"/>
    <x v="2"/>
    <s v="江苏京信电子有限公司(Cable)"/>
    <s v="자동차(조사)"/>
    <s v="AVSSXF"/>
    <n v="100003090"/>
    <s v="AVSSXF"/>
    <s v="1.25SQ"/>
    <s v="B"/>
    <m/>
    <n v="500"/>
    <s v="완제품"/>
    <s v="AVSSXF 1.25SQ(완제품)"/>
    <s v="A/R송장 (IN)"/>
    <n v="1000"/>
    <s v="M"/>
    <n v="11.64"/>
    <n v="0.91"/>
    <n v="913.7"/>
  </r>
  <r>
    <x v="1"/>
    <s v="顾客"/>
    <s v="內需"/>
    <s v="-無-"/>
    <s v="C00001"/>
    <x v="2"/>
    <s v="江苏京信电子有限公司(Cable)"/>
    <s v="자동차(조사)"/>
    <s v="AVSSXF"/>
    <n v="100003113"/>
    <s v="AVSSXF"/>
    <s v="2SQ"/>
    <s v="B"/>
    <m/>
    <n v="500"/>
    <s v="완제품"/>
    <s v="AVSSXF 2SQ(완제품)"/>
    <s v="A/R송장 (IN)"/>
    <n v="500"/>
    <s v="M"/>
    <n v="9.0299999999999994"/>
    <n v="1.34"/>
    <n v="667.9"/>
  </r>
  <r>
    <x v="1"/>
    <s v="顾客"/>
    <s v="內需"/>
    <s v="-無-"/>
    <s v="C00001"/>
    <x v="2"/>
    <s v="江苏京信电子有限公司(Cable)"/>
    <s v="자동차(조사)"/>
    <s v="AVSSXF"/>
    <n v="100003119"/>
    <s v="AVSSXF"/>
    <s v="2SQ"/>
    <s v="P"/>
    <m/>
    <n v="500"/>
    <s v="완제품"/>
    <s v="AVSSXF 2SQ(완제품)"/>
    <s v="A/R송장 (IN)"/>
    <n v="1000"/>
    <s v="M"/>
    <n v="18.05"/>
    <n v="1.34"/>
    <n v="1335.8"/>
  </r>
  <r>
    <x v="1"/>
    <s v="顾客"/>
    <s v="內需"/>
    <s v="-無-"/>
    <s v="C00001"/>
    <x v="2"/>
    <s v="江苏京信电子有限公司(Cable)"/>
    <s v="자동차(조사)"/>
    <s v="AVSSXF"/>
    <n v="100003121"/>
    <s v="AVSSXF"/>
    <s v="2SQ"/>
    <s v="R"/>
    <m/>
    <n v="500"/>
    <s v="완제품"/>
    <s v="AVSSXF 2SQ(완제품)"/>
    <s v="A/R송장 (IN)"/>
    <n v="1000"/>
    <s v="M"/>
    <n v="18.05"/>
    <n v="1.34"/>
    <n v="1335.8"/>
  </r>
  <r>
    <x v="1"/>
    <s v="顾客"/>
    <s v="內需"/>
    <s v="-無-"/>
    <s v="C00001"/>
    <x v="2"/>
    <s v="江苏京信电子有限公司(Cable)"/>
    <s v="자동차(조사)"/>
    <s v="AVSSXF"/>
    <n v="100003104"/>
    <s v="AVSSXF"/>
    <s v="1.25SQ"/>
    <s v="W"/>
    <m/>
    <n v="500"/>
    <s v="완제품"/>
    <s v="AVSSXF 1.25SQ(완제품)"/>
    <s v="A/R송장 (IN)"/>
    <n v="5000"/>
    <s v="M"/>
    <n v="58.2"/>
    <n v="0.91"/>
    <n v="4568.5"/>
  </r>
  <r>
    <x v="1"/>
    <s v="顾客"/>
    <s v="內需"/>
    <s v="-無-"/>
    <s v="C00001"/>
    <x v="2"/>
    <s v="江苏京信电子有限公司(Cable)"/>
    <s v="자동차(조사)"/>
    <s v="AVSSXF"/>
    <n v="100003104"/>
    <s v="AVSSXF"/>
    <s v="1.25SQ"/>
    <s v="W"/>
    <m/>
    <n v="500"/>
    <s v="완제품"/>
    <s v="AVSSXF 1.25SQ(완제품)"/>
    <s v="A/R송장 (IN)"/>
    <n v="3000"/>
    <s v="M"/>
    <n v="34.92"/>
    <n v="0.91"/>
    <n v="2741.1"/>
  </r>
  <r>
    <x v="1"/>
    <s v="顾客"/>
    <s v="內需"/>
    <s v="-無-"/>
    <s v="C00001"/>
    <x v="2"/>
    <s v="江苏京信电子有限公司(Cable)"/>
    <s v="자동차(조사)"/>
    <s v="AVSSXF"/>
    <n v="100003104"/>
    <s v="AVSSXF"/>
    <s v="1.25SQ"/>
    <s v="W"/>
    <m/>
    <n v="500"/>
    <s v="완제품"/>
    <s v="AVSSXF 1.25SQ(완제품)"/>
    <s v="A/R송장 (IN)"/>
    <n v="2000"/>
    <s v="M"/>
    <n v="23.28"/>
    <n v="0.91"/>
    <n v="1827.4"/>
  </r>
  <r>
    <x v="1"/>
    <s v="顾客"/>
    <s v="內需"/>
    <s v="-無-"/>
    <s v="C00001"/>
    <x v="2"/>
    <s v="江苏京信电子有限公司(Cable)"/>
    <s v="자동차(조사)"/>
    <s v="AVSSXF"/>
    <n v="100002971"/>
    <s v="AVSSXF"/>
    <s v="0.3SQ"/>
    <s v="G/B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72"/>
    <s v="AVSSXF"/>
    <s v="0.3SQ"/>
    <s v="G/O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63"/>
    <s v="AVSSXF"/>
    <s v="0.3SQ"/>
    <s v="Gr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74"/>
    <s v="AVSSXF"/>
    <s v="0.3SQ"/>
    <s v="L/B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69"/>
    <s v="AVSSXF"/>
    <s v="0.3SQ"/>
    <s v="O/B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3013"/>
    <s v="AVSSXF"/>
    <s v="0.5SQ"/>
    <s v="G"/>
    <m/>
    <n v="1000"/>
    <s v="완제품"/>
    <s v="AVSSXF 0.5SQ(완제품)"/>
    <s v="A/R송장 (IN)"/>
    <n v="3000"/>
    <s v="M"/>
    <n v="14.46"/>
    <n v="0.46"/>
    <n v="1374"/>
  </r>
  <r>
    <x v="1"/>
    <s v="顾客"/>
    <s v="內需"/>
    <s v="-無-"/>
    <s v="C00001"/>
    <x v="2"/>
    <s v="江苏京信电子有限公司(Cable)"/>
    <s v="자동차(조사)"/>
    <s v="AVSSXF"/>
    <n v="100003008"/>
    <s v="AVSSXF"/>
    <s v="0.5SQ"/>
    <s v="G/B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2990"/>
    <s v="AVSSXF"/>
    <s v="0.5SQ"/>
    <s v="Gr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3020"/>
    <s v="AVSSXF"/>
    <s v="0.5SQ"/>
    <s v="L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3004"/>
    <s v="AVSSXF"/>
    <s v="0.5SQ"/>
    <s v="O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3024"/>
    <s v="AVSSXF"/>
    <s v="0.5SQ"/>
    <s v="P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3030"/>
    <s v="AVSSXF"/>
    <s v="0.5SQ"/>
    <s v="W/O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37"/>
    <s v="AVSSXF"/>
    <s v="0.5SQ"/>
    <s v="Y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53"/>
    <s v="AVSSXF"/>
    <s v="0.75SQ"/>
    <s v="L"/>
    <m/>
    <n v="1000"/>
    <s v="완제품"/>
    <s v="AVSSXF 0.75SQ(완제품)"/>
    <s v="A/R송장 (IN)"/>
    <n v="2000"/>
    <s v="M"/>
    <n v="14.12"/>
    <n v="0.59"/>
    <n v="1182"/>
  </r>
  <r>
    <x v="1"/>
    <s v="顾客"/>
    <s v="內需"/>
    <s v="-無-"/>
    <s v="C00001"/>
    <x v="2"/>
    <s v="江苏京信电子有限公司(Cable)"/>
    <s v="자동차(조사)"/>
    <s v="AVSSXF"/>
    <n v="100003055"/>
    <s v="AVSSXF"/>
    <s v="0.75SQ"/>
    <s v="P"/>
    <m/>
    <n v="1000"/>
    <s v="완제품"/>
    <s v="AVSSXF 0.75SQ(완제품)"/>
    <s v="A/R송장 (IN)"/>
    <n v="1000"/>
    <s v="M"/>
    <n v="7.06"/>
    <n v="0.59"/>
    <n v="591"/>
  </r>
  <r>
    <x v="1"/>
    <s v="顾客"/>
    <s v="內需"/>
    <s v="-無-"/>
    <s v="C00001"/>
    <x v="2"/>
    <s v="江苏京信电子有限公司(Cable)"/>
    <s v="자동차(조사)"/>
    <s v="AVSSXF"/>
    <n v="100003058"/>
    <s v="AVSSXF"/>
    <s v="0.75SQ"/>
    <s v="R"/>
    <m/>
    <n v="1000"/>
    <s v="완제품"/>
    <s v="AVSSXF 0.75SQ(완제품)"/>
    <s v="A/R송장 (IN)"/>
    <n v="950"/>
    <s v="M"/>
    <n v="6.71"/>
    <n v="0.59"/>
    <n v="561.45000000000005"/>
  </r>
  <r>
    <x v="1"/>
    <s v="顾客"/>
    <s v="內需"/>
    <s v="-無-"/>
    <s v="C00001"/>
    <x v="2"/>
    <s v="江苏京信电子有限公司(Cable)"/>
    <s v="자동차(조사)"/>
    <s v="AVSSXF"/>
    <n v="100003060"/>
    <s v="AVSSXF"/>
    <s v="0.75SQ"/>
    <s v="W"/>
    <m/>
    <n v="1000"/>
    <s v="완제품"/>
    <s v="AVSSXF 0.75SQ(완제품)"/>
    <s v="A/R송장 (IN)"/>
    <n v="1000"/>
    <s v="M"/>
    <n v="7.06"/>
    <n v="0.59"/>
    <n v="591"/>
  </r>
  <r>
    <x v="1"/>
    <s v="顾客"/>
    <s v="內需"/>
    <s v="-無-"/>
    <s v="C00001"/>
    <x v="2"/>
    <s v="江苏京信电子有限公司(Cable)"/>
    <s v="자동차(조사)"/>
    <s v="AVSSXF"/>
    <n v="100003102"/>
    <s v="AVSSXF"/>
    <s v="1.25SQ"/>
    <s v="R"/>
    <m/>
    <n v="500"/>
    <s v="완제품"/>
    <s v="AVSSXF 1.25SQ(완제품)"/>
    <s v="A/R송장 (IN)"/>
    <n v="1000"/>
    <s v="M"/>
    <n v="11.64"/>
    <n v="0.91"/>
    <n v="913.7"/>
  </r>
  <r>
    <x v="1"/>
    <s v="顾客"/>
    <s v="內需"/>
    <s v="-無-"/>
    <s v="C00001"/>
    <x v="2"/>
    <s v="江苏京信电子有限公司(Cable)"/>
    <s v="자동차(조사)"/>
    <s v="AVSSXF"/>
    <n v="100003107"/>
    <s v="AVSSXF"/>
    <s v="1.25SQ"/>
    <s v="Y"/>
    <m/>
    <n v="500"/>
    <s v="완제품"/>
    <s v="AVSSXF 1.25SQ(완제품)"/>
    <s v="A/R송장 (IN)"/>
    <n v="500"/>
    <s v="M"/>
    <n v="5.82"/>
    <n v="0.91"/>
    <n v="456.85"/>
  </r>
  <r>
    <x v="1"/>
    <s v="顾客"/>
    <s v="內需"/>
    <s v="-無-"/>
    <s v="C00001"/>
    <x v="2"/>
    <s v="江苏京信电子有限公司(Cable)"/>
    <s v="자동차(조사)"/>
    <s v="AVSSXF"/>
    <n v="100003121"/>
    <s v="AVSSXF"/>
    <s v="2SQ"/>
    <s v="R"/>
    <m/>
    <n v="500"/>
    <s v="완제품"/>
    <s v="AVSSXF 2SQ(완제품)"/>
    <s v="A/R송장 (IN)"/>
    <n v="1000"/>
    <s v="M"/>
    <n v="18.05"/>
    <n v="1.34"/>
    <n v="1335.8"/>
  </r>
  <r>
    <x v="1"/>
    <s v="顾客"/>
    <s v="內需"/>
    <s v="-無-"/>
    <s v="C00001"/>
    <x v="2"/>
    <s v="江苏京信电子有限公司(Cable)"/>
    <s v="자동차(조사)"/>
    <s v="AVSSXF"/>
    <n v="100002965"/>
    <s v="AVSSXF"/>
    <s v="0.3SQ"/>
    <s v="B"/>
    <m/>
    <n v="1500"/>
    <s v="완제품"/>
    <s v="AVSSXF 0.3SQ(완제품)"/>
    <s v="A/R송장 (IN)"/>
    <n v="2550"/>
    <s v="M"/>
    <n v="8.7200000000000006"/>
    <n v="0.37"/>
    <n v="940.44"/>
  </r>
  <r>
    <x v="1"/>
    <s v="顾客"/>
    <s v="內需"/>
    <s v="-無-"/>
    <s v="C00001"/>
    <x v="2"/>
    <s v="江苏京信电子有限公司(Cable)"/>
    <s v="자동차(조사)"/>
    <s v="AVSSXF"/>
    <n v="100002968"/>
    <s v="AVSSXF"/>
    <s v="0.3SQ"/>
    <s v="Br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66"/>
    <s v="AVSSXF"/>
    <s v="0.3SQ"/>
    <s v="Br/B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67"/>
    <s v="AVSSXF"/>
    <s v="0.3SQ"/>
    <s v="Br/O"/>
    <m/>
    <n v="1500"/>
    <s v="완제품"/>
    <s v="AVSSXF 0.3SQ(완제품)"/>
    <s v="A/R송장 (IN)"/>
    <n v="7500"/>
    <s v="M"/>
    <n v="25.65"/>
    <n v="0.37"/>
    <n v="2766"/>
  </r>
  <r>
    <x v="1"/>
    <s v="顾客"/>
    <s v="內需"/>
    <s v="-無-"/>
    <s v="C00001"/>
    <x v="2"/>
    <s v="江苏京信电子有限公司(Cable)"/>
    <s v="자동차(조사)"/>
    <s v="AVSSXF"/>
    <n v="100002973"/>
    <s v="AVSSXF"/>
    <s v="0.3SQ"/>
    <s v="G"/>
    <m/>
    <n v="1500"/>
    <s v="완제품"/>
    <s v="AVSSXF 0.3SQ(완제품)"/>
    <s v="A/R송장 (IN)"/>
    <n v="10500"/>
    <s v="M"/>
    <n v="35.909999999999997"/>
    <n v="0.37"/>
    <n v="3872.4"/>
  </r>
  <r>
    <x v="1"/>
    <s v="顾客"/>
    <s v="內需"/>
    <s v="-無-"/>
    <s v="C00001"/>
    <x v="2"/>
    <s v="江苏京信电子有限公司(Cable)"/>
    <s v="자동차(조사)"/>
    <s v="AVSSXF"/>
    <n v="100002971"/>
    <s v="AVSSXF"/>
    <s v="0.3SQ"/>
    <s v="G/B"/>
    <m/>
    <n v="1500"/>
    <s v="완제품"/>
    <s v="AVSSXF 0.3SQ(완제품)"/>
    <s v="A/R송장 (IN)"/>
    <n v="6000"/>
    <s v="M"/>
    <n v="20.52"/>
    <n v="0.37"/>
    <n v="2212.8000000000002"/>
  </r>
  <r>
    <x v="1"/>
    <s v="顾客"/>
    <s v="內需"/>
    <s v="-無-"/>
    <s v="C00001"/>
    <x v="2"/>
    <s v="江苏京信电子有限公司(Cable)"/>
    <s v="자동차(조사)"/>
    <s v="AVSSXF"/>
    <n v="100002972"/>
    <s v="AVSSXF"/>
    <s v="0.3SQ"/>
    <s v="G/O"/>
    <m/>
    <n v="1500"/>
    <s v="완제품"/>
    <s v="AVSSXF 0.3SQ(완제품)"/>
    <s v="A/R송장 (IN)"/>
    <n v="4500"/>
    <s v="M"/>
    <n v="15.39"/>
    <n v="0.37"/>
    <n v="1659.6"/>
  </r>
  <r>
    <x v="1"/>
    <s v="顾客"/>
    <s v="內需"/>
    <s v="-無-"/>
    <s v="C00001"/>
    <x v="2"/>
    <s v="江苏京信电子有限公司(Cable)"/>
    <s v="자동차(조사)"/>
    <s v="AVSSXF"/>
    <n v="100002963"/>
    <s v="AVSSXF"/>
    <s v="0.3SQ"/>
    <s v="Gr"/>
    <m/>
    <n v="1500"/>
    <s v="완제품"/>
    <s v="AVSSXF 0.3SQ(완제품)"/>
    <s v="A/R송장 (IN)"/>
    <n v="10500"/>
    <s v="M"/>
    <n v="35.909999999999997"/>
    <n v="0.37"/>
    <n v="3872.4"/>
  </r>
  <r>
    <x v="1"/>
    <s v="顾客"/>
    <s v="內需"/>
    <s v="-無-"/>
    <s v="C00001"/>
    <x v="2"/>
    <s v="江苏京信电子有限公司(Cable)"/>
    <s v="자동차(조사)"/>
    <s v="AVSSXF"/>
    <n v="100002976"/>
    <s v="AVSSXF"/>
    <s v="0.3SQ"/>
    <s v="L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74"/>
    <s v="AVSSXF"/>
    <s v="0.3SQ"/>
    <s v="L/B"/>
    <m/>
    <n v="1500"/>
    <s v="완제품"/>
    <s v="AVSSXF 0.3SQ(완제품)"/>
    <s v="A/R송장 (IN)"/>
    <n v="3000"/>
    <s v="M"/>
    <n v="10.26"/>
    <n v="0.37"/>
    <n v="1106.4000000000001"/>
  </r>
  <r>
    <x v="1"/>
    <s v="顾客"/>
    <s v="內需"/>
    <s v="-無-"/>
    <s v="C00001"/>
    <x v="2"/>
    <s v="江苏京信电子有限公司(Cable)"/>
    <s v="자동차(조사)"/>
    <s v="AVSSXF"/>
    <n v="100002970"/>
    <s v="AVSSXF"/>
    <s v="0.3SQ"/>
    <s v="O"/>
    <m/>
    <n v="1500"/>
    <s v="완제품"/>
    <s v="AVSSXF 0.3SQ(완제품)"/>
    <s v="A/R송장 (IN)"/>
    <n v="4500"/>
    <s v="M"/>
    <n v="15.39"/>
    <n v="0.37"/>
    <n v="1659.6"/>
  </r>
  <r>
    <x v="1"/>
    <s v="顾客"/>
    <s v="內需"/>
    <s v="-無-"/>
    <s v="C00001"/>
    <x v="2"/>
    <s v="江苏京信电子有限公司(Cable)"/>
    <s v="자동차(조사)"/>
    <s v="AVSSXF"/>
    <n v="100002978"/>
    <s v="AVSSXF"/>
    <s v="0.3SQ"/>
    <s v="P"/>
    <m/>
    <n v="1500"/>
    <s v="완제품"/>
    <s v="AVSSXF 0.3SQ(완제품)"/>
    <s v="A/R송장 (IN)"/>
    <n v="9000"/>
    <s v="M"/>
    <n v="30.78"/>
    <n v="0.37"/>
    <n v="3319.2"/>
  </r>
  <r>
    <x v="1"/>
    <s v="顾客"/>
    <s v="內需"/>
    <s v="-無-"/>
    <s v="C00001"/>
    <x v="2"/>
    <s v="江苏京信电子有限公司(Cable)"/>
    <s v="자동차(조사)"/>
    <s v="AVSSXF"/>
    <n v="100002979"/>
    <s v="AVSSXF"/>
    <s v="0.3SQ"/>
    <s v="R/B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84"/>
    <s v="AVSSXF"/>
    <s v="0.3SQ"/>
    <s v="W"/>
    <m/>
    <n v="1500"/>
    <s v="완제품"/>
    <s v="AVSSXF 0.3SQ(완제품)"/>
    <s v="A/R송장 (IN)"/>
    <n v="7400"/>
    <s v="M"/>
    <n v="25.31"/>
    <n v="0.37"/>
    <n v="2729.12"/>
  </r>
  <r>
    <x v="1"/>
    <s v="顾客"/>
    <s v="內需"/>
    <s v="-無-"/>
    <s v="C00001"/>
    <x v="2"/>
    <s v="江苏京信电子有限公司(Cable)"/>
    <s v="자동차(조사)"/>
    <s v="AVSSXF"/>
    <n v="100002982"/>
    <s v="AVSSXF"/>
    <s v="0.3SQ"/>
    <s v="W/B"/>
    <m/>
    <n v="1500"/>
    <s v="완제품"/>
    <s v="AVSSXF 0.3SQ(완제품)"/>
    <s v="A/R송장 (IN)"/>
    <n v="3000"/>
    <s v="M"/>
    <n v="10.26"/>
    <n v="0.37"/>
    <n v="1106.4000000000001"/>
  </r>
  <r>
    <x v="1"/>
    <s v="顾客"/>
    <s v="內需"/>
    <s v="-無-"/>
    <s v="C00001"/>
    <x v="2"/>
    <s v="江苏京信电子有限公司(Cable)"/>
    <s v="자동차(조사)"/>
    <s v="AVSSXF"/>
    <n v="100002983"/>
    <s v="AVSSXF"/>
    <s v="0.3SQ"/>
    <s v="W/O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87"/>
    <s v="AVSSXF"/>
    <s v="0.3SQ"/>
    <s v="Y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85"/>
    <s v="AVSSXF"/>
    <s v="0.3SQ"/>
    <s v="Y/B"/>
    <m/>
    <n v="1500"/>
    <s v="완제품"/>
    <s v="AVSSXF 0.3SQ(완제품)"/>
    <s v="A/R송장 (IN)"/>
    <n v="4500"/>
    <s v="M"/>
    <n v="15.39"/>
    <n v="0.37"/>
    <n v="1659.6"/>
  </r>
  <r>
    <x v="1"/>
    <s v="顾客"/>
    <s v="內需"/>
    <s v="-無-"/>
    <s v="C00001"/>
    <x v="2"/>
    <s v="江苏京信电子有限公司(Cable)"/>
    <s v="자동차(조사)"/>
    <s v="AVSSXF"/>
    <n v="100002986"/>
    <s v="AVSSXF"/>
    <s v="0.3SQ"/>
    <s v="Y/O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91"/>
    <s v="AVSSXF"/>
    <s v="0.5SQ"/>
    <s v="B/O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3001"/>
    <s v="AVSSXF"/>
    <s v="0.5SQ"/>
    <s v="Br"/>
    <m/>
    <n v="1000"/>
    <s v="완제품"/>
    <s v="AVSSXF 0.5SQ(완제품)"/>
    <s v="A/R송장 (IN)"/>
    <n v="5950"/>
    <s v="M"/>
    <n v="28.68"/>
    <n v="0.46"/>
    <n v="2725.1"/>
  </r>
  <r>
    <x v="1"/>
    <s v="顾客"/>
    <s v="內需"/>
    <s v="-無-"/>
    <s v="C00001"/>
    <x v="2"/>
    <s v="江苏京信电子有限公司(Cable)"/>
    <s v="자동차(조사)"/>
    <s v="AVSSXF"/>
    <n v="100003013"/>
    <s v="AVSSXF"/>
    <s v="0.5SQ"/>
    <s v="G"/>
    <m/>
    <n v="1000"/>
    <s v="완제품"/>
    <s v="AVSSXF 0.5SQ(완제품)"/>
    <s v="A/R송장 (IN)"/>
    <n v="9000"/>
    <s v="M"/>
    <n v="43.38"/>
    <n v="0.46"/>
    <n v="4122"/>
  </r>
  <r>
    <x v="1"/>
    <s v="顾客"/>
    <s v="內需"/>
    <s v="-無-"/>
    <s v="C00001"/>
    <x v="2"/>
    <s v="江苏京信电子有限公司(Cable)"/>
    <s v="자동차(조사)"/>
    <s v="AVSSXF"/>
    <n v="100003008"/>
    <s v="AVSSXF"/>
    <s v="0.5SQ"/>
    <s v="G/B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2990"/>
    <s v="AVSSXF"/>
    <s v="0.5SQ"/>
    <s v="Gr"/>
    <m/>
    <n v="1000"/>
    <s v="완제품"/>
    <s v="AVSSXF 0.5SQ(완제품)"/>
    <s v="A/R송장 (IN)"/>
    <n v="5000"/>
    <s v="M"/>
    <n v="24.1"/>
    <n v="0.46"/>
    <n v="2290"/>
  </r>
  <r>
    <x v="1"/>
    <s v="顾客"/>
    <s v="內需"/>
    <s v="-無-"/>
    <s v="C00001"/>
    <x v="2"/>
    <s v="江苏京信电子有限公司(Cable)"/>
    <s v="자동차(조사)"/>
    <s v="AVSSXF"/>
    <n v="100003020"/>
    <s v="AVSSXF"/>
    <s v="0.5SQ"/>
    <s v="L"/>
    <m/>
    <n v="1000"/>
    <s v="완제품"/>
    <s v="AVSSXF 0.5SQ(완제품)"/>
    <s v="A/R송장 (IN)"/>
    <n v="3000"/>
    <s v="M"/>
    <n v="14.46"/>
    <n v="0.46"/>
    <n v="1374"/>
  </r>
  <r>
    <x v="1"/>
    <s v="顾客"/>
    <s v="內需"/>
    <s v="-無-"/>
    <s v="C00001"/>
    <x v="2"/>
    <s v="江苏京信电子有限公司(Cable)"/>
    <s v="자동차(조사)"/>
    <s v="AVSSXF"/>
    <n v="100003015"/>
    <s v="AVSSXF"/>
    <s v="0.5SQ"/>
    <s v="L/O"/>
    <m/>
    <n v="1000"/>
    <s v="완제품"/>
    <s v="AVSSXF 0.5SQ(완제품)"/>
    <s v="A/R송장 (IN)"/>
    <n v="4000"/>
    <s v="M"/>
    <n v="19.28"/>
    <n v="0.46"/>
    <n v="1832"/>
  </r>
  <r>
    <x v="1"/>
    <s v="顾客"/>
    <s v="內需"/>
    <s v="-無-"/>
    <s v="C00001"/>
    <x v="2"/>
    <s v="江苏京信电子有限公司(Cable)"/>
    <s v="자동차(조사)"/>
    <s v="AVSSXF"/>
    <n v="100003004"/>
    <s v="AVSSXF"/>
    <s v="0.5SQ"/>
    <s v="O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02"/>
    <s v="AVSSXF"/>
    <s v="0.5SQ"/>
    <s v="O/B"/>
    <m/>
    <n v="1000"/>
    <s v="완제품"/>
    <s v="AVSSXF 0.5SQ(완제품)"/>
    <s v="A/R송장 (IN)"/>
    <n v="3000"/>
    <s v="M"/>
    <n v="14.46"/>
    <n v="0.46"/>
    <n v="1374"/>
  </r>
  <r>
    <x v="1"/>
    <s v="顾客"/>
    <s v="內需"/>
    <s v="-無-"/>
    <s v="C00001"/>
    <x v="2"/>
    <s v="江苏京信电子有限公司(Cable)"/>
    <s v="자동차(조사)"/>
    <s v="AVSSXF"/>
    <n v="100003024"/>
    <s v="AVSSXF"/>
    <s v="0.5SQ"/>
    <s v="P"/>
    <m/>
    <n v="1000"/>
    <s v="완제품"/>
    <s v="AVSSXF 0.5SQ(완제품)"/>
    <s v="A/R송장 (IN)"/>
    <n v="3000"/>
    <s v="M"/>
    <n v="14.46"/>
    <n v="0.46"/>
    <n v="1374"/>
  </r>
  <r>
    <x v="1"/>
    <s v="顾客"/>
    <s v="內需"/>
    <s v="-無-"/>
    <s v="C00001"/>
    <x v="2"/>
    <s v="江苏京信电子有限公司(Cable)"/>
    <s v="자동차(조사)"/>
    <s v="AVSSXF"/>
    <n v="100003025"/>
    <s v="AVSSXF"/>
    <s v="0.5SQ"/>
    <s v="R/B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26"/>
    <s v="AVSSXF"/>
    <s v="0.5SQ"/>
    <s v="R/O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29"/>
    <s v="AVSSXF"/>
    <s v="0.5SQ"/>
    <s v="W/B"/>
    <m/>
    <n v="1000"/>
    <s v="완제품"/>
    <s v="AVSSXF 0.5SQ(완제품)"/>
    <s v="A/R송장 (IN)"/>
    <n v="3000"/>
    <s v="M"/>
    <n v="14.46"/>
    <n v="0.46"/>
    <n v="1374"/>
  </r>
  <r>
    <x v="1"/>
    <s v="顾客"/>
    <s v="內需"/>
    <s v="-無-"/>
    <s v="C00001"/>
    <x v="2"/>
    <s v="江苏京信电子有限公司(Cable)"/>
    <s v="자동차(조사)"/>
    <s v="AVSSXF"/>
    <n v="100003037"/>
    <s v="AVSSXF"/>
    <s v="0.5SQ"/>
    <s v="Y"/>
    <m/>
    <n v="1000"/>
    <s v="완제품"/>
    <s v="AVSSXF 0.5SQ(완제품)"/>
    <s v="A/R송장 (IN)"/>
    <n v="3000"/>
    <s v="M"/>
    <n v="14.46"/>
    <n v="0.46"/>
    <n v="1374"/>
  </r>
  <r>
    <x v="1"/>
    <s v="顾客"/>
    <s v="內需"/>
    <s v="-無-"/>
    <s v="C00001"/>
    <x v="2"/>
    <s v="江苏京信电子有限公司(Cable)"/>
    <s v="자동차(조사)"/>
    <s v="AVSSXF"/>
    <n v="100003033"/>
    <s v="AVSSXF"/>
    <s v="0.5SQ"/>
    <s v="Y/B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3041"/>
    <s v="AVSSXF"/>
    <s v="0.75SQ"/>
    <s v="B"/>
    <m/>
    <n v="1000"/>
    <s v="완제품"/>
    <s v="AVSSXF 0.75SQ(완제품)"/>
    <s v="A/R송장 (IN)"/>
    <n v="2000"/>
    <s v="M"/>
    <n v="14.12"/>
    <n v="0.59"/>
    <n v="1182"/>
  </r>
  <r>
    <x v="1"/>
    <s v="顾客"/>
    <s v="內需"/>
    <s v="-無-"/>
    <s v="C00001"/>
    <x v="2"/>
    <s v="江苏京信电子有限公司(Cable)"/>
    <s v="자동차(조사)"/>
    <s v="AVSSXF"/>
    <n v="100003044"/>
    <s v="AVSSXF"/>
    <s v="0.75SQ"/>
    <s v="Br"/>
    <m/>
    <n v="1000"/>
    <s v="완제품"/>
    <s v="AVSSXF 0.75SQ(완제품)"/>
    <s v="A/R송장 (IN)"/>
    <n v="3000"/>
    <s v="M"/>
    <n v="21.18"/>
    <n v="0.59"/>
    <n v="1773"/>
  </r>
  <r>
    <x v="1"/>
    <s v="顾客"/>
    <s v="內需"/>
    <s v="-無-"/>
    <s v="C00001"/>
    <x v="2"/>
    <s v="江苏京信电子有限公司(Cable)"/>
    <s v="자동차(조사)"/>
    <s v="AVSSXF"/>
    <n v="100003050"/>
    <s v="AVSSXF"/>
    <s v="0.75SQ"/>
    <s v="G"/>
    <m/>
    <n v="1000"/>
    <s v="완제품"/>
    <s v="AVSSXF 0.75SQ(완제품)"/>
    <s v="A/R송장 (IN)"/>
    <n v="2000"/>
    <s v="M"/>
    <n v="14.12"/>
    <n v="0.59"/>
    <n v="1182"/>
  </r>
  <r>
    <x v="1"/>
    <s v="顾客"/>
    <s v="內需"/>
    <s v="-無-"/>
    <s v="C00001"/>
    <x v="2"/>
    <s v="江苏京信电子有限公司(Cable)"/>
    <s v="자동차(조사)"/>
    <s v="AVSSXF"/>
    <n v="100003053"/>
    <s v="AVSSXF"/>
    <s v="0.75SQ"/>
    <s v="L"/>
    <m/>
    <n v="1000"/>
    <s v="완제품"/>
    <s v="AVSSXF 0.75SQ(완제품)"/>
    <s v="A/R송장 (IN)"/>
    <n v="7000"/>
    <s v="M"/>
    <n v="49.42"/>
    <n v="0.59"/>
    <n v="4137"/>
  </r>
  <r>
    <x v="1"/>
    <s v="顾客"/>
    <s v="內需"/>
    <s v="-無-"/>
    <s v="C00001"/>
    <x v="2"/>
    <s v="江苏京信电子有限公司(Cable)"/>
    <s v="자동차(조사)"/>
    <s v="AVSSXF"/>
    <n v="100003055"/>
    <s v="AVSSXF"/>
    <s v="0.75SQ"/>
    <s v="P"/>
    <m/>
    <n v="1000"/>
    <s v="완제품"/>
    <s v="AVSSXF 0.75SQ(완제품)"/>
    <s v="A/R송장 (IN)"/>
    <n v="3000"/>
    <s v="M"/>
    <n v="21.18"/>
    <n v="0.59"/>
    <n v="1773"/>
  </r>
  <r>
    <x v="1"/>
    <s v="顾客"/>
    <s v="內需"/>
    <s v="-無-"/>
    <s v="C00001"/>
    <x v="2"/>
    <s v="江苏京信电子有限公司(Cable)"/>
    <s v="자동차(조사)"/>
    <s v="AVSSXF"/>
    <n v="100003058"/>
    <s v="AVSSXF"/>
    <s v="0.75SQ"/>
    <s v="R"/>
    <m/>
    <n v="1000"/>
    <s v="완제품"/>
    <s v="AVSSXF 0.75SQ(완제품)"/>
    <s v="A/R송장 (IN)"/>
    <n v="3000"/>
    <s v="M"/>
    <n v="21.18"/>
    <n v="0.59"/>
    <n v="1773"/>
  </r>
  <r>
    <x v="1"/>
    <s v="顾客"/>
    <s v="內需"/>
    <s v="-無-"/>
    <s v="C00001"/>
    <x v="2"/>
    <s v="江苏京信电子有限公司(Cable)"/>
    <s v="자동차(조사)"/>
    <s v="AVSSXF"/>
    <n v="100003060"/>
    <s v="AVSSXF"/>
    <s v="0.75SQ"/>
    <s v="W"/>
    <m/>
    <n v="1000"/>
    <s v="완제품"/>
    <s v="AVSSXF 0.75SQ(완제품)"/>
    <s v="A/R송장 (IN)"/>
    <n v="1000"/>
    <s v="M"/>
    <n v="7.06"/>
    <n v="0.59"/>
    <n v="591"/>
  </r>
  <r>
    <x v="1"/>
    <s v="顾客"/>
    <s v="內需"/>
    <s v="-無-"/>
    <s v="C00001"/>
    <x v="2"/>
    <s v="江苏京信电子有限公司(Cable)"/>
    <s v="자동차(조사)"/>
    <s v="AVSSXF"/>
    <n v="100003063"/>
    <s v="AVSSXF"/>
    <s v="0.75SQ"/>
    <s v="Y"/>
    <m/>
    <n v="1000"/>
    <s v="완제품"/>
    <s v="AVSSXF 0.75SQ(완제품)"/>
    <s v="A/R송장 (IN)"/>
    <n v="2000"/>
    <s v="M"/>
    <n v="14.12"/>
    <n v="0.59"/>
    <n v="1182"/>
  </r>
  <r>
    <x v="1"/>
    <s v="顾客"/>
    <s v="內需"/>
    <s v="-無-"/>
    <s v="C00001"/>
    <x v="2"/>
    <s v="江苏京信电子有限公司(Cable)"/>
    <s v="자동차(조사)"/>
    <s v="AVSSXF"/>
    <n v="100003100"/>
    <s v="AVSSXF"/>
    <s v="1.25SQ"/>
    <s v="P"/>
    <m/>
    <n v="500"/>
    <s v="완제품"/>
    <s v="AVSSXF 1.25SQ(완제품)"/>
    <s v="A/R송장 (IN)"/>
    <n v="2000"/>
    <s v="M"/>
    <n v="23.28"/>
    <n v="0.91"/>
    <n v="1827.4"/>
  </r>
  <r>
    <x v="1"/>
    <s v="顾客"/>
    <s v="內需"/>
    <s v="-無-"/>
    <s v="C00001"/>
    <x v="2"/>
    <s v="江苏京信电子有限公司(Cable)"/>
    <s v="자동차(조사)"/>
    <s v="AVSSXF"/>
    <n v="100003113"/>
    <s v="AVSSXF"/>
    <s v="2SQ"/>
    <s v="B"/>
    <m/>
    <n v="500"/>
    <s v="완제품"/>
    <s v="AVSSXF 2SQ(완제품)"/>
    <s v="A/R송장 (IN)"/>
    <n v="1000"/>
    <s v="M"/>
    <n v="18.05"/>
    <n v="1.34"/>
    <n v="1335.8"/>
  </r>
  <r>
    <x v="1"/>
    <s v="顾客"/>
    <s v="內需"/>
    <s v="-無-"/>
    <s v="C00001"/>
    <x v="2"/>
    <s v="江苏京信电子有限公司(Cable)"/>
    <s v="자동차(조사)"/>
    <s v="AVSSXF"/>
    <n v="100003119"/>
    <s v="AVSSXF"/>
    <s v="2SQ"/>
    <s v="P"/>
    <m/>
    <n v="500"/>
    <s v="완제품"/>
    <s v="AVSSXF 2SQ(완제품)"/>
    <s v="A/R송장 (IN)"/>
    <n v="500"/>
    <s v="M"/>
    <n v="9.0299999999999994"/>
    <n v="1.34"/>
    <n v="667.9"/>
  </r>
  <r>
    <x v="1"/>
    <s v="顾客"/>
    <s v="內需"/>
    <s v="-無-"/>
    <s v="C00001"/>
    <x v="2"/>
    <s v="江苏京信电子有限公司(Cable)"/>
    <s v="자동차(조사)"/>
    <s v="AVSSXF"/>
    <n v="100003121"/>
    <s v="AVSSXF"/>
    <s v="2SQ"/>
    <s v="R"/>
    <m/>
    <n v="500"/>
    <s v="완제품"/>
    <s v="AVSSXF 2SQ(완제품)"/>
    <s v="A/R송장 (IN)"/>
    <n v="2500"/>
    <s v="M"/>
    <n v="45.13"/>
    <n v="1.34"/>
    <n v="3339.5"/>
  </r>
  <r>
    <x v="1"/>
    <s v="顾客"/>
    <s v="內需"/>
    <s v="-無-"/>
    <s v="C00001"/>
    <x v="2"/>
    <s v="江苏京信电子有限公司(Cable)"/>
    <s v="자동차(조사)"/>
    <s v="AVSSXF"/>
    <n v="100003087"/>
    <s v="AVSSXF"/>
    <s v="0.85SQ"/>
    <s v="Y"/>
    <m/>
    <n v="1000"/>
    <s v="완제품"/>
    <s v="AVSSXF 0.85SQ(완제품)"/>
    <s v="A/R송장 (IN)"/>
    <n v="4000"/>
    <s v="M"/>
    <n v="31.04"/>
    <n v="0.63"/>
    <n v="2524.8000000000002"/>
  </r>
  <r>
    <x v="1"/>
    <s v="顾客"/>
    <s v="內需"/>
    <s v="-無-"/>
    <s v="C00001"/>
    <x v="2"/>
    <s v="江苏京信电子有限公司(Cable)"/>
    <s v="자동차(조사)"/>
    <s v="AVSSXF"/>
    <n v="100003013"/>
    <s v="AVSSXF"/>
    <s v="0.5SQ"/>
    <s v="G"/>
    <m/>
    <n v="1000"/>
    <s v="완제품"/>
    <s v="AVSSXF 0.5SQ(완제품)"/>
    <s v="A/R송장 (IN)"/>
    <n v="8000"/>
    <s v="M"/>
    <n v="38.56"/>
    <n v="0.46"/>
    <n v="3664"/>
  </r>
  <r>
    <x v="1"/>
    <s v="顾客"/>
    <s v="內需"/>
    <s v="-無-"/>
    <s v="C00001"/>
    <x v="2"/>
    <s v="江苏京信电子有限公司(Cable)"/>
    <s v="자동차(조사)"/>
    <s v="AVSSXF"/>
    <n v="100003010"/>
    <s v="AVSSXF"/>
    <s v="0.5SQ"/>
    <s v="G/O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2990"/>
    <s v="AVSSXF"/>
    <s v="0.5SQ"/>
    <s v="Gr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3002"/>
    <s v="AVSSXF"/>
    <s v="0.5SQ"/>
    <s v="O/B"/>
    <m/>
    <n v="1000"/>
    <s v="완제품"/>
    <s v="AVSSXF 0.5SQ(완제품)"/>
    <s v="A/R송장 (IN)"/>
    <n v="4000"/>
    <s v="M"/>
    <n v="19.28"/>
    <n v="0.46"/>
    <n v="1832"/>
  </r>
  <r>
    <x v="1"/>
    <s v="顾客"/>
    <s v="內需"/>
    <s v="-無-"/>
    <s v="C00001"/>
    <x v="2"/>
    <s v="江苏京信电子有限公司(Cable)"/>
    <s v="자동차(조사)"/>
    <s v="AVSSXF"/>
    <n v="100003066"/>
    <s v="AVSSXF"/>
    <s v="0.85SQ"/>
    <s v="B"/>
    <m/>
    <n v="1000"/>
    <s v="완제품"/>
    <s v="AVSSXF 0.85SQ(완제품)"/>
    <s v="A/R송장 (IN)"/>
    <n v="6000"/>
    <s v="M"/>
    <n v="46.56"/>
    <n v="0.63"/>
    <n v="3787.2"/>
  </r>
  <r>
    <x v="1"/>
    <s v="顾客"/>
    <s v="內需"/>
    <s v="-無-"/>
    <s v="C00001"/>
    <x v="2"/>
    <s v="江苏京信电子有限公司(Cable)"/>
    <s v="자동차(조사)"/>
    <s v="AVSSXF"/>
    <n v="100003041"/>
    <s v="AVSSXF"/>
    <s v="0.75SQ"/>
    <s v="B"/>
    <m/>
    <n v="1000"/>
    <s v="완제품"/>
    <s v="AVSSXF 0.75SQ(완제품)"/>
    <s v="A/R송장 (IN)"/>
    <n v="12000"/>
    <s v="M"/>
    <n v="84.72"/>
    <n v="0.59"/>
    <n v="7092"/>
  </r>
  <r>
    <x v="1"/>
    <s v="顾客"/>
    <s v="內需"/>
    <s v="-無-"/>
    <s v="C00001"/>
    <x v="2"/>
    <s v="江苏京信电子有限公司(Cable)"/>
    <s v="자동차(조사)"/>
    <s v="AVSSXF"/>
    <n v="100003039"/>
    <s v="AVSSXF"/>
    <s v="0.75SQ"/>
    <s v="Gr"/>
    <m/>
    <n v="1000"/>
    <s v="완제품"/>
    <s v="AVSSXF 0.75SQ(완제품)"/>
    <s v="A/R송장 (IN)"/>
    <n v="18000"/>
    <s v="M"/>
    <n v="127.08"/>
    <n v="0.59"/>
    <n v="10638"/>
  </r>
  <r>
    <x v="1"/>
    <s v="顾客"/>
    <s v="內需"/>
    <s v="-無-"/>
    <s v="C00001"/>
    <x v="2"/>
    <s v="江苏京信电子有限公司(Cable)"/>
    <s v="자동차(조사)"/>
    <s v="AVSSXF"/>
    <n v="100002980"/>
    <s v="AVSSXF"/>
    <s v="0.3SQ"/>
    <s v="R/O"/>
    <m/>
    <n v="1500"/>
    <s v="완제품"/>
    <s v="AVSSXF 0.3SQ(완제품)"/>
    <s v="A/R송장 (IN)"/>
    <n v="9000"/>
    <s v="M"/>
    <n v="30.78"/>
    <n v="0.37"/>
    <n v="3319.2"/>
  </r>
  <r>
    <x v="1"/>
    <s v="顾客"/>
    <s v="內需"/>
    <s v="-無-"/>
    <s v="C00001"/>
    <x v="2"/>
    <s v="江苏京信电子有限公司(Cable)"/>
    <s v="자동차(조사)"/>
    <s v="AVSSXF"/>
    <n v="100003121"/>
    <s v="AVSSXF"/>
    <s v="2SQ"/>
    <s v="R"/>
    <m/>
    <n v="500"/>
    <s v="완제품"/>
    <s v="AVSSXF 2SQ(완제품)"/>
    <s v="A/R송장 (IN)"/>
    <n v="9000"/>
    <s v="M"/>
    <n v="162.44999999999999"/>
    <n v="1.34"/>
    <n v="12022.2"/>
  </r>
  <r>
    <x v="1"/>
    <s v="顾客"/>
    <s v="內需"/>
    <s v="-無-"/>
    <s v="C00001"/>
    <x v="2"/>
    <s v="江苏京信电子有限公司(Cable)"/>
    <s v="자동차(조사)"/>
    <s v="AVSSXF"/>
    <n v="100003063"/>
    <s v="AVSSXF"/>
    <s v="0.75SQ"/>
    <s v="Y"/>
    <m/>
    <n v="1000"/>
    <s v="완제품"/>
    <s v="AVSSXF 0.75SQ(완제품)"/>
    <s v="A/R송장 (IN)"/>
    <n v="10000"/>
    <s v="M"/>
    <n v="70.599999999999994"/>
    <n v="0.59"/>
    <n v="5910"/>
  </r>
  <r>
    <x v="1"/>
    <s v="顾客"/>
    <s v="內需"/>
    <s v="-無-"/>
    <s v="C00001"/>
    <x v="2"/>
    <s v="江苏京信电子有限公司(Cable)"/>
    <s v="자동차(조사)"/>
    <s v="AVSSXF"/>
    <n v="100003122"/>
    <s v="AVSSXF"/>
    <s v="2SQ"/>
    <s v="W"/>
    <m/>
    <n v="500"/>
    <s v="완제품"/>
    <s v="AVSSXF 2SQ(완제품)"/>
    <s v="A/R송장 (IN)"/>
    <n v="9780"/>
    <s v="M"/>
    <n v="176.53"/>
    <n v="1.34"/>
    <n v="13064.12"/>
  </r>
  <r>
    <x v="1"/>
    <s v="顾客"/>
    <s v="內需"/>
    <s v="-無-"/>
    <s v="C00001"/>
    <x v="2"/>
    <s v="江苏京信电子有限公司(Cable)"/>
    <s v="자동차(조사)"/>
    <s v="AVSSXF"/>
    <n v="100002966"/>
    <s v="AVSSXF"/>
    <s v="0.3SQ"/>
    <s v="Br/B"/>
    <m/>
    <n v="1500"/>
    <s v="완제품"/>
    <s v="AVSSXF 0.3SQ(완제품)"/>
    <s v="A/R송장 (IN)"/>
    <n v="9000"/>
    <s v="M"/>
    <n v="30.78"/>
    <n v="0.37"/>
    <n v="3319.2"/>
  </r>
  <r>
    <x v="1"/>
    <s v="顾客"/>
    <s v="內需"/>
    <s v="-無-"/>
    <s v="C00001"/>
    <x v="2"/>
    <s v="江苏京信电子有限公司(Cable)"/>
    <s v="자동차(조사)"/>
    <s v="AVSSXF"/>
    <n v="100003072"/>
    <s v="AVSSXF"/>
    <s v="0.85SQ"/>
    <s v="G"/>
    <m/>
    <n v="1000"/>
    <s v="완제품"/>
    <s v="AVSSXF 0.85SQ(완제품)"/>
    <s v="A/R송장 (IN)"/>
    <n v="4000"/>
    <s v="M"/>
    <n v="31.04"/>
    <n v="0.63"/>
    <n v="2524.8000000000002"/>
  </r>
  <r>
    <x v="1"/>
    <s v="顾客"/>
    <s v="內需"/>
    <s v="-無-"/>
    <s v="C00001"/>
    <x v="2"/>
    <s v="江苏京信电子有限公司(Cable)"/>
    <s v="자동차(조사)"/>
    <s v="AVSSXF"/>
    <n v="100003094"/>
    <s v="AVSSXF"/>
    <s v="1.25SQ"/>
    <s v="O"/>
    <m/>
    <n v="500"/>
    <s v="완제품"/>
    <s v="AVSSXF 1.25SQ(완제품)"/>
    <s v="A/R송장 (IN)"/>
    <n v="9000"/>
    <s v="M"/>
    <n v="104.76"/>
    <n v="0.91"/>
    <n v="8223.2999999999993"/>
  </r>
  <r>
    <x v="1"/>
    <s v="顾客"/>
    <s v="內需"/>
    <s v="-無-"/>
    <s v="C00001"/>
    <x v="2"/>
    <s v="江苏京信电子有限公司(Cable)"/>
    <s v="자동차(조사)"/>
    <s v="AVSSXF"/>
    <n v="100003025"/>
    <s v="AVSSXF"/>
    <s v="0.5SQ"/>
    <s v="R/B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3088"/>
    <s v="AVSSXF"/>
    <s v="1.25SQ"/>
    <s v="Gr"/>
    <m/>
    <n v="500"/>
    <s v="완제품"/>
    <s v="AVSSXF 1.25SQ(완제품)"/>
    <s v="A/R송장 (IN)"/>
    <n v="7000"/>
    <s v="M"/>
    <n v="81.48"/>
    <n v="0.91"/>
    <n v="6395.9"/>
  </r>
  <r>
    <x v="1"/>
    <s v="顾客"/>
    <s v="內需"/>
    <s v="-無-"/>
    <s v="C00001"/>
    <x v="2"/>
    <s v="江苏京信电子有限公司(Cable)"/>
    <s v="자동차(조사)"/>
    <s v="AVSSXF"/>
    <n v="100018116"/>
    <s v="AVSSXF"/>
    <s v="1.5SQ"/>
    <s v="L"/>
    <m/>
    <n v="500"/>
    <s v="완제품"/>
    <s v="AVSSXF 1.5SQ(완제품)"/>
    <s v="A/R송장 (IN)"/>
    <n v="500"/>
    <s v="M"/>
    <n v="6.86"/>
    <n v="0.98"/>
    <n v="487.65"/>
  </r>
  <r>
    <x v="1"/>
    <s v="顾客"/>
    <s v="內需"/>
    <s v="-無-"/>
    <s v="C00001"/>
    <x v="2"/>
    <s v="江苏京信电子有限公司(Cable)"/>
    <s v="자동차(조사)"/>
    <s v="AVSSXF"/>
    <n v="100003127"/>
    <s v="AVSSXF"/>
    <s v="2.5SQ"/>
    <s v="B"/>
    <m/>
    <n v="400"/>
    <s v="완제품"/>
    <s v="AVSSXF 2.5SQ(완제품)"/>
    <s v="A/R송장 (IN)"/>
    <n v="4800"/>
    <s v="M"/>
    <n v="114.82"/>
    <n v="1.77"/>
    <n v="8514.24"/>
  </r>
  <r>
    <x v="1"/>
    <s v="顾客"/>
    <s v="內需"/>
    <s v="-無-"/>
    <s v="C00001"/>
    <x v="2"/>
    <s v="江苏京信电子有限公司(Cable)"/>
    <s v="자동차(조사)"/>
    <s v="AVSSXF"/>
    <n v="100003112"/>
    <s v="AVSSXF"/>
    <s v="2SQ"/>
    <s v="Gr"/>
    <m/>
    <n v="500"/>
    <s v="완제품"/>
    <s v="AVSSXF 2SQ(완제품)"/>
    <s v="A/R송장 (IN)"/>
    <n v="2000"/>
    <s v="M"/>
    <n v="36.1"/>
    <n v="1.34"/>
    <n v="2671.6"/>
  </r>
  <r>
    <x v="1"/>
    <s v="顾客"/>
    <s v="內需"/>
    <s v="-無-"/>
    <s v="C00001"/>
    <x v="2"/>
    <s v="江苏京信电子有限公司(Cable)"/>
    <s v="자동차(조사)"/>
    <s v="AVSSXF"/>
    <n v="100003116"/>
    <s v="AVSSXF"/>
    <s v="2SQ"/>
    <s v="G"/>
    <m/>
    <n v="500"/>
    <s v="완제품"/>
    <s v="AVSSXF 2SQ(완제품)"/>
    <s v="A/R송장 (IN)"/>
    <n v="1000"/>
    <s v="M"/>
    <n v="18.05"/>
    <n v="1.34"/>
    <n v="1335.8"/>
  </r>
  <r>
    <x v="1"/>
    <s v="顾客"/>
    <s v="內需"/>
    <s v="-無-"/>
    <s v="C00001"/>
    <x v="2"/>
    <s v="江苏京信电子有限公司(Cable)"/>
    <s v="자동차(조사)"/>
    <s v="AVSSXF"/>
    <n v="100002991"/>
    <s v="AVSSXF"/>
    <s v="0.5SQ"/>
    <s v="B/O"/>
    <m/>
    <n v="1000"/>
    <s v="완제품"/>
    <s v="AVSSXF 0.5SQ(완제품)"/>
    <s v="A/R송장 (IN)"/>
    <n v="3000"/>
    <s v="M"/>
    <n v="14.46"/>
    <n v="0.46"/>
    <n v="1374"/>
  </r>
  <r>
    <x v="1"/>
    <s v="顾客"/>
    <s v="內需"/>
    <s v="-無-"/>
    <s v="C00001"/>
    <x v="2"/>
    <s v="江苏京信电子有限公司(Cable)"/>
    <s v="자동차(조사)"/>
    <s v="AVSSXF"/>
    <n v="190020387"/>
    <s v="AVSSXF"/>
    <s v="1.5SQ"/>
    <s v="R"/>
    <m/>
    <n v="500"/>
    <s v="완제품"/>
    <s v="AVSSXF 1.5SQ(완제품)"/>
    <s v="A/R송장 (IN)"/>
    <n v="1000"/>
    <s v="M"/>
    <n v="13.72"/>
    <n v="0.98"/>
    <n v="975.3"/>
  </r>
  <r>
    <x v="1"/>
    <s v="顾客"/>
    <s v="內需"/>
    <s v="-無-"/>
    <s v="C00001"/>
    <x v="2"/>
    <s v="江苏京信电子有限公司(Cable)"/>
    <s v="자동차(조사)"/>
    <s v="AVSSXF"/>
    <n v="100002962"/>
    <s v="AVSSXF"/>
    <s v="0.3SQ"/>
    <s v="Gr/O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18114"/>
    <s v="AVSSXF"/>
    <s v="1.5SQ"/>
    <s v="G"/>
    <m/>
    <n v="500"/>
    <s v="완제품"/>
    <s v="AVSSXF 1.5SQ(완제품)"/>
    <s v="A/R송장 (IN)"/>
    <n v="1000"/>
    <s v="M"/>
    <n v="13.72"/>
    <n v="0.98"/>
    <n v="975.3"/>
  </r>
  <r>
    <x v="1"/>
    <s v="顾客"/>
    <s v="內需"/>
    <s v="-無-"/>
    <s v="C00001"/>
    <x v="2"/>
    <s v="江苏京信电子有限公司(Cable)"/>
    <s v="자동차(조사)"/>
    <s v="AVSSXF"/>
    <n v="100003136"/>
    <s v="AVSSXF"/>
    <s v="2.5SQ"/>
    <s v="R"/>
    <m/>
    <n v="400"/>
    <s v="완제품"/>
    <s v="AVSSXF 2.5SQ(완제품)"/>
    <s v="A/R송장 (IN)"/>
    <n v="3600"/>
    <s v="M"/>
    <n v="86.11"/>
    <n v="1.77"/>
    <n v="6385.68"/>
  </r>
  <r>
    <x v="1"/>
    <s v="顾客"/>
    <s v="內需"/>
    <s v="-無-"/>
    <s v="C00001"/>
    <x v="2"/>
    <s v="江苏京信电子有限公司(Cable)"/>
    <s v="자동차(조사)"/>
    <s v="AVSSXF"/>
    <n v="190020391"/>
    <s v="AVSSXF"/>
    <s v="1SQ"/>
    <s v="Br"/>
    <m/>
    <n v="1000"/>
    <s v="완제품"/>
    <s v="AVSSXF 1SQ(완제품)"/>
    <s v="A/R송장 (IN)"/>
    <n v="1000"/>
    <s v="M"/>
    <n v="9.0399999999999991"/>
    <n v="0.84"/>
    <n v="841.4"/>
  </r>
  <r>
    <x v="1"/>
    <s v="顾客"/>
    <s v="內需"/>
    <s v="-無-"/>
    <s v="C00001"/>
    <x v="2"/>
    <s v="江苏京信电子有限公司(Cable)"/>
    <s v="자동차(조사)"/>
    <s v="AVSSXF"/>
    <n v="190019825"/>
    <s v="AVSSXF"/>
    <s v="1SQ"/>
    <s v="B"/>
    <m/>
    <n v="1000"/>
    <s v="완제품"/>
    <s v="AVSSXF 1SQ(완제품)"/>
    <s v="A/R송장 (IN)"/>
    <n v="1000"/>
    <s v="M"/>
    <n v="9.0399999999999991"/>
    <n v="0.84"/>
    <n v="841.4"/>
  </r>
  <r>
    <x v="1"/>
    <s v="顾客"/>
    <s v="內需"/>
    <s v="-無-"/>
    <s v="C00001"/>
    <x v="2"/>
    <s v="江苏京信电子有限公司(Cable)"/>
    <s v="자동차(조사)"/>
    <s v="AVSSXF"/>
    <n v="190020390"/>
    <s v="AVSSXF"/>
    <s v="1SQ"/>
    <s v="G"/>
    <m/>
    <n v="1000"/>
    <s v="완제품"/>
    <s v="AVSSXF 1SQ(완제품)"/>
    <s v="A/R송장 (IN)"/>
    <n v="1900"/>
    <s v="M"/>
    <n v="17.18"/>
    <n v="0.84"/>
    <n v="1598.66"/>
  </r>
  <r>
    <x v="1"/>
    <s v="顾客"/>
    <s v="內需"/>
    <s v="-無-"/>
    <s v="C00001"/>
    <x v="2"/>
    <s v="江苏京信电子有限公司(Cable)"/>
    <s v="자동차(조사)"/>
    <s v="AVSSXF"/>
    <n v="100018957"/>
    <s v="AVSSXF"/>
    <s v="0.5SQ"/>
    <s v="L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2939"/>
    <s v="AVSSXF"/>
    <s v="1.25SQ"/>
    <s v="B"/>
    <s v="NPS"/>
    <n v="5000"/>
    <s v="완제품"/>
    <s v="AVSSXF 1.25SQ(완제품)"/>
    <s v="A/R송장 (IN)"/>
    <n v="5000"/>
    <s v="M"/>
    <n v="58.2"/>
    <n v="0.91"/>
    <n v="4568.5"/>
  </r>
  <r>
    <x v="1"/>
    <s v="顾客"/>
    <s v="內需"/>
    <s v="-無-"/>
    <s v="C00001"/>
    <x v="2"/>
    <s v="江苏京信电子有限公司(Cable)"/>
    <s v="자동차(조사)"/>
    <s v="AVSSXF"/>
    <n v="100020831"/>
    <s v="AVSSXF"/>
    <s v="0.75SQ"/>
    <s v="O"/>
    <s v="NPS"/>
    <n v="8000"/>
    <s v="완제품"/>
    <s v="AVSSXF 0.75SQ(완제품)"/>
    <s v="A/R송장 (IN)"/>
    <n v="8000"/>
    <s v="M"/>
    <n v="56.48"/>
    <n v="0.59"/>
    <n v="4728"/>
  </r>
  <r>
    <x v="1"/>
    <s v="顾客"/>
    <s v="內需"/>
    <s v="-無-"/>
    <s v="C00001"/>
    <x v="2"/>
    <s v="江苏京信电子有限公司(Cable)"/>
    <s v="자동차(조사)"/>
    <s v="AVSSXF"/>
    <n v="100012945"/>
    <s v="AVSSXF"/>
    <s v="1.25SQ"/>
    <s v="P"/>
    <s v="NPS"/>
    <n v="5000"/>
    <s v="완제품"/>
    <s v="AVSSXF 1.25SQ(완제품)"/>
    <s v="A/R송장 (IN)"/>
    <n v="15000"/>
    <s v="M"/>
    <n v="174.6"/>
    <n v="0.91"/>
    <n v="13705.5"/>
  </r>
  <r>
    <x v="1"/>
    <s v="顾客"/>
    <s v="內需"/>
    <s v="-無-"/>
    <s v="C00001"/>
    <x v="2"/>
    <s v="江苏京信电子有限公司(Cable)"/>
    <s v="자동차(조사)"/>
    <s v="AVSSXF"/>
    <n v="100012946"/>
    <s v="AVSSXF"/>
    <s v="1.25SQ"/>
    <s v="R"/>
    <s v="NPS"/>
    <n v="5000"/>
    <s v="완제품"/>
    <s v="AVSSXF 1.25SQ(완제품)"/>
    <s v="A/R송장 (IN)"/>
    <n v="10000"/>
    <s v="M"/>
    <n v="116.4"/>
    <n v="0.91"/>
    <n v="9137"/>
  </r>
  <r>
    <x v="1"/>
    <s v="顾客"/>
    <s v="內需"/>
    <s v="-無-"/>
    <s v="C00001"/>
    <x v="2"/>
    <s v="江苏京信电子有限公司(Cable)"/>
    <s v="자동차(조사)"/>
    <s v="AVSSXF"/>
    <n v="100013674"/>
    <s v="AVSSXF"/>
    <s v="0.75SQ"/>
    <s v="P"/>
    <s v="NPS"/>
    <n v="8000"/>
    <s v="완제품"/>
    <s v="AVSSXF 0.75SQ(완제품)"/>
    <s v="A/R송장 (IN)"/>
    <n v="8000"/>
    <s v="M"/>
    <n v="56.48"/>
    <n v="0.59"/>
    <n v="4728"/>
  </r>
  <r>
    <x v="1"/>
    <s v="顾客"/>
    <s v="內需"/>
    <s v="-無-"/>
    <s v="C00001"/>
    <x v="2"/>
    <s v="江苏京信电子有限公司(Cable)"/>
    <s v="자동차(조사)"/>
    <s v="AVSSXF"/>
    <n v="100013831"/>
    <s v="AVSSXF"/>
    <s v="2SQ"/>
    <s v="L"/>
    <s v="NPS"/>
    <n v="3000"/>
    <s v="완제품"/>
    <s v="AVSSXF 2SQ(완제품)"/>
    <s v="A/R송장 (IN)"/>
    <n v="9000"/>
    <s v="M"/>
    <n v="162.44999999999999"/>
    <n v="1.34"/>
    <n v="12022.2"/>
  </r>
  <r>
    <x v="1"/>
    <s v="顾客"/>
    <s v="內需"/>
    <s v="-無-"/>
    <s v="C00001"/>
    <x v="2"/>
    <s v="江苏京信电子有限公司(Cable)"/>
    <s v="자동차(조사)"/>
    <s v="AVSSXF"/>
    <n v="100012940"/>
    <s v="AVSSXF"/>
    <s v="1.25SQ"/>
    <s v="Br"/>
    <s v="NPS"/>
    <n v="5000"/>
    <s v="완제품"/>
    <s v="AVSSXF 1.25SQ(완제품)"/>
    <s v="A/R송장 (IN)"/>
    <n v="5000"/>
    <s v="M"/>
    <n v="58.2"/>
    <n v="0.91"/>
    <n v="4568.5"/>
  </r>
  <r>
    <x v="1"/>
    <s v="顾客"/>
    <s v="內需"/>
    <s v="-無-"/>
    <s v="C00001"/>
    <x v="2"/>
    <s v="江苏京信电子有限公司(Cable)"/>
    <s v="자동차(조사)"/>
    <s v="AVSSXF"/>
    <n v="100002986"/>
    <s v="AVSSXF"/>
    <s v="0.3SQ"/>
    <s v="Y/O"/>
    <m/>
    <n v="1500"/>
    <s v="완제품"/>
    <s v="AVSSXF 0.3SQ(완제품)"/>
    <s v="A/R송장 (IN)"/>
    <n v="3000"/>
    <s v="M"/>
    <n v="10.26"/>
    <n v="0.37"/>
    <n v="1106.4000000000001"/>
  </r>
  <r>
    <x v="1"/>
    <s v="顾客"/>
    <s v="內需"/>
    <s v="-無-"/>
    <s v="C00001"/>
    <x v="2"/>
    <s v="江苏京信电子有限公司(Cable)"/>
    <s v="자동차(조사)"/>
    <s v="AVSSXF"/>
    <n v="100012943"/>
    <s v="AVSSXF"/>
    <s v="1.25SQ"/>
    <s v="L"/>
    <s v="NPS"/>
    <n v="5000"/>
    <s v="완제품"/>
    <s v="AVSSXF 1.25SQ(완제품)"/>
    <s v="A/R송장 (IN)"/>
    <n v="5000"/>
    <s v="M"/>
    <n v="58.2"/>
    <n v="0.91"/>
    <n v="4568.5"/>
  </r>
  <r>
    <x v="1"/>
    <s v="顾客"/>
    <s v="內需"/>
    <s v="-無-"/>
    <s v="C00001"/>
    <x v="2"/>
    <s v="江苏京信电子有限公司(Cable)"/>
    <s v="자동차(조사)"/>
    <s v="AVSSXF"/>
    <n v="100002986"/>
    <s v="AVSSXF"/>
    <s v="0.3SQ"/>
    <s v="Y/O"/>
    <m/>
    <n v="1500"/>
    <s v="완제품"/>
    <s v="AVSSXF 0.3SQ(완제품)"/>
    <s v="A/R송장 (IN)"/>
    <n v="9000"/>
    <s v="M"/>
    <n v="30.78"/>
    <n v="0.37"/>
    <n v="3319.2"/>
  </r>
  <r>
    <x v="1"/>
    <s v="顾客"/>
    <s v="內需"/>
    <s v="-無-"/>
    <s v="C00001"/>
    <x v="2"/>
    <s v="江苏京信电子有限公司(Cable)"/>
    <s v="자동차(조사)"/>
    <s v="AVSSXF"/>
    <n v="100002961"/>
    <s v="AVSSXF"/>
    <s v="0.3SQ"/>
    <s v="Gr/B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76"/>
    <s v="AVSSXF"/>
    <s v="0.3SQ"/>
    <s v="L"/>
    <m/>
    <n v="1500"/>
    <s v="완제품"/>
    <s v="AVSSXF 0.3SQ(완제품)"/>
    <s v="A/R송장 (IN)"/>
    <n v="6000"/>
    <s v="M"/>
    <n v="20.52"/>
    <n v="0.37"/>
    <n v="2212.8000000000002"/>
  </r>
  <r>
    <x v="1"/>
    <s v="顾客"/>
    <s v="內需"/>
    <s v="-無-"/>
    <s v="C00001"/>
    <x v="2"/>
    <s v="江苏京信电子有限公司(Cable)"/>
    <s v="자동차(조사)"/>
    <s v="AVSSXF"/>
    <n v="100002975"/>
    <s v="AVSSXF"/>
    <s v="0.3SQ"/>
    <s v="L/O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3044"/>
    <s v="AVSSXF"/>
    <s v="0.75SQ"/>
    <s v="Br"/>
    <m/>
    <n v="1000"/>
    <s v="완제품"/>
    <s v="AVSSXF 0.75SQ(완제품)"/>
    <s v="A/R송장 (IN)"/>
    <n v="1000"/>
    <s v="M"/>
    <n v="7.06"/>
    <n v="0.59"/>
    <n v="591"/>
  </r>
  <r>
    <x v="1"/>
    <s v="顾客"/>
    <s v="內需"/>
    <s v="-無-"/>
    <s v="C00001"/>
    <x v="2"/>
    <s v="江苏京信电子有限公司(Cable)"/>
    <s v="자동차(조사)"/>
    <s v="AVSSXF"/>
    <n v="100002965"/>
    <s v="AVSSXF"/>
    <s v="0.3SQ"/>
    <s v="B"/>
    <m/>
    <n v="1500"/>
    <s v="완제품"/>
    <s v="AVSSXF 0.3SQ(완제품)"/>
    <s v="A/R송장 (IN)"/>
    <n v="1000"/>
    <s v="M"/>
    <n v="3.42"/>
    <n v="0.37"/>
    <n v="368.8"/>
  </r>
  <r>
    <x v="1"/>
    <s v="顾客"/>
    <s v="內需"/>
    <s v="-無-"/>
    <s v="C00001"/>
    <x v="2"/>
    <s v="江苏京信电子有限公司(Cable)"/>
    <s v="자동차(조사)"/>
    <s v="AVSSXF"/>
    <n v="100002968"/>
    <s v="AVSSXF"/>
    <s v="0.3SQ"/>
    <s v="Br"/>
    <m/>
    <n v="1500"/>
    <s v="완제품"/>
    <s v="AVSSXF 0.3SQ(완제품)"/>
    <s v="A/R송장 (IN)"/>
    <n v="2000"/>
    <s v="M"/>
    <n v="6.84"/>
    <n v="0.37"/>
    <n v="737.6"/>
  </r>
  <r>
    <x v="1"/>
    <s v="顾客"/>
    <s v="內需"/>
    <s v="-無-"/>
    <s v="C00001"/>
    <x v="2"/>
    <s v="江苏京信电子有限公司(Cable)"/>
    <s v="자동차(조사)"/>
    <s v="AVSSXF"/>
    <n v="100002973"/>
    <s v="AVSSXF"/>
    <s v="0.3SQ"/>
    <s v="G"/>
    <m/>
    <n v="1500"/>
    <s v="완제품"/>
    <s v="AVSSXF 0.3SQ(완제품)"/>
    <s v="A/R송장 (IN)"/>
    <n v="3000"/>
    <s v="M"/>
    <n v="10.26"/>
    <n v="0.37"/>
    <n v="1106.4000000000001"/>
  </r>
  <r>
    <x v="1"/>
    <s v="顾客"/>
    <s v="內需"/>
    <s v="-無-"/>
    <s v="C00001"/>
    <x v="2"/>
    <s v="江苏京信电子有限公司(Cable)"/>
    <s v="자동차(조사)"/>
    <s v="AVSSXF"/>
    <n v="100002971"/>
    <s v="AVSSXF"/>
    <s v="0.3SQ"/>
    <s v="G/B"/>
    <m/>
    <n v="1500"/>
    <s v="완제품"/>
    <s v="AVSSXF 0.3SQ(완제품)"/>
    <s v="A/R송장 (IN)"/>
    <n v="3000"/>
    <s v="M"/>
    <n v="10.26"/>
    <n v="0.37"/>
    <n v="1106.4000000000001"/>
  </r>
  <r>
    <x v="1"/>
    <s v="顾客"/>
    <s v="內需"/>
    <s v="-無-"/>
    <s v="C00001"/>
    <x v="2"/>
    <s v="江苏京信电子有限公司(Cable)"/>
    <s v="자동차(조사)"/>
    <s v="AVSSXF"/>
    <n v="100002972"/>
    <s v="AVSSXF"/>
    <s v="0.3SQ"/>
    <s v="G/O"/>
    <m/>
    <n v="1500"/>
    <s v="완제품"/>
    <s v="AVSSXF 0.3SQ(완제품)"/>
    <s v="A/R송장 (IN)"/>
    <n v="3000"/>
    <s v="M"/>
    <n v="10.26"/>
    <n v="0.37"/>
    <n v="1106.4000000000001"/>
  </r>
  <r>
    <x v="1"/>
    <s v="顾客"/>
    <s v="內需"/>
    <s v="-無-"/>
    <s v="C00001"/>
    <x v="2"/>
    <s v="江苏京信电子有限公司(Cable)"/>
    <s v="자동차(조사)"/>
    <s v="AVSSXF"/>
    <n v="100002963"/>
    <s v="AVSSXF"/>
    <s v="0.3SQ"/>
    <s v="Gr"/>
    <m/>
    <n v="1500"/>
    <s v="완제품"/>
    <s v="AVSSXF 0.3SQ(완제품)"/>
    <s v="A/R송장 (IN)"/>
    <n v="3000"/>
    <s v="M"/>
    <n v="10.26"/>
    <n v="0.37"/>
    <n v="1106.4000000000001"/>
  </r>
  <r>
    <x v="1"/>
    <s v="顾客"/>
    <s v="內需"/>
    <s v="-無-"/>
    <s v="C00001"/>
    <x v="2"/>
    <s v="江苏京信电子有限公司(Cable)"/>
    <s v="자동차(조사)"/>
    <s v="AVSSXF"/>
    <n v="100002976"/>
    <s v="AVSSXF"/>
    <s v="0.3SQ"/>
    <s v="L"/>
    <m/>
    <n v="1500"/>
    <s v="완제품"/>
    <s v="AVSSXF 0.3SQ(완제품)"/>
    <s v="A/R송장 (IN)"/>
    <n v="6000"/>
    <s v="M"/>
    <n v="20.52"/>
    <n v="0.37"/>
    <n v="2212.8000000000002"/>
  </r>
  <r>
    <x v="1"/>
    <s v="顾客"/>
    <s v="內需"/>
    <s v="-無-"/>
    <s v="C00001"/>
    <x v="2"/>
    <s v="江苏京信电子有限公司(Cable)"/>
    <s v="자동차(조사)"/>
    <s v="AVSSXF"/>
    <n v="100002974"/>
    <s v="AVSSXF"/>
    <s v="0.3SQ"/>
    <s v="L/B"/>
    <m/>
    <n v="1500"/>
    <s v="완제품"/>
    <s v="AVSSXF 0.3SQ(완제품)"/>
    <s v="A/R송장 (IN)"/>
    <n v="4500"/>
    <s v="M"/>
    <n v="15.39"/>
    <n v="0.37"/>
    <n v="1659.6"/>
  </r>
  <r>
    <x v="1"/>
    <s v="顾客"/>
    <s v="內需"/>
    <s v="-無-"/>
    <s v="C00001"/>
    <x v="2"/>
    <s v="江苏京信电子有限公司(Cable)"/>
    <s v="자동차(조사)"/>
    <s v="AVSSXF"/>
    <n v="100002975"/>
    <s v="AVSSXF"/>
    <s v="0.3SQ"/>
    <s v="L/O"/>
    <m/>
    <n v="1500"/>
    <s v="완제품"/>
    <s v="AVSSXF 0.3SQ(완제품)"/>
    <s v="A/R송장 (IN)"/>
    <n v="3000"/>
    <s v="M"/>
    <n v="10.26"/>
    <n v="0.37"/>
    <n v="1106.4000000000001"/>
  </r>
  <r>
    <x v="1"/>
    <s v="顾客"/>
    <s v="內需"/>
    <s v="-無-"/>
    <s v="C00001"/>
    <x v="2"/>
    <s v="江苏京信电子有限公司(Cable)"/>
    <s v="자동차(조사)"/>
    <s v="AVSSXF"/>
    <n v="100002978"/>
    <s v="AVSSXF"/>
    <s v="0.3SQ"/>
    <s v="P"/>
    <m/>
    <n v="1500"/>
    <s v="완제품"/>
    <s v="AVSSXF 0.3SQ(완제품)"/>
    <s v="A/R송장 (IN)"/>
    <n v="2900"/>
    <s v="M"/>
    <n v="9.92"/>
    <n v="0.37"/>
    <n v="1069.52"/>
  </r>
  <r>
    <x v="1"/>
    <s v="顾客"/>
    <s v="內需"/>
    <s v="-無-"/>
    <s v="C00001"/>
    <x v="2"/>
    <s v="江苏京信电子有限公司(Cable)"/>
    <s v="자동차(조사)"/>
    <s v="AVSSXF"/>
    <n v="100002979"/>
    <s v="AVSSXF"/>
    <s v="0.3SQ"/>
    <s v="R/B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80"/>
    <s v="AVSSXF"/>
    <s v="0.3SQ"/>
    <s v="R/O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84"/>
    <s v="AVSSXF"/>
    <s v="0.3SQ"/>
    <s v="W"/>
    <m/>
    <n v="1500"/>
    <s v="완제품"/>
    <s v="AVSSXF 0.3SQ(완제품)"/>
    <s v="A/R송장 (IN)"/>
    <n v="9000"/>
    <s v="M"/>
    <n v="30.78"/>
    <n v="0.37"/>
    <n v="3319.2"/>
  </r>
  <r>
    <x v="1"/>
    <s v="顾客"/>
    <s v="內需"/>
    <s v="-無-"/>
    <s v="C00001"/>
    <x v="2"/>
    <s v="江苏京信电子有限公司(Cable)"/>
    <s v="자동차(조사)"/>
    <s v="AVSSXF"/>
    <n v="100002982"/>
    <s v="AVSSXF"/>
    <s v="0.3SQ"/>
    <s v="W/B"/>
    <m/>
    <n v="1500"/>
    <s v="완제품"/>
    <s v="AVSSXF 0.3SQ(완제품)"/>
    <s v="A/R송장 (IN)"/>
    <n v="6000"/>
    <s v="M"/>
    <n v="20.52"/>
    <n v="0.37"/>
    <n v="2212.8000000000002"/>
  </r>
  <r>
    <x v="1"/>
    <s v="顾客"/>
    <s v="內需"/>
    <s v="-無-"/>
    <s v="C00001"/>
    <x v="2"/>
    <s v="江苏京信电子有限公司(Cable)"/>
    <s v="자동차(조사)"/>
    <s v="AVSSXF"/>
    <n v="100002983"/>
    <s v="AVSSXF"/>
    <s v="0.3SQ"/>
    <s v="W/O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02987"/>
    <s v="AVSSXF"/>
    <s v="0.3SQ"/>
    <s v="Y"/>
    <m/>
    <n v="1500"/>
    <s v="완제품"/>
    <s v="AVSSXF 0.3SQ(완제품)"/>
    <s v="A/R송장 (IN)"/>
    <n v="1350"/>
    <s v="M"/>
    <n v="4.62"/>
    <n v="0.37"/>
    <n v="497.88"/>
  </r>
  <r>
    <x v="1"/>
    <s v="顾客"/>
    <s v="內需"/>
    <s v="-無-"/>
    <s v="C00001"/>
    <x v="2"/>
    <s v="江苏京信电子有限公司(Cable)"/>
    <s v="자동차(조사)"/>
    <s v="AVSSXF"/>
    <n v="100002991"/>
    <s v="AVSSXF"/>
    <s v="0.5SQ"/>
    <s v="B/O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3001"/>
    <s v="AVSSXF"/>
    <s v="0.5SQ"/>
    <s v="Br"/>
    <m/>
    <n v="1000"/>
    <s v="완제품"/>
    <s v="AVSSXF 0.5SQ(완제품)"/>
    <s v="A/R송장 (IN)"/>
    <n v="2550"/>
    <s v="M"/>
    <n v="12.29"/>
    <n v="0.46"/>
    <n v="1167.9000000000001"/>
  </r>
  <r>
    <x v="1"/>
    <s v="顾客"/>
    <s v="內需"/>
    <s v="-無-"/>
    <s v="C00001"/>
    <x v="2"/>
    <s v="江苏京信电子有限公司(Cable)"/>
    <s v="자동차(조사)"/>
    <s v="AVSSXF"/>
    <n v="100003013"/>
    <s v="AVSSXF"/>
    <s v="0.5SQ"/>
    <s v="G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3010"/>
    <s v="AVSSXF"/>
    <s v="0.5SQ"/>
    <s v="G/O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2990"/>
    <s v="AVSSXF"/>
    <s v="0.5SQ"/>
    <s v="Gr"/>
    <m/>
    <n v="1000"/>
    <s v="완제품"/>
    <s v="AVSSXF 0.5SQ(완제품)"/>
    <s v="A/R송장 (IN)"/>
    <n v="2900"/>
    <s v="M"/>
    <n v="13.98"/>
    <n v="0.46"/>
    <n v="1328.2"/>
  </r>
  <r>
    <x v="1"/>
    <s v="顾客"/>
    <s v="內需"/>
    <s v="-無-"/>
    <s v="C00001"/>
    <x v="2"/>
    <s v="江苏京信电子有限公司(Cable)"/>
    <s v="자동차(조사)"/>
    <s v="AVSSXF"/>
    <n v="100003020"/>
    <s v="AVSSXF"/>
    <s v="0.5SQ"/>
    <s v="L"/>
    <m/>
    <n v="1000"/>
    <s v="완제품"/>
    <s v="AVSSXF 0.5SQ(완제품)"/>
    <s v="A/R송장 (IN)"/>
    <n v="9900"/>
    <s v="M"/>
    <n v="47.72"/>
    <n v="0.46"/>
    <n v="4534.2"/>
  </r>
  <r>
    <x v="1"/>
    <s v="顾客"/>
    <s v="內需"/>
    <s v="-無-"/>
    <s v="C00001"/>
    <x v="2"/>
    <s v="江苏京信电子有限公司(Cable)"/>
    <s v="자동차(조사)"/>
    <s v="AVSSXF"/>
    <n v="100003015"/>
    <s v="AVSSXF"/>
    <s v="0.5SQ"/>
    <s v="L/O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02"/>
    <s v="AVSSXF"/>
    <s v="0.5SQ"/>
    <s v="O/B"/>
    <m/>
    <n v="1000"/>
    <s v="완제품"/>
    <s v="AVSSXF 0.5SQ(완제품)"/>
    <s v="A/R송장 (IN)"/>
    <n v="4000"/>
    <s v="M"/>
    <n v="19.28"/>
    <n v="0.46"/>
    <n v="1832"/>
  </r>
  <r>
    <x v="1"/>
    <s v="顾客"/>
    <s v="內需"/>
    <s v="-無-"/>
    <s v="C00001"/>
    <x v="2"/>
    <s v="江苏京信电子有限公司(Cable)"/>
    <s v="자동차(조사)"/>
    <s v="AVSSXF"/>
    <n v="100003026"/>
    <s v="AVSSXF"/>
    <s v="0.5SQ"/>
    <s v="R/O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31"/>
    <s v="AVSSXF"/>
    <s v="0.5SQ"/>
    <s v="W"/>
    <m/>
    <n v="1000"/>
    <s v="완제품"/>
    <s v="AVSSXF 0.5SQ(완제품)"/>
    <s v="A/R송장 (IN)"/>
    <n v="9000"/>
    <s v="M"/>
    <n v="43.38"/>
    <n v="0.46"/>
    <n v="4122"/>
  </r>
  <r>
    <x v="1"/>
    <s v="顾客"/>
    <s v="內需"/>
    <s v="-無-"/>
    <s v="C00001"/>
    <x v="2"/>
    <s v="江苏京信电子有限公司(Cable)"/>
    <s v="자동차(조사)"/>
    <s v="AVSSXF"/>
    <n v="100003037"/>
    <s v="AVSSXF"/>
    <s v="0.5SQ"/>
    <s v="Y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41"/>
    <s v="AVSSXF"/>
    <s v="0.75SQ"/>
    <s v="B"/>
    <m/>
    <n v="1000"/>
    <s v="완제품"/>
    <s v="AVSSXF 0.75SQ(완제품)"/>
    <s v="A/R송장 (IN)"/>
    <n v="4000"/>
    <s v="M"/>
    <n v="28.24"/>
    <n v="0.59"/>
    <n v="2364"/>
  </r>
  <r>
    <x v="1"/>
    <s v="顾客"/>
    <s v="內需"/>
    <s v="-無-"/>
    <s v="C00001"/>
    <x v="2"/>
    <s v="江苏京信电子有限公司(Cable)"/>
    <s v="자동차(조사)"/>
    <s v="AVSSXF"/>
    <n v="100003058"/>
    <s v="AVSSXF"/>
    <s v="0.75SQ"/>
    <s v="R"/>
    <m/>
    <n v="1000"/>
    <s v="완제품"/>
    <s v="AVSSXF 0.75SQ(완제품)"/>
    <s v="A/R송장 (IN)"/>
    <n v="4000"/>
    <s v="M"/>
    <n v="28.24"/>
    <n v="0.59"/>
    <n v="2364"/>
  </r>
  <r>
    <x v="1"/>
    <s v="顾客"/>
    <s v="內需"/>
    <s v="-無-"/>
    <s v="C00001"/>
    <x v="2"/>
    <s v="江苏京信电子有限公司(Cable)"/>
    <s v="자동차(조사)"/>
    <s v="AVSSXF"/>
    <n v="100003100"/>
    <s v="AVSSXF"/>
    <s v="1.25SQ"/>
    <s v="P"/>
    <m/>
    <n v="500"/>
    <s v="완제품"/>
    <s v="AVSSXF 1.25SQ(완제품)"/>
    <s v="A/R송장 (IN)"/>
    <n v="2000"/>
    <s v="M"/>
    <n v="23.28"/>
    <n v="0.91"/>
    <n v="1827.4"/>
  </r>
  <r>
    <x v="1"/>
    <s v="顾客"/>
    <s v="內需"/>
    <s v="-無-"/>
    <s v="C00001"/>
    <x v="2"/>
    <s v="江苏京信电子有限公司(Cable)"/>
    <s v="자동차(조사)"/>
    <s v="AVSSXF"/>
    <n v="100003119"/>
    <s v="AVSSXF"/>
    <s v="2SQ"/>
    <s v="P"/>
    <m/>
    <n v="500"/>
    <s v="완제품"/>
    <s v="AVSSXF 2SQ(완제품)"/>
    <s v="A/R송장 (IN)"/>
    <n v="750"/>
    <s v="M"/>
    <n v="13.54"/>
    <n v="1.34"/>
    <n v="1001.85"/>
  </r>
  <r>
    <x v="1"/>
    <s v="顾客"/>
    <s v="內需"/>
    <s v="-無-"/>
    <s v="C00001"/>
    <x v="2"/>
    <s v="江苏京信电子有限公司(Cable)"/>
    <s v="자동차(조사)"/>
    <s v="AVSSXF"/>
    <n v="100018952"/>
    <s v="AVSSXF"/>
    <s v="0.5SQ"/>
    <s v="Br"/>
    <s v="NPS"/>
    <n v="10000"/>
    <s v="완제품"/>
    <s v="AVSSXF 0.5SQ(완제품)"/>
    <s v="A/R송장 (IN)"/>
    <n v="20000"/>
    <s v="M"/>
    <n v="96.4"/>
    <n v="0.46"/>
    <n v="9160"/>
  </r>
  <r>
    <x v="1"/>
    <s v="顾客"/>
    <s v="內需"/>
    <s v="-無-"/>
    <s v="C00001"/>
    <x v="2"/>
    <s v="江苏京信电子有限公司(Cable)"/>
    <s v="자동차(조사)"/>
    <s v="AVSSXF"/>
    <n v="100018962"/>
    <s v="AVSSXF"/>
    <s v="0.5SQ"/>
    <s v="P"/>
    <s v="NPS"/>
    <n v="10000"/>
    <s v="완제품"/>
    <s v="AVSSXF 0.5SQ(완제품)"/>
    <s v="A/R송장 (IN)"/>
    <n v="20000"/>
    <s v="M"/>
    <n v="96.4"/>
    <n v="0.46"/>
    <n v="9160"/>
  </r>
  <r>
    <x v="1"/>
    <s v="顾客"/>
    <s v="內需"/>
    <s v="-無-"/>
    <s v="C00001"/>
    <x v="2"/>
    <s v="江苏京信电子有限公司(Cable)"/>
    <s v="자동차(조사)"/>
    <s v="AVSSXF"/>
    <n v="100018955"/>
    <s v="AVSSXF"/>
    <s v="0.5SQ"/>
    <s v="Gr"/>
    <s v="NPS"/>
    <n v="10000"/>
    <s v="완제품"/>
    <s v="AVSSXF 0.5SQ(완제품)"/>
    <s v="A/R송장 (IN)"/>
    <n v="40000"/>
    <s v="M"/>
    <n v="192.8"/>
    <n v="0.46"/>
    <n v="18320"/>
  </r>
  <r>
    <x v="1"/>
    <s v="顾客"/>
    <s v="內需"/>
    <s v="-無-"/>
    <s v="C00001"/>
    <x v="2"/>
    <s v="江苏京信电子有限公司(Cable)"/>
    <s v="자동차(조사)"/>
    <s v="AVSSXF"/>
    <n v="100018969"/>
    <s v="AVSSXF"/>
    <s v="0.5SQ"/>
    <s v="Y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8963"/>
    <s v="AVSSXF"/>
    <s v="0.5SQ"/>
    <s v="P/B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8960"/>
    <s v="AVSSXF"/>
    <s v="0.5SQ"/>
    <s v="O"/>
    <s v="NPS"/>
    <n v="10000"/>
    <s v="완제품"/>
    <s v="AVSSXF 0.5SQ(완제품)"/>
    <s v="A/R송장 (IN)"/>
    <n v="30000"/>
    <s v="M"/>
    <n v="144.6"/>
    <n v="0.46"/>
    <n v="13740"/>
  </r>
  <r>
    <x v="1"/>
    <s v="顾客"/>
    <s v="內需"/>
    <s v="-無-"/>
    <s v="C00001"/>
    <x v="2"/>
    <s v="江苏京信电子有限公司(Cable)"/>
    <s v="자동차(조사)"/>
    <s v="AVSSXF"/>
    <n v="100018953"/>
    <s v="AVSSXF"/>
    <s v="0.5SQ"/>
    <s v="G"/>
    <s v="NPS"/>
    <n v="10000"/>
    <s v="완제품"/>
    <s v="AVSSXF 0.5SQ(완제품)"/>
    <s v="A/R송장 (IN)"/>
    <n v="30000"/>
    <s v="M"/>
    <n v="144.6"/>
    <n v="0.46"/>
    <n v="13740"/>
  </r>
  <r>
    <x v="1"/>
    <s v="顾客"/>
    <s v="內需"/>
    <s v="-無-"/>
    <s v="C00001"/>
    <x v="2"/>
    <s v="江苏京信电子有限公司(Cable)"/>
    <s v="자동차(조사)"/>
    <s v="AVSSXF"/>
    <n v="100018964"/>
    <s v="AVSSXF"/>
    <s v="0.5SQ"/>
    <s v="R"/>
    <s v="NPS"/>
    <n v="10000"/>
    <s v="완제품"/>
    <s v="AVSSXF 0.5SQ(완제품)"/>
    <s v="A/R송장 (IN)"/>
    <n v="20000"/>
    <s v="M"/>
    <n v="96.4"/>
    <n v="0.46"/>
    <n v="9160"/>
  </r>
  <r>
    <x v="1"/>
    <s v="顾客"/>
    <s v="內需"/>
    <s v="-無-"/>
    <s v="C00001"/>
    <x v="2"/>
    <s v="江苏京信电子有限公司(Cable)"/>
    <s v="자동차(조사)"/>
    <s v="AVSSXF"/>
    <n v="100018993"/>
    <s v="AVSSXF"/>
    <s v="0.5SQ"/>
    <s v="Y/B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8957"/>
    <s v="AVSSXF"/>
    <s v="0.5SQ"/>
    <s v="L"/>
    <s v="NPS"/>
    <n v="10000"/>
    <s v="완제품"/>
    <s v="AVSSXF 0.5SQ(완제품)"/>
    <s v="A/R송장 (IN)"/>
    <n v="20000"/>
    <s v="M"/>
    <n v="96.4"/>
    <n v="0.46"/>
    <n v="9160"/>
  </r>
  <r>
    <x v="1"/>
    <s v="顾客"/>
    <s v="內需"/>
    <s v="-無-"/>
    <s v="C00001"/>
    <x v="2"/>
    <s v="江苏京信电子有限公司(Cable)"/>
    <s v="자동차(조사)"/>
    <s v="AVSSXF"/>
    <n v="100018966"/>
    <s v="AVSSXF"/>
    <s v="0.5SQ"/>
    <s v="R/O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8961"/>
    <s v="AVSSXF"/>
    <s v="0.5SQ"/>
    <s v="O/B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20831"/>
    <s v="AVSSXF"/>
    <s v="0.75SQ"/>
    <s v="O"/>
    <s v="NPS"/>
    <n v="8000"/>
    <s v="완제품"/>
    <s v="AVSSXF 0.75SQ(완제품)"/>
    <s v="A/R송장 (IN)"/>
    <n v="8000"/>
    <s v="M"/>
    <n v="56.48"/>
    <n v="0.59"/>
    <n v="4728"/>
  </r>
  <r>
    <x v="1"/>
    <s v="顾客"/>
    <s v="內需"/>
    <s v="-無-"/>
    <s v="C00001"/>
    <x v="2"/>
    <s v="江苏京信电子有限公司(Cable)"/>
    <s v="자동차(조사)"/>
    <s v="AVSSXF"/>
    <n v="100018967"/>
    <s v="AVSSXF"/>
    <s v="0.5SQ"/>
    <s v="W"/>
    <s v="NPS"/>
    <n v="10000"/>
    <s v="완제품"/>
    <s v="AVSSXF 0.5SQ(완제품)"/>
    <s v="A/R송장 (IN)"/>
    <n v="20000"/>
    <s v="M"/>
    <n v="96.4"/>
    <n v="0.46"/>
    <n v="9160"/>
  </r>
  <r>
    <x v="1"/>
    <s v="顾客"/>
    <s v="內需"/>
    <s v="-無-"/>
    <s v="C00001"/>
    <x v="2"/>
    <s v="江苏京信电子有限公司(Cable)"/>
    <s v="자동차(조사)"/>
    <s v="AVSSXF"/>
    <n v="100018958"/>
    <s v="AVSSXF"/>
    <s v="0.5SQ"/>
    <s v="L/B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02991"/>
    <s v="AVSSXF"/>
    <s v="0.5SQ"/>
    <s v="B/O"/>
    <m/>
    <n v="1000"/>
    <s v="완제품"/>
    <s v="AVSSXF 0.5SQ(완제품)"/>
    <s v="A/R송장 (IN)"/>
    <n v="8000"/>
    <s v="M"/>
    <n v="38.56"/>
    <n v="0.46"/>
    <n v="3664"/>
  </r>
  <r>
    <x v="1"/>
    <s v="顾客"/>
    <s v="內需"/>
    <s v="-無-"/>
    <s v="C00001"/>
    <x v="2"/>
    <s v="江苏京信电子有限公司(Cable)"/>
    <s v="자동차(조사)"/>
    <s v="AVSSXF"/>
    <n v="100003030"/>
    <s v="AVSSXF"/>
    <s v="0.5SQ"/>
    <s v="W/O"/>
    <m/>
    <n v="1000"/>
    <s v="완제품"/>
    <s v="AVSSXF 0.5SQ(완제품)"/>
    <s v="A/R송장 (IN)"/>
    <n v="2000"/>
    <s v="M"/>
    <n v="9.64"/>
    <n v="0.46"/>
    <n v="916"/>
  </r>
  <r>
    <x v="1"/>
    <s v="顾客"/>
    <s v="內需"/>
    <s v="-無-"/>
    <s v="C00001"/>
    <x v="2"/>
    <s v="江苏京信电子有限公司(Cable)"/>
    <s v="자동차(조사)"/>
    <s v="AVSSXF"/>
    <n v="100002989"/>
    <s v="AVSSXF"/>
    <s v="0.5SQ"/>
    <s v="Gr/O"/>
    <m/>
    <n v="1000"/>
    <s v="완제품"/>
    <s v="AVSSXF 0.5SQ(완제품)"/>
    <s v="A/R송장 (IN)"/>
    <n v="6000"/>
    <s v="M"/>
    <n v="28.92"/>
    <n v="0.46"/>
    <n v="2748"/>
  </r>
  <r>
    <x v="1"/>
    <s v="顾客"/>
    <s v="內需"/>
    <s v="-無-"/>
    <s v="C00001"/>
    <x v="2"/>
    <s v="江苏京信电子有限公司(Cable)"/>
    <s v="자동차(조사)"/>
    <s v="AVSSXF"/>
    <n v="100003072"/>
    <s v="AVSSXF"/>
    <s v="0.85SQ"/>
    <s v="G"/>
    <m/>
    <n v="1000"/>
    <s v="완제품"/>
    <s v="AVSSXF 0.85SQ(완제품)"/>
    <s v="A/R송장 (IN)"/>
    <n v="3000"/>
    <s v="M"/>
    <n v="23.28"/>
    <n v="0.63"/>
    <n v="1893.6"/>
  </r>
  <r>
    <x v="1"/>
    <s v="顾客"/>
    <s v="內需"/>
    <s v="-無-"/>
    <s v="C00001"/>
    <x v="2"/>
    <s v="江苏京信电子有限公司(Cable)"/>
    <s v="자동차(조사)"/>
    <s v="AVSSXF"/>
    <n v="100003087"/>
    <s v="AVSSXF"/>
    <s v="0.85SQ"/>
    <s v="Y"/>
    <m/>
    <n v="1000"/>
    <s v="완제품"/>
    <s v="AVSSXF 0.85SQ(완제품)"/>
    <s v="A/R송장 (IN)"/>
    <n v="3000"/>
    <s v="M"/>
    <n v="23.28"/>
    <n v="0.63"/>
    <n v="1893.6"/>
  </r>
  <r>
    <x v="1"/>
    <s v="顾客"/>
    <s v="內需"/>
    <s v="-無-"/>
    <s v="C00001"/>
    <x v="2"/>
    <s v="江苏京信电子有限公司(Cable)"/>
    <s v="자동차(조사)"/>
    <s v="AVSSXF"/>
    <n v="100003066"/>
    <s v="AVSSXF"/>
    <s v="0.85SQ"/>
    <s v="B"/>
    <m/>
    <n v="1000"/>
    <s v="완제품"/>
    <s v="AVSSXF 0.85SQ(완제품)"/>
    <s v="A/R송장 (IN)"/>
    <n v="4000"/>
    <s v="M"/>
    <n v="31.04"/>
    <n v="0.63"/>
    <n v="2524.8000000000002"/>
  </r>
  <r>
    <x v="1"/>
    <s v="顾客"/>
    <s v="內需"/>
    <s v="-無-"/>
    <s v="C00001"/>
    <x v="2"/>
    <s v="江苏京信电子有限公司(Cable)"/>
    <s v="자동차(조사)"/>
    <s v="AVSSXF"/>
    <n v="100003121"/>
    <s v="AVSSXF"/>
    <s v="2SQ"/>
    <s v="R"/>
    <m/>
    <n v="500"/>
    <s v="완제품"/>
    <s v="AVSSXF 2SQ(완제품)"/>
    <s v="A/R송장 (IN)"/>
    <n v="7000"/>
    <s v="M"/>
    <n v="126.35"/>
    <n v="1.34"/>
    <n v="9350.6"/>
  </r>
  <r>
    <x v="1"/>
    <s v="顾客"/>
    <s v="內需"/>
    <s v="-無-"/>
    <s v="C00001"/>
    <x v="2"/>
    <s v="江苏京信电子有限公司(Cable)"/>
    <s v="자동차(조사)"/>
    <s v="AVSSXF"/>
    <n v="100003025"/>
    <s v="AVSSXF"/>
    <s v="0.5SQ"/>
    <s v="R/B"/>
    <m/>
    <n v="1000"/>
    <s v="완제품"/>
    <s v="AVSSXF 0.5SQ(완제품)"/>
    <s v="A/R송장 (IN)"/>
    <n v="3000"/>
    <s v="M"/>
    <n v="14.46"/>
    <n v="0.46"/>
    <n v="1374"/>
  </r>
  <r>
    <x v="1"/>
    <s v="顾客"/>
    <s v="內需"/>
    <s v="-無-"/>
    <s v="C00001"/>
    <x v="2"/>
    <s v="江苏京信电子有限公司(Cable)"/>
    <s v="자동차(조사)"/>
    <s v="AVSSXF"/>
    <n v="100003039"/>
    <s v="AVSSXF"/>
    <s v="0.75SQ"/>
    <s v="Gr"/>
    <m/>
    <n v="1000"/>
    <s v="완제품"/>
    <s v="AVSSXF 0.75SQ(완제품)"/>
    <s v="A/R송장 (IN)"/>
    <n v="5950"/>
    <s v="M"/>
    <n v="42.01"/>
    <n v="0.59"/>
    <n v="3516.45"/>
  </r>
  <r>
    <x v="1"/>
    <s v="顾客"/>
    <s v="內需"/>
    <s v="-無-"/>
    <s v="C00001"/>
    <x v="2"/>
    <s v="江苏京信电子有限公司(Cable)"/>
    <s v="자동차(조사)"/>
    <s v="AVSSXF"/>
    <n v="100003127"/>
    <s v="AVSSXF"/>
    <s v="2.5SQ"/>
    <s v="B"/>
    <m/>
    <n v="400"/>
    <s v="완제품"/>
    <s v="AVSSXF 2.5SQ(완제품)"/>
    <s v="A/R송장 (IN)"/>
    <n v="3600"/>
    <s v="M"/>
    <n v="86.11"/>
    <n v="1.77"/>
    <n v="6385.68"/>
  </r>
  <r>
    <x v="1"/>
    <s v="顾客"/>
    <s v="內需"/>
    <s v="-無-"/>
    <s v="C00001"/>
    <x v="2"/>
    <s v="江苏京信电子有限公司(Cable)"/>
    <s v="자동차(조사)"/>
    <s v="AVSSXF"/>
    <n v="100003136"/>
    <s v="AVSSXF"/>
    <s v="2.5SQ"/>
    <s v="R"/>
    <m/>
    <n v="400"/>
    <s v="완제품"/>
    <s v="AVSSXF 2.5SQ(완제품)"/>
    <s v="A/R송장 (IN)"/>
    <n v="2000"/>
    <s v="M"/>
    <n v="47.84"/>
    <n v="1.77"/>
    <n v="3547.6"/>
  </r>
  <r>
    <x v="1"/>
    <s v="顾客"/>
    <s v="內需"/>
    <s v="-無-"/>
    <s v="C00001"/>
    <x v="2"/>
    <s v="江苏京信电子有限公司(Cable)"/>
    <s v="자동차(조사)"/>
    <s v="AVSSXF"/>
    <n v="100003122"/>
    <s v="AVSSXF"/>
    <s v="2SQ"/>
    <s v="W"/>
    <m/>
    <n v="500"/>
    <s v="완제품"/>
    <s v="AVSSXF 2SQ(완제품)"/>
    <s v="A/R송장 (IN)"/>
    <n v="4000"/>
    <s v="M"/>
    <n v="72.2"/>
    <n v="1.34"/>
    <n v="5343.2"/>
  </r>
  <r>
    <x v="1"/>
    <s v="顾客"/>
    <s v="內需"/>
    <s v="-無-"/>
    <s v="C00001"/>
    <x v="2"/>
    <s v="江苏京信电子有限公司(Cable)"/>
    <s v="자동차(조사)"/>
    <s v="AVSSXF"/>
    <n v="100003041"/>
    <s v="AVSSXF"/>
    <s v="0.75SQ"/>
    <s v="B"/>
    <m/>
    <n v="1000"/>
    <s v="완제품"/>
    <s v="AVSSXF 0.75SQ(완제품)"/>
    <s v="A/R송장 (IN)"/>
    <n v="2000"/>
    <s v="M"/>
    <n v="14.12"/>
    <n v="0.59"/>
    <n v="1182"/>
  </r>
  <r>
    <x v="1"/>
    <s v="顾客"/>
    <s v="內需"/>
    <s v="-無-"/>
    <s v="C00001"/>
    <x v="2"/>
    <s v="江苏京信电子有限公司(Cable)"/>
    <s v="자동차(조사)"/>
    <s v="AVSSXF"/>
    <n v="100003094"/>
    <s v="AVSSXF"/>
    <s v="1.25SQ"/>
    <s v="O"/>
    <m/>
    <n v="500"/>
    <s v="완제품"/>
    <s v="AVSSXF 1.25SQ(완제품)"/>
    <s v="A/R송장 (IN)"/>
    <n v="2000"/>
    <s v="M"/>
    <n v="23.28"/>
    <n v="0.91"/>
    <n v="1827.4"/>
  </r>
  <r>
    <x v="1"/>
    <s v="顾客"/>
    <s v="內需"/>
    <s v="-無-"/>
    <s v="C00001"/>
    <x v="2"/>
    <s v="江苏京信电子有限公司(Cable)"/>
    <s v="자동차(조사)"/>
    <s v="AVSSXF"/>
    <n v="100003088"/>
    <s v="AVSSXF"/>
    <s v="1.25SQ"/>
    <s v="Gr"/>
    <m/>
    <n v="500"/>
    <s v="완제품"/>
    <s v="AVSSXF 1.25SQ(완제품)"/>
    <s v="A/R송장 (IN)"/>
    <n v="5000"/>
    <s v="M"/>
    <n v="58.2"/>
    <n v="0.91"/>
    <n v="4568.5"/>
  </r>
  <r>
    <x v="1"/>
    <s v="顾客"/>
    <s v="內需"/>
    <s v="-無-"/>
    <s v="C00001"/>
    <x v="2"/>
    <s v="江苏京信电子有限公司(Cable)"/>
    <s v="자동차(조사)"/>
    <s v="AVSSXF"/>
    <n v="100002980"/>
    <s v="AVSSXF"/>
    <s v="0.3SQ"/>
    <s v="R/O"/>
    <m/>
    <n v="1500"/>
    <s v="완제품"/>
    <s v="AVSSXF 0.3SQ(완제품)"/>
    <s v="A/R송장 (IN)"/>
    <n v="6000"/>
    <s v="M"/>
    <n v="20.52"/>
    <n v="0.37"/>
    <n v="2212.8000000000002"/>
  </r>
  <r>
    <x v="1"/>
    <s v="顾客"/>
    <s v="內需"/>
    <s v="-無-"/>
    <s v="C00001"/>
    <x v="2"/>
    <s v="江苏京信电子有限公司(Cable)"/>
    <s v="자동차(조사)"/>
    <s v="AVSSXF"/>
    <n v="100003063"/>
    <s v="AVSSXF"/>
    <s v="0.75SQ"/>
    <s v="Y"/>
    <m/>
    <n v="1000"/>
    <s v="완제품"/>
    <s v="AVSSXF 0.75SQ(완제품)"/>
    <s v="A/R송장 (IN)"/>
    <n v="4000"/>
    <s v="M"/>
    <n v="28.24"/>
    <n v="0.59"/>
    <n v="2364"/>
  </r>
  <r>
    <x v="1"/>
    <s v="顾客"/>
    <s v="內需"/>
    <s v="-無-"/>
    <s v="C00001"/>
    <x v="2"/>
    <s v="江苏京信电子有限公司(Cable)"/>
    <s v="자동차(조사)"/>
    <s v="AVSSXF"/>
    <n v="100002966"/>
    <s v="AVSSXF"/>
    <s v="0.3SQ"/>
    <s v="Br/B"/>
    <m/>
    <n v="1500"/>
    <s v="완제품"/>
    <s v="AVSSXF 0.3SQ(완제품)"/>
    <s v="A/R송장 (IN)"/>
    <n v="4500"/>
    <s v="M"/>
    <n v="15.39"/>
    <n v="0.37"/>
    <n v="1659.6"/>
  </r>
  <r>
    <x v="1"/>
    <s v="顾客"/>
    <s v="內需"/>
    <s v="-無-"/>
    <s v="C00001"/>
    <x v="2"/>
    <s v="江苏京信电子有限公司(Cable)"/>
    <s v="자동차(조사)"/>
    <s v="AVSSXF"/>
    <n v="100012935"/>
    <s v="AVSSXF"/>
    <s v="0.85SQ"/>
    <s v="L"/>
    <s v="NPS"/>
    <n v="8000"/>
    <s v="완제품"/>
    <s v="AVSSXF 0.85SQ(완제품)"/>
    <s v="A/R송장 (IN)"/>
    <n v="7500"/>
    <s v="M"/>
    <n v="58.2"/>
    <n v="0.63"/>
    <n v="4734"/>
  </r>
  <r>
    <x v="1"/>
    <s v="顾客"/>
    <s v="內需"/>
    <s v="-無-"/>
    <s v="C00001"/>
    <x v="2"/>
    <s v="江苏京信电子有限公司(Cable)"/>
    <s v="자동차(조사)"/>
    <s v="AVSSXF"/>
    <n v="100012930"/>
    <s v="AVSSXF"/>
    <s v="0.75SQ"/>
    <s v="L"/>
    <s v="NPS"/>
    <n v="8000"/>
    <s v="완제품"/>
    <s v="AVSSXF 0.75SQ(완제품)"/>
    <s v="A/R송장 (IN)"/>
    <n v="16000"/>
    <s v="M"/>
    <n v="112.96"/>
    <n v="0.59"/>
    <n v="9456"/>
  </r>
  <r>
    <x v="1"/>
    <s v="顾客"/>
    <s v="內需"/>
    <s v="-無-"/>
    <s v="C00001"/>
    <x v="2"/>
    <s v="江苏京信电子有限公司(Cable)"/>
    <s v="자동차(조사)"/>
    <s v="AVSSXF"/>
    <n v="100012934"/>
    <s v="AVSSXF"/>
    <s v="0.85SQ"/>
    <s v="Gr"/>
    <s v="NPS"/>
    <n v="8000"/>
    <s v="완제품"/>
    <s v="AVSSXF 0.85SQ(완제품)"/>
    <s v="A/R송장 (IN)"/>
    <n v="8000"/>
    <s v="M"/>
    <n v="62.08"/>
    <n v="0.63"/>
    <n v="5049.6000000000004"/>
  </r>
  <r>
    <x v="1"/>
    <s v="顾客"/>
    <s v="內需"/>
    <s v="-無-"/>
    <s v="C00001"/>
    <x v="2"/>
    <s v="江苏京信电子有限公司(Cable)"/>
    <s v="자동차(조사)"/>
    <s v="AVSSXF"/>
    <n v="100011201"/>
    <s v="AVSSXF"/>
    <s v="0.3SQ"/>
    <s v="W"/>
    <s v="NPS"/>
    <n v="12000"/>
    <s v="완제품"/>
    <s v="AVSSXF 0.3SQ(완제품)"/>
    <s v="A/R송장 (IN)"/>
    <n v="24000"/>
    <s v="M"/>
    <n v="82.08"/>
    <n v="0.37"/>
    <n v="8851.2000000000007"/>
  </r>
  <r>
    <x v="1"/>
    <s v="顾客"/>
    <s v="內需"/>
    <s v="-無-"/>
    <s v="C00001"/>
    <x v="2"/>
    <s v="江苏京信电子有限公司(Cable)"/>
    <s v="자동차(조사)"/>
    <s v="AVSSXF"/>
    <n v="100012941"/>
    <s v="AVSSXF"/>
    <s v="1.25SQ"/>
    <s v="G"/>
    <s v="NPS"/>
    <n v="5000"/>
    <s v="완제품"/>
    <s v="AVSSXF 1.25SQ(완제품)"/>
    <s v="A/R송장 (IN)"/>
    <n v="10000"/>
    <s v="M"/>
    <n v="116.4"/>
    <n v="0.91"/>
    <n v="9137"/>
  </r>
  <r>
    <x v="1"/>
    <s v="顾客"/>
    <s v="內需"/>
    <s v="-無-"/>
    <s v="C00001"/>
    <x v="2"/>
    <s v="江苏京信电子有限公司(Cable)"/>
    <s v="자동차(조사)"/>
    <s v="AVSSXF"/>
    <n v="100012900"/>
    <s v="AVSSXF"/>
    <s v="0.3SQ"/>
    <s v="L/O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00011194"/>
    <s v="AVSSXF"/>
    <s v="0.3SQ"/>
    <s v="Gr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00011192"/>
    <s v="AVSSXF"/>
    <s v="0.3SQ"/>
    <s v="Br"/>
    <s v="NPS"/>
    <n v="12000"/>
    <s v="완제품"/>
    <s v="AVSSXF 0.3SQ(완제품)"/>
    <s v="A/R송장 (IN)"/>
    <n v="48000"/>
    <s v="M"/>
    <n v="164.16"/>
    <n v="0.37"/>
    <n v="17702.400000000001"/>
  </r>
  <r>
    <x v="1"/>
    <s v="顾客"/>
    <s v="內需"/>
    <s v="-無-"/>
    <s v="C00001"/>
    <x v="2"/>
    <s v="江苏京信电子有限公司(Cable)"/>
    <s v="자동차(조사)"/>
    <s v="AVSSXF"/>
    <n v="100011196"/>
    <s v="AVSSXF"/>
    <s v="0.3SQ"/>
    <s v="L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00011199"/>
    <s v="AVSSXF"/>
    <s v="0.3SQ"/>
    <s v="P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00011191"/>
    <s v="AVSSXF"/>
    <s v="0.3SQ"/>
    <s v="B"/>
    <s v="NPS"/>
    <n v="12000"/>
    <s v="완제품"/>
    <s v="AVSSXF 0.3SQ(완제품)"/>
    <s v="A/R송장 (IN)"/>
    <n v="24000"/>
    <s v="M"/>
    <n v="82.08"/>
    <n v="0.37"/>
    <n v="8851.2000000000007"/>
  </r>
  <r>
    <x v="1"/>
    <s v="顾客"/>
    <s v="內需"/>
    <s v="-無-"/>
    <s v="C00001"/>
    <x v="2"/>
    <s v="江苏京信电子有限公司(Cable)"/>
    <s v="자동차(조사)"/>
    <s v="AVSSXF"/>
    <n v="100012928"/>
    <s v="AVSSXF"/>
    <s v="0.75SQ"/>
    <s v="G"/>
    <s v="NPS"/>
    <n v="8000"/>
    <s v="완제품"/>
    <s v="AVSSXF 0.75SQ(완제품)"/>
    <s v="A/R송장 (IN)"/>
    <n v="16000"/>
    <s v="M"/>
    <n v="112.96"/>
    <n v="0.59"/>
    <n v="9456"/>
  </r>
  <r>
    <x v="1"/>
    <s v="顾客"/>
    <s v="內需"/>
    <s v="-無-"/>
    <s v="C00001"/>
    <x v="2"/>
    <s v="江苏京信电子有限公司(Cable)"/>
    <s v="자동차(조사)"/>
    <s v="AVSSXF"/>
    <n v="100012897"/>
    <s v="AVSSXF"/>
    <s v="0.3SQ"/>
    <s v="Gr/B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91000003"/>
    <s v="AVSSXF"/>
    <s v="1.25SQ"/>
    <s v="Y"/>
    <s v="NPS"/>
    <n v="5000"/>
    <s v="완제품"/>
    <s v="AVSSXF 1.25SQ(완제품)"/>
    <s v="A/R송장 (IN)"/>
    <n v="15000"/>
    <s v="M"/>
    <n v="174.6"/>
    <n v="0.91"/>
    <n v="13705.5"/>
  </r>
  <r>
    <x v="1"/>
    <s v="顾客"/>
    <s v="內需"/>
    <s v="-無-"/>
    <s v="C00001"/>
    <x v="2"/>
    <s v="江苏京信电子有限公司(Cable)"/>
    <s v="자동차(조사)"/>
    <s v="AVSSXF"/>
    <n v="100018951"/>
    <s v="AVSSXF"/>
    <s v="0.5SQ"/>
    <s v="B"/>
    <s v="NPS"/>
    <n v="10000"/>
    <s v="완제품"/>
    <s v="AVSSXF 0.5SQ(완제품)"/>
    <s v="A/R송장 (IN)"/>
    <n v="30000"/>
    <s v="M"/>
    <n v="144.6"/>
    <n v="0.46"/>
    <n v="13740"/>
  </r>
  <r>
    <x v="1"/>
    <s v="顾客"/>
    <s v="內需"/>
    <s v="-無-"/>
    <s v="C00001"/>
    <x v="2"/>
    <s v="江苏京信电子有限公司(Cable)"/>
    <s v="자동차(조사)"/>
    <s v="AVSSXF"/>
    <n v="100012363"/>
    <s v="AVSSXF"/>
    <s v="2SQ"/>
    <s v="B"/>
    <s v="NPS"/>
    <n v="3000"/>
    <s v="완제품"/>
    <s v="AVSSXF 2SQ(완제품)"/>
    <s v="A/R송장 (IN)"/>
    <n v="9000"/>
    <s v="M"/>
    <n v="162.44999999999999"/>
    <n v="1.34"/>
    <n v="12022.2"/>
  </r>
  <r>
    <x v="1"/>
    <s v="顾客"/>
    <s v="內需"/>
    <s v="-無-"/>
    <s v="C00001"/>
    <x v="2"/>
    <s v="江苏京信电子有限公司(Cable)"/>
    <s v="자동차(조사)"/>
    <s v="AVSSXF"/>
    <n v="100002966"/>
    <s v="AVSSXF"/>
    <s v="0.3SQ"/>
    <s v="Br/B"/>
    <m/>
    <n v="1500"/>
    <s v="완제품"/>
    <s v="AVSSXF 0.3SQ(완제품)"/>
    <s v="A/R송장 (IN)"/>
    <n v="1500"/>
    <s v="M"/>
    <n v="5.13"/>
    <n v="0.37"/>
    <n v="553.20000000000005"/>
  </r>
  <r>
    <x v="1"/>
    <s v="顾客"/>
    <s v="內需"/>
    <s v="-無-"/>
    <s v="C00001"/>
    <x v="2"/>
    <s v="江苏京信电子有限公司(Cable)"/>
    <s v="자동차(조사)"/>
    <s v="AVSSXF"/>
    <n v="100012934"/>
    <s v="AVSSXF"/>
    <s v="0.85SQ"/>
    <s v="Gr"/>
    <s v="NPS"/>
    <n v="8000"/>
    <s v="완제품"/>
    <s v="AVSSXF 0.85SQ(완제품)"/>
    <s v="A/R송장 (IN)"/>
    <n v="8000"/>
    <s v="M"/>
    <n v="62.08"/>
    <n v="0.63"/>
    <n v="5049.6000000000004"/>
  </r>
  <r>
    <x v="1"/>
    <s v="顾客"/>
    <s v="內需"/>
    <s v="-無-"/>
    <s v="C00001"/>
    <x v="2"/>
    <s v="江苏京信电子有限公司(Cable)"/>
    <s v="자동차(조사)"/>
    <s v="AVSSXF"/>
    <n v="100012931"/>
    <s v="AVSSXF"/>
    <s v="0.75SQ"/>
    <s v="R"/>
    <s v="NPS"/>
    <n v="8000"/>
    <s v="완제품"/>
    <s v="AVSSXF 0.75SQ(완제품)"/>
    <s v="A/R송장 (IN)"/>
    <n v="5500"/>
    <s v="M"/>
    <n v="38.83"/>
    <n v="0.59"/>
    <n v="3250.5"/>
  </r>
  <r>
    <x v="1"/>
    <s v="顾客"/>
    <s v="內需"/>
    <s v="-無-"/>
    <s v="C00001"/>
    <x v="2"/>
    <s v="江苏京信电子有限公司(Cable)"/>
    <s v="자동차(조사)"/>
    <s v="AVSSXF"/>
    <n v="100011191"/>
    <s v="AVSSXF"/>
    <s v="0.3SQ"/>
    <s v="B"/>
    <s v="NPS"/>
    <n v="12000"/>
    <s v="완제품"/>
    <s v="AVSSXF 0.3SQ(완제품)"/>
    <s v="A/R송장 (IN)"/>
    <n v="48000"/>
    <s v="M"/>
    <n v="164.16"/>
    <n v="0.37"/>
    <n v="17702.400000000001"/>
  </r>
  <r>
    <x v="1"/>
    <s v="顾客"/>
    <s v="內需"/>
    <s v="-無-"/>
    <s v="C00001"/>
    <x v="2"/>
    <s v="江苏京信电子有限公司(Cable)"/>
    <s v="자동차(조사)"/>
    <s v="AVSSXF"/>
    <n v="100011192"/>
    <s v="AVSSXF"/>
    <s v="0.3SQ"/>
    <s v="Br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00011194"/>
    <s v="AVSSXF"/>
    <s v="0.3SQ"/>
    <s v="Gr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00018951"/>
    <s v="AVSSXF"/>
    <s v="0.5SQ"/>
    <s v="B"/>
    <s v="NPS"/>
    <n v="10000"/>
    <s v="완제품"/>
    <s v="AVSSXF 0.5SQ(완제품)"/>
    <s v="A/R송장 (IN)"/>
    <n v="30000"/>
    <s v="M"/>
    <n v="144.6"/>
    <n v="0.46"/>
    <n v="13740"/>
  </r>
  <r>
    <x v="1"/>
    <s v="顾客"/>
    <s v="內需"/>
    <s v="-無-"/>
    <s v="C00001"/>
    <x v="2"/>
    <s v="江苏京信电子有限公司(Cable)"/>
    <s v="자동차(조사)"/>
    <s v="AVSSXF"/>
    <n v="100018960"/>
    <s v="AVSSXF"/>
    <s v="0.5SQ"/>
    <s v="O"/>
    <s v="NPS"/>
    <n v="10000"/>
    <s v="완제품"/>
    <s v="AVSSXF 0.5SQ(완제품)"/>
    <s v="A/R송장 (IN)"/>
    <n v="20000"/>
    <s v="M"/>
    <n v="96.4"/>
    <n v="0.46"/>
    <n v="9160"/>
  </r>
  <r>
    <x v="1"/>
    <s v="顾客"/>
    <s v="內需"/>
    <s v="-無-"/>
    <s v="C00001"/>
    <x v="2"/>
    <s v="江苏京信电子有限公司(Cable)"/>
    <s v="자동차(조사)"/>
    <s v="AVSSXF"/>
    <n v="100018955"/>
    <s v="AVSSXF"/>
    <s v="0.5SQ"/>
    <s v="Gr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8952"/>
    <s v="AVSSXF"/>
    <s v="0.5SQ"/>
    <s v="Br"/>
    <s v="NPS"/>
    <n v="10000"/>
    <s v="완제품"/>
    <s v="AVSSXF 0.5SQ(완제품)"/>
    <s v="A/R송장 (IN)"/>
    <n v="30000"/>
    <s v="M"/>
    <n v="144.6"/>
    <n v="0.46"/>
    <n v="13740"/>
  </r>
  <r>
    <x v="1"/>
    <s v="顾客"/>
    <s v="內需"/>
    <s v="-無-"/>
    <s v="C00001"/>
    <x v="2"/>
    <s v="江苏京信电子有限公司(Cable)"/>
    <s v="자동차(조사)"/>
    <s v="AVSSXF"/>
    <n v="100018967"/>
    <s v="AVSSXF"/>
    <s v="0.5SQ"/>
    <s v="W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8962"/>
    <s v="AVSSXF"/>
    <s v="0.5SQ"/>
    <s v="P"/>
    <s v="NPS"/>
    <n v="10000"/>
    <s v="완제품"/>
    <s v="AVSSXF 0.5SQ(완제품)"/>
    <s v="A/R송장 (IN)"/>
    <n v="20000"/>
    <s v="M"/>
    <n v="96.4"/>
    <n v="0.46"/>
    <n v="9160"/>
  </r>
  <r>
    <x v="1"/>
    <s v="顾客"/>
    <s v="內需"/>
    <s v="-無-"/>
    <s v="C00001"/>
    <x v="2"/>
    <s v="江苏京信电子有限公司(Cable)"/>
    <s v="자동차(조사)"/>
    <s v="AVSSXF"/>
    <n v="100013456"/>
    <s v="AVSSXF"/>
    <s v="0.3SQ"/>
    <s v="W/B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00013831"/>
    <s v="AVSSXF"/>
    <s v="2SQ"/>
    <s v="L"/>
    <s v="NPS"/>
    <n v="3000"/>
    <s v="완제품"/>
    <s v="AVSSXF 2SQ(완제품)"/>
    <s v="A/R송장 (IN)"/>
    <n v="9000"/>
    <s v="M"/>
    <n v="162.44999999999999"/>
    <n v="1.34"/>
    <n v="12022.2"/>
  </r>
  <r>
    <x v="1"/>
    <s v="顾客"/>
    <s v="內需"/>
    <s v="-無-"/>
    <s v="C00001"/>
    <x v="2"/>
    <s v="江苏京信电子有限公司(Cable)"/>
    <s v="자동차(조사)"/>
    <s v="AVSSXF"/>
    <n v="100013454"/>
    <s v="AVSSXF"/>
    <s v="0.3SQ"/>
    <s v="L/B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00013827"/>
    <s v="AVSSXF"/>
    <s v="0.3SQ"/>
    <s v="G/O"/>
    <s v="NPS"/>
    <n v="12000"/>
    <s v="완제품"/>
    <s v="AVSSXF 0.3SQ(완제품)"/>
    <s v="A/R송장 (IN)"/>
    <n v="24000"/>
    <s v="M"/>
    <n v="82.08"/>
    <n v="0.37"/>
    <n v="8851.2000000000007"/>
  </r>
  <r>
    <x v="1"/>
    <s v="顾客"/>
    <s v="內需"/>
    <s v="-無-"/>
    <s v="C00001"/>
    <x v="2"/>
    <s v="江苏京信电子有限公司(Cable)"/>
    <s v="자동차(조사)"/>
    <s v="AVSSXF"/>
    <n v="100018969"/>
    <s v="AVSSXF"/>
    <s v="0.5SQ"/>
    <s v="Y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3674"/>
    <s v="AVSSXF"/>
    <s v="0.75SQ"/>
    <s v="P"/>
    <s v="NPS"/>
    <n v="8000"/>
    <s v="완제품"/>
    <s v="AVSSXF 0.75SQ(완제품)"/>
    <s v="A/R송장 (IN)"/>
    <n v="8000"/>
    <s v="M"/>
    <n v="56.48"/>
    <n v="0.59"/>
    <n v="4728"/>
  </r>
  <r>
    <x v="1"/>
    <s v="顾客"/>
    <s v="內需"/>
    <s v="-無-"/>
    <s v="C00001"/>
    <x v="2"/>
    <s v="江苏京信电子有限公司(Cable)"/>
    <s v="자동차(조사)"/>
    <s v="AVSSXF"/>
    <n v="100018977"/>
    <s v="AVSSXF"/>
    <s v="0.5SQ"/>
    <s v="G/B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8959"/>
    <s v="AVSSXF"/>
    <s v="0.5SQ"/>
    <s v="L/O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8958"/>
    <s v="AVSSXF"/>
    <s v="0.5SQ"/>
    <s v="L/B"/>
    <s v="NPS"/>
    <n v="10000"/>
    <s v="완제품"/>
    <s v="AVSSXF 0.5SQ(완제품)"/>
    <s v="A/R송장 (IN)"/>
    <n v="10000"/>
    <s v="M"/>
    <n v="48.2"/>
    <n v="0.46"/>
    <n v="4580"/>
  </r>
  <r>
    <x v="1"/>
    <s v="顾客"/>
    <s v="內需"/>
    <s v="-無-"/>
    <s v="C00001"/>
    <x v="2"/>
    <s v="江苏京信电子有限公司(Cable)"/>
    <s v="자동차(조사)"/>
    <s v="AVSSXF"/>
    <n v="100018964"/>
    <s v="AVSSXF"/>
    <s v="0.5SQ"/>
    <s v="R"/>
    <s v="NPS"/>
    <n v="10000"/>
    <s v="완제품"/>
    <s v="AVSSXF 0.5SQ(완제품)"/>
    <s v="A/R송장 (IN)"/>
    <n v="20000"/>
    <s v="M"/>
    <n v="96.4"/>
    <n v="0.46"/>
    <n v="9160"/>
  </r>
  <r>
    <x v="1"/>
    <s v="顾客"/>
    <s v="內需"/>
    <s v="-無-"/>
    <s v="C00001"/>
    <x v="2"/>
    <s v="江苏京信电子有限公司(Cable)"/>
    <s v="자동차(조사)"/>
    <s v="AVSSXF"/>
    <n v="100012943"/>
    <s v="AVSSXF"/>
    <s v="1.25SQ"/>
    <s v="L"/>
    <s v="NPS"/>
    <n v="5000"/>
    <s v="완제품"/>
    <s v="AVSSXF 1.25SQ(완제품)"/>
    <s v="A/R송장 (IN)"/>
    <n v="5000"/>
    <s v="M"/>
    <n v="58.2"/>
    <n v="0.91"/>
    <n v="4568.5"/>
  </r>
  <r>
    <x v="1"/>
    <s v="顾客"/>
    <s v="內需"/>
    <s v="-無-"/>
    <s v="C00001"/>
    <x v="2"/>
    <s v="江苏京信电子有限公司(Cable)"/>
    <s v="자동차(조사)"/>
    <s v="AVSSXF"/>
    <n v="191000003"/>
    <s v="AVSSXF"/>
    <s v="1.25SQ"/>
    <s v="Y"/>
    <s v="NPS"/>
    <n v="5000"/>
    <s v="완제품"/>
    <s v="AVSSXF 1.25SQ(완제품)"/>
    <s v="A/R송장 (IN)"/>
    <n v="10000"/>
    <s v="M"/>
    <n v="116.4"/>
    <n v="0.91"/>
    <n v="9137"/>
  </r>
  <r>
    <x v="1"/>
    <s v="顾客"/>
    <s v="內需"/>
    <s v="-無-"/>
    <s v="C00001"/>
    <x v="2"/>
    <s v="江苏京信电子有限公司(Cable)"/>
    <s v="자동차(조사)"/>
    <s v="AVSSXF"/>
    <n v="100003039"/>
    <s v="AVSSXF"/>
    <s v="0.75SQ"/>
    <s v="Gr"/>
    <m/>
    <n v="1000"/>
    <s v="완제품"/>
    <s v="AVSSXF 0.75SQ(완제품)"/>
    <s v="A/R송장 (IN)"/>
    <n v="10000"/>
    <s v="M"/>
    <n v="70.599999999999994"/>
    <n v="0.59"/>
    <n v="5910"/>
  </r>
  <r>
    <x v="1"/>
    <s v="顾客"/>
    <s v="內需"/>
    <s v="-無-"/>
    <s v="C00001"/>
    <x v="2"/>
    <s v="江苏京信电子有限公司(Cable)"/>
    <s v="자동차(조사)"/>
    <s v="AVSSXF"/>
    <n v="100003041"/>
    <s v="AVSSXF"/>
    <s v="0.75SQ"/>
    <s v="B"/>
    <m/>
    <n v="1000"/>
    <s v="완제품"/>
    <s v="AVSSXF 0.75SQ(완제품)"/>
    <s v="A/R송장 (IN)"/>
    <n v="7000"/>
    <s v="M"/>
    <n v="49.42"/>
    <n v="0.59"/>
    <n v="4137"/>
  </r>
  <r>
    <x v="1"/>
    <s v="顾客"/>
    <s v="內需"/>
    <s v="-無-"/>
    <s v="C00001"/>
    <x v="2"/>
    <s v="江苏京信电子有限公司(Cable)"/>
    <s v="자동차(조사)"/>
    <s v="AVSSXF"/>
    <n v="100003121"/>
    <s v="AVSSXF"/>
    <s v="2SQ"/>
    <s v="R"/>
    <m/>
    <n v="500"/>
    <s v="완제품"/>
    <s v="AVSSXF 2SQ(완제품)"/>
    <s v="A/R송장 (IN)"/>
    <n v="3000"/>
    <s v="M"/>
    <n v="54.15"/>
    <n v="1.34"/>
    <n v="4007.4"/>
  </r>
  <r>
    <x v="1"/>
    <s v="顾客"/>
    <s v="內需"/>
    <s v="-無-"/>
    <s v="C00001"/>
    <x v="2"/>
    <s v="江苏京信电子有限公司(Cable)"/>
    <s v="자동차(조사)"/>
    <s v="AVSSXF"/>
    <n v="100003122"/>
    <s v="AVSSXF"/>
    <s v="2SQ"/>
    <s v="W"/>
    <m/>
    <n v="500"/>
    <s v="완제품"/>
    <s v="AVSSXF 2SQ(완제품)"/>
    <s v="A/R송장 (IN)"/>
    <n v="4000"/>
    <s v="M"/>
    <n v="72.2"/>
    <n v="1.34"/>
    <n v="5343.2"/>
  </r>
  <r>
    <x v="1"/>
    <s v="顾客"/>
    <s v="內需"/>
    <s v="-無-"/>
    <s v="C00001"/>
    <x v="2"/>
    <s v="江苏京信电子有限公司(Cable)"/>
    <s v="자동차(조사)"/>
    <s v="AVSSXF"/>
    <n v="100003063"/>
    <s v="AVSSXF"/>
    <s v="0.75SQ"/>
    <s v="Y"/>
    <m/>
    <n v="1000"/>
    <s v="완제품"/>
    <s v="AVSSXF 0.75SQ(완제품)"/>
    <s v="A/R송장 (IN)"/>
    <n v="3000"/>
    <s v="M"/>
    <n v="21.18"/>
    <n v="0.59"/>
    <n v="1773"/>
  </r>
  <r>
    <x v="1"/>
    <s v="顾客"/>
    <s v="內需"/>
    <s v="-無-"/>
    <s v="C00001"/>
    <x v="2"/>
    <s v="江苏京信电子有限公司(Cable)"/>
    <s v="자동차(조사)"/>
    <s v="AVSSXF"/>
    <n v="100003088"/>
    <s v="AVSSXF"/>
    <s v="1.25SQ"/>
    <s v="Gr"/>
    <m/>
    <n v="500"/>
    <s v="완제품"/>
    <s v="AVSSXF 1.25SQ(완제품)"/>
    <s v="A/R송장 (IN)"/>
    <n v="2000"/>
    <s v="M"/>
    <n v="23.28"/>
    <n v="0.91"/>
    <n v="1827.4"/>
  </r>
  <r>
    <x v="1"/>
    <s v="顾客"/>
    <s v="內需"/>
    <s v="-無-"/>
    <s v="C00001"/>
    <x v="2"/>
    <s v="江苏京信电子有限公司(Cable)"/>
    <s v="자동차(조사)"/>
    <s v="AVSSXF"/>
    <n v="100003094"/>
    <s v="AVSSXF"/>
    <s v="1.25SQ"/>
    <s v="O"/>
    <m/>
    <n v="500"/>
    <s v="완제품"/>
    <s v="AVSSXF 1.25SQ(완제품)"/>
    <s v="A/R송장 (IN)"/>
    <n v="3950"/>
    <s v="M"/>
    <n v="45.98"/>
    <n v="0.91"/>
    <n v="3609.12"/>
  </r>
  <r>
    <x v="1"/>
    <s v="顾客"/>
    <s v="內需"/>
    <s v="-無-"/>
    <s v="C00001"/>
    <x v="2"/>
    <s v="江苏京信电子有限公司(Cable)"/>
    <s v="자동차(조사)"/>
    <s v="AVSSXF"/>
    <n v="100003066"/>
    <s v="AVSSXF"/>
    <s v="0.85SQ"/>
    <s v="B"/>
    <m/>
    <n v="1000"/>
    <s v="완제품"/>
    <s v="AVSSXF 0.85SQ(완제품)"/>
    <s v="A/R송장 (IN)"/>
    <n v="2000"/>
    <s v="M"/>
    <n v="15.52"/>
    <n v="0.63"/>
    <n v="1262.4000000000001"/>
  </r>
  <r>
    <x v="1"/>
    <s v="顾客"/>
    <s v="內需"/>
    <s v="-無-"/>
    <s v="C00001"/>
    <x v="2"/>
    <s v="江苏京信电子有限公司(Cable)"/>
    <s v="자동차(조사)"/>
    <s v="AVSSXF"/>
    <n v="100003127"/>
    <s v="AVSSXF"/>
    <s v="2.5SQ"/>
    <s v="B"/>
    <m/>
    <n v="400"/>
    <s v="완제품"/>
    <s v="AVSSXF 2.5SQ(완제품)"/>
    <s v="A/R송장 (IN)"/>
    <n v="3870"/>
    <s v="M"/>
    <n v="92.57"/>
    <n v="1.77"/>
    <n v="6864.61"/>
  </r>
  <r>
    <x v="1"/>
    <s v="顾客"/>
    <s v="內需"/>
    <s v="-無-"/>
    <s v="C00001"/>
    <x v="2"/>
    <s v="江苏京信电子有限公司(Cable)"/>
    <s v="자동차(조사)"/>
    <s v="AVSSXF"/>
    <n v="100003087"/>
    <s v="AVSSXF"/>
    <s v="0.85SQ"/>
    <s v="Y"/>
    <m/>
    <n v="1000"/>
    <s v="완제품"/>
    <s v="AVSSXF 0.85SQ(완제품)"/>
    <s v="A/R송장 (IN)"/>
    <n v="2000"/>
    <s v="M"/>
    <n v="15.52"/>
    <n v="0.63"/>
    <n v="1262.4000000000001"/>
  </r>
  <r>
    <x v="1"/>
    <s v="顾客"/>
    <s v="內需"/>
    <s v="-無-"/>
    <s v="C00001"/>
    <x v="2"/>
    <s v="江苏京信电子有限公司(Cable)"/>
    <s v="자동차(조사)"/>
    <s v="AVSSXF"/>
    <n v="100003112"/>
    <s v="AVSSXF"/>
    <s v="2SQ"/>
    <s v="Gr"/>
    <m/>
    <n v="500"/>
    <s v="완제품"/>
    <s v="AVSSXF 2SQ(완제품)"/>
    <s v="A/R송장 (IN)"/>
    <n v="1000"/>
    <s v="M"/>
    <n v="18.05"/>
    <n v="1.34"/>
    <n v="1335.8"/>
  </r>
  <r>
    <x v="1"/>
    <s v="顾客"/>
    <s v="內需"/>
    <s v="-無-"/>
    <s v="C00001"/>
    <x v="2"/>
    <s v="江苏京信电子有限公司(Cable)"/>
    <s v="자동차(조사)"/>
    <s v="AVSSXF"/>
    <n v="100002996"/>
    <s v="AVSSXF"/>
    <s v="0.5SQ"/>
    <s v="B"/>
    <m/>
    <n v="1000"/>
    <s v="완제품"/>
    <s v="AVSSXF 0.5SQ(완제품)"/>
    <s v="A/R송장 (IN)"/>
    <n v="900"/>
    <s v="M"/>
    <n v="4.34"/>
    <n v="0.46"/>
    <n v="412.2"/>
  </r>
  <r>
    <x v="1"/>
    <s v="顾客"/>
    <s v="內需"/>
    <s v="-無-"/>
    <s v="C00001"/>
    <x v="2"/>
    <s v="江苏京信电子有限公司(Cable)"/>
    <s v="자동차(조사)"/>
    <s v="AVSSXF"/>
    <n v="100002991"/>
    <s v="AVSSXF"/>
    <s v="0.5SQ"/>
    <s v="B/O"/>
    <m/>
    <n v="1000"/>
    <s v="완제품"/>
    <s v="AVSSXF 0.5SQ(완제품)"/>
    <s v="A/R송장 (IN)"/>
    <n v="5000"/>
    <s v="M"/>
    <n v="24.1"/>
    <n v="0.46"/>
    <n v="2290"/>
  </r>
  <r>
    <x v="1"/>
    <s v="顾客"/>
    <s v="內需"/>
    <s v="-無-"/>
    <s v="C00001"/>
    <x v="2"/>
    <s v="江苏京信电子有限公司(Cable)"/>
    <s v="자동차(조사)"/>
    <s v="AVSSXF"/>
    <n v="100002980"/>
    <s v="AVSSXF"/>
    <s v="0.3SQ"/>
    <s v="R/O"/>
    <m/>
    <n v="1500"/>
    <s v="완제품"/>
    <s v="AVSSXF 0.3SQ(완제품)"/>
    <s v="A/R송장 (IN)"/>
    <n v="3000"/>
    <s v="M"/>
    <n v="10.26"/>
    <n v="0.37"/>
    <n v="1106.4000000000001"/>
  </r>
  <r>
    <x v="1"/>
    <s v="顾客"/>
    <s v="內需"/>
    <s v="-無-"/>
    <s v="C00001"/>
    <x v="2"/>
    <s v="江苏京信电子有限公司(Cable)"/>
    <s v="자동차(조사)"/>
    <s v="AVSSXF"/>
    <n v="100002988"/>
    <s v="AVSSXF"/>
    <s v="0.5SQ"/>
    <s v="Gr/B"/>
    <m/>
    <n v="1000"/>
    <s v="완제품"/>
    <s v="AVSSXF 0.5SQ(완제품)"/>
    <s v="A/R송장 (IN)"/>
    <n v="3000"/>
    <s v="M"/>
    <n v="14.46"/>
    <n v="0.46"/>
    <n v="1374"/>
  </r>
  <r>
    <x v="1"/>
    <s v="顾客"/>
    <s v="內需"/>
    <s v="-無-"/>
    <s v="C00001"/>
    <x v="2"/>
    <s v="江苏京信电子有限公司(Cable)"/>
    <s v="자동차(조사)"/>
    <s v="AVSSXF"/>
    <n v="100002998"/>
    <s v="AVSSXF"/>
    <s v="0.5SQ"/>
    <s v="Br/O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31"/>
    <s v="AVSSXF"/>
    <s v="0.5SQ"/>
    <s v="W"/>
    <m/>
    <n v="1000"/>
    <s v="완제품"/>
    <s v="AVSSXF 0.5SQ(완제품)"/>
    <s v="A/R송장 (IN)"/>
    <n v="4000"/>
    <s v="M"/>
    <n v="19.28"/>
    <n v="0.46"/>
    <n v="1832"/>
  </r>
  <r>
    <x v="1"/>
    <s v="顾客"/>
    <s v="內需"/>
    <s v="-無-"/>
    <s v="C00001"/>
    <x v="2"/>
    <s v="江苏京信电子有限公司(Cable)"/>
    <s v="자동차(조사)"/>
    <s v="AVSSXF"/>
    <n v="100002998"/>
    <s v="AVSSXF"/>
    <s v="0.5SQ"/>
    <s v="Br/O"/>
    <m/>
    <n v="1000"/>
    <s v="완제품"/>
    <s v="AVSSXF 0.5SQ(완제품)"/>
    <s v="A/R송장 (IN)"/>
    <n v="1000"/>
    <s v="M"/>
    <n v="4.82"/>
    <n v="0.46"/>
    <n v="458"/>
  </r>
  <r>
    <x v="1"/>
    <s v="顾客"/>
    <s v="內需"/>
    <s v="-無-"/>
    <s v="C00001"/>
    <x v="2"/>
    <s v="江苏京信电子有限公司(Cable)"/>
    <s v="자동차(조사)"/>
    <s v="AVSSXF"/>
    <n v="100003031"/>
    <s v="AVSSXF"/>
    <s v="0.5SQ"/>
    <s v="W"/>
    <m/>
    <n v="1000"/>
    <s v="완제품"/>
    <s v="AVSSXF 0.5SQ(완제품)"/>
    <s v="A/R송장 (IN)"/>
    <n v="13950"/>
    <s v="M"/>
    <n v="67.239999999999995"/>
    <n v="0.46"/>
    <n v="6389.1"/>
  </r>
  <r>
    <x v="1"/>
    <s v="顾客"/>
    <s v="內需"/>
    <s v="-無-"/>
    <s v="C00001"/>
    <x v="2"/>
    <s v="江苏京信电子有限公司(Cable)"/>
    <s v="자동차(조사)"/>
    <s v="AVSSXF"/>
    <n v="100012901"/>
    <s v="AVSSXF"/>
    <s v="0.3SQ"/>
    <s v="O"/>
    <s v="NPS"/>
    <n v="12000"/>
    <s v="완제품"/>
    <s v="AVSSXF 0.3SQ(완제품)"/>
    <s v="A/R송장 (IN)"/>
    <n v="36000"/>
    <s v="M"/>
    <n v="123.12"/>
    <n v="0.37"/>
    <n v="13276.8"/>
  </r>
  <r>
    <x v="1"/>
    <s v="顾客"/>
    <s v="內需"/>
    <s v="-無-"/>
    <s v="C00001"/>
    <x v="2"/>
    <s v="江苏京信电子有限公司(Cable)"/>
    <s v="자동차(조사)"/>
    <s v="AVSSXF"/>
    <n v="100011196"/>
    <s v="AVSSXF"/>
    <s v="0.3SQ"/>
    <s v="L"/>
    <s v="NPS"/>
    <n v="12000"/>
    <s v="완제품"/>
    <s v="AVSSXF 0.3SQ(완제품)"/>
    <s v="A/R송장 (IN)"/>
    <n v="48000"/>
    <s v="M"/>
    <n v="164.16"/>
    <n v="0.37"/>
    <n v="17702.400000000001"/>
  </r>
  <r>
    <x v="1"/>
    <s v="顾客"/>
    <s v="內需"/>
    <s v="-無-"/>
    <s v="C00001"/>
    <x v="2"/>
    <s v="江苏京信电子有限公司(Cable)"/>
    <s v="자동차(조사)"/>
    <s v="AVSSXF"/>
    <n v="100011199"/>
    <s v="AVSSXF"/>
    <s v="0.3SQ"/>
    <s v="P"/>
    <s v="NPS"/>
    <n v="12000"/>
    <s v="완제품"/>
    <s v="AVSSXF 0.3SQ(완제품)"/>
    <s v="A/R송장 (IN)"/>
    <n v="12000"/>
    <s v="M"/>
    <n v="41.04"/>
    <n v="0.37"/>
    <n v="4425.6000000000004"/>
  </r>
  <r>
    <x v="1"/>
    <s v="顾客"/>
    <s v="內需"/>
    <s v="-無-"/>
    <s v="C00001"/>
    <x v="2"/>
    <s v="江苏京信电子有限公司(Cable)"/>
    <s v="자동차(조사)"/>
    <s v="AVSSXF"/>
    <n v="100003030"/>
    <s v="AVSSXF"/>
    <s v="0.5SQ"/>
    <s v="W/O"/>
    <m/>
    <n v="1000"/>
    <s v="완제품"/>
    <s v="AVSSXF 0.5SQ(완제품)"/>
    <s v="A/R송장 (IN)"/>
    <n v="3000"/>
    <s v="M"/>
    <n v="14.46"/>
    <n v="0.46"/>
    <n v="1374"/>
  </r>
  <r>
    <x v="1"/>
    <s v="顾客"/>
    <s v="內需"/>
    <s v="-無-"/>
    <s v="C00011"/>
    <x v="0"/>
    <s v="Kyungshin Cable CO.,LTD"/>
    <s v="자동차(조사)"/>
    <s v="AVSSXF"/>
    <n v="100002970"/>
    <s v="AVSSXF"/>
    <s v="0.3SQ"/>
    <s v="O"/>
    <m/>
    <n v="1500"/>
    <s v="완제품"/>
    <s v="AVSSXF 0.3SQ(완제품)"/>
    <s v="A/R송장 (IN)"/>
    <n v="300000"/>
    <s v="M"/>
    <n v="1026"/>
    <n v="0.04"/>
    <n v="92354.85"/>
  </r>
  <r>
    <x v="1"/>
    <s v="顾客"/>
    <s v="內需"/>
    <s v="-無-"/>
    <s v="C00011"/>
    <x v="0"/>
    <s v="Kyungshin Cable CO.,LTD"/>
    <s v="자동차(조사)"/>
    <s v="AVSSXF"/>
    <n v="100002987"/>
    <s v="AVSSXF"/>
    <s v="0.3SQ"/>
    <s v="Y"/>
    <m/>
    <n v="1500"/>
    <s v="완제품"/>
    <s v="AVSSXF 0.3SQ(완제품)"/>
    <s v="A/R송장 (IN)"/>
    <n v="148500"/>
    <s v="M"/>
    <n v="507.87"/>
    <n v="0.04"/>
    <n v="45715.65"/>
  </r>
  <r>
    <x v="1"/>
    <s v="顾客"/>
    <s v="內需"/>
    <s v="-無-"/>
    <s v="C00011"/>
    <x v="0"/>
    <s v="Kyungshin Cable CO.,LTD"/>
    <s v="자동차(조사)"/>
    <s v="AVSSXF"/>
    <n v="100002978"/>
    <s v="AVSSXF"/>
    <s v="0.3SQ"/>
    <s v="P"/>
    <m/>
    <n v="1500"/>
    <s v="완제품"/>
    <s v="AVSSXF 0.3SQ(완제품)"/>
    <s v="A/R송장 (IN)"/>
    <n v="150000"/>
    <s v="M"/>
    <n v="513"/>
    <n v="0.04"/>
    <n v="46177.43"/>
  </r>
  <r>
    <x v="1"/>
    <s v="顾客"/>
    <s v="內需"/>
    <s v="-無-"/>
    <s v="C00011"/>
    <x v="0"/>
    <s v="Kyungshin Cable CO.,LTD"/>
    <s v="자동차(조사)"/>
    <s v="AVSSXF"/>
    <n v="100002981"/>
    <s v="AVSSXF"/>
    <s v="0.3SQ"/>
    <s v="R"/>
    <m/>
    <n v="1500"/>
    <s v="완제품"/>
    <s v="AVSSXF 0.3SQ(완제품)"/>
    <s v="A/R송장 (IN)"/>
    <n v="148500"/>
    <s v="M"/>
    <n v="507.87"/>
    <n v="0.04"/>
    <n v="45715.65"/>
  </r>
  <r>
    <x v="1"/>
    <s v="顾客"/>
    <s v="內需"/>
    <s v="-無-"/>
    <s v="C00011"/>
    <x v="0"/>
    <s v="Kyungshin Cable CO.,LTD"/>
    <s v="자동차(조사)"/>
    <s v="AVSSXF"/>
    <n v="100002976"/>
    <s v="AVSSXF"/>
    <s v="0.3SQ"/>
    <s v="L"/>
    <m/>
    <n v="1500"/>
    <s v="완제품"/>
    <s v="AVSSXF 0.3SQ(완제품)"/>
    <s v="A/R송장 (IN)"/>
    <n v="150000"/>
    <s v="M"/>
    <n v="513"/>
    <n v="0.04"/>
    <n v="46177.43"/>
  </r>
  <r>
    <x v="1"/>
    <s v="顾客"/>
    <s v="內需"/>
    <s v="-無-"/>
    <s v="C00011"/>
    <x v="0"/>
    <s v="Kyungshin Cable CO.,LTD"/>
    <s v="자동차(조사)"/>
    <s v="AVSSXF"/>
    <n v="100002968"/>
    <s v="AVSSXF"/>
    <s v="0.3SQ"/>
    <s v="Br"/>
    <m/>
    <n v="1500"/>
    <s v="완제품"/>
    <s v="AVSSXF 0.3SQ(완제품)"/>
    <s v="A/R송장 (IN)"/>
    <n v="150000"/>
    <s v="M"/>
    <n v="513"/>
    <n v="0.04"/>
    <n v="46177.43"/>
  </r>
  <r>
    <x v="1"/>
    <s v="顾客"/>
    <s v="內需"/>
    <s v="-無-"/>
    <s v="C00011"/>
    <x v="0"/>
    <s v="Kyungshin Cable CO.,LTD"/>
    <s v="자동차(조사)"/>
    <s v="AVSSXF"/>
    <n v="100002974"/>
    <s v="AVSSXF"/>
    <s v="0.3SQ"/>
    <s v="L/B"/>
    <m/>
    <n v="1500"/>
    <s v="완제품"/>
    <s v="AVSSXF 0.3SQ(완제품)"/>
    <s v="A/R송장 (IN)"/>
    <n v="120000"/>
    <s v="M"/>
    <n v="410.4"/>
    <n v="0.04"/>
    <n v="36941.94"/>
  </r>
  <r>
    <x v="1"/>
    <s v="顾客"/>
    <s v="內需"/>
    <s v="-無-"/>
    <s v="C00011"/>
    <x v="0"/>
    <s v="Kyungshin Cable CO.,LTD"/>
    <s v="자동차(조사)"/>
    <s v="AVSSXF"/>
    <n v="100002965"/>
    <s v="AVSSXF"/>
    <s v="0.3SQ"/>
    <s v="B"/>
    <m/>
    <n v="1500"/>
    <s v="완제품"/>
    <s v="AVSSXF 0.3SQ(완제품)"/>
    <s v="A/R송장 (IN)"/>
    <n v="147000"/>
    <s v="M"/>
    <n v="502.74"/>
    <n v="0.04"/>
    <n v="45253.88"/>
  </r>
  <r>
    <x v="1"/>
    <s v="顾客"/>
    <s v="內需"/>
    <s v="-無-"/>
    <s v="C00011"/>
    <x v="0"/>
    <s v="Kyungshin Cable CO.,LTD"/>
    <s v="자동차(조사)"/>
    <s v="AVSSXF"/>
    <n v="100002963"/>
    <s v="AVSSXF"/>
    <s v="0.3SQ"/>
    <s v="Gr"/>
    <m/>
    <n v="1500"/>
    <s v="완제품"/>
    <s v="AVSSXF 0.3SQ(완제품)"/>
    <s v="A/R송장 (IN)"/>
    <n v="150000"/>
    <s v="M"/>
    <n v="513"/>
    <n v="0.04"/>
    <n v="46177.43"/>
  </r>
  <r>
    <x v="1"/>
    <s v="顾客"/>
    <s v="內需"/>
    <s v="-無-"/>
    <s v="C00011"/>
    <x v="0"/>
    <s v="Kyungshin Cable CO.,LTD"/>
    <s v="자동차(조사)"/>
    <s v="AVSSXF"/>
    <n v="100003027"/>
    <s v="AVSSXF"/>
    <s v="0.5SQ"/>
    <s v="R"/>
    <m/>
    <n v="1000"/>
    <s v="완제품"/>
    <s v="AVSSXF 0.5SQ(완제품)"/>
    <s v="A/R송장 (IN)"/>
    <n v="100000"/>
    <s v="M"/>
    <n v="482"/>
    <n v="0.06"/>
    <n v="40692.75"/>
  </r>
  <r>
    <x v="1"/>
    <s v="顾客"/>
    <s v="內需"/>
    <s v="-無-"/>
    <s v="C00011"/>
    <x v="0"/>
    <s v="Kyungshin Cable CO.,LTD"/>
    <s v="자동차(조사)"/>
    <s v="AVSSXF"/>
    <n v="100002990"/>
    <s v="AVSSXF"/>
    <s v="0.5SQ"/>
    <s v="Gr"/>
    <m/>
    <n v="1000"/>
    <s v="완제품"/>
    <s v="AVSSXF 0.5SQ(완제품)"/>
    <s v="A/R송장 (IN)"/>
    <n v="100000"/>
    <s v="M"/>
    <n v="482"/>
    <n v="0.06"/>
    <n v="40692.75"/>
  </r>
  <r>
    <x v="1"/>
    <s v="顾客"/>
    <s v="內需"/>
    <s v="-無-"/>
    <s v="C00011"/>
    <x v="0"/>
    <s v="Kyungshin Cable CO.,LTD"/>
    <s v="자동차(조사)"/>
    <s v="AVSSXF"/>
    <n v="100002974"/>
    <s v="AVSSXF"/>
    <s v="0.3SQ"/>
    <s v="L/B"/>
    <m/>
    <n v="1500"/>
    <s v="완제품"/>
    <s v="AVSSXF 0.3SQ(완제품)"/>
    <s v="A/R송장 (IN)"/>
    <n v="30000"/>
    <s v="M"/>
    <n v="102.6"/>
    <n v="0.04"/>
    <n v="9235.49"/>
  </r>
  <r>
    <x v="1"/>
    <s v="顾客"/>
    <s v="內需"/>
    <s v="-無-"/>
    <s v="C00011"/>
    <x v="0"/>
    <s v="Kyungshin Cable CO.,LTD"/>
    <s v="자동차(조사)"/>
    <s v="AVSSXF"/>
    <n v="100003001"/>
    <s v="AVSSXF"/>
    <s v="0.5SQ"/>
    <s v="Br"/>
    <m/>
    <n v="1000"/>
    <s v="완제품"/>
    <s v="AVSSXF 0.5SQ(완제품)"/>
    <s v="A/R송장 (IN)"/>
    <n v="100000"/>
    <s v="M"/>
    <n v="482"/>
    <n v="0.06"/>
    <n v="40692.75"/>
  </r>
  <r>
    <x v="1"/>
    <s v="顾客"/>
    <s v="內需"/>
    <s v="-無-"/>
    <s v="C00011"/>
    <x v="0"/>
    <s v="Kyungshin Cable CO.,LTD"/>
    <s v="자동차(조사)"/>
    <s v="AVSSXF"/>
    <n v="100002996"/>
    <s v="AVSSXF"/>
    <s v="0.5SQ"/>
    <s v="B"/>
    <m/>
    <n v="1000"/>
    <s v="완제품"/>
    <s v="AVSSXF 0.5SQ(완제품)"/>
    <s v="A/R송장 (IN)"/>
    <n v="100000"/>
    <s v="M"/>
    <n v="482"/>
    <n v="0.06"/>
    <n v="40692.75"/>
  </r>
  <r>
    <x v="1"/>
    <s v="顾客"/>
    <s v="內需"/>
    <s v="-無-"/>
    <s v="C00011"/>
    <x v="0"/>
    <s v="Kyungshin Cable CO.,LTD"/>
    <s v="자동차(조사)"/>
    <s v="AVSSXF"/>
    <n v="100003020"/>
    <s v="AVSSXF"/>
    <s v="0.5SQ"/>
    <s v="L"/>
    <m/>
    <n v="1000"/>
    <s v="완제품"/>
    <s v="AVSSXF 0.5SQ(완제품)"/>
    <s v="A/R송장 (IN)"/>
    <n v="100000"/>
    <s v="M"/>
    <n v="482"/>
    <n v="0.06"/>
    <n v="40692.75"/>
  </r>
  <r>
    <x v="1"/>
    <s v="顾客"/>
    <s v="內需"/>
    <s v="-無-"/>
    <s v="C00011"/>
    <x v="0"/>
    <s v="Kyungshin Cable CO.,LTD"/>
    <s v="자동차(조사)"/>
    <s v="AVSSXF"/>
    <n v="100002984"/>
    <s v="AVSSXF"/>
    <s v="0.3SQ"/>
    <s v="W"/>
    <m/>
    <n v="1500"/>
    <s v="완제품"/>
    <s v="AVSSXF 0.3SQ(완제품)"/>
    <s v="A/R송장 (IN)"/>
    <n v="150000"/>
    <s v="M"/>
    <n v="513"/>
    <n v="0.04"/>
    <n v="46177.43"/>
  </r>
  <r>
    <x v="1"/>
    <s v="顾客"/>
    <s v="內需"/>
    <s v="-無-"/>
    <s v="C00011"/>
    <x v="0"/>
    <s v="Kyungshin Cable CO.,LTD"/>
    <s v="자동차(조사)"/>
    <s v="AVSSXF"/>
    <n v="100002972"/>
    <s v="AVSSXF"/>
    <s v="0.3SQ"/>
    <s v="G/O"/>
    <m/>
    <n v="1500"/>
    <s v="완제품"/>
    <s v="AVSSXF 0.3SQ(완제품)"/>
    <s v="A/R송장 (IN)"/>
    <n v="150000"/>
    <s v="M"/>
    <n v="513"/>
    <n v="0.04"/>
    <n v="46177.43"/>
  </r>
  <r>
    <x v="1"/>
    <s v="顾客"/>
    <s v="內需"/>
    <s v="-無-"/>
    <s v="C00011"/>
    <x v="0"/>
    <s v="Kyungshin Cable CO.,LTD"/>
    <s v="자동차(조사)"/>
    <s v="AVSSXF"/>
    <n v="100002984"/>
    <s v="AVSSXF"/>
    <s v="0.3SQ"/>
    <s v="W"/>
    <m/>
    <n v="1500"/>
    <s v="완제품"/>
    <s v="AVSSXF 0.3SQ(완제품)"/>
    <s v="A/R송장 (IN)"/>
    <n v="150000"/>
    <s v="M"/>
    <n v="513"/>
    <n v="0.04"/>
    <n v="46177.43"/>
  </r>
  <r>
    <x v="1"/>
    <s v="顾客"/>
    <s v="內需"/>
    <s v="-無-"/>
    <s v="C00011"/>
    <x v="0"/>
    <s v="Kyungshin Cable CO.,LTD"/>
    <s v="자동차(조사)"/>
    <s v="AVSSXF"/>
    <n v="100002973"/>
    <s v="AVSSXF"/>
    <s v="0.3SQ"/>
    <s v="G"/>
    <m/>
    <n v="1500"/>
    <s v="완제품"/>
    <s v="AVSSXF 0.3SQ(완제품)"/>
    <s v="A/R송장 (IN)"/>
    <n v="150000"/>
    <s v="M"/>
    <n v="513"/>
    <n v="0.04"/>
    <n v="46177.43"/>
  </r>
  <r>
    <x v="1"/>
    <s v="顾客"/>
    <s v="內需"/>
    <s v="-無-"/>
    <s v="C00011"/>
    <x v="0"/>
    <s v="Kyungshin Cable CO.,LTD"/>
    <s v="자동차(조사)"/>
    <s v="AVSSXF"/>
    <n v="100002971"/>
    <s v="AVSSXF"/>
    <s v="0.3SQ"/>
    <s v="G/B"/>
    <m/>
    <n v="1500"/>
    <s v="완제품"/>
    <s v="AVSSXF 0.3SQ(완제품)"/>
    <s v="A/R송장 (IN)"/>
    <n v="150000"/>
    <s v="M"/>
    <n v="513"/>
    <n v="0.04"/>
    <n v="46177.43"/>
  </r>
  <r>
    <x v="1"/>
    <s v="顾客"/>
    <s v="內需"/>
    <s v="-無-"/>
    <s v="C00011"/>
    <x v="0"/>
    <s v="Kyungshin Cable CO.,LTD"/>
    <s v="자동차(조사)"/>
    <s v="AVSSXF"/>
    <n v="150002970"/>
    <s v="AVSSXF"/>
    <s v="0.3SQ"/>
    <s v="O"/>
    <s v="(KSC B/B)"/>
    <n v="1500"/>
    <s v="완제품"/>
    <s v="AVSSXF B/B 0.3SQ"/>
    <s v="A/R송장 (IN)"/>
    <n v="150000"/>
    <s v="M"/>
    <n v="513"/>
    <n v="0.01"/>
    <n v="12950.91"/>
  </r>
  <r>
    <x v="1"/>
    <s v="顾客"/>
    <s v="內需"/>
    <s v="-無-"/>
    <s v="C00011"/>
    <x v="0"/>
    <s v="Kyungshin Cable CO.,LTD"/>
    <s v="자동차(조사)"/>
    <s v="AVSSXF"/>
    <n v="150002973"/>
    <s v="AVSSXF"/>
    <s v="0.3SQ"/>
    <s v="G"/>
    <s v="(KSC B/B)"/>
    <n v="1500"/>
    <s v="완제품"/>
    <s v="AVSSXF B/B 0.3SQ"/>
    <s v="A/R송장 (IN)"/>
    <n v="150000"/>
    <s v="M"/>
    <n v="513"/>
    <n v="0.01"/>
    <n v="12950.91"/>
  </r>
  <r>
    <x v="1"/>
    <s v="顾客"/>
    <s v="內需"/>
    <s v="-無-"/>
    <s v="C00011"/>
    <x v="0"/>
    <s v="Kyungshin Cable CO.,LTD"/>
    <s v="자동차(조사)"/>
    <s v="AVSSXF"/>
    <n v="150002968"/>
    <s v="AVSSXF"/>
    <s v="0.3SQ"/>
    <s v="Br"/>
    <s v="(KSC B/B)"/>
    <n v="1500"/>
    <s v="완제품"/>
    <s v="AVSSXF B/B 0.3SQ"/>
    <s v="A/R송장 (IN)"/>
    <n v="150000"/>
    <s v="M"/>
    <n v="513"/>
    <n v="0.01"/>
    <n v="12950.91"/>
  </r>
  <r>
    <x v="1"/>
    <s v="顾客"/>
    <s v="內需"/>
    <s v="-無-"/>
    <s v="C00011"/>
    <x v="0"/>
    <s v="Kyungshin Cable CO.,LTD"/>
    <s v="자동차(조사)"/>
    <s v="AVSSXF"/>
    <n v="150002965"/>
    <s v="AVSSXF"/>
    <s v="0.3SQ"/>
    <s v="B"/>
    <s v="(KSC B/B)"/>
    <n v="1500"/>
    <s v="완제품"/>
    <s v="AVSSXF B/B 0.3SQ"/>
    <s v="A/R송장 (IN)"/>
    <n v="150000"/>
    <s v="M"/>
    <n v="513"/>
    <n v="0.01"/>
    <n v="12950.91"/>
  </r>
  <r>
    <x v="1"/>
    <s v="顾客"/>
    <s v="內需"/>
    <s v="-無-"/>
    <s v="C00011"/>
    <x v="0"/>
    <s v="Kyungshin Cable CO.,LTD"/>
    <s v="자동차(조사)"/>
    <s v="AVSSXF"/>
    <n v="150002978"/>
    <s v="AVSSXF"/>
    <s v="0.3SQ"/>
    <s v="P"/>
    <s v="(KSC B/B)"/>
    <n v="1500"/>
    <s v="완제품"/>
    <s v="AVSSXF B/B 0.3SQ"/>
    <s v="A/R송장 (IN)"/>
    <n v="150000"/>
    <s v="M"/>
    <n v="513"/>
    <n v="0.01"/>
    <n v="12950.91"/>
  </r>
  <r>
    <x v="1"/>
    <s v="顾客"/>
    <s v="內需"/>
    <s v="-無-"/>
    <s v="C00011"/>
    <x v="0"/>
    <s v="Kyungshin Cable CO.,LTD"/>
    <s v="자동차(조사)"/>
    <s v="AVSSXF"/>
    <n v="150002981"/>
    <s v="AVSSXF"/>
    <s v="0.3SQ"/>
    <s v="R"/>
    <s v="(KSC B/B)"/>
    <n v="1500"/>
    <s v="완제품"/>
    <s v="AVSSXF B/B 0.3SQ"/>
    <s v="A/R송장 (IN)"/>
    <n v="150000"/>
    <s v="M"/>
    <n v="513"/>
    <n v="0.01"/>
    <n v="12950.91"/>
  </r>
  <r>
    <x v="1"/>
    <s v="顾客"/>
    <s v="內需"/>
    <s v="-無-"/>
    <s v="C00011"/>
    <x v="0"/>
    <s v="Kyungshin Cable CO.,LTD"/>
    <s v="자동차(조사)"/>
    <s v="AVSSXF"/>
    <n v="150002963"/>
    <s v="AVSSXF"/>
    <s v="0.3SQ"/>
    <s v="Gr"/>
    <s v="(KSC B/B)"/>
    <n v="1500"/>
    <s v="완제품"/>
    <s v="AVSSXF B/B 0.3SQ"/>
    <s v="A/R송장 (IN)"/>
    <n v="150000"/>
    <s v="M"/>
    <n v="513"/>
    <n v="0.01"/>
    <n v="12950.91"/>
  </r>
  <r>
    <x v="1"/>
    <s v="顾客"/>
    <s v="內需"/>
    <s v="-無-"/>
    <s v="C00011"/>
    <x v="0"/>
    <s v="Kyungshin Cable CO.,LTD"/>
    <s v="자동차(조사)"/>
    <s v="AVSSXF"/>
    <n v="150002972"/>
    <s v="AVSSXF"/>
    <s v="0.3SQ"/>
    <s v="G/O"/>
    <s v="(KSC B/B)"/>
    <n v="1500"/>
    <s v="완제품"/>
    <s v="AVSSXF B/B 0.3SQ"/>
    <s v="A/R송장 (IN)"/>
    <n v="150000"/>
    <s v="M"/>
    <n v="513"/>
    <n v="0.01"/>
    <n v="12950.91"/>
  </r>
  <r>
    <x v="1"/>
    <s v="顾客"/>
    <s v="內需"/>
    <s v="-無-"/>
    <s v="C00011"/>
    <x v="0"/>
    <s v="Kyungshin Cable CO.,LTD"/>
    <s v="자동차(조사)"/>
    <s v="AVSSXF"/>
    <n v="150002971"/>
    <s v="AVSSXF"/>
    <s v="0.3SQ"/>
    <s v="G/B"/>
    <s v="(KSC B/B)"/>
    <n v="1500"/>
    <s v="완제품"/>
    <s v="AVSSXF B/B 0.3SQ"/>
    <s v="A/R송장 (IN)"/>
    <n v="150000"/>
    <s v="M"/>
    <n v="513"/>
    <n v="0.01"/>
    <n v="12950.91"/>
  </r>
  <r>
    <x v="1"/>
    <s v="顾客"/>
    <s v="內需"/>
    <s v="-無-"/>
    <s v="C00011"/>
    <x v="0"/>
    <s v="Kyungshin Cable CO.,LTD"/>
    <s v="자동차(조사)"/>
    <s v="AVSSXF"/>
    <n v="150002974"/>
    <s v="AVSSXF"/>
    <s v="0.3SQ"/>
    <s v="L/B"/>
    <s v="(KSC B/B)"/>
    <n v="1500"/>
    <s v="완제품"/>
    <s v="AVSSXF B/B 0.3SQ"/>
    <s v="A/R송장 (IN)"/>
    <n v="150000"/>
    <s v="M"/>
    <n v="513"/>
    <n v="0.01"/>
    <n v="12950.91"/>
  </r>
  <r>
    <x v="1"/>
    <s v="顾客"/>
    <s v="內需"/>
    <s v="-無-"/>
    <s v="C00011"/>
    <x v="0"/>
    <s v="Kyungshin Cable CO.,LTD"/>
    <s v="자동차(조사)"/>
    <s v="AVSSXF"/>
    <n v="150003039"/>
    <s v="AVSSXF"/>
    <s v="0.75SQ"/>
    <s v="Gr"/>
    <s v="(KSC B/B)"/>
    <n v="1000"/>
    <s v="완제품"/>
    <s v="AVSSXF B/B 0.75SQ"/>
    <s v="A/R송장 (IN)"/>
    <n v="100000"/>
    <s v="M"/>
    <n v="706"/>
    <n v="0.01"/>
    <n v="8067.78"/>
  </r>
  <r>
    <x v="1"/>
    <s v="顾客"/>
    <s v="內需"/>
    <s v="-無-"/>
    <s v="C00011"/>
    <x v="0"/>
    <s v="Kyungshin Cable CO.,LTD"/>
    <s v="자동차(조사)"/>
    <s v="AVSSXF"/>
    <n v="150003050"/>
    <s v="AVSSXF"/>
    <s v="0.75SQ"/>
    <s v="G"/>
    <s v="(KSC B/B)"/>
    <n v="1000"/>
    <s v="완제품"/>
    <s v="AVSSXF B/B 0.75SQ"/>
    <s v="A/R송장 (IN)"/>
    <n v="100000"/>
    <s v="M"/>
    <n v="706"/>
    <n v="0.01"/>
    <n v="8067.78"/>
  </r>
  <r>
    <x v="1"/>
    <s v="顾客"/>
    <s v="內需"/>
    <s v="-無-"/>
    <s v="C00011"/>
    <x v="0"/>
    <s v="Kyungshin Cable CO.,LTD"/>
    <s v="자동차(조사)"/>
    <s v="AVSSXF"/>
    <n v="150003041"/>
    <s v="AVSSXF"/>
    <s v="0.75SQ"/>
    <s v="B"/>
    <s v="(KSC B/B)"/>
    <n v="1000"/>
    <s v="완제품"/>
    <s v="AVSSXF B/B 0.75SQ"/>
    <s v="A/R송장 (IN)"/>
    <n v="100000"/>
    <s v="M"/>
    <n v="706"/>
    <n v="0.01"/>
    <n v="8067.78"/>
  </r>
  <r>
    <x v="1"/>
    <s v="顾客"/>
    <s v="內需"/>
    <s v="-無-"/>
    <s v="C00011"/>
    <x v="0"/>
    <s v="Kyungshin Cable CO.,LTD"/>
    <s v="자동차(조사)"/>
    <s v="AVSSXF"/>
    <n v="150003053"/>
    <s v="AVSSXF"/>
    <s v="0.75SQ"/>
    <s v="L"/>
    <s v="(KSC B/B)"/>
    <n v="1000"/>
    <s v="완제품"/>
    <s v="AVSSXF B/B 0.75SQ"/>
    <s v="A/R송장 (IN)"/>
    <n v="100000"/>
    <s v="M"/>
    <n v="706"/>
    <n v="0.01"/>
    <n v="8067.78"/>
  </r>
  <r>
    <x v="1"/>
    <s v="顾客"/>
    <s v="內需"/>
    <s v="-無-"/>
    <s v="C00011"/>
    <x v="0"/>
    <s v="Kyungshin Cable CO.,LTD"/>
    <s v="자동차(조사)"/>
    <s v="AVSSXF"/>
    <n v="150003058"/>
    <s v="AVSSXF"/>
    <s v="0.75SQ"/>
    <s v="R"/>
    <s v="(KSC B/B)"/>
    <n v="1000"/>
    <s v="완제품"/>
    <s v="AVSSXF B/B 0.75SQ"/>
    <s v="A/R송장 (IN)"/>
    <n v="100000"/>
    <s v="M"/>
    <n v="706"/>
    <n v="0.01"/>
    <n v="8067.78"/>
  </r>
  <r>
    <x v="1"/>
    <s v="顾客"/>
    <s v="內需"/>
    <s v="-無-"/>
    <s v="C00011"/>
    <x v="0"/>
    <s v="Kyungshin Cable CO.,LTD"/>
    <s v="자동차(조사)"/>
    <s v="AVSSXF"/>
    <n v="150003046"/>
    <s v="AVSSXF"/>
    <s v="0.75SQ"/>
    <s v="O"/>
    <s v="(KSC B/B)"/>
    <n v="1000"/>
    <s v="완제품"/>
    <s v="AVSSXF B/B 0.75SQ"/>
    <s v="A/R송장 (IN)"/>
    <n v="100000"/>
    <s v="M"/>
    <n v="706"/>
    <n v="0.01"/>
    <n v="8067.78"/>
  </r>
  <r>
    <x v="1"/>
    <s v="顾客"/>
    <s v="內需"/>
    <s v="-無-"/>
    <s v="C00011"/>
    <x v="0"/>
    <s v="Kyungshin Cable CO.,LTD"/>
    <s v="자동차(조사)"/>
    <s v="AVSSXF"/>
    <n v="150003060"/>
    <s v="AVSSXF"/>
    <s v="0.75SQ"/>
    <s v="W"/>
    <s v="(KSC B/B)"/>
    <n v="1000"/>
    <s v="완제품"/>
    <s v="AVSSXF B/B 0.75SQ"/>
    <s v="A/R송장 (IN)"/>
    <n v="100000"/>
    <s v="M"/>
    <n v="706"/>
    <n v="0.01"/>
    <n v="8067.78"/>
  </r>
  <r>
    <x v="1"/>
    <s v="顾客"/>
    <s v="內需"/>
    <s v="-無-"/>
    <s v="C00011"/>
    <x v="0"/>
    <s v="Kyungshin Cable CO.,LTD"/>
    <s v="자동차(조사)"/>
    <s v="AVSSXF"/>
    <n v="150003044"/>
    <s v="AVSSXF"/>
    <s v="0.75SQ"/>
    <s v="Br"/>
    <s v="(KSC B/B)"/>
    <n v="1000"/>
    <s v="완제품"/>
    <s v="AVSSXF B/B 0.75SQ"/>
    <s v="A/R송장 (IN)"/>
    <n v="100000"/>
    <s v="M"/>
    <n v="706"/>
    <n v="0.01"/>
    <n v="8067.78"/>
  </r>
  <r>
    <x v="1"/>
    <s v="顾客"/>
    <s v="內需"/>
    <s v="-無-"/>
    <s v="C00011"/>
    <x v="0"/>
    <s v="Kyungshin Cable CO.,LTD"/>
    <s v="자동차(조사)"/>
    <s v="AVSSXF"/>
    <n v="150003055"/>
    <s v="AVSSXF"/>
    <s v="0.75SQ"/>
    <s v="P"/>
    <s v="(KSC B/B)"/>
    <n v="1000"/>
    <s v="완제품"/>
    <s v="AVSSXF B/B 0.75SQ"/>
    <s v="A/R송장 (IN)"/>
    <n v="100000"/>
    <s v="M"/>
    <n v="706"/>
    <n v="0.01"/>
    <n v="8067.78"/>
  </r>
  <r>
    <x v="1"/>
    <s v="顾客"/>
    <s v="內需"/>
    <s v="-無-"/>
    <s v="C00011"/>
    <x v="0"/>
    <s v="Kyungshin Cable CO.,LTD"/>
    <s v="자동차(조사)"/>
    <s v="AVSSXF"/>
    <n v="150003063"/>
    <s v="AVSSXF"/>
    <s v="0.75SQ"/>
    <s v="Y"/>
    <s v="(KSC B/B)"/>
    <n v="1000"/>
    <s v="완제품"/>
    <s v="AVSSXF B/B 0.75SQ"/>
    <s v="A/R송장 (IN)"/>
    <n v="100000"/>
    <s v="M"/>
    <n v="706"/>
    <n v="0.01"/>
    <n v="8067.78"/>
  </r>
  <r>
    <x v="1"/>
    <s v="顾客"/>
    <s v="內需"/>
    <s v="-無-"/>
    <s v="C00011"/>
    <x v="0"/>
    <s v="Kyungshin Cable CO.,LTD"/>
    <s v="자동차(조사)"/>
    <s v="AVSSXF"/>
    <n v="150002984"/>
    <s v="AVSSXF"/>
    <s v="0.3SQ"/>
    <s v="W"/>
    <s v="(KSC B/B)"/>
    <n v="1500"/>
    <s v="완제품"/>
    <s v="AVSSXF B/B 0.3SQ"/>
    <s v="A/R송장 (IN)"/>
    <n v="150000"/>
    <s v="M"/>
    <n v="513"/>
    <n v="0.01"/>
    <n v="12950.91"/>
  </r>
  <r>
    <x v="1"/>
    <s v="顾客"/>
    <s v="內需"/>
    <s v="-無-"/>
    <s v="C00011"/>
    <x v="0"/>
    <s v="Kyungshin Cable CO.,LTD"/>
    <s v="자동차(조사)"/>
    <s v="AVSSXF"/>
    <n v="150002976"/>
    <s v="AVSSXF"/>
    <s v="0.3SQ"/>
    <s v="L"/>
    <s v="(KSC B/B)"/>
    <n v="1500"/>
    <s v="완제품"/>
    <s v="AVSSXF B/B 0.3SQ"/>
    <s v="A/R송장 (IN)"/>
    <n v="300000"/>
    <s v="M"/>
    <n v="1026"/>
    <n v="0.01"/>
    <n v="25901.82"/>
  </r>
  <r>
    <x v="1"/>
    <s v="顾客"/>
    <s v="內需"/>
    <s v="-無-"/>
    <s v="C00011"/>
    <x v="0"/>
    <s v="Kyungshin Cable CO.,LTD"/>
    <s v="자동차(조사)"/>
    <s v="AVSSXF"/>
    <n v="150002987"/>
    <s v="AVSSXF"/>
    <s v="0.3SQ"/>
    <s v="Y"/>
    <s v="(KSC B/B)"/>
    <n v="1500"/>
    <s v="완제품"/>
    <s v="AVSSXF B/B 0.3SQ"/>
    <s v="A/R송장 (IN)"/>
    <n v="150000"/>
    <s v="M"/>
    <n v="513"/>
    <n v="0.01"/>
    <n v="12950.91"/>
  </r>
  <r>
    <x v="1"/>
    <s v="顾客"/>
    <s v="內需"/>
    <s v="-無-"/>
    <s v="C00011"/>
    <x v="0"/>
    <s v="Kyungshin Cable CO.,LTD"/>
    <s v="자동차(조사)"/>
    <s v="AVSSXF"/>
    <n v="150002982"/>
    <s v="AVSSXF"/>
    <s v="0.3SQ"/>
    <s v="W/B"/>
    <s v="(KSC B/B)"/>
    <n v="1500"/>
    <s v="완제품"/>
    <s v="AVSSXF B/B 0.3SQ"/>
    <s v="A/R송장 (IN)"/>
    <n v="150000"/>
    <s v="M"/>
    <n v="513"/>
    <n v="0.01"/>
    <n v="12950.91"/>
  </r>
  <r>
    <x v="1"/>
    <s v="顾客"/>
    <s v="內需"/>
    <s v="-無-"/>
    <s v="C00011"/>
    <x v="0"/>
    <s v="Kyungshin Cable CO.,LTD"/>
    <s v="자동차(조사)"/>
    <s v="AVSSXF"/>
    <n v="150002996"/>
    <s v="AVSSXF"/>
    <s v="0.5SQ"/>
    <s v="B"/>
    <s v="(KSC B/B)"/>
    <n v="1000"/>
    <s v="완제품"/>
    <s v="AVSSXF B/B 0.5SQ"/>
    <s v="A/R송장 (IN)"/>
    <n v="200000"/>
    <s v="M"/>
    <n v="964"/>
    <n v="0.01"/>
    <n v="15710.94"/>
  </r>
  <r>
    <x v="1"/>
    <s v="顾客"/>
    <s v="內需"/>
    <s v="-無-"/>
    <s v="C00011"/>
    <x v="0"/>
    <s v="Kyungshin Cable CO.,LTD"/>
    <s v="자동차(조사)"/>
    <s v="AVSSXF"/>
    <n v="150003020"/>
    <s v="AVSSXF"/>
    <s v="0.5SQ"/>
    <s v="L"/>
    <s v="(KSC B/B)"/>
    <n v="1000"/>
    <s v="완제품"/>
    <s v="AVSSXF B/B 0.5SQ"/>
    <s v="A/R송장 (IN)"/>
    <n v="200000"/>
    <s v="M"/>
    <n v="964"/>
    <n v="0.01"/>
    <n v="15710.94"/>
  </r>
  <r>
    <x v="1"/>
    <s v="顾客"/>
    <s v="內需"/>
    <s v="-無-"/>
    <s v="C00011"/>
    <x v="0"/>
    <s v="Kyungshin Cable CO.,LTD"/>
    <s v="자동차(조사)"/>
    <s v="AVSSXF"/>
    <n v="150003027"/>
    <s v="AVSSXF"/>
    <s v="0.5SQ"/>
    <s v="R"/>
    <s v="(KSC B/B)"/>
    <n v="1000"/>
    <s v="완제품"/>
    <s v="AVSSXF B/B 0.5SQ"/>
    <s v="A/R송장 (IN)"/>
    <n v="100000"/>
    <s v="M"/>
    <n v="482"/>
    <n v="0.01"/>
    <n v="7855.47"/>
  </r>
  <r>
    <x v="1"/>
    <s v="顾客"/>
    <s v="內需"/>
    <s v="-無-"/>
    <s v="C00011"/>
    <x v="0"/>
    <s v="Kyungshin Cable CO.,LTD"/>
    <s v="자동차(조사)"/>
    <s v="AVSSXF"/>
    <n v="150002990"/>
    <s v="AVSSXF"/>
    <s v="0.5SQ"/>
    <s v="Gr"/>
    <s v="(KSC B/B)"/>
    <n v="1000"/>
    <s v="완제품"/>
    <s v="AVSSXF B/B 0.5SQ"/>
    <s v="A/R송장 (IN)"/>
    <n v="100000"/>
    <s v="M"/>
    <n v="482"/>
    <n v="0.01"/>
    <n v="7855.47"/>
  </r>
  <r>
    <x v="1"/>
    <s v="顾客"/>
    <s v="內需"/>
    <s v="-無-"/>
    <s v="C00011"/>
    <x v="0"/>
    <s v="Kyungshin Cable CO.,LTD"/>
    <s v="자동차(조사)"/>
    <s v="AVSSXF"/>
    <n v="150003001"/>
    <s v="AVSSXF"/>
    <s v="0.5SQ"/>
    <s v="Br"/>
    <s v="(KSC B/B)"/>
    <n v="1000"/>
    <s v="완제품"/>
    <s v="AVSSXF B/B 0.5SQ"/>
    <s v="A/R송장 (IN)"/>
    <n v="100000"/>
    <s v="M"/>
    <n v="482"/>
    <n v="0.01"/>
    <n v="7855.47"/>
  </r>
  <r>
    <x v="1"/>
    <s v="顾客"/>
    <s v="內需"/>
    <s v="-無-"/>
    <s v="C00011"/>
    <x v="0"/>
    <s v="Kyungshin Cable CO.,LTD"/>
    <s v="자동차(조사)"/>
    <s v="AVSSXF"/>
    <n v="150003031"/>
    <s v="AVSSXF"/>
    <s v="0.5SQ"/>
    <s v="W"/>
    <s v="(KSC B/B)"/>
    <n v="1000"/>
    <s v="완제품"/>
    <s v="AVSSXF B/B 0.5SQ"/>
    <s v="A/R송장 (IN)"/>
    <n v="100000"/>
    <s v="M"/>
    <n v="482"/>
    <n v="0.01"/>
    <n v="7855.47"/>
  </r>
  <r>
    <x v="1"/>
    <s v="顾客"/>
    <s v="內需"/>
    <s v="-無-"/>
    <s v="C00011"/>
    <x v="0"/>
    <s v="Kyungshin Cable CO.,LTD"/>
    <s v="자동차(조사)"/>
    <s v="AVSSXF"/>
    <n v="150003039"/>
    <s v="AVSSXF"/>
    <s v="0.75SQ"/>
    <s v="Gr"/>
    <s v="(KSC B/B)"/>
    <n v="1000"/>
    <s v="완제품"/>
    <s v="AVSSXF B/B 0.75SQ"/>
    <s v="A/R송장 (IN)"/>
    <n v="100000"/>
    <s v="M"/>
    <n v="706"/>
    <n v="0.01"/>
    <n v="8067.78"/>
  </r>
  <r>
    <x v="1"/>
    <s v="顾客"/>
    <s v="內需"/>
    <s v="-無-"/>
    <s v="C00011"/>
    <x v="0"/>
    <s v="Kyungshin Cable CO.,LTD"/>
    <s v="자동차(조사)"/>
    <s v="AVSSXF"/>
    <n v="150003050"/>
    <s v="AVSSXF"/>
    <s v="0.75SQ"/>
    <s v="G"/>
    <s v="(KSC B/B)"/>
    <n v="1000"/>
    <s v="완제품"/>
    <s v="AVSSXF B/B 0.75SQ"/>
    <s v="A/R송장 (IN)"/>
    <n v="100000"/>
    <s v="M"/>
    <n v="706"/>
    <n v="0.01"/>
    <n v="8067.78"/>
  </r>
  <r>
    <x v="1"/>
    <s v="顾客"/>
    <s v="內需"/>
    <s v="-無-"/>
    <s v="C00011"/>
    <x v="0"/>
    <s v="Kyungshin Cable CO.,LTD"/>
    <s v="자동차(조사)"/>
    <s v="AVSSXF"/>
    <n v="150003041"/>
    <s v="AVSSXF"/>
    <s v="0.75SQ"/>
    <s v="B"/>
    <s v="(KSC B/B)"/>
    <n v="1000"/>
    <s v="완제품"/>
    <s v="AVSSXF B/B 0.75SQ"/>
    <s v="A/R송장 (IN)"/>
    <n v="100000"/>
    <s v="M"/>
    <n v="706"/>
    <n v="0.01"/>
    <n v="8067.78"/>
  </r>
  <r>
    <x v="1"/>
    <s v="顾客"/>
    <s v="內需"/>
    <s v="-無-"/>
    <s v="C00011"/>
    <x v="0"/>
    <s v="Kyungshin Cable CO.,LTD"/>
    <s v="자동차(조사)"/>
    <s v="AVSSXF"/>
    <n v="150003053"/>
    <s v="AVSSXF"/>
    <s v="0.75SQ"/>
    <s v="L"/>
    <s v="(KSC B/B)"/>
    <n v="1000"/>
    <s v="완제품"/>
    <s v="AVSSXF B/B 0.75SQ"/>
    <s v="A/R송장 (IN)"/>
    <n v="100000"/>
    <s v="M"/>
    <n v="706"/>
    <n v="0.01"/>
    <n v="8067.78"/>
  </r>
  <r>
    <x v="1"/>
    <s v="顾客"/>
    <s v="內需"/>
    <s v="-無-"/>
    <s v="C00011"/>
    <x v="0"/>
    <s v="Kyungshin Cable CO.,LTD"/>
    <s v="자동차(조사)"/>
    <s v="AVSSXF"/>
    <n v="150003058"/>
    <s v="AVSSXF"/>
    <s v="0.75SQ"/>
    <s v="R"/>
    <s v="(KSC B/B)"/>
    <n v="1000"/>
    <s v="완제품"/>
    <s v="AVSSXF B/B 0.75SQ"/>
    <s v="A/R송장 (IN)"/>
    <n v="94000"/>
    <s v="M"/>
    <n v="663.64"/>
    <n v="0.01"/>
    <n v="7583.71"/>
  </r>
  <r>
    <x v="1"/>
    <s v="顾客"/>
    <s v="內需"/>
    <s v="-無-"/>
    <s v="C00011"/>
    <x v="0"/>
    <s v="Kyungshin Cable CO.,LTD"/>
    <s v="자동차(조사)"/>
    <s v="AVSSXF"/>
    <n v="150003046"/>
    <s v="AVSSXF"/>
    <s v="0.75SQ"/>
    <s v="O"/>
    <s v="(KSC B/B)"/>
    <n v="1000"/>
    <s v="완제품"/>
    <s v="AVSSXF B/B 0.75SQ"/>
    <s v="A/R송장 (IN)"/>
    <n v="100000"/>
    <s v="M"/>
    <n v="706"/>
    <n v="0.01"/>
    <n v="8067.78"/>
  </r>
  <r>
    <x v="1"/>
    <s v="顾客"/>
    <s v="內需"/>
    <s v="-無-"/>
    <s v="C00011"/>
    <x v="0"/>
    <s v="Kyungshin Cable CO.,LTD"/>
    <s v="자동차(조사)"/>
    <s v="AVSSXF"/>
    <n v="150003060"/>
    <s v="AVSSXF"/>
    <s v="0.75SQ"/>
    <s v="W"/>
    <s v="(KSC B/B)"/>
    <n v="1000"/>
    <s v="완제품"/>
    <s v="AVSSXF B/B 0.75SQ"/>
    <s v="A/R송장 (IN)"/>
    <n v="100000"/>
    <s v="M"/>
    <n v="706"/>
    <n v="0.01"/>
    <n v="8067.78"/>
  </r>
  <r>
    <x v="1"/>
    <s v="顾客"/>
    <s v="內需"/>
    <s v="-無-"/>
    <s v="C00020"/>
    <x v="12"/>
    <s v="盐城市晟广达汽车零部件有限公司"/>
    <s v="자동차(조사)"/>
    <s v="AVSSXF"/>
    <n v="191000004"/>
    <s v="AVSSXF"/>
    <s v="0.3SQ"/>
    <s v="B/W"/>
    <m/>
    <n v="1500"/>
    <s v="완제품"/>
    <s v="AVSSXF 0.3SQ(완제품)"/>
    <s v="A/R송장 (IN)"/>
    <n v="6000"/>
    <s v="M"/>
    <n v="20.52"/>
    <n v="0.33"/>
    <n v="1961.4"/>
  </r>
  <r>
    <x v="1"/>
    <s v="顾客"/>
    <s v="內需"/>
    <s v="-無-"/>
    <s v="C00020"/>
    <x v="12"/>
    <s v="盐城市晟广达汽车零部件有限公司"/>
    <s v="자동차(조사)"/>
    <s v="AVSSXF"/>
    <n v="100012976"/>
    <s v="AVSSXF"/>
    <s v="0.3SQ"/>
    <s v="R/Y"/>
    <m/>
    <n v="1500"/>
    <s v="완제품"/>
    <s v="AVSSXF 0.3SQ(완제품)"/>
    <s v="A/R송장 (IN)"/>
    <n v="12000"/>
    <s v="M"/>
    <n v="41.04"/>
    <n v="0.33"/>
    <n v="3922.8"/>
  </r>
  <r>
    <x v="1"/>
    <s v="顾客"/>
    <s v="內需"/>
    <s v="-無-"/>
    <s v="C00001"/>
    <x v="2"/>
    <s v="江苏京信电子有限公司(Cable)"/>
    <s v="자동차(특수)"/>
    <s v="SHIELD WIRE_조사"/>
    <n v="190005442"/>
    <s v="AVSSXF-BS"/>
    <s v="2x0.5SQ"/>
    <s v="Gr(B,R)"/>
    <m/>
    <n v="300"/>
    <s v="완제품"/>
    <s v="AVSSXF-BS 2x0.5SQ(완제"/>
    <s v="A/R송장 (IN)"/>
    <n v="210"/>
    <s v="M"/>
    <n v="3.87"/>
    <n v="1.96"/>
    <n v="411.79"/>
  </r>
  <r>
    <x v="1"/>
    <s v="顾客"/>
    <s v="內需"/>
    <s v="-無-"/>
    <s v="C00001"/>
    <x v="2"/>
    <s v="江苏京信电子有限公司(Cable)"/>
    <s v="자동차(특수)"/>
    <s v="SHIELD WIRE_조사"/>
    <n v="190005442"/>
    <s v="AVSSXF-BS"/>
    <s v="2x0.5SQ"/>
    <s v="Gr(B,R)"/>
    <m/>
    <n v="300"/>
    <s v="완제품"/>
    <s v="AVSSXF-BS 2x0.5SQ(완제"/>
    <s v="A/R송장 (IN)"/>
    <n v="600"/>
    <s v="M"/>
    <n v="11.07"/>
    <n v="1.96"/>
    <n v="1176.54"/>
  </r>
  <r>
    <x v="1"/>
    <s v="顾客"/>
    <s v="內需"/>
    <s v="-無-"/>
    <s v="C00001"/>
    <x v="2"/>
    <s v="江苏京信电子有限公司(Cable)"/>
    <s v="자동차(특수)"/>
    <s v="SHIELD WIRE_조사"/>
    <n v="190005442"/>
    <s v="AVSSXF-BS"/>
    <s v="2x0.5SQ"/>
    <s v="Gr(B,R)"/>
    <m/>
    <n v="300"/>
    <s v="완제품"/>
    <s v="AVSSXF-BS 2x0.5SQ(완제"/>
    <s v="A/R송장 (IN)"/>
    <n v="3600"/>
    <s v="M"/>
    <n v="66.430000000000007"/>
    <n v="1.96"/>
    <n v="7059.24"/>
  </r>
  <r>
    <x v="1"/>
    <s v="顾客"/>
    <s v="內需"/>
    <s v="-無-"/>
    <s v="C00001"/>
    <x v="2"/>
    <s v="江苏京信电子有限公司(Cable)"/>
    <s v="자동차(특수)"/>
    <s v="SHIELD WIRE_조사"/>
    <n v="190005442"/>
    <s v="AVSSXF-BS"/>
    <s v="2x0.5SQ"/>
    <s v="Gr(B,R)"/>
    <m/>
    <n v="300"/>
    <s v="완제품"/>
    <s v="AVSSXF-BS 2x0.5SQ(완제"/>
    <s v="A/R송장 (IN)"/>
    <n v="9000"/>
    <s v="M"/>
    <n v="166.07"/>
    <n v="1.96"/>
    <n v="17648.099999999999"/>
  </r>
  <r>
    <x v="1"/>
    <s v="顾客"/>
    <s v="內需"/>
    <s v="-無-"/>
    <s v="C00032"/>
    <x v="1"/>
    <s v="Kyungshin Cable international corporation"/>
    <s v="자동차(특수)"/>
    <s v="SHIELD WIRE_조사"/>
    <n v="190005444"/>
    <s v="AVSSXF-BS"/>
    <s v="2x0.5SQ"/>
    <s v="Gr(G,W)"/>
    <m/>
    <n v="300"/>
    <s v="완제품"/>
    <s v="AVSSXF-BS 2x0.5SQ(완제"/>
    <s v="A/R송장 (IN)"/>
    <n v="5100"/>
    <s v="M"/>
    <n v="94.11"/>
    <n v="0.32"/>
    <n v="11408.9"/>
  </r>
  <r>
    <x v="1"/>
    <s v="顾客"/>
    <s v="內需"/>
    <s v="-無-"/>
    <s v="C00032"/>
    <x v="1"/>
    <s v="Kyungshin Cable international corporation"/>
    <s v="자동차(특수)"/>
    <s v="SHIELD WIRE_조사"/>
    <n v="190016510"/>
    <s v="AVSSXF-BS"/>
    <s v="2x0.5SQ"/>
    <s v="Gr(G,Y)"/>
    <m/>
    <n v="300"/>
    <s v="완제품"/>
    <s v="AVSSXF-BS 2x0.5SQ(완제"/>
    <s v="A/R송장 (IN)"/>
    <n v="4500"/>
    <s v="M"/>
    <n v="83.03"/>
    <n v="0.32"/>
    <n v="10066.68"/>
  </r>
  <r>
    <x v="1"/>
    <s v="顾客"/>
    <s v="內需"/>
    <s v="-無-"/>
    <s v="C00032"/>
    <x v="1"/>
    <s v="Kyungshin Cable international corporation"/>
    <s v="자동차(특수)"/>
    <s v="SHIELD WIRE_조사"/>
    <n v="190005442"/>
    <s v="AVSSXF-BS"/>
    <s v="2x0.5SQ"/>
    <s v="Gr(B,R)"/>
    <m/>
    <n v="300"/>
    <s v="완제품"/>
    <s v="AVSSXF-BS 2x0.5SQ(완제"/>
    <s v="A/R송장 (IN)"/>
    <n v="4800"/>
    <s v="M"/>
    <n v="88.57"/>
    <n v="0.32"/>
    <n v="10737.79"/>
  </r>
  <r>
    <x v="1"/>
    <s v="顾客"/>
    <s v="內需"/>
    <s v="-無-"/>
    <s v="C00032"/>
    <x v="1"/>
    <s v="Kyungshin Cable international corporation"/>
    <s v="자동차(특수)"/>
    <s v="SHIELD WIRE_조사"/>
    <n v="190005444"/>
    <s v="AVSSXF-BS"/>
    <s v="2x0.5SQ"/>
    <s v="Gr(G,W)"/>
    <m/>
    <n v="300"/>
    <s v="완제품"/>
    <s v="AVSSXF-BS 2x0.5SQ(완제"/>
    <s v="A/R송장 (IN)"/>
    <n v="300"/>
    <s v="M"/>
    <n v="5.54"/>
    <n v="0.32"/>
    <n v="671.11"/>
  </r>
  <r>
    <x v="1"/>
    <s v="顾客"/>
    <s v="內需"/>
    <s v="-無-"/>
    <s v="C00032"/>
    <x v="1"/>
    <s v="Kyungshin Cable international corporation"/>
    <s v="자동차(특수)"/>
    <s v="SHIELD WIRE_조사"/>
    <n v="190016510"/>
    <s v="AVSSXF-BS"/>
    <s v="2x0.5SQ"/>
    <s v="Gr(G,Y)"/>
    <m/>
    <n v="300"/>
    <s v="완제품"/>
    <s v="AVSSXF-BS 2x0.5SQ(완제"/>
    <s v="A/R송장 (IN)"/>
    <n v="5400"/>
    <s v="M"/>
    <n v="99.64"/>
    <n v="0.32"/>
    <n v="12080.01"/>
  </r>
  <r>
    <x v="1"/>
    <s v="顾客"/>
    <s v="內需"/>
    <s v="-無-"/>
    <s v="C00032"/>
    <x v="1"/>
    <s v="Kyungshin Cable international corporation"/>
    <s v="자동차(특수)"/>
    <s v="SHIELD WIRE_조사"/>
    <n v="190005444"/>
    <s v="AVSSXF-BS"/>
    <s v="2x0.5SQ"/>
    <s v="Gr(G,W)"/>
    <m/>
    <n v="300"/>
    <s v="완제품"/>
    <s v="AVSSXF-BS 2x0.5SQ(완제"/>
    <s v="A/R송장 (IN)"/>
    <n v="3300"/>
    <s v="M"/>
    <n v="60.89"/>
    <n v="0.32"/>
    <n v="7382.23"/>
  </r>
  <r>
    <x v="1"/>
    <s v="顾客"/>
    <s v="內需"/>
    <s v="-無-"/>
    <s v="C00032"/>
    <x v="1"/>
    <s v="Kyungshin Cable international corporation"/>
    <s v="자동차(특수)"/>
    <s v="SHIELD WIRE_조사"/>
    <n v="190016510"/>
    <s v="AVSSXF-BS"/>
    <s v="2x0.5SQ"/>
    <s v="Gr(G,Y)"/>
    <m/>
    <n v="300"/>
    <s v="완제품"/>
    <s v="AVSSXF-BS 2x0.5SQ(완제"/>
    <s v="A/R송장 (IN)"/>
    <n v="300"/>
    <s v="M"/>
    <n v="5.54"/>
    <n v="0.32"/>
    <n v="671.11"/>
  </r>
  <r>
    <x v="1"/>
    <s v="顾客"/>
    <s v="內需"/>
    <s v="-無-"/>
    <s v="C00032"/>
    <x v="1"/>
    <s v="Kyungshin Cable international corporation"/>
    <s v="자동차(특수)"/>
    <s v="SHIELD WIRE_조사"/>
    <n v="190005442"/>
    <s v="AVSSXF-BS"/>
    <s v="2x0.5SQ"/>
    <s v="Gr(B,R)"/>
    <m/>
    <n v="300"/>
    <s v="완제품"/>
    <s v="AVSSXF-BS 2x0.5SQ(완제"/>
    <s v="A/R송장 (IN)"/>
    <n v="3900"/>
    <s v="M"/>
    <n v="71.959999999999994"/>
    <n v="0.32"/>
    <n v="8724.4500000000007"/>
  </r>
  <r>
    <x v="1"/>
    <s v="顾客"/>
    <s v="內需"/>
    <s v="-無-"/>
    <s v="C00032"/>
    <x v="1"/>
    <s v="Kyungshin Cable international corporation"/>
    <s v="자동차(특수)"/>
    <s v="SHIELD WIRE_조사"/>
    <n v="190016510"/>
    <s v="AVSSXF-BS"/>
    <s v="2x0.5SQ"/>
    <s v="Gr(G,Y)"/>
    <m/>
    <n v="300"/>
    <s v="완제품"/>
    <s v="AVSSXF-BS 2x0.5SQ(완제"/>
    <s v="A/R송장 (IN)"/>
    <n v="200"/>
    <s v="M"/>
    <n v="3.69"/>
    <n v="0.32"/>
    <n v="447.41"/>
  </r>
  <r>
    <x v="1"/>
    <s v="顾客"/>
    <s v="內需"/>
    <s v="-無-"/>
    <s v="C00032"/>
    <x v="1"/>
    <s v="Kyungshin Cable international corporation"/>
    <s v="자동차(특수)"/>
    <s v="SHIELD WIRE_조사"/>
    <n v="190005444"/>
    <s v="AVSSXF-BS"/>
    <s v="2x0.5SQ"/>
    <s v="Gr(G,W)"/>
    <m/>
    <n v="300"/>
    <s v="완제품"/>
    <s v="AVSSXF-BS 2x0.5SQ(완제"/>
    <s v="A/R송장 (IN)"/>
    <n v="4500"/>
    <s v="M"/>
    <n v="83.03"/>
    <n v="0.32"/>
    <n v="10066.68"/>
  </r>
  <r>
    <x v="1"/>
    <s v="顾客"/>
    <s v="內需"/>
    <s v="-無-"/>
    <s v="C00032"/>
    <x v="1"/>
    <s v="Kyungshin Cable international corporation"/>
    <s v="자동차(특수)"/>
    <s v="SHIELD WIRE_조사"/>
    <n v="190016510"/>
    <s v="AVSSXF-BS"/>
    <s v="2x0.5SQ"/>
    <s v="Gr(G,Y)"/>
    <m/>
    <n v="300"/>
    <s v="완제품"/>
    <s v="AVSSXF-BS 2x0.5SQ(완제"/>
    <s v="A/R송장 (IN)"/>
    <n v="6000"/>
    <s v="M"/>
    <n v="110.71"/>
    <n v="0.32"/>
    <n v="13422.24"/>
  </r>
  <r>
    <x v="1"/>
    <s v="顾客"/>
    <s v="內需"/>
    <s v="-無-"/>
    <s v="C00032"/>
    <x v="1"/>
    <s v="Kyungshin Cable international corporation"/>
    <s v="자동차(특수)"/>
    <s v="SHIELD WIRE_조사"/>
    <n v="190005444"/>
    <s v="AVSSXF-BS"/>
    <s v="2x0.5SQ"/>
    <s v="Gr(G,W)"/>
    <m/>
    <n v="300"/>
    <s v="완제품"/>
    <s v="AVSSXF-BS 2x0.5SQ(완제"/>
    <s v="A/R송장 (IN)"/>
    <n v="4500"/>
    <s v="M"/>
    <n v="83.03"/>
    <n v="0.32"/>
    <n v="10066.68"/>
  </r>
  <r>
    <x v="1"/>
    <s v="顾客"/>
    <s v="內需"/>
    <s v="-無-"/>
    <s v="C00001"/>
    <x v="2"/>
    <s v="江苏京信电子有限公司(Cable)"/>
    <s v="자동차(일반)"/>
    <s v="자동차일반전선_기타"/>
    <n v="100002393"/>
    <s v="AVUHSF"/>
    <s v="20SQ"/>
    <s v="R"/>
    <m/>
    <n v="1500"/>
    <s v="완제품"/>
    <s v="AVUHSF 20SQ(완제품)"/>
    <s v="A/R송장 (IN)"/>
    <n v="1500"/>
    <s v="M"/>
    <n v="269.07"/>
    <n v="14.3"/>
    <n v="21451.200000000001"/>
  </r>
  <r>
    <x v="1"/>
    <s v="顾客"/>
    <s v="內需"/>
    <s v="-無-"/>
    <s v="C00001"/>
    <x v="2"/>
    <s v="江苏京信电子有限公司(Cable)"/>
    <s v="자동차(일반)"/>
    <s v="자동차일반전선_기타"/>
    <n v="100010964"/>
    <s v="AVUHSF"/>
    <s v="25SQ"/>
    <s v="R"/>
    <m/>
    <n v="1000"/>
    <s v="완제품"/>
    <s v="AVUHSF 25SQ(완제품)"/>
    <s v="A/R송장 (IN)"/>
    <n v="3000"/>
    <s v="M"/>
    <n v="692.61"/>
    <n v="18.149999999999999"/>
    <n v="54449.4"/>
  </r>
  <r>
    <x v="1"/>
    <s v="顾客"/>
    <s v="內需"/>
    <s v="-無-"/>
    <s v="C00001"/>
    <x v="2"/>
    <s v="江苏京信电子有限公司(Cable)"/>
    <s v="자동차(일반)"/>
    <s v="자동차일반전선_기타"/>
    <n v="100002393"/>
    <s v="AVUHSF"/>
    <s v="20SQ"/>
    <s v="R"/>
    <m/>
    <n v="1500"/>
    <s v="완제품"/>
    <s v="AVUHSF 20SQ(완제품)"/>
    <s v="A/R송장 (IN)"/>
    <n v="1500"/>
    <s v="M"/>
    <n v="269.07"/>
    <n v="14.3"/>
    <n v="21451.200000000001"/>
  </r>
  <r>
    <x v="1"/>
    <s v="顾客"/>
    <s v="內需"/>
    <s v="-無-"/>
    <s v="C00001"/>
    <x v="2"/>
    <s v="江苏京信电子有限公司(Cable)"/>
    <s v="자동차(일반)"/>
    <s v="자동차일반전선_기타"/>
    <n v="100002390"/>
    <s v="AVUHSF"/>
    <s v="20SQ"/>
    <s v="B"/>
    <m/>
    <n v="1500"/>
    <s v="완제품"/>
    <s v="AVUHSF 20SQ(완제품)"/>
    <s v="A/R송장 (IN)"/>
    <n v="1500"/>
    <s v="M"/>
    <n v="269.07"/>
    <n v="14.3"/>
    <n v="21451.200000000001"/>
  </r>
  <r>
    <x v="1"/>
    <s v="顾客"/>
    <s v="內需"/>
    <s v="-無-"/>
    <s v="C00001"/>
    <x v="2"/>
    <s v="江苏京信电子有限公司(Cable)"/>
    <s v="자동차(일반)"/>
    <s v="자동차일반전선_기타"/>
    <n v="100002393"/>
    <s v="AVUHSF"/>
    <s v="20SQ"/>
    <s v="R"/>
    <m/>
    <n v="1500"/>
    <s v="완제품"/>
    <s v="AVUHSF 20SQ(완제품)"/>
    <s v="A/R송장 (IN)"/>
    <n v="1580"/>
    <s v="M"/>
    <n v="283.42"/>
    <n v="14.3"/>
    <n v="22595.26"/>
  </r>
  <r>
    <x v="1"/>
    <s v="顾客"/>
    <s v="內需"/>
    <s v="-無-"/>
    <s v="C00001"/>
    <x v="2"/>
    <s v="江苏京信电子有限公司(Cable)"/>
    <s v="자동차(일반)"/>
    <s v="자동차일반전선_기타"/>
    <n v="100002393"/>
    <s v="AVUHSF"/>
    <s v="20SQ"/>
    <s v="R"/>
    <m/>
    <n v="1500"/>
    <s v="완제품"/>
    <s v="AVUHSF 20SQ(완제품)"/>
    <s v="A/R송장 (IN)"/>
    <n v="1500"/>
    <s v="M"/>
    <n v="269.07"/>
    <n v="14.3"/>
    <n v="21451.200000000001"/>
  </r>
  <r>
    <x v="1"/>
    <s v="顾客"/>
    <s v="內需"/>
    <s v="-無-"/>
    <s v="C00001"/>
    <x v="2"/>
    <s v="江苏京信电子有限公司(Cable)"/>
    <s v="자동차(일반)"/>
    <s v="자동차일반전선_기타"/>
    <n v="100010964"/>
    <s v="AVUHSF"/>
    <s v="25SQ"/>
    <s v="R"/>
    <m/>
    <n v="1000"/>
    <s v="완제품"/>
    <s v="AVUHSF 25SQ(완제품)"/>
    <s v="A/R송장 (IN)"/>
    <n v="1000"/>
    <s v="M"/>
    <n v="230.87"/>
    <n v="18.149999999999999"/>
    <n v="18149.8"/>
  </r>
  <r>
    <x v="1"/>
    <s v="顾客"/>
    <s v="內需"/>
    <s v="-無-"/>
    <s v="C00001"/>
    <x v="2"/>
    <s v="江苏京信电子有限公司(Cable)"/>
    <s v="자동차(일반)"/>
    <s v="자동차일반전선_기타"/>
    <n v="100002394"/>
    <s v="AVUHSF"/>
    <s v="25SQ"/>
    <s v="B"/>
    <m/>
    <n v="1000"/>
    <s v="완제품"/>
    <s v="AVUHSF 25SQ(완제품)"/>
    <s v="A/R송장 (IN)"/>
    <n v="3980"/>
    <s v="M"/>
    <n v="921.05"/>
    <n v="18.149999999999999"/>
    <n v="72236.2"/>
  </r>
  <r>
    <x v="1"/>
    <s v="顾客"/>
    <s v="內需"/>
    <s v="-無-"/>
    <s v="C00001"/>
    <x v="2"/>
    <s v="江苏京信电子有限公司(Cable)"/>
    <s v="자동차(일반)"/>
    <s v="자동차일반전선_기타"/>
    <n v="100002394"/>
    <s v="AVUHSF"/>
    <s v="25SQ"/>
    <s v="B"/>
    <m/>
    <n v="1000"/>
    <s v="완제품"/>
    <s v="AVUHSF 25SQ(완제품)"/>
    <s v="A/R송장 (IN)"/>
    <n v="1000"/>
    <s v="M"/>
    <n v="231.42"/>
    <n v="18.149999999999999"/>
    <n v="18149.8"/>
  </r>
  <r>
    <x v="1"/>
    <s v="顾客"/>
    <s v="內需"/>
    <s v="-無-"/>
    <s v="C00001"/>
    <x v="2"/>
    <s v="江苏京信电子有限公司(Cable)"/>
    <s v="자동차(일반)"/>
    <s v="자동차일반전선_기타"/>
    <n v="100002390"/>
    <s v="AVUHSF"/>
    <s v="20SQ"/>
    <s v="B"/>
    <m/>
    <n v="1500"/>
    <s v="완제품"/>
    <s v="AVUHSF 20SQ(완제품)"/>
    <s v="A/R송장 (IN)"/>
    <n v="6000"/>
    <s v="M"/>
    <n v="1076.28"/>
    <n v="14.3"/>
    <n v="85804.800000000003"/>
  </r>
  <r>
    <x v="1"/>
    <s v="顾客"/>
    <s v="內需"/>
    <s v="-無-"/>
    <s v="C00001"/>
    <x v="2"/>
    <s v="江苏京信电子有限公司(Cable)"/>
    <s v="자동차(일반)"/>
    <s v="자동차일반전선_기타"/>
    <n v="100010964"/>
    <s v="AVUHSF"/>
    <s v="25SQ"/>
    <s v="R"/>
    <m/>
    <n v="1000"/>
    <s v="완제품"/>
    <s v="AVUHSF 25SQ(완제품)"/>
    <s v="A/R송장 (IN)"/>
    <n v="4000"/>
    <s v="M"/>
    <n v="923.48"/>
    <n v="18.149999999999999"/>
    <n v="72599.199999999997"/>
  </r>
  <r>
    <x v="1"/>
    <s v="顾客"/>
    <s v="內需"/>
    <s v="-無-"/>
    <s v="C00018"/>
    <x v="8"/>
    <s v="上海海拉电子有限公司"/>
    <s v="자동차(일반)"/>
    <s v="자동차일반전선_기타"/>
    <n v="100002394"/>
    <s v="AVUHSF"/>
    <s v="25SQ"/>
    <s v="B"/>
    <m/>
    <n v="1000"/>
    <s v="완제품"/>
    <s v="AVUHSF 25SQ(완제품)"/>
    <s v="A/R송장 (IN)"/>
    <n v="2000"/>
    <s v="M"/>
    <n v="462.84"/>
    <n v="19.32"/>
    <n v="38640"/>
  </r>
  <r>
    <x v="1"/>
    <s v="顾客"/>
    <s v="內需"/>
    <s v="-無-"/>
    <s v="C00018"/>
    <x v="8"/>
    <s v="上海海拉电子有限公司"/>
    <s v="자동차(일반)"/>
    <s v="자동차일반전선_기타"/>
    <n v="100002394"/>
    <s v="AVUHSF"/>
    <s v="25SQ"/>
    <s v="B"/>
    <m/>
    <n v="1000"/>
    <s v="완제품"/>
    <s v="AVUHSF 25SQ(완제품)"/>
    <s v="A/R송장 (IN)"/>
    <n v="1500"/>
    <s v="M"/>
    <n v="347.13"/>
    <n v="19.32"/>
    <n v="28980"/>
  </r>
  <r>
    <x v="1"/>
    <s v="顾客"/>
    <s v="內需"/>
    <s v="-無-"/>
    <s v="C00018"/>
    <x v="8"/>
    <s v="上海海拉电子有限公司"/>
    <s v="자동차(일반)"/>
    <s v="자동차일반전선_기타"/>
    <n v="100002394"/>
    <s v="AVUHSF"/>
    <s v="25SQ"/>
    <s v="B"/>
    <m/>
    <n v="1000"/>
    <s v="완제품"/>
    <s v="AVUHSF 25SQ(완제품)"/>
    <s v="A/R송장 (IN)"/>
    <n v="1980"/>
    <s v="M"/>
    <n v="458.21"/>
    <n v="19.32"/>
    <n v="38253.599999999999"/>
  </r>
  <r>
    <x v="1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4740"/>
    <s v="M"/>
    <n v="1261.98"/>
    <n v="3.13"/>
    <n v="105093.1"/>
  </r>
  <r>
    <x v="1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32950"/>
    <s v="M"/>
    <n v="8772.61"/>
    <n v="3.13"/>
    <n v="730552.06"/>
  </r>
  <r>
    <x v="1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800"/>
    <s v="M"/>
    <n v="212.99"/>
    <n v="3.13"/>
    <n v="17737.23"/>
  </r>
  <r>
    <x v="1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20800"/>
    <s v="M"/>
    <n v="5537.79"/>
    <n v="3.13"/>
    <n v="461167.89"/>
  </r>
  <r>
    <x v="1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12800"/>
    <s v="M"/>
    <n v="3407.87"/>
    <n v="3.13"/>
    <n v="283795.63"/>
  </r>
  <r>
    <x v="1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5680"/>
    <s v="M"/>
    <n v="1512.24"/>
    <n v="3.13"/>
    <n v="125934.29"/>
  </r>
  <r>
    <x v="1"/>
    <s v="顾客"/>
    <s v="內需"/>
    <s v="-無-"/>
    <s v="C00001"/>
    <x v="2"/>
    <s v="江苏京信电子有限公司(Cable)"/>
    <s v="자동차(조사)"/>
    <s v="AVXF"/>
    <n v="100002812"/>
    <s v="AVXF"/>
    <s v="5SQ"/>
    <s v="R"/>
    <m/>
    <n v="200"/>
    <s v="완제품"/>
    <s v="AVXF 5SQ(완제품)"/>
    <s v="A/R송장 (IN)"/>
    <n v="200"/>
    <s v="M"/>
    <n v="9.41"/>
    <n v="3.53"/>
    <n v="706.94"/>
  </r>
  <r>
    <x v="1"/>
    <s v="顾客"/>
    <s v="內需"/>
    <s v="-無-"/>
    <s v="C00001"/>
    <x v="2"/>
    <s v="江苏京信电子有限公司(Cable)"/>
    <s v="자동차(조사)"/>
    <s v="AVXF"/>
    <n v="100002811"/>
    <s v="AVXF"/>
    <s v="5SQ"/>
    <s v="L"/>
    <m/>
    <n v="200"/>
    <s v="완제품"/>
    <s v="AVXF 5SQ(완제품)"/>
    <s v="A/R송장 (IN)"/>
    <n v="1000"/>
    <s v="M"/>
    <n v="47.07"/>
    <n v="3.53"/>
    <n v="3534.7"/>
  </r>
  <r>
    <x v="1"/>
    <s v="顾客"/>
    <s v="內需"/>
    <s v="-無-"/>
    <s v="C00001"/>
    <x v="2"/>
    <s v="江苏京信电子有限公司(Cable)"/>
    <s v="자동차(조사)"/>
    <s v="AVXF"/>
    <n v="100008081"/>
    <s v="AVXF"/>
    <s v="3SQ"/>
    <s v="W"/>
    <s v="NPS"/>
    <n v="1500"/>
    <s v="완제품"/>
    <s v="AVXF 3SQ(완제품)"/>
    <s v="A/R송장 (IN)"/>
    <n v="6000"/>
    <s v="M"/>
    <n v="162.41999999999999"/>
    <n v="2.02"/>
    <n v="12099"/>
  </r>
  <r>
    <x v="1"/>
    <s v="顾客"/>
    <s v="內需"/>
    <s v="-無-"/>
    <s v="C00001"/>
    <x v="2"/>
    <s v="江苏京信电子有限公司(Cable)"/>
    <s v="자동차(조사)"/>
    <s v="AVXF"/>
    <n v="100008080"/>
    <s v="AVXF"/>
    <s v="3SQ"/>
    <s v="R"/>
    <s v="NPS"/>
    <n v="1500"/>
    <s v="완제품"/>
    <s v="AVXF 3SQ(완제품)"/>
    <s v="A/R송장 (IN)"/>
    <n v="6000"/>
    <s v="M"/>
    <n v="162.41999999999999"/>
    <n v="2.02"/>
    <n v="12099"/>
  </r>
  <r>
    <x v="1"/>
    <s v="顾客"/>
    <s v="內需"/>
    <s v="-無-"/>
    <s v="C00001"/>
    <x v="2"/>
    <s v="江苏京信电子有限公司(Cable)"/>
    <s v="자동차(조사)"/>
    <s v="AVXF"/>
    <n v="100008079"/>
    <s v="AVXF"/>
    <s v="3SQ"/>
    <s v="L"/>
    <s v="NPS"/>
    <n v="1500"/>
    <s v="완제품"/>
    <s v="AVXF 3SQ(완제품)"/>
    <s v="A/R송장 (IN)"/>
    <n v="5865"/>
    <s v="M"/>
    <n v="158.77000000000001"/>
    <n v="2.02"/>
    <n v="11826.77"/>
  </r>
  <r>
    <x v="1"/>
    <s v="顾客"/>
    <s v="內需"/>
    <s v="-無-"/>
    <s v="C00001"/>
    <x v="2"/>
    <s v="江苏京信电子有限公司(Cable)"/>
    <s v="자동차(조사)"/>
    <s v="AVXF"/>
    <n v="100008078"/>
    <s v="AVXF"/>
    <s v="3SQ"/>
    <s v="B"/>
    <s v="NPS"/>
    <n v="1500"/>
    <s v="완제품"/>
    <s v="AVXF 3SQ(완제품)"/>
    <s v="A/R송장 (IN)"/>
    <n v="3000"/>
    <s v="M"/>
    <n v="81.209999999999994"/>
    <n v="2.02"/>
    <n v="6049.5"/>
  </r>
  <r>
    <x v="1"/>
    <s v="顾客"/>
    <s v="內需"/>
    <s v="-無-"/>
    <s v="C00001"/>
    <x v="2"/>
    <s v="江苏京信电子有限公司(Cable)"/>
    <s v="자동차(조사)"/>
    <s v="AVXF"/>
    <n v="100002822"/>
    <s v="AVXF"/>
    <s v="20SQ"/>
    <s v="B"/>
    <m/>
    <n v="1500"/>
    <s v="완제품"/>
    <s v="AVXF 20SQ(완제품)"/>
    <s v="A/R송장 (IN)"/>
    <n v="3000"/>
    <s v="M"/>
    <n v="535.47"/>
    <n v="12.67"/>
    <n v="38010.300000000003"/>
  </r>
  <r>
    <x v="1"/>
    <s v="顾客"/>
    <s v="內需"/>
    <s v="-無-"/>
    <s v="C00001"/>
    <x v="2"/>
    <s v="江苏京信电子有限公司(Cable)"/>
    <s v="자동차(조사)"/>
    <s v="AVXF"/>
    <n v="100002818"/>
    <s v="AVXF"/>
    <s v="15SQ"/>
    <s v="B"/>
    <m/>
    <n v="1500"/>
    <s v="완제품"/>
    <s v="AVXF 15SQ(완제품)"/>
    <s v="A/R송장 (IN)"/>
    <n v="2980"/>
    <s v="M"/>
    <n v="398.22"/>
    <n v="9.5"/>
    <n v="28306.13"/>
  </r>
  <r>
    <x v="1"/>
    <s v="顾客"/>
    <s v="內需"/>
    <s v="-無-"/>
    <s v="C00001"/>
    <x v="2"/>
    <s v="江苏京信电子有限公司(Cable)"/>
    <s v="자동차(조사)"/>
    <s v="AVXF"/>
    <n v="100008078"/>
    <s v="AVXF"/>
    <s v="3SQ"/>
    <s v="B"/>
    <s v="NPS"/>
    <n v="1500"/>
    <s v="완제품"/>
    <s v="AVXF 3SQ(완제품)"/>
    <s v="A/R송장 (IN)"/>
    <n v="6000"/>
    <s v="M"/>
    <n v="162.41999999999999"/>
    <n v="2.02"/>
    <n v="12099"/>
  </r>
  <r>
    <x v="1"/>
    <s v="顾客"/>
    <s v="內需"/>
    <s v="-無-"/>
    <s v="C00001"/>
    <x v="2"/>
    <s v="江苏京信电子有限公司(Cable)"/>
    <s v="자동차(조사)"/>
    <s v="AVXF"/>
    <n v="100015974"/>
    <s v="AVXF"/>
    <s v="25SQ"/>
    <s v="B"/>
    <m/>
    <n v="1000"/>
    <s v="완제품"/>
    <s v="AVXF 25SQ(완제품)"/>
    <s v="A/R송장 (IN)"/>
    <n v="1000"/>
    <s v="M"/>
    <n v="227.7"/>
    <n v="16.02"/>
    <n v="16023.9"/>
  </r>
  <r>
    <x v="1"/>
    <s v="顾客"/>
    <s v="內需"/>
    <s v="-無-"/>
    <s v="C00001"/>
    <x v="2"/>
    <s v="江苏京信电子有限公司(Cable)"/>
    <s v="자동차(조사)"/>
    <s v="AVXF"/>
    <n v="100002818"/>
    <s v="AVXF"/>
    <s v="15SQ"/>
    <s v="B"/>
    <m/>
    <n v="1500"/>
    <s v="완제품"/>
    <s v="AVXF 15SQ(완제품)"/>
    <s v="A/R송장 (IN)"/>
    <n v="1500"/>
    <s v="M"/>
    <n v="200.45"/>
    <n v="9.5"/>
    <n v="14248.05"/>
  </r>
  <r>
    <x v="1"/>
    <s v="顾客"/>
    <s v="內需"/>
    <s v="-無-"/>
    <s v="C00001"/>
    <x v="2"/>
    <s v="江苏京信电子有限公司(Cable)"/>
    <s v="자동차(조사)"/>
    <s v="AVXF"/>
    <n v="100002822"/>
    <s v="AVXF"/>
    <s v="20SQ"/>
    <s v="B"/>
    <m/>
    <n v="1500"/>
    <s v="완제품"/>
    <s v="AVXF 20SQ(완제품)"/>
    <s v="A/R송장 (IN)"/>
    <n v="1500"/>
    <s v="M"/>
    <n v="267.74"/>
    <n v="12.67"/>
    <n v="19005.150000000001"/>
  </r>
  <r>
    <x v="1"/>
    <s v="顾客"/>
    <s v="內需"/>
    <s v="-無-"/>
    <s v="C00001"/>
    <x v="2"/>
    <s v="江苏京信电子有限公司(Cable)"/>
    <s v="자동차(조사)"/>
    <s v="AVXF"/>
    <n v="100002822"/>
    <s v="AVXF"/>
    <s v="20SQ"/>
    <s v="B"/>
    <m/>
    <n v="1500"/>
    <s v="완제품"/>
    <s v="AVXF 20SQ(완제품)"/>
    <s v="A/R송장 (IN)"/>
    <n v="1500"/>
    <s v="M"/>
    <n v="267.74"/>
    <n v="12.67"/>
    <n v="19005.150000000001"/>
  </r>
  <r>
    <x v="1"/>
    <s v="顾客"/>
    <s v="內需"/>
    <s v="-無-"/>
    <s v="C00001"/>
    <x v="2"/>
    <s v="江苏京信电子有限公司(Cable)"/>
    <s v="자동차(조사)"/>
    <s v="AVXF"/>
    <n v="100008080"/>
    <s v="AVXF"/>
    <s v="3SQ"/>
    <s v="R"/>
    <s v="NPS"/>
    <n v="1500"/>
    <s v="완제품"/>
    <s v="AVXF 3SQ(완제품)"/>
    <s v="A/R송장 (IN)"/>
    <n v="4400"/>
    <s v="M"/>
    <n v="119.11"/>
    <n v="2.02"/>
    <n v="8872.6"/>
  </r>
  <r>
    <x v="1"/>
    <s v="顾客"/>
    <s v="內需"/>
    <s v="-無-"/>
    <s v="C00001"/>
    <x v="2"/>
    <s v="江苏京信电子有限公司(Cable)"/>
    <s v="자동차(조사)"/>
    <s v="AVXF"/>
    <n v="100008078"/>
    <s v="AVXF"/>
    <s v="3SQ"/>
    <s v="B"/>
    <s v="NPS"/>
    <n v="1500"/>
    <s v="완제품"/>
    <s v="AVXF 3SQ(완제품)"/>
    <s v="A/R송장 (IN)"/>
    <n v="1500"/>
    <s v="M"/>
    <n v="40.61"/>
    <n v="2.02"/>
    <n v="3024.75"/>
  </r>
  <r>
    <x v="1"/>
    <s v="顾客"/>
    <s v="內需"/>
    <s v="-無-"/>
    <s v="C00001"/>
    <x v="2"/>
    <s v="江苏京信电子有限公司(Cable)"/>
    <s v="자동차(조사)"/>
    <s v="AVXF"/>
    <n v="100002822"/>
    <s v="AVXF"/>
    <s v="20SQ"/>
    <s v="B"/>
    <m/>
    <n v="1500"/>
    <s v="완제품"/>
    <s v="AVXF 20SQ(완제품)"/>
    <s v="A/R송장 (IN)"/>
    <n v="2980"/>
    <s v="M"/>
    <n v="531.9"/>
    <n v="12.67"/>
    <n v="37756.9"/>
  </r>
  <r>
    <x v="1"/>
    <s v="顾客"/>
    <s v="內需"/>
    <s v="-無-"/>
    <s v="C00001"/>
    <x v="2"/>
    <s v="江苏京信电子有限公司(Cable)"/>
    <s v="자동차(조사)"/>
    <s v="AVXF"/>
    <n v="100002806"/>
    <s v="AVXF"/>
    <s v="3SQ"/>
    <s v="R"/>
    <m/>
    <n v="300"/>
    <s v="완제품"/>
    <s v="AVXF 3SQ(완제품)"/>
    <s v="A/R송장 (IN)"/>
    <n v="900"/>
    <s v="M"/>
    <n v="24.36"/>
    <n v="2.02"/>
    <n v="1814.85"/>
  </r>
  <r>
    <x v="1"/>
    <s v="顾客"/>
    <s v="內需"/>
    <s v="-無-"/>
    <s v="C00001"/>
    <x v="2"/>
    <s v="江苏京信电子有限公司(Cable)"/>
    <s v="자동차(조사)"/>
    <s v="AVXF"/>
    <n v="100002822"/>
    <s v="AVXF"/>
    <s v="20SQ"/>
    <s v="B"/>
    <m/>
    <n v="1500"/>
    <s v="완제품"/>
    <s v="AVXF 20SQ(완제품)"/>
    <s v="A/R송장 (IN)"/>
    <n v="4540"/>
    <s v="M"/>
    <n v="810.34"/>
    <n v="12.67"/>
    <n v="57522.25"/>
  </r>
  <r>
    <x v="1"/>
    <s v="顾客"/>
    <s v="內需"/>
    <s v="-無-"/>
    <s v="C00001"/>
    <x v="2"/>
    <s v="江苏京信电子有限公司(Cable)"/>
    <s v="자동차(조사)"/>
    <s v="AVXF"/>
    <n v="100002801"/>
    <s v="AVXF"/>
    <s v="3SQ"/>
    <s v="B"/>
    <m/>
    <n v="300"/>
    <s v="완제품"/>
    <s v="AVXF 3SQ(완제품)"/>
    <s v="A/R송장 (IN)"/>
    <n v="900"/>
    <s v="M"/>
    <n v="24.36"/>
    <n v="2.02"/>
    <n v="1814.85"/>
  </r>
  <r>
    <x v="1"/>
    <s v="顾客"/>
    <s v="內需"/>
    <s v="-無-"/>
    <s v="C00001"/>
    <x v="2"/>
    <s v="江苏京信电子有限公司(Cable)"/>
    <s v="자동차(조사)"/>
    <s v="AVXF"/>
    <n v="100008081"/>
    <s v="AVXF"/>
    <s v="3SQ"/>
    <s v="W"/>
    <s v="NPS"/>
    <n v="1500"/>
    <s v="완제품"/>
    <s v="AVXF 3SQ(완제품)"/>
    <s v="A/R송장 (IN)"/>
    <n v="6000"/>
    <s v="M"/>
    <n v="162.41999999999999"/>
    <n v="2.02"/>
    <n v="12099"/>
  </r>
  <r>
    <x v="1"/>
    <s v="顾客"/>
    <s v="內需"/>
    <s v="-無-"/>
    <s v="C00001"/>
    <x v="2"/>
    <s v="江苏京信电子有限公司(Cable)"/>
    <s v="자동차(조사)"/>
    <s v="AVXF"/>
    <n v="100002811"/>
    <s v="AVXF"/>
    <s v="5SQ"/>
    <s v="L"/>
    <m/>
    <n v="200"/>
    <s v="완제품"/>
    <s v="AVXF 5SQ(완제품)"/>
    <s v="A/R송장 (IN)"/>
    <n v="400"/>
    <s v="M"/>
    <n v="18.829999999999998"/>
    <n v="3.53"/>
    <n v="1413.88"/>
  </r>
  <r>
    <x v="1"/>
    <s v="顾客"/>
    <s v="內需"/>
    <s v="-無-"/>
    <s v="C00001"/>
    <x v="2"/>
    <s v="江苏京信电子有限公司(Cable)"/>
    <s v="자동차(조사)"/>
    <s v="AVXF"/>
    <n v="100002809"/>
    <s v="AVXF"/>
    <s v="5SQ"/>
    <s v="B"/>
    <m/>
    <n v="200"/>
    <s v="완제품"/>
    <s v="AVXF 5SQ(완제품)"/>
    <s v="A/R송장 (IN)"/>
    <n v="400"/>
    <s v="M"/>
    <n v="18.829999999999998"/>
    <n v="3.53"/>
    <n v="1413.88"/>
  </r>
  <r>
    <x v="1"/>
    <s v="顾客"/>
    <s v="內需"/>
    <s v="-無-"/>
    <s v="C00001"/>
    <x v="2"/>
    <s v="江苏京信电子有限公司(Cable)"/>
    <s v="자동차(조사)"/>
    <s v="AVXF"/>
    <n v="100002812"/>
    <s v="AVXF"/>
    <s v="5SQ"/>
    <s v="R"/>
    <m/>
    <n v="200"/>
    <s v="완제품"/>
    <s v="AVXF 5SQ(완제품)"/>
    <s v="A/R송장 (IN)"/>
    <n v="2000"/>
    <s v="M"/>
    <n v="94.13"/>
    <n v="3.53"/>
    <n v="7069.4"/>
  </r>
  <r>
    <x v="1"/>
    <s v="顾客"/>
    <s v="內需"/>
    <s v="-無-"/>
    <s v="C00001"/>
    <x v="2"/>
    <s v="江苏京信电子有限公司(Cable)"/>
    <s v="자동차(조사)"/>
    <s v="AVXF"/>
    <n v="100008080"/>
    <s v="AVXF"/>
    <s v="3SQ"/>
    <s v="R"/>
    <s v="NPS"/>
    <n v="1500"/>
    <s v="완제품"/>
    <s v="AVXF 3SQ(완제품)"/>
    <s v="A/R송장 (IN)"/>
    <n v="3000"/>
    <s v="M"/>
    <n v="81.209999999999994"/>
    <n v="2.02"/>
    <n v="6049.5"/>
  </r>
  <r>
    <x v="1"/>
    <s v="顾客"/>
    <s v="內需"/>
    <s v="-無-"/>
    <s v="C00001"/>
    <x v="2"/>
    <s v="江苏京信电子有限公司(Cable)"/>
    <s v="자동차(조사)"/>
    <s v="AVXF"/>
    <n v="100008079"/>
    <s v="AVXF"/>
    <s v="3SQ"/>
    <s v="L"/>
    <s v="NPS"/>
    <n v="1500"/>
    <s v="완제품"/>
    <s v="AVXF 3SQ(완제품)"/>
    <s v="A/R송장 (IN)"/>
    <n v="3000"/>
    <s v="M"/>
    <n v="81.209999999999994"/>
    <n v="2.02"/>
    <n v="6049.5"/>
  </r>
  <r>
    <x v="1"/>
    <s v="顾客"/>
    <s v="內需"/>
    <s v="-無-"/>
    <s v="C00001"/>
    <x v="2"/>
    <s v="江苏京信电子有限公司(Cable)"/>
    <s v="자동차(조사)"/>
    <s v="AVXF"/>
    <n v="100002812"/>
    <s v="AVXF"/>
    <s v="5SQ"/>
    <s v="R"/>
    <m/>
    <n v="200"/>
    <s v="완제품"/>
    <s v="AVXF 5SQ(완제품)"/>
    <s v="A/R송장 (IN)"/>
    <n v="1580"/>
    <s v="M"/>
    <n v="74.37"/>
    <n v="3.53"/>
    <n v="5584.83"/>
  </r>
  <r>
    <x v="1"/>
    <s v="顾客"/>
    <s v="內需"/>
    <s v="-無-"/>
    <s v="C00001"/>
    <x v="2"/>
    <s v="江苏京信电子有限公司(Cable)"/>
    <s v="자동차(조사)"/>
    <s v="AVXF"/>
    <n v="100002815"/>
    <s v="AVXF"/>
    <s v="8SQ"/>
    <s v="R"/>
    <m/>
    <n v="150"/>
    <s v="완제품"/>
    <s v="AVXF 8SQ(완제품)"/>
    <s v="A/R송장 (IN)"/>
    <n v="2400"/>
    <s v="M"/>
    <n v="171.61"/>
    <n v="5.33"/>
    <n v="12800.4"/>
  </r>
  <r>
    <x v="1"/>
    <s v="顾客"/>
    <s v="內需"/>
    <s v="-無-"/>
    <s v="C00001"/>
    <x v="2"/>
    <s v="江苏京信电子有限公司(Cable)"/>
    <s v="자동차(조사)"/>
    <s v="AVXF"/>
    <n v="100002809"/>
    <s v="AVXF"/>
    <s v="5SQ"/>
    <s v="B"/>
    <m/>
    <n v="200"/>
    <s v="완제품"/>
    <s v="AVXF 5SQ(완제품)"/>
    <s v="A/R송장 (IN)"/>
    <n v="1600"/>
    <s v="M"/>
    <n v="75.31"/>
    <n v="3.53"/>
    <n v="5655.52"/>
  </r>
  <r>
    <x v="1"/>
    <s v="顾客"/>
    <s v="內需"/>
    <s v="-無-"/>
    <s v="C00001"/>
    <x v="2"/>
    <s v="江苏京信电子有限公司(Cable)"/>
    <s v="자동차(조사)"/>
    <s v="AVXF"/>
    <n v="100002814"/>
    <s v="AVXF"/>
    <s v="8SQ"/>
    <s v="B"/>
    <m/>
    <n v="150"/>
    <s v="완제품"/>
    <s v="AVXF 8SQ(완제품)"/>
    <s v="A/R송장 (IN)"/>
    <n v="1200"/>
    <s v="M"/>
    <n v="85.8"/>
    <n v="5.33"/>
    <n v="6400.2"/>
  </r>
  <r>
    <x v="1"/>
    <s v="顾客"/>
    <s v="內需"/>
    <s v="-無-"/>
    <s v="C00001"/>
    <x v="2"/>
    <s v="江苏京信电子有限公司(Cable)"/>
    <s v="자동차(조사)"/>
    <s v="AVXF"/>
    <n v="100002822"/>
    <s v="AVXF"/>
    <s v="20SQ"/>
    <s v="B"/>
    <m/>
    <n v="1500"/>
    <s v="완제품"/>
    <s v="AVXF 20SQ(완제품)"/>
    <s v="A/R송장 (IN)"/>
    <n v="3030"/>
    <s v="M"/>
    <n v="540.82000000000005"/>
    <n v="12.67"/>
    <n v="38390.400000000001"/>
  </r>
  <r>
    <x v="1"/>
    <s v="顾客"/>
    <s v="內需"/>
    <s v="-無-"/>
    <s v="C00001"/>
    <x v="2"/>
    <s v="江苏京信电子有限公司(Cable)"/>
    <s v="자동차(조사)"/>
    <s v="AVXF"/>
    <n v="100008081"/>
    <s v="AVXF"/>
    <s v="3SQ"/>
    <s v="W"/>
    <s v="NPS"/>
    <n v="1500"/>
    <s v="완제품"/>
    <s v="AVXF 3SQ(완제품)"/>
    <s v="A/R송장 (IN)"/>
    <n v="9000"/>
    <s v="M"/>
    <n v="243.63"/>
    <n v="2.02"/>
    <n v="18148.5"/>
  </r>
  <r>
    <x v="1"/>
    <s v="顾客"/>
    <s v="內需"/>
    <s v="-無-"/>
    <s v="C00001"/>
    <x v="2"/>
    <s v="江苏京信电子有限公司(Cable)"/>
    <s v="자동차(조사)"/>
    <s v="AVXF"/>
    <n v="100002806"/>
    <s v="AVXF"/>
    <s v="3SQ"/>
    <s v="R"/>
    <m/>
    <n v="300"/>
    <s v="완제품"/>
    <s v="AVXF 3SQ(완제품)"/>
    <s v="A/R송장 (IN)"/>
    <n v="900"/>
    <s v="M"/>
    <n v="24.36"/>
    <n v="2.02"/>
    <n v="1814.74"/>
  </r>
  <r>
    <x v="1"/>
    <s v="顾客"/>
    <s v="內需"/>
    <s v="-無-"/>
    <s v="C00001"/>
    <x v="2"/>
    <s v="江苏京信电子有限公司(Cable)"/>
    <s v="자동차(조사)"/>
    <s v="AVXF"/>
    <n v="100002801"/>
    <s v="AVXF"/>
    <s v="3SQ"/>
    <s v="B"/>
    <m/>
    <n v="300"/>
    <s v="완제품"/>
    <s v="AVXF 3SQ(완제품)"/>
    <s v="A/R송장 (IN)"/>
    <n v="440"/>
    <s v="M"/>
    <n v="11.91"/>
    <n v="2.02"/>
    <n v="887.26"/>
  </r>
  <r>
    <x v="1"/>
    <s v="顾客"/>
    <s v="內需"/>
    <s v="-無-"/>
    <s v="C00001"/>
    <x v="2"/>
    <s v="江苏京信电子有限公司(Cable)"/>
    <s v="자동차(조사)"/>
    <s v="AVXF"/>
    <n v="100002803"/>
    <s v="AVXF"/>
    <s v="3SQ"/>
    <s v="G"/>
    <m/>
    <n v="300"/>
    <s v="완제품"/>
    <s v="AVXF 3SQ(완제품)"/>
    <s v="A/R송장 (IN)"/>
    <n v="300"/>
    <s v="M"/>
    <n v="8.1199999999999992"/>
    <n v="2.02"/>
    <n v="604.95000000000005"/>
  </r>
  <r>
    <x v="1"/>
    <s v="顾客"/>
    <s v="內需"/>
    <s v="-無-"/>
    <s v="C00001"/>
    <x v="2"/>
    <s v="江苏京信电子有限公司(Cable)"/>
    <s v="자동차(조사)"/>
    <s v="AVXF"/>
    <n v="100002804"/>
    <s v="AVXF"/>
    <s v="3SQ"/>
    <s v="L"/>
    <m/>
    <n v="300"/>
    <s v="완제품"/>
    <s v="AVXF 3SQ(완제품)"/>
    <s v="A/R송장 (IN)"/>
    <n v="370"/>
    <s v="M"/>
    <n v="10.02"/>
    <n v="2.02"/>
    <n v="746.11"/>
  </r>
  <r>
    <x v="1"/>
    <s v="顾客"/>
    <s v="內需"/>
    <s v="-無-"/>
    <s v="C00001"/>
    <x v="2"/>
    <s v="江苏京信电子有限公司(Cable)"/>
    <s v="자동차(조사)"/>
    <s v="AVXF"/>
    <n v="100002807"/>
    <s v="AVXF"/>
    <s v="3SQ"/>
    <s v="W"/>
    <m/>
    <n v="300"/>
    <s v="완제품"/>
    <s v="AVXF 3SQ(완제품)"/>
    <s v="A/R송장 (IN)"/>
    <n v="600"/>
    <s v="M"/>
    <n v="16.239999999999998"/>
    <n v="2.02"/>
    <n v="1209.9000000000001"/>
  </r>
  <r>
    <x v="1"/>
    <s v="顾客"/>
    <s v="內需"/>
    <s v="-無-"/>
    <s v="C00001"/>
    <x v="2"/>
    <s v="江苏京信电子有限公司(Cable)"/>
    <s v="자동차(조사)"/>
    <s v="AVXF"/>
    <n v="100002811"/>
    <s v="AVXF"/>
    <s v="5SQ"/>
    <s v="L"/>
    <m/>
    <n v="200"/>
    <s v="완제품"/>
    <s v="AVXF 5SQ(완제품)"/>
    <s v="A/R송장 (IN)"/>
    <n v="600"/>
    <s v="M"/>
    <n v="28.24"/>
    <n v="3.53"/>
    <n v="2120.8200000000002"/>
  </r>
  <r>
    <x v="1"/>
    <s v="顾客"/>
    <s v="內需"/>
    <s v="-無-"/>
    <s v="C00001"/>
    <x v="2"/>
    <s v="江苏京信电子有限公司(Cable)"/>
    <s v="자동차(조사)"/>
    <s v="AVXF"/>
    <n v="100002812"/>
    <s v="AVXF"/>
    <s v="5SQ"/>
    <s v="R"/>
    <m/>
    <n v="200"/>
    <s v="완제품"/>
    <s v="AVXF 5SQ(완제품)"/>
    <s v="A/R송장 (IN)"/>
    <n v="200"/>
    <s v="M"/>
    <n v="9.41"/>
    <n v="3.53"/>
    <n v="706.94"/>
  </r>
  <r>
    <x v="1"/>
    <s v="顾客"/>
    <s v="內需"/>
    <s v="-無-"/>
    <s v="C00001"/>
    <x v="2"/>
    <s v="江苏京信电子有限公司(Cable)"/>
    <s v="자동차(조사)"/>
    <s v="AVXF"/>
    <n v="100002801"/>
    <s v="AVXF"/>
    <s v="3SQ"/>
    <s v="B"/>
    <m/>
    <n v="300"/>
    <s v="완제품"/>
    <s v="AVXF 3SQ(완제품)"/>
    <s v="A/R송장 (IN)"/>
    <n v="600"/>
    <s v="M"/>
    <n v="16.239999999999998"/>
    <n v="2.02"/>
    <n v="1209.9000000000001"/>
  </r>
  <r>
    <x v="1"/>
    <s v="顾客"/>
    <s v="內需"/>
    <s v="-無-"/>
    <s v="C00001"/>
    <x v="2"/>
    <s v="江苏京信电子有限公司(Cable)"/>
    <s v="자동차(조사)"/>
    <s v="AVXF"/>
    <n v="100002806"/>
    <s v="AVXF"/>
    <s v="3SQ"/>
    <s v="R"/>
    <m/>
    <n v="300"/>
    <s v="완제품"/>
    <s v="AVXF 3SQ(완제품)"/>
    <s v="A/R송장 (IN)"/>
    <n v="900"/>
    <s v="M"/>
    <n v="24.36"/>
    <n v="2.02"/>
    <n v="1814.85"/>
  </r>
  <r>
    <x v="1"/>
    <s v="顾客"/>
    <s v="內需"/>
    <s v="-無-"/>
    <s v="C00001"/>
    <x v="2"/>
    <s v="江苏京信电子有限公司(Cable)"/>
    <s v="자동차(조사)"/>
    <s v="AVXF"/>
    <n v="100002822"/>
    <s v="AVXF"/>
    <s v="20SQ"/>
    <s v="B"/>
    <m/>
    <n v="1500"/>
    <s v="완제품"/>
    <s v="AVXF 20SQ(완제품)"/>
    <s v="A/R송장 (IN)"/>
    <n v="6000"/>
    <s v="M"/>
    <n v="1070.94"/>
    <n v="12.67"/>
    <n v="76020.600000000006"/>
  </r>
  <r>
    <x v="1"/>
    <s v="顾客"/>
    <s v="內需"/>
    <s v="-無-"/>
    <s v="C00001"/>
    <x v="2"/>
    <s v="江苏京信电子有限公司(Cable)"/>
    <s v="자동차(조사)"/>
    <s v="AVXF"/>
    <n v="100002814"/>
    <s v="AVXF"/>
    <s v="8SQ"/>
    <s v="B"/>
    <m/>
    <n v="150"/>
    <s v="완제품"/>
    <s v="AVXF 8SQ(완제품)"/>
    <s v="A/R송장 (IN)"/>
    <n v="1500"/>
    <s v="M"/>
    <n v="107.25"/>
    <n v="5.33"/>
    <n v="8000.25"/>
  </r>
  <r>
    <x v="1"/>
    <s v="顾客"/>
    <s v="內需"/>
    <s v="-無-"/>
    <s v="C00001"/>
    <x v="2"/>
    <s v="江苏京信电子有限公司(Cable)"/>
    <s v="자동차(조사)"/>
    <s v="AVXF"/>
    <n v="100002812"/>
    <s v="AVXF"/>
    <s v="5SQ"/>
    <s v="R"/>
    <m/>
    <n v="200"/>
    <s v="완제품"/>
    <s v="AVXF 5SQ(완제품)"/>
    <s v="A/R송장 (IN)"/>
    <n v="2000"/>
    <s v="M"/>
    <n v="94.13"/>
    <n v="3.53"/>
    <n v="7069.4"/>
  </r>
  <r>
    <x v="1"/>
    <s v="顾客"/>
    <s v="內需"/>
    <s v="-無-"/>
    <s v="C00001"/>
    <x v="2"/>
    <s v="江苏京信电子有限公司(Cable)"/>
    <s v="자동차(조사)"/>
    <s v="AVXF"/>
    <n v="100002808"/>
    <s v="AVXF"/>
    <s v="3SQ"/>
    <s v="Y"/>
    <m/>
    <n v="300"/>
    <s v="완제품"/>
    <s v="AVXF 3SQ(완제품)"/>
    <s v="A/R송장 (IN)"/>
    <n v="2900"/>
    <s v="M"/>
    <n v="78.5"/>
    <n v="2.02"/>
    <n v="5847.85"/>
  </r>
  <r>
    <x v="1"/>
    <s v="顾客"/>
    <s v="內需"/>
    <s v="-無-"/>
    <s v="C00001"/>
    <x v="2"/>
    <s v="江苏京信电子有限公司(Cable)"/>
    <s v="자동차(조사)"/>
    <s v="AVXF"/>
    <n v="100002815"/>
    <s v="AVXF"/>
    <s v="8SQ"/>
    <s v="R"/>
    <m/>
    <n v="150"/>
    <s v="완제품"/>
    <s v="AVXF 8SQ(완제품)"/>
    <s v="A/R송장 (IN)"/>
    <n v="3000"/>
    <s v="M"/>
    <n v="214.51"/>
    <n v="5.33"/>
    <n v="16000.5"/>
  </r>
  <r>
    <x v="1"/>
    <s v="顾客"/>
    <s v="內需"/>
    <s v="-無-"/>
    <s v="C00001"/>
    <x v="2"/>
    <s v="江苏京信电子有限公司(Cable)"/>
    <s v="자동차(조사)"/>
    <s v="AVXF"/>
    <n v="100002801"/>
    <s v="AVXF"/>
    <s v="3SQ"/>
    <s v="B"/>
    <m/>
    <n v="300"/>
    <s v="완제품"/>
    <s v="AVXF 3SQ(완제품)"/>
    <s v="A/R송장 (IN)"/>
    <n v="900"/>
    <s v="M"/>
    <n v="24.36"/>
    <n v="2.02"/>
    <n v="1814.85"/>
  </r>
  <r>
    <x v="1"/>
    <s v="顾客"/>
    <s v="內需"/>
    <s v="-無-"/>
    <s v="C00001"/>
    <x v="2"/>
    <s v="江苏京信电子有限公司(Cable)"/>
    <s v="자동차(조사)"/>
    <s v="AVXF"/>
    <n v="100002806"/>
    <s v="AVXF"/>
    <s v="3SQ"/>
    <s v="R"/>
    <m/>
    <n v="300"/>
    <s v="완제품"/>
    <s v="AVXF 3SQ(완제품)"/>
    <s v="A/R송장 (IN)"/>
    <n v="900"/>
    <s v="M"/>
    <n v="24.36"/>
    <n v="2.02"/>
    <n v="1814.85"/>
  </r>
  <r>
    <x v="1"/>
    <s v="顾客"/>
    <s v="內需"/>
    <s v="-無-"/>
    <s v="C00001"/>
    <x v="2"/>
    <s v="江苏京信电子有限公司(Cable)"/>
    <s v="자동차(조사)"/>
    <s v="AVXF"/>
    <n v="100002818"/>
    <s v="AVXF"/>
    <s v="15SQ"/>
    <s v="B"/>
    <m/>
    <n v="1500"/>
    <s v="완제품"/>
    <s v="AVXF 15SQ(완제품)"/>
    <s v="A/R송장 (IN)"/>
    <n v="3000"/>
    <s v="M"/>
    <n v="400.89"/>
    <n v="9.5"/>
    <n v="28496.1"/>
  </r>
  <r>
    <x v="1"/>
    <s v="顾客"/>
    <s v="內需"/>
    <s v="-無-"/>
    <s v="C00001"/>
    <x v="2"/>
    <s v="江苏京信电子有限公司(Cable)"/>
    <s v="자동차(조사)"/>
    <s v="AVXF"/>
    <n v="100002818"/>
    <s v="AVXF"/>
    <s v="15SQ"/>
    <s v="B"/>
    <m/>
    <n v="1500"/>
    <s v="완제품"/>
    <s v="AVXF 15SQ(완제품)"/>
    <s v="A/R송장 (IN)"/>
    <n v="1500"/>
    <s v="M"/>
    <n v="200.45"/>
    <n v="9.5"/>
    <n v="14248.05"/>
  </r>
  <r>
    <x v="1"/>
    <s v="顾客"/>
    <s v="內需"/>
    <s v="-無-"/>
    <s v="C00001"/>
    <x v="2"/>
    <s v="江苏京信电子有限公司(Cable)"/>
    <s v="자동차(조사)"/>
    <s v="AVXF"/>
    <n v="100002801"/>
    <s v="AVXF"/>
    <s v="3SQ"/>
    <s v="B"/>
    <m/>
    <n v="300"/>
    <s v="완제품"/>
    <s v="AVXF 3SQ(완제품)"/>
    <s v="A/R송장 (IN)"/>
    <n v="540"/>
    <s v="M"/>
    <n v="14.62"/>
    <n v="2.02"/>
    <n v="1088.9100000000001"/>
  </r>
  <r>
    <x v="1"/>
    <s v="顾客"/>
    <s v="內需"/>
    <s v="-無-"/>
    <s v="C00001"/>
    <x v="2"/>
    <s v="江苏京信电子有限公司(Cable)"/>
    <s v="자동차(조사)"/>
    <s v="AVXF"/>
    <n v="100002806"/>
    <s v="AVXF"/>
    <s v="3SQ"/>
    <s v="R"/>
    <m/>
    <n v="300"/>
    <s v="완제품"/>
    <s v="AVXF 3SQ(완제품)"/>
    <s v="A/R송장 (IN)"/>
    <n v="1200"/>
    <s v="M"/>
    <n v="32.479999999999997"/>
    <n v="2.02"/>
    <n v="2419.8000000000002"/>
  </r>
  <r>
    <x v="1"/>
    <s v="顾客"/>
    <s v="內需"/>
    <s v="-無-"/>
    <s v="C00001"/>
    <x v="2"/>
    <s v="江苏京信电子有限公司(Cable)"/>
    <s v="자동차(조사)"/>
    <s v="AVXF"/>
    <n v="100002803"/>
    <s v="AVXF"/>
    <s v="3SQ"/>
    <s v="G"/>
    <m/>
    <n v="300"/>
    <s v="완제품"/>
    <s v="AVXF 3SQ(완제품)"/>
    <s v="A/R송장 (IN)"/>
    <n v="2100"/>
    <s v="M"/>
    <n v="56.85"/>
    <n v="2.02"/>
    <n v="4234.6499999999996"/>
  </r>
  <r>
    <x v="1"/>
    <s v="顾客"/>
    <s v="內需"/>
    <s v="-無-"/>
    <s v="C00001"/>
    <x v="2"/>
    <s v="江苏京信电子有限公司(Cable)"/>
    <s v="자동차(조사)"/>
    <s v="AVXF"/>
    <n v="100002814"/>
    <s v="AVXF"/>
    <s v="8SQ"/>
    <s v="B"/>
    <m/>
    <n v="150"/>
    <s v="완제품"/>
    <s v="AVXF 8SQ(완제품)"/>
    <s v="A/R송장 (IN)"/>
    <n v="900"/>
    <s v="M"/>
    <n v="64.349999999999994"/>
    <n v="5.33"/>
    <n v="4800.1499999999996"/>
  </r>
  <r>
    <x v="1"/>
    <s v="顾客"/>
    <s v="內需"/>
    <s v="-無-"/>
    <s v="C00001"/>
    <x v="2"/>
    <s v="江苏京信电子有限公司(Cable)"/>
    <s v="자동차(조사)"/>
    <s v="AVXF"/>
    <n v="100002809"/>
    <s v="AVXF"/>
    <s v="5SQ"/>
    <s v="B"/>
    <m/>
    <n v="200"/>
    <s v="완제품"/>
    <s v="AVXF 5SQ(완제품)"/>
    <s v="A/R송장 (IN)"/>
    <n v="2000"/>
    <s v="M"/>
    <n v="94.13"/>
    <n v="3.53"/>
    <n v="7069.4"/>
  </r>
  <r>
    <x v="1"/>
    <s v="顾客"/>
    <s v="內需"/>
    <s v="-無-"/>
    <s v="C00001"/>
    <x v="2"/>
    <s v="江苏京信电子有限公司(Cable)"/>
    <s v="자동차(조사)"/>
    <s v="AVXF"/>
    <n v="100002815"/>
    <s v="AVXF"/>
    <s v="8SQ"/>
    <s v="R"/>
    <m/>
    <n v="150"/>
    <s v="완제품"/>
    <s v="AVXF 8SQ(완제품)"/>
    <s v="A/R송장 (IN)"/>
    <n v="2100"/>
    <s v="M"/>
    <n v="150.16"/>
    <n v="5.33"/>
    <n v="11200.35"/>
  </r>
  <r>
    <x v="1"/>
    <s v="顾客"/>
    <s v="內需"/>
    <s v="-無-"/>
    <s v="C00001"/>
    <x v="2"/>
    <s v="江苏京信电子有限公司(Cable)"/>
    <s v="자동차(조사)"/>
    <s v="AVXF"/>
    <n v="100008081"/>
    <s v="AVXF"/>
    <s v="3SQ"/>
    <s v="W"/>
    <s v="NPS"/>
    <n v="1500"/>
    <s v="완제품"/>
    <s v="AVXF 3SQ(완제품)"/>
    <s v="A/R송장 (IN)"/>
    <n v="15000"/>
    <s v="M"/>
    <n v="406.05"/>
    <n v="2.02"/>
    <n v="30247.5"/>
  </r>
  <r>
    <x v="1"/>
    <s v="顾客"/>
    <s v="內需"/>
    <s v="-無-"/>
    <s v="C00001"/>
    <x v="2"/>
    <s v="江苏京信电子有限公司(Cable)"/>
    <s v="자동차(조사)"/>
    <s v="AVXF"/>
    <n v="100002822"/>
    <s v="AVXF"/>
    <s v="20SQ"/>
    <s v="B"/>
    <m/>
    <n v="1500"/>
    <s v="완제품"/>
    <s v="AVXF 20SQ(완제품)"/>
    <s v="A/R송장 (IN)"/>
    <n v="6020"/>
    <s v="M"/>
    <n v="1074.51"/>
    <n v="12.67"/>
    <n v="76274"/>
  </r>
  <r>
    <x v="1"/>
    <s v="顾客"/>
    <s v="內需"/>
    <s v="-無-"/>
    <s v="C00001"/>
    <x v="2"/>
    <s v="江苏京信电子有限公司(Cable)"/>
    <s v="자동차(조사)"/>
    <s v="AVXF"/>
    <n v="100008078"/>
    <s v="AVXF"/>
    <s v="3SQ"/>
    <s v="B"/>
    <s v="NPS"/>
    <n v="1500"/>
    <s v="완제품"/>
    <s v="AVXF 3SQ(완제품)"/>
    <s v="A/R송장 (IN)"/>
    <n v="1500"/>
    <s v="M"/>
    <n v="40.61"/>
    <n v="2.02"/>
    <n v="3024.75"/>
  </r>
  <r>
    <x v="1"/>
    <s v="顾客"/>
    <s v="內需"/>
    <s v="-無-"/>
    <s v="C00001"/>
    <x v="2"/>
    <s v="江苏京信电子有限公司(Cable)"/>
    <s v="자동차(조사)"/>
    <s v="AVXF"/>
    <n v="100008079"/>
    <s v="AVXF"/>
    <s v="3SQ"/>
    <s v="L"/>
    <s v="NPS"/>
    <n v="1500"/>
    <s v="완제품"/>
    <s v="AVXF 3SQ(완제품)"/>
    <s v="A/R송장 (IN)"/>
    <n v="6000"/>
    <s v="M"/>
    <n v="162.41999999999999"/>
    <n v="2.02"/>
    <n v="12099"/>
  </r>
  <r>
    <x v="1"/>
    <s v="顾客"/>
    <s v="內需"/>
    <s v="-無-"/>
    <s v="C00001"/>
    <x v="2"/>
    <s v="江苏京信电子有限公司(Cable)"/>
    <s v="자동차(조사)"/>
    <s v="AVXF"/>
    <n v="100008078"/>
    <s v="AVXF"/>
    <s v="3SQ"/>
    <s v="B"/>
    <s v="NPS"/>
    <n v="1500"/>
    <s v="완제품"/>
    <s v="AVXF 3SQ(완제품)"/>
    <s v="A/R송장 (IN)"/>
    <n v="1500"/>
    <s v="M"/>
    <n v="40.61"/>
    <n v="2.02"/>
    <n v="3024.75"/>
  </r>
  <r>
    <x v="1"/>
    <s v="顾客"/>
    <s v="內需"/>
    <s v="-無-"/>
    <s v="C00001"/>
    <x v="2"/>
    <s v="江苏京信电子有限公司(Cable)"/>
    <s v="자동차(조사)"/>
    <s v="AVXF"/>
    <n v="100008080"/>
    <s v="AVXF"/>
    <s v="3SQ"/>
    <s v="R"/>
    <s v="NPS"/>
    <n v="1500"/>
    <s v="완제품"/>
    <s v="AVXF 3SQ(완제품)"/>
    <s v="A/R송장 (IN)"/>
    <n v="6000"/>
    <s v="M"/>
    <n v="162.41999999999999"/>
    <n v="2.02"/>
    <n v="12099"/>
  </r>
  <r>
    <x v="1"/>
    <s v="顾客"/>
    <s v="內需"/>
    <s v="-無-"/>
    <s v="C00001"/>
    <x v="2"/>
    <s v="江苏京信电子有限公司(Cable)"/>
    <s v="자동차(조사)"/>
    <s v="AVXF"/>
    <n v="100002814"/>
    <s v="AVXF"/>
    <s v="8SQ"/>
    <s v="B"/>
    <m/>
    <n v="150"/>
    <s v="완제품"/>
    <s v="AVXF 8SQ(완제품)"/>
    <s v="A/R송장 (IN)"/>
    <n v="300"/>
    <s v="M"/>
    <n v="21.45"/>
    <n v="5.33"/>
    <n v="1600.05"/>
  </r>
  <r>
    <x v="1"/>
    <s v="顾客"/>
    <s v="內需"/>
    <s v="-無-"/>
    <s v="C00001"/>
    <x v="2"/>
    <s v="江苏京信电子有限公司(Cable)"/>
    <s v="자동차(조사)"/>
    <s v="AVXF"/>
    <n v="100002822"/>
    <s v="AVXF"/>
    <s v="20SQ"/>
    <s v="B"/>
    <m/>
    <n v="1500"/>
    <s v="완제품"/>
    <s v="AVXF 20SQ(완제품)"/>
    <s v="A/R송장 (IN)"/>
    <n v="7580"/>
    <s v="M"/>
    <n v="1352.95"/>
    <n v="12.67"/>
    <n v="96039.360000000001"/>
  </r>
  <r>
    <x v="1"/>
    <s v="顾客"/>
    <s v="內需"/>
    <s v="-無-"/>
    <s v="C00001"/>
    <x v="2"/>
    <s v="江苏京信电子有限公司(Cable)"/>
    <s v="자동차(조사)"/>
    <s v="AVXF"/>
    <n v="100002822"/>
    <s v="AVXF"/>
    <s v="20SQ"/>
    <s v="B"/>
    <m/>
    <n v="1500"/>
    <s v="완제품"/>
    <s v="AVXF 20SQ(완제품)"/>
    <s v="A/R송장 (IN)"/>
    <n v="1500"/>
    <s v="M"/>
    <n v="267.74"/>
    <n v="12.67"/>
    <n v="19005.150000000001"/>
  </r>
  <r>
    <x v="1"/>
    <s v="顾客"/>
    <s v="內需"/>
    <s v="-無-"/>
    <s v="C00001"/>
    <x v="2"/>
    <s v="江苏京信电子有限公司(Cable)"/>
    <s v="자동차(조사)"/>
    <s v="AVXF"/>
    <n v="100002803"/>
    <s v="AVXF"/>
    <s v="3SQ"/>
    <s v="G"/>
    <m/>
    <n v="300"/>
    <s v="완제품"/>
    <s v="AVXF 3SQ(완제품)"/>
    <s v="A/R송장 (IN)"/>
    <n v="2950"/>
    <s v="M"/>
    <n v="79.86"/>
    <n v="2.02"/>
    <n v="5948.68"/>
  </r>
  <r>
    <x v="1"/>
    <s v="顾客"/>
    <s v="內需"/>
    <s v="-無-"/>
    <s v="C00001"/>
    <x v="2"/>
    <s v="江苏京信电子有限公司(Cable)"/>
    <s v="자동차(조사)"/>
    <s v="AVXF"/>
    <n v="100002808"/>
    <s v="AVXF"/>
    <s v="3SQ"/>
    <s v="Y"/>
    <m/>
    <n v="300"/>
    <s v="완제품"/>
    <s v="AVXF 3SQ(완제품)"/>
    <s v="A/R송장 (IN)"/>
    <n v="2940"/>
    <s v="M"/>
    <n v="79.59"/>
    <n v="2.02"/>
    <n v="5928.51"/>
  </r>
  <r>
    <x v="1"/>
    <s v="顾客"/>
    <s v="內需"/>
    <s v="-無-"/>
    <s v="C00001"/>
    <x v="2"/>
    <s v="江苏京信电子有限公司(Cable)"/>
    <s v="자동차(조사)"/>
    <s v="AVXF"/>
    <n v="100002812"/>
    <s v="AVXF"/>
    <s v="5SQ"/>
    <s v="R"/>
    <m/>
    <n v="200"/>
    <s v="완제품"/>
    <s v="AVXF 5SQ(완제품)"/>
    <s v="A/R송장 (IN)"/>
    <n v="2800"/>
    <s v="M"/>
    <n v="131.79"/>
    <n v="3.53"/>
    <n v="9897.16"/>
  </r>
  <r>
    <x v="1"/>
    <s v="顾客"/>
    <s v="內需"/>
    <s v="-無-"/>
    <s v="C00001"/>
    <x v="2"/>
    <s v="江苏京信电子有限公司(Cable)"/>
    <s v="자동차(조사)"/>
    <s v="AVXF"/>
    <n v="100002814"/>
    <s v="AVXF"/>
    <s v="8SQ"/>
    <s v="B"/>
    <m/>
    <n v="150"/>
    <s v="완제품"/>
    <s v="AVXF 8SQ(완제품)"/>
    <s v="A/R송장 (IN)"/>
    <n v="1500"/>
    <s v="M"/>
    <n v="107.25"/>
    <n v="5.33"/>
    <n v="8000.25"/>
  </r>
  <r>
    <x v="1"/>
    <s v="顾客"/>
    <s v="內需"/>
    <s v="-無-"/>
    <s v="C00001"/>
    <x v="2"/>
    <s v="江苏京信电子有限公司(Cable)"/>
    <s v="자동차(조사)"/>
    <s v="AVXF"/>
    <n v="100002815"/>
    <s v="AVXF"/>
    <s v="8SQ"/>
    <s v="R"/>
    <m/>
    <n v="150"/>
    <s v="완제품"/>
    <s v="AVXF 8SQ(완제품)"/>
    <s v="A/R송장 (IN)"/>
    <n v="2910"/>
    <s v="M"/>
    <n v="208.07"/>
    <n v="5.33"/>
    <n v="15520.49"/>
  </r>
  <r>
    <x v="1"/>
    <s v="顾客"/>
    <s v="內需"/>
    <s v="-無-"/>
    <s v="C00022"/>
    <x v="13"/>
    <s v="威海太光环保塑料制品有限公司"/>
    <s v="자동차(조사)"/>
    <s v="AVXF"/>
    <n v="100002742"/>
    <s v="AVXF"/>
    <s v="0.85SQ"/>
    <s v="R"/>
    <m/>
    <n v="500"/>
    <s v="완제품"/>
    <s v="AVXF 0.85SQ(완제품)"/>
    <s v="A/R송장 (IN)"/>
    <n v="7500"/>
    <s v="M"/>
    <n v="58.38"/>
    <n v="0.72"/>
    <n v="5382.75"/>
  </r>
  <r>
    <x v="1"/>
    <s v="顾客"/>
    <s v="內需"/>
    <s v="-無-"/>
    <s v="C00022"/>
    <x v="13"/>
    <s v="威海太光环保塑料制品有限公司"/>
    <s v="자동차(조사)"/>
    <s v="AVXF"/>
    <n v="100002735"/>
    <s v="AVXF"/>
    <s v="0.85SQ"/>
    <s v="L"/>
    <m/>
    <n v="500"/>
    <s v="완제품"/>
    <s v="AVXF 0.85SQ(완제품)"/>
    <s v="A/R송장 (IN)"/>
    <n v="1000"/>
    <s v="M"/>
    <n v="7.78"/>
    <n v="0.72"/>
    <n v="717.7"/>
  </r>
  <r>
    <x v="1"/>
    <s v="顾客"/>
    <s v="內需"/>
    <s v="-無-"/>
    <s v="C00022"/>
    <x v="13"/>
    <s v="威海太光环保塑料制品有限公司"/>
    <s v="자동차(조사)"/>
    <s v="AVXF"/>
    <n v="100002715"/>
    <s v="AVXF"/>
    <s v="0.85SQ"/>
    <s v="B"/>
    <m/>
    <n v="500"/>
    <s v="완제품"/>
    <s v="AVXF 0.85SQ(완제품)"/>
    <s v="A/R송장 (IN)"/>
    <n v="3000"/>
    <s v="M"/>
    <n v="23.35"/>
    <n v="0.72"/>
    <n v="2153.1"/>
  </r>
  <r>
    <x v="1"/>
    <s v="顾客"/>
    <s v="內需"/>
    <s v="-無-"/>
    <s v="C00022"/>
    <x v="13"/>
    <s v="威海太光环保塑料制品有限公司"/>
    <s v="자동차(조사)"/>
    <s v="AVXF"/>
    <n v="100002742"/>
    <s v="AVXF"/>
    <s v="0.85SQ"/>
    <s v="R"/>
    <m/>
    <n v="500"/>
    <s v="완제품"/>
    <s v="AVXF 0.85SQ(완제품)"/>
    <s v="A/R송장 (IN)"/>
    <n v="3000"/>
    <s v="M"/>
    <n v="23.35"/>
    <n v="0.72"/>
    <n v="2153.1"/>
  </r>
  <r>
    <x v="1"/>
    <s v="顾客"/>
    <s v="內需"/>
    <s v="-無-"/>
    <s v="C00022"/>
    <x v="13"/>
    <s v="威海太光环保塑料制品有限公司"/>
    <s v="자동차(조사)"/>
    <s v="AVXF"/>
    <n v="100002735"/>
    <s v="AVXF"/>
    <s v="0.85SQ"/>
    <s v="L"/>
    <m/>
    <n v="500"/>
    <s v="완제품"/>
    <s v="AVXF 0.85SQ(완제품)"/>
    <s v="A/R송장 (IN)"/>
    <n v="2000"/>
    <s v="M"/>
    <n v="15.57"/>
    <n v="0.72"/>
    <n v="1435.4"/>
  </r>
  <r>
    <x v="1"/>
    <s v="顾客"/>
    <s v="內需"/>
    <s v="-無-"/>
    <s v="C00032"/>
    <x v="1"/>
    <s v="Kyungshin Cable international corporation"/>
    <s v="자동차(조사)"/>
    <s v="AVXF"/>
    <n v="100013719"/>
    <s v="AVXF"/>
    <s v="5SQ"/>
    <s v="W"/>
    <s v="(KL)NPS"/>
    <n v="1000"/>
    <s v="완제품"/>
    <s v="AVXF 5SQ(완제품)"/>
    <s v="A/R송장 (IN)"/>
    <n v="1000"/>
    <s v="M"/>
    <n v="47.07"/>
    <n v="0.53"/>
    <n v="3747.27"/>
  </r>
  <r>
    <x v="1"/>
    <s v="顾客"/>
    <s v="內需"/>
    <s v="-無-"/>
    <s v="C00032"/>
    <x v="1"/>
    <s v="Kyungshin Cable international corporation"/>
    <s v="자동차(조사)"/>
    <s v="AVXF"/>
    <n v="100013719"/>
    <s v="AVXF"/>
    <s v="5SQ"/>
    <s v="W"/>
    <s v="(KL)NPS"/>
    <n v="1000"/>
    <s v="완제품"/>
    <s v="AVXF 5SQ(완제품)"/>
    <s v="A/R송장 (IN)"/>
    <n v="44000"/>
    <s v="M"/>
    <n v="2070.9499999999998"/>
    <n v="0.53"/>
    <n v="164879.95000000001"/>
  </r>
  <r>
    <x v="1"/>
    <s v="顾客"/>
    <s v="內需"/>
    <s v="-無-"/>
    <s v="C00032"/>
    <x v="1"/>
    <s v="Kyungshin Cable international corporation"/>
    <s v="자동차(조사)"/>
    <s v="AVXF"/>
    <n v="100013716"/>
    <s v="AVXF"/>
    <s v="5SQ"/>
    <s v="B"/>
    <s v="(KL&amp;YM)NPS"/>
    <n v="1000"/>
    <s v="완제품"/>
    <s v="AVXF 5SQ(완제품)"/>
    <s v="A/R송장 (IN)"/>
    <n v="36000"/>
    <s v="M"/>
    <n v="1694.41"/>
    <n v="0.53"/>
    <n v="134901.76999999999"/>
  </r>
  <r>
    <x v="1"/>
    <s v="顾客"/>
    <s v="內需"/>
    <s v="-無-"/>
    <s v="C00035"/>
    <x v="4"/>
    <s v="大观汽车电子（大连）有限公司"/>
    <s v="자동차(조사)"/>
    <s v="AVXF"/>
    <n v="100002742"/>
    <s v="AVXF"/>
    <s v="0.85SQ"/>
    <s v="R"/>
    <m/>
    <n v="500"/>
    <s v="완제품"/>
    <s v="AVXF 0.85SQ(완제품)"/>
    <s v="A/R송장 (IN)"/>
    <n v="1500"/>
    <s v="M"/>
    <n v="11.68"/>
    <n v="0.7"/>
    <n v="1056.3"/>
  </r>
  <r>
    <x v="1"/>
    <s v="顾客"/>
    <s v="內需"/>
    <s v="-無-"/>
    <s v="C00035"/>
    <x v="4"/>
    <s v="大观汽车电子（大连）有限公司"/>
    <s v="자동차(조사)"/>
    <s v="AVXF"/>
    <n v="100002715"/>
    <s v="AVXF"/>
    <s v="0.85SQ"/>
    <s v="B"/>
    <m/>
    <n v="500"/>
    <s v="완제품"/>
    <s v="AVXF 0.85SQ(완제품)"/>
    <s v="A/R송장 (IN)"/>
    <n v="1500"/>
    <s v="M"/>
    <n v="11.68"/>
    <n v="0.7"/>
    <n v="1056.3"/>
  </r>
  <r>
    <x v="1"/>
    <s v="顾客"/>
    <s v="內需"/>
    <s v="-無-"/>
    <s v="C00001"/>
    <x v="2"/>
    <s v="江苏京信电子有限公司(Cable)"/>
    <s v="자동차(일반)"/>
    <s v="CHFUS"/>
    <n v="100002365"/>
    <s v="CHFUS"/>
    <s v="0.22SQ"/>
    <s v="Br"/>
    <m/>
    <n v="3000"/>
    <s v="완제품"/>
    <s v="CHFUS 0.22SQ(완제품)"/>
    <s v="A/R송장 (IN)"/>
    <n v="1800"/>
    <s v="M"/>
    <n v="4.03"/>
    <n v="0.24"/>
    <n v="435.6"/>
  </r>
  <r>
    <x v="1"/>
    <s v="顾客"/>
    <s v="內需"/>
    <s v="-無-"/>
    <s v="C00001"/>
    <x v="2"/>
    <s v="江苏京信电子有限公司(Cable)"/>
    <s v="자동차(일반)"/>
    <s v="CHFUS"/>
    <n v="100002369"/>
    <s v="CHFUS"/>
    <s v="0.22SQ"/>
    <s v="G"/>
    <m/>
    <n v="3000"/>
    <s v="완제품"/>
    <s v="CHFUS 0.22SQ(완제품)"/>
    <s v="A/R송장 (IN)"/>
    <n v="2700"/>
    <s v="M"/>
    <n v="6.05"/>
    <n v="0.24"/>
    <n v="653.4"/>
  </r>
  <r>
    <x v="1"/>
    <s v="顾客"/>
    <s v="內需"/>
    <s v="-無-"/>
    <s v="C00001"/>
    <x v="2"/>
    <s v="江苏京信电子有限公司(Cable)"/>
    <s v="자동차(일반)"/>
    <s v="CHFUS"/>
    <n v="100002365"/>
    <s v="CHFUS"/>
    <s v="0.22SQ"/>
    <s v="Br"/>
    <m/>
    <n v="3000"/>
    <s v="완제품"/>
    <s v="CHFUS 0.22SQ(완제품)"/>
    <s v="A/R송장 (IN)"/>
    <n v="9000"/>
    <s v="M"/>
    <n v="20.16"/>
    <n v="0.24"/>
    <n v="2178"/>
  </r>
  <r>
    <x v="1"/>
    <s v="顾客"/>
    <s v="內需"/>
    <s v="-無-"/>
    <s v="C00001"/>
    <x v="2"/>
    <s v="江苏京信电子有限公司(Cable)"/>
    <s v="자동차(일반)"/>
    <s v="CHFUS"/>
    <n v="100002369"/>
    <s v="CHFUS"/>
    <s v="0.22SQ"/>
    <s v="G"/>
    <m/>
    <n v="3000"/>
    <s v="완제품"/>
    <s v="CHFUS 0.22SQ(완제품)"/>
    <s v="A/R송장 (IN)"/>
    <n v="2500"/>
    <s v="M"/>
    <n v="5.6"/>
    <n v="0.24"/>
    <n v="605"/>
  </r>
  <r>
    <x v="1"/>
    <s v="顾客"/>
    <s v="內需"/>
    <s v="-無-"/>
    <s v="C00001"/>
    <x v="2"/>
    <s v="江苏京信电子有限公司(Cable)"/>
    <s v="자동차(일반)"/>
    <s v="CHFUS"/>
    <n v="100002361"/>
    <s v="CHFUS"/>
    <s v="0.22SQ"/>
    <s v="Gr"/>
    <m/>
    <n v="3000"/>
    <s v="완제품"/>
    <s v="CHFUS 0.22SQ(완제품)"/>
    <s v="A/R송장 (IN)"/>
    <n v="4100"/>
    <s v="M"/>
    <n v="9.18"/>
    <n v="0.24"/>
    <n v="992.2"/>
  </r>
  <r>
    <x v="1"/>
    <s v="顾客"/>
    <s v="內需"/>
    <s v="-無-"/>
    <s v="C00001"/>
    <x v="2"/>
    <s v="江苏京信电子有限公司(Cable)"/>
    <s v="자동차(일반)"/>
    <s v="CHFUS"/>
    <n v="100002372"/>
    <s v="CHFUS"/>
    <s v="0.22SQ"/>
    <s v="L"/>
    <m/>
    <n v="3000"/>
    <s v="완제품"/>
    <s v="CHFUS 0.22SQ(완제품)"/>
    <s v="A/R송장 (IN)"/>
    <n v="10300"/>
    <s v="M"/>
    <n v="23.07"/>
    <n v="0.24"/>
    <n v="2492.6"/>
  </r>
  <r>
    <x v="1"/>
    <s v="顾客"/>
    <s v="內需"/>
    <s v="-無-"/>
    <s v="C00001"/>
    <x v="2"/>
    <s v="江苏京信电子有限公司(Cable)"/>
    <s v="자동차(일반)"/>
    <s v="CHFUS"/>
    <n v="100002374"/>
    <s v="CHFUS"/>
    <s v="0.22SQ"/>
    <s v="P"/>
    <m/>
    <n v="3000"/>
    <s v="완제품"/>
    <s v="CHFUS 0.22SQ(완제품)"/>
    <s v="A/R송장 (IN)"/>
    <n v="2600"/>
    <s v="M"/>
    <n v="5.82"/>
    <n v="0.24"/>
    <n v="629.20000000000005"/>
  </r>
  <r>
    <x v="1"/>
    <s v="顾客"/>
    <s v="內需"/>
    <s v="-無-"/>
    <s v="C00001"/>
    <x v="2"/>
    <s v="江苏京信电子有限公司(Cable)"/>
    <s v="자동차(일반)"/>
    <s v="CHFUS"/>
    <n v="100002376"/>
    <s v="CHFUS"/>
    <s v="0.22SQ"/>
    <s v="R"/>
    <m/>
    <n v="3000"/>
    <s v="완제품"/>
    <s v="CHFUS 0.22SQ(완제품)"/>
    <s v="A/R송장 (IN)"/>
    <n v="2000"/>
    <s v="M"/>
    <n v="4.4800000000000004"/>
    <n v="0.24"/>
    <n v="484"/>
  </r>
  <r>
    <x v="1"/>
    <s v="顾客"/>
    <s v="內需"/>
    <s v="-無-"/>
    <s v="C00001"/>
    <x v="2"/>
    <s v="江苏京信电子有限公司(Cable)"/>
    <s v="자동차(일반)"/>
    <s v="CHFUS"/>
    <n v="100002363"/>
    <s v="CHFUS"/>
    <s v="0.22SQ"/>
    <s v="B"/>
    <m/>
    <n v="3000"/>
    <s v="완제품"/>
    <s v="CHFUS 0.22SQ(완제품)"/>
    <s v="A/R송장 (IN)"/>
    <n v="15000"/>
    <s v="M"/>
    <n v="33.6"/>
    <n v="0.24"/>
    <n v="3630"/>
  </r>
  <r>
    <x v="1"/>
    <s v="顾客"/>
    <s v="內需"/>
    <s v="-無-"/>
    <s v="C00001"/>
    <x v="2"/>
    <s v="江苏京信电子有限公司(Cable)"/>
    <s v="자동차(일반)"/>
    <s v="CHFUS"/>
    <n v="100002365"/>
    <s v="CHFUS"/>
    <s v="0.22SQ"/>
    <s v="Br"/>
    <m/>
    <n v="3000"/>
    <s v="완제품"/>
    <s v="CHFUS 0.22SQ(완제품)"/>
    <s v="A/R송장 (IN)"/>
    <n v="9000"/>
    <s v="M"/>
    <n v="20.16"/>
    <n v="0.24"/>
    <n v="2178"/>
  </r>
  <r>
    <x v="1"/>
    <s v="顾客"/>
    <s v="內需"/>
    <s v="-無-"/>
    <s v="C00001"/>
    <x v="2"/>
    <s v="江苏京信电子有限公司(Cable)"/>
    <s v="자동차(일반)"/>
    <s v="CHFUS"/>
    <n v="100002369"/>
    <s v="CHFUS"/>
    <s v="0.22SQ"/>
    <s v="G"/>
    <m/>
    <n v="3000"/>
    <s v="완제품"/>
    <s v="CHFUS 0.22SQ(완제품)"/>
    <s v="A/R송장 (IN)"/>
    <n v="6000"/>
    <s v="M"/>
    <n v="13.44"/>
    <n v="0.24"/>
    <n v="1452"/>
  </r>
  <r>
    <x v="1"/>
    <s v="顾客"/>
    <s v="內需"/>
    <s v="-無-"/>
    <s v="C00001"/>
    <x v="2"/>
    <s v="江苏京信电子有限公司(Cable)"/>
    <s v="자동차(일반)"/>
    <s v="CHFUS"/>
    <n v="100002361"/>
    <s v="CHFUS"/>
    <s v="0.22SQ"/>
    <s v="Gr"/>
    <m/>
    <n v="3000"/>
    <s v="완제품"/>
    <s v="CHFUS 0.22SQ(완제품)"/>
    <s v="A/R송장 (IN)"/>
    <n v="12000"/>
    <s v="M"/>
    <n v="26.88"/>
    <n v="0.24"/>
    <n v="2904"/>
  </r>
  <r>
    <x v="1"/>
    <s v="顾客"/>
    <s v="內需"/>
    <s v="-無-"/>
    <s v="C00001"/>
    <x v="2"/>
    <s v="江苏京信电子有限公司(Cable)"/>
    <s v="자동차(일반)"/>
    <s v="CHFUS"/>
    <n v="100002372"/>
    <s v="CHFUS"/>
    <s v="0.22SQ"/>
    <s v="L"/>
    <m/>
    <n v="3000"/>
    <s v="완제품"/>
    <s v="CHFUS 0.22SQ(완제품)"/>
    <s v="A/R송장 (IN)"/>
    <n v="18000"/>
    <s v="M"/>
    <n v="40.32"/>
    <n v="0.24"/>
    <n v="4356"/>
  </r>
  <r>
    <x v="1"/>
    <s v="顾客"/>
    <s v="內需"/>
    <s v="-無-"/>
    <s v="C00001"/>
    <x v="2"/>
    <s v="江苏京信电子有限公司(Cable)"/>
    <s v="자동차(일반)"/>
    <s v="CHFUS"/>
    <n v="100002367"/>
    <s v="CHFUS"/>
    <s v="0.22SQ"/>
    <s v="O"/>
    <m/>
    <n v="3000"/>
    <s v="완제품"/>
    <s v="CHFUS 0.22SQ(완제품)"/>
    <s v="A/R송장 (IN)"/>
    <n v="12000"/>
    <s v="M"/>
    <n v="26.88"/>
    <n v="0.24"/>
    <n v="2904"/>
  </r>
  <r>
    <x v="1"/>
    <s v="顾客"/>
    <s v="內需"/>
    <s v="-無-"/>
    <s v="C00001"/>
    <x v="2"/>
    <s v="江苏京信电子有限公司(Cable)"/>
    <s v="자동차(일반)"/>
    <s v="CHFUS"/>
    <n v="100002374"/>
    <s v="CHFUS"/>
    <s v="0.22SQ"/>
    <s v="P"/>
    <m/>
    <n v="3000"/>
    <s v="완제품"/>
    <s v="CHFUS 0.22SQ(완제품)"/>
    <s v="A/R송장 (IN)"/>
    <n v="6000"/>
    <s v="M"/>
    <n v="13.44"/>
    <n v="0.24"/>
    <n v="1452"/>
  </r>
  <r>
    <x v="1"/>
    <s v="顾客"/>
    <s v="內需"/>
    <s v="-無-"/>
    <s v="C00001"/>
    <x v="2"/>
    <s v="江苏京信电子有限公司(Cable)"/>
    <s v="자동차(일반)"/>
    <s v="CHFUS"/>
    <n v="100002376"/>
    <s v="CHFUS"/>
    <s v="0.22SQ"/>
    <s v="R"/>
    <m/>
    <n v="3000"/>
    <s v="완제품"/>
    <s v="CHFUS 0.22SQ(완제품)"/>
    <s v="A/R송장 (IN)"/>
    <n v="6000"/>
    <s v="M"/>
    <n v="13.44"/>
    <n v="0.24"/>
    <n v="1452"/>
  </r>
  <r>
    <x v="1"/>
    <s v="顾客"/>
    <s v="內需"/>
    <s v="-無-"/>
    <s v="C00001"/>
    <x v="2"/>
    <s v="江苏京信电子有限公司(Cable)"/>
    <s v="자동차(일반)"/>
    <s v="CHFUS"/>
    <n v="100002378"/>
    <s v="CHFUS"/>
    <s v="0.22SQ"/>
    <s v="W"/>
    <m/>
    <n v="3000"/>
    <s v="완제품"/>
    <s v="CHFUS 0.22SQ(완제품)"/>
    <s v="A/R송장 (IN)"/>
    <n v="20300"/>
    <s v="M"/>
    <n v="45.47"/>
    <n v="0.24"/>
    <n v="4912.6000000000004"/>
  </r>
  <r>
    <x v="1"/>
    <s v="顾客"/>
    <s v="內需"/>
    <s v="-無-"/>
    <s v="C00001"/>
    <x v="2"/>
    <s v="江苏京信电子有限公司(Cable)"/>
    <s v="자동차(일반)"/>
    <s v="CHFUS"/>
    <n v="100002381"/>
    <s v="CHFUS"/>
    <s v="0.22SQ"/>
    <s v="Y"/>
    <m/>
    <n v="3000"/>
    <s v="완제품"/>
    <s v="CHFUS 0.22SQ(완제품)"/>
    <s v="A/R송장 (IN)"/>
    <n v="2100"/>
    <s v="M"/>
    <n v="4.7"/>
    <n v="0.24"/>
    <n v="508.2"/>
  </r>
  <r>
    <x v="1"/>
    <s v="顾客"/>
    <s v="內需"/>
    <s v="-無-"/>
    <s v="C00001"/>
    <x v="2"/>
    <s v="江苏京信电子有限公司(Cable)"/>
    <s v="자동차(일반)"/>
    <s v="CHFUS"/>
    <n v="100002363"/>
    <s v="CHFUS"/>
    <s v="0.22SQ"/>
    <s v="B"/>
    <m/>
    <n v="3000"/>
    <s v="완제품"/>
    <s v="CHFUS 0.22SQ(완제품)"/>
    <s v="A/R송장 (IN)"/>
    <n v="3000"/>
    <s v="M"/>
    <n v="6.72"/>
    <n v="0.24"/>
    <n v="726"/>
  </r>
  <r>
    <x v="1"/>
    <s v="顾客"/>
    <s v="內需"/>
    <s v="-無-"/>
    <s v="C00001"/>
    <x v="2"/>
    <s v="江苏京信电子有限公司(Cable)"/>
    <s v="자동차(일반)"/>
    <s v="CHFUS"/>
    <n v="100002365"/>
    <s v="CHFUS"/>
    <s v="0.22SQ"/>
    <s v="Br"/>
    <m/>
    <n v="3000"/>
    <s v="완제품"/>
    <s v="CHFUS 0.22SQ(완제품)"/>
    <s v="A/R송장 (IN)"/>
    <n v="3000"/>
    <s v="M"/>
    <n v="6.72"/>
    <n v="0.24"/>
    <n v="726"/>
  </r>
  <r>
    <x v="1"/>
    <s v="顾客"/>
    <s v="內需"/>
    <s v="-無-"/>
    <s v="C00001"/>
    <x v="2"/>
    <s v="江苏京信电子有限公司(Cable)"/>
    <s v="자동차(일반)"/>
    <s v="CHFUS"/>
    <n v="100002369"/>
    <s v="CHFUS"/>
    <s v="0.22SQ"/>
    <s v="G"/>
    <m/>
    <n v="3000"/>
    <s v="완제품"/>
    <s v="CHFUS 0.22SQ(완제품)"/>
    <s v="A/R송장 (IN)"/>
    <n v="3000"/>
    <s v="M"/>
    <n v="6.72"/>
    <n v="0.24"/>
    <n v="726"/>
  </r>
  <r>
    <x v="1"/>
    <s v="顾客"/>
    <s v="內需"/>
    <s v="-無-"/>
    <s v="C00001"/>
    <x v="2"/>
    <s v="江苏京信电子有限公司(Cable)"/>
    <s v="자동차(일반)"/>
    <s v="CHFUS"/>
    <n v="100002361"/>
    <s v="CHFUS"/>
    <s v="0.22SQ"/>
    <s v="Gr"/>
    <m/>
    <n v="3000"/>
    <s v="완제품"/>
    <s v="CHFUS 0.22SQ(완제품)"/>
    <s v="A/R송장 (IN)"/>
    <n v="3000"/>
    <s v="M"/>
    <n v="6.72"/>
    <n v="0.24"/>
    <n v="726"/>
  </r>
  <r>
    <x v="1"/>
    <s v="顾客"/>
    <s v="內需"/>
    <s v="-無-"/>
    <s v="C00001"/>
    <x v="2"/>
    <s v="江苏京信电子有限公司(Cable)"/>
    <s v="자동차(일반)"/>
    <s v="CHFUS"/>
    <n v="100002367"/>
    <s v="CHFUS"/>
    <s v="0.22SQ"/>
    <s v="O"/>
    <m/>
    <n v="3000"/>
    <s v="완제품"/>
    <s v="CHFUS 0.22SQ(완제품)"/>
    <s v="A/R송장 (IN)"/>
    <n v="3000"/>
    <s v="M"/>
    <n v="6.72"/>
    <n v="0.24"/>
    <n v="726"/>
  </r>
  <r>
    <x v="1"/>
    <s v="顾客"/>
    <s v="內需"/>
    <s v="-無-"/>
    <s v="C00001"/>
    <x v="2"/>
    <s v="江苏京信电子有限公司(Cable)"/>
    <s v="자동차(일반)"/>
    <s v="CHFUS"/>
    <n v="100002361"/>
    <s v="CHFUS"/>
    <s v="0.22SQ"/>
    <s v="Gr"/>
    <m/>
    <n v="3000"/>
    <s v="완제품"/>
    <s v="CHFUS 0.22SQ(완제품)"/>
    <s v="A/R송장 (IN)"/>
    <n v="3000"/>
    <s v="M"/>
    <n v="6.72"/>
    <n v="0.24"/>
    <n v="726"/>
  </r>
  <r>
    <x v="1"/>
    <s v="顾客"/>
    <s v="內需"/>
    <s v="-無-"/>
    <s v="C00001"/>
    <x v="2"/>
    <s v="江苏京信电子有限公司(Cable)"/>
    <s v="자동차(일반)"/>
    <s v="CHFUS"/>
    <n v="100002372"/>
    <s v="CHFUS"/>
    <s v="0.22SQ"/>
    <s v="L"/>
    <m/>
    <n v="3000"/>
    <s v="완제품"/>
    <s v="CHFUS 0.22SQ(완제품)"/>
    <s v="A/R송장 (IN)"/>
    <n v="3000"/>
    <s v="M"/>
    <n v="6.72"/>
    <n v="0.24"/>
    <n v="726"/>
  </r>
  <r>
    <x v="1"/>
    <s v="顾客"/>
    <s v="內需"/>
    <s v="-無-"/>
    <s v="C00001"/>
    <x v="2"/>
    <s v="江苏京信电子有限公司(Cable)"/>
    <s v="자동차(일반)"/>
    <s v="CHFUS"/>
    <n v="100002374"/>
    <s v="CHFUS"/>
    <s v="0.22SQ"/>
    <s v="P"/>
    <m/>
    <n v="3000"/>
    <s v="완제품"/>
    <s v="CHFUS 0.22SQ(완제품)"/>
    <s v="A/R송장 (IN)"/>
    <n v="3000"/>
    <s v="M"/>
    <n v="6.72"/>
    <n v="0.24"/>
    <n v="726"/>
  </r>
  <r>
    <x v="1"/>
    <s v="顾客"/>
    <s v="內需"/>
    <s v="-無-"/>
    <s v="C00001"/>
    <x v="2"/>
    <s v="江苏京信电子有限公司(Cable)"/>
    <s v="자동차(일반)"/>
    <s v="CHFUS"/>
    <n v="100002376"/>
    <s v="CHFUS"/>
    <s v="0.22SQ"/>
    <s v="R"/>
    <m/>
    <n v="3000"/>
    <s v="완제품"/>
    <s v="CHFUS 0.22SQ(완제품)"/>
    <s v="A/R송장 (IN)"/>
    <n v="12000"/>
    <s v="M"/>
    <n v="26.88"/>
    <n v="0.24"/>
    <n v="2904"/>
  </r>
  <r>
    <x v="1"/>
    <s v="顾客"/>
    <s v="內需"/>
    <s v="-無-"/>
    <s v="C00001"/>
    <x v="2"/>
    <s v="江苏京信电子有限公司(Cable)"/>
    <s v="자동차(일반)"/>
    <s v="CHFUS"/>
    <n v="100002363"/>
    <s v="CHFUS"/>
    <s v="0.22SQ"/>
    <s v="B"/>
    <m/>
    <n v="3000"/>
    <s v="완제품"/>
    <s v="CHFUS 0.22SQ(완제품)"/>
    <s v="A/R송장 (IN)"/>
    <n v="9000"/>
    <s v="M"/>
    <n v="20.16"/>
    <n v="0.24"/>
    <n v="2178"/>
  </r>
  <r>
    <x v="1"/>
    <s v="顾客"/>
    <s v="內需"/>
    <s v="-無-"/>
    <s v="C00001"/>
    <x v="2"/>
    <s v="江苏京信电子有限公司(Cable)"/>
    <s v="자동차(일반)"/>
    <s v="CHFUS"/>
    <n v="100002365"/>
    <s v="CHFUS"/>
    <s v="0.22SQ"/>
    <s v="Br"/>
    <m/>
    <n v="3000"/>
    <s v="완제품"/>
    <s v="CHFUS 0.22SQ(완제품)"/>
    <s v="A/R송장 (IN)"/>
    <n v="25700"/>
    <s v="M"/>
    <n v="57.57"/>
    <n v="0.24"/>
    <n v="6219.4"/>
  </r>
  <r>
    <x v="1"/>
    <s v="顾客"/>
    <s v="內需"/>
    <s v="-無-"/>
    <s v="C00001"/>
    <x v="2"/>
    <s v="江苏京信电子有限公司(Cable)"/>
    <s v="자동차(일반)"/>
    <s v="CHFUS"/>
    <n v="100002361"/>
    <s v="CHFUS"/>
    <s v="0.22SQ"/>
    <s v="Gr"/>
    <m/>
    <n v="3000"/>
    <s v="완제품"/>
    <s v="CHFUS 0.22SQ(완제품)"/>
    <s v="A/R송장 (IN)"/>
    <n v="30000"/>
    <s v="M"/>
    <n v="67.2"/>
    <n v="0.24"/>
    <n v="7260"/>
  </r>
  <r>
    <x v="1"/>
    <s v="顾客"/>
    <s v="內需"/>
    <s v="-無-"/>
    <s v="C00001"/>
    <x v="2"/>
    <s v="江苏京信电子有限公司(Cable)"/>
    <s v="자동차(일반)"/>
    <s v="CHFUS"/>
    <n v="100002372"/>
    <s v="CHFUS"/>
    <s v="0.22SQ"/>
    <s v="L"/>
    <m/>
    <n v="3000"/>
    <s v="완제품"/>
    <s v="CHFUS 0.22SQ(완제품)"/>
    <s v="A/R송장 (IN)"/>
    <n v="33000"/>
    <s v="M"/>
    <n v="73.92"/>
    <n v="0.24"/>
    <n v="7986"/>
  </r>
  <r>
    <x v="1"/>
    <s v="顾客"/>
    <s v="內需"/>
    <s v="-無-"/>
    <s v="C00001"/>
    <x v="2"/>
    <s v="江苏京信电子有限公司(Cable)"/>
    <s v="자동차(일반)"/>
    <s v="CHFUS"/>
    <n v="100002367"/>
    <s v="CHFUS"/>
    <s v="0.22SQ"/>
    <s v="O"/>
    <m/>
    <n v="3000"/>
    <s v="완제품"/>
    <s v="CHFUS 0.22SQ(완제품)"/>
    <s v="A/R송장 (IN)"/>
    <n v="24000"/>
    <s v="M"/>
    <n v="53.76"/>
    <n v="0.24"/>
    <n v="5808"/>
  </r>
  <r>
    <x v="1"/>
    <s v="顾客"/>
    <s v="內需"/>
    <s v="-無-"/>
    <s v="C00001"/>
    <x v="2"/>
    <s v="江苏京信电子有限公司(Cable)"/>
    <s v="자동차(일반)"/>
    <s v="CHFUS"/>
    <n v="100002374"/>
    <s v="CHFUS"/>
    <s v="0.22SQ"/>
    <s v="P"/>
    <m/>
    <n v="3000"/>
    <s v="완제품"/>
    <s v="CHFUS 0.22SQ(완제품)"/>
    <s v="A/R송장 (IN)"/>
    <n v="12000"/>
    <s v="M"/>
    <n v="26.88"/>
    <n v="0.24"/>
    <n v="2904"/>
  </r>
  <r>
    <x v="1"/>
    <s v="顾客"/>
    <s v="內需"/>
    <s v="-無-"/>
    <s v="C00001"/>
    <x v="2"/>
    <s v="江苏京信电子有限公司(Cable)"/>
    <s v="자동차(일반)"/>
    <s v="CHFUS"/>
    <n v="100002365"/>
    <s v="CHFUS"/>
    <s v="0.22SQ"/>
    <s v="Br"/>
    <m/>
    <n v="3000"/>
    <s v="완제품"/>
    <s v="CHFUS 0.22SQ(완제품)"/>
    <s v="A/R송장 (IN)"/>
    <n v="6000"/>
    <s v="M"/>
    <n v="13.44"/>
    <n v="0.24"/>
    <n v="1452"/>
  </r>
  <r>
    <x v="1"/>
    <s v="顾客"/>
    <s v="內需"/>
    <s v="-無-"/>
    <s v="C00001"/>
    <x v="2"/>
    <s v="江苏京信电子有限公司(Cable)"/>
    <s v="자동차(일반)"/>
    <s v="CHFUS"/>
    <n v="100002369"/>
    <s v="CHFUS"/>
    <s v="0.22SQ"/>
    <s v="G"/>
    <m/>
    <n v="3000"/>
    <s v="완제품"/>
    <s v="CHFUS 0.22SQ(완제품)"/>
    <s v="A/R송장 (IN)"/>
    <n v="3000"/>
    <s v="M"/>
    <n v="6.72"/>
    <n v="0.24"/>
    <n v="726"/>
  </r>
  <r>
    <x v="1"/>
    <s v="顾客"/>
    <s v="內需"/>
    <s v="-無-"/>
    <s v="C00001"/>
    <x v="2"/>
    <s v="江苏京信电子有限公司(Cable)"/>
    <s v="자동차(일반)"/>
    <s v="CHFUS"/>
    <n v="100002361"/>
    <s v="CHFUS"/>
    <s v="0.22SQ"/>
    <s v="Gr"/>
    <m/>
    <n v="3000"/>
    <s v="완제품"/>
    <s v="CHFUS 0.22SQ(완제품)"/>
    <s v="A/R송장 (IN)"/>
    <n v="6000"/>
    <s v="M"/>
    <n v="13.44"/>
    <n v="0.24"/>
    <n v="1452"/>
  </r>
  <r>
    <x v="1"/>
    <s v="顾客"/>
    <s v="內需"/>
    <s v="-無-"/>
    <s v="C00001"/>
    <x v="2"/>
    <s v="江苏京信电子有限公司(Cable)"/>
    <s v="자동차(일반)"/>
    <s v="CHFUS"/>
    <n v="100002372"/>
    <s v="CHFUS"/>
    <s v="0.22SQ"/>
    <s v="L"/>
    <m/>
    <n v="3000"/>
    <s v="완제품"/>
    <s v="CHFUS 0.22SQ(완제품)"/>
    <s v="A/R송장 (IN)"/>
    <n v="3000"/>
    <s v="M"/>
    <n v="6.72"/>
    <n v="0.24"/>
    <n v="726"/>
  </r>
  <r>
    <x v="1"/>
    <s v="顾客"/>
    <s v="內需"/>
    <s v="-無-"/>
    <s v="C00001"/>
    <x v="2"/>
    <s v="江苏京信电子有限公司(Cable)"/>
    <s v="자동차(일반)"/>
    <s v="CHFUS"/>
    <n v="100002367"/>
    <s v="CHFUS"/>
    <s v="0.22SQ"/>
    <s v="O"/>
    <m/>
    <n v="3000"/>
    <s v="완제품"/>
    <s v="CHFUS 0.22SQ(완제품)"/>
    <s v="A/R송장 (IN)"/>
    <n v="9000"/>
    <s v="M"/>
    <n v="20.16"/>
    <n v="0.24"/>
    <n v="2178"/>
  </r>
  <r>
    <x v="1"/>
    <s v="顾客"/>
    <s v="內需"/>
    <s v="-無-"/>
    <s v="C00001"/>
    <x v="2"/>
    <s v="江苏京信电子有限公司(Cable)"/>
    <s v="자동차(일반)"/>
    <s v="CHFUS"/>
    <n v="100002376"/>
    <s v="CHFUS"/>
    <s v="0.22SQ"/>
    <s v="R"/>
    <m/>
    <n v="3000"/>
    <s v="완제품"/>
    <s v="CHFUS 0.22SQ(완제품)"/>
    <s v="A/R송장 (IN)"/>
    <n v="6000"/>
    <s v="M"/>
    <n v="13.44"/>
    <n v="0.24"/>
    <n v="1452"/>
  </r>
  <r>
    <x v="1"/>
    <s v="顾客"/>
    <s v="內需"/>
    <s v="-無-"/>
    <s v="C00001"/>
    <x v="2"/>
    <s v="江苏京信电子有限公司(Cable)"/>
    <s v="자동차(일반)"/>
    <s v="CHFUS"/>
    <n v="100002378"/>
    <s v="CHFUS"/>
    <s v="0.22SQ"/>
    <s v="W"/>
    <m/>
    <n v="3000"/>
    <s v="완제품"/>
    <s v="CHFUS 0.22SQ(완제품)"/>
    <s v="A/R송장 (IN)"/>
    <n v="3000"/>
    <s v="M"/>
    <n v="6.72"/>
    <n v="0.24"/>
    <n v="726"/>
  </r>
  <r>
    <x v="1"/>
    <s v="顾客"/>
    <s v="內需"/>
    <s v="-無-"/>
    <s v="C00001"/>
    <x v="2"/>
    <s v="江苏京信电子有限公司(Cable)"/>
    <s v="자동차(일반)"/>
    <s v="CHFUS"/>
    <n v="100002381"/>
    <s v="CHFUS"/>
    <s v="0.22SQ"/>
    <s v="Y"/>
    <m/>
    <n v="3000"/>
    <s v="완제품"/>
    <s v="CHFUS 0.22SQ(완제품)"/>
    <s v="A/R송장 (IN)"/>
    <n v="6000"/>
    <s v="M"/>
    <n v="13.44"/>
    <n v="0.24"/>
    <n v="1452"/>
  </r>
  <r>
    <x v="1"/>
    <s v="顾客"/>
    <s v="內需"/>
    <s v="-無-"/>
    <s v="C00001"/>
    <x v="2"/>
    <s v="江苏京信电子有限公司(Cable)"/>
    <s v="자동차(일반)"/>
    <s v="CHFUS"/>
    <n v="100002363"/>
    <s v="CHFUS"/>
    <s v="0.22SQ"/>
    <s v="B"/>
    <m/>
    <n v="3000"/>
    <s v="완제품"/>
    <s v="CHFUS 0.22SQ(완제품)"/>
    <s v="A/R송장 (IN)"/>
    <n v="6000"/>
    <s v="M"/>
    <n v="13.44"/>
    <n v="0.24"/>
    <n v="1452"/>
  </r>
  <r>
    <x v="1"/>
    <s v="顾客"/>
    <s v="內需"/>
    <s v="-無-"/>
    <s v="C00001"/>
    <x v="2"/>
    <s v="江苏京信电子有限公司(Cable)"/>
    <s v="자동차(일반)"/>
    <s v="CHFUS"/>
    <n v="100002365"/>
    <s v="CHFUS"/>
    <s v="0.22SQ"/>
    <s v="Br"/>
    <m/>
    <n v="3000"/>
    <s v="완제품"/>
    <s v="CHFUS 0.22SQ(완제품)"/>
    <s v="A/R송장 (IN)"/>
    <n v="9000"/>
    <s v="M"/>
    <n v="20.16"/>
    <n v="0.24"/>
    <n v="2178"/>
  </r>
  <r>
    <x v="1"/>
    <s v="顾客"/>
    <s v="內需"/>
    <s v="-無-"/>
    <s v="C00001"/>
    <x v="2"/>
    <s v="江苏京信电子有限公司(Cable)"/>
    <s v="자동차(일반)"/>
    <s v="CHFUS"/>
    <n v="100002361"/>
    <s v="CHFUS"/>
    <s v="0.22SQ"/>
    <s v="Gr"/>
    <m/>
    <n v="3000"/>
    <s v="완제품"/>
    <s v="CHFUS 0.22SQ(완제품)"/>
    <s v="A/R송장 (IN)"/>
    <n v="9000"/>
    <s v="M"/>
    <n v="20.16"/>
    <n v="0.24"/>
    <n v="2178"/>
  </r>
  <r>
    <x v="1"/>
    <s v="顾客"/>
    <s v="內需"/>
    <s v="-無-"/>
    <s v="C00001"/>
    <x v="2"/>
    <s v="江苏京信电子有限公司(Cable)"/>
    <s v="자동차(일반)"/>
    <s v="CHFUS"/>
    <n v="100002372"/>
    <s v="CHFUS"/>
    <s v="0.22SQ"/>
    <s v="L"/>
    <m/>
    <n v="3000"/>
    <s v="완제품"/>
    <s v="CHFUS 0.22SQ(완제품)"/>
    <s v="A/R송장 (IN)"/>
    <n v="18000"/>
    <s v="M"/>
    <n v="40.32"/>
    <n v="0.24"/>
    <n v="4356"/>
  </r>
  <r>
    <x v="1"/>
    <s v="顾客"/>
    <s v="內需"/>
    <s v="-無-"/>
    <s v="C00001"/>
    <x v="2"/>
    <s v="江苏京信电子有限公司(Cable)"/>
    <s v="자동차(일반)"/>
    <s v="CHFUS"/>
    <n v="100002367"/>
    <s v="CHFUS"/>
    <s v="0.22SQ"/>
    <s v="O"/>
    <m/>
    <n v="3000"/>
    <s v="완제품"/>
    <s v="CHFUS 0.22SQ(완제품)"/>
    <s v="A/R송장 (IN)"/>
    <n v="9000"/>
    <s v="M"/>
    <n v="20.16"/>
    <n v="0.24"/>
    <n v="2178"/>
  </r>
  <r>
    <x v="1"/>
    <s v="顾客"/>
    <s v="內需"/>
    <s v="-無-"/>
    <s v="C00001"/>
    <x v="2"/>
    <s v="江苏京信电子有限公司(Cable)"/>
    <s v="자동차(일반)"/>
    <s v="CHFUS"/>
    <n v="100002374"/>
    <s v="CHFUS"/>
    <s v="0.22SQ"/>
    <s v="P"/>
    <m/>
    <n v="3000"/>
    <s v="완제품"/>
    <s v="CHFUS 0.22SQ(완제품)"/>
    <s v="A/R송장 (IN)"/>
    <n v="6000"/>
    <s v="M"/>
    <n v="13.44"/>
    <n v="0.24"/>
    <n v="1452"/>
  </r>
  <r>
    <x v="1"/>
    <s v="顾客"/>
    <s v="內需"/>
    <s v="-無-"/>
    <s v="C00001"/>
    <x v="2"/>
    <s v="江苏京信电子有限公司(Cable)"/>
    <s v="자동차(일반)"/>
    <s v="CHFUS"/>
    <n v="100002376"/>
    <s v="CHFUS"/>
    <s v="0.22SQ"/>
    <s v="R"/>
    <m/>
    <n v="3000"/>
    <s v="완제품"/>
    <s v="CHFUS 0.22SQ(완제품)"/>
    <s v="A/R송장 (IN)"/>
    <n v="9000"/>
    <s v="M"/>
    <n v="20.16"/>
    <n v="0.24"/>
    <n v="2178"/>
  </r>
  <r>
    <x v="1"/>
    <s v="顾客"/>
    <s v="內需"/>
    <s v="-無-"/>
    <s v="C00001"/>
    <x v="2"/>
    <s v="江苏京信电子有限公司(Cable)"/>
    <s v="자동차(일반)"/>
    <s v="CHFUS"/>
    <n v="100002378"/>
    <s v="CHFUS"/>
    <s v="0.22SQ"/>
    <s v="W"/>
    <m/>
    <n v="3000"/>
    <s v="완제품"/>
    <s v="CHFUS 0.22SQ(완제품)"/>
    <s v="A/R송장 (IN)"/>
    <n v="19300"/>
    <s v="M"/>
    <n v="43.23"/>
    <n v="0.24"/>
    <n v="4670.6000000000004"/>
  </r>
  <r>
    <x v="1"/>
    <s v="顾客"/>
    <s v="內需"/>
    <s v="-無-"/>
    <s v="C00001"/>
    <x v="2"/>
    <s v="江苏京信电子有限公司(Cable)"/>
    <s v="자동차(일반)"/>
    <s v="CHFUS"/>
    <n v="100002365"/>
    <s v="CHFUS"/>
    <s v="0.22SQ"/>
    <s v="Br"/>
    <m/>
    <n v="3000"/>
    <s v="완제품"/>
    <s v="CHFUS 0.22SQ(완제품)"/>
    <s v="A/R송장 (IN)"/>
    <n v="3000"/>
    <s v="M"/>
    <n v="6.72"/>
    <n v="0.24"/>
    <n v="726"/>
  </r>
  <r>
    <x v="1"/>
    <s v="顾客"/>
    <s v="內需"/>
    <s v="-無-"/>
    <s v="C00001"/>
    <x v="2"/>
    <s v="江苏京信电子有限公司(Cable)"/>
    <s v="자동차(일반)"/>
    <s v="CHFUS"/>
    <n v="100002369"/>
    <s v="CHFUS"/>
    <s v="0.22SQ"/>
    <s v="G"/>
    <m/>
    <n v="3000"/>
    <s v="완제품"/>
    <s v="CHFUS 0.22SQ(완제품)"/>
    <s v="A/R송장 (IN)"/>
    <n v="6000"/>
    <s v="M"/>
    <n v="13.44"/>
    <n v="0.24"/>
    <n v="1452"/>
  </r>
  <r>
    <x v="1"/>
    <s v="顾客"/>
    <s v="內需"/>
    <s v="-無-"/>
    <s v="C00001"/>
    <x v="2"/>
    <s v="江苏京信电子有限公司(Cable)"/>
    <s v="자동차(일반)"/>
    <s v="CHFUS"/>
    <n v="100002376"/>
    <s v="CHFUS"/>
    <s v="0.22SQ"/>
    <s v="R"/>
    <m/>
    <n v="3000"/>
    <s v="완제품"/>
    <s v="CHFUS 0.22SQ(완제품)"/>
    <s v="A/R송장 (IN)"/>
    <n v="3000"/>
    <s v="M"/>
    <n v="6.72"/>
    <n v="0.24"/>
    <n v="726"/>
  </r>
  <r>
    <x v="1"/>
    <s v="顾客"/>
    <s v="內需"/>
    <s v="-無-"/>
    <s v="C00001"/>
    <x v="2"/>
    <s v="江苏京信电子有限公司(Cable)"/>
    <s v="자동차(일반)"/>
    <s v="CHFUS"/>
    <n v="100002378"/>
    <s v="CHFUS"/>
    <s v="0.22SQ"/>
    <s v="W"/>
    <m/>
    <n v="3000"/>
    <s v="완제품"/>
    <s v="CHFUS 0.22SQ(완제품)"/>
    <s v="A/R송장 (IN)"/>
    <n v="6000"/>
    <s v="M"/>
    <n v="13.44"/>
    <n v="0.24"/>
    <n v="1452"/>
  </r>
  <r>
    <x v="1"/>
    <s v="顾客"/>
    <s v="內需"/>
    <s v="-無-"/>
    <s v="C00001"/>
    <x v="2"/>
    <s v="江苏京信电子有限公司(Cable)"/>
    <s v="자동차(일반)"/>
    <s v="CHFUS"/>
    <n v="100002365"/>
    <s v="CHFUS"/>
    <s v="0.22SQ"/>
    <s v="Br"/>
    <m/>
    <n v="3000"/>
    <s v="완제품"/>
    <s v="CHFUS 0.22SQ(완제품)"/>
    <s v="A/R송장 (IN)"/>
    <n v="13400"/>
    <s v="M"/>
    <n v="30.02"/>
    <n v="0.24"/>
    <n v="3242.8"/>
  </r>
  <r>
    <x v="1"/>
    <s v="顾客"/>
    <s v="內需"/>
    <s v="-無-"/>
    <s v="C00001"/>
    <x v="2"/>
    <s v="江苏京信电子有限公司(Cable)"/>
    <s v="자동차(일반)"/>
    <s v="CHFUS"/>
    <n v="100002363"/>
    <s v="CHFUS"/>
    <s v="0.22SQ"/>
    <s v="B"/>
    <m/>
    <n v="3000"/>
    <s v="완제품"/>
    <s v="CHFUS 0.22SQ(완제품)"/>
    <s v="A/R송장 (IN)"/>
    <n v="12000"/>
    <s v="M"/>
    <n v="26.88"/>
    <n v="0.24"/>
    <n v="2904"/>
  </r>
  <r>
    <x v="1"/>
    <s v="顾客"/>
    <s v="內需"/>
    <s v="-無-"/>
    <s v="C00001"/>
    <x v="2"/>
    <s v="江苏京信电子有限公司(Cable)"/>
    <s v="자동차(일반)"/>
    <s v="CHFUS"/>
    <n v="100002365"/>
    <s v="CHFUS"/>
    <s v="0.22SQ"/>
    <s v="Br"/>
    <m/>
    <n v="3000"/>
    <s v="완제품"/>
    <s v="CHFUS 0.22SQ(완제품)"/>
    <s v="A/R송장 (IN)"/>
    <n v="9000"/>
    <s v="M"/>
    <n v="20.16"/>
    <n v="0.24"/>
    <n v="2178"/>
  </r>
  <r>
    <x v="1"/>
    <s v="顾客"/>
    <s v="內需"/>
    <s v="-無-"/>
    <s v="C00001"/>
    <x v="2"/>
    <s v="江苏京信电子有限公司(Cable)"/>
    <s v="자동차(일반)"/>
    <s v="CHFUS"/>
    <n v="100002369"/>
    <s v="CHFUS"/>
    <s v="0.22SQ"/>
    <s v="G"/>
    <m/>
    <n v="3000"/>
    <s v="완제품"/>
    <s v="CHFUS 0.22SQ(완제품)"/>
    <s v="A/R송장 (IN)"/>
    <n v="6000"/>
    <s v="M"/>
    <n v="13.44"/>
    <n v="0.24"/>
    <n v="1452"/>
  </r>
  <r>
    <x v="1"/>
    <s v="顾客"/>
    <s v="內需"/>
    <s v="-無-"/>
    <s v="C00001"/>
    <x v="2"/>
    <s v="江苏京信电子有限公司(Cable)"/>
    <s v="자동차(일반)"/>
    <s v="CHFUS"/>
    <n v="100002361"/>
    <s v="CHFUS"/>
    <s v="0.22SQ"/>
    <s v="Gr"/>
    <m/>
    <n v="3000"/>
    <s v="완제품"/>
    <s v="CHFUS 0.22SQ(완제품)"/>
    <s v="A/R송장 (IN)"/>
    <n v="12000"/>
    <s v="M"/>
    <n v="26.88"/>
    <n v="0.24"/>
    <n v="2904"/>
  </r>
  <r>
    <x v="1"/>
    <s v="顾客"/>
    <s v="內需"/>
    <s v="-無-"/>
    <s v="C00001"/>
    <x v="2"/>
    <s v="江苏京信电子有限公司(Cable)"/>
    <s v="자동차(일반)"/>
    <s v="CHFUS"/>
    <n v="100002372"/>
    <s v="CHFUS"/>
    <s v="0.22SQ"/>
    <s v="L"/>
    <m/>
    <n v="3000"/>
    <s v="완제품"/>
    <s v="CHFUS 0.22SQ(완제품)"/>
    <s v="A/R송장 (IN)"/>
    <n v="12000"/>
    <s v="M"/>
    <n v="26.88"/>
    <n v="0.24"/>
    <n v="2904"/>
  </r>
  <r>
    <x v="1"/>
    <s v="顾客"/>
    <s v="內需"/>
    <s v="-無-"/>
    <s v="C00001"/>
    <x v="2"/>
    <s v="江苏京信电子有限公司(Cable)"/>
    <s v="자동차(일반)"/>
    <s v="CHFUS"/>
    <n v="100002367"/>
    <s v="CHFUS"/>
    <s v="0.22SQ"/>
    <s v="O"/>
    <m/>
    <n v="3000"/>
    <s v="완제품"/>
    <s v="CHFUS 0.22SQ(완제품)"/>
    <s v="A/R송장 (IN)"/>
    <n v="12000"/>
    <s v="M"/>
    <n v="26.88"/>
    <n v="0.24"/>
    <n v="2904"/>
  </r>
  <r>
    <x v="1"/>
    <s v="顾客"/>
    <s v="內需"/>
    <s v="-無-"/>
    <s v="C00001"/>
    <x v="2"/>
    <s v="江苏京信电子有限公司(Cable)"/>
    <s v="자동차(일반)"/>
    <s v="CHFUS"/>
    <n v="100002374"/>
    <s v="CHFUS"/>
    <s v="0.22SQ"/>
    <s v="P"/>
    <m/>
    <n v="3000"/>
    <s v="완제품"/>
    <s v="CHFUS 0.22SQ(완제품)"/>
    <s v="A/R송장 (IN)"/>
    <n v="3000"/>
    <s v="M"/>
    <n v="6.72"/>
    <n v="0.24"/>
    <n v="726"/>
  </r>
  <r>
    <x v="1"/>
    <s v="顾客"/>
    <s v="內需"/>
    <s v="-無-"/>
    <s v="C00001"/>
    <x v="2"/>
    <s v="江苏京信电子有限公司(Cable)"/>
    <s v="자동차(일반)"/>
    <s v="CHFUS"/>
    <n v="100002376"/>
    <s v="CHFUS"/>
    <s v="0.22SQ"/>
    <s v="R"/>
    <m/>
    <n v="3000"/>
    <s v="완제품"/>
    <s v="CHFUS 0.22SQ(완제품)"/>
    <s v="A/R송장 (IN)"/>
    <n v="3000"/>
    <s v="M"/>
    <n v="6.72"/>
    <n v="0.24"/>
    <n v="726"/>
  </r>
  <r>
    <x v="1"/>
    <s v="顾客"/>
    <s v="內需"/>
    <s v="-無-"/>
    <s v="C00001"/>
    <x v="2"/>
    <s v="江苏京信电子有限公司(Cable)"/>
    <s v="자동차(일반)"/>
    <s v="CHFUS"/>
    <n v="100002378"/>
    <s v="CHFUS"/>
    <s v="0.22SQ"/>
    <s v="W"/>
    <m/>
    <n v="3000"/>
    <s v="완제품"/>
    <s v="CHFUS 0.22SQ(완제품)"/>
    <s v="A/R송장 (IN)"/>
    <n v="18000"/>
    <s v="M"/>
    <n v="40.32"/>
    <n v="0.24"/>
    <n v="4356"/>
  </r>
  <r>
    <x v="1"/>
    <s v="顾客"/>
    <s v="內需"/>
    <s v="-無-"/>
    <s v="C00001"/>
    <x v="2"/>
    <s v="江苏京信电子有限公司(Cable)"/>
    <s v="자동차(일반)"/>
    <s v="CHFUS"/>
    <n v="100002381"/>
    <s v="CHFUS"/>
    <s v="0.22SQ"/>
    <s v="Y"/>
    <m/>
    <n v="3000"/>
    <s v="완제품"/>
    <s v="CHFUS 0.22SQ(완제품)"/>
    <s v="A/R송장 (IN)"/>
    <n v="12000"/>
    <s v="M"/>
    <n v="26.88"/>
    <n v="0.24"/>
    <n v="2904"/>
  </r>
  <r>
    <x v="1"/>
    <s v="顾客"/>
    <s v="內需"/>
    <s v="-無-"/>
    <s v="C00001"/>
    <x v="2"/>
    <s v="江苏京信电子有限公司(Cable)"/>
    <s v="자동차(일반)"/>
    <s v="CHFUS"/>
    <n v="100002363"/>
    <s v="CHFUS"/>
    <s v="0.22SQ"/>
    <s v="B"/>
    <m/>
    <n v="3000"/>
    <s v="완제품"/>
    <s v="CHFUS 0.22SQ(완제품)"/>
    <s v="A/R송장 (IN)"/>
    <n v="12000"/>
    <s v="M"/>
    <n v="26.88"/>
    <n v="0.24"/>
    <n v="2904"/>
  </r>
  <r>
    <x v="1"/>
    <s v="顾客"/>
    <s v="內需"/>
    <s v="-無-"/>
    <s v="C00001"/>
    <x v="2"/>
    <s v="江苏京信电子有限公司(Cable)"/>
    <s v="자동차(일반)"/>
    <s v="CHFUS"/>
    <n v="100002365"/>
    <s v="CHFUS"/>
    <s v="0.22SQ"/>
    <s v="Br"/>
    <m/>
    <n v="3000"/>
    <s v="완제품"/>
    <s v="CHFUS 0.22SQ(완제품)"/>
    <s v="A/R송장 (IN)"/>
    <n v="9000"/>
    <s v="M"/>
    <n v="20.16"/>
    <n v="0.24"/>
    <n v="2178"/>
  </r>
  <r>
    <x v="1"/>
    <s v="顾客"/>
    <s v="內需"/>
    <s v="-無-"/>
    <s v="C00001"/>
    <x v="2"/>
    <s v="江苏京信电子有限公司(Cable)"/>
    <s v="자동차(일반)"/>
    <s v="CHFUS"/>
    <n v="100002369"/>
    <s v="CHFUS"/>
    <s v="0.22SQ"/>
    <s v="G"/>
    <m/>
    <n v="3000"/>
    <s v="완제품"/>
    <s v="CHFUS 0.22SQ(완제품)"/>
    <s v="A/R송장 (IN)"/>
    <n v="6000"/>
    <s v="M"/>
    <n v="13.44"/>
    <n v="0.24"/>
    <n v="1452"/>
  </r>
  <r>
    <x v="1"/>
    <s v="顾客"/>
    <s v="內需"/>
    <s v="-無-"/>
    <s v="C00001"/>
    <x v="2"/>
    <s v="江苏京信电子有限公司(Cable)"/>
    <s v="자동차(일반)"/>
    <s v="CHFUS"/>
    <n v="100002361"/>
    <s v="CHFUS"/>
    <s v="0.22SQ"/>
    <s v="Gr"/>
    <m/>
    <n v="3000"/>
    <s v="완제품"/>
    <s v="CHFUS 0.22SQ(완제품)"/>
    <s v="A/R송장 (IN)"/>
    <n v="12000"/>
    <s v="M"/>
    <n v="26.88"/>
    <n v="0.24"/>
    <n v="2904"/>
  </r>
  <r>
    <x v="1"/>
    <s v="顾客"/>
    <s v="內需"/>
    <s v="-無-"/>
    <s v="C00001"/>
    <x v="2"/>
    <s v="江苏京信电子有限公司(Cable)"/>
    <s v="자동차(일반)"/>
    <s v="CHFUS"/>
    <n v="100002372"/>
    <s v="CHFUS"/>
    <s v="0.22SQ"/>
    <s v="L"/>
    <m/>
    <n v="3000"/>
    <s v="완제품"/>
    <s v="CHFUS 0.22SQ(완제품)"/>
    <s v="A/R송장 (IN)"/>
    <n v="12000"/>
    <s v="M"/>
    <n v="26.88"/>
    <n v="0.24"/>
    <n v="2904"/>
  </r>
  <r>
    <x v="1"/>
    <s v="顾客"/>
    <s v="內需"/>
    <s v="-無-"/>
    <s v="C00001"/>
    <x v="2"/>
    <s v="江苏京信电子有限公司(Cable)"/>
    <s v="자동차(일반)"/>
    <s v="CHFUS"/>
    <n v="100002367"/>
    <s v="CHFUS"/>
    <s v="0.22SQ"/>
    <s v="O"/>
    <m/>
    <n v="3000"/>
    <s v="완제품"/>
    <s v="CHFUS 0.22SQ(완제품)"/>
    <s v="A/R송장 (IN)"/>
    <n v="12000"/>
    <s v="M"/>
    <n v="26.88"/>
    <n v="0.24"/>
    <n v="2904"/>
  </r>
  <r>
    <x v="1"/>
    <s v="顾客"/>
    <s v="內需"/>
    <s v="-無-"/>
    <s v="C00001"/>
    <x v="2"/>
    <s v="江苏京信电子有限公司(Cable)"/>
    <s v="자동차(일반)"/>
    <s v="CHFUS"/>
    <n v="100002374"/>
    <s v="CHFUS"/>
    <s v="0.22SQ"/>
    <s v="P"/>
    <m/>
    <n v="3000"/>
    <s v="완제품"/>
    <s v="CHFUS 0.22SQ(완제품)"/>
    <s v="A/R송장 (IN)"/>
    <n v="3000"/>
    <s v="M"/>
    <n v="6.72"/>
    <n v="0.24"/>
    <n v="726"/>
  </r>
  <r>
    <x v="1"/>
    <s v="顾客"/>
    <s v="內需"/>
    <s v="-無-"/>
    <s v="C00001"/>
    <x v="2"/>
    <s v="江苏京信电子有限公司(Cable)"/>
    <s v="자동차(일반)"/>
    <s v="CHFUS"/>
    <n v="100002376"/>
    <s v="CHFUS"/>
    <s v="0.22SQ"/>
    <s v="R"/>
    <m/>
    <n v="3000"/>
    <s v="완제품"/>
    <s v="CHFUS 0.22SQ(완제품)"/>
    <s v="A/R송장 (IN)"/>
    <n v="3000"/>
    <s v="M"/>
    <n v="6.72"/>
    <n v="0.24"/>
    <n v="726"/>
  </r>
  <r>
    <x v="1"/>
    <s v="顾客"/>
    <s v="內需"/>
    <s v="-無-"/>
    <s v="C00001"/>
    <x v="2"/>
    <s v="江苏京信电子有限公司(Cable)"/>
    <s v="자동차(일반)"/>
    <s v="CHFUS"/>
    <n v="100002378"/>
    <s v="CHFUS"/>
    <s v="0.22SQ"/>
    <s v="W"/>
    <m/>
    <n v="3000"/>
    <s v="완제품"/>
    <s v="CHFUS 0.22SQ(완제품)"/>
    <s v="A/R송장 (IN)"/>
    <n v="18000"/>
    <s v="M"/>
    <n v="40.32"/>
    <n v="0.24"/>
    <n v="4356"/>
  </r>
  <r>
    <x v="1"/>
    <s v="顾客"/>
    <s v="內需"/>
    <s v="-無-"/>
    <s v="C00001"/>
    <x v="2"/>
    <s v="江苏京信电子有限公司(Cable)"/>
    <s v="자동차(일반)"/>
    <s v="CHFUS"/>
    <n v="100002381"/>
    <s v="CHFUS"/>
    <s v="0.22SQ"/>
    <s v="Y"/>
    <m/>
    <n v="3000"/>
    <s v="완제품"/>
    <s v="CHFUS 0.22SQ(완제품)"/>
    <s v="A/R송장 (IN)"/>
    <n v="12000"/>
    <s v="M"/>
    <n v="26.88"/>
    <n v="0.24"/>
    <n v="2904"/>
  </r>
  <r>
    <x v="1"/>
    <s v="顾客"/>
    <s v="內需"/>
    <s v="-無-"/>
    <s v="C00001"/>
    <x v="2"/>
    <s v="江苏京信电子有限公司(Cable)"/>
    <s v="자동차(일반)"/>
    <s v="CHFUS"/>
    <n v="100002365"/>
    <s v="CHFUS"/>
    <s v="0.22SQ"/>
    <s v="Br"/>
    <m/>
    <n v="3000"/>
    <s v="완제품"/>
    <s v="CHFUS 0.22SQ(완제품)"/>
    <s v="A/R송장 (IN)"/>
    <n v="12000"/>
    <s v="M"/>
    <n v="26.88"/>
    <n v="0.24"/>
    <n v="2904"/>
  </r>
  <r>
    <x v="1"/>
    <s v="顾客"/>
    <s v="內需"/>
    <s v="-無-"/>
    <s v="C00001"/>
    <x v="2"/>
    <s v="江苏京信电子有限公司(Cable)"/>
    <s v="자동차(일반)"/>
    <s v="CHFUS"/>
    <n v="100002376"/>
    <s v="CHFUS"/>
    <s v="0.22SQ"/>
    <s v="R"/>
    <m/>
    <n v="3000"/>
    <s v="완제품"/>
    <s v="CHFUS 0.22SQ(완제품)"/>
    <s v="A/R송장 (IN)"/>
    <n v="12000"/>
    <s v="M"/>
    <n v="26.88"/>
    <n v="0.24"/>
    <n v="2904"/>
  </r>
  <r>
    <x v="1"/>
    <s v="顾客"/>
    <s v="內需"/>
    <s v="-無-"/>
    <s v="C00001"/>
    <x v="2"/>
    <s v="江苏京信电子有限公司(Cable)"/>
    <s v="자동차(일반)"/>
    <s v="CHFUS"/>
    <n v="100002369"/>
    <s v="CHFUS"/>
    <s v="0.22SQ"/>
    <s v="G"/>
    <m/>
    <n v="3000"/>
    <s v="완제품"/>
    <s v="CHFUS 0.22SQ(완제품)"/>
    <s v="A/R송장 (IN)"/>
    <n v="12000"/>
    <s v="M"/>
    <n v="26.88"/>
    <n v="0.24"/>
    <n v="2904"/>
  </r>
  <r>
    <x v="1"/>
    <s v="顾客"/>
    <s v="內需"/>
    <s v="-無-"/>
    <s v="C00001"/>
    <x v="2"/>
    <s v="江苏京信电子有限公司(Cable)"/>
    <s v="자동차(일반)"/>
    <s v="CHFUS"/>
    <n v="100002372"/>
    <s v="CHFUS"/>
    <s v="0.22SQ"/>
    <s v="L"/>
    <m/>
    <n v="3000"/>
    <s v="완제품"/>
    <s v="CHFUS 0.22SQ(완제품)"/>
    <s v="A/R송장 (IN)"/>
    <n v="15000"/>
    <s v="M"/>
    <n v="33.6"/>
    <n v="0.24"/>
    <n v="3630"/>
  </r>
  <r>
    <x v="1"/>
    <s v="顾客"/>
    <s v="內需"/>
    <s v="-無-"/>
    <s v="C00001"/>
    <x v="2"/>
    <s v="江苏京信电子有限公司(Cable)"/>
    <s v="자동차(일반)"/>
    <s v="CHFUS"/>
    <n v="100002361"/>
    <s v="CHFUS"/>
    <s v="0.22SQ"/>
    <s v="Gr"/>
    <m/>
    <n v="3000"/>
    <s v="완제품"/>
    <s v="CHFUS 0.22SQ(완제품)"/>
    <s v="A/R송장 (IN)"/>
    <n v="15000"/>
    <s v="M"/>
    <n v="33.6"/>
    <n v="0.24"/>
    <n v="3630"/>
  </r>
  <r>
    <x v="1"/>
    <s v="顾客"/>
    <s v="內需"/>
    <s v="-無-"/>
    <s v="C00001"/>
    <x v="2"/>
    <s v="江苏京信电子有限公司(Cable)"/>
    <s v="자동차(일반)"/>
    <s v="CHFUS"/>
    <n v="100002378"/>
    <s v="CHFUS"/>
    <s v="0.22SQ"/>
    <s v="W"/>
    <m/>
    <n v="3000"/>
    <s v="완제품"/>
    <s v="CHFUS 0.22SQ(완제품)"/>
    <s v="A/R송장 (IN)"/>
    <n v="15000"/>
    <s v="M"/>
    <n v="33.6"/>
    <n v="0.24"/>
    <n v="3630"/>
  </r>
  <r>
    <x v="1"/>
    <s v="顾客"/>
    <s v="內需"/>
    <s v="-無-"/>
    <s v="C00001"/>
    <x v="2"/>
    <s v="江苏京信电子有限公司(Cable)"/>
    <s v="자동차(일반)"/>
    <s v="CHFUS"/>
    <n v="100002374"/>
    <s v="CHFUS"/>
    <s v="0.22SQ"/>
    <s v="P"/>
    <m/>
    <n v="3000"/>
    <s v="완제품"/>
    <s v="CHFUS 0.22SQ(완제품)"/>
    <s v="A/R송장 (IN)"/>
    <n v="9000"/>
    <s v="M"/>
    <n v="20.16"/>
    <n v="0.24"/>
    <n v="2178"/>
  </r>
  <r>
    <x v="1"/>
    <s v="顾客"/>
    <s v="內需"/>
    <s v="-無-"/>
    <s v="C00001"/>
    <x v="2"/>
    <s v="江苏京信电子有限公司(Cable)"/>
    <s v="자동차(일반)"/>
    <s v="CHFUS"/>
    <n v="100002367"/>
    <s v="CHFUS"/>
    <s v="0.22SQ"/>
    <s v="O"/>
    <m/>
    <n v="3000"/>
    <s v="완제품"/>
    <s v="CHFUS 0.22SQ(완제품)"/>
    <s v="A/R송장 (IN)"/>
    <n v="9000"/>
    <s v="M"/>
    <n v="20.16"/>
    <n v="0.24"/>
    <n v="2178"/>
  </r>
  <r>
    <x v="1"/>
    <s v="顾客"/>
    <s v="內需"/>
    <s v="-無-"/>
    <s v="C00001"/>
    <x v="2"/>
    <s v="江苏京信电子有限公司(Cable)"/>
    <s v="자동차(일반)"/>
    <s v="CHFUS"/>
    <n v="100002363"/>
    <s v="CHFUS"/>
    <s v="0.22SQ"/>
    <s v="B"/>
    <m/>
    <n v="3000"/>
    <s v="완제품"/>
    <s v="CHFUS 0.22SQ(완제품)"/>
    <s v="A/R송장 (IN)"/>
    <n v="9000"/>
    <s v="M"/>
    <n v="20.16"/>
    <n v="0.24"/>
    <n v="2178"/>
  </r>
  <r>
    <x v="1"/>
    <s v="顾客"/>
    <s v="內需"/>
    <s v="-無-"/>
    <s v="C00011"/>
    <x v="0"/>
    <s v="Kyungshin Cable CO.,LTD"/>
    <s v="자동차(일반)"/>
    <s v="CHFUS"/>
    <n v="100002361"/>
    <s v="CHFUS"/>
    <s v="0.22SQ"/>
    <s v="Gr"/>
    <m/>
    <n v="3000"/>
    <s v="완제품"/>
    <s v="CHFUS 0.22SQ(완제품)"/>
    <s v="A/R송장 (IN)"/>
    <n v="300000"/>
    <s v="M"/>
    <n v="672"/>
    <n v="0.03"/>
    <n v="58809.87"/>
  </r>
  <r>
    <x v="1"/>
    <s v="顾客"/>
    <s v="內需"/>
    <s v="-無-"/>
    <s v="C00011"/>
    <x v="0"/>
    <s v="Kyungshin Cable CO.,LTD"/>
    <s v="자동차(일반)"/>
    <s v="CHFUS"/>
    <n v="100002378"/>
    <s v="CHFUS"/>
    <s v="0.22SQ"/>
    <s v="W"/>
    <m/>
    <n v="3000"/>
    <s v="완제품"/>
    <s v="CHFUS 0.22SQ(완제품)"/>
    <s v="A/R송장 (IN)"/>
    <n v="300000"/>
    <s v="M"/>
    <n v="672"/>
    <n v="0.03"/>
    <n v="58809.87"/>
  </r>
  <r>
    <x v="1"/>
    <s v="顾客"/>
    <s v="內需"/>
    <s v="-無-"/>
    <s v="C00011"/>
    <x v="0"/>
    <s v="Kyungshin Cable CO.,LTD"/>
    <s v="자동차(일반)"/>
    <s v="CHFUS"/>
    <n v="100002381"/>
    <s v="CHFUS"/>
    <s v="0.22SQ"/>
    <s v="Y"/>
    <m/>
    <n v="3000"/>
    <s v="완제품"/>
    <s v="CHFUS 0.22SQ(완제품)"/>
    <s v="A/R송장 (IN)"/>
    <n v="300000"/>
    <s v="M"/>
    <n v="672"/>
    <n v="0.03"/>
    <n v="58809.87"/>
  </r>
  <r>
    <x v="1"/>
    <s v="顾客"/>
    <s v="內需"/>
    <s v="-無-"/>
    <s v="C00011"/>
    <x v="0"/>
    <s v="Kyungshin Cable CO.,LTD"/>
    <s v="자동차(일반)"/>
    <s v="CHFUS"/>
    <n v="100002365"/>
    <s v="CHFUS"/>
    <s v="0.22SQ"/>
    <s v="Br"/>
    <m/>
    <n v="3000"/>
    <s v="완제품"/>
    <s v="CHFUS 0.22SQ(완제품)"/>
    <s v="A/R송장 (IN)"/>
    <n v="300000"/>
    <s v="M"/>
    <n v="672"/>
    <n v="0.03"/>
    <n v="58809.87"/>
  </r>
  <r>
    <x v="1"/>
    <s v="顾客"/>
    <s v="內需"/>
    <s v="-無-"/>
    <s v="C00011"/>
    <x v="0"/>
    <s v="Kyungshin Cable CO.,LTD"/>
    <s v="자동차(일반)"/>
    <s v="CHFUS"/>
    <n v="100002367"/>
    <s v="CHFUS"/>
    <s v="0.22SQ"/>
    <s v="O"/>
    <m/>
    <n v="3000"/>
    <s v="완제품"/>
    <s v="CHFUS 0.22SQ(완제품)"/>
    <s v="A/R송장 (IN)"/>
    <n v="300000"/>
    <s v="M"/>
    <n v="672"/>
    <n v="0.03"/>
    <n v="58809.87"/>
  </r>
  <r>
    <x v="1"/>
    <s v="顾客"/>
    <s v="內需"/>
    <s v="-無-"/>
    <s v="C00011"/>
    <x v="0"/>
    <s v="Kyungshin Cable CO.,LTD"/>
    <s v="자동차(일반)"/>
    <s v="CHFUS"/>
    <n v="100002369"/>
    <s v="CHFUS"/>
    <s v="0.22SQ"/>
    <s v="G"/>
    <m/>
    <n v="3000"/>
    <s v="완제품"/>
    <s v="CHFUS 0.22SQ(완제품)"/>
    <s v="A/R송장 (IN)"/>
    <n v="450000"/>
    <s v="M"/>
    <n v="1008"/>
    <n v="0.03"/>
    <n v="88214.81"/>
  </r>
  <r>
    <x v="1"/>
    <s v="顾客"/>
    <s v="內需"/>
    <s v="-無-"/>
    <s v="C00011"/>
    <x v="0"/>
    <s v="Kyungshin Cable CO.,LTD"/>
    <s v="자동차(일반)"/>
    <s v="CHFUS"/>
    <n v="100002372"/>
    <s v="CHFUS"/>
    <s v="0.22SQ"/>
    <s v="L"/>
    <m/>
    <n v="3000"/>
    <s v="완제품"/>
    <s v="CHFUS 0.22SQ(완제품)"/>
    <s v="A/R송장 (IN)"/>
    <n v="300000"/>
    <s v="M"/>
    <n v="672"/>
    <n v="0.03"/>
    <n v="58809.87"/>
  </r>
  <r>
    <x v="1"/>
    <s v="顾客"/>
    <s v="內需"/>
    <s v="-無-"/>
    <s v="C00011"/>
    <x v="0"/>
    <s v="Kyungshin Cable CO.,LTD"/>
    <s v="자동차(일반)"/>
    <s v="CHFUS"/>
    <n v="100002376"/>
    <s v="CHFUS"/>
    <s v="0.22SQ"/>
    <s v="R"/>
    <m/>
    <n v="3000"/>
    <s v="완제품"/>
    <s v="CHFUS 0.22SQ(완제품)"/>
    <s v="A/R송장 (IN)"/>
    <n v="300000"/>
    <s v="M"/>
    <n v="672"/>
    <n v="0.03"/>
    <n v="58809.87"/>
  </r>
  <r>
    <x v="1"/>
    <s v="顾客"/>
    <s v="內需"/>
    <s v="-無-"/>
    <s v="C00011"/>
    <x v="0"/>
    <s v="Kyungshin Cable CO.,LTD"/>
    <s v="자동차(일반)"/>
    <s v="CHFUS"/>
    <n v="100002363"/>
    <s v="CHFUS"/>
    <s v="0.22SQ"/>
    <s v="B"/>
    <m/>
    <n v="3000"/>
    <s v="완제품"/>
    <s v="CHFUS 0.22SQ(완제품)"/>
    <s v="A/R송장 (IN)"/>
    <n v="450000"/>
    <s v="M"/>
    <n v="1008"/>
    <n v="0.03"/>
    <n v="88214.81"/>
  </r>
  <r>
    <x v="1"/>
    <s v="顾客"/>
    <s v="內需"/>
    <s v="-無-"/>
    <s v="C00001"/>
    <x v="2"/>
    <s v="江苏京信电子有限公司(Cable)"/>
    <s v="자동차(일반)"/>
    <s v="자동차일반전선_기타"/>
    <n v="100016127"/>
    <s v="CIVUS"/>
    <s v="0.35SQ"/>
    <s v="Gr"/>
    <m/>
    <n v="2500"/>
    <s v="상품"/>
    <s v="CIVUS 0.35SQ(상품)"/>
    <s v="A/R송장 (IN)"/>
    <n v="5000"/>
    <s v="M"/>
    <n v="15.55"/>
    <n v="0.27"/>
    <n v="1366"/>
  </r>
  <r>
    <x v="1"/>
    <s v="顾客"/>
    <s v="內需"/>
    <s v="-無-"/>
    <s v="C00001"/>
    <x v="2"/>
    <s v="江苏京信电子有限公司(Cable)"/>
    <s v="자동차(일반)"/>
    <s v="자동차일반전선_기타"/>
    <n v="100016140"/>
    <s v="CIVUS"/>
    <s v="0.35SQ"/>
    <s v="W"/>
    <m/>
    <n v="2500"/>
    <s v="상품"/>
    <s v="CIVUS 0.35SQ(상품)"/>
    <s v="A/R송장 (IN)"/>
    <n v="2500"/>
    <s v="M"/>
    <n v="7.78"/>
    <n v="0.27"/>
    <n v="683"/>
  </r>
  <r>
    <x v="1"/>
    <s v="顾客"/>
    <s v="內需"/>
    <s v="-無-"/>
    <s v="C00001"/>
    <x v="2"/>
    <s v="江苏京信电子有限公司(Cable)"/>
    <s v="자동차(일반)"/>
    <s v="자동차일반전선_기타"/>
    <n v="100016053"/>
    <s v="CIVUS"/>
    <s v="0.5SQ"/>
    <s v="Y"/>
    <m/>
    <n v="2000"/>
    <s v="상품"/>
    <s v="CIVUS 0.5SQ(상품)"/>
    <s v="A/R송장 (IN)"/>
    <n v="2000"/>
    <s v="M"/>
    <n v="9.42"/>
    <n v="0.38"/>
    <n v="758"/>
  </r>
  <r>
    <x v="1"/>
    <s v="顾客"/>
    <s v="內需"/>
    <s v="-無-"/>
    <s v="C00001"/>
    <x v="2"/>
    <s v="江苏京信电子有限公司(Cable)"/>
    <s v="자동차(일반)"/>
    <s v="자동차일반전선_기타"/>
    <n v="100015039"/>
    <s v="CIVUS"/>
    <s v="0.35SQ"/>
    <s v="W/B"/>
    <m/>
    <n v="2500"/>
    <s v="상품"/>
    <s v="CIVUS 0.35SQ(상품)"/>
    <s v="A/R송장 (IN)"/>
    <n v="2500"/>
    <s v="M"/>
    <n v="7.78"/>
    <n v="0.27"/>
    <n v="683"/>
  </r>
  <r>
    <x v="1"/>
    <s v="顾客"/>
    <s v="內需"/>
    <s v="-無-"/>
    <s v="C00001"/>
    <x v="2"/>
    <s v="江苏京信电子有限公司(Cable)"/>
    <s v="자동차(일반)"/>
    <s v="자동차일반전선_기타"/>
    <n v="100016128"/>
    <s v="CIVUS"/>
    <s v="0.35SQ"/>
    <s v="L"/>
    <m/>
    <n v="2500"/>
    <s v="상품"/>
    <s v="CIVUS 0.35SQ(상품)"/>
    <s v="A/R송장 (IN)"/>
    <n v="2500"/>
    <s v="M"/>
    <n v="7.78"/>
    <n v="0.27"/>
    <n v="683"/>
  </r>
  <r>
    <x v="1"/>
    <s v="顾客"/>
    <s v="內需"/>
    <s v="-無-"/>
    <s v="C00001"/>
    <x v="2"/>
    <s v="江苏京信电子有限公司(Cable)"/>
    <s v="자동차(일반)"/>
    <s v="자동차일반전선_기타"/>
    <n v="100016127"/>
    <s v="CIVUS"/>
    <s v="0.35SQ"/>
    <s v="Gr"/>
    <m/>
    <n v="2500"/>
    <s v="상품"/>
    <s v="CIVUS 0.35SQ(상품)"/>
    <s v="A/R송장 (IN)"/>
    <n v="5000"/>
    <s v="M"/>
    <n v="15.55"/>
    <n v="0.27"/>
    <n v="1366"/>
  </r>
  <r>
    <x v="1"/>
    <s v="顾客"/>
    <s v="內需"/>
    <s v="-無-"/>
    <s v="C00001"/>
    <x v="2"/>
    <s v="江苏京信电子有限公司(Cable)"/>
    <s v="자동차(일반)"/>
    <s v="자동차일반전선_기타"/>
    <n v="100016140"/>
    <s v="CIVUS"/>
    <s v="0.35SQ"/>
    <s v="W"/>
    <m/>
    <n v="2500"/>
    <s v="상품"/>
    <s v="CIVUS 0.35SQ(상품)"/>
    <s v="A/R송장 (IN)"/>
    <n v="7500"/>
    <s v="M"/>
    <n v="23.33"/>
    <n v="0.27"/>
    <n v="2049"/>
  </r>
  <r>
    <x v="1"/>
    <s v="顾客"/>
    <s v="內需"/>
    <s v="-無-"/>
    <s v="C00001"/>
    <x v="2"/>
    <s v="江苏京信电子有限公司(Cable)"/>
    <s v="자동차(일반)"/>
    <s v="자동차일반전선_기타"/>
    <n v="100015977"/>
    <s v="CIVUS"/>
    <s v="0.35SQ"/>
    <s v="O"/>
    <m/>
    <n v="2500"/>
    <s v="상품"/>
    <s v="CIVUS 0.35SQ(상품)"/>
    <s v="A/R송장 (IN)"/>
    <n v="2500"/>
    <s v="M"/>
    <n v="7.78"/>
    <n v="0.27"/>
    <n v="683"/>
  </r>
  <r>
    <x v="1"/>
    <s v="顾客"/>
    <s v="內需"/>
    <s v="-無-"/>
    <s v="C00001"/>
    <x v="2"/>
    <s v="江苏京信电子有限公司(Cable)"/>
    <s v="자동차(일반)"/>
    <s v="자동차일반전선_기타"/>
    <n v="100016199"/>
    <s v="CIVUS"/>
    <s v="0.35SQ"/>
    <s v="Y"/>
    <m/>
    <n v="2500"/>
    <s v="상품"/>
    <s v="CIVUS 0.35SQ(상품)"/>
    <s v="A/R송장 (IN)"/>
    <n v="2500"/>
    <s v="M"/>
    <n v="7.78"/>
    <n v="0.27"/>
    <n v="683"/>
  </r>
  <r>
    <x v="1"/>
    <s v="顾客"/>
    <s v="內需"/>
    <s v="-無-"/>
    <s v="C00001"/>
    <x v="2"/>
    <s v="江苏京信电子有限公司(Cable)"/>
    <s v="자동차(일반)"/>
    <s v="자동차일반전선_기타"/>
    <n v="100015931"/>
    <s v="CIVUS"/>
    <s v="0.35SQ"/>
    <s v="B"/>
    <m/>
    <n v="2500"/>
    <s v="상품"/>
    <s v="CIVUS 0.35SQ(상품)"/>
    <s v="A/R송장 (IN)"/>
    <n v="2500"/>
    <s v="M"/>
    <n v="7.78"/>
    <n v="0.27"/>
    <n v="683"/>
  </r>
  <r>
    <x v="1"/>
    <s v="顾客"/>
    <s v="內需"/>
    <s v="-無-"/>
    <s v="C00001"/>
    <x v="2"/>
    <s v="江苏京信电子有限公司(Cable)"/>
    <s v="자동차(일반)"/>
    <s v="자동차일반전선_기타"/>
    <n v="100016128"/>
    <s v="CIVUS"/>
    <s v="0.35SQ"/>
    <s v="L"/>
    <m/>
    <n v="2500"/>
    <s v="상품"/>
    <s v="CIVUS 0.35SQ(상품)"/>
    <s v="A/R송장 (IN)"/>
    <n v="5000"/>
    <s v="M"/>
    <n v="15.55"/>
    <n v="0.27"/>
    <n v="1366"/>
  </r>
  <r>
    <x v="1"/>
    <s v="顾客"/>
    <s v="內需"/>
    <s v="-無-"/>
    <s v="C00001"/>
    <x v="2"/>
    <s v="江苏京信电子有限公司(Cable)"/>
    <s v="자동차(일반)"/>
    <s v="자동차일반전선_기타"/>
    <n v="100015049"/>
    <s v="CIVUS"/>
    <s v="0.5SQ"/>
    <s v="R"/>
    <m/>
    <n v="2000"/>
    <s v="상품"/>
    <s v="CIVUS 0.5SQ(상품)"/>
    <s v="A/R송장 (IN)"/>
    <n v="26000"/>
    <s v="M"/>
    <n v="122.46"/>
    <n v="0.38"/>
    <n v="9854"/>
  </r>
  <r>
    <x v="1"/>
    <s v="顾客"/>
    <s v="內需"/>
    <s v="-無-"/>
    <s v="C00001"/>
    <x v="2"/>
    <s v="江苏京信电子有限公司(Cable)"/>
    <s v="자동차(일반)"/>
    <s v="자동차일반전선_기타"/>
    <n v="100016141"/>
    <s v="CIVUS"/>
    <s v="0.5SQ"/>
    <s v="W"/>
    <m/>
    <n v="2000"/>
    <s v="상품"/>
    <s v="CIVUS 0.5SQ(상품)"/>
    <s v="A/R송장 (IN)"/>
    <n v="2000"/>
    <s v="M"/>
    <n v="9.42"/>
    <n v="0.38"/>
    <n v="758"/>
  </r>
  <r>
    <x v="1"/>
    <s v="顾客"/>
    <s v="內需"/>
    <s v="-無-"/>
    <s v="C00001"/>
    <x v="2"/>
    <s v="江苏京信电子有限公司(Cable)"/>
    <s v="자동차(일반)"/>
    <s v="자동차일반전선_기타"/>
    <n v="100015041"/>
    <s v="CIVUS"/>
    <s v="0.35SQ"/>
    <s v="Y/B"/>
    <m/>
    <n v="2500"/>
    <s v="상품"/>
    <s v="CIVUS 0.35SQ(상품)"/>
    <s v="A/R송장 (IN)"/>
    <n v="2500"/>
    <s v="M"/>
    <n v="7.78"/>
    <n v="0.27"/>
    <n v="683"/>
  </r>
  <r>
    <x v="1"/>
    <s v="顾客"/>
    <s v="內需"/>
    <s v="-無-"/>
    <s v="C00001"/>
    <x v="2"/>
    <s v="江苏京信电子有限公司(Cable)"/>
    <s v="자동차(일반)"/>
    <s v="자동차일반전선_기타"/>
    <n v="100017865"/>
    <s v="CIVUS"/>
    <s v="0.35SQ"/>
    <s v="Gr/O"/>
    <m/>
    <n v="2500"/>
    <s v="상품"/>
    <s v="CIVUS 0.35SQ(상품)"/>
    <s v="A/R송장 (IN)"/>
    <n v="2500"/>
    <s v="M"/>
    <n v="7.78"/>
    <n v="0.27"/>
    <n v="683"/>
  </r>
  <r>
    <x v="1"/>
    <s v="顾客"/>
    <s v="內需"/>
    <s v="-無-"/>
    <s v="C00001"/>
    <x v="2"/>
    <s v="江苏京信电子有限公司(Cable)"/>
    <s v="자동차(일반)"/>
    <s v="자동차일반전선_기타"/>
    <n v="100015977"/>
    <s v="CIVUS"/>
    <s v="0.35SQ"/>
    <s v="O"/>
    <m/>
    <n v="2500"/>
    <s v="상품"/>
    <s v="CIVUS 0.35SQ(상품)"/>
    <s v="A/R송장 (IN)"/>
    <n v="2500"/>
    <s v="M"/>
    <n v="7.78"/>
    <n v="0.27"/>
    <n v="683"/>
  </r>
  <r>
    <x v="1"/>
    <s v="顾客"/>
    <s v="內需"/>
    <s v="-無-"/>
    <s v="C00001"/>
    <x v="2"/>
    <s v="江苏京信电子有限公司(Cable)"/>
    <s v="자동차(일반)"/>
    <s v="자동차일반전선_기타"/>
    <n v="100015040"/>
    <s v="CIVUS"/>
    <s v="0.35SQ"/>
    <s v="W/O"/>
    <m/>
    <n v="2500"/>
    <s v="상품"/>
    <s v="CIVUS 0.35SQ(상품)"/>
    <s v="A/R송장 (IN)"/>
    <n v="2500"/>
    <s v="M"/>
    <n v="7.78"/>
    <n v="0.27"/>
    <n v="683"/>
  </r>
  <r>
    <x v="1"/>
    <s v="顾客"/>
    <s v="內需"/>
    <s v="-無-"/>
    <s v="C00001"/>
    <x v="2"/>
    <s v="江苏京信电子有限公司(Cable)"/>
    <s v="자동차(일반)"/>
    <s v="자동차일반전선_기타"/>
    <n v="100016128"/>
    <s v="CIVUS"/>
    <s v="0.35SQ"/>
    <s v="L"/>
    <m/>
    <n v="2500"/>
    <s v="상품"/>
    <s v="CIVUS 0.35SQ(상품)"/>
    <s v="A/R송장 (IN)"/>
    <n v="5000"/>
    <s v="M"/>
    <n v="15.55"/>
    <n v="0.27"/>
    <n v="1366"/>
  </r>
  <r>
    <x v="1"/>
    <s v="顾客"/>
    <s v="內需"/>
    <s v="-無-"/>
    <s v="C00001"/>
    <x v="2"/>
    <s v="江苏京信电子有限公司(Cable)"/>
    <s v="자동차(일반)"/>
    <s v="자동차일반전선_기타"/>
    <n v="100015976"/>
    <s v="CIVUS"/>
    <s v="0.35SQ"/>
    <s v="G"/>
    <m/>
    <n v="2500"/>
    <s v="상품"/>
    <s v="CIVUS 0.35SQ(상품)"/>
    <s v="A/R송장 (IN)"/>
    <n v="5000"/>
    <s v="M"/>
    <n v="15.55"/>
    <n v="0.27"/>
    <n v="1366"/>
  </r>
  <r>
    <x v="1"/>
    <s v="顾客"/>
    <s v="內需"/>
    <s v="-無-"/>
    <s v="C00001"/>
    <x v="2"/>
    <s v="江苏京信电子有限公司(Cable)"/>
    <s v="자동차(일반)"/>
    <s v="자동차일반전선_기타"/>
    <n v="100015931"/>
    <s v="CIVUS"/>
    <s v="0.35SQ"/>
    <s v="B"/>
    <m/>
    <n v="2500"/>
    <s v="상품"/>
    <s v="CIVUS 0.35SQ(상품)"/>
    <s v="A/R송장 (IN)"/>
    <n v="5000"/>
    <s v="M"/>
    <n v="15.55"/>
    <n v="0.27"/>
    <n v="1366"/>
  </r>
  <r>
    <x v="1"/>
    <s v="顾客"/>
    <s v="內需"/>
    <s v="-無-"/>
    <s v="C00001"/>
    <x v="2"/>
    <s v="江苏京信电子有限公司(Cable)"/>
    <s v="자동차(일반)"/>
    <s v="자동차일반전선_기타"/>
    <n v="100016129"/>
    <s v="CIVUS"/>
    <s v="0.35SQ"/>
    <s v="R"/>
    <m/>
    <n v="2500"/>
    <s v="상품"/>
    <s v="CIVUS 0.35SQ(상품)"/>
    <s v="A/R송장 (IN)"/>
    <n v="5000"/>
    <s v="M"/>
    <n v="1113.05"/>
    <n v="0.27"/>
    <n v="1366"/>
  </r>
  <r>
    <x v="1"/>
    <s v="顾客"/>
    <s v="內需"/>
    <s v="-無-"/>
    <s v="C00001"/>
    <x v="2"/>
    <s v="江苏京信电子有限公司(Cable)"/>
    <s v="자동차(일반)"/>
    <s v="자동차일반전선_기타"/>
    <n v="100016199"/>
    <s v="CIVUS"/>
    <s v="0.35SQ"/>
    <s v="Y"/>
    <m/>
    <n v="2500"/>
    <s v="상품"/>
    <s v="CIVUS 0.35SQ(상품)"/>
    <s v="A/R송장 (IN)"/>
    <n v="5000"/>
    <s v="M"/>
    <n v="15.55"/>
    <n v="0.27"/>
    <n v="1366"/>
  </r>
  <r>
    <x v="1"/>
    <s v="顾客"/>
    <s v="內需"/>
    <s v="-無-"/>
    <s v="C00001"/>
    <x v="2"/>
    <s v="江苏京信电子有限公司(Cable)"/>
    <s v="자동차(일반)"/>
    <s v="자동차일반전선_기타"/>
    <n v="100015977"/>
    <s v="CIVUS"/>
    <s v="0.35SQ"/>
    <s v="O"/>
    <m/>
    <n v="2500"/>
    <s v="상품"/>
    <s v="CIVUS 0.35SQ(상품)"/>
    <s v="A/R송장 (IN)"/>
    <n v="2500"/>
    <s v="M"/>
    <n v="7.78"/>
    <n v="0.27"/>
    <n v="683"/>
  </r>
  <r>
    <x v="1"/>
    <s v="顾客"/>
    <s v="內需"/>
    <s v="-無-"/>
    <s v="C00001"/>
    <x v="2"/>
    <s v="江苏京信电子有限公司(Cable)"/>
    <s v="자동차(일반)"/>
    <s v="자동차일반전선_기타"/>
    <n v="100016225"/>
    <s v="CIVUS"/>
    <s v="0.35SQ"/>
    <s v="P"/>
    <m/>
    <n v="2500"/>
    <s v="상품"/>
    <s v="CIVUS 0.35SQ(상품)"/>
    <s v="A/R송장 (IN)"/>
    <n v="5000"/>
    <s v="M"/>
    <n v="1113.05"/>
    <n v="0.27"/>
    <n v="1366"/>
  </r>
  <r>
    <x v="1"/>
    <s v="顾客"/>
    <s v="內需"/>
    <s v="-無-"/>
    <s v="C00001"/>
    <x v="2"/>
    <s v="江苏京信电子有限公司(Cable)"/>
    <s v="자동차(일반)"/>
    <s v="자동차일반전선_기타"/>
    <n v="100015029"/>
    <s v="CIVUS"/>
    <s v="0.35SQ"/>
    <s v="Br"/>
    <m/>
    <n v="2500"/>
    <s v="상품"/>
    <s v="CIVUS 0.35SQ(상품)"/>
    <s v="A/R송장 (IN)"/>
    <n v="2500"/>
    <s v="M"/>
    <n v="7.78"/>
    <n v="0.27"/>
    <n v="683"/>
  </r>
  <r>
    <x v="1"/>
    <s v="顾客"/>
    <s v="內需"/>
    <s v="-無-"/>
    <s v="C00001"/>
    <x v="2"/>
    <s v="江苏京信电子有限公司(Cable)"/>
    <s v="자동차(일반)"/>
    <s v="자동차일반전선_기타"/>
    <n v="100016128"/>
    <s v="CIVUS"/>
    <s v="0.35SQ"/>
    <s v="L"/>
    <m/>
    <n v="2500"/>
    <s v="상품"/>
    <s v="CIVUS 0.35SQ(상품)"/>
    <s v="A/R송장 (IN)"/>
    <n v="2500"/>
    <s v="M"/>
    <n v="7.78"/>
    <n v="0.27"/>
    <n v="683"/>
  </r>
  <r>
    <x v="1"/>
    <s v="顾客"/>
    <s v="內需"/>
    <s v="-無-"/>
    <s v="C00001"/>
    <x v="2"/>
    <s v="江苏京信电子有限公司(Cable)"/>
    <s v="자동차(일반)"/>
    <s v="자동차일반전선_기타"/>
    <n v="100015035"/>
    <s v="CIVUS"/>
    <s v="0.35SQ"/>
    <s v="O/B"/>
    <m/>
    <n v="2500"/>
    <s v="상품"/>
    <s v="CIVUS 0.35SQ(상품)"/>
    <s v="A/R송장 (IN)"/>
    <n v="2500"/>
    <s v="M"/>
    <n v="7.78"/>
    <n v="0.27"/>
    <n v="683"/>
  </r>
  <r>
    <x v="1"/>
    <s v="顾客"/>
    <s v="內需"/>
    <s v="-無-"/>
    <s v="C00001"/>
    <x v="2"/>
    <s v="江苏京信电子有限公司(Cable)"/>
    <s v="자동차(일반)"/>
    <s v="자동차일반전선_기타"/>
    <n v="100016140"/>
    <s v="CIVUS"/>
    <s v="0.35SQ"/>
    <s v="W"/>
    <m/>
    <n v="2500"/>
    <s v="상품"/>
    <s v="CIVUS 0.35SQ(상품)"/>
    <s v="A/R송장 (IN)"/>
    <n v="2500"/>
    <s v="M"/>
    <n v="7.78"/>
    <n v="0.27"/>
    <n v="683"/>
  </r>
  <r>
    <x v="1"/>
    <s v="顾客"/>
    <s v="內需"/>
    <s v="-無-"/>
    <s v="C00001"/>
    <x v="2"/>
    <s v="江苏京信电子有限公司(Cable)"/>
    <s v="자동차(일반)"/>
    <s v="자동차일반전선_기타"/>
    <n v="100016127"/>
    <s v="CIVUS"/>
    <s v="0.35SQ"/>
    <s v="Gr"/>
    <m/>
    <n v="2500"/>
    <s v="상품"/>
    <s v="CIVUS 0.35SQ(상품)"/>
    <s v="A/R송장 (IN)"/>
    <n v="10000"/>
    <s v="M"/>
    <n v="31.1"/>
    <n v="0.27"/>
    <n v="2732"/>
  </r>
  <r>
    <x v="1"/>
    <s v="顾客"/>
    <s v="內需"/>
    <s v="-無-"/>
    <s v="C00001"/>
    <x v="2"/>
    <s v="江苏京信电子有限公司(Cable)"/>
    <s v="자동차(일반)"/>
    <s v="자동차일반전선_기타"/>
    <n v="100015033"/>
    <s v="CIVUS"/>
    <s v="0.35SQ"/>
    <s v="Gr/B"/>
    <m/>
    <n v="2500"/>
    <s v="상품"/>
    <s v="CIVUS 0.35SQ(상품)"/>
    <s v="A/R송장 (IN)"/>
    <n v="2500"/>
    <s v="M"/>
    <n v="7.78"/>
    <n v="0.27"/>
    <n v="683"/>
  </r>
  <r>
    <x v="1"/>
    <s v="顾客"/>
    <s v="內需"/>
    <s v="-無-"/>
    <s v="C00001"/>
    <x v="2"/>
    <s v="江苏京信电子有限公司(Cable)"/>
    <s v="자동차(일반)"/>
    <s v="자동차일반전선_기타"/>
    <n v="100016128"/>
    <s v="CIVUS"/>
    <s v="0.35SQ"/>
    <s v="L"/>
    <m/>
    <n v="2500"/>
    <s v="상품"/>
    <s v="CIVUS 0.35SQ(상품)"/>
    <s v="A/R송장 (IN)"/>
    <n v="2500"/>
    <s v="M"/>
    <n v="7.78"/>
    <n v="0.27"/>
    <n v="683"/>
  </r>
  <r>
    <x v="1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9000"/>
    <s v="M"/>
    <n v="648.45000000000005"/>
    <n v="6.4"/>
    <n v="57631.77"/>
  </r>
  <r>
    <x v="1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1560"/>
    <s v="M"/>
    <n v="112.4"/>
    <n v="6.4"/>
    <n v="9989.51"/>
  </r>
  <r>
    <x v="1"/>
    <s v="顾客"/>
    <s v="內需"/>
    <s v="-無-"/>
    <s v="C00014"/>
    <x v="7"/>
    <s v="上海李尔实业交通汽车部件有限公司"/>
    <s v="자동차(특수)"/>
    <s v="자동차특수전선/기타"/>
    <n v="100021327"/>
    <s v="CU-R3EPDM"/>
    <s v="10SQ(C)"/>
    <s v="R/L"/>
    <m/>
    <n v="1500"/>
    <s v="상품"/>
    <s v="CU-R3EPDM 10SQ(상품)"/>
    <s v="A/R송장 (IN)"/>
    <n v="1500"/>
    <s v="M"/>
    <n v="131.25"/>
    <n v="8.24"/>
    <n v="12367.2"/>
  </r>
  <r>
    <x v="1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8610"/>
    <s v="M"/>
    <n v="620.35"/>
    <n v="6.4"/>
    <n v="55134.39"/>
  </r>
  <r>
    <x v="1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11740"/>
    <s v="M"/>
    <n v="845.87"/>
    <n v="6.4"/>
    <n v="75177.440000000002"/>
  </r>
  <r>
    <x v="1"/>
    <s v="顾客"/>
    <s v="內需"/>
    <s v="-無-"/>
    <s v="C00014"/>
    <x v="7"/>
    <s v="上海李尔实业交通汽车部件有限公司"/>
    <s v="자동차(특수)"/>
    <s v="자동차특수전선/기타"/>
    <n v="100021327"/>
    <s v="CU-R3EPDM"/>
    <s v="10SQ(C)"/>
    <s v="R/L"/>
    <m/>
    <n v="1500"/>
    <s v="상품"/>
    <s v="CU-R3EPDM 10SQ(상품)"/>
    <s v="A/R송장 (IN)"/>
    <n v="1500"/>
    <s v="M"/>
    <n v="131.25"/>
    <n v="8.24"/>
    <n v="12367.2"/>
  </r>
  <r>
    <x v="1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3120"/>
    <s v="M"/>
    <n v="224.8"/>
    <n v="6.4"/>
    <n v="19979.009999999998"/>
  </r>
  <r>
    <x v="1"/>
    <s v="顾客"/>
    <s v="內需"/>
    <s v="-無-"/>
    <s v="C00014"/>
    <x v="7"/>
    <s v="上海李尔实业交通汽车部件有限公司"/>
    <s v="자동차(특수)"/>
    <s v="자동차특수전선/기타"/>
    <n v="100021327"/>
    <s v="CU-R3EPDM"/>
    <s v="10SQ(C)"/>
    <s v="R/L"/>
    <m/>
    <n v="1500"/>
    <s v="상품"/>
    <s v="CU-R3EPDM 10SQ(상품)"/>
    <s v="A/R송장 (IN)"/>
    <n v="1500"/>
    <s v="M"/>
    <n v="131.25"/>
    <n v="8.24"/>
    <n v="12367.2"/>
  </r>
  <r>
    <x v="1"/>
    <s v="顾客"/>
    <s v="內需"/>
    <s v="-無-"/>
    <s v="C00014"/>
    <x v="7"/>
    <s v="上海李尔实业交通汽车部件有限公司"/>
    <s v="자동차(특수)"/>
    <s v="자동차특수전선/기타"/>
    <n v="100021328"/>
    <s v="CU-R3EPDM"/>
    <s v="10SQ(C)"/>
    <s v="R/Y"/>
    <m/>
    <n v="1500"/>
    <s v="상품"/>
    <s v="CU-R3EPDM 10SQ(상품)"/>
    <s v="A/R송장 (IN)"/>
    <n v="3000"/>
    <s v="M"/>
    <n v="262.5"/>
    <n v="8.24"/>
    <n v="24734.400000000001"/>
  </r>
  <r>
    <x v="1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6000"/>
    <s v="M"/>
    <n v="432.3"/>
    <n v="6.4"/>
    <n v="38421.18"/>
  </r>
  <r>
    <x v="1"/>
    <s v="顾客"/>
    <s v="內需"/>
    <s v="-無-"/>
    <s v="C00014"/>
    <x v="7"/>
    <s v="上海李尔实业交通汽车部件有限公司"/>
    <s v="자동차(특수)"/>
    <s v="자동차특수전선/기타"/>
    <n v="100021327"/>
    <s v="CU-R3EPDM"/>
    <s v="10SQ(C)"/>
    <s v="R/L"/>
    <m/>
    <n v="1500"/>
    <s v="상품"/>
    <s v="CU-R3EPDM 10SQ(상품)"/>
    <s v="A/R송장 (IN)"/>
    <n v="6420"/>
    <s v="M"/>
    <n v="561.75"/>
    <n v="8.24"/>
    <n v="52931.62"/>
  </r>
  <r>
    <x v="1"/>
    <s v="顾客"/>
    <s v="內需"/>
    <s v="-無-"/>
    <s v="C00014"/>
    <x v="7"/>
    <s v="上海李尔实业交通汽车部件有限公司"/>
    <s v="자동차(특수)"/>
    <s v="자동차특수전선/기타"/>
    <n v="100021328"/>
    <s v="CU-R3EPDM"/>
    <s v="10SQ(C)"/>
    <s v="R/Y"/>
    <m/>
    <n v="1500"/>
    <s v="상품"/>
    <s v="CU-R3EPDM 10SQ(상품)"/>
    <s v="A/R송장 (IN)"/>
    <n v="4500"/>
    <s v="M"/>
    <n v="393.75"/>
    <n v="8.24"/>
    <n v="37101.599999999999"/>
  </r>
  <r>
    <x v="1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10360"/>
    <s v="M"/>
    <n v="746.44"/>
    <n v="6.4"/>
    <n v="66340.570000000007"/>
  </r>
  <r>
    <x v="1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6000"/>
    <s v="M"/>
    <n v="432.3"/>
    <n v="6.4"/>
    <n v="38421.18"/>
  </r>
  <r>
    <x v="1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3180"/>
    <s v="M"/>
    <n v="229.12"/>
    <n v="6.4"/>
    <n v="20363.23"/>
  </r>
  <r>
    <x v="1"/>
    <s v="顾客"/>
    <s v="內需"/>
    <s v="-無-"/>
    <s v="C00014"/>
    <x v="7"/>
    <s v="上海李尔实业交通汽车部件有限公司"/>
    <s v="자동차(특수)"/>
    <s v="자동차특수전선/기타"/>
    <n v="100021327"/>
    <s v="CU-R3EPDM"/>
    <s v="10SQ(C)"/>
    <s v="R/L"/>
    <m/>
    <n v="1500"/>
    <s v="상품"/>
    <s v="CU-R3EPDM 10SQ(상품)"/>
    <s v="A/R송장 (IN)"/>
    <n v="3000"/>
    <s v="M"/>
    <n v="262.5"/>
    <n v="8.24"/>
    <n v="24734.400000000001"/>
  </r>
  <r>
    <x v="1"/>
    <s v="顾客"/>
    <s v="內需"/>
    <s v="-無-"/>
    <s v="C00014"/>
    <x v="7"/>
    <s v="上海李尔实业交通汽车部件有限公司"/>
    <s v="자동차(특수)"/>
    <s v="자동차특수전선/기타"/>
    <n v="100021328"/>
    <s v="CU-R3EPDM"/>
    <s v="10SQ(C)"/>
    <s v="R/Y"/>
    <m/>
    <n v="1500"/>
    <s v="상품"/>
    <s v="CU-R3EPDM 10SQ(상품)"/>
    <s v="A/R송장 (IN)"/>
    <n v="3000"/>
    <s v="M"/>
    <n v="262.5"/>
    <n v="8.24"/>
    <n v="24734.400000000001"/>
  </r>
  <r>
    <x v="1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3290"/>
    <s v="M"/>
    <n v="237.04"/>
    <n v="6.4"/>
    <n v="21067.61"/>
  </r>
  <r>
    <x v="1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3200"/>
    <s v="M"/>
    <n v="230.56"/>
    <n v="6.4"/>
    <n v="20491.3"/>
  </r>
  <r>
    <x v="1"/>
    <s v="顾客"/>
    <s v="內需"/>
    <s v="-無-"/>
    <s v="C00014"/>
    <x v="7"/>
    <s v="上海李尔实业交通汽车部件有限公司"/>
    <s v="자동차(특수)"/>
    <s v="자동차특수전선/기타"/>
    <n v="100021327"/>
    <s v="CU-R3EPDM"/>
    <s v="10SQ(C)"/>
    <s v="R/L"/>
    <m/>
    <n v="1500"/>
    <s v="상품"/>
    <s v="CU-R3EPDM 10SQ(상품)"/>
    <s v="A/R송장 (IN)"/>
    <n v="4500"/>
    <s v="M"/>
    <n v="393.75"/>
    <n v="8.24"/>
    <n v="37101.599999999999"/>
  </r>
  <r>
    <x v="1"/>
    <s v="顾客"/>
    <s v="內需"/>
    <s v="-無-"/>
    <s v="C00014"/>
    <x v="7"/>
    <s v="上海李尔实业交通汽车部件有限公司"/>
    <s v="자동차(특수)"/>
    <s v="자동차특수전선/기타"/>
    <n v="100021327"/>
    <s v="CU-R3EPDM"/>
    <s v="10SQ(C)"/>
    <s v="R/L"/>
    <m/>
    <n v="1500"/>
    <s v="상품"/>
    <s v="CU-R3EPDM 10SQ(상품)"/>
    <s v="A/R송장 (IN)"/>
    <n v="1530"/>
    <s v="M"/>
    <n v="133.88"/>
    <n v="8.24"/>
    <n v="12614.54"/>
  </r>
  <r>
    <x v="1"/>
    <s v="顾客"/>
    <s v="內需"/>
    <s v="-無-"/>
    <s v="C00014"/>
    <x v="7"/>
    <s v="上海李尔实业交通汽车部件有限公司"/>
    <s v="자동차(특수)"/>
    <s v="자동차특수전선/기타"/>
    <n v="100021328"/>
    <s v="CU-R3EPDM"/>
    <s v="10SQ(C)"/>
    <s v="R/Y"/>
    <m/>
    <n v="1500"/>
    <s v="상품"/>
    <s v="CU-R3EPDM 10SQ(상품)"/>
    <s v="A/R송장 (IN)"/>
    <n v="9000"/>
    <s v="M"/>
    <n v="787.5"/>
    <n v="8.24"/>
    <n v="74203.199999999997"/>
  </r>
  <r>
    <x v="1"/>
    <s v="顾客"/>
    <s v="內需"/>
    <s v="-無-"/>
    <s v="C00014"/>
    <x v="7"/>
    <s v="上海李尔实业交通汽车部件有限公司"/>
    <s v="자동차(특수)"/>
    <s v="자동차특수전선/기타"/>
    <n v="100021327"/>
    <s v="CU-R3EPDM"/>
    <s v="10SQ(C)"/>
    <s v="R/L"/>
    <m/>
    <n v="1500"/>
    <s v="상품"/>
    <s v="CU-R3EPDM 10SQ(상품)"/>
    <s v="A/R송장 (IN)"/>
    <n v="3000"/>
    <s v="M"/>
    <n v="262.5"/>
    <n v="8.24"/>
    <n v="24734.400000000001"/>
  </r>
  <r>
    <x v="1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7430"/>
    <s v="M"/>
    <n v="535.33000000000004"/>
    <n v="6.4"/>
    <n v="47578.23"/>
  </r>
  <r>
    <x v="1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1500"/>
    <s v="M"/>
    <n v="108.08"/>
    <n v="6.4"/>
    <n v="9605.2999999999993"/>
  </r>
  <r>
    <x v="1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13500"/>
    <s v="M"/>
    <n v="972.68"/>
    <n v="6.4"/>
    <n v="86447.66"/>
  </r>
  <r>
    <x v="1"/>
    <s v="顾客"/>
    <s v="內需"/>
    <s v="-無-"/>
    <s v="C00014"/>
    <x v="7"/>
    <s v="上海李尔实业交通汽车部件有限公司"/>
    <s v="자동차(특수)"/>
    <s v="자동차특수전선/기타"/>
    <n v="100021327"/>
    <s v="CU-R3EPDM"/>
    <s v="10SQ(C)"/>
    <s v="R/L"/>
    <m/>
    <n v="1500"/>
    <s v="상품"/>
    <s v="CU-R3EPDM 10SQ(상품)"/>
    <s v="A/R송장 (IN)"/>
    <n v="4500"/>
    <s v="M"/>
    <n v="393.75"/>
    <n v="8.24"/>
    <n v="37101.599999999999"/>
  </r>
  <r>
    <x v="1"/>
    <s v="顾客"/>
    <s v="內需"/>
    <s v="-無-"/>
    <s v="C00014"/>
    <x v="7"/>
    <s v="上海李尔实业交通汽车部件有限公司"/>
    <s v="자동차(특수)"/>
    <s v="자동차특수전선/기타"/>
    <n v="100021328"/>
    <s v="CU-R3EPDM"/>
    <s v="10SQ(C)"/>
    <s v="R/Y"/>
    <m/>
    <n v="1500"/>
    <s v="상품"/>
    <s v="CU-R3EPDM 10SQ(상품)"/>
    <s v="A/R송장 (IN)"/>
    <n v="4500"/>
    <s v="M"/>
    <n v="393.75"/>
    <n v="8.24"/>
    <n v="37101.599999999999"/>
  </r>
  <r>
    <x v="1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7820"/>
    <s v="M"/>
    <n v="563.42999999999995"/>
    <n v="6.4"/>
    <n v="50075.6"/>
  </r>
  <r>
    <x v="1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4500"/>
    <s v="M"/>
    <n v="324.23"/>
    <n v="6.4"/>
    <n v="28815.89"/>
  </r>
  <r>
    <x v="1"/>
    <s v="顾客"/>
    <s v="內需"/>
    <s v="-無-"/>
    <s v="C00014"/>
    <x v="7"/>
    <s v="上海李尔实业交通汽车部件有限公司"/>
    <s v="자동차(특수)"/>
    <s v="자동차특수전선/기타"/>
    <n v="100021327"/>
    <s v="CU-R3EPDM"/>
    <s v="10SQ(C)"/>
    <s v="R/L"/>
    <m/>
    <n v="1500"/>
    <s v="상품"/>
    <s v="CU-R3EPDM 10SQ(상품)"/>
    <s v="A/R송장 (IN)"/>
    <n v="7500"/>
    <s v="M"/>
    <n v="656.25"/>
    <n v="8.24"/>
    <n v="61836"/>
  </r>
  <r>
    <x v="1"/>
    <s v="顾客"/>
    <s v="內需"/>
    <s v="-無-"/>
    <s v="C00014"/>
    <x v="7"/>
    <s v="上海李尔实业交通汽车部件有限公司"/>
    <s v="자동차(특수)"/>
    <s v="자동차특수전선/기타"/>
    <n v="100021328"/>
    <s v="CU-R3EPDM"/>
    <s v="10SQ(C)"/>
    <s v="R/Y"/>
    <m/>
    <n v="1500"/>
    <s v="상품"/>
    <s v="CU-R3EPDM 10SQ(상품)"/>
    <s v="A/R송장 (IN)"/>
    <n v="4500"/>
    <s v="M"/>
    <n v="393.75"/>
    <n v="8.24"/>
    <n v="37101.599999999999"/>
  </r>
  <r>
    <x v="1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13500"/>
    <s v="M"/>
    <n v="972.68"/>
    <n v="6.4"/>
    <n v="86447.66"/>
  </r>
  <r>
    <x v="1"/>
    <s v="顾客"/>
    <s v="內需"/>
    <s v="-無-"/>
    <s v="C00014"/>
    <x v="7"/>
    <s v="上海李尔实业交通汽车部件有限公司"/>
    <s v="자동차(특수)"/>
    <s v="자동차특수전선/기타"/>
    <n v="100021327"/>
    <s v="CU-R3EPDM"/>
    <s v="10SQ(C)"/>
    <s v="R/L"/>
    <m/>
    <n v="1500"/>
    <s v="상품"/>
    <s v="CU-R3EPDM 10SQ(상품)"/>
    <s v="A/R송장 (IN)"/>
    <n v="1500"/>
    <s v="M"/>
    <n v="131.25"/>
    <n v="8.24"/>
    <n v="12367.2"/>
  </r>
  <r>
    <x v="1"/>
    <s v="顾客"/>
    <s v="內需"/>
    <s v="-無-"/>
    <s v="C00014"/>
    <x v="7"/>
    <s v="上海李尔实业交通汽车部件有限公司"/>
    <s v="자동차(특수)"/>
    <s v="자동차특수전선/기타"/>
    <n v="100021328"/>
    <s v="CU-R3EPDM"/>
    <s v="10SQ(C)"/>
    <s v="R/Y"/>
    <m/>
    <n v="1500"/>
    <s v="상품"/>
    <s v="CU-R3EPDM 10SQ(상품)"/>
    <s v="A/R송장 (IN)"/>
    <n v="4550"/>
    <s v="M"/>
    <n v="398.13"/>
    <n v="8.24"/>
    <n v="37513.839999999997"/>
  </r>
  <r>
    <x v="1"/>
    <s v="顾客"/>
    <s v="內需"/>
    <s v="-無-"/>
    <s v="C00014"/>
    <x v="7"/>
    <s v="上海李尔实业交通汽车部件有限公司"/>
    <s v="자동차(특수)"/>
    <s v="자동차특수전선/기타"/>
    <n v="100021327"/>
    <s v="CU-R3EPDM"/>
    <s v="10SQ(C)"/>
    <s v="R/L"/>
    <m/>
    <n v="1500"/>
    <s v="상품"/>
    <s v="CU-R3EPDM 10SQ(상품)"/>
    <s v="A/R송장 (IN)"/>
    <n v="4500"/>
    <s v="M"/>
    <n v="393.75"/>
    <n v="8.24"/>
    <n v="37101.599999999999"/>
  </r>
  <r>
    <x v="1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10500"/>
    <s v="M"/>
    <n v="756.53"/>
    <n v="6.4"/>
    <n v="67237.070000000007"/>
  </r>
  <r>
    <x v="1"/>
    <s v="顾客"/>
    <s v="內需"/>
    <s v="-無-"/>
    <s v="C00014"/>
    <x v="7"/>
    <s v="上海李尔实业交通汽车部件有限公司"/>
    <s v="자동차(특수)"/>
    <s v="자동차특수전선/기타"/>
    <n v="100021328"/>
    <s v="CU-R3EPDM"/>
    <s v="10SQ(C)"/>
    <s v="R/Y"/>
    <m/>
    <n v="1500"/>
    <s v="상품"/>
    <s v="CU-R3EPDM 10SQ(상품)"/>
    <s v="A/R송장 (IN)"/>
    <n v="3000"/>
    <s v="M"/>
    <n v="262.5"/>
    <n v="8.24"/>
    <n v="24734.400000000001"/>
  </r>
  <r>
    <x v="1"/>
    <s v="顾客"/>
    <s v="內需"/>
    <s v="-無-"/>
    <s v="C00014"/>
    <x v="7"/>
    <s v="上海李尔实业交通汽车部件有限公司"/>
    <s v="자동차(특수)"/>
    <s v="자동차특수전선/기타"/>
    <n v="100021328"/>
    <s v="CU-R3EPDM"/>
    <s v="10SQ(C)"/>
    <s v="R/Y"/>
    <m/>
    <n v="1500"/>
    <s v="상품"/>
    <s v="CU-R3EPDM 10SQ(상품)"/>
    <s v="A/R송장 (IN)"/>
    <n v="4500"/>
    <s v="M"/>
    <n v="393.75"/>
    <n v="8.24"/>
    <n v="37101.599999999999"/>
  </r>
  <r>
    <x v="1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1500"/>
    <s v="M"/>
    <n v="108.08"/>
    <n v="6.4"/>
    <n v="9605.2999999999993"/>
  </r>
  <r>
    <x v="1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4500"/>
    <s v="M"/>
    <n v="324.23"/>
    <n v="6.4"/>
    <n v="28815.89"/>
  </r>
  <r>
    <x v="1"/>
    <s v="顾客"/>
    <s v="內需"/>
    <s v="-無-"/>
    <s v="C00014"/>
    <x v="7"/>
    <s v="上海李尔实业交通汽车部件有限公司"/>
    <s v="자동차(특수)"/>
    <s v="자동차특수전선/기타"/>
    <n v="100021327"/>
    <s v="CU-R3EPDM"/>
    <s v="10SQ(C)"/>
    <s v="R/L"/>
    <m/>
    <n v="1500"/>
    <s v="상품"/>
    <s v="CU-R3EPDM 10SQ(상품)"/>
    <s v="A/R송장 (IN)"/>
    <n v="1220"/>
    <s v="M"/>
    <n v="106.75"/>
    <n v="8.24"/>
    <n v="10058.66"/>
  </r>
  <r>
    <x v="1"/>
    <s v="顾客"/>
    <s v="內需"/>
    <s v="-無-"/>
    <s v="C00014"/>
    <x v="7"/>
    <s v="上海李尔实业交通汽车部件有限公司"/>
    <s v="자동차(특수)"/>
    <s v="자동차특수전선/기타"/>
    <n v="100021328"/>
    <s v="CU-R3EPDM"/>
    <s v="10SQ(C)"/>
    <s v="R/Y"/>
    <m/>
    <n v="1500"/>
    <s v="상품"/>
    <s v="CU-R3EPDM 10SQ(상품)"/>
    <s v="A/R송장 (IN)"/>
    <n v="3000"/>
    <s v="M"/>
    <n v="262.5"/>
    <n v="8.24"/>
    <n v="24734.400000000001"/>
  </r>
  <r>
    <x v="1"/>
    <s v="顾客"/>
    <s v="內需"/>
    <s v="-無-"/>
    <s v="C00014"/>
    <x v="7"/>
    <s v="上海李尔实业交通汽车部件有限公司"/>
    <s v="자동차(특수)"/>
    <s v="자동차특수전선/기타"/>
    <n v="100021328"/>
    <s v="CU-R3EPDM"/>
    <s v="10SQ(C)"/>
    <s v="R/Y"/>
    <m/>
    <n v="1500"/>
    <s v="상품"/>
    <s v="CU-R3EPDM 10SQ(상품)"/>
    <s v="A/R송장 (IN)"/>
    <n v="1500"/>
    <s v="M"/>
    <n v="131.25"/>
    <n v="8.24"/>
    <n v="12367.2"/>
  </r>
  <r>
    <x v="1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7610"/>
    <s v="M"/>
    <n v="548.29999999999995"/>
    <n v="6.4"/>
    <n v="48730.86"/>
  </r>
  <r>
    <x v="1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4540"/>
    <s v="M"/>
    <n v="327.11"/>
    <n v="6.4"/>
    <n v="29072.03"/>
  </r>
  <r>
    <x v="1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4500"/>
    <s v="M"/>
    <n v="324.23"/>
    <n v="6.4"/>
    <n v="28815.86"/>
  </r>
  <r>
    <x v="1"/>
    <s v="顾客"/>
    <s v="內需"/>
    <s v="-無-"/>
    <s v="C00014"/>
    <x v="7"/>
    <s v="上海李尔实业交通汽车部件有限公司"/>
    <s v="자동차(특수)"/>
    <s v="자동차특수전선/기타"/>
    <n v="100016968"/>
    <s v="CU-R4EPDM"/>
    <s v="25SQ(C)"/>
    <s v="R/W"/>
    <m/>
    <n v="1000"/>
    <s v="상품"/>
    <s v="CU-R4EPDM 25SQ(상품)"/>
    <s v="A/R송장 (IN)"/>
    <n v="2000"/>
    <s v="M"/>
    <n v="431.92"/>
    <n v="18.53"/>
    <n v="37064.42"/>
  </r>
  <r>
    <x v="1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5000"/>
    <s v="M"/>
    <n v="1515.4"/>
    <n v="28.52"/>
    <n v="142601.54999999999"/>
  </r>
  <r>
    <x v="1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6000"/>
    <s v="M"/>
    <n v="1818.48"/>
    <n v="28.52"/>
    <n v="171121.86"/>
  </r>
  <r>
    <x v="1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1000"/>
    <s v="M"/>
    <n v="303.08"/>
    <n v="28.52"/>
    <n v="28520.31"/>
  </r>
  <r>
    <x v="1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2000"/>
    <s v="M"/>
    <n v="606.16"/>
    <n v="28.52"/>
    <n v="57040.62"/>
  </r>
  <r>
    <x v="1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3000"/>
    <s v="M"/>
    <n v="909.24"/>
    <n v="28.52"/>
    <n v="85560.93"/>
  </r>
  <r>
    <x v="1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4000"/>
    <s v="M"/>
    <n v="1212.32"/>
    <n v="28.52"/>
    <n v="114081.24"/>
  </r>
  <r>
    <x v="1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3000"/>
    <s v="M"/>
    <n v="909.24"/>
    <n v="28.52"/>
    <n v="85560.93"/>
  </r>
  <r>
    <x v="1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2020"/>
    <s v="M"/>
    <n v="612.22"/>
    <n v="28.52"/>
    <n v="57611.03"/>
  </r>
  <r>
    <x v="1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2000"/>
    <s v="M"/>
    <n v="606.16"/>
    <n v="28.52"/>
    <n v="57040.62"/>
  </r>
  <r>
    <x v="1"/>
    <s v="顾客"/>
    <s v="內需"/>
    <s v="-無-"/>
    <s v="C00014"/>
    <x v="7"/>
    <s v="上海李尔实业交通汽车部件有限公司"/>
    <s v="자동차(특수)"/>
    <s v="자동차특수전선/기타"/>
    <n v="100016968"/>
    <s v="CU-R4EPDM"/>
    <s v="25SQ(C)"/>
    <s v="R/W"/>
    <m/>
    <n v="1000"/>
    <s v="상품"/>
    <s v="CU-R4EPDM 25SQ(상품)"/>
    <s v="A/R송장 (IN)"/>
    <n v="2000"/>
    <s v="M"/>
    <n v="431.92"/>
    <n v="18.53"/>
    <n v="37064.42"/>
  </r>
  <r>
    <x v="1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1000"/>
    <s v="M"/>
    <n v="303.08"/>
    <n v="28.52"/>
    <n v="28520.31"/>
  </r>
  <r>
    <x v="1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1000"/>
    <s v="M"/>
    <n v="303.08"/>
    <n v="28.52"/>
    <n v="28520.31"/>
  </r>
  <r>
    <x v="1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1000"/>
    <s v="M"/>
    <n v="303.08"/>
    <n v="28.52"/>
    <n v="28520.31"/>
  </r>
  <r>
    <x v="1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1000"/>
    <s v="M"/>
    <n v="303.08"/>
    <n v="28.52"/>
    <n v="28520.31"/>
  </r>
  <r>
    <x v="1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4000"/>
    <s v="M"/>
    <n v="1212.32"/>
    <n v="28.52"/>
    <n v="114081.24"/>
  </r>
  <r>
    <x v="1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6000"/>
    <s v="M"/>
    <n v="1818.48"/>
    <n v="28.52"/>
    <n v="171121.86"/>
  </r>
  <r>
    <x v="1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1000"/>
    <s v="M"/>
    <n v="303.08"/>
    <n v="28.52"/>
    <n v="28520.31"/>
  </r>
  <r>
    <x v="1"/>
    <s v="顾客"/>
    <s v="內需"/>
    <s v="-無-"/>
    <s v="C00014"/>
    <x v="7"/>
    <s v="上海李尔实业交通汽车部件有限公司"/>
    <s v="자동차(특수)"/>
    <s v="자동차특수전선/기타"/>
    <n v="100016968"/>
    <s v="CU-R4EPDM"/>
    <s v="25SQ(C)"/>
    <s v="R/W"/>
    <m/>
    <n v="1000"/>
    <s v="상품"/>
    <s v="CU-R4EPDM 25SQ(상품)"/>
    <s v="A/R송장 (IN)"/>
    <n v="1000"/>
    <s v="M"/>
    <n v="215.96"/>
    <n v="18.53"/>
    <n v="18532.21"/>
  </r>
  <r>
    <x v="1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2000"/>
    <s v="M"/>
    <n v="606.16"/>
    <n v="28.52"/>
    <n v="57040.62"/>
  </r>
  <r>
    <x v="1"/>
    <s v="顾客"/>
    <s v="內需"/>
    <s v="-無-"/>
    <s v="C00014"/>
    <x v="7"/>
    <s v="上海李尔实业交通汽车部件有限公司"/>
    <s v="자동차(특수)"/>
    <s v="자동차특수전선/기타"/>
    <n v="100016968"/>
    <s v="CU-R4EPDM"/>
    <s v="25SQ(C)"/>
    <s v="R/W"/>
    <m/>
    <n v="1000"/>
    <s v="상품"/>
    <s v="CU-R4EPDM 25SQ(상품)"/>
    <s v="A/R송장 (IN)"/>
    <n v="1000"/>
    <s v="M"/>
    <n v="215.96"/>
    <n v="18.53"/>
    <n v="18532.21"/>
  </r>
  <r>
    <x v="1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2000"/>
    <s v="M"/>
    <n v="606.16"/>
    <n v="28.52"/>
    <n v="57040.62"/>
  </r>
  <r>
    <x v="1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6000"/>
    <s v="M"/>
    <n v="1818.48"/>
    <n v="28.52"/>
    <n v="171121.86"/>
  </r>
  <r>
    <x v="1"/>
    <s v="顾客"/>
    <s v="內需"/>
    <s v="-無-"/>
    <s v="C00014"/>
    <x v="7"/>
    <s v="上海李尔实业交通汽车部件有限公司"/>
    <s v="자동차(특수)"/>
    <s v="자동차특수전선/기타"/>
    <n v="100016968"/>
    <s v="CU-R4EPDM"/>
    <s v="25SQ(C)"/>
    <s v="R/W"/>
    <m/>
    <n v="1000"/>
    <s v="상품"/>
    <s v="CU-R4EPDM 25SQ(상품)"/>
    <s v="A/R송장 (IN)"/>
    <n v="1000"/>
    <s v="M"/>
    <n v="215.96"/>
    <n v="18.53"/>
    <n v="18532.21"/>
  </r>
  <r>
    <x v="1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3000"/>
    <s v="M"/>
    <n v="909.24"/>
    <n v="28.52"/>
    <n v="85560.93"/>
  </r>
  <r>
    <x v="1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1000"/>
    <s v="M"/>
    <n v="303.08"/>
    <n v="28.52"/>
    <n v="28520.31"/>
  </r>
  <r>
    <x v="1"/>
    <s v="顾客"/>
    <s v="內需"/>
    <s v="-無-"/>
    <s v="C00014"/>
    <x v="7"/>
    <s v="上海李尔实业交通汽车部件有限公司"/>
    <s v="자동차(특수)"/>
    <s v="자동차특수전선/기타"/>
    <n v="100016968"/>
    <s v="CU-R4EPDM"/>
    <s v="25SQ(C)"/>
    <s v="R/W"/>
    <m/>
    <n v="1000"/>
    <s v="상품"/>
    <s v="CU-R4EPDM 25SQ(상품)"/>
    <s v="A/R송장 (IN)"/>
    <n v="1000"/>
    <s v="M"/>
    <n v="215.96"/>
    <n v="18.53"/>
    <n v="18532.21"/>
  </r>
  <r>
    <x v="1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1000"/>
    <s v="M"/>
    <n v="303.08"/>
    <n v="28.52"/>
    <n v="28520.31"/>
  </r>
  <r>
    <x v="1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2000"/>
    <s v="M"/>
    <n v="606.16"/>
    <n v="28.52"/>
    <n v="57040.62"/>
  </r>
  <r>
    <x v="1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3000"/>
    <s v="M"/>
    <n v="909.24"/>
    <n v="28.52"/>
    <n v="85560.93"/>
  </r>
  <r>
    <x v="1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3010"/>
    <s v="M"/>
    <n v="912.27"/>
    <n v="28.52"/>
    <n v="85846.13"/>
  </r>
  <r>
    <x v="1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3000"/>
    <s v="M"/>
    <n v="909.24"/>
    <n v="28.52"/>
    <n v="85560.93"/>
  </r>
  <r>
    <x v="1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6090"/>
    <s v="M"/>
    <n v="1845.76"/>
    <n v="28.52"/>
    <n v="173688.69"/>
  </r>
  <r>
    <x v="1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2000"/>
    <s v="M"/>
    <n v="606.16"/>
    <n v="28.52"/>
    <n v="57040.62"/>
  </r>
  <r>
    <x v="1"/>
    <s v="顾客"/>
    <s v="內需"/>
    <s v="-無-"/>
    <s v="C00014"/>
    <x v="7"/>
    <s v="上海李尔实业交通汽车部件有限公司"/>
    <s v="자동차(특수)"/>
    <s v="자동차특수전선/기타"/>
    <n v="100016968"/>
    <s v="CU-R4EPDM"/>
    <s v="25SQ(C)"/>
    <s v="R/W"/>
    <m/>
    <n v="1000"/>
    <s v="상품"/>
    <s v="CU-R4EPDM 25SQ(상품)"/>
    <s v="A/R송장 (IN)"/>
    <n v="2730"/>
    <s v="M"/>
    <n v="589.57000000000005"/>
    <n v="18.53"/>
    <n v="50592.93"/>
  </r>
  <r>
    <x v="1"/>
    <s v="顾客"/>
    <s v="內需"/>
    <s v="-無-"/>
    <s v="C00021"/>
    <x v="10"/>
    <s v="安波福连接器系统（南通）有限公司"/>
    <s v="자동차(조사)"/>
    <s v="자동차조사전선"/>
    <n v="130004967"/>
    <s v="EEX"/>
    <s v="3SQ"/>
    <s v="O"/>
    <m/>
    <n v="4500"/>
    <s v="완제품"/>
    <s v="EEX 3SQ(APTIV南通)"/>
    <s v="A/R송장 (IN)"/>
    <n v="8500"/>
    <s v="M"/>
    <n v="399.93"/>
    <n v="2.64"/>
    <n v="22405.75"/>
  </r>
  <r>
    <x v="1"/>
    <s v="顾客"/>
    <s v="內需"/>
    <s v="-無-"/>
    <s v="C00021"/>
    <x v="10"/>
    <s v="安波福连接器系统（南通）有限公司"/>
    <s v="자동차(조사)"/>
    <s v="자동차조사전선"/>
    <n v="130004967"/>
    <s v="EEX"/>
    <s v="3SQ"/>
    <s v="O"/>
    <m/>
    <n v="4500"/>
    <s v="완제품"/>
    <s v="EEX 3SQ(APTIV南通)"/>
    <s v="A/R송장 (IN)"/>
    <n v="4500"/>
    <s v="M"/>
    <n v="211.73"/>
    <n v="2.64"/>
    <n v="11861.85"/>
  </r>
  <r>
    <x v="1"/>
    <s v="顾客"/>
    <s v="內需"/>
    <s v="-無-"/>
    <s v="C00021"/>
    <x v="10"/>
    <s v="安波福连接器系统（南通）有限公司"/>
    <s v="자동차(조사)"/>
    <s v="자동차조사전선"/>
    <n v="130004967"/>
    <s v="EEX"/>
    <s v="3SQ"/>
    <s v="O"/>
    <m/>
    <n v="4500"/>
    <s v="완제품"/>
    <s v="EEX 3SQ(APTIV南通)"/>
    <s v="A/R송장 (IN)"/>
    <n v="13500"/>
    <s v="M"/>
    <n v="635.17999999999995"/>
    <n v="2.64"/>
    <n v="35585.599999999999"/>
  </r>
  <r>
    <x v="1"/>
    <s v="顾客"/>
    <s v="內需"/>
    <s v="-無-"/>
    <s v="C00001"/>
    <x v="2"/>
    <s v="江苏京信电子有限公司(Cable)"/>
    <s v="자동차(특수)"/>
    <s v="자동차특수전선/기타"/>
    <n v="100025834"/>
    <s v="FHLR2GCB2G"/>
    <s v="50SQ(15.5PI)"/>
    <s v="O"/>
    <s v="(CHINA)"/>
    <n v="300"/>
    <s v="상품"/>
    <s v="FHLR2GCB2G 50SQ(상품)"/>
    <s v="A/R송장 (IN)"/>
    <n v="3000"/>
    <s v="M"/>
    <n v="909.24"/>
    <n v="153.29"/>
    <n v="459879.9"/>
  </r>
  <r>
    <x v="1"/>
    <s v="顾客"/>
    <s v="內需"/>
    <s v="-無-"/>
    <s v="C00001"/>
    <x v="2"/>
    <s v="江苏京信电子有限公司(Cable)"/>
    <s v="자동차(특수)"/>
    <s v="자동차특수전선/기타"/>
    <n v="100025834"/>
    <s v="FHLR2GCB2G"/>
    <s v="50SQ(15.5PI)"/>
    <s v="O"/>
    <s v="(CHINA)"/>
    <n v="300"/>
    <s v="상품"/>
    <s v="FHLR2GCB2G 50SQ(상품)"/>
    <s v="A/R송장 (IN)"/>
    <n v="300"/>
    <s v="M"/>
    <n v="90.92"/>
    <n v="153.29"/>
    <n v="45987.99"/>
  </r>
  <r>
    <x v="1"/>
    <s v="顾客"/>
    <s v="內需"/>
    <s v="-無-"/>
    <s v="C00001"/>
    <x v="2"/>
    <s v="江苏京信电子有限公司(Cable)"/>
    <s v="자동차(특수)"/>
    <s v="자동차특수전선/기타"/>
    <n v="100025834"/>
    <s v="FHLR2GCB2G"/>
    <s v="50SQ(15.5PI)"/>
    <s v="O"/>
    <s v="(CHINA)"/>
    <n v="300"/>
    <s v="상품"/>
    <s v="FHLR2GCB2G 50SQ(상품)"/>
    <s v="A/R송장 (IN)"/>
    <n v="300"/>
    <s v="M"/>
    <n v="90.92"/>
    <n v="153.29"/>
    <n v="45987.99"/>
  </r>
  <r>
    <x v="1"/>
    <s v="顾客"/>
    <s v="內需"/>
    <s v="-無-"/>
    <s v="C00001"/>
    <x v="2"/>
    <s v="江苏京信电子有限公司(Cable)"/>
    <s v="자동차(특수)"/>
    <s v="자동차특수전선/기타"/>
    <n v="100025834"/>
    <s v="FHLR2GCB2G"/>
    <s v="50SQ(15.5PI)"/>
    <s v="O"/>
    <s v="(CHINA)"/>
    <n v="300"/>
    <s v="상품"/>
    <s v="FHLR2GCB2G 50SQ(상품)"/>
    <s v="A/R송장 (IN)"/>
    <n v="1200"/>
    <s v="M"/>
    <n v="363.7"/>
    <n v="153.29"/>
    <n v="183951.96"/>
  </r>
  <r>
    <x v="1"/>
    <s v="顾客"/>
    <s v="內需"/>
    <s v="-無-"/>
    <s v="C00001"/>
    <x v="2"/>
    <s v="江苏京信电子有限公司(Cable)"/>
    <s v="자동차(특수)"/>
    <s v="자동차특수전선/기타"/>
    <n v="100025834"/>
    <s v="FHLR2GCB2G"/>
    <s v="50SQ(15.5PI)"/>
    <s v="O"/>
    <s v="(CHINA)"/>
    <n v="300"/>
    <s v="상품"/>
    <s v="FHLR2GCB2G 50SQ(상품)"/>
    <s v="A/R송장 (IN)"/>
    <n v="627"/>
    <s v="M"/>
    <n v="190.03"/>
    <n v="153.29"/>
    <n v="96114.9"/>
  </r>
  <r>
    <x v="1"/>
    <s v="顾客"/>
    <s v="內需"/>
    <s v="-無-"/>
    <s v="C00001"/>
    <x v="2"/>
    <s v="江苏京信电子有限公司(Cable)"/>
    <s v="자동차(특수)"/>
    <s v="자동차특수전선/기타"/>
    <n v="100025834"/>
    <s v="FHLR2GCB2G"/>
    <s v="50SQ(15.5PI)"/>
    <s v="O"/>
    <s v="(CHINA)"/>
    <n v="300"/>
    <s v="상품"/>
    <s v="FHLR2GCB2G 50SQ(상품)"/>
    <s v="A/R송장 (IN)"/>
    <n v="2321"/>
    <s v="M"/>
    <n v="703.45"/>
    <n v="153.29"/>
    <n v="355793.75"/>
  </r>
  <r>
    <x v="1"/>
    <s v="顾客"/>
    <s v="內需"/>
    <s v="-無-"/>
    <s v="C00001"/>
    <x v="2"/>
    <s v="江苏京信电子有限公司(Cable)"/>
    <s v="자동차(특수)"/>
    <s v="자동차특수전선/기타"/>
    <n v="100025834"/>
    <s v="FHLR2GCB2G"/>
    <s v="50SQ(15.5PI)"/>
    <s v="O"/>
    <s v="(CHINA)"/>
    <n v="300"/>
    <s v="상품"/>
    <s v="FHLR2GCB2G 50SQ(상품)"/>
    <s v="A/R송장 (IN)"/>
    <n v="300"/>
    <s v="M"/>
    <n v="90.92"/>
    <n v="153.29"/>
    <n v="45987.99"/>
  </r>
  <r>
    <x v="1"/>
    <s v="顾客"/>
    <s v="內需"/>
    <s v="-無-"/>
    <s v="C00001"/>
    <x v="2"/>
    <s v="江苏京信电子有限公司(Cable)"/>
    <s v="자동차(특수)"/>
    <s v="자동차특수전선/기타"/>
    <n v="100025834"/>
    <s v="FHLR2GCB2G"/>
    <s v="50SQ(15.5PI)"/>
    <s v="O"/>
    <s v="(CHINA)"/>
    <n v="300"/>
    <s v="상품"/>
    <s v="FHLR2GCB2G 50SQ(상품)"/>
    <s v="A/R송장 (IN)"/>
    <n v="2100"/>
    <s v="M"/>
    <n v="636.47"/>
    <n v="153.29"/>
    <n v="321915.93"/>
  </r>
  <r>
    <x v="1"/>
    <s v="顾客"/>
    <s v="內需"/>
    <s v="-無-"/>
    <s v="C00001"/>
    <x v="2"/>
    <s v="江苏京信电子有限公司(Cable)"/>
    <s v="자동차(특수)"/>
    <s v="자동차특수전선/기타"/>
    <n v="100025834"/>
    <s v="FHLR2GCB2G"/>
    <s v="50SQ(15.5PI)"/>
    <s v="O"/>
    <s v="(CHINA)"/>
    <n v="300"/>
    <s v="상품"/>
    <s v="FHLR2GCB2G 50SQ(상품)"/>
    <s v="A/R송장 (IN)"/>
    <n v="505"/>
    <s v="M"/>
    <n v="153.06"/>
    <n v="153.29"/>
    <n v="77413.119999999995"/>
  </r>
  <r>
    <x v="1"/>
    <s v="顾客"/>
    <s v="內需"/>
    <s v="-無-"/>
    <s v="C00001"/>
    <x v="2"/>
    <s v="江苏京信电子有限公司(Cable)"/>
    <s v="자동차(특수)"/>
    <s v="자동차특수전선/기타"/>
    <n v="100025834"/>
    <s v="FHLR2GCB2G"/>
    <s v="50SQ(15.5PI)"/>
    <s v="O"/>
    <s v="(CHINA)"/>
    <n v="300"/>
    <s v="상품"/>
    <s v="FHLR2GCB2G 50SQ(상품)"/>
    <s v="A/R송장 (IN)"/>
    <n v="600"/>
    <s v="M"/>
    <n v="181.85"/>
    <n v="153.29"/>
    <n v="91975.98"/>
  </r>
  <r>
    <x v="1"/>
    <s v="顾客"/>
    <s v="內需"/>
    <s v="-無-"/>
    <s v="C00001"/>
    <x v="2"/>
    <s v="江苏京信电子有限公司(Cable)"/>
    <s v="자동차(특수)"/>
    <s v="자동차특수전선/기타"/>
    <n v="100025834"/>
    <s v="FHLR2GCB2G"/>
    <s v="50SQ(15.5PI)"/>
    <s v="O"/>
    <s v="(CHINA)"/>
    <n v="300"/>
    <s v="상품"/>
    <s v="FHLR2GCB2G 50SQ(상품)"/>
    <s v="A/R송장 (IN)"/>
    <n v="1670"/>
    <s v="M"/>
    <n v="506.14"/>
    <n v="153.29"/>
    <n v="255999.81"/>
  </r>
  <r>
    <x v="1"/>
    <s v="顾客"/>
    <s v="內需"/>
    <s v="-無-"/>
    <s v="C00001"/>
    <x v="2"/>
    <s v="江苏京信电子有限公司(Cable)"/>
    <s v="자동차(특수)"/>
    <s v="자동차특수전선/기타"/>
    <n v="100025835"/>
    <s v="FHLR2GCB2G"/>
    <s v="70SQ(17.8PI)"/>
    <s v="O"/>
    <s v="(CHINA)"/>
    <n v="200"/>
    <s v="상품"/>
    <s v="FHLR2GCB2G 70SQ(상품)"/>
    <s v="A/R송장 (IN)"/>
    <n v="400"/>
    <s v="M"/>
    <n v="121.23"/>
    <n v="187.47"/>
    <n v="74989.320000000007"/>
  </r>
  <r>
    <x v="1"/>
    <s v="顾客"/>
    <s v="內需"/>
    <s v="-無-"/>
    <s v="C00001"/>
    <x v="2"/>
    <s v="江苏京信电子有限公司(Cable)"/>
    <s v="자동차(특수)"/>
    <s v="자동차특수전선/기타"/>
    <n v="100025835"/>
    <s v="FHLR2GCB2G"/>
    <s v="70SQ(17.8PI)"/>
    <s v="O"/>
    <s v="(CHINA)"/>
    <n v="200"/>
    <s v="상품"/>
    <s v="FHLR2GCB2G 70SQ(상품)"/>
    <s v="A/R송장 (IN)"/>
    <n v="800"/>
    <s v="M"/>
    <n v="242.46"/>
    <n v="187.47"/>
    <n v="149978.64000000001"/>
  </r>
  <r>
    <x v="1"/>
    <s v="顾客"/>
    <s v="內需"/>
    <s v="-無-"/>
    <s v="C00001"/>
    <x v="2"/>
    <s v="江苏京信电子有限公司(Cable)"/>
    <s v="자동차(특수)"/>
    <s v="자동차특수전선/기타"/>
    <n v="100025834"/>
    <s v="FHLR2GCB2G"/>
    <s v="50SQ(15.5PI)"/>
    <s v="O"/>
    <s v="(CHINA)"/>
    <n v="300"/>
    <s v="상품"/>
    <s v="FHLR2GCB2G 50SQ(상품)"/>
    <s v="A/R송장 (IN)"/>
    <n v="1200"/>
    <s v="M"/>
    <n v="363.7"/>
    <n v="153.29"/>
    <n v="183951.96"/>
  </r>
  <r>
    <x v="1"/>
    <s v="顾客"/>
    <s v="內需"/>
    <s v="-無-"/>
    <s v="C00001"/>
    <x v="2"/>
    <s v="江苏京信电子有限公司(Cable)"/>
    <s v="자동차(특수)"/>
    <s v="자동차특수전선/기타"/>
    <n v="100025834"/>
    <s v="FHLR2GCB2G"/>
    <s v="50SQ(15.5PI)"/>
    <s v="O"/>
    <s v="(CHINA)"/>
    <n v="300"/>
    <s v="상품"/>
    <s v="FHLR2GCB2G 50SQ(상품)"/>
    <s v="A/R송장 (IN)"/>
    <n v="1800"/>
    <s v="M"/>
    <n v="545.54"/>
    <n v="153.29"/>
    <n v="275927.94"/>
  </r>
  <r>
    <x v="1"/>
    <s v="顾客"/>
    <s v="內需"/>
    <s v="-無-"/>
    <s v="C00001"/>
    <x v="2"/>
    <s v="江苏京信电子有限公司(Cable)"/>
    <s v="자동차(특수)"/>
    <s v="자동차특수전선/기타"/>
    <n v="100025835"/>
    <s v="FHLR2GCB2G"/>
    <s v="70SQ(17.8PI)"/>
    <s v="O"/>
    <s v="(CHINA)"/>
    <n v="200"/>
    <s v="상품"/>
    <s v="FHLR2GCB2G 70SQ(상품)"/>
    <s v="A/R송장 (IN)"/>
    <n v="200"/>
    <s v="M"/>
    <n v="60.62"/>
    <n v="187.47"/>
    <n v="37494.660000000003"/>
  </r>
  <r>
    <x v="1"/>
    <s v="顾客"/>
    <s v="內需"/>
    <s v="-無-"/>
    <s v="C00001"/>
    <x v="2"/>
    <s v="江苏京信电子有限公司(Cable)"/>
    <s v="자동차(특수)"/>
    <s v="자동차특수전선/기타"/>
    <n v="100025834"/>
    <s v="FHLR2GCB2G"/>
    <s v="50SQ(15.5PI)"/>
    <s v="O"/>
    <s v="(CHINA)"/>
    <n v="300"/>
    <s v="상품"/>
    <s v="FHLR2GCB2G 50SQ(상품)"/>
    <s v="A/R송장 (IN)"/>
    <n v="1318"/>
    <s v="M"/>
    <n v="399.46"/>
    <n v="153.29"/>
    <n v="202040.57"/>
  </r>
  <r>
    <x v="1"/>
    <s v="顾客"/>
    <s v="內需"/>
    <s v="-無-"/>
    <s v="C00001"/>
    <x v="2"/>
    <s v="江苏京信电子有限公司(Cable)"/>
    <s v="자동차(특수)"/>
    <s v="자동차특수전선/기타"/>
    <n v="100025834"/>
    <s v="FHLR2GCB2G"/>
    <s v="50SQ(15.5PI)"/>
    <s v="O"/>
    <s v="(CHINA)"/>
    <n v="300"/>
    <s v="상품"/>
    <s v="FHLR2GCB2G 50SQ(상품)"/>
    <s v="A/R송장 (IN)"/>
    <n v="2164"/>
    <s v="M"/>
    <n v="655.87"/>
    <n v="153.29"/>
    <n v="331726.7"/>
  </r>
  <r>
    <x v="1"/>
    <s v="顾客"/>
    <s v="內需"/>
    <s v="-無-"/>
    <s v="C00001"/>
    <x v="2"/>
    <s v="江苏京信电子有限公司(Cable)"/>
    <s v="자동차(조사)"/>
    <s v="자동차조사전선"/>
    <n v="100004702"/>
    <s v="FLR2X-B"/>
    <s v="4SQ"/>
    <s v="R"/>
    <m/>
    <n v="300"/>
    <s v="상품"/>
    <s v="FLR2X-B 4SQ(상품)"/>
    <s v="A/R송장 (IN)"/>
    <n v="3600"/>
    <s v="M"/>
    <n v="128.19999999999999"/>
    <n v="2.85"/>
    <n v="10264.32"/>
  </r>
  <r>
    <x v="1"/>
    <s v="顾客"/>
    <s v="內需"/>
    <s v="-無-"/>
    <s v="C00001"/>
    <x v="2"/>
    <s v="江苏京信电子有限公司(Cable)"/>
    <s v="자동차(조사)"/>
    <s v="자동차조사전선"/>
    <n v="100004702"/>
    <s v="FLR2X-B"/>
    <s v="4SQ"/>
    <s v="R"/>
    <m/>
    <n v="300"/>
    <s v="상품"/>
    <s v="FLR2X-B 4SQ(상품)"/>
    <s v="A/R송장 (IN)"/>
    <n v="2100"/>
    <s v="M"/>
    <n v="74.78"/>
    <n v="2.85"/>
    <n v="5987.52"/>
  </r>
  <r>
    <x v="1"/>
    <s v="顾客"/>
    <s v="內需"/>
    <s v="-無-"/>
    <s v="C00001"/>
    <x v="2"/>
    <s v="江苏京信电子有限公司(Cable)"/>
    <s v="자동차(조사)"/>
    <s v="자동차조사전선"/>
    <n v="100004702"/>
    <s v="FLR2X-B"/>
    <s v="4SQ"/>
    <s v="R"/>
    <m/>
    <n v="300"/>
    <s v="상품"/>
    <s v="FLR2X-B 4SQ(상품)"/>
    <s v="A/R송장 (IN)"/>
    <n v="300"/>
    <s v="M"/>
    <n v="10.68"/>
    <n v="2.85"/>
    <n v="855.36"/>
  </r>
  <r>
    <x v="1"/>
    <s v="顾客"/>
    <s v="內需"/>
    <s v="-無-"/>
    <s v="C00001"/>
    <x v="2"/>
    <s v="江苏京信电子有限公司(Cable)"/>
    <s v="자동차(조사)"/>
    <s v="자동차조사전선"/>
    <n v="170019460"/>
    <s v="FLR91X-B(G)"/>
    <s v="2.5SQ"/>
    <s v="R"/>
    <s v="NPS"/>
    <n v="2000"/>
    <s v="완제품"/>
    <s v="FLR91X-B(G) 2.5SQ완제품"/>
    <s v="A/R송장 (IN)"/>
    <n v="18000"/>
    <s v="M"/>
    <n v="397.62"/>
    <n v="1.57"/>
    <n v="28236.6"/>
  </r>
  <r>
    <x v="1"/>
    <s v="顾客"/>
    <s v="內需"/>
    <s v="-無-"/>
    <s v="C00001"/>
    <x v="2"/>
    <s v="江苏京信电子有限公司(Cable)"/>
    <s v="자동차(조사)"/>
    <s v="자동차조사전선"/>
    <n v="170019457"/>
    <s v="FLR91X-B(G)"/>
    <s v="0.5SQ"/>
    <s v="Y/B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44"/>
    <s v="FLR91X-B(G)"/>
    <s v="0.5SQ"/>
    <s v="L/B"/>
    <s v="NPS"/>
    <n v="10000"/>
    <s v="완제품"/>
    <s v="FLR91X-B(G) 0.5SQ"/>
    <s v="A/R송장 (IN)"/>
    <n v="20000"/>
    <s v="M"/>
    <n v="90.4"/>
    <n v="0.37"/>
    <n v="7440"/>
  </r>
  <r>
    <x v="1"/>
    <s v="顾客"/>
    <s v="內需"/>
    <s v="-無-"/>
    <s v="C00001"/>
    <x v="2"/>
    <s v="江苏京信电子有限公司(Cable)"/>
    <s v="자동차(조사)"/>
    <s v="자동차조사전선"/>
    <n v="170019455"/>
    <s v="FLR91X-B(G)"/>
    <s v="0.5SQ"/>
    <s v="W/G"/>
    <s v="NPS"/>
    <n v="10000"/>
    <s v="완제품"/>
    <s v="FLR91X-B(G) 0.5SQ"/>
    <s v="A/R송장 (IN)"/>
    <n v="20000"/>
    <s v="M"/>
    <n v="90.4"/>
    <n v="0.37"/>
    <n v="7440"/>
  </r>
  <r>
    <x v="1"/>
    <s v="顾客"/>
    <s v="內需"/>
    <s v="-無-"/>
    <s v="C00001"/>
    <x v="2"/>
    <s v="江苏京信电子有限公司(Cable)"/>
    <s v="자동차(조사)"/>
    <s v="자동차조사전선"/>
    <n v="170019459"/>
    <s v="FLR91X-B(G)"/>
    <s v="2.5SQ"/>
    <s v="B"/>
    <s v="NPS"/>
    <n v="2000"/>
    <s v="완제품"/>
    <s v="FLR91X-B(G) 2.5SQ완제품"/>
    <s v="A/R송장 (IN)"/>
    <n v="10000"/>
    <s v="M"/>
    <n v="356.1"/>
    <n v="1.57"/>
    <n v="15687"/>
  </r>
  <r>
    <x v="1"/>
    <s v="顾客"/>
    <s v="內需"/>
    <s v="-無-"/>
    <s v="C00001"/>
    <x v="2"/>
    <s v="江苏京信电子有限公司(Cable)"/>
    <s v="자동차(조사)"/>
    <s v="자동차조사전선"/>
    <n v="170019443"/>
    <s v="FLR91X-B(G)"/>
    <s v="0.5SQ"/>
    <s v="Gr/Y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61"/>
    <s v="FLR91X-B(G)"/>
    <s v="2.5SQ"/>
    <s v="R/B"/>
    <s v="NPS"/>
    <n v="2000"/>
    <s v="완제품"/>
    <s v="FLR91X-B(G) 2.5SQ완제품"/>
    <s v="A/R송장 (IN)"/>
    <n v="20000"/>
    <s v="M"/>
    <n v="712.2"/>
    <n v="1.57"/>
    <n v="31374"/>
  </r>
  <r>
    <x v="1"/>
    <s v="顾客"/>
    <s v="內需"/>
    <s v="-無-"/>
    <s v="C00001"/>
    <x v="2"/>
    <s v="江苏京信电子有限公司(Cable)"/>
    <s v="자동차(조사)"/>
    <s v="자동차조사전선"/>
    <n v="170019440"/>
    <s v="FLR91X-B(G)"/>
    <s v="0.5SQ"/>
    <s v="G/B"/>
    <s v="NPS"/>
    <n v="10000"/>
    <s v="완제품"/>
    <s v="FLR91X-B(G) 0.5SQ"/>
    <s v="A/R송장 (IN)"/>
    <n v="20000"/>
    <s v="M"/>
    <n v="90.4"/>
    <n v="0.37"/>
    <n v="7440"/>
  </r>
  <r>
    <x v="1"/>
    <s v="顾客"/>
    <s v="內需"/>
    <s v="-無-"/>
    <s v="C00001"/>
    <x v="2"/>
    <s v="江苏京信电子有限公司(Cable)"/>
    <s v="자동차(조사)"/>
    <s v="자동차조사전선"/>
    <n v="170019462"/>
    <s v="FLR91X-B(G)"/>
    <s v="2.5SQ"/>
    <s v="R/G"/>
    <s v="NPS"/>
    <n v="2000"/>
    <s v="완제품"/>
    <s v="FLR91X-B(G) 2.5SQ완제품"/>
    <s v="A/R송장 (IN)"/>
    <n v="4000"/>
    <s v="M"/>
    <n v="142.44"/>
    <n v="1.57"/>
    <n v="6274.8"/>
  </r>
  <r>
    <x v="1"/>
    <s v="顾客"/>
    <s v="內需"/>
    <s v="-無-"/>
    <s v="C00001"/>
    <x v="2"/>
    <s v="江苏京信电子有限公司(Cable)"/>
    <s v="자동차(조사)"/>
    <s v="자동차조사전선"/>
    <n v="170019463"/>
    <s v="FLR91X-B(G)"/>
    <s v="2.5SQ"/>
    <s v="R/L"/>
    <s v="NPS"/>
    <n v="2000"/>
    <s v="완제품"/>
    <s v="FLR91X-B(G) 2.5SQ완제품"/>
    <s v="A/R송장 (IN)"/>
    <n v="6000"/>
    <s v="M"/>
    <n v="213.66"/>
    <n v="1.57"/>
    <n v="9412.2000000000007"/>
  </r>
  <r>
    <x v="1"/>
    <s v="顾客"/>
    <s v="內需"/>
    <s v="-無-"/>
    <s v="C00001"/>
    <x v="2"/>
    <s v="江苏京信电子有限公司(Cable)"/>
    <s v="자동차(조사)"/>
    <s v="자동차조사전선"/>
    <n v="170019446"/>
    <s v="FLR91X-B(G)"/>
    <s v="0.5SQ"/>
    <s v="L/P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37"/>
    <s v="FLR91X-B(G)"/>
    <s v="0.5SQ"/>
    <s v="B"/>
    <s v="NPS"/>
    <n v="10000"/>
    <s v="완제품"/>
    <s v="FLR91X-B(G) 0.5SQ"/>
    <s v="A/R송장 (IN)"/>
    <n v="69000"/>
    <s v="M"/>
    <n v="311.88"/>
    <n v="0.37"/>
    <n v="25668"/>
  </r>
  <r>
    <x v="1"/>
    <s v="顾客"/>
    <s v="內需"/>
    <s v="-無-"/>
    <s v="C00001"/>
    <x v="2"/>
    <s v="江苏京信电子有限公司(Cable)"/>
    <s v="자동차(조사)"/>
    <s v="자동차조사전선"/>
    <n v="190019465"/>
    <s v="FLR91X-B(G)"/>
    <s v="6SQ"/>
    <s v="B"/>
    <m/>
    <n v="200"/>
    <s v="완제품"/>
    <s v="FLR91X-B(G) 6SQ완제품"/>
    <s v="A/R송장 (IN)"/>
    <n v="5000"/>
    <s v="M"/>
    <n v="267.64999999999998"/>
    <n v="3.68"/>
    <n v="18407.5"/>
  </r>
  <r>
    <x v="1"/>
    <s v="顾客"/>
    <s v="內需"/>
    <s v="-無-"/>
    <s v="C00001"/>
    <x v="2"/>
    <s v="江苏京信电子有限公司(Cable)"/>
    <s v="자동차(조사)"/>
    <s v="자동차조사전선"/>
    <n v="190019464"/>
    <s v="FLR91X-B(G)"/>
    <s v="4SQ"/>
    <s v="B"/>
    <m/>
    <n v="300"/>
    <s v="완제품"/>
    <s v="FLR91X-B(G) 4SQ완제품"/>
    <s v="A/R송장 (IN)"/>
    <n v="2100"/>
    <s v="M"/>
    <n v="74.8"/>
    <n v="2.4700000000000002"/>
    <n v="5196.87"/>
  </r>
  <r>
    <x v="1"/>
    <s v="顾客"/>
    <s v="內需"/>
    <s v="-無-"/>
    <s v="C00001"/>
    <x v="2"/>
    <s v="江苏京信电子有限公司(Cable)"/>
    <s v="자동차(조사)"/>
    <s v="자동차조사전선"/>
    <n v="190019464"/>
    <s v="FLR91X-B(G)"/>
    <s v="4SQ"/>
    <s v="B"/>
    <m/>
    <n v="300"/>
    <s v="완제품"/>
    <s v="FLR91X-B(G) 4SQ완제품"/>
    <s v="A/R송장 (IN)"/>
    <n v="6000"/>
    <s v="M"/>
    <n v="213.72"/>
    <n v="2.4700000000000002"/>
    <n v="14848.2"/>
  </r>
  <r>
    <x v="1"/>
    <s v="顾客"/>
    <s v="內需"/>
    <s v="-無-"/>
    <s v="C00001"/>
    <x v="2"/>
    <s v="江苏京信电子有限公司(Cable)"/>
    <s v="자동차(조사)"/>
    <s v="자동차조사전선"/>
    <n v="170019461"/>
    <s v="FLR91X-B(G)"/>
    <s v="2.5SQ"/>
    <s v="R/B"/>
    <s v="NPS"/>
    <n v="2000"/>
    <s v="완제품"/>
    <s v="FLR91X-B(G) 2.5SQ완제품"/>
    <s v="A/R송장 (IN)"/>
    <n v="30000"/>
    <s v="M"/>
    <n v="1068.3"/>
    <n v="1.57"/>
    <n v="47061"/>
  </r>
  <r>
    <x v="1"/>
    <s v="顾客"/>
    <s v="內需"/>
    <s v="-無-"/>
    <s v="C00001"/>
    <x v="2"/>
    <s v="江苏京信电子有限公司(Cable)"/>
    <s v="자동차(조사)"/>
    <s v="자동차조사전선"/>
    <n v="170019459"/>
    <s v="FLR91X-B(G)"/>
    <s v="2.5SQ"/>
    <s v="B"/>
    <s v="NPS"/>
    <n v="2000"/>
    <s v="완제품"/>
    <s v="FLR91X-B(G) 2.5SQ완제품"/>
    <s v="A/R송장 (IN)"/>
    <n v="14000"/>
    <s v="M"/>
    <n v="498.54"/>
    <n v="1.57"/>
    <n v="21961.8"/>
  </r>
  <r>
    <x v="1"/>
    <s v="顾客"/>
    <s v="內需"/>
    <s v="-無-"/>
    <s v="C00001"/>
    <x v="2"/>
    <s v="江苏京信电子有限公司(Cable)"/>
    <s v="자동차(조사)"/>
    <s v="자동차조사전선"/>
    <n v="170019463"/>
    <s v="FLR91X-B(G)"/>
    <s v="2.5SQ"/>
    <s v="R/L"/>
    <s v="NPS"/>
    <n v="2000"/>
    <s v="완제품"/>
    <s v="FLR91X-B(G) 2.5SQ완제품"/>
    <s v="A/R송장 (IN)"/>
    <n v="14000"/>
    <s v="M"/>
    <n v="498.54"/>
    <n v="1.57"/>
    <n v="21961.8"/>
  </r>
  <r>
    <x v="1"/>
    <s v="顾客"/>
    <s v="內需"/>
    <s v="-無-"/>
    <s v="C00001"/>
    <x v="2"/>
    <s v="江苏京信电子有限公司(Cable)"/>
    <s v="자동차(조사)"/>
    <s v="자동차조사전선"/>
    <n v="170019455"/>
    <s v="FLR91X-B(G)"/>
    <s v="0.5SQ"/>
    <s v="W/G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38"/>
    <s v="FLR91X-B(G)"/>
    <s v="0.5SQ"/>
    <s v="Br/Y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60"/>
    <s v="FLR91X-B(G)"/>
    <s v="2.5SQ"/>
    <s v="R"/>
    <s v="NPS"/>
    <n v="2000"/>
    <s v="완제품"/>
    <s v="FLR91X-B(G) 2.5SQ완제품"/>
    <s v="A/R송장 (IN)"/>
    <n v="20000"/>
    <s v="M"/>
    <n v="441.8"/>
    <n v="1.57"/>
    <n v="31374"/>
  </r>
  <r>
    <x v="1"/>
    <s v="顾客"/>
    <s v="內需"/>
    <s v="-無-"/>
    <s v="C00001"/>
    <x v="2"/>
    <s v="江苏京信电子有限公司(Cable)"/>
    <s v="자동차(조사)"/>
    <s v="자동차조사전선"/>
    <n v="170019462"/>
    <s v="FLR91X-B(G)"/>
    <s v="2.5SQ"/>
    <s v="R/G"/>
    <s v="NPS"/>
    <n v="2000"/>
    <s v="완제품"/>
    <s v="FLR91X-B(G) 2.5SQ완제품"/>
    <s v="A/R송장 (IN)"/>
    <n v="12000"/>
    <s v="M"/>
    <n v="427.32"/>
    <n v="1.57"/>
    <n v="18824.400000000001"/>
  </r>
  <r>
    <x v="1"/>
    <s v="顾客"/>
    <s v="內需"/>
    <s v="-無-"/>
    <s v="C00001"/>
    <x v="2"/>
    <s v="江苏京信电子有限公司(Cable)"/>
    <s v="자동차(조사)"/>
    <s v="자동차조사전선"/>
    <n v="170019451"/>
    <s v="FLR91X-B(G)"/>
    <s v="0.5SQ"/>
    <s v="Pp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45"/>
    <s v="FLR91X-B(G)"/>
    <s v="0.5SQ"/>
    <s v="L/G"/>
    <s v="NPS"/>
    <n v="10000"/>
    <s v="완제품"/>
    <s v="FLR91X-B(G) 0.5SQ"/>
    <s v="A/R송장 (IN)"/>
    <n v="30000"/>
    <s v="M"/>
    <n v="135.6"/>
    <n v="0.37"/>
    <n v="11160"/>
  </r>
  <r>
    <x v="1"/>
    <s v="顾客"/>
    <s v="內需"/>
    <s v="-無-"/>
    <s v="C00001"/>
    <x v="2"/>
    <s v="江苏京信电子有限公司(Cable)"/>
    <s v="자동차(조사)"/>
    <s v="자동차조사전선"/>
    <n v="170019449"/>
    <s v="FLR91X-B(G)"/>
    <s v="0.5SQ"/>
    <s v="L/Y"/>
    <s v="NPS"/>
    <n v="10000"/>
    <s v="완제품"/>
    <s v="FLR91X-B(G) 0.5SQ"/>
    <s v="A/R송장 (IN)"/>
    <n v="20000"/>
    <s v="M"/>
    <n v="90.4"/>
    <n v="0.37"/>
    <n v="7440"/>
  </r>
  <r>
    <x v="1"/>
    <s v="顾客"/>
    <s v="內需"/>
    <s v="-無-"/>
    <s v="C00001"/>
    <x v="2"/>
    <s v="江苏京信电子有限公司(Cable)"/>
    <s v="자동차(조사)"/>
    <s v="자동차조사전선"/>
    <n v="170019450"/>
    <s v="FLR91X-B(G)"/>
    <s v="0.5SQ"/>
    <s v="O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40"/>
    <s v="FLR91X-B(G)"/>
    <s v="0.5SQ"/>
    <s v="G/B"/>
    <s v="NPS"/>
    <n v="10000"/>
    <s v="완제품"/>
    <s v="FLR91X-B(G) 0.5SQ"/>
    <s v="A/R송장 (IN)"/>
    <n v="20000"/>
    <s v="M"/>
    <n v="90.4"/>
    <n v="0.37"/>
    <n v="7440"/>
  </r>
  <r>
    <x v="1"/>
    <s v="顾客"/>
    <s v="內需"/>
    <s v="-無-"/>
    <s v="C00001"/>
    <x v="2"/>
    <s v="江苏京信电子有限公司(Cable)"/>
    <s v="자동차(조사)"/>
    <s v="자동차조사전선"/>
    <n v="170019462"/>
    <s v="FLR91X-B(G)"/>
    <s v="2.5SQ"/>
    <s v="R/G"/>
    <s v="NPS"/>
    <n v="2000"/>
    <s v="완제품"/>
    <s v="FLR91X-B(G) 2.5SQ완제품"/>
    <s v="A/R송장 (IN)"/>
    <n v="2000"/>
    <s v="M"/>
    <n v="71.22"/>
    <n v="1.57"/>
    <n v="3137.4"/>
  </r>
  <r>
    <x v="1"/>
    <s v="顾客"/>
    <s v="內需"/>
    <s v="-無-"/>
    <s v="C00001"/>
    <x v="2"/>
    <s v="江苏京信电子有限公司(Cable)"/>
    <s v="자동차(조사)"/>
    <s v="자동차조사전선"/>
    <n v="170019446"/>
    <s v="FLR91X-B(G)"/>
    <s v="0.5SQ"/>
    <s v="L/P"/>
    <s v="NPS"/>
    <n v="10000"/>
    <s v="완제품"/>
    <s v="FLR91X-B(G) 0.5SQ"/>
    <s v="A/R송장 (IN)"/>
    <n v="20000"/>
    <s v="M"/>
    <n v="90.4"/>
    <n v="0.37"/>
    <n v="7440"/>
  </r>
  <r>
    <x v="1"/>
    <s v="顾客"/>
    <s v="內需"/>
    <s v="-無-"/>
    <s v="C00001"/>
    <x v="2"/>
    <s v="江苏京信电子有限公司(Cable)"/>
    <s v="자동차(조사)"/>
    <s v="자동차조사전선"/>
    <n v="170019439"/>
    <s v="FLR91X-B(G)"/>
    <s v="0.5SQ"/>
    <s v="G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52"/>
    <s v="FLR91X-B(G)"/>
    <s v="0.5SQ"/>
    <s v="R/G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53"/>
    <s v="FLR91X-B(G)"/>
    <s v="0.5SQ"/>
    <s v="R/O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54"/>
    <s v="FLR91X-B(G)"/>
    <s v="0.5SQ"/>
    <s v="R/W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41"/>
    <s v="FLR91X-B(G)"/>
    <s v="0.5SQ"/>
    <s v="G/W"/>
    <s v="NPS"/>
    <n v="10000"/>
    <s v="완제품"/>
    <s v="FLR91X-B(G) 0.5SQ"/>
    <s v="A/R송장 (IN)"/>
    <n v="20000"/>
    <s v="M"/>
    <n v="90.4"/>
    <n v="0.37"/>
    <n v="7440"/>
  </r>
  <r>
    <x v="1"/>
    <s v="顾客"/>
    <s v="內需"/>
    <s v="-無-"/>
    <s v="C00001"/>
    <x v="2"/>
    <s v="江苏京信电子有限公司(Cable)"/>
    <s v="자동차(조사)"/>
    <s v="자동차조사전선"/>
    <n v="190019465"/>
    <s v="FLR91X-B(G)"/>
    <s v="6SQ"/>
    <s v="B"/>
    <m/>
    <n v="200"/>
    <s v="완제품"/>
    <s v="FLR91X-B(G) 6SQ완제품"/>
    <s v="A/R송장 (IN)"/>
    <n v="2000"/>
    <s v="M"/>
    <n v="107.06"/>
    <n v="3.68"/>
    <n v="7363"/>
  </r>
  <r>
    <x v="1"/>
    <s v="顾客"/>
    <s v="內需"/>
    <s v="-無-"/>
    <s v="C00001"/>
    <x v="2"/>
    <s v="江苏京信电子有限公司(Cable)"/>
    <s v="자동차(조사)"/>
    <s v="자동차조사전선"/>
    <n v="190019464"/>
    <s v="FLR91X-B(G)"/>
    <s v="4SQ"/>
    <s v="B"/>
    <m/>
    <n v="300"/>
    <s v="완제품"/>
    <s v="FLR91X-B(G) 4SQ완제품"/>
    <s v="A/R송장 (IN)"/>
    <n v="3000"/>
    <s v="M"/>
    <n v="106.86"/>
    <n v="2.4700000000000002"/>
    <n v="7424.1"/>
  </r>
  <r>
    <x v="1"/>
    <s v="顾客"/>
    <s v="內需"/>
    <s v="-無-"/>
    <s v="C00001"/>
    <x v="2"/>
    <s v="江苏京信电子有限公司(Cable)"/>
    <s v="자동차(조사)"/>
    <s v="자동차조사전선"/>
    <n v="170019442"/>
    <s v="FLR91X-B(G)"/>
    <s v="0.5SQ"/>
    <s v="Gr/W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44"/>
    <s v="FLR91X-B(G)"/>
    <s v="0.5SQ"/>
    <s v="L/B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37"/>
    <s v="FLR91X-B(G)"/>
    <s v="0.5SQ"/>
    <s v="B"/>
    <s v="NPS"/>
    <n v="10000"/>
    <s v="완제품"/>
    <s v="FLR91X-B(G) 0.5SQ"/>
    <s v="A/R송장 (IN)"/>
    <n v="70000"/>
    <s v="M"/>
    <n v="316.39999999999998"/>
    <n v="0.37"/>
    <n v="26040"/>
  </r>
  <r>
    <x v="1"/>
    <s v="顾客"/>
    <s v="內需"/>
    <s v="-無-"/>
    <s v="C00001"/>
    <x v="2"/>
    <s v="江苏京信电子有限公司(Cable)"/>
    <s v="자동차(조사)"/>
    <s v="자동차조사전선"/>
    <n v="170019440"/>
    <s v="FLR91X-B(G)"/>
    <s v="0.5SQ"/>
    <s v="G/B"/>
    <s v="NPS"/>
    <n v="10000"/>
    <s v="완제품"/>
    <s v="FLR91X-B(G) 0.5SQ"/>
    <s v="A/R송장 (IN)"/>
    <n v="20000"/>
    <s v="M"/>
    <n v="90.4"/>
    <n v="0.37"/>
    <n v="7440"/>
  </r>
  <r>
    <x v="1"/>
    <s v="顾客"/>
    <s v="內需"/>
    <s v="-無-"/>
    <s v="C00001"/>
    <x v="2"/>
    <s v="江苏京信电子有限公司(Cable)"/>
    <s v="자동차(조사)"/>
    <s v="자동차조사전선"/>
    <n v="170019446"/>
    <s v="FLR91X-B(G)"/>
    <s v="0.5SQ"/>
    <s v="L/P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39"/>
    <s v="FLR91X-B(G)"/>
    <s v="0.5SQ"/>
    <s v="G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43"/>
    <s v="FLR91X-B(G)"/>
    <s v="0.5SQ"/>
    <s v="Gr/Y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38"/>
    <s v="FLR91X-B(G)"/>
    <s v="0.5SQ"/>
    <s v="Br/Y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41"/>
    <s v="FLR91X-B(G)"/>
    <s v="0.5SQ"/>
    <s v="G/W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52"/>
    <s v="FLR91X-B(G)"/>
    <s v="0.5SQ"/>
    <s v="R/G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62"/>
    <s v="FLR91X-B(G)"/>
    <s v="2.5SQ"/>
    <s v="R/G"/>
    <s v="NPS"/>
    <n v="2000"/>
    <s v="완제품"/>
    <s v="FLR91X-B(G) 2.5SQ완제품"/>
    <s v="A/R송장 (IN)"/>
    <n v="16000"/>
    <s v="M"/>
    <n v="569.76"/>
    <n v="1.57"/>
    <n v="25099.200000000001"/>
  </r>
  <r>
    <x v="1"/>
    <s v="顾客"/>
    <s v="內需"/>
    <s v="-無-"/>
    <s v="C00001"/>
    <x v="2"/>
    <s v="江苏京信电子有限公司(Cable)"/>
    <s v="자동차(조사)"/>
    <s v="자동차조사전선"/>
    <n v="170019451"/>
    <s v="FLR91X-B(G)"/>
    <s v="0.5SQ"/>
    <s v="Pp"/>
    <s v="NPS"/>
    <n v="10000"/>
    <s v="완제품"/>
    <s v="FLR91X-B(G) 0.5SQ"/>
    <s v="A/R송장 (IN)"/>
    <n v="30000"/>
    <s v="M"/>
    <n v="135.6"/>
    <n v="0.37"/>
    <n v="11160"/>
  </r>
  <r>
    <x v="1"/>
    <s v="顾客"/>
    <s v="內需"/>
    <s v="-無-"/>
    <s v="C00001"/>
    <x v="2"/>
    <s v="江苏京信电子有限公司(Cable)"/>
    <s v="자동차(조사)"/>
    <s v="자동차조사전선"/>
    <n v="170019460"/>
    <s v="FLR91X-B(G)"/>
    <s v="2.5SQ"/>
    <s v="R"/>
    <s v="NPS"/>
    <n v="2000"/>
    <s v="완제품"/>
    <s v="FLR91X-B(G) 2.5SQ완제품"/>
    <s v="A/R송장 (IN)"/>
    <n v="17700"/>
    <s v="M"/>
    <n v="390.99"/>
    <n v="1.57"/>
    <n v="27765.99"/>
  </r>
  <r>
    <x v="1"/>
    <s v="顾客"/>
    <s v="內需"/>
    <s v="-無-"/>
    <s v="C00001"/>
    <x v="2"/>
    <s v="江苏京信电子有限公司(Cable)"/>
    <s v="자동차(조사)"/>
    <s v="자동차조사전선"/>
    <n v="170019459"/>
    <s v="FLR91X-B(G)"/>
    <s v="2.5SQ"/>
    <s v="B"/>
    <s v="NPS"/>
    <n v="2000"/>
    <s v="완제품"/>
    <s v="FLR91X-B(G) 2.5SQ완제품"/>
    <s v="A/R송장 (IN)"/>
    <n v="16000"/>
    <s v="M"/>
    <n v="569.76"/>
    <n v="1.57"/>
    <n v="25099.200000000001"/>
  </r>
  <r>
    <x v="1"/>
    <s v="顾客"/>
    <s v="內需"/>
    <s v="-無-"/>
    <s v="C00001"/>
    <x v="2"/>
    <s v="江苏京信电子有限公司(Cable)"/>
    <s v="자동차(조사)"/>
    <s v="자동차조사전선"/>
    <n v="170019455"/>
    <s v="FLR91X-B(G)"/>
    <s v="0.5SQ"/>
    <s v="W/G"/>
    <s v="NPS"/>
    <n v="10000"/>
    <s v="완제품"/>
    <s v="FLR91X-B(G) 0.5SQ"/>
    <s v="A/R송장 (IN)"/>
    <n v="20000"/>
    <s v="M"/>
    <n v="90.4"/>
    <n v="0.37"/>
    <n v="7440"/>
  </r>
  <r>
    <x v="1"/>
    <s v="顾客"/>
    <s v="內需"/>
    <s v="-無-"/>
    <s v="C00001"/>
    <x v="2"/>
    <s v="江苏京信电子有限公司(Cable)"/>
    <s v="자동차(조사)"/>
    <s v="자동차조사전선"/>
    <n v="170019449"/>
    <s v="FLR91X-B(G)"/>
    <s v="0.5SQ"/>
    <s v="L/Y"/>
    <s v="NPS"/>
    <n v="10000"/>
    <s v="완제품"/>
    <s v="FLR91X-B(G) 0.5SQ"/>
    <s v="A/R송장 (IN)"/>
    <n v="30000"/>
    <s v="M"/>
    <n v="135.6"/>
    <n v="0.37"/>
    <n v="11160"/>
  </r>
  <r>
    <x v="1"/>
    <s v="顾客"/>
    <s v="內需"/>
    <s v="-無-"/>
    <s v="C00001"/>
    <x v="2"/>
    <s v="江苏京信电子有限公司(Cable)"/>
    <s v="자동차(조사)"/>
    <s v="자동차조사전선"/>
    <n v="170019454"/>
    <s v="FLR91X-B(G)"/>
    <s v="0.5SQ"/>
    <s v="R/W"/>
    <s v="NPS"/>
    <n v="10000"/>
    <s v="완제품"/>
    <s v="FLR91X-B(G) 0.5SQ"/>
    <s v="A/R송장 (IN)"/>
    <n v="20000"/>
    <s v="M"/>
    <n v="90.4"/>
    <n v="0.37"/>
    <n v="7440"/>
  </r>
  <r>
    <x v="1"/>
    <s v="顾客"/>
    <s v="內需"/>
    <s v="-無-"/>
    <s v="C00001"/>
    <x v="2"/>
    <s v="江苏京信电子有限公司(Cable)"/>
    <s v="자동차(조사)"/>
    <s v="자동차조사전선"/>
    <n v="170019445"/>
    <s v="FLR91X-B(G)"/>
    <s v="0.5SQ"/>
    <s v="L/G"/>
    <s v="NPS"/>
    <n v="10000"/>
    <s v="완제품"/>
    <s v="FLR91X-B(G) 0.5SQ"/>
    <s v="A/R송장 (IN)"/>
    <n v="30000"/>
    <s v="M"/>
    <n v="135.6"/>
    <n v="0.37"/>
    <n v="11160"/>
  </r>
  <r>
    <x v="1"/>
    <s v="顾客"/>
    <s v="內需"/>
    <s v="-無-"/>
    <s v="C00001"/>
    <x v="2"/>
    <s v="江苏京信电子有限公司(Cable)"/>
    <s v="자동차(조사)"/>
    <s v="자동차조사전선"/>
    <n v="170019453"/>
    <s v="FLR91X-B(G)"/>
    <s v="0.5SQ"/>
    <s v="R/O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61"/>
    <s v="FLR91X-B(G)"/>
    <s v="2.5SQ"/>
    <s v="R/B"/>
    <s v="NPS"/>
    <n v="2000"/>
    <s v="완제품"/>
    <s v="FLR91X-B(G) 2.5SQ완제품"/>
    <s v="A/R송장 (IN)"/>
    <n v="34000"/>
    <s v="M"/>
    <n v="1210.74"/>
    <n v="1.57"/>
    <n v="53335.8"/>
  </r>
  <r>
    <x v="1"/>
    <s v="顾客"/>
    <s v="內需"/>
    <s v="-無-"/>
    <s v="C00001"/>
    <x v="2"/>
    <s v="江苏京信电子有限公司(Cable)"/>
    <s v="자동차(조사)"/>
    <s v="자동차조사전선"/>
    <n v="170019463"/>
    <s v="FLR91X-B(G)"/>
    <s v="2.5SQ"/>
    <s v="R/L"/>
    <s v="NPS"/>
    <n v="2000"/>
    <s v="완제품"/>
    <s v="FLR91X-B(G) 2.5SQ완제품"/>
    <s v="A/R송장 (IN)"/>
    <n v="14000"/>
    <s v="M"/>
    <n v="498.54"/>
    <n v="1.57"/>
    <n v="21961.8"/>
  </r>
  <r>
    <x v="1"/>
    <s v="顾客"/>
    <s v="內需"/>
    <s v="-無-"/>
    <s v="C00001"/>
    <x v="2"/>
    <s v="江苏京信电子有限公司(Cable)"/>
    <s v="자동차(조사)"/>
    <s v="자동차조사전선"/>
    <n v="170019445"/>
    <s v="FLR91X-B(G)"/>
    <s v="0.5SQ"/>
    <s v="L/G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61"/>
    <s v="FLR91X-B(G)"/>
    <s v="2.5SQ"/>
    <s v="R/B"/>
    <s v="NPS"/>
    <n v="2000"/>
    <s v="완제품"/>
    <s v="FLR91X-B(G) 2.5SQ완제품"/>
    <s v="A/R송장 (IN)"/>
    <n v="22000"/>
    <s v="M"/>
    <n v="783.42"/>
    <n v="1.57"/>
    <n v="34511.4"/>
  </r>
  <r>
    <x v="1"/>
    <s v="顾客"/>
    <s v="內需"/>
    <s v="-無-"/>
    <s v="C00001"/>
    <x v="2"/>
    <s v="江苏京信电子有限公司(Cable)"/>
    <s v="자동차(조사)"/>
    <s v="자동차조사전선"/>
    <n v="170019440"/>
    <s v="FLR91X-B(G)"/>
    <s v="0.5SQ"/>
    <s v="G/B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55"/>
    <s v="FLR91X-B(G)"/>
    <s v="0.5SQ"/>
    <s v="W/G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44"/>
    <s v="FLR91X-B(G)"/>
    <s v="0.5SQ"/>
    <s v="L/B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62"/>
    <s v="FLR91X-B(G)"/>
    <s v="2.5SQ"/>
    <s v="R/G"/>
    <s v="NPS"/>
    <n v="2000"/>
    <s v="완제품"/>
    <s v="FLR91X-B(G) 2.5SQ완제품"/>
    <s v="A/R송장 (IN)"/>
    <n v="6000"/>
    <s v="M"/>
    <n v="213.66"/>
    <n v="1.57"/>
    <n v="9412.2000000000007"/>
  </r>
  <r>
    <x v="1"/>
    <s v="顾客"/>
    <s v="內需"/>
    <s v="-無-"/>
    <s v="C00001"/>
    <x v="2"/>
    <s v="江苏京信电子有限公司(Cable)"/>
    <s v="자동차(조사)"/>
    <s v="자동차조사전선"/>
    <n v="170019437"/>
    <s v="FLR91X-B(G)"/>
    <s v="0.5SQ"/>
    <s v="B"/>
    <s v="NPS"/>
    <n v="10000"/>
    <s v="완제품"/>
    <s v="FLR91X-B(G) 0.5SQ"/>
    <s v="A/R송장 (IN)"/>
    <n v="20000"/>
    <s v="M"/>
    <n v="90.4"/>
    <n v="0.37"/>
    <n v="7440"/>
  </r>
  <r>
    <x v="1"/>
    <s v="顾客"/>
    <s v="內需"/>
    <s v="-無-"/>
    <s v="C00001"/>
    <x v="2"/>
    <s v="江苏京信电子有限公司(Cable)"/>
    <s v="자동차(조사)"/>
    <s v="자동차조사전선"/>
    <n v="170019463"/>
    <s v="FLR91X-B(G)"/>
    <s v="2.5SQ"/>
    <s v="R/L"/>
    <s v="NPS"/>
    <n v="2000"/>
    <s v="완제품"/>
    <s v="FLR91X-B(G) 2.5SQ완제품"/>
    <s v="A/R송장 (IN)"/>
    <n v="6000"/>
    <s v="M"/>
    <n v="213.66"/>
    <n v="1.57"/>
    <n v="9412.2000000000007"/>
  </r>
  <r>
    <x v="1"/>
    <s v="顾客"/>
    <s v="內需"/>
    <s v="-無-"/>
    <s v="C00001"/>
    <x v="2"/>
    <s v="江苏京信电子有限公司(Cable)"/>
    <s v="자동차(조사)"/>
    <s v="자동차조사전선"/>
    <n v="170019449"/>
    <s v="FLR91X-B(G)"/>
    <s v="0.5SQ"/>
    <s v="L/Y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51"/>
    <s v="FLR91X-B(G)"/>
    <s v="0.5SQ"/>
    <s v="Pp"/>
    <s v="NPS"/>
    <n v="10000"/>
    <s v="완제품"/>
    <s v="FLR91X-B(G) 0.5SQ"/>
    <s v="A/R송장 (IN)"/>
    <n v="20000"/>
    <s v="M"/>
    <n v="90.4"/>
    <n v="0.37"/>
    <n v="7440"/>
  </r>
  <r>
    <x v="1"/>
    <s v="顾客"/>
    <s v="內需"/>
    <s v="-無-"/>
    <s v="C00001"/>
    <x v="2"/>
    <s v="江苏京信电子有限公司(Cable)"/>
    <s v="자동차(조사)"/>
    <s v="자동차조사전선"/>
    <n v="170019452"/>
    <s v="FLR91X-B(G)"/>
    <s v="0.5SQ"/>
    <s v="R/G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53"/>
    <s v="FLR91X-B(G)"/>
    <s v="0.5SQ"/>
    <s v="R/O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59"/>
    <s v="FLR91X-B(G)"/>
    <s v="2.5SQ"/>
    <s v="B"/>
    <s v="NPS"/>
    <n v="2000"/>
    <s v="완제품"/>
    <s v="FLR91X-B(G) 2.5SQ완제품"/>
    <s v="A/R송장 (IN)"/>
    <n v="2000"/>
    <s v="M"/>
    <n v="71.22"/>
    <n v="1.57"/>
    <n v="3137.4"/>
  </r>
  <r>
    <x v="1"/>
    <s v="顾客"/>
    <s v="內需"/>
    <s v="-無-"/>
    <s v="C00001"/>
    <x v="2"/>
    <s v="江苏京信电子有限公司(Cable)"/>
    <s v="자동차(조사)"/>
    <s v="자동차조사전선"/>
    <n v="170019438"/>
    <s v="FLR91X-B(G)"/>
    <s v="0.5SQ"/>
    <s v="Br/Y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41"/>
    <s v="FLR91X-B(G)"/>
    <s v="0.5SQ"/>
    <s v="G/W"/>
    <s v="NPS"/>
    <n v="10000"/>
    <s v="완제품"/>
    <s v="FLR91X-B(G) 0.5SQ"/>
    <s v="A/R송장 (IN)"/>
    <n v="19700"/>
    <s v="M"/>
    <n v="89.04"/>
    <n v="0.37"/>
    <n v="7328.4"/>
  </r>
  <r>
    <x v="1"/>
    <s v="顾客"/>
    <s v="內需"/>
    <s v="-無-"/>
    <s v="C00001"/>
    <x v="2"/>
    <s v="江苏京信电子有限公司(Cable)"/>
    <s v="자동차(조사)"/>
    <s v="자동차조사전선"/>
    <n v="170019460"/>
    <s v="FLR91X-B(G)"/>
    <s v="2.5SQ"/>
    <s v="R"/>
    <s v="NPS"/>
    <n v="2000"/>
    <s v="완제품"/>
    <s v="FLR91X-B(G) 2.5SQ완제품"/>
    <s v="A/R송장 (IN)"/>
    <n v="2000"/>
    <s v="M"/>
    <n v="44.18"/>
    <n v="1.57"/>
    <n v="3137.4"/>
  </r>
  <r>
    <x v="1"/>
    <s v="顾客"/>
    <s v="內需"/>
    <s v="-無-"/>
    <s v="C00001"/>
    <x v="2"/>
    <s v="江苏京信电子有限公司(Cable)"/>
    <s v="자동차(조사)"/>
    <s v="자동차조사전선"/>
    <n v="170019443"/>
    <s v="FLR91X-B(G)"/>
    <s v="0.5SQ"/>
    <s v="Gr/Y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40"/>
    <s v="FLR91X-B(G)"/>
    <s v="0.5SQ"/>
    <s v="G/B"/>
    <s v="NPS"/>
    <n v="10000"/>
    <s v="완제품"/>
    <s v="FLR91X-B(G) 0.5SQ"/>
    <s v="A/R송장 (IN)"/>
    <n v="30000"/>
    <s v="M"/>
    <n v="135.6"/>
    <n v="0.37"/>
    <n v="11160"/>
  </r>
  <r>
    <x v="1"/>
    <s v="顾客"/>
    <s v="內需"/>
    <s v="-無-"/>
    <s v="C00001"/>
    <x v="2"/>
    <s v="江苏京信电子有限公司(Cable)"/>
    <s v="자동차(조사)"/>
    <s v="자동차조사전선"/>
    <n v="170019442"/>
    <s v="FLR91X-B(G)"/>
    <s v="0.5SQ"/>
    <s v="Gr/W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45"/>
    <s v="FLR91X-B(G)"/>
    <s v="0.5SQ"/>
    <s v="L/G"/>
    <s v="NPS"/>
    <n v="10000"/>
    <s v="완제품"/>
    <s v="FLR91X-B(G) 0.5SQ"/>
    <s v="A/R송장 (IN)"/>
    <n v="20000"/>
    <s v="M"/>
    <n v="90.4"/>
    <n v="0.37"/>
    <n v="7440"/>
  </r>
  <r>
    <x v="1"/>
    <s v="顾客"/>
    <s v="內需"/>
    <s v="-無-"/>
    <s v="C00001"/>
    <x v="2"/>
    <s v="江苏京信电子有限公司(Cable)"/>
    <s v="자동차(조사)"/>
    <s v="자동차조사전선"/>
    <n v="170019444"/>
    <s v="FLR91X-B(G)"/>
    <s v="0.5SQ"/>
    <s v="L/B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41"/>
    <s v="FLR91X-B(G)"/>
    <s v="0.5SQ"/>
    <s v="G/W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40"/>
    <s v="FLR91X-B(G)"/>
    <s v="0.5SQ"/>
    <s v="G/B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41"/>
    <s v="FLR91X-B(G)"/>
    <s v="0.5SQ"/>
    <s v="G/W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44"/>
    <s v="FLR91X-B(G)"/>
    <s v="0.5SQ"/>
    <s v="L/B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60"/>
    <s v="FLR91X-B(G)"/>
    <s v="2.5SQ"/>
    <s v="R"/>
    <s v="NPS"/>
    <n v="2000"/>
    <s v="완제품"/>
    <s v="FLR91X-B(G) 2.5SQ완제품"/>
    <s v="A/R송장 (IN)"/>
    <n v="16000"/>
    <s v="M"/>
    <n v="353.44"/>
    <n v="1.57"/>
    <n v="25099.200000000001"/>
  </r>
  <r>
    <x v="1"/>
    <s v="顾客"/>
    <s v="內需"/>
    <s v="-無-"/>
    <s v="C00001"/>
    <x v="2"/>
    <s v="江苏京信电子有限公司(Cable)"/>
    <s v="자동차(조사)"/>
    <s v="자동차조사전선"/>
    <n v="170019460"/>
    <s v="FLR91X-B(G)"/>
    <s v="2.5SQ"/>
    <s v="R"/>
    <s v="NPS"/>
    <n v="2000"/>
    <s v="완제품"/>
    <s v="FLR91X-B(G) 2.5SQ완제품"/>
    <s v="A/R송장 (IN)"/>
    <n v="8000"/>
    <s v="M"/>
    <n v="176.72"/>
    <n v="1.57"/>
    <n v="12549.6"/>
  </r>
  <r>
    <x v="1"/>
    <s v="顾客"/>
    <s v="內需"/>
    <s v="-無-"/>
    <s v="C00001"/>
    <x v="2"/>
    <s v="江苏京信电子有限公司(Cable)"/>
    <s v="자동차(조사)"/>
    <s v="자동차조사전선"/>
    <n v="190019464"/>
    <s v="FLR91X-B(G)"/>
    <s v="4SQ"/>
    <s v="B"/>
    <m/>
    <n v="300"/>
    <s v="완제품"/>
    <s v="FLR91X-B(G) 4SQ완제품"/>
    <s v="A/R송장 (IN)"/>
    <n v="6900"/>
    <s v="M"/>
    <n v="245.78"/>
    <n v="2.4700000000000002"/>
    <n v="17075.43"/>
  </r>
  <r>
    <x v="1"/>
    <s v="顾客"/>
    <s v="內需"/>
    <s v="-無-"/>
    <s v="C00001"/>
    <x v="2"/>
    <s v="江苏京信电子有限公司(Cable)"/>
    <s v="자동차(조사)"/>
    <s v="자동차조사전선"/>
    <n v="170019438"/>
    <s v="FLR91X-B(G)"/>
    <s v="0.5SQ"/>
    <s v="Br/Y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62"/>
    <s v="FLR91X-B(G)"/>
    <s v="2.5SQ"/>
    <s v="R/G"/>
    <s v="NPS"/>
    <n v="2000"/>
    <s v="완제품"/>
    <s v="FLR91X-B(G) 2.5SQ완제품"/>
    <s v="A/R송장 (IN)"/>
    <n v="20000"/>
    <s v="M"/>
    <n v="712.2"/>
    <n v="1.57"/>
    <n v="31374"/>
  </r>
  <r>
    <x v="1"/>
    <s v="顾客"/>
    <s v="內需"/>
    <s v="-無-"/>
    <s v="C00001"/>
    <x v="2"/>
    <s v="江苏京信电子有限公司(Cable)"/>
    <s v="자동차(조사)"/>
    <s v="자동차조사전선"/>
    <n v="170019439"/>
    <s v="FLR91X-B(G)"/>
    <s v="0.5SQ"/>
    <s v="G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46"/>
    <s v="FLR91X-B(G)"/>
    <s v="0.5SQ"/>
    <s v="L/P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46"/>
    <s v="FLR91X-B(G)"/>
    <s v="0.5SQ"/>
    <s v="L/P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39"/>
    <s v="FLR91X-B(G)"/>
    <s v="0.5SQ"/>
    <s v="G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47"/>
    <s v="FLR91X-B(G)"/>
    <s v="0.5SQ"/>
    <s v="L/R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90019091"/>
    <s v="FLR91X-B(G)"/>
    <s v="1SQ"/>
    <s v="B"/>
    <m/>
    <n v="1000"/>
    <s v="완제품"/>
    <s v="FLR91X-B(G) 1SQ완제품"/>
    <s v="A/R송장 (IN)"/>
    <n v="6000"/>
    <s v="M"/>
    <n v="51.6"/>
    <n v="0.67"/>
    <n v="4035.6"/>
  </r>
  <r>
    <x v="1"/>
    <s v="顾客"/>
    <s v="內需"/>
    <s v="-無-"/>
    <s v="C00001"/>
    <x v="2"/>
    <s v="江苏京信电子有限公司(Cable)"/>
    <s v="자동차(조사)"/>
    <s v="자동차조사전선"/>
    <n v="190019465"/>
    <s v="FLR91X-B(G)"/>
    <s v="6SQ"/>
    <s v="B"/>
    <m/>
    <n v="200"/>
    <s v="완제품"/>
    <s v="FLR91X-B(G) 6SQ완제품"/>
    <s v="A/R송장 (IN)"/>
    <n v="4100"/>
    <s v="M"/>
    <n v="219.47"/>
    <n v="3.68"/>
    <n v="15094.15"/>
  </r>
  <r>
    <x v="1"/>
    <s v="顾客"/>
    <s v="內需"/>
    <s v="-無-"/>
    <s v="C00001"/>
    <x v="2"/>
    <s v="江苏京信电子有限公司(Cable)"/>
    <s v="자동차(조사)"/>
    <s v="자동차조사전선"/>
    <n v="190019465"/>
    <s v="FLR91X-B(G)"/>
    <s v="6SQ"/>
    <s v="B"/>
    <m/>
    <n v="200"/>
    <s v="완제품"/>
    <s v="FLR91X-B(G) 6SQ완제품"/>
    <s v="A/R송장 (IN)"/>
    <n v="4700"/>
    <s v="M"/>
    <n v="251.59"/>
    <n v="3.68"/>
    <n v="17303.05"/>
  </r>
  <r>
    <x v="1"/>
    <s v="顾客"/>
    <s v="內需"/>
    <s v="-無-"/>
    <s v="C00001"/>
    <x v="2"/>
    <s v="江苏京信电子有限公司(Cable)"/>
    <s v="자동차(조사)"/>
    <s v="자동차조사전선"/>
    <n v="170019448"/>
    <s v="FLR91X-B(G)"/>
    <s v="0.5SQ"/>
    <s v="L/W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55"/>
    <s v="FLR91X-B(G)"/>
    <s v="0.5SQ"/>
    <s v="W/G"/>
    <s v="NPS"/>
    <n v="10000"/>
    <s v="완제품"/>
    <s v="FLR91X-B(G) 0.5SQ"/>
    <s v="A/R송장 (IN)"/>
    <n v="30000"/>
    <s v="M"/>
    <n v="135.6"/>
    <n v="0.37"/>
    <n v="11160"/>
  </r>
  <r>
    <x v="1"/>
    <s v="顾客"/>
    <s v="內需"/>
    <s v="-無-"/>
    <s v="C00001"/>
    <x v="2"/>
    <s v="江苏京信电子有限公司(Cable)"/>
    <s v="자동차(조사)"/>
    <s v="자동차조사전선"/>
    <n v="170019451"/>
    <s v="FLR91X-B(G)"/>
    <s v="0.5SQ"/>
    <s v="Pp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50"/>
    <s v="FLR91X-B(G)"/>
    <s v="0.5SQ"/>
    <s v="O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63"/>
    <s v="FLR91X-B(G)"/>
    <s v="2.5SQ"/>
    <s v="R/L"/>
    <s v="NPS"/>
    <n v="2000"/>
    <s v="완제품"/>
    <s v="FLR91X-B(G) 2.5SQ완제품"/>
    <s v="A/R송장 (IN)"/>
    <n v="18000"/>
    <s v="M"/>
    <n v="640.98"/>
    <n v="1.57"/>
    <n v="28236.6"/>
  </r>
  <r>
    <x v="1"/>
    <s v="顾客"/>
    <s v="內需"/>
    <s v="-無-"/>
    <s v="C00001"/>
    <x v="2"/>
    <s v="江苏京信电子有限公司(Cable)"/>
    <s v="자동차(조사)"/>
    <s v="자동차조사전선"/>
    <n v="170019459"/>
    <s v="FLR91X-B(G)"/>
    <s v="2.5SQ"/>
    <s v="B"/>
    <s v="NPS"/>
    <n v="2000"/>
    <s v="완제품"/>
    <s v="FLR91X-B(G) 2.5SQ완제품"/>
    <s v="A/R송장 (IN)"/>
    <n v="16000"/>
    <s v="M"/>
    <n v="569.76"/>
    <n v="1.57"/>
    <n v="25099.200000000001"/>
  </r>
  <r>
    <x v="1"/>
    <s v="顾客"/>
    <s v="內需"/>
    <s v="-無-"/>
    <s v="C00001"/>
    <x v="2"/>
    <s v="江苏京信电子有限公司(Cable)"/>
    <s v="자동차(조사)"/>
    <s v="자동차조사전선"/>
    <n v="170019461"/>
    <s v="FLR91X-B(G)"/>
    <s v="2.5SQ"/>
    <s v="R/B"/>
    <s v="NPS"/>
    <n v="2000"/>
    <s v="완제품"/>
    <s v="FLR91X-B(G) 2.5SQ완제품"/>
    <s v="A/R송장 (IN)"/>
    <n v="44000"/>
    <s v="M"/>
    <n v="1566.84"/>
    <n v="1.57"/>
    <n v="69022.8"/>
  </r>
  <r>
    <x v="1"/>
    <s v="顾客"/>
    <s v="內需"/>
    <s v="-無-"/>
    <s v="C00001"/>
    <x v="2"/>
    <s v="江苏京信电子有限公司(Cable)"/>
    <s v="자동차(조사)"/>
    <s v="자동차조사전선"/>
    <n v="170019449"/>
    <s v="FLR91X-B(G)"/>
    <s v="0.5SQ"/>
    <s v="L/Y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52"/>
    <s v="FLR91X-B(G)"/>
    <s v="0.5SQ"/>
    <s v="R/G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53"/>
    <s v="FLR91X-B(G)"/>
    <s v="0.5SQ"/>
    <s v="R/O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37"/>
    <s v="FLR91X-B(G)"/>
    <s v="0.5SQ"/>
    <s v="B"/>
    <s v="NPS"/>
    <n v="10000"/>
    <s v="완제품"/>
    <s v="FLR91X-B(G) 0.5SQ"/>
    <s v="A/R송장 (IN)"/>
    <n v="30000"/>
    <s v="M"/>
    <n v="135.6"/>
    <n v="0.37"/>
    <n v="11160"/>
  </r>
  <r>
    <x v="1"/>
    <s v="顾客"/>
    <s v="內需"/>
    <s v="-無-"/>
    <s v="C00001"/>
    <x v="2"/>
    <s v="江苏京信电子有限公司(Cable)"/>
    <s v="자동차(조사)"/>
    <s v="자동차조사전선"/>
    <n v="170019437"/>
    <s v="FLR91X-B(G)"/>
    <s v="0.5SQ"/>
    <s v="B"/>
    <s v="NPS"/>
    <n v="10000"/>
    <s v="완제품"/>
    <s v="FLR91X-B(G) 0.5SQ"/>
    <s v="A/R송장 (IN)"/>
    <n v="50000"/>
    <s v="M"/>
    <n v="226"/>
    <n v="0.37"/>
    <n v="18600"/>
  </r>
  <r>
    <x v="1"/>
    <s v="顾客"/>
    <s v="內需"/>
    <s v="-無-"/>
    <s v="C00001"/>
    <x v="2"/>
    <s v="江苏京信电子有限公司(Cable)"/>
    <s v="자동차(조사)"/>
    <s v="자동차조사전선"/>
    <n v="170019445"/>
    <s v="FLR91X-B(G)"/>
    <s v="0.5SQ"/>
    <s v="L/G"/>
    <s v="NPS"/>
    <n v="10000"/>
    <s v="완제품"/>
    <s v="FLR91X-B(G) 0.5SQ"/>
    <s v="A/R송장 (IN)"/>
    <n v="20000"/>
    <s v="M"/>
    <n v="90.4"/>
    <n v="0.37"/>
    <n v="7440"/>
  </r>
  <r>
    <x v="1"/>
    <s v="顾客"/>
    <s v="內需"/>
    <s v="-無-"/>
    <s v="C00001"/>
    <x v="2"/>
    <s v="江苏京信电子有限公司(Cable)"/>
    <s v="자동차(조사)"/>
    <s v="자동차조사전선"/>
    <n v="170019451"/>
    <s v="FLR91X-B(G)"/>
    <s v="0.5SQ"/>
    <s v="Pp"/>
    <s v="NPS"/>
    <n v="10000"/>
    <s v="완제품"/>
    <s v="FLR91X-B(G) 0.5SQ"/>
    <s v="A/R송장 (IN)"/>
    <n v="30000"/>
    <s v="M"/>
    <n v="135.6"/>
    <n v="0.37"/>
    <n v="11160"/>
  </r>
  <r>
    <x v="1"/>
    <s v="顾客"/>
    <s v="內需"/>
    <s v="-無-"/>
    <s v="C00001"/>
    <x v="2"/>
    <s v="江苏京信电子有限公司(Cable)"/>
    <s v="자동차(조사)"/>
    <s v="자동차조사전선"/>
    <n v="170019448"/>
    <s v="FLR91X-B(G)"/>
    <s v="0.5SQ"/>
    <s v="L/W"/>
    <s v="NPS"/>
    <n v="10000"/>
    <s v="완제품"/>
    <s v="FLR91X-B(G) 0.5SQ"/>
    <s v="A/R송장 (IN)"/>
    <n v="200000"/>
    <s v="M"/>
    <n v="904"/>
    <n v="0.37"/>
    <n v="74400"/>
  </r>
  <r>
    <x v="1"/>
    <s v="顾客"/>
    <s v="內需"/>
    <s v="-無-"/>
    <s v="C00001"/>
    <x v="2"/>
    <s v="江苏京信电子有限公司(Cable)"/>
    <s v="자동차(조사)"/>
    <s v="자동차조사전선"/>
    <n v="170019445"/>
    <s v="FLR91X-B(G)"/>
    <s v="0.5SQ"/>
    <s v="L/G"/>
    <s v="NPS"/>
    <n v="10000"/>
    <s v="완제품"/>
    <s v="FLR91X-B(G) 0.5SQ"/>
    <s v="A/R송장 (IN)"/>
    <n v="40000"/>
    <s v="M"/>
    <n v="180.8"/>
    <n v="0.37"/>
    <n v="14880"/>
  </r>
  <r>
    <x v="1"/>
    <s v="顾客"/>
    <s v="內需"/>
    <s v="-無-"/>
    <s v="C00001"/>
    <x v="2"/>
    <s v="江苏京信电子有限公司(Cable)"/>
    <s v="자동차(조사)"/>
    <s v="자동차조사전선"/>
    <n v="190019465"/>
    <s v="FLR91X-B(G)"/>
    <s v="6SQ"/>
    <s v="B"/>
    <m/>
    <n v="200"/>
    <s v="완제품"/>
    <s v="FLR91X-B(G) 6SQ완제품"/>
    <s v="A/R송장 (IN)"/>
    <n v="200"/>
    <s v="M"/>
    <n v="10.71"/>
    <n v="3.68"/>
    <n v="736.3"/>
  </r>
  <r>
    <x v="1"/>
    <s v="顾客"/>
    <s v="內需"/>
    <s v="-無-"/>
    <s v="C00001"/>
    <x v="2"/>
    <s v="江苏京信电子有限公司(Cable)"/>
    <s v="자동차(조사)"/>
    <s v="자동차조사전선"/>
    <n v="170019463"/>
    <s v="FLR91X-B(G)"/>
    <s v="2.5SQ"/>
    <s v="R/L"/>
    <s v="NPS"/>
    <n v="2000"/>
    <s v="완제품"/>
    <s v="FLR91X-B(G) 2.5SQ완제품"/>
    <s v="A/R송장 (IN)"/>
    <n v="2000"/>
    <s v="M"/>
    <n v="71.22"/>
    <n v="1.57"/>
    <n v="3137.4"/>
  </r>
  <r>
    <x v="1"/>
    <s v="顾客"/>
    <s v="內需"/>
    <s v="-無-"/>
    <s v="C00001"/>
    <x v="2"/>
    <s v="江苏京信电子有限公司(Cable)"/>
    <s v="자동차(조사)"/>
    <s v="자동차조사전선"/>
    <n v="170019454"/>
    <s v="FLR91X-B(G)"/>
    <s v="0.5SQ"/>
    <s v="R/W"/>
    <s v="NPS"/>
    <n v="10000"/>
    <s v="완제품"/>
    <s v="FLR91X-B(G) 0.5SQ"/>
    <s v="A/R송장 (IN)"/>
    <n v="20000"/>
    <s v="M"/>
    <n v="90.4"/>
    <n v="0.37"/>
    <n v="7440"/>
  </r>
  <r>
    <x v="1"/>
    <s v="顾客"/>
    <s v="內需"/>
    <s v="-無-"/>
    <s v="C00001"/>
    <x v="2"/>
    <s v="江苏京信电子有限公司(Cable)"/>
    <s v="자동차(조사)"/>
    <s v="자동차조사전선"/>
    <n v="170019461"/>
    <s v="FLR91X-B(G)"/>
    <s v="2.5SQ"/>
    <s v="R/B"/>
    <s v="NPS"/>
    <n v="2000"/>
    <s v="완제품"/>
    <s v="FLR91X-B(G) 2.5SQ완제품"/>
    <s v="A/R송장 (IN)"/>
    <n v="6000"/>
    <s v="M"/>
    <n v="213.66"/>
    <n v="1.57"/>
    <n v="9412.2000000000007"/>
  </r>
  <r>
    <x v="1"/>
    <s v="顾客"/>
    <s v="內需"/>
    <s v="-無-"/>
    <s v="C00001"/>
    <x v="2"/>
    <s v="江苏京信电子有限公司(Cable)"/>
    <s v="자동차(조사)"/>
    <s v="자동차조사전선"/>
    <n v="170019449"/>
    <s v="FLR91X-B(G)"/>
    <s v="0.5SQ"/>
    <s v="L/Y"/>
    <s v="NPS"/>
    <n v="10000"/>
    <s v="완제품"/>
    <s v="FLR91X-B(G) 0.5SQ"/>
    <s v="A/R송장 (IN)"/>
    <n v="20000"/>
    <s v="M"/>
    <n v="90.4"/>
    <n v="0.37"/>
    <n v="7440"/>
  </r>
  <r>
    <x v="1"/>
    <s v="顾客"/>
    <s v="內需"/>
    <s v="-無-"/>
    <s v="C00001"/>
    <x v="2"/>
    <s v="江苏京信电子有限公司(Cable)"/>
    <s v="자동차(조사)"/>
    <s v="자동차조사전선"/>
    <n v="170019460"/>
    <s v="FLR91X-B(G)"/>
    <s v="2.5SQ"/>
    <s v="R"/>
    <s v="NPS"/>
    <n v="2000"/>
    <s v="완제품"/>
    <s v="FLR91X-B(G) 2.5SQ완제품"/>
    <s v="A/R송장 (IN)"/>
    <n v="10000"/>
    <s v="M"/>
    <n v="220.9"/>
    <n v="1.57"/>
    <n v="15687"/>
  </r>
  <r>
    <x v="1"/>
    <s v="顾客"/>
    <s v="內需"/>
    <s v="-無-"/>
    <s v="C00001"/>
    <x v="2"/>
    <s v="江苏京信电子有限公司(Cable)"/>
    <s v="자동차(조사)"/>
    <s v="자동차조사전선"/>
    <n v="170019449"/>
    <s v="FLR91X-B(G)"/>
    <s v="0.5SQ"/>
    <s v="L/Y"/>
    <s v="NPS"/>
    <n v="10000"/>
    <s v="완제품"/>
    <s v="FLR91X-B(G) 0.5SQ"/>
    <s v="A/R송장 (IN)"/>
    <n v="30000"/>
    <s v="M"/>
    <n v="135.6"/>
    <n v="0.37"/>
    <n v="11160"/>
  </r>
  <r>
    <x v="1"/>
    <s v="顾客"/>
    <s v="內需"/>
    <s v="-無-"/>
    <s v="C00001"/>
    <x v="2"/>
    <s v="江苏京信电子有限公司(Cable)"/>
    <s v="자동차(조사)"/>
    <s v="자동차조사전선"/>
    <n v="170019438"/>
    <s v="FLR91X-B(G)"/>
    <s v="0.5SQ"/>
    <s v="Br/Y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55"/>
    <s v="FLR91X-B(G)"/>
    <s v="0.5SQ"/>
    <s v="W/G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63"/>
    <s v="FLR91X-B(G)"/>
    <s v="2.5SQ"/>
    <s v="R/L"/>
    <s v="NPS"/>
    <n v="2000"/>
    <s v="완제품"/>
    <s v="FLR91X-B(G) 2.5SQ완제품"/>
    <s v="A/R송장 (IN)"/>
    <n v="16000"/>
    <s v="M"/>
    <n v="569.76"/>
    <n v="1.57"/>
    <n v="25099.200000000001"/>
  </r>
  <r>
    <x v="1"/>
    <s v="顾客"/>
    <s v="內需"/>
    <s v="-無-"/>
    <s v="C00001"/>
    <x v="2"/>
    <s v="江苏京信电子有限公司(Cable)"/>
    <s v="자동차(조사)"/>
    <s v="자동차조사전선"/>
    <n v="170019459"/>
    <s v="FLR91X-B(G)"/>
    <s v="2.5SQ"/>
    <s v="B"/>
    <s v="NPS"/>
    <n v="2000"/>
    <s v="완제품"/>
    <s v="FLR91X-B(G) 2.5SQ완제품"/>
    <s v="A/R송장 (IN)"/>
    <n v="10000"/>
    <s v="M"/>
    <n v="356.1"/>
    <n v="1.57"/>
    <n v="15687"/>
  </r>
  <r>
    <x v="1"/>
    <s v="顾客"/>
    <s v="內需"/>
    <s v="-無-"/>
    <s v="C00001"/>
    <x v="2"/>
    <s v="江苏京信电子有限公司(Cable)"/>
    <s v="자동차(조사)"/>
    <s v="자동차조사전선"/>
    <n v="170019437"/>
    <s v="FLR91X-B(G)"/>
    <s v="0.5SQ"/>
    <s v="B"/>
    <s v="NPS"/>
    <n v="10000"/>
    <s v="완제품"/>
    <s v="FLR91X-B(G) 0.5SQ"/>
    <s v="A/R송장 (IN)"/>
    <n v="60000"/>
    <s v="M"/>
    <n v="271.2"/>
    <n v="0.37"/>
    <n v="22320"/>
  </r>
  <r>
    <x v="1"/>
    <s v="顾客"/>
    <s v="內需"/>
    <s v="-無-"/>
    <s v="C00001"/>
    <x v="2"/>
    <s v="江苏京信电子有限公司(Cable)"/>
    <s v="자동차(조사)"/>
    <s v="자동차조사전선"/>
    <n v="170019461"/>
    <s v="FLR91X-B(G)"/>
    <s v="2.5SQ"/>
    <s v="R/B"/>
    <s v="NPS"/>
    <n v="2000"/>
    <s v="완제품"/>
    <s v="FLR91X-B(G) 2.5SQ완제품"/>
    <s v="A/R송장 (IN)"/>
    <n v="16000"/>
    <s v="M"/>
    <n v="569.76"/>
    <n v="1.57"/>
    <n v="25099.200000000001"/>
  </r>
  <r>
    <x v="1"/>
    <s v="顾客"/>
    <s v="內需"/>
    <s v="-無-"/>
    <s v="C00001"/>
    <x v="2"/>
    <s v="江苏京信电子有限公司(Cable)"/>
    <s v="자동차(조사)"/>
    <s v="자동차조사전선"/>
    <n v="170019462"/>
    <s v="FLR91X-B(G)"/>
    <s v="2.5SQ"/>
    <s v="R/G"/>
    <s v="NPS"/>
    <n v="2000"/>
    <s v="완제품"/>
    <s v="FLR91X-B(G) 2.5SQ완제품"/>
    <s v="A/R송장 (IN)"/>
    <n v="16000"/>
    <s v="M"/>
    <n v="569.76"/>
    <n v="1.57"/>
    <n v="25099.200000000001"/>
  </r>
  <r>
    <x v="1"/>
    <s v="顾客"/>
    <s v="內需"/>
    <s v="-無-"/>
    <s v="C00001"/>
    <x v="2"/>
    <s v="江苏京信电子有限公司(Cable)"/>
    <s v="자동차(조사)"/>
    <s v="자동차조사전선"/>
    <n v="170019442"/>
    <s v="FLR91X-B(G)"/>
    <s v="0.5SQ"/>
    <s v="Gr/W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51"/>
    <s v="FLR91X-B(G)"/>
    <s v="0.5SQ"/>
    <s v="Pp"/>
    <s v="NPS"/>
    <n v="10000"/>
    <s v="완제품"/>
    <s v="FLR91X-B(G) 0.5SQ"/>
    <s v="A/R송장 (IN)"/>
    <n v="30000"/>
    <s v="M"/>
    <n v="135.6"/>
    <n v="0.37"/>
    <n v="11160"/>
  </r>
  <r>
    <x v="1"/>
    <s v="顾客"/>
    <s v="內需"/>
    <s v="-無-"/>
    <s v="C00001"/>
    <x v="2"/>
    <s v="江苏京信电子有限公司(Cable)"/>
    <s v="자동차(조사)"/>
    <s v="자동차조사전선"/>
    <n v="170019451"/>
    <s v="FLR91X-B(G)"/>
    <s v="0.5SQ"/>
    <s v="Pp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42"/>
    <s v="FLR91X-B(G)"/>
    <s v="0.5SQ"/>
    <s v="Gr/W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52"/>
    <s v="FLR91X-B(G)"/>
    <s v="0.5SQ"/>
    <s v="R/G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53"/>
    <s v="FLR91X-B(G)"/>
    <s v="0.5SQ"/>
    <s v="R/O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조사)"/>
    <s v="자동차조사전선"/>
    <n v="170019450"/>
    <s v="FLR91X-B(G)"/>
    <s v="0.5SQ"/>
    <s v="O"/>
    <s v="NPS"/>
    <n v="10000"/>
    <s v="완제품"/>
    <s v="FLR91X-B(G) 0.5SQ"/>
    <s v="A/R송장 (IN)"/>
    <n v="10000"/>
    <s v="M"/>
    <n v="45.2"/>
    <n v="0.37"/>
    <n v="3720"/>
  </r>
  <r>
    <x v="1"/>
    <s v="顾客"/>
    <s v="內需"/>
    <s v="-無-"/>
    <s v="C00001"/>
    <x v="2"/>
    <s v="江苏京信电子有限公司(Cable)"/>
    <s v="자동차(특수)"/>
    <s v="자동차특수전선/기타"/>
    <n v="100022290"/>
    <s v="FLRYW-C"/>
    <s v="20SQ"/>
    <s v="R"/>
    <m/>
    <n v="1000"/>
    <s v="상품"/>
    <s v="FLRYW-C 20SQ(상품)"/>
    <s v="A/R송장 (IN)"/>
    <n v="1970"/>
    <s v="M"/>
    <n v="330.96"/>
    <n v="12.73"/>
    <n v="25074.16"/>
  </r>
  <r>
    <x v="1"/>
    <s v="顾客"/>
    <s v="內需"/>
    <s v="-無-"/>
    <s v="C00001"/>
    <x v="2"/>
    <s v="江苏京信电子有限公司(Cable)"/>
    <s v="자동차(특수)"/>
    <s v="자동차특수전선/기타"/>
    <n v="100022290"/>
    <s v="FLRYW-C"/>
    <s v="20SQ"/>
    <s v="R"/>
    <m/>
    <n v="1000"/>
    <s v="상품"/>
    <s v="FLRYW-C 20SQ(상품)"/>
    <s v="A/R송장 (IN)"/>
    <n v="2000"/>
    <s v="M"/>
    <n v="336"/>
    <n v="12.73"/>
    <n v="25456"/>
  </r>
  <r>
    <x v="1"/>
    <s v="顾客"/>
    <s v="內需"/>
    <s v="-無-"/>
    <s v="C00016"/>
    <x v="6"/>
    <s v="常州庆福机电有限公司"/>
    <s v="자동차(조사)"/>
    <s v="HEX"/>
    <n v="190004161"/>
    <s v="HEX"/>
    <s v="1.25SQ"/>
    <s v="B"/>
    <m/>
    <n v="500"/>
    <s v="완제품"/>
    <s v="HEX 1.25SQ(완제품)"/>
    <s v="A/R송장 (IN)"/>
    <n v="1000"/>
    <s v="M"/>
    <n v="11.37"/>
    <n v="1.1299999999999999"/>
    <n v="1126.9000000000001"/>
  </r>
  <r>
    <x v="1"/>
    <s v="顾客"/>
    <s v="內需"/>
    <s v="-無-"/>
    <s v="C00016"/>
    <x v="6"/>
    <s v="常州庆福机电有限公司"/>
    <s v="자동차(조사)"/>
    <s v="HEX"/>
    <n v="190004161"/>
    <s v="HEX"/>
    <s v="1.25SQ"/>
    <s v="B"/>
    <m/>
    <n v="500"/>
    <s v="완제품"/>
    <s v="HEX 1.25SQ(완제품)"/>
    <s v="A/R송장 (IN)"/>
    <n v="500"/>
    <s v="M"/>
    <n v="5.69"/>
    <n v="1.1299999999999999"/>
    <n v="563.45000000000005"/>
  </r>
  <r>
    <x v="1"/>
    <s v="顾客"/>
    <s v="內需"/>
    <s v="-無-"/>
    <s v="C00001"/>
    <x v="2"/>
    <s v="江苏京信电子有限公司(Cable)"/>
    <s v="자동차(일반)"/>
    <s v="자동차일반전선_기타"/>
    <n v="100007816"/>
    <s v="TBC"/>
    <s v="10SQ"/>
    <m/>
    <m/>
    <n v="200"/>
    <s v="상품"/>
    <s v="TBC 10SQ(상품)"/>
    <s v="A/R송장 (IN)"/>
    <n v="1000"/>
    <s v="M"/>
    <n v="98.93"/>
    <n v="8.61"/>
    <n v="8614.1"/>
  </r>
  <r>
    <x v="1"/>
    <s v="顾客"/>
    <s v="內需"/>
    <s v="-無-"/>
    <s v="C00001"/>
    <x v="2"/>
    <s v="江苏京信电子有限公司(Cable)"/>
    <s v="자동차(일반)"/>
    <s v="자동차일반전선_기타"/>
    <n v="100007815"/>
    <s v="TBC"/>
    <s v="15SQ"/>
    <m/>
    <m/>
    <n v="200"/>
    <s v="상품"/>
    <s v="TBC 15SQ(상품)"/>
    <s v="A/R송장 (IN)"/>
    <n v="1400"/>
    <s v="M"/>
    <n v="201.45"/>
    <n v="12.64"/>
    <n v="17697.96"/>
  </r>
  <r>
    <x v="1"/>
    <s v="顾客"/>
    <s v="內需"/>
    <s v="-無-"/>
    <s v="C00001"/>
    <x v="2"/>
    <s v="江苏京信电子有限公司(Cable)"/>
    <s v="자동차(일반)"/>
    <s v="자동차일반전선_기타"/>
    <n v="100007808"/>
    <s v="TBC"/>
    <s v="20SQ"/>
    <m/>
    <m/>
    <n v="150"/>
    <s v="상품"/>
    <s v="TBC 20SQ(상품)"/>
    <s v="A/R송장 (IN)"/>
    <n v="600"/>
    <s v="M"/>
    <n v="113.32"/>
    <n v="15.58"/>
    <n v="9345.24"/>
  </r>
  <r>
    <x v="1"/>
    <s v="顾客"/>
    <s v="內需"/>
    <s v="-無-"/>
    <s v="C00001"/>
    <x v="2"/>
    <s v="江苏京信电子有限公司(Cable)"/>
    <s v="자동차(일반)"/>
    <s v="자동차일반전선_기타"/>
    <n v="100007816"/>
    <s v="TBC"/>
    <s v="10SQ"/>
    <m/>
    <m/>
    <n v="200"/>
    <s v="상품"/>
    <s v="TBC 10SQ(상품)"/>
    <s v="A/R송장 (IN)"/>
    <n v="1000"/>
    <s v="M"/>
    <n v="98.93"/>
    <n v="8.61"/>
    <n v="8614.1"/>
  </r>
  <r>
    <x v="1"/>
    <s v="顾客"/>
    <s v="內需"/>
    <s v="-無-"/>
    <s v="C00001"/>
    <x v="2"/>
    <s v="江苏京信电子有限公司(Cable)"/>
    <s v="자동차(일반)"/>
    <s v="자동차일반전선_기타"/>
    <n v="100007816"/>
    <s v="TBC"/>
    <s v="10SQ"/>
    <m/>
    <m/>
    <n v="200"/>
    <s v="상품"/>
    <s v="TBC 10SQ(상품)"/>
    <s v="A/R송장 (IN)"/>
    <n v="800"/>
    <s v="M"/>
    <n v="79.14"/>
    <n v="8.61"/>
    <n v="6891.28"/>
  </r>
  <r>
    <x v="1"/>
    <s v="顾客"/>
    <s v="內需"/>
    <s v="-無-"/>
    <s v="C00001"/>
    <x v="2"/>
    <s v="江苏京信电子有限公司(Cable)"/>
    <s v="자동차(일반)"/>
    <s v="자동차일반전선_기타"/>
    <n v="100007815"/>
    <s v="TBC"/>
    <s v="15SQ"/>
    <m/>
    <m/>
    <n v="200"/>
    <s v="상품"/>
    <s v="TBC 15SQ(상품)"/>
    <s v="A/R송장 (IN)"/>
    <n v="2600"/>
    <s v="M"/>
    <n v="374.11"/>
    <n v="12.64"/>
    <n v="32867.64"/>
  </r>
  <r>
    <x v="1"/>
    <s v="顾客"/>
    <s v="內需"/>
    <s v="-無-"/>
    <s v="C00001"/>
    <x v="2"/>
    <s v="江苏京信电子有限公司(Cable)"/>
    <s v="자동차(일반)"/>
    <s v="자동차일반전선_기타"/>
    <n v="100007808"/>
    <s v="TBC"/>
    <s v="20SQ"/>
    <m/>
    <m/>
    <n v="150"/>
    <s v="상품"/>
    <s v="TBC 20SQ(상품)"/>
    <s v="A/R송장 (IN)"/>
    <n v="1800"/>
    <s v="M"/>
    <n v="339.95"/>
    <n v="15.58"/>
    <n v="28035.72"/>
  </r>
  <r>
    <x v="1"/>
    <s v="顾客"/>
    <s v="內需"/>
    <s v="-無-"/>
    <s v="C00001"/>
    <x v="2"/>
    <s v="江苏京信电子有限公司(Cable)"/>
    <s v="자동차(일반)"/>
    <s v="자동차일반전선_기타"/>
    <n v="100007816"/>
    <s v="TBC"/>
    <s v="10SQ"/>
    <m/>
    <m/>
    <n v="200"/>
    <s v="상품"/>
    <s v="TBC 10SQ(상품)"/>
    <s v="A/R송장 (IN)"/>
    <n v="2200"/>
    <s v="M"/>
    <n v="217.65"/>
    <n v="8.61"/>
    <n v="18951.02"/>
  </r>
  <r>
    <x v="1"/>
    <s v="顾客"/>
    <s v="內需"/>
    <s v="-無-"/>
    <s v="C00001"/>
    <x v="2"/>
    <s v="江苏京信电子有限公司(Cable)"/>
    <s v="자동차(일반)"/>
    <s v="자동차일반전선_기타"/>
    <n v="100007808"/>
    <s v="TBC"/>
    <s v="20SQ"/>
    <m/>
    <m/>
    <n v="150"/>
    <s v="상품"/>
    <s v="TBC 20SQ(상품)"/>
    <s v="A/R송장 (IN)"/>
    <n v="600"/>
    <s v="M"/>
    <n v="113.32"/>
    <n v="15.58"/>
    <n v="9345.24"/>
  </r>
  <r>
    <x v="1"/>
    <s v="顾客"/>
    <s v="內需"/>
    <s v="-無-"/>
    <s v="C00032"/>
    <x v="1"/>
    <s v="Kyungshin Cable international corporation"/>
    <s v="자동차(조사)"/>
    <s v="ISO전선_조사"/>
    <n v="100010279"/>
    <s v="TXL"/>
    <s v="3SQ"/>
    <s v="R"/>
    <s v="NPS"/>
    <n v="2300"/>
    <s v="완제품"/>
    <s v="TXL 3SQ(완제품)"/>
    <s v="A/R송장 (IN)"/>
    <n v="138000"/>
    <s v="M"/>
    <n v="3763.26"/>
    <n v="0.27"/>
    <n v="267497.86"/>
  </r>
  <r>
    <x v="1"/>
    <s v="顾客"/>
    <s v="內需"/>
    <s v="-無-"/>
    <s v="C00032"/>
    <x v="1"/>
    <s v="Kyungshin Cable international corporation"/>
    <s v="자동차(조사)"/>
    <s v="ISO전선_조사"/>
    <n v="100010279"/>
    <s v="TXL"/>
    <s v="3SQ"/>
    <s v="R"/>
    <s v="NPS"/>
    <n v="2300"/>
    <s v="완제품"/>
    <s v="TXL 3SQ(완제품)"/>
    <s v="A/R송장 (IN)"/>
    <n v="69000"/>
    <s v="M"/>
    <n v="1881.63"/>
    <n v="0.27"/>
    <n v="133748.93"/>
  </r>
  <r>
    <x v="1"/>
    <s v="顾客"/>
    <s v="內需"/>
    <s v="-無-"/>
    <s v="C00032"/>
    <x v="1"/>
    <s v="Kyungshin Cable international corporation"/>
    <s v="자동차(조사)"/>
    <s v="ISO전선_조사"/>
    <n v="160000015"/>
    <s v="TXL"/>
    <s v="5SQ"/>
    <s v="R"/>
    <s v="(KL)NPS"/>
    <n v="1400"/>
    <s v="완제품"/>
    <s v="TXL 5SQ(완제품)"/>
    <s v="A/R송장 (IN)"/>
    <n v="1400"/>
    <s v="M"/>
    <n v="60.86"/>
    <n v="0.45"/>
    <n v="4493.1899999999996"/>
  </r>
  <r>
    <x v="1"/>
    <s v="顾客"/>
    <s v="內需"/>
    <s v="-無-"/>
    <s v="C00032"/>
    <x v="1"/>
    <s v="Kyungshin Cable international corporation"/>
    <s v="자동차(조사)"/>
    <s v="ISO전선_조사"/>
    <n v="160000015"/>
    <s v="TXL"/>
    <s v="5SQ"/>
    <s v="R"/>
    <s v="(KL)NPS"/>
    <n v="1400"/>
    <s v="완제품"/>
    <s v="TXL 5SQ(완제품)"/>
    <s v="A/R송장 (IN)"/>
    <n v="18200"/>
    <s v="M"/>
    <n v="791.15"/>
    <n v="0.45"/>
    <n v="58411.43"/>
  </r>
  <r>
    <x v="1"/>
    <s v="顾客"/>
    <s v="內需"/>
    <s v="-無-"/>
    <s v="C00032"/>
    <x v="1"/>
    <s v="Kyungshin Cable international corporation"/>
    <s v="자동차(조사)"/>
    <s v="ISO전선_조사"/>
    <n v="160000042"/>
    <s v="TXL"/>
    <s v="5SQ"/>
    <s v="G"/>
    <s v="(KL)NPS"/>
    <n v="1400"/>
    <s v="완제품"/>
    <s v="TXL 5SQ(완제품)"/>
    <s v="A/R송장 (IN)"/>
    <n v="1400"/>
    <s v="M"/>
    <n v="60.86"/>
    <n v="0.45"/>
    <n v="4493.1899999999996"/>
  </r>
  <r>
    <x v="1"/>
    <s v="顾客"/>
    <s v="內需"/>
    <s v="-無-"/>
    <s v="C00032"/>
    <x v="1"/>
    <s v="Kyungshin Cable international corporation"/>
    <s v="자동차(조사)"/>
    <s v="ISO전선_조사"/>
    <n v="160000016"/>
    <s v="TXL"/>
    <s v="5SQ"/>
    <s v="W"/>
    <s v="(KL)NPS"/>
    <n v="1400"/>
    <s v="완제품"/>
    <s v="TXL 5SQ(완제품)"/>
    <s v="A/R송장 (IN)"/>
    <n v="2800"/>
    <s v="M"/>
    <n v="121.72"/>
    <n v="0.45"/>
    <n v="8986.3700000000008"/>
  </r>
  <r>
    <x v="1"/>
    <s v="顾客"/>
    <s v="內需"/>
    <s v="-無-"/>
    <s v="C00032"/>
    <x v="1"/>
    <s v="Kyungshin Cable international corporation"/>
    <s v="자동차(조사)"/>
    <s v="ISO전선_조사"/>
    <n v="160000014"/>
    <s v="TXL"/>
    <s v="5SQ"/>
    <s v="L"/>
    <s v="(KL)NPS"/>
    <n v="1400"/>
    <s v="완제품"/>
    <s v="TXL 5SQ(완제품)"/>
    <s v="A/R송장 (IN)"/>
    <n v="26450"/>
    <s v="M"/>
    <n v="1149.78"/>
    <n v="0.45"/>
    <n v="84889.18"/>
  </r>
  <r>
    <x v="1"/>
    <s v="顾客"/>
    <s v="內需"/>
    <s v="-無-"/>
    <s v="C00032"/>
    <x v="1"/>
    <s v="Kyungshin Cable international corporation"/>
    <s v="자동차(조사)"/>
    <s v="ISO전선_조사"/>
    <n v="160000015"/>
    <s v="TXL"/>
    <s v="5SQ"/>
    <s v="R"/>
    <s v="(KL)NPS"/>
    <n v="1400"/>
    <s v="완제품"/>
    <s v="TXL 5SQ(완제품)"/>
    <s v="A/R송장 (IN)"/>
    <n v="54600"/>
    <s v="M"/>
    <n v="2373.46"/>
    <n v="0.45"/>
    <n v="175234.3"/>
  </r>
  <r>
    <x v="1"/>
    <s v="顾客"/>
    <s v="內需"/>
    <s v="-無-"/>
    <s v="C00032"/>
    <x v="1"/>
    <s v="Kyungshin Cable international corporation"/>
    <s v="자동차(조사)"/>
    <s v="ISO전선_조사"/>
    <n v="160000015"/>
    <s v="TXL"/>
    <s v="5SQ"/>
    <s v="R"/>
    <s v="(KL)NPS"/>
    <n v="1400"/>
    <s v="완제품"/>
    <s v="TXL 5SQ(완제품)"/>
    <s v="A/R송장 (IN)"/>
    <n v="68600"/>
    <s v="M"/>
    <n v="2982.04"/>
    <n v="0.45"/>
    <n v="220166.18"/>
  </r>
  <r>
    <x v="1"/>
    <s v="顾客"/>
    <s v="內需"/>
    <s v="-無-"/>
    <s v="C00032"/>
    <x v="1"/>
    <s v="Kyungshin Cable international corporation"/>
    <s v="자동차(조사)"/>
    <s v="ISO전선_조사"/>
    <n v="160000013"/>
    <s v="TXL"/>
    <s v="5SQ"/>
    <s v="B"/>
    <s v="(KL)NPS"/>
    <n v="1400"/>
    <s v="완제품"/>
    <s v="TXL 5SQ(완제품)"/>
    <s v="A/R송장 (IN)"/>
    <n v="16800"/>
    <s v="M"/>
    <n v="730.3"/>
    <n v="0.45"/>
    <n v="53918.25"/>
  </r>
  <r>
    <x v="1"/>
    <s v="顾客"/>
    <s v="內需"/>
    <s v="-無-"/>
    <s v="C00032"/>
    <x v="1"/>
    <s v="Kyungshin Cable international corporation"/>
    <s v="자동차(조사)"/>
    <s v="ISO전선_조사"/>
    <n v="100004464"/>
    <s v="TXL"/>
    <s v="3SQ"/>
    <s v="B"/>
    <s v="NPS"/>
    <n v="2300"/>
    <s v="완제품"/>
    <s v="TXL 3SQ(완제품)"/>
    <s v="A/R송장 (IN)"/>
    <n v="27600"/>
    <s v="M"/>
    <n v="752.65"/>
    <n v="0.27"/>
    <n v="53499.57"/>
  </r>
  <r>
    <x v="1"/>
    <s v="顾客"/>
    <s v="內需"/>
    <s v="-無-"/>
    <s v="C00032"/>
    <x v="1"/>
    <s v="Kyungshin Cable international corporation"/>
    <s v="자동차(조사)"/>
    <s v="ISO전선_조사"/>
    <n v="100010567"/>
    <s v="TXL"/>
    <s v="3SQ"/>
    <s v="O"/>
    <s v="NPS"/>
    <n v="2300"/>
    <s v="완제품"/>
    <s v="TXL 3SQ(완제품)"/>
    <s v="A/R송장 (IN)"/>
    <n v="4600"/>
    <s v="M"/>
    <n v="125.44"/>
    <n v="0.27"/>
    <n v="8916.6"/>
  </r>
  <r>
    <x v="1"/>
    <s v="顾客"/>
    <s v="內需"/>
    <s v="-無-"/>
    <s v="C00032"/>
    <x v="1"/>
    <s v="Kyungshin Cable international corporation"/>
    <s v="자동차(조사)"/>
    <s v="ISO전선_조사"/>
    <n v="100010282"/>
    <s v="TXL"/>
    <s v="3SQ"/>
    <s v="W"/>
    <s v="NPS"/>
    <n v="2300"/>
    <s v="완제품"/>
    <s v="TXL 3SQ(완제품)"/>
    <s v="A/R송장 (IN)"/>
    <n v="147200"/>
    <s v="M"/>
    <n v="4014.14"/>
    <n v="0.27"/>
    <n v="285331.05"/>
  </r>
  <r>
    <x v="1"/>
    <s v="顾客"/>
    <s v="內需"/>
    <s v="-無-"/>
    <s v="C00032"/>
    <x v="1"/>
    <s v="Kyungshin Cable international corporation"/>
    <s v="자동차(조사)"/>
    <s v="ISO전선_조사"/>
    <n v="100010279"/>
    <s v="TXL"/>
    <s v="3SQ"/>
    <s v="R"/>
    <s v="NPS"/>
    <n v="2300"/>
    <s v="완제품"/>
    <s v="TXL 3SQ(완제품)"/>
    <s v="A/R송장 (IN)"/>
    <n v="41400"/>
    <s v="M"/>
    <n v="1128.98"/>
    <n v="0.27"/>
    <n v="80249.36"/>
  </r>
  <r>
    <x v="1"/>
    <s v="顾客"/>
    <s v="內需"/>
    <s v="-無-"/>
    <s v="C00032"/>
    <x v="1"/>
    <s v="Kyungshin Cable international corporation"/>
    <s v="자동차(조사)"/>
    <s v="ISO전선_조사"/>
    <n v="160000013"/>
    <s v="TXL"/>
    <s v="5SQ"/>
    <s v="B"/>
    <s v="(KL)NPS"/>
    <n v="1400"/>
    <s v="완제품"/>
    <s v="TXL 5SQ(완제품)"/>
    <s v="A/R송장 (IN)"/>
    <n v="1400"/>
    <s v="M"/>
    <n v="60.86"/>
    <n v="0.45"/>
    <n v="4493.1899999999996"/>
  </r>
  <r>
    <x v="1"/>
    <s v="顾客"/>
    <s v="內需"/>
    <s v="-無-"/>
    <s v="C00032"/>
    <x v="1"/>
    <s v="Kyungshin Cable international corporation"/>
    <s v="자동차(조사)"/>
    <s v="ISO전선_조사"/>
    <n v="100004464"/>
    <s v="TXL"/>
    <s v="3SQ"/>
    <s v="B"/>
    <s v="NPS"/>
    <n v="2300"/>
    <s v="완제품"/>
    <s v="TXL 3SQ(완제품)"/>
    <s v="A/R송장 (IN)"/>
    <n v="46000"/>
    <s v="M"/>
    <n v="1254.42"/>
    <n v="0.27"/>
    <n v="89165.95"/>
  </r>
  <r>
    <x v="1"/>
    <s v="顾客"/>
    <s v="內需"/>
    <s v="-無-"/>
    <s v="C00032"/>
    <x v="1"/>
    <s v="Kyungshin Cable international corporation"/>
    <s v="자동차(조사)"/>
    <s v="ISO전선_조사"/>
    <n v="160000013"/>
    <s v="TXL"/>
    <s v="5SQ"/>
    <s v="B"/>
    <s v="(KL)NPS"/>
    <n v="1400"/>
    <s v="완제품"/>
    <s v="TXL 5SQ(완제품)"/>
    <s v="A/R송장 (IN)"/>
    <n v="16800"/>
    <s v="M"/>
    <n v="730.3"/>
    <n v="0.45"/>
    <n v="53918.25"/>
  </r>
  <r>
    <x v="1"/>
    <s v="顾客"/>
    <s v="內需"/>
    <s v="-無-"/>
    <s v="C00032"/>
    <x v="1"/>
    <s v="Kyungshin Cable international corporation"/>
    <s v="자동차(조사)"/>
    <s v="ISO전선_조사"/>
    <n v="160000013"/>
    <s v="TXL"/>
    <s v="5SQ"/>
    <s v="B"/>
    <s v="(KL)NPS"/>
    <n v="1400"/>
    <s v="완제품"/>
    <s v="TXL 5SQ(완제품)"/>
    <s v="A/R송장 (IN)"/>
    <n v="1400"/>
    <s v="M"/>
    <n v="60.86"/>
    <n v="0.45"/>
    <n v="4493.1899999999996"/>
  </r>
  <r>
    <x v="1"/>
    <s v="顾客"/>
    <s v="內需"/>
    <s v="-無-"/>
    <s v="C00032"/>
    <x v="1"/>
    <s v="Kyungshin Cable international corporation"/>
    <s v="자동차(조사)"/>
    <s v="ISO전선_조사"/>
    <n v="100010276"/>
    <s v="TXL"/>
    <s v="3SQ"/>
    <s v="L(DL)"/>
    <s v="NPS"/>
    <n v="2300"/>
    <s v="완제품"/>
    <s v="TXL 3SQ(완제품)"/>
    <s v="A/R송장 (IN)"/>
    <n v="48300"/>
    <s v="M"/>
    <n v="1317.14"/>
    <n v="0.27"/>
    <n v="93624.25"/>
  </r>
  <r>
    <x v="1"/>
    <s v="顾客"/>
    <s v="內需"/>
    <s v="-無-"/>
    <s v="C00032"/>
    <x v="1"/>
    <s v="Kyungshin Cable international corporation"/>
    <s v="자동차(조사)"/>
    <s v="ISO전선_조사"/>
    <n v="100010279"/>
    <s v="TXL"/>
    <s v="3SQ"/>
    <s v="R"/>
    <s v="NPS"/>
    <n v="2300"/>
    <s v="완제품"/>
    <s v="TXL 3SQ(완제품)"/>
    <s v="A/R송장 (IN)"/>
    <n v="13800"/>
    <s v="M"/>
    <n v="376.33"/>
    <n v="0.27"/>
    <n v="26749.79"/>
  </r>
  <r>
    <x v="1"/>
    <s v="顾客"/>
    <s v="內需"/>
    <s v="-無-"/>
    <s v="C00032"/>
    <x v="1"/>
    <s v="Kyungshin Cable international corporation"/>
    <s v="자동차(조사)"/>
    <s v="ISO전선_조사"/>
    <n v="100010569"/>
    <s v="TXL"/>
    <s v="3SQ"/>
    <s v="Y"/>
    <s v="NPS"/>
    <n v="2300"/>
    <s v="완제품"/>
    <s v="TXL 3SQ(완제품)"/>
    <s v="A/R송장 (IN)"/>
    <n v="18400"/>
    <s v="M"/>
    <n v="501.77"/>
    <n v="0.27"/>
    <n v="35666.379999999997"/>
  </r>
  <r>
    <x v="1"/>
    <s v="顾客"/>
    <s v="內需"/>
    <s v="-無-"/>
    <s v="C00032"/>
    <x v="1"/>
    <s v="Kyungshin Cable international corporation"/>
    <s v="자동차(조사)"/>
    <s v="ISO전선_조사"/>
    <n v="100010276"/>
    <s v="TXL"/>
    <s v="3SQ"/>
    <s v="L(DL)"/>
    <s v="NPS"/>
    <n v="2300"/>
    <s v="완제품"/>
    <s v="TXL 3SQ(완제품)"/>
    <s v="A/R송장 (IN)"/>
    <n v="9200"/>
    <s v="M"/>
    <n v="250.88"/>
    <n v="0.27"/>
    <n v="17833.189999999999"/>
  </r>
  <r>
    <x v="1"/>
    <s v="顾客"/>
    <s v="內需"/>
    <s v="-無-"/>
    <s v="C00032"/>
    <x v="1"/>
    <s v="Kyungshin Cable international corporation"/>
    <s v="자동차(조사)"/>
    <s v="ISO전선_조사"/>
    <n v="100010279"/>
    <s v="TXL"/>
    <s v="3SQ"/>
    <s v="R"/>
    <s v="NPS"/>
    <n v="2300"/>
    <s v="완제품"/>
    <s v="TXL 3SQ(완제품)"/>
    <s v="A/R송장 (IN)"/>
    <n v="73600"/>
    <s v="M"/>
    <n v="2007.07"/>
    <n v="0.27"/>
    <n v="142665.53"/>
  </r>
  <r>
    <x v="1"/>
    <s v="顾客"/>
    <s v="內需"/>
    <s v="-無-"/>
    <s v="C00032"/>
    <x v="1"/>
    <s v="Kyungshin Cable international corporation"/>
    <s v="자동차(조사)"/>
    <s v="ISO전선_조사"/>
    <n v="100010279"/>
    <s v="TXL"/>
    <s v="3SQ"/>
    <s v="R"/>
    <s v="NPS"/>
    <n v="2300"/>
    <s v="완제품"/>
    <s v="TXL 3SQ(완제품)"/>
    <s v="A/R송장 (IN)"/>
    <n v="11500"/>
    <s v="M"/>
    <n v="313.61"/>
    <n v="0.27"/>
    <n v="22291.49"/>
  </r>
  <r>
    <x v="1"/>
    <s v="顾客"/>
    <s v="內需"/>
    <s v="-無-"/>
    <s v="C00032"/>
    <x v="1"/>
    <s v="Kyungshin Cable international corporation"/>
    <s v="자동차(조사)"/>
    <s v="ISO전선_조사"/>
    <n v="160000015"/>
    <s v="TXL"/>
    <s v="5SQ"/>
    <s v="R"/>
    <s v="(KL)NPS"/>
    <n v="1400"/>
    <s v="완제품"/>
    <s v="TXL 5SQ(완제품)"/>
    <s v="A/R송장 (IN)"/>
    <n v="1400"/>
    <s v="M"/>
    <n v="60.86"/>
    <n v="0.45"/>
    <n v="4493.1899999999996"/>
  </r>
  <r>
    <x v="1"/>
    <s v="顾客"/>
    <s v="內需"/>
    <s v="-無-"/>
    <s v="C00032"/>
    <x v="1"/>
    <s v="Kyungshin Cable international corporation"/>
    <s v="자동차(조사)"/>
    <s v="ISO전선_조사"/>
    <n v="160000013"/>
    <s v="TXL"/>
    <s v="5SQ"/>
    <s v="B"/>
    <s v="(KL)NPS"/>
    <n v="1400"/>
    <s v="완제품"/>
    <s v="TXL 5SQ(완제품)"/>
    <s v="A/R송장 (IN)"/>
    <n v="49000"/>
    <s v="M"/>
    <n v="2130.0300000000002"/>
    <n v="0.45"/>
    <n v="157261.56"/>
  </r>
  <r>
    <x v="1"/>
    <s v="顾客"/>
    <s v="內需"/>
    <s v="-無-"/>
    <s v="C00032"/>
    <x v="1"/>
    <s v="Kyungshin Cable international corporation"/>
    <s v="자동차(조사)"/>
    <s v="ISO전선_조사"/>
    <n v="160000015"/>
    <s v="TXL"/>
    <s v="5SQ"/>
    <s v="R"/>
    <s v="(KL)NPS"/>
    <n v="1400"/>
    <s v="완제품"/>
    <s v="TXL 5SQ(완제품)"/>
    <s v="A/R송장 (IN)"/>
    <n v="79800"/>
    <s v="M"/>
    <n v="3468.91"/>
    <n v="0.45"/>
    <n v="256111.68"/>
  </r>
  <r>
    <x v="1"/>
    <s v="顾客"/>
    <s v="內需"/>
    <s v="-無-"/>
    <s v="C00032"/>
    <x v="1"/>
    <s v="Kyungshin Cable international corporation"/>
    <s v="자동차(조사)"/>
    <s v="ISO전선_조사"/>
    <n v="100010279"/>
    <s v="TXL"/>
    <s v="3SQ"/>
    <s v="R"/>
    <s v="NPS"/>
    <n v="2300"/>
    <s v="완제품"/>
    <s v="TXL 3SQ(완제품)"/>
    <s v="A/R송장 (IN)"/>
    <n v="2300"/>
    <s v="M"/>
    <n v="62.72"/>
    <n v="0.27"/>
    <n v="4458.3"/>
  </r>
  <r>
    <x v="1"/>
    <s v="顾客"/>
    <s v="內需"/>
    <s v="-無-"/>
    <s v="C00032"/>
    <x v="1"/>
    <s v="Kyungshin Cable international corporation"/>
    <s v="자동차(조사)"/>
    <s v="ISO전선_조사"/>
    <n v="100010279"/>
    <s v="TXL"/>
    <s v="3SQ"/>
    <s v="R"/>
    <s v="NPS"/>
    <n v="2300"/>
    <s v="완제품"/>
    <s v="TXL 3SQ(완제품)"/>
    <s v="A/R송장 (IN)"/>
    <n v="121900"/>
    <s v="M"/>
    <n v="3324.21"/>
    <n v="0.27"/>
    <n v="236289.78"/>
  </r>
  <r>
    <x v="1"/>
    <s v="顾客"/>
    <s v="內需"/>
    <s v="-無-"/>
    <s v="C00032"/>
    <x v="1"/>
    <s v="Kyungshin Cable international corporation"/>
    <s v="자동차(조사)"/>
    <s v="ISO전선_조사"/>
    <n v="100010569"/>
    <s v="TXL"/>
    <s v="3SQ"/>
    <s v="Y"/>
    <s v="NPS"/>
    <n v="2300"/>
    <s v="완제품"/>
    <s v="TXL 3SQ(완제품)"/>
    <s v="A/R송장 (IN)"/>
    <n v="18400"/>
    <s v="M"/>
    <n v="501.77"/>
    <n v="0.27"/>
    <n v="35666.379999999997"/>
  </r>
  <r>
    <x v="1"/>
    <s v="顾客"/>
    <s v="內需"/>
    <s v="-無-"/>
    <s v="C00032"/>
    <x v="1"/>
    <s v="Kyungshin Cable international corporation"/>
    <s v="자동차(조사)"/>
    <s v="ISO전선_조사"/>
    <n v="160000013"/>
    <s v="TXL"/>
    <s v="5SQ"/>
    <s v="B"/>
    <s v="(KL)NPS"/>
    <n v="1400"/>
    <s v="완제품"/>
    <s v="TXL 5SQ(완제품)"/>
    <s v="A/R송장 (IN)"/>
    <n v="1400"/>
    <s v="M"/>
    <n v="60.86"/>
    <n v="0.45"/>
    <n v="4493.1899999999996"/>
  </r>
  <r>
    <x v="1"/>
    <s v="顾客"/>
    <s v="內需"/>
    <s v="-無-"/>
    <s v="C00032"/>
    <x v="1"/>
    <s v="Kyungshin Cable international corporation"/>
    <s v="자동차(조사)"/>
    <s v="ISO전선_조사"/>
    <n v="100010279"/>
    <s v="TXL"/>
    <s v="3SQ"/>
    <s v="R"/>
    <s v="NPS"/>
    <n v="2300"/>
    <s v="완제품"/>
    <s v="TXL 3SQ(완제품)"/>
    <s v="A/R송장 (IN)"/>
    <n v="6900"/>
    <s v="M"/>
    <n v="188.16"/>
    <n v="0.27"/>
    <n v="13374.89"/>
  </r>
  <r>
    <x v="1"/>
    <s v="顾客"/>
    <s v="內需"/>
    <s v="-無-"/>
    <s v="C00032"/>
    <x v="1"/>
    <s v="Kyungshin Cable international corporation"/>
    <s v="자동차(조사)"/>
    <s v="ISO전선_조사"/>
    <n v="100010279"/>
    <s v="TXL"/>
    <s v="3SQ"/>
    <s v="R"/>
    <s v="NPS"/>
    <n v="2300"/>
    <s v="완제품"/>
    <s v="TXL 3SQ(완제품)"/>
    <s v="A/R송장 (IN)"/>
    <n v="4600"/>
    <s v="M"/>
    <n v="125.44"/>
    <n v="0.27"/>
    <n v="8916.6"/>
  </r>
  <r>
    <x v="1"/>
    <s v="顾客"/>
    <s v="內需"/>
    <s v="-無-"/>
    <s v="C00032"/>
    <x v="1"/>
    <s v="Kyungshin Cable international corporation"/>
    <s v="자동차(조사)"/>
    <s v="ISO전선_조사"/>
    <n v="100010569"/>
    <s v="TXL"/>
    <s v="3SQ"/>
    <s v="Y"/>
    <s v="NPS"/>
    <n v="2300"/>
    <s v="완제품"/>
    <s v="TXL 3SQ(완제품)"/>
    <s v="A/R송장 (IN)"/>
    <n v="4600"/>
    <s v="M"/>
    <n v="125.44"/>
    <n v="0.27"/>
    <n v="8916.6"/>
  </r>
  <r>
    <x v="1"/>
    <s v="顾客"/>
    <s v="內需"/>
    <s v="-無-"/>
    <s v="C00032"/>
    <x v="1"/>
    <s v="Kyungshin Cable international corporation"/>
    <s v="자동차(조사)"/>
    <s v="ISO전선_조사"/>
    <n v="160000013"/>
    <s v="TXL"/>
    <s v="5SQ"/>
    <s v="B"/>
    <s v="(KL)NPS"/>
    <n v="1400"/>
    <s v="완제품"/>
    <s v="TXL 5SQ(완제품)"/>
    <s v="A/R송장 (IN)"/>
    <n v="1400"/>
    <s v="M"/>
    <n v="60.86"/>
    <n v="0.45"/>
    <n v="4493.1899999999996"/>
  </r>
  <r>
    <x v="1"/>
    <s v="顾客"/>
    <s v="內需"/>
    <s v="-無-"/>
    <s v="C00032"/>
    <x v="1"/>
    <s v="Kyungshin Cable international corporation"/>
    <s v="자동차(조사)"/>
    <s v="ISO전선_조사"/>
    <n v="100010569"/>
    <s v="TXL"/>
    <s v="3SQ"/>
    <s v="Y"/>
    <s v="NPS"/>
    <n v="2300"/>
    <s v="완제품"/>
    <s v="TXL 3SQ(완제품)"/>
    <s v="A/R송장 (IN)"/>
    <n v="2300"/>
    <s v="M"/>
    <n v="62.72"/>
    <n v="0.27"/>
    <n v="4458.3"/>
  </r>
  <r>
    <x v="1"/>
    <s v="顾客"/>
    <s v="內需"/>
    <s v="-無-"/>
    <s v="C00032"/>
    <x v="1"/>
    <s v="Kyungshin Cable international corporation"/>
    <s v="자동차(조사)"/>
    <s v="ISO전선_조사"/>
    <n v="100010566"/>
    <s v="TXL"/>
    <s v="3SQ"/>
    <s v="G(DG)"/>
    <s v="NPS"/>
    <n v="2300"/>
    <s v="완제품"/>
    <s v="TXL 3SQ(완제품)"/>
    <s v="A/R송장 (IN)"/>
    <n v="9200"/>
    <s v="M"/>
    <n v="250.88"/>
    <n v="0.27"/>
    <n v="17833.189999999999"/>
  </r>
  <r>
    <x v="1"/>
    <s v="顾客"/>
    <s v="內需"/>
    <s v="-無-"/>
    <s v="C00032"/>
    <x v="1"/>
    <s v="Kyungshin Cable international corporation"/>
    <s v="자동차(조사)"/>
    <s v="ISO전선_조사"/>
    <n v="100004464"/>
    <s v="TXL"/>
    <s v="3SQ"/>
    <s v="B"/>
    <s v="NPS"/>
    <n v="2300"/>
    <s v="완제품"/>
    <s v="TXL 3SQ(완제품)"/>
    <s v="A/R송장 (IN)"/>
    <n v="2300"/>
    <s v="M"/>
    <n v="62.72"/>
    <n v="0.27"/>
    <n v="4458.3"/>
  </r>
  <r>
    <x v="1"/>
    <s v="顾客"/>
    <s v="內需"/>
    <s v="-無-"/>
    <s v="C00032"/>
    <x v="1"/>
    <s v="Kyungshin Cable international corporation"/>
    <s v="자동차(조사)"/>
    <s v="ISO전선_조사"/>
    <n v="100004464"/>
    <s v="TXL"/>
    <s v="3SQ"/>
    <s v="B"/>
    <s v="NPS"/>
    <n v="2300"/>
    <s v="완제품"/>
    <s v="TXL 3SQ(완제품)"/>
    <s v="A/R송장 (IN)"/>
    <n v="73600"/>
    <s v="M"/>
    <n v="2007.07"/>
    <n v="0.27"/>
    <n v="142665.53"/>
  </r>
  <r>
    <x v="1"/>
    <s v="顾客"/>
    <s v="內需"/>
    <s v="-無-"/>
    <s v="C00032"/>
    <x v="1"/>
    <s v="Kyungshin Cable international corporation"/>
    <s v="자동차(조사)"/>
    <s v="ISO전선_조사"/>
    <n v="100010566"/>
    <s v="TXL"/>
    <s v="3SQ"/>
    <s v="G(DG)"/>
    <s v="NPS"/>
    <n v="2300"/>
    <s v="완제품"/>
    <s v="TXL 3SQ(완제품)"/>
    <s v="A/R송장 (IN)"/>
    <n v="20700"/>
    <s v="M"/>
    <n v="564.49"/>
    <n v="0.27"/>
    <n v="40124.68"/>
  </r>
  <r>
    <x v="1"/>
    <s v="顾客"/>
    <s v="內需"/>
    <s v="-無-"/>
    <s v="C00032"/>
    <x v="1"/>
    <s v="Kyungshin Cable international corporation"/>
    <s v="자동차(조사)"/>
    <s v="ISO전선_조사"/>
    <n v="100010276"/>
    <s v="TXL"/>
    <s v="3SQ"/>
    <s v="L(DL)"/>
    <s v="NPS"/>
    <n v="2300"/>
    <s v="완제품"/>
    <s v="TXL 3SQ(완제품)"/>
    <s v="A/R송장 (IN)"/>
    <n v="89700"/>
    <s v="M"/>
    <n v="2446.12"/>
    <n v="0.27"/>
    <n v="173873.61"/>
  </r>
  <r>
    <x v="1"/>
    <s v="顾客"/>
    <s v="內需"/>
    <s v="-無-"/>
    <s v="C00032"/>
    <x v="1"/>
    <s v="Kyungshin Cable international corporation"/>
    <s v="자동차(조사)"/>
    <s v="ISO전선_조사"/>
    <n v="100010566"/>
    <s v="TXL"/>
    <s v="3SQ"/>
    <s v="G(DG)"/>
    <s v="NPS"/>
    <n v="2300"/>
    <s v="완제품"/>
    <s v="TXL 3SQ(완제품)"/>
    <s v="A/R송장 (IN)"/>
    <n v="6900"/>
    <s v="M"/>
    <n v="188.16"/>
    <n v="0.27"/>
    <n v="13374.89"/>
  </r>
  <r>
    <x v="1"/>
    <s v="顾客"/>
    <s v="內需"/>
    <s v="-無-"/>
    <s v="C00032"/>
    <x v="1"/>
    <s v="Kyungshin Cable international corporation"/>
    <s v="자동차(조사)"/>
    <s v="ISO전선_조사"/>
    <n v="100010279"/>
    <s v="TXL"/>
    <s v="3SQ"/>
    <s v="R"/>
    <s v="NPS"/>
    <n v="2300"/>
    <s v="완제품"/>
    <s v="TXL 3SQ(완제품)"/>
    <s v="A/R송장 (IN)"/>
    <n v="36800"/>
    <s v="M"/>
    <n v="1003.54"/>
    <n v="0.27"/>
    <n v="71332.759999999995"/>
  </r>
  <r>
    <x v="1"/>
    <s v="顾客"/>
    <s v="內需"/>
    <s v="-無-"/>
    <s v="C00032"/>
    <x v="1"/>
    <s v="Kyungshin Cable international corporation"/>
    <s v="자동차(조사)"/>
    <s v="ISO전선_조사"/>
    <n v="160000015"/>
    <s v="TXL"/>
    <s v="5SQ"/>
    <s v="R"/>
    <s v="(KL)NPS"/>
    <n v="1400"/>
    <s v="완제품"/>
    <s v="TXL 5SQ(완제품)"/>
    <s v="A/R송장 (IN)"/>
    <n v="7000"/>
    <s v="M"/>
    <n v="304.29000000000002"/>
    <n v="0.45"/>
    <n v="22465.94"/>
  </r>
  <r>
    <x v="1"/>
    <s v="顾客"/>
    <s v="內需"/>
    <s v="-無-"/>
    <s v="C00032"/>
    <x v="1"/>
    <s v="Kyungshin Cable international corporation"/>
    <s v="자동차(조사)"/>
    <s v="ISO전선_조사"/>
    <n v="160000016"/>
    <s v="TXL"/>
    <s v="5SQ"/>
    <s v="W"/>
    <s v="(KL)NPS"/>
    <n v="1400"/>
    <s v="완제품"/>
    <s v="TXL 5SQ(완제품)"/>
    <s v="A/R송장 (IN)"/>
    <n v="23800"/>
    <s v="M"/>
    <n v="1034.5899999999999"/>
    <n v="0.45"/>
    <n v="76384.179999999993"/>
  </r>
  <r>
    <x v="1"/>
    <s v="顾客"/>
    <s v="內需"/>
    <s v="-無-"/>
    <s v="C00032"/>
    <x v="1"/>
    <s v="Kyungshin Cable international corporation"/>
    <s v="자동차(조사)"/>
    <s v="ISO전선_조사"/>
    <n v="160000015"/>
    <s v="TXL"/>
    <s v="5SQ"/>
    <s v="R"/>
    <s v="(KL)NPS"/>
    <n v="1400"/>
    <s v="완제품"/>
    <s v="TXL 5SQ(완제품)"/>
    <s v="A/R송장 (IN)"/>
    <n v="16800"/>
    <s v="M"/>
    <n v="730.3"/>
    <n v="0.45"/>
    <n v="53918.25"/>
  </r>
  <r>
    <x v="1"/>
    <s v="顾客"/>
    <s v="內需"/>
    <s v="-無-"/>
    <s v="C00013"/>
    <x v="21"/>
    <s v="青岛京信电线有限公司"/>
    <s v="반제품"/>
    <s v="반제품"/>
    <n v="200000127"/>
    <s v="绞合"/>
    <s v="19/0.160A(同芯绞)"/>
    <m/>
    <s v="S 17MM"/>
    <n v="125000"/>
    <s v="반제품"/>
    <s v="半成品 绞合_반제품 집합"/>
    <s v="A/R송장 (IN)"/>
    <n v="233300"/>
    <s v="M"/>
    <n v="797.89"/>
    <n v="0.27"/>
    <n v="62664.38"/>
  </r>
  <r>
    <x v="2"/>
    <s v="顾客"/>
    <s v="內需"/>
    <s v="-無-"/>
    <s v="C00013"/>
    <x v="21"/>
    <s v="青岛京信电线有限公司"/>
    <s v="반제품"/>
    <s v="반제품"/>
    <n v="200000127"/>
    <s v="绞合"/>
    <s v="19/0.160A(同芯绞)"/>
    <m/>
    <s v="S 17MM"/>
    <n v="125000"/>
    <s v="반제품"/>
    <s v="半成品 绞合_반제품 집합"/>
    <s v="A/R송장 (IN)"/>
    <n v="250000"/>
    <s v="M"/>
    <n v="855"/>
    <n v="0.27"/>
    <n v="66600"/>
  </r>
  <r>
    <x v="2"/>
    <s v="顾客"/>
    <s v="內需"/>
    <s v="-無-"/>
    <s v="C00032"/>
    <x v="1"/>
    <s v="Kyungshin Cable international corporation"/>
    <s v="자동차(조사)"/>
    <s v="ISO전선_조사"/>
    <n v="160000015"/>
    <s v="TXL"/>
    <s v="5SQ"/>
    <s v="R"/>
    <s v="(KL)NPS"/>
    <n v="1400"/>
    <s v="완제품"/>
    <s v="TXL 5SQ(완제품)"/>
    <s v="A/R송장 (IN)"/>
    <n v="1400"/>
    <s v="M"/>
    <n v="60.86"/>
    <n v="0.45"/>
    <n v="4489.0200000000004"/>
  </r>
  <r>
    <x v="2"/>
    <s v="顾客"/>
    <s v="內需"/>
    <s v="-無-"/>
    <s v="C00032"/>
    <x v="1"/>
    <s v="Kyungshin Cable international corporation"/>
    <s v="자동차(조사)"/>
    <s v="ISO전선_조사"/>
    <n v="100004464"/>
    <s v="TXL"/>
    <s v="3SQ"/>
    <s v="B"/>
    <s v="NPS"/>
    <n v="2300"/>
    <s v="완제품"/>
    <s v="TXL 3SQ(완제품)"/>
    <s v="A/R송장 (IN)"/>
    <n v="34500"/>
    <s v="M"/>
    <n v="940.82"/>
    <n v="0.27"/>
    <n v="66819.45"/>
  </r>
  <r>
    <x v="2"/>
    <s v="顾客"/>
    <s v="內需"/>
    <s v="-無-"/>
    <s v="C00032"/>
    <x v="1"/>
    <s v="Kyungshin Cable international corporation"/>
    <s v="자동차(조사)"/>
    <s v="ISO전선_조사"/>
    <n v="100010566"/>
    <s v="TXL"/>
    <s v="3SQ"/>
    <s v="G(DG)"/>
    <s v="NPS"/>
    <n v="2300"/>
    <s v="완제품"/>
    <s v="TXL 3SQ(완제품)"/>
    <s v="A/R송장 (IN)"/>
    <n v="2300"/>
    <s v="M"/>
    <n v="62.72"/>
    <n v="0.27"/>
    <n v="4454.63"/>
  </r>
  <r>
    <x v="2"/>
    <s v="顾客"/>
    <s v="內需"/>
    <s v="-無-"/>
    <s v="C00032"/>
    <x v="1"/>
    <s v="Kyungshin Cable international corporation"/>
    <s v="자동차(조사)"/>
    <s v="ISO전선_조사"/>
    <n v="100010276"/>
    <s v="TXL"/>
    <s v="3SQ"/>
    <s v="L(DL)"/>
    <s v="NPS"/>
    <n v="2300"/>
    <s v="완제품"/>
    <s v="TXL 3SQ(완제품)"/>
    <s v="A/R송장 (IN)"/>
    <n v="2300"/>
    <s v="M"/>
    <n v="62.72"/>
    <n v="0.27"/>
    <n v="4454.63"/>
  </r>
  <r>
    <x v="2"/>
    <s v="顾客"/>
    <s v="內需"/>
    <s v="-無-"/>
    <s v="C00032"/>
    <x v="1"/>
    <s v="Kyungshin Cable international corporation"/>
    <s v="자동차(조사)"/>
    <s v="ISO전선_조사"/>
    <n v="100010279"/>
    <s v="TXL"/>
    <s v="3SQ"/>
    <s v="R"/>
    <s v="NPS"/>
    <n v="2300"/>
    <s v="완제품"/>
    <s v="TXL 3SQ(완제품)"/>
    <s v="A/R송장 (IN)"/>
    <n v="103300"/>
    <s v="M"/>
    <n v="2816.99"/>
    <n v="0.27"/>
    <n v="200071"/>
  </r>
  <r>
    <x v="2"/>
    <s v="顾客"/>
    <s v="內需"/>
    <s v="-無-"/>
    <s v="C00032"/>
    <x v="1"/>
    <s v="Kyungshin Cable international corporation"/>
    <s v="자동차(조사)"/>
    <s v="ISO전선_조사"/>
    <n v="100010569"/>
    <s v="TXL"/>
    <s v="3SQ"/>
    <s v="Y"/>
    <s v="NPS"/>
    <n v="2300"/>
    <s v="완제품"/>
    <s v="TXL 3SQ(완제품)"/>
    <s v="A/R송장 (IN)"/>
    <n v="11500"/>
    <s v="M"/>
    <n v="313.61"/>
    <n v="0.27"/>
    <n v="22273.15"/>
  </r>
  <r>
    <x v="2"/>
    <s v="顾客"/>
    <s v="內需"/>
    <s v="-無-"/>
    <s v="C00032"/>
    <x v="1"/>
    <s v="Kyungshin Cable international corporation"/>
    <s v="자동차(조사)"/>
    <s v="ISO전선_조사"/>
    <n v="160000013"/>
    <s v="TXL"/>
    <s v="5SQ"/>
    <s v="B"/>
    <s v="(KL)NPS"/>
    <n v="1400"/>
    <s v="완제품"/>
    <s v="TXL 5SQ(완제품)"/>
    <s v="A/R송장 (IN)"/>
    <n v="1200"/>
    <s v="M"/>
    <n v="52.16"/>
    <n v="0.45"/>
    <n v="3847.73"/>
  </r>
  <r>
    <x v="2"/>
    <s v="顾客"/>
    <s v="內需"/>
    <s v="-無-"/>
    <s v="C00032"/>
    <x v="1"/>
    <s v="Kyungshin Cable international corporation"/>
    <s v="자동차(조사)"/>
    <s v="ISO전선_조사"/>
    <n v="160000015"/>
    <s v="TXL"/>
    <s v="5SQ"/>
    <s v="R"/>
    <s v="(KL)NPS"/>
    <n v="1400"/>
    <s v="완제품"/>
    <s v="TXL 5SQ(완제품)"/>
    <s v="A/R송장 (IN)"/>
    <n v="28000"/>
    <s v="M"/>
    <n v="1217.1600000000001"/>
    <n v="0.45"/>
    <n v="89780.36"/>
  </r>
  <r>
    <x v="2"/>
    <s v="顾客"/>
    <s v="內需"/>
    <s v="-無-"/>
    <s v="C00032"/>
    <x v="1"/>
    <s v="Kyungshin Cable international corporation"/>
    <s v="자동차(조사)"/>
    <s v="ISO전선_조사"/>
    <n v="160000018"/>
    <s v="TXL"/>
    <s v="8SQ"/>
    <s v="R"/>
    <s v="(KL)NPS"/>
    <n v="800"/>
    <s v="완제품"/>
    <s v="TXL 8SQ(완제품)"/>
    <s v="A/R송장 (IN)"/>
    <n v="5600"/>
    <s v="M"/>
    <n v="388.19"/>
    <n v="0.84"/>
    <n v="33393.599999999999"/>
  </r>
  <r>
    <x v="2"/>
    <s v="顾客"/>
    <s v="內需"/>
    <s v="-無-"/>
    <s v="C00032"/>
    <x v="1"/>
    <s v="Kyungshin Cable international corporation"/>
    <s v="자동차(조사)"/>
    <s v="ISO전선_조사"/>
    <n v="160000015"/>
    <s v="TXL"/>
    <s v="5SQ"/>
    <s v="R"/>
    <s v="(KL)NPS"/>
    <n v="1400"/>
    <s v="완제품"/>
    <s v="TXL 5SQ(완제품)"/>
    <s v="A/R송장 (IN)"/>
    <n v="7000"/>
    <s v="M"/>
    <n v="304.29000000000002"/>
    <n v="0.45"/>
    <n v="22445.09"/>
  </r>
  <r>
    <x v="2"/>
    <s v="顾客"/>
    <s v="內需"/>
    <s v="-無-"/>
    <s v="C00032"/>
    <x v="1"/>
    <s v="Kyungshin Cable international corporation"/>
    <s v="자동차(조사)"/>
    <s v="ISO전선_조사"/>
    <n v="160000018"/>
    <s v="TXL"/>
    <s v="8SQ"/>
    <s v="R"/>
    <s v="(KL)NPS"/>
    <n v="800"/>
    <s v="완제품"/>
    <s v="TXL 8SQ(완제품)"/>
    <s v="A/R송장 (IN)"/>
    <n v="5600"/>
    <s v="M"/>
    <n v="388.19"/>
    <n v="0.84"/>
    <n v="33393.599999999999"/>
  </r>
  <r>
    <x v="2"/>
    <s v="顾客"/>
    <s v="內需"/>
    <s v="-無-"/>
    <s v="C00032"/>
    <x v="1"/>
    <s v="Kyungshin Cable international corporation"/>
    <s v="자동차(조사)"/>
    <s v="ISO전선_조사"/>
    <n v="160000014"/>
    <s v="TXL"/>
    <s v="5SQ"/>
    <s v="L"/>
    <s v="(KL)NPS"/>
    <n v="1400"/>
    <s v="완제품"/>
    <s v="TXL 5SQ(완제품)"/>
    <s v="A/R송장 (IN)"/>
    <n v="1400"/>
    <s v="M"/>
    <n v="60.86"/>
    <n v="0.45"/>
    <n v="4489.0200000000004"/>
  </r>
  <r>
    <x v="2"/>
    <s v="顾客"/>
    <s v="內需"/>
    <s v="-無-"/>
    <s v="C00032"/>
    <x v="1"/>
    <s v="Kyungshin Cable international corporation"/>
    <s v="자동차(조사)"/>
    <s v="ISO전선_조사"/>
    <n v="100010566"/>
    <s v="TXL"/>
    <s v="3SQ"/>
    <s v="G(DG)"/>
    <s v="NPS"/>
    <n v="2300"/>
    <s v="완제품"/>
    <s v="TXL 3SQ(완제품)"/>
    <s v="A/R송장 (IN)"/>
    <n v="13800"/>
    <s v="M"/>
    <n v="376.33"/>
    <n v="0.27"/>
    <n v="26727.78"/>
  </r>
  <r>
    <x v="2"/>
    <s v="顾客"/>
    <s v="內需"/>
    <s v="-無-"/>
    <s v="C00032"/>
    <x v="1"/>
    <s v="Kyungshin Cable international corporation"/>
    <s v="자동차(조사)"/>
    <s v="ISO전선_조사"/>
    <n v="100010276"/>
    <s v="TXL"/>
    <s v="3SQ"/>
    <s v="L(DL)"/>
    <s v="NPS"/>
    <n v="2300"/>
    <s v="완제품"/>
    <s v="TXL 3SQ(완제품)"/>
    <s v="A/R송장 (IN)"/>
    <n v="46000"/>
    <s v="M"/>
    <n v="1254.42"/>
    <n v="0.27"/>
    <n v="89092.6"/>
  </r>
  <r>
    <x v="2"/>
    <s v="顾客"/>
    <s v="內需"/>
    <s v="-無-"/>
    <s v="C00032"/>
    <x v="1"/>
    <s v="Kyungshin Cable international corporation"/>
    <s v="자동차(조사)"/>
    <s v="ISO전선_조사"/>
    <n v="160000014"/>
    <s v="TXL"/>
    <s v="5SQ"/>
    <s v="L"/>
    <s v="(KL)NPS"/>
    <n v="1400"/>
    <s v="완제품"/>
    <s v="TXL 5SQ(완제품)"/>
    <s v="A/R송장 (IN)"/>
    <n v="12600"/>
    <s v="M"/>
    <n v="547.72"/>
    <n v="0.45"/>
    <n v="40401.160000000003"/>
  </r>
  <r>
    <x v="2"/>
    <s v="顾客"/>
    <s v="內需"/>
    <s v="-無-"/>
    <s v="C00032"/>
    <x v="1"/>
    <s v="Kyungshin Cable international corporation"/>
    <s v="자동차(조사)"/>
    <s v="ISO전선_조사"/>
    <n v="160000015"/>
    <s v="TXL"/>
    <s v="5SQ"/>
    <s v="R"/>
    <s v="(KL)NPS"/>
    <n v="1400"/>
    <s v="완제품"/>
    <s v="TXL 5SQ(완제품)"/>
    <s v="A/R송장 (IN)"/>
    <n v="54600"/>
    <s v="M"/>
    <n v="2373.46"/>
    <n v="0.45"/>
    <n v="175071.7"/>
  </r>
  <r>
    <x v="2"/>
    <s v="顾客"/>
    <s v="內需"/>
    <s v="-無-"/>
    <s v="C00032"/>
    <x v="1"/>
    <s v="Kyungshin Cable international corporation"/>
    <s v="자동차(조사)"/>
    <s v="ISO전선_조사"/>
    <n v="160000018"/>
    <s v="TXL"/>
    <s v="8SQ"/>
    <s v="R"/>
    <s v="(KL)NPS"/>
    <n v="800"/>
    <s v="완제품"/>
    <s v="TXL 8SQ(완제품)"/>
    <s v="A/R송장 (IN)"/>
    <n v="19200"/>
    <s v="M"/>
    <n v="1330.94"/>
    <n v="0.84"/>
    <n v="114492.34"/>
  </r>
  <r>
    <x v="2"/>
    <s v="顾客"/>
    <s v="內需"/>
    <s v="-無-"/>
    <s v="C00032"/>
    <x v="1"/>
    <s v="Kyungshin Cable international corporation"/>
    <s v="자동차(조사)"/>
    <s v="ISO전선_조사"/>
    <n v="100010566"/>
    <s v="TXL"/>
    <s v="3SQ"/>
    <s v="G(DG)"/>
    <s v="NPS"/>
    <n v="2300"/>
    <s v="완제품"/>
    <s v="TXL 3SQ(완제품)"/>
    <s v="A/R송장 (IN)"/>
    <n v="2300"/>
    <s v="M"/>
    <n v="62.72"/>
    <n v="0.27"/>
    <n v="4454.63"/>
  </r>
  <r>
    <x v="2"/>
    <s v="顾客"/>
    <s v="內需"/>
    <s v="-無-"/>
    <s v="C00032"/>
    <x v="1"/>
    <s v="Kyungshin Cable international corporation"/>
    <s v="자동차(조사)"/>
    <s v="ISO전선_조사"/>
    <n v="100010279"/>
    <s v="TXL"/>
    <s v="3SQ"/>
    <s v="R"/>
    <s v="NPS"/>
    <n v="2300"/>
    <s v="완제품"/>
    <s v="TXL 3SQ(완제품)"/>
    <s v="A/R송장 (IN)"/>
    <n v="9200"/>
    <s v="M"/>
    <n v="250.88"/>
    <n v="0.27"/>
    <n v="17818.52"/>
  </r>
  <r>
    <x v="2"/>
    <s v="顾客"/>
    <s v="內需"/>
    <s v="-無-"/>
    <s v="C00032"/>
    <x v="1"/>
    <s v="Kyungshin Cable international corporation"/>
    <s v="자동차(조사)"/>
    <s v="ISO전선_조사"/>
    <n v="160000015"/>
    <s v="TXL"/>
    <s v="5SQ"/>
    <s v="R"/>
    <s v="(KL)NPS"/>
    <n v="1400"/>
    <s v="완제품"/>
    <s v="TXL 5SQ(완제품)"/>
    <s v="A/R송장 (IN)"/>
    <n v="1400"/>
    <s v="M"/>
    <n v="60.86"/>
    <n v="0.45"/>
    <n v="4489.0200000000004"/>
  </r>
  <r>
    <x v="2"/>
    <s v="顾客"/>
    <s v="內需"/>
    <s v="-無-"/>
    <s v="C00032"/>
    <x v="1"/>
    <s v="Kyungshin Cable international corporation"/>
    <s v="자동차(조사)"/>
    <s v="ISO전선_조사"/>
    <n v="160000018"/>
    <s v="TXL"/>
    <s v="8SQ"/>
    <s v="R"/>
    <s v="(KL)NPS"/>
    <n v="800"/>
    <s v="완제품"/>
    <s v="TXL 8SQ(완제품)"/>
    <s v="A/R송장 (IN)"/>
    <n v="2400"/>
    <s v="M"/>
    <n v="166.37"/>
    <n v="0.84"/>
    <n v="14311.54"/>
  </r>
  <r>
    <x v="2"/>
    <s v="顾客"/>
    <s v="內需"/>
    <s v="-無-"/>
    <s v="C00032"/>
    <x v="1"/>
    <s v="Kyungshin Cable international corporation"/>
    <s v="자동차(조사)"/>
    <s v="ISO전선_조사"/>
    <n v="100010276"/>
    <s v="TXL"/>
    <s v="3SQ"/>
    <s v="L(DL)"/>
    <s v="NPS"/>
    <n v="2300"/>
    <s v="완제품"/>
    <s v="TXL 3SQ(완제품)"/>
    <s v="A/R송장 (IN)"/>
    <n v="2300"/>
    <s v="M"/>
    <n v="62.72"/>
    <n v="0.27"/>
    <n v="4454.63"/>
  </r>
  <r>
    <x v="2"/>
    <s v="顾客"/>
    <s v="內需"/>
    <s v="-無-"/>
    <s v="C00032"/>
    <x v="1"/>
    <s v="Kyungshin Cable international corporation"/>
    <s v="자동차(조사)"/>
    <s v="ISO전선_조사"/>
    <n v="160000013"/>
    <s v="TXL"/>
    <s v="5SQ"/>
    <s v="B"/>
    <s v="(KL)NPS"/>
    <n v="1400"/>
    <s v="완제품"/>
    <s v="TXL 5SQ(완제품)"/>
    <s v="A/R송장 (IN)"/>
    <n v="44800"/>
    <s v="M"/>
    <n v="1947.46"/>
    <n v="0.45"/>
    <n v="143648.57"/>
  </r>
  <r>
    <x v="2"/>
    <s v="顾客"/>
    <s v="內需"/>
    <s v="-無-"/>
    <s v="C00032"/>
    <x v="1"/>
    <s v="Kyungshin Cable international corporation"/>
    <s v="자동차(조사)"/>
    <s v="ISO전선_조사"/>
    <n v="160000016"/>
    <s v="TXL"/>
    <s v="5SQ"/>
    <s v="W"/>
    <s v="(KL)NPS"/>
    <n v="1400"/>
    <s v="완제품"/>
    <s v="TXL 5SQ(완제품)"/>
    <s v="A/R송장 (IN)"/>
    <n v="22000"/>
    <s v="M"/>
    <n v="956.34"/>
    <n v="0.45"/>
    <n v="70541.710000000006"/>
  </r>
  <r>
    <x v="2"/>
    <s v="顾客"/>
    <s v="內需"/>
    <s v="-無-"/>
    <s v="C00032"/>
    <x v="1"/>
    <s v="Kyungshin Cable international corporation"/>
    <s v="자동차(조사)"/>
    <s v="ISO전선_조사"/>
    <n v="100004464"/>
    <s v="TXL"/>
    <s v="3SQ"/>
    <s v="B"/>
    <s v="NPS"/>
    <n v="2300"/>
    <s v="완제품"/>
    <s v="TXL 3SQ(완제품)"/>
    <s v="A/R송장 (IN)"/>
    <n v="6900"/>
    <s v="M"/>
    <n v="188.16"/>
    <n v="0.27"/>
    <n v="13363.89"/>
  </r>
  <r>
    <x v="2"/>
    <s v="顾客"/>
    <s v="內需"/>
    <s v="-無-"/>
    <s v="C00032"/>
    <x v="1"/>
    <s v="Kyungshin Cable international corporation"/>
    <s v="자동차(조사)"/>
    <s v="ISO전선_조사"/>
    <n v="100010276"/>
    <s v="TXL"/>
    <s v="3SQ"/>
    <s v="L(DL)"/>
    <s v="NPS"/>
    <n v="2300"/>
    <s v="완제품"/>
    <s v="TXL 3SQ(완제품)"/>
    <s v="A/R송장 (IN)"/>
    <n v="2300"/>
    <s v="M"/>
    <n v="62.72"/>
    <n v="0.27"/>
    <n v="4454.63"/>
  </r>
  <r>
    <x v="2"/>
    <s v="顾客"/>
    <s v="內需"/>
    <s v="-無-"/>
    <s v="C00032"/>
    <x v="1"/>
    <s v="Kyungshin Cable international corporation"/>
    <s v="자동차(조사)"/>
    <s v="ISO전선_조사"/>
    <n v="100010279"/>
    <s v="TXL"/>
    <s v="3SQ"/>
    <s v="R"/>
    <s v="NPS"/>
    <n v="2300"/>
    <s v="완제품"/>
    <s v="TXL 3SQ(완제품)"/>
    <s v="A/R송장 (IN)"/>
    <n v="101200"/>
    <s v="M"/>
    <n v="2759.72"/>
    <n v="0.27"/>
    <n v="196003.73"/>
  </r>
  <r>
    <x v="2"/>
    <s v="顾客"/>
    <s v="內需"/>
    <s v="-無-"/>
    <s v="C00032"/>
    <x v="1"/>
    <s v="Kyungshin Cable international corporation"/>
    <s v="자동차(조사)"/>
    <s v="ISO전선_조사"/>
    <n v="100010569"/>
    <s v="TXL"/>
    <s v="3SQ"/>
    <s v="Y"/>
    <s v="NPS"/>
    <n v="2300"/>
    <s v="완제품"/>
    <s v="TXL 3SQ(완제품)"/>
    <s v="A/R송장 (IN)"/>
    <n v="2300"/>
    <s v="M"/>
    <n v="62.72"/>
    <n v="0.27"/>
    <n v="4454.63"/>
  </r>
  <r>
    <x v="2"/>
    <s v="顾客"/>
    <s v="內需"/>
    <s v="-無-"/>
    <s v="C00032"/>
    <x v="1"/>
    <s v="Kyungshin Cable international corporation"/>
    <s v="자동차(조사)"/>
    <s v="ISO전선_조사"/>
    <n v="160000016"/>
    <s v="TXL"/>
    <s v="5SQ"/>
    <s v="W"/>
    <s v="(KL)NPS"/>
    <n v="1400"/>
    <s v="완제품"/>
    <s v="TXL 5SQ(완제품)"/>
    <s v="A/R송장 (IN)"/>
    <n v="5600"/>
    <s v="M"/>
    <n v="243.43"/>
    <n v="0.45"/>
    <n v="17956.07"/>
  </r>
  <r>
    <x v="2"/>
    <s v="顾客"/>
    <s v="內需"/>
    <s v="-無-"/>
    <s v="C00032"/>
    <x v="1"/>
    <s v="Kyungshin Cable international corporation"/>
    <s v="자동차(조사)"/>
    <s v="ISO전선_조사"/>
    <n v="160000018"/>
    <s v="TXL"/>
    <s v="8SQ"/>
    <s v="R"/>
    <s v="(KL)NPS"/>
    <n v="800"/>
    <s v="완제품"/>
    <s v="TXL 8SQ(완제품)"/>
    <s v="A/R송장 (IN)"/>
    <n v="4000"/>
    <s v="M"/>
    <n v="277.27999999999997"/>
    <n v="0.84"/>
    <n v="23852.57"/>
  </r>
  <r>
    <x v="2"/>
    <s v="顾客"/>
    <s v="內需"/>
    <s v="-無-"/>
    <s v="C00032"/>
    <x v="1"/>
    <s v="Kyungshin Cable international corporation"/>
    <s v="자동차(조사)"/>
    <s v="ISO전선_조사"/>
    <n v="160000016"/>
    <s v="TXL"/>
    <s v="5SQ"/>
    <s v="W"/>
    <s v="(KL)NPS"/>
    <n v="1400"/>
    <s v="완제품"/>
    <s v="TXL 5SQ(완제품)"/>
    <s v="A/R송장 (IN)"/>
    <n v="1400"/>
    <s v="M"/>
    <n v="60.86"/>
    <n v="0.45"/>
    <n v="4489.0200000000004"/>
  </r>
  <r>
    <x v="2"/>
    <s v="顾客"/>
    <s v="內需"/>
    <s v="-無-"/>
    <s v="C00001"/>
    <x v="2"/>
    <s v="江苏京信电子有限公司(Cable)"/>
    <s v="자동차(일반)"/>
    <s v="자동차일반전선_기타"/>
    <n v="100007808"/>
    <s v="TBC"/>
    <s v="20SQ"/>
    <m/>
    <m/>
    <n v="150"/>
    <s v="상품"/>
    <s v="TBC 20SQ(상품)"/>
    <s v="A/R송장 (IN)"/>
    <n v="600"/>
    <s v="M"/>
    <n v="113.32"/>
    <n v="15.58"/>
    <n v="9345.24"/>
  </r>
  <r>
    <x v="2"/>
    <s v="顾客"/>
    <s v="內需"/>
    <s v="-無-"/>
    <s v="C00001"/>
    <x v="2"/>
    <s v="江苏京信电子有限公司(Cable)"/>
    <s v="자동차(일반)"/>
    <s v="자동차일반전선_기타"/>
    <n v="100007808"/>
    <s v="TBC"/>
    <s v="20SQ"/>
    <m/>
    <m/>
    <n v="150"/>
    <s v="상품"/>
    <s v="TBC 20SQ(상품)"/>
    <s v="A/R송장 (IN)"/>
    <n v="900"/>
    <s v="M"/>
    <n v="169.97"/>
    <n v="15.58"/>
    <n v="14017.86"/>
  </r>
  <r>
    <x v="2"/>
    <s v="顾客"/>
    <s v="內需"/>
    <s v="-無-"/>
    <s v="C00016"/>
    <x v="6"/>
    <s v="常州庆福机电有限公司"/>
    <s v="자동차(조사)"/>
    <s v="HEX"/>
    <n v="190004134"/>
    <s v="HEX"/>
    <s v="0.85SQ"/>
    <s v="B"/>
    <m/>
    <n v="500"/>
    <s v="완제품"/>
    <s v="HEX 0.85SQ(완제품)"/>
    <s v="A/R송장 (IN)"/>
    <n v="1500"/>
    <s v="M"/>
    <n v="11.67"/>
    <n v="0.74"/>
    <n v="1106.8499999999999"/>
  </r>
  <r>
    <x v="2"/>
    <s v="顾客"/>
    <s v="內需"/>
    <s v="-無-"/>
    <s v="C00016"/>
    <x v="6"/>
    <s v="常州庆福机电有限公司"/>
    <s v="자동차(조사)"/>
    <s v="HEX"/>
    <n v="190004152"/>
    <s v="HEX"/>
    <s v="0.85SQ"/>
    <s v="W"/>
    <m/>
    <n v="500"/>
    <s v="완제품"/>
    <s v="HEX 0.85SQ(완제품)"/>
    <s v="A/R송장 (IN)"/>
    <n v="1000"/>
    <s v="M"/>
    <n v="7.78"/>
    <n v="0.74"/>
    <n v="737.9"/>
  </r>
  <r>
    <x v="2"/>
    <s v="顾客"/>
    <s v="內需"/>
    <s v="-無-"/>
    <s v="C00001"/>
    <x v="2"/>
    <s v="江苏京信电子有限公司(Cable)"/>
    <s v="자동차(특수)"/>
    <s v="자동차특수전선/기타"/>
    <n v="100022290"/>
    <s v="FLRYW-C"/>
    <s v="20SQ"/>
    <s v="R"/>
    <m/>
    <n v="1000"/>
    <s v="상품"/>
    <s v="FLRYW-C 20SQ(상품)"/>
    <s v="A/R송장 (IN)"/>
    <n v="1000"/>
    <s v="M"/>
    <n v="168"/>
    <n v="12.73"/>
    <n v="12728"/>
  </r>
  <r>
    <x v="2"/>
    <s v="顾客"/>
    <s v="內需"/>
    <s v="-無-"/>
    <s v="C00001"/>
    <x v="2"/>
    <s v="江苏京信电子有限公司(Cable)"/>
    <s v="자동차(조사)"/>
    <s v="자동차조사전선"/>
    <n v="170019459"/>
    <s v="FLR91X-B(G)"/>
    <s v="2.5SQ"/>
    <s v="B"/>
    <s v="NPS"/>
    <n v="2000"/>
    <s v="완제품"/>
    <s v="FLR91X-B(G) 2.5SQ완제품"/>
    <s v="A/R송장 (IN)"/>
    <n v="12000"/>
    <s v="M"/>
    <n v="427.32"/>
    <n v="1.57"/>
    <n v="18824.400000000001"/>
  </r>
  <r>
    <x v="2"/>
    <s v="顾客"/>
    <s v="內需"/>
    <s v="-無-"/>
    <s v="C00001"/>
    <x v="2"/>
    <s v="江苏京信电子有限公司(Cable)"/>
    <s v="자동차(조사)"/>
    <s v="자동차조사전선"/>
    <n v="170019454"/>
    <s v="FLR91X-B(G)"/>
    <s v="0.5SQ"/>
    <s v="R/W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41"/>
    <s v="FLR91X-B(G)"/>
    <s v="0.5SQ"/>
    <s v="G/W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42"/>
    <s v="FLR91X-B(G)"/>
    <s v="0.5SQ"/>
    <s v="Gr/W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46"/>
    <s v="FLR91X-B(G)"/>
    <s v="0.5SQ"/>
    <s v="L/P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61"/>
    <s v="FLR91X-B(G)"/>
    <s v="2.5SQ"/>
    <s v="R/B"/>
    <s v="NPS"/>
    <n v="2000"/>
    <s v="완제품"/>
    <s v="FLR91X-B(G) 2.5SQ완제품"/>
    <s v="A/R송장 (IN)"/>
    <n v="8000"/>
    <s v="M"/>
    <n v="284.88"/>
    <n v="1.57"/>
    <n v="12549.6"/>
  </r>
  <r>
    <x v="2"/>
    <s v="顾客"/>
    <s v="內需"/>
    <s v="-無-"/>
    <s v="C00001"/>
    <x v="2"/>
    <s v="江苏京信电子有限公司(Cable)"/>
    <s v="자동차(조사)"/>
    <s v="자동차조사전선"/>
    <n v="170019440"/>
    <s v="FLR91X-B(G)"/>
    <s v="0.5SQ"/>
    <s v="G/B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44"/>
    <s v="FLR91X-B(G)"/>
    <s v="0.5SQ"/>
    <s v="L/B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52"/>
    <s v="FLR91X-B(G)"/>
    <s v="0.5SQ"/>
    <s v="R/G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53"/>
    <s v="FLR91X-B(G)"/>
    <s v="0.5SQ"/>
    <s v="R/O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00020567"/>
    <s v="FLR91X-B(G)"/>
    <s v="1SQ"/>
    <s v="Y/B"/>
    <m/>
    <n v="1000"/>
    <s v="상품"/>
    <s v="FLR91X-B(G) 1SQ(상품)"/>
    <s v="A/R송장 (IN)"/>
    <n v="3000"/>
    <s v="M"/>
    <n v="27.12"/>
    <n v="0.67"/>
    <n v="2017.8"/>
  </r>
  <r>
    <x v="2"/>
    <s v="顾客"/>
    <s v="內需"/>
    <s v="-無-"/>
    <s v="C00001"/>
    <x v="2"/>
    <s v="江苏京信电子有限公司(Cable)"/>
    <s v="자동차(조사)"/>
    <s v="자동차조사전선"/>
    <n v="170019447"/>
    <s v="FLR91X-B(G)"/>
    <s v="0.5SQ"/>
    <s v="L/R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62"/>
    <s v="FLR91X-B(G)"/>
    <s v="2.5SQ"/>
    <s v="R/G"/>
    <s v="NPS"/>
    <n v="2000"/>
    <s v="완제품"/>
    <s v="FLR91X-B(G) 2.5SQ완제품"/>
    <s v="A/R송장 (IN)"/>
    <n v="6000"/>
    <s v="M"/>
    <n v="213.66"/>
    <n v="1.57"/>
    <n v="9412.2000000000007"/>
  </r>
  <r>
    <x v="2"/>
    <s v="顾客"/>
    <s v="內需"/>
    <s v="-無-"/>
    <s v="C00001"/>
    <x v="2"/>
    <s v="江苏京信电子有限公司(Cable)"/>
    <s v="자동차(조사)"/>
    <s v="자동차조사전선"/>
    <n v="170019463"/>
    <s v="FLR91X-B(G)"/>
    <s v="2.5SQ"/>
    <s v="R/L"/>
    <s v="NPS"/>
    <n v="2000"/>
    <s v="완제품"/>
    <s v="FLR91X-B(G) 2.5SQ완제품"/>
    <s v="A/R송장 (IN)"/>
    <n v="9350"/>
    <s v="M"/>
    <n v="332.95"/>
    <n v="1.57"/>
    <n v="14667.35"/>
  </r>
  <r>
    <x v="2"/>
    <s v="顾客"/>
    <s v="內需"/>
    <s v="-無-"/>
    <s v="C00001"/>
    <x v="2"/>
    <s v="江苏京信电子有限公司(Cable)"/>
    <s v="자동차(조사)"/>
    <s v="자동차조사전선"/>
    <n v="170019462"/>
    <s v="FLR91X-B(G)"/>
    <s v="2.5SQ"/>
    <s v="R/G"/>
    <s v="NPS"/>
    <n v="2000"/>
    <s v="완제품"/>
    <s v="FLR91X-B(G) 2.5SQ완제품"/>
    <s v="A/R송장 (IN)"/>
    <n v="2000"/>
    <s v="M"/>
    <n v="71.22"/>
    <n v="1.57"/>
    <n v="3137.4"/>
  </r>
  <r>
    <x v="2"/>
    <s v="顾客"/>
    <s v="內需"/>
    <s v="-無-"/>
    <s v="C00001"/>
    <x v="2"/>
    <s v="江苏京信电子有限公司(Cable)"/>
    <s v="자동차(조사)"/>
    <s v="자동차조사전선"/>
    <n v="170019437"/>
    <s v="FLR91X-B(G)"/>
    <s v="0.5SQ"/>
    <s v="B"/>
    <s v="NPS"/>
    <n v="10000"/>
    <s v="완제품"/>
    <s v="FLR91X-B(G) 0.5SQ"/>
    <s v="A/R송장 (IN)"/>
    <n v="20000"/>
    <s v="M"/>
    <n v="90.4"/>
    <n v="0.37"/>
    <n v="7440"/>
  </r>
  <r>
    <x v="2"/>
    <s v="顾客"/>
    <s v="內需"/>
    <s v="-無-"/>
    <s v="C00001"/>
    <x v="2"/>
    <s v="江苏京信电子有限公司(Cable)"/>
    <s v="자동차(조사)"/>
    <s v="자동차조사전선"/>
    <n v="170019460"/>
    <s v="FLR91X-B(G)"/>
    <s v="2.5SQ"/>
    <s v="R"/>
    <s v="NPS"/>
    <n v="2000"/>
    <s v="완제품"/>
    <s v="FLR91X-B(G) 2.5SQ완제품"/>
    <s v="A/R송장 (IN)"/>
    <n v="10000"/>
    <s v="M"/>
    <n v="220.9"/>
    <n v="1.57"/>
    <n v="15687"/>
  </r>
  <r>
    <x v="2"/>
    <s v="顾客"/>
    <s v="內需"/>
    <s v="-無-"/>
    <s v="C00001"/>
    <x v="2"/>
    <s v="江苏京信电子有限公司(Cable)"/>
    <s v="자동차(조사)"/>
    <s v="자동차조사전선"/>
    <n v="170019439"/>
    <s v="FLR91X-B(G)"/>
    <s v="0.5SQ"/>
    <s v="G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54"/>
    <s v="FLR91X-B(G)"/>
    <s v="0.5SQ"/>
    <s v="R/W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61"/>
    <s v="FLR91X-B(G)"/>
    <s v="2.5SQ"/>
    <s v="R/B"/>
    <s v="NPS"/>
    <n v="2000"/>
    <s v="완제품"/>
    <s v="FLR91X-B(G) 2.5SQ완제품"/>
    <s v="A/R송장 (IN)"/>
    <n v="10000"/>
    <s v="M"/>
    <n v="356.1"/>
    <n v="1.57"/>
    <n v="15687"/>
  </r>
  <r>
    <x v="2"/>
    <s v="顾客"/>
    <s v="內需"/>
    <s v="-無-"/>
    <s v="C00001"/>
    <x v="2"/>
    <s v="江苏京信电子有限公司(Cable)"/>
    <s v="자동차(조사)"/>
    <s v="자동차조사전선"/>
    <n v="170019449"/>
    <s v="FLR91X-B(G)"/>
    <s v="0.5SQ"/>
    <s v="L/Y"/>
    <s v="NPS"/>
    <n v="10000"/>
    <s v="완제품"/>
    <s v="FLR91X-B(G) 0.5SQ"/>
    <s v="A/R송장 (IN)"/>
    <n v="20000"/>
    <s v="M"/>
    <n v="90.4"/>
    <n v="0.37"/>
    <n v="7440"/>
  </r>
  <r>
    <x v="2"/>
    <s v="顾客"/>
    <s v="內需"/>
    <s v="-無-"/>
    <s v="C00001"/>
    <x v="2"/>
    <s v="江苏京信电子有限公司(Cable)"/>
    <s v="자동차(조사)"/>
    <s v="자동차조사전선"/>
    <n v="170019461"/>
    <s v="FLR91X-B(G)"/>
    <s v="2.5SQ"/>
    <s v="R/B"/>
    <s v="NPS"/>
    <n v="2000"/>
    <s v="완제품"/>
    <s v="FLR91X-B(G) 2.5SQ완제품"/>
    <s v="A/R송장 (IN)"/>
    <n v="12000"/>
    <s v="M"/>
    <n v="427.32"/>
    <n v="1.57"/>
    <n v="18824.400000000001"/>
  </r>
  <r>
    <x v="2"/>
    <s v="顾客"/>
    <s v="內需"/>
    <s v="-無-"/>
    <s v="C00001"/>
    <x v="2"/>
    <s v="江苏京信电子有限公司(Cable)"/>
    <s v="자동차(조사)"/>
    <s v="자동차조사전선"/>
    <n v="190000018"/>
    <s v="FLR91X-B(G)"/>
    <s v="1SQ"/>
    <s v="Y/B"/>
    <s v="NPS"/>
    <n v="5000"/>
    <s v="완제품"/>
    <s v="FLR91X-B(G) 1SQ완제품"/>
    <s v="A/R송장 (IN)"/>
    <n v="5000"/>
    <s v="M"/>
    <n v="43"/>
    <n v="0.67"/>
    <n v="3363"/>
  </r>
  <r>
    <x v="2"/>
    <s v="顾客"/>
    <s v="內需"/>
    <s v="-無-"/>
    <s v="C00001"/>
    <x v="2"/>
    <s v="江苏京信电子有限公司(Cable)"/>
    <s v="자동차(조사)"/>
    <s v="자동차조사전선"/>
    <n v="190000018"/>
    <s v="FLR91X-B(G)"/>
    <s v="1SQ"/>
    <s v="Y/B"/>
    <s v="NPS"/>
    <n v="5000"/>
    <s v="완제품"/>
    <s v="FLR91X-B(G) 1SQ완제품"/>
    <s v="A/R송장 (IN)"/>
    <n v="5000"/>
    <s v="M"/>
    <n v="43"/>
    <n v="0.67"/>
    <n v="3363"/>
  </r>
  <r>
    <x v="2"/>
    <s v="顾客"/>
    <s v="內需"/>
    <s v="-無-"/>
    <s v="C00001"/>
    <x v="2"/>
    <s v="江苏京信电子有限公司(Cable)"/>
    <s v="자동차(조사)"/>
    <s v="자동차조사전선"/>
    <n v="170019462"/>
    <s v="FLR91X-B(G)"/>
    <s v="2.5SQ"/>
    <s v="R/G"/>
    <s v="NPS"/>
    <n v="2000"/>
    <s v="완제품"/>
    <s v="FLR91X-B(G) 2.5SQ완제품"/>
    <s v="A/R송장 (IN)"/>
    <n v="10000"/>
    <s v="M"/>
    <n v="356.1"/>
    <n v="1.57"/>
    <n v="15687"/>
  </r>
  <r>
    <x v="2"/>
    <s v="顾客"/>
    <s v="內需"/>
    <s v="-無-"/>
    <s v="C00001"/>
    <x v="2"/>
    <s v="江苏京信电子有限公司(Cable)"/>
    <s v="자동차(조사)"/>
    <s v="자동차조사전선"/>
    <n v="170019460"/>
    <s v="FLR91X-B(G)"/>
    <s v="2.5SQ"/>
    <s v="R"/>
    <s v="NPS"/>
    <n v="2000"/>
    <s v="완제품"/>
    <s v="FLR91X-B(G) 2.5SQ완제품"/>
    <s v="A/R송장 (IN)"/>
    <n v="10000"/>
    <s v="M"/>
    <n v="220.9"/>
    <n v="1.57"/>
    <n v="15687"/>
  </r>
  <r>
    <x v="2"/>
    <s v="顾客"/>
    <s v="內需"/>
    <s v="-無-"/>
    <s v="C00001"/>
    <x v="2"/>
    <s v="江苏京信电子有限公司(Cable)"/>
    <s v="자동차(조사)"/>
    <s v="자동차조사전선"/>
    <n v="170019461"/>
    <s v="FLR91X-B(G)"/>
    <s v="2.5SQ"/>
    <s v="R/B"/>
    <s v="NPS"/>
    <n v="2000"/>
    <s v="완제품"/>
    <s v="FLR91X-B(G) 2.5SQ완제품"/>
    <s v="A/R송장 (IN)"/>
    <n v="4000"/>
    <s v="M"/>
    <n v="142.44"/>
    <n v="1.57"/>
    <n v="6274.8"/>
  </r>
  <r>
    <x v="2"/>
    <s v="顾客"/>
    <s v="內需"/>
    <s v="-無-"/>
    <s v="C00001"/>
    <x v="2"/>
    <s v="江苏京信电子有限公司(Cable)"/>
    <s v="자동차(조사)"/>
    <s v="자동차조사전선"/>
    <n v="170019463"/>
    <s v="FLR91X-B(G)"/>
    <s v="2.5SQ"/>
    <s v="R/L"/>
    <s v="NPS"/>
    <n v="2000"/>
    <s v="완제품"/>
    <s v="FLR91X-B(G) 2.5SQ완제품"/>
    <s v="A/R송장 (IN)"/>
    <n v="14000"/>
    <s v="M"/>
    <n v="498.54"/>
    <n v="1.57"/>
    <n v="21961.8"/>
  </r>
  <r>
    <x v="2"/>
    <s v="顾客"/>
    <s v="內需"/>
    <s v="-無-"/>
    <s v="C00001"/>
    <x v="2"/>
    <s v="江苏京信电子有限公司(Cable)"/>
    <s v="자동차(조사)"/>
    <s v="자동차조사전선"/>
    <n v="170019459"/>
    <s v="FLR91X-B(G)"/>
    <s v="2.5SQ"/>
    <s v="B"/>
    <s v="NPS"/>
    <n v="2000"/>
    <s v="완제품"/>
    <s v="FLR91X-B(G) 2.5SQ완제품"/>
    <s v="A/R송장 (IN)"/>
    <n v="2000"/>
    <s v="M"/>
    <n v="71.22"/>
    <n v="1.57"/>
    <n v="3137.4"/>
  </r>
  <r>
    <x v="2"/>
    <s v="顾客"/>
    <s v="內需"/>
    <s v="-無-"/>
    <s v="C00001"/>
    <x v="2"/>
    <s v="江苏京信电子有限公司(Cable)"/>
    <s v="자동차(조사)"/>
    <s v="자동차조사전선"/>
    <n v="170019461"/>
    <s v="FLR91X-B(G)"/>
    <s v="2.5SQ"/>
    <s v="R/B"/>
    <s v="NPS"/>
    <n v="2000"/>
    <s v="완제품"/>
    <s v="FLR91X-B(G) 2.5SQ완제품"/>
    <s v="A/R송장 (IN)"/>
    <n v="4000"/>
    <s v="M"/>
    <n v="142.44"/>
    <n v="1.57"/>
    <n v="6274.8"/>
  </r>
  <r>
    <x v="2"/>
    <s v="顾客"/>
    <s v="內需"/>
    <s v="-無-"/>
    <s v="C00001"/>
    <x v="2"/>
    <s v="江苏京信电子有限公司(Cable)"/>
    <s v="자동차(조사)"/>
    <s v="자동차조사전선"/>
    <n v="170019437"/>
    <s v="FLR91X-B(G)"/>
    <s v="0.5SQ"/>
    <s v="B"/>
    <s v="NPS"/>
    <n v="10000"/>
    <s v="완제품"/>
    <s v="FLR91X-B(G) 0.5SQ"/>
    <s v="A/R송장 (IN)"/>
    <n v="20000"/>
    <s v="M"/>
    <n v="90.4"/>
    <n v="0.37"/>
    <n v="7440"/>
  </r>
  <r>
    <x v="2"/>
    <s v="顾客"/>
    <s v="內需"/>
    <s v="-無-"/>
    <s v="C00001"/>
    <x v="2"/>
    <s v="江苏京信电子有限公司(Cable)"/>
    <s v="자동차(조사)"/>
    <s v="자동차조사전선"/>
    <n v="170019461"/>
    <s v="FLR91X-B(G)"/>
    <s v="2.5SQ"/>
    <s v="R/B"/>
    <s v="NPS"/>
    <n v="2000"/>
    <s v="완제품"/>
    <s v="FLR91X-B(G) 2.5SQ완제품"/>
    <s v="A/R송장 (IN)"/>
    <n v="14000"/>
    <s v="M"/>
    <n v="498.54"/>
    <n v="1.57"/>
    <n v="21961.8"/>
  </r>
  <r>
    <x v="2"/>
    <s v="顾客"/>
    <s v="內需"/>
    <s v="-無-"/>
    <s v="C00001"/>
    <x v="2"/>
    <s v="江苏京信电子有限公司(Cable)"/>
    <s v="자동차(조사)"/>
    <s v="자동차조사전선"/>
    <n v="170019460"/>
    <s v="FLR91X-B(G)"/>
    <s v="2.5SQ"/>
    <s v="R"/>
    <s v="NPS"/>
    <n v="2000"/>
    <s v="완제품"/>
    <s v="FLR91X-B(G) 2.5SQ완제품"/>
    <s v="A/R송장 (IN)"/>
    <n v="10000"/>
    <s v="M"/>
    <n v="220.9"/>
    <n v="1.57"/>
    <n v="15687"/>
  </r>
  <r>
    <x v="2"/>
    <s v="顾客"/>
    <s v="內需"/>
    <s v="-無-"/>
    <s v="C00001"/>
    <x v="2"/>
    <s v="江苏京信电子有限公司(Cable)"/>
    <s v="자동차(조사)"/>
    <s v="자동차조사전선"/>
    <n v="170019459"/>
    <s v="FLR91X-B(G)"/>
    <s v="2.5SQ"/>
    <s v="B"/>
    <s v="NPS"/>
    <n v="2000"/>
    <s v="완제품"/>
    <s v="FLR91X-B(G) 2.5SQ완제품"/>
    <s v="A/R송장 (IN)"/>
    <n v="6000"/>
    <s v="M"/>
    <n v="213.66"/>
    <n v="1.57"/>
    <n v="9412.2000000000007"/>
  </r>
  <r>
    <x v="2"/>
    <s v="顾客"/>
    <s v="內需"/>
    <s v="-無-"/>
    <s v="C00001"/>
    <x v="2"/>
    <s v="江苏京信电子有限公司(Cable)"/>
    <s v="자동차(조사)"/>
    <s v="자동차조사전선"/>
    <n v="170019452"/>
    <s v="FLR91X-B(G)"/>
    <s v="0.5SQ"/>
    <s v="R/G"/>
    <s v="NPS"/>
    <n v="10000"/>
    <s v="완제품"/>
    <s v="FLR91X-B(G) 0.5SQ"/>
    <s v="A/R송장 (IN)"/>
    <n v="5000"/>
    <s v="M"/>
    <n v="22.6"/>
    <n v="0.37"/>
    <n v="1860"/>
  </r>
  <r>
    <x v="2"/>
    <s v="顾客"/>
    <s v="內需"/>
    <s v="-無-"/>
    <s v="C00001"/>
    <x v="2"/>
    <s v="江苏京信电子有限公司(Cable)"/>
    <s v="자동차(조사)"/>
    <s v="자동차조사전선"/>
    <n v="170019449"/>
    <s v="FLR91X-B(G)"/>
    <s v="0.5SQ"/>
    <s v="L/Y"/>
    <s v="NPS"/>
    <n v="10000"/>
    <s v="완제품"/>
    <s v="FLR91X-B(G) 0.5SQ"/>
    <s v="A/R송장 (IN)"/>
    <n v="7000"/>
    <s v="M"/>
    <n v="31.64"/>
    <n v="0.37"/>
    <n v="2604"/>
  </r>
  <r>
    <x v="2"/>
    <s v="顾客"/>
    <s v="內需"/>
    <s v="-無-"/>
    <s v="C00001"/>
    <x v="2"/>
    <s v="江苏京信电子有限公司(Cable)"/>
    <s v="자동차(조사)"/>
    <s v="자동차조사전선"/>
    <n v="170019455"/>
    <s v="FLR91X-B(G)"/>
    <s v="0.5SQ"/>
    <s v="W/G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57"/>
    <s v="FLR91X-B(G)"/>
    <s v="0.5SQ"/>
    <s v="Y/B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54"/>
    <s v="FLR91X-B(G)"/>
    <s v="0.5SQ"/>
    <s v="R/W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53"/>
    <s v="FLR91X-B(G)"/>
    <s v="0.5SQ"/>
    <s v="R/O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50"/>
    <s v="FLR91X-B(G)"/>
    <s v="0.5SQ"/>
    <s v="O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40"/>
    <s v="FLR91X-B(G)"/>
    <s v="0.5SQ"/>
    <s v="G/B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43"/>
    <s v="FLR91X-B(G)"/>
    <s v="0.5SQ"/>
    <s v="Gr/Y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42"/>
    <s v="FLR91X-B(G)"/>
    <s v="0.5SQ"/>
    <s v="Gr/W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37"/>
    <s v="FLR91X-B(G)"/>
    <s v="0.5SQ"/>
    <s v="B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51"/>
    <s v="FLR91X-B(G)"/>
    <s v="0.5SQ"/>
    <s v="Pp"/>
    <s v="NPS"/>
    <n v="10000"/>
    <s v="완제품"/>
    <s v="FLR91X-B(G) 0.5SQ"/>
    <s v="A/R송장 (IN)"/>
    <n v="20000"/>
    <s v="M"/>
    <n v="90.4"/>
    <n v="0.37"/>
    <n v="7440"/>
  </r>
  <r>
    <x v="2"/>
    <s v="顾客"/>
    <s v="內需"/>
    <s v="-無-"/>
    <s v="C00001"/>
    <x v="2"/>
    <s v="江苏京信电子有限公司(Cable)"/>
    <s v="자동차(조사)"/>
    <s v="자동차조사전선"/>
    <n v="170019440"/>
    <s v="FLR91X-B(G)"/>
    <s v="0.5SQ"/>
    <s v="G/B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62"/>
    <s v="FLR91X-B(G)"/>
    <s v="2.5SQ"/>
    <s v="R/G"/>
    <s v="NPS"/>
    <n v="2000"/>
    <s v="완제품"/>
    <s v="FLR91X-B(G) 2.5SQ완제품"/>
    <s v="A/R송장 (IN)"/>
    <n v="4000"/>
    <s v="M"/>
    <n v="142.44"/>
    <n v="1.57"/>
    <n v="6274.8"/>
  </r>
  <r>
    <x v="2"/>
    <s v="顾客"/>
    <s v="內需"/>
    <s v="-無-"/>
    <s v="C00001"/>
    <x v="2"/>
    <s v="江苏京信电子有限公司(Cable)"/>
    <s v="자동차(조사)"/>
    <s v="자동차조사전선"/>
    <n v="170019463"/>
    <s v="FLR91X-B(G)"/>
    <s v="2.5SQ"/>
    <s v="R/L"/>
    <s v="NPS"/>
    <n v="2000"/>
    <s v="완제품"/>
    <s v="FLR91X-B(G) 2.5SQ완제품"/>
    <s v="A/R송장 (IN)"/>
    <n v="4000"/>
    <s v="M"/>
    <n v="142.44"/>
    <n v="1.57"/>
    <n v="6274.8"/>
  </r>
  <r>
    <x v="2"/>
    <s v="顾客"/>
    <s v="內需"/>
    <s v="-無-"/>
    <s v="C00001"/>
    <x v="2"/>
    <s v="江苏京信电子有限公司(Cable)"/>
    <s v="자동차(조사)"/>
    <s v="자동차조사전선"/>
    <n v="170019441"/>
    <s v="FLR91X-B(G)"/>
    <s v="0.5SQ"/>
    <s v="G/W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44"/>
    <s v="FLR91X-B(G)"/>
    <s v="0.5SQ"/>
    <s v="L/B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37"/>
    <s v="FLR91X-B(G)"/>
    <s v="0.5SQ"/>
    <s v="B"/>
    <s v="NPS"/>
    <n v="10000"/>
    <s v="완제품"/>
    <s v="FLR91X-B(G) 0.5SQ"/>
    <s v="A/R송장 (IN)"/>
    <n v="20000"/>
    <s v="M"/>
    <n v="90.4"/>
    <n v="0.37"/>
    <n v="7440"/>
  </r>
  <r>
    <x v="2"/>
    <s v="顾客"/>
    <s v="內需"/>
    <s v="-無-"/>
    <s v="C00001"/>
    <x v="2"/>
    <s v="江苏京信电子有限公司(Cable)"/>
    <s v="자동차(조사)"/>
    <s v="자동차조사전선"/>
    <n v="170019445"/>
    <s v="FLR91X-B(G)"/>
    <s v="0.5SQ"/>
    <s v="L/G"/>
    <s v="NPS"/>
    <n v="10000"/>
    <s v="완제품"/>
    <s v="FLR91X-B(G) 0.5SQ"/>
    <s v="A/R송장 (IN)"/>
    <n v="20000"/>
    <s v="M"/>
    <n v="90.4"/>
    <n v="0.37"/>
    <n v="7440"/>
  </r>
  <r>
    <x v="2"/>
    <s v="顾客"/>
    <s v="內需"/>
    <s v="-無-"/>
    <s v="C00001"/>
    <x v="2"/>
    <s v="江苏京信电子有限公司(Cable)"/>
    <s v="자동차(조사)"/>
    <s v="자동차조사전선"/>
    <n v="170019450"/>
    <s v="FLR91X-B(G)"/>
    <s v="0.5SQ"/>
    <s v="O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62"/>
    <s v="FLR91X-B(G)"/>
    <s v="2.5SQ"/>
    <s v="R/G"/>
    <s v="NPS"/>
    <n v="2000"/>
    <s v="완제품"/>
    <s v="FLR91X-B(G) 2.5SQ완제품"/>
    <s v="A/R송장 (IN)"/>
    <n v="22000"/>
    <s v="M"/>
    <n v="783.42"/>
    <n v="1.57"/>
    <n v="34511.4"/>
  </r>
  <r>
    <x v="2"/>
    <s v="顾客"/>
    <s v="內需"/>
    <s v="-無-"/>
    <s v="C00001"/>
    <x v="2"/>
    <s v="江苏京信电子有限公司(Cable)"/>
    <s v="자동차(조사)"/>
    <s v="자동차조사전선"/>
    <n v="170019460"/>
    <s v="FLR91X-B(G)"/>
    <s v="2.5SQ"/>
    <s v="R"/>
    <s v="NPS"/>
    <n v="2000"/>
    <s v="완제품"/>
    <s v="FLR91X-B(G) 2.5SQ완제품"/>
    <s v="A/R송장 (IN)"/>
    <n v="20000"/>
    <s v="M"/>
    <n v="441.8"/>
    <n v="1.57"/>
    <n v="31374"/>
  </r>
  <r>
    <x v="2"/>
    <s v="顾客"/>
    <s v="內需"/>
    <s v="-無-"/>
    <s v="C00001"/>
    <x v="2"/>
    <s v="江苏京信电子有限公司(Cable)"/>
    <s v="자동차(조사)"/>
    <s v="자동차조사전선"/>
    <n v="170019456"/>
    <s v="FLR91X-B(G)"/>
    <s v="0.5SQ"/>
    <s v="Y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39"/>
    <s v="FLR91X-B(G)"/>
    <s v="0.5SQ"/>
    <s v="G"/>
    <s v="NPS"/>
    <n v="10000"/>
    <s v="완제품"/>
    <s v="FLR91X-B(G) 0.5SQ"/>
    <s v="A/R송장 (IN)"/>
    <n v="20000"/>
    <s v="M"/>
    <n v="90.4"/>
    <n v="0.37"/>
    <n v="7440"/>
  </r>
  <r>
    <x v="2"/>
    <s v="顾客"/>
    <s v="內需"/>
    <s v="-無-"/>
    <s v="C00001"/>
    <x v="2"/>
    <s v="江苏京信电子有限公司(Cable)"/>
    <s v="자동차(조사)"/>
    <s v="자동차조사전선"/>
    <n v="170019446"/>
    <s v="FLR91X-B(G)"/>
    <s v="0.5SQ"/>
    <s v="L/P"/>
    <s v="NPS"/>
    <n v="10000"/>
    <s v="완제품"/>
    <s v="FLR91X-B(G) 0.5SQ"/>
    <s v="A/R송장 (IN)"/>
    <n v="30000"/>
    <s v="M"/>
    <n v="135.6"/>
    <n v="0.37"/>
    <n v="11160"/>
  </r>
  <r>
    <x v="2"/>
    <s v="顾客"/>
    <s v="內需"/>
    <s v="-無-"/>
    <s v="C00001"/>
    <x v="2"/>
    <s v="江苏京信电子有限公司(Cable)"/>
    <s v="자동차(조사)"/>
    <s v="자동차조사전선"/>
    <n v="170019445"/>
    <s v="FLR91X-B(G)"/>
    <s v="0.5SQ"/>
    <s v="L/G"/>
    <s v="NPS"/>
    <n v="10000"/>
    <s v="완제품"/>
    <s v="FLR91X-B(G) 0.5SQ"/>
    <s v="A/R송장 (IN)"/>
    <n v="40000"/>
    <s v="M"/>
    <n v="180.8"/>
    <n v="0.37"/>
    <n v="14880"/>
  </r>
  <r>
    <x v="2"/>
    <s v="顾客"/>
    <s v="內需"/>
    <s v="-無-"/>
    <s v="C00001"/>
    <x v="2"/>
    <s v="江苏京信电子有限公司(Cable)"/>
    <s v="자동차(조사)"/>
    <s v="자동차조사전선"/>
    <n v="170019440"/>
    <s v="FLR91X-B(G)"/>
    <s v="0.5SQ"/>
    <s v="G/B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55"/>
    <s v="FLR91X-B(G)"/>
    <s v="0.5SQ"/>
    <s v="W/G"/>
    <s v="NPS"/>
    <n v="10000"/>
    <s v="완제품"/>
    <s v="FLR91X-B(G) 0.5SQ"/>
    <s v="A/R송장 (IN)"/>
    <n v="20000"/>
    <s v="M"/>
    <n v="90.4"/>
    <n v="0.37"/>
    <n v="7440"/>
  </r>
  <r>
    <x v="2"/>
    <s v="顾客"/>
    <s v="內需"/>
    <s v="-無-"/>
    <s v="C00001"/>
    <x v="2"/>
    <s v="江苏京信电子有限公司(Cable)"/>
    <s v="자동차(조사)"/>
    <s v="자동차조사전선"/>
    <n v="170019444"/>
    <s v="FLR91X-B(G)"/>
    <s v="0.5SQ"/>
    <s v="L/B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49"/>
    <s v="FLR91X-B(G)"/>
    <s v="0.5SQ"/>
    <s v="L/Y"/>
    <s v="NPS"/>
    <n v="10000"/>
    <s v="완제품"/>
    <s v="FLR91X-B(G) 0.5SQ"/>
    <s v="A/R송장 (IN)"/>
    <n v="20000"/>
    <s v="M"/>
    <n v="90.4"/>
    <n v="0.37"/>
    <n v="7440"/>
  </r>
  <r>
    <x v="2"/>
    <s v="顾客"/>
    <s v="內需"/>
    <s v="-無-"/>
    <s v="C00001"/>
    <x v="2"/>
    <s v="江苏京信电子有限公司(Cable)"/>
    <s v="자동차(조사)"/>
    <s v="자동차조사전선"/>
    <n v="170019443"/>
    <s v="FLR91X-B(G)"/>
    <s v="0.5SQ"/>
    <s v="Gr/Y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50"/>
    <s v="FLR91X-B(G)"/>
    <s v="0.5SQ"/>
    <s v="O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38"/>
    <s v="FLR91X-B(G)"/>
    <s v="0.5SQ"/>
    <s v="Br/Y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58"/>
    <s v="FLR91X-B(G)"/>
    <s v="0.5SQ"/>
    <s v="Y/G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61"/>
    <s v="FLR91X-B(G)"/>
    <s v="2.5SQ"/>
    <s v="R/B"/>
    <s v="NPS"/>
    <n v="2000"/>
    <s v="완제품"/>
    <s v="FLR91X-B(G) 2.5SQ완제품"/>
    <s v="A/R송장 (IN)"/>
    <n v="22000"/>
    <s v="M"/>
    <n v="783.42"/>
    <n v="1.57"/>
    <n v="34511.4"/>
  </r>
  <r>
    <x v="2"/>
    <s v="顾客"/>
    <s v="內需"/>
    <s v="-無-"/>
    <s v="C00001"/>
    <x v="2"/>
    <s v="江苏京信电子有限公司(Cable)"/>
    <s v="자동차(조사)"/>
    <s v="자동차조사전선"/>
    <n v="170019437"/>
    <s v="FLR91X-B(G)"/>
    <s v="0.5SQ"/>
    <s v="B"/>
    <s v="NPS"/>
    <n v="10000"/>
    <s v="완제품"/>
    <s v="FLR91X-B(G) 0.5SQ"/>
    <s v="A/R송장 (IN)"/>
    <n v="50000"/>
    <s v="M"/>
    <n v="226"/>
    <n v="0.37"/>
    <n v="18600"/>
  </r>
  <r>
    <x v="2"/>
    <s v="顾客"/>
    <s v="內需"/>
    <s v="-無-"/>
    <s v="C00001"/>
    <x v="2"/>
    <s v="江苏京信电子有限公司(Cable)"/>
    <s v="자동차(조사)"/>
    <s v="자동차조사전선"/>
    <n v="170019463"/>
    <s v="FLR91X-B(G)"/>
    <s v="2.5SQ"/>
    <s v="R/L"/>
    <s v="NPS"/>
    <n v="2000"/>
    <s v="완제품"/>
    <s v="FLR91X-B(G) 2.5SQ완제품"/>
    <s v="A/R송장 (IN)"/>
    <n v="18000"/>
    <s v="M"/>
    <n v="640.98"/>
    <n v="1.57"/>
    <n v="28236.6"/>
  </r>
  <r>
    <x v="2"/>
    <s v="顾客"/>
    <s v="內需"/>
    <s v="-無-"/>
    <s v="C00001"/>
    <x v="2"/>
    <s v="江苏京信电子有限公司(Cable)"/>
    <s v="자동차(조사)"/>
    <s v="자동차조사전선"/>
    <n v="170019459"/>
    <s v="FLR91X-B(G)"/>
    <s v="2.5SQ"/>
    <s v="B"/>
    <s v="NPS"/>
    <n v="2000"/>
    <s v="완제품"/>
    <s v="FLR91X-B(G) 2.5SQ완제품"/>
    <s v="A/R송장 (IN)"/>
    <n v="18000"/>
    <s v="M"/>
    <n v="640.98"/>
    <n v="1.57"/>
    <n v="28236.6"/>
  </r>
  <r>
    <x v="2"/>
    <s v="顾客"/>
    <s v="內需"/>
    <s v="-無-"/>
    <s v="C00001"/>
    <x v="2"/>
    <s v="江苏京信电子有限公司(Cable)"/>
    <s v="자동차(조사)"/>
    <s v="자동차조사전선"/>
    <n v="170019445"/>
    <s v="FLR91X-B(G)"/>
    <s v="0.5SQ"/>
    <s v="L/G"/>
    <s v="NPS"/>
    <n v="10000"/>
    <s v="완제품"/>
    <s v="FLR91X-B(G) 0.5SQ"/>
    <s v="A/R송장 (IN)"/>
    <n v="40000"/>
    <s v="M"/>
    <n v="180.8"/>
    <n v="0.37"/>
    <n v="14880"/>
  </r>
  <r>
    <x v="2"/>
    <s v="顾客"/>
    <s v="內需"/>
    <s v="-無-"/>
    <s v="C00001"/>
    <x v="2"/>
    <s v="江苏京信电子有限公司(Cable)"/>
    <s v="자동차(조사)"/>
    <s v="자동차조사전선"/>
    <n v="170019455"/>
    <s v="FLR91X-B(G)"/>
    <s v="0.5SQ"/>
    <s v="W/G"/>
    <s v="NPS"/>
    <n v="10000"/>
    <s v="완제품"/>
    <s v="FLR91X-B(G) 0.5SQ"/>
    <s v="A/R송장 (IN)"/>
    <n v="30000"/>
    <s v="M"/>
    <n v="135.6"/>
    <n v="0.37"/>
    <n v="11160"/>
  </r>
  <r>
    <x v="2"/>
    <s v="顾客"/>
    <s v="內需"/>
    <s v="-無-"/>
    <s v="C00001"/>
    <x v="2"/>
    <s v="江苏京信电子有限公司(Cable)"/>
    <s v="자동차(조사)"/>
    <s v="자동차조사전선"/>
    <n v="170019437"/>
    <s v="FLR91X-B(G)"/>
    <s v="0.5SQ"/>
    <s v="B"/>
    <s v="NPS"/>
    <n v="10000"/>
    <s v="완제품"/>
    <s v="FLR91X-B(G) 0.5SQ"/>
    <s v="A/R송장 (IN)"/>
    <n v="39000"/>
    <s v="M"/>
    <n v="176.28"/>
    <n v="0.37"/>
    <n v="14508"/>
  </r>
  <r>
    <x v="2"/>
    <s v="顾客"/>
    <s v="內需"/>
    <s v="-無-"/>
    <s v="C00001"/>
    <x v="2"/>
    <s v="江苏京信电子有限公司(Cable)"/>
    <s v="자동차(조사)"/>
    <s v="자동차조사전선"/>
    <n v="170019449"/>
    <s v="FLR91X-B(G)"/>
    <s v="0.5SQ"/>
    <s v="L/Y"/>
    <s v="NPS"/>
    <n v="10000"/>
    <s v="완제품"/>
    <s v="FLR91X-B(G) 0.5SQ"/>
    <s v="A/R송장 (IN)"/>
    <n v="10000"/>
    <s v="M"/>
    <n v="45.2"/>
    <n v="0.37"/>
    <n v="3720"/>
  </r>
  <r>
    <x v="2"/>
    <s v="顾客"/>
    <s v="內需"/>
    <s v="-無-"/>
    <s v="C00001"/>
    <x v="2"/>
    <s v="江苏京信电子有限公司(Cable)"/>
    <s v="자동차(조사)"/>
    <s v="자동차조사전선"/>
    <n v="170019451"/>
    <s v="FLR91X-B(G)"/>
    <s v="0.5SQ"/>
    <s v="Pp"/>
    <s v="NPS"/>
    <n v="10000"/>
    <s v="완제품"/>
    <s v="FLR91X-B(G) 0.5SQ"/>
    <s v="A/R송장 (IN)"/>
    <n v="30000"/>
    <s v="M"/>
    <n v="135.6"/>
    <n v="0.37"/>
    <n v="11160"/>
  </r>
  <r>
    <x v="2"/>
    <s v="顾客"/>
    <s v="內需"/>
    <s v="-無-"/>
    <s v="C00001"/>
    <x v="2"/>
    <s v="江苏京信电子有限公司(Cable)"/>
    <s v="자동차(조사)"/>
    <s v="자동차조사전선"/>
    <n v="100004702"/>
    <s v="FLR2X-B"/>
    <s v="4SQ"/>
    <s v="R"/>
    <m/>
    <n v="300"/>
    <s v="상품"/>
    <s v="FLR2X-B 4SQ(상품)"/>
    <s v="A/R송장 (IN)"/>
    <n v="300"/>
    <s v="M"/>
    <n v="10.68"/>
    <n v="2.85"/>
    <n v="855.36"/>
  </r>
  <r>
    <x v="2"/>
    <s v="顾客"/>
    <s v="內需"/>
    <s v="-無-"/>
    <s v="C00001"/>
    <x v="2"/>
    <s v="江苏京信电子有限公司(Cable)"/>
    <s v="자동차(조사)"/>
    <s v="자동차조사전선"/>
    <n v="100004702"/>
    <s v="FLR2X-B"/>
    <s v="4SQ"/>
    <s v="R"/>
    <m/>
    <n v="300"/>
    <s v="상품"/>
    <s v="FLR2X-B 4SQ(상품)"/>
    <s v="A/R송장 (IN)"/>
    <n v="300"/>
    <s v="M"/>
    <n v="10.68"/>
    <n v="2.85"/>
    <n v="855.36"/>
  </r>
  <r>
    <x v="2"/>
    <s v="顾客"/>
    <s v="內需"/>
    <s v="-無-"/>
    <s v="C00001"/>
    <x v="2"/>
    <s v="江苏京信电子有限公司(Cable)"/>
    <s v="자동차(조사)"/>
    <s v="자동차조사전선"/>
    <n v="100004702"/>
    <s v="FLR2X-B"/>
    <s v="4SQ"/>
    <s v="R"/>
    <m/>
    <n v="300"/>
    <s v="상품"/>
    <s v="FLR2X-B 4SQ(상품)"/>
    <s v="A/R송장 (IN)"/>
    <n v="5400"/>
    <s v="M"/>
    <n v="192.29"/>
    <n v="2.85"/>
    <n v="15396.48"/>
  </r>
  <r>
    <x v="2"/>
    <s v="顾客"/>
    <s v="內需"/>
    <s v="-無-"/>
    <s v="C00001"/>
    <x v="2"/>
    <s v="江苏京信电子有限公司(Cable)"/>
    <s v="자동차(조사)"/>
    <s v="자동차조사전선"/>
    <n v="100004702"/>
    <s v="FLR2X-B"/>
    <s v="4SQ"/>
    <s v="R"/>
    <m/>
    <n v="300"/>
    <s v="상품"/>
    <s v="FLR2X-B 4SQ(상품)"/>
    <s v="A/R송장 (IN)"/>
    <n v="1200"/>
    <s v="M"/>
    <n v="42.73"/>
    <n v="2.85"/>
    <n v="3421.44"/>
  </r>
  <r>
    <x v="2"/>
    <s v="顾客"/>
    <s v="內需"/>
    <s v="-無-"/>
    <s v="C00001"/>
    <x v="2"/>
    <s v="江苏京信电子有限公司(Cable)"/>
    <s v="자동차(조사)"/>
    <s v="자동차조사전선"/>
    <n v="100004702"/>
    <s v="FLR2X-B"/>
    <s v="4SQ"/>
    <s v="R"/>
    <m/>
    <n v="300"/>
    <s v="상품"/>
    <s v="FLR2X-B 4SQ(상품)"/>
    <s v="A/R송장 (IN)"/>
    <n v="900"/>
    <s v="M"/>
    <n v="32.049999999999997"/>
    <n v="2.85"/>
    <n v="2566.08"/>
  </r>
  <r>
    <x v="2"/>
    <s v="顾客"/>
    <s v="內需"/>
    <s v="-無-"/>
    <s v="C10001"/>
    <x v="14"/>
    <s v="常州京信电线 (电装)"/>
    <s v="자동차(조사)"/>
    <s v="ISO전선_조사"/>
    <n v="100004470"/>
    <s v="FLR2X-A"/>
    <s v="0.35SQ"/>
    <s v="B"/>
    <m/>
    <n v="1500"/>
    <s v="완제품"/>
    <s v="FLR2X-A 0.35SQ(완제품)"/>
    <s v="A/R송장 (IN)"/>
    <n v="19500"/>
    <s v="M"/>
    <n v="66.650000000000006"/>
    <n v="0.22"/>
    <n v="4290"/>
  </r>
  <r>
    <x v="2"/>
    <s v="顾客"/>
    <s v="內需"/>
    <s v="-無-"/>
    <s v="C10001"/>
    <x v="14"/>
    <s v="常州京信电线 (电装)"/>
    <s v="자동차(조사)"/>
    <s v="ISO전선_조사"/>
    <n v="100010987"/>
    <s v="FLR2X-A"/>
    <s v="0.35SQ"/>
    <s v="B/O"/>
    <m/>
    <n v="1500"/>
    <s v="완제품"/>
    <s v="FLR2X-A 0.35SQ(완제품)"/>
    <s v="A/R송장 (IN)"/>
    <n v="1500"/>
    <s v="M"/>
    <n v="5.13"/>
    <n v="0.22"/>
    <n v="330"/>
  </r>
  <r>
    <x v="2"/>
    <s v="顾客"/>
    <s v="內需"/>
    <s v="-無-"/>
    <s v="C10001"/>
    <x v="14"/>
    <s v="常州京信电线 (电装)"/>
    <s v="자동차(조사)"/>
    <s v="ISO전선_조사"/>
    <n v="100010981"/>
    <s v="FLR2X-A"/>
    <s v="0.35SQ"/>
    <s v="Br"/>
    <m/>
    <n v="1500"/>
    <s v="완제품"/>
    <s v="FLR2X-A 0.35SQ(완제품)"/>
    <s v="A/R송장 (IN)"/>
    <n v="7500"/>
    <s v="M"/>
    <n v="25.64"/>
    <n v="0.22"/>
    <n v="1650"/>
  </r>
  <r>
    <x v="2"/>
    <s v="顾客"/>
    <s v="內需"/>
    <s v="-無-"/>
    <s v="C10001"/>
    <x v="14"/>
    <s v="常州京信电线 (电装)"/>
    <s v="자동차(조사)"/>
    <s v="ISO전선_조사"/>
    <n v="100012080"/>
    <s v="FLR2X-A"/>
    <s v="0.35SQ"/>
    <s v="Br/B"/>
    <m/>
    <n v="1500"/>
    <s v="완제품"/>
    <s v="FLR2X-A 0.35SQ(완제품)"/>
    <s v="A/R송장 (IN)"/>
    <n v="7500"/>
    <s v="M"/>
    <n v="25.64"/>
    <n v="0.22"/>
    <n v="1650"/>
  </r>
  <r>
    <x v="2"/>
    <s v="顾客"/>
    <s v="內需"/>
    <s v="-無-"/>
    <s v="C10001"/>
    <x v="14"/>
    <s v="常州京信电线 (电装)"/>
    <s v="자동차(조사)"/>
    <s v="ISO전선_조사"/>
    <n v="100010982"/>
    <s v="FLR2X-A"/>
    <s v="0.35SQ"/>
    <s v="G"/>
    <m/>
    <n v="1500"/>
    <s v="완제품"/>
    <s v="FLR2X-A 0.35SQ(완제품)"/>
    <s v="A/R송장 (IN)"/>
    <n v="2500"/>
    <s v="M"/>
    <n v="8.5500000000000007"/>
    <n v="0.22"/>
    <n v="550"/>
  </r>
  <r>
    <x v="2"/>
    <s v="顾客"/>
    <s v="內需"/>
    <s v="-無-"/>
    <s v="C10001"/>
    <x v="14"/>
    <s v="常州京信电线 (电装)"/>
    <s v="자동차(조사)"/>
    <s v="ISO전선_조사"/>
    <n v="100010466"/>
    <s v="FLR2X-A"/>
    <s v="0.35SQ"/>
    <s v="L"/>
    <m/>
    <n v="1500"/>
    <s v="완제품"/>
    <s v="FLR2X-A 0.35SQ(완제품)"/>
    <s v="A/R송장 (IN)"/>
    <n v="13500"/>
    <s v="M"/>
    <n v="46.14"/>
    <n v="0.22"/>
    <n v="2970"/>
  </r>
  <r>
    <x v="2"/>
    <s v="顾客"/>
    <s v="內需"/>
    <s v="-無-"/>
    <s v="C10001"/>
    <x v="14"/>
    <s v="常州京信电线 (电装)"/>
    <s v="자동차(조사)"/>
    <s v="ISO전선_조사"/>
    <n v="100010988"/>
    <s v="FLR2X-A"/>
    <s v="0.35SQ"/>
    <s v="L/O"/>
    <m/>
    <n v="1500"/>
    <s v="완제품"/>
    <s v="FLR2X-A 0.35SQ(완제품)"/>
    <s v="A/R송장 (IN)"/>
    <n v="4500"/>
    <s v="M"/>
    <n v="15.38"/>
    <n v="0.22"/>
    <n v="990"/>
  </r>
  <r>
    <x v="2"/>
    <s v="顾客"/>
    <s v="內需"/>
    <s v="-無-"/>
    <s v="C10001"/>
    <x v="14"/>
    <s v="常州京信电线 (电装)"/>
    <s v="자동차(조사)"/>
    <s v="ISO전선_조사"/>
    <n v="100010968"/>
    <s v="FLR2X-A"/>
    <s v="0.35SQ"/>
    <s v="O"/>
    <m/>
    <n v="1500"/>
    <s v="완제품"/>
    <s v="FLR2X-A 0.35SQ(완제품)"/>
    <s v="A/R송장 (IN)"/>
    <n v="16500"/>
    <s v="M"/>
    <n v="56.4"/>
    <n v="0.22"/>
    <n v="3630"/>
  </r>
  <r>
    <x v="2"/>
    <s v="顾客"/>
    <s v="內需"/>
    <s v="-無-"/>
    <s v="C10001"/>
    <x v="14"/>
    <s v="常州京信电线 (电装)"/>
    <s v="자동차(조사)"/>
    <s v="ISO전선_조사"/>
    <n v="100010984"/>
    <s v="FLR2X-A"/>
    <s v="0.35SQ"/>
    <s v="O/B"/>
    <m/>
    <n v="1500"/>
    <s v="완제품"/>
    <s v="FLR2X-A 0.35SQ(완제품)"/>
    <s v="A/R송장 (IN)"/>
    <n v="1500"/>
    <s v="M"/>
    <n v="5.13"/>
    <n v="0.22"/>
    <n v="330"/>
  </r>
  <r>
    <x v="2"/>
    <s v="顾客"/>
    <s v="內需"/>
    <s v="-無-"/>
    <s v="C10001"/>
    <x v="14"/>
    <s v="常州京信电线 (电装)"/>
    <s v="자동차(조사)"/>
    <s v="ISO전선_조사"/>
    <n v="100010969"/>
    <s v="FLR2X-A"/>
    <s v="0.35SQ"/>
    <s v="P"/>
    <m/>
    <n v="1500"/>
    <s v="완제품"/>
    <s v="FLR2X-A 0.35SQ(완제품)"/>
    <s v="A/R송장 (IN)"/>
    <n v="31500"/>
    <s v="M"/>
    <n v="107.67"/>
    <n v="0.22"/>
    <n v="6930"/>
  </r>
  <r>
    <x v="2"/>
    <s v="顾客"/>
    <s v="內需"/>
    <s v="-無-"/>
    <s v="C10001"/>
    <x v="14"/>
    <s v="常州京信电线 (电装)"/>
    <s v="자동차(조사)"/>
    <s v="ISO전선_조사"/>
    <n v="100004471"/>
    <s v="FLR2X-A"/>
    <s v="0.35SQ"/>
    <s v="R"/>
    <m/>
    <n v="1500"/>
    <s v="완제품"/>
    <s v="FLR2X-A 0.35SQ(완제품)"/>
    <s v="A/R송장 (IN)"/>
    <n v="22500"/>
    <s v="M"/>
    <n v="76.91"/>
    <n v="0.22"/>
    <n v="4950"/>
  </r>
  <r>
    <x v="2"/>
    <s v="顾客"/>
    <s v="內需"/>
    <s v="-無-"/>
    <s v="C10001"/>
    <x v="14"/>
    <s v="常州京信电线 (电装)"/>
    <s v="자동차(조사)"/>
    <s v="ISO전선_조사"/>
    <n v="100010989"/>
    <s v="FLR2X-A"/>
    <s v="0.35SQ"/>
    <s v="R/O"/>
    <m/>
    <n v="1500"/>
    <s v="완제품"/>
    <s v="FLR2X-A 0.35SQ(완제품)"/>
    <s v="A/R송장 (IN)"/>
    <n v="3000"/>
    <s v="M"/>
    <n v="10.25"/>
    <n v="0.22"/>
    <n v="660"/>
  </r>
  <r>
    <x v="2"/>
    <s v="顾客"/>
    <s v="內需"/>
    <s v="-無-"/>
    <s v="C10001"/>
    <x v="14"/>
    <s v="常州京信电线 (电装)"/>
    <s v="자동차(조사)"/>
    <s v="ISO전선_조사"/>
    <n v="100010986"/>
    <s v="FLR2X-A"/>
    <s v="0.35SQ"/>
    <s v="W/B"/>
    <m/>
    <n v="1500"/>
    <s v="완제품"/>
    <s v="FLR2X-A 0.35SQ(완제품)"/>
    <s v="A/R송장 (IN)"/>
    <n v="7500"/>
    <s v="M"/>
    <n v="25.64"/>
    <n v="0.22"/>
    <n v="1650"/>
  </r>
  <r>
    <x v="2"/>
    <s v="顾客"/>
    <s v="內需"/>
    <s v="-無-"/>
    <s v="C10001"/>
    <x v="14"/>
    <s v="常州京信电线 (电装)"/>
    <s v="자동차(조사)"/>
    <s v="ISO전선_조사"/>
    <n v="100010992"/>
    <s v="FLR2X-A"/>
    <s v="0.35SQ"/>
    <s v="W/O"/>
    <m/>
    <n v="1500"/>
    <s v="완제품"/>
    <s v="FLR2X-A 0.35SQ(완제품)"/>
    <s v="A/R송장 (IN)"/>
    <n v="1500"/>
    <s v="M"/>
    <n v="5.13"/>
    <n v="0.22"/>
    <n v="330"/>
  </r>
  <r>
    <x v="2"/>
    <s v="顾客"/>
    <s v="內需"/>
    <s v="-無-"/>
    <s v="C10001"/>
    <x v="14"/>
    <s v="常州京信电线 (电装)"/>
    <s v="자동차(조사)"/>
    <s v="ISO전선_조사"/>
    <n v="100010991"/>
    <s v="FLR2X-A"/>
    <s v="0.35SQ"/>
    <s v="Y/B"/>
    <m/>
    <n v="1500"/>
    <s v="완제품"/>
    <s v="FLR2X-A 0.35SQ(완제품)"/>
    <s v="A/R송장 (IN)"/>
    <n v="4500"/>
    <s v="M"/>
    <n v="15.38"/>
    <n v="0.22"/>
    <n v="990"/>
  </r>
  <r>
    <x v="2"/>
    <s v="顾客"/>
    <s v="內需"/>
    <s v="-無-"/>
    <s v="C10001"/>
    <x v="14"/>
    <s v="常州京信电线 (电装)"/>
    <s v="자동차(조사)"/>
    <s v="ISO전선_조사"/>
    <n v="100004512"/>
    <s v="FLR2X-A"/>
    <s v="0.5SQ"/>
    <s v="Y/B"/>
    <m/>
    <n v="1000"/>
    <s v="완제품"/>
    <s v="FLR2X-A 0.5SQ(완제품)"/>
    <s v="A/R송장 (IN)"/>
    <n v="1500"/>
    <s v="M"/>
    <n v="7.23"/>
    <n v="0.28999999999999998"/>
    <n v="436.5"/>
  </r>
  <r>
    <x v="2"/>
    <s v="顾客"/>
    <s v="內需"/>
    <s v="-無-"/>
    <s v="C00001"/>
    <x v="2"/>
    <s v="江苏京信电子有限公司(Cable)"/>
    <s v="자동차(특수)"/>
    <s v="자동차특수전선/기타"/>
    <n v="100025834"/>
    <s v="FHLR2GCB2G"/>
    <s v="50SQ(15.5PI)"/>
    <s v="O"/>
    <s v="(CHINA)"/>
    <n v="300"/>
    <s v="상품"/>
    <s v="FHLR2GCB2G 50SQ(상품)"/>
    <s v="A/R송장 (IN)"/>
    <n v="1200"/>
    <s v="M"/>
    <n v="363.7"/>
    <n v="153.29"/>
    <n v="183951.96"/>
  </r>
  <r>
    <x v="2"/>
    <s v="顾客"/>
    <s v="內需"/>
    <s v="-無-"/>
    <s v="C00001"/>
    <x v="2"/>
    <s v="江苏京信电子有限公司(Cable)"/>
    <s v="자동차(특수)"/>
    <s v="자동차특수전선/기타"/>
    <n v="100025834"/>
    <s v="FHLR2GCB2G"/>
    <s v="50SQ(15.5PI)"/>
    <s v="O"/>
    <s v="(CHINA)"/>
    <n v="300"/>
    <s v="상품"/>
    <s v="FHLR2GCB2G 50SQ(상품)"/>
    <s v="A/R송장 (IN)"/>
    <n v="956"/>
    <s v="M"/>
    <n v="289.74"/>
    <n v="153.29"/>
    <n v="146548.39000000001"/>
  </r>
  <r>
    <x v="2"/>
    <s v="顾客"/>
    <s v="內需"/>
    <s v="-無-"/>
    <s v="C00001"/>
    <x v="2"/>
    <s v="江苏京信电子有限公司(Cable)"/>
    <s v="자동차(특수)"/>
    <s v="자동차특수전선/기타"/>
    <n v="100025834"/>
    <s v="FHLR2GCB2G"/>
    <s v="50SQ(15.5PI)"/>
    <s v="O"/>
    <s v="(CHINA)"/>
    <n v="300"/>
    <s v="상품"/>
    <s v="FHLR2GCB2G 50SQ(상품)"/>
    <s v="A/R송장 (IN)"/>
    <n v="1500"/>
    <s v="M"/>
    <n v="454.62"/>
    <n v="153.29"/>
    <n v="229939.95"/>
  </r>
  <r>
    <x v="2"/>
    <s v="顾客"/>
    <s v="內需"/>
    <s v="-無-"/>
    <s v="C00001"/>
    <x v="2"/>
    <s v="江苏京信电子有限公司(Cable)"/>
    <s v="자동차(특수)"/>
    <s v="자동차특수전선/기타"/>
    <n v="100025835"/>
    <s v="FHLR2GCB2G"/>
    <s v="70SQ(17.8PI)"/>
    <s v="O"/>
    <s v="(CHINA)"/>
    <n v="200"/>
    <s v="상품"/>
    <s v="FHLR2GCB2G 70SQ(상품)"/>
    <s v="A/R송장 (IN)"/>
    <n v="390"/>
    <s v="M"/>
    <n v="118.2"/>
    <n v="187.47"/>
    <n v="73114.59"/>
  </r>
  <r>
    <x v="2"/>
    <s v="顾客"/>
    <s v="內需"/>
    <s v="-無-"/>
    <s v="C00021"/>
    <x v="10"/>
    <s v="安波福连接器系统（南通）有限公司"/>
    <s v="자동차(조사)"/>
    <s v="자동차조사전선"/>
    <n v="130004967"/>
    <s v="EEX"/>
    <s v="3SQ"/>
    <s v="O"/>
    <m/>
    <n v="4500"/>
    <s v="완제품"/>
    <s v="EEX 3SQ(APTIV南通)"/>
    <s v="A/R송장 (IN)"/>
    <n v="9000"/>
    <s v="M"/>
    <n v="423.45"/>
    <n v="2.64"/>
    <n v="23723.73"/>
  </r>
  <r>
    <x v="2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1100"/>
    <s v="M"/>
    <n v="333.39"/>
    <n v="28.67"/>
    <n v="31538.18"/>
  </r>
  <r>
    <x v="2"/>
    <s v="顾客"/>
    <s v="內需"/>
    <s v="-無-"/>
    <s v="C00014"/>
    <x v="7"/>
    <s v="上海李尔实业交通汽车部件有限公司"/>
    <s v="자동차(특수)"/>
    <s v="자동차특수전선/기타"/>
    <n v="100016968"/>
    <s v="CU-R4EPDM"/>
    <s v="25SQ(C)"/>
    <s v="R/W"/>
    <m/>
    <n v="1000"/>
    <s v="상품"/>
    <s v="CU-R4EPDM 25SQ(상품)"/>
    <s v="A/R송장 (IN)"/>
    <n v="1855"/>
    <s v="M"/>
    <n v="400.61"/>
    <n v="18.64"/>
    <n v="34576.660000000003"/>
  </r>
  <r>
    <x v="2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2000"/>
    <s v="M"/>
    <n v="606.16"/>
    <n v="28.67"/>
    <n v="57342.14"/>
  </r>
  <r>
    <x v="2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3000"/>
    <s v="M"/>
    <n v="909.24"/>
    <n v="28.67"/>
    <n v="86013.21"/>
  </r>
  <r>
    <x v="2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3000"/>
    <s v="M"/>
    <n v="909.24"/>
    <n v="28.67"/>
    <n v="86013.21"/>
  </r>
  <r>
    <x v="2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3000"/>
    <s v="M"/>
    <n v="909.24"/>
    <n v="28.67"/>
    <n v="86013.21"/>
  </r>
  <r>
    <x v="2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3000"/>
    <s v="M"/>
    <n v="909.24"/>
    <n v="28.67"/>
    <n v="86013.21"/>
  </r>
  <r>
    <x v="2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2000"/>
    <s v="M"/>
    <n v="606.16"/>
    <n v="28.67"/>
    <n v="57342.14"/>
  </r>
  <r>
    <x v="2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4000"/>
    <s v="M"/>
    <n v="1212.32"/>
    <n v="28.52"/>
    <n v="114081.24"/>
  </r>
  <r>
    <x v="2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4700"/>
    <s v="M"/>
    <n v="1424.48"/>
    <n v="28.52"/>
    <n v="134045.46"/>
  </r>
  <r>
    <x v="2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3020"/>
    <s v="M"/>
    <n v="915.3"/>
    <n v="28.67"/>
    <n v="86586.63"/>
  </r>
  <r>
    <x v="2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1000"/>
    <s v="M"/>
    <n v="303.08"/>
    <n v="28.52"/>
    <n v="28520.31"/>
  </r>
  <r>
    <x v="2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1000"/>
    <s v="M"/>
    <n v="303.08"/>
    <n v="28.52"/>
    <n v="28520.31"/>
  </r>
  <r>
    <x v="2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3000"/>
    <s v="M"/>
    <n v="909.24"/>
    <n v="28.67"/>
    <n v="86013.21"/>
  </r>
  <r>
    <x v="2"/>
    <s v="顾客"/>
    <s v="內需"/>
    <s v="-無-"/>
    <s v="C00014"/>
    <x v="7"/>
    <s v="上海李尔实业交通汽车部件有限公司"/>
    <s v="자동차(특수)"/>
    <s v="자동차특수전선/기타"/>
    <n v="100016968"/>
    <s v="CU-R4EPDM"/>
    <s v="25SQ(C)"/>
    <s v="R/W"/>
    <m/>
    <n v="1000"/>
    <s v="상품"/>
    <s v="CU-R4EPDM 25SQ(상품)"/>
    <s v="A/R송장 (IN)"/>
    <n v="1930"/>
    <s v="M"/>
    <n v="416.8"/>
    <n v="18.64"/>
    <n v="35974.639999999999"/>
  </r>
  <r>
    <x v="2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4000"/>
    <s v="M"/>
    <n v="1212.32"/>
    <n v="28.67"/>
    <n v="114684.28"/>
  </r>
  <r>
    <x v="2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1100"/>
    <s v="M"/>
    <n v="333.39"/>
    <n v="28.52"/>
    <n v="31372.34"/>
  </r>
  <r>
    <x v="2"/>
    <s v="顾客"/>
    <s v="內需"/>
    <s v="-無-"/>
    <s v="C00014"/>
    <x v="7"/>
    <s v="上海李尔实业交通汽车部件有限公司"/>
    <s v="자동차(특수)"/>
    <s v="자동차특수전선/기타"/>
    <n v="100021327"/>
    <s v="CU-R3EPDM"/>
    <s v="10SQ(C)"/>
    <s v="R/L"/>
    <m/>
    <n v="1500"/>
    <s v="상품"/>
    <s v="CU-R3EPDM 10SQ(상품)"/>
    <s v="A/R송장 (IN)"/>
    <n v="4500"/>
    <s v="M"/>
    <n v="393.75"/>
    <n v="8.2899999999999991"/>
    <n v="37298.07"/>
  </r>
  <r>
    <x v="2"/>
    <s v="顾客"/>
    <s v="內需"/>
    <s v="-無-"/>
    <s v="C00014"/>
    <x v="7"/>
    <s v="上海李尔实业交通汽车部件有限公司"/>
    <s v="자동차(특수)"/>
    <s v="자동차특수전선/기타"/>
    <n v="100021328"/>
    <s v="CU-R3EPDM"/>
    <s v="10SQ(C)"/>
    <s v="R/Y"/>
    <m/>
    <n v="1500"/>
    <s v="상품"/>
    <s v="CU-R3EPDM 10SQ(상품)"/>
    <s v="A/R송장 (IN)"/>
    <n v="6360"/>
    <s v="M"/>
    <n v="556.5"/>
    <n v="8.2899999999999991"/>
    <n v="52714.61"/>
  </r>
  <r>
    <x v="2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9050"/>
    <s v="M"/>
    <n v="652.04999999999995"/>
    <n v="6.44"/>
    <n v="58258.65"/>
  </r>
  <r>
    <x v="2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10500"/>
    <s v="M"/>
    <n v="756.53"/>
    <n v="6.44"/>
    <n v="67592.91"/>
  </r>
  <r>
    <x v="2"/>
    <s v="顾客"/>
    <s v="內需"/>
    <s v="-無-"/>
    <s v="C00014"/>
    <x v="7"/>
    <s v="上海李尔实业交通汽车部件有限公司"/>
    <s v="자동차(특수)"/>
    <s v="자동차특수전선/기타"/>
    <n v="100021327"/>
    <s v="CU-R3EPDM"/>
    <s v="10SQ(C)"/>
    <s v="R/L"/>
    <m/>
    <n v="1500"/>
    <s v="상품"/>
    <s v="CU-R3EPDM 10SQ(상품)"/>
    <s v="A/R송장 (IN)"/>
    <n v="6130"/>
    <s v="M"/>
    <n v="536.38"/>
    <n v="8.2899999999999991"/>
    <n v="50808.26"/>
  </r>
  <r>
    <x v="2"/>
    <s v="顾客"/>
    <s v="內需"/>
    <s v="-無-"/>
    <s v="C00014"/>
    <x v="7"/>
    <s v="上海李尔实业交通汽车部件有限公司"/>
    <s v="자동차(특수)"/>
    <s v="자동차특수전선/기타"/>
    <n v="100021328"/>
    <s v="CU-R3EPDM"/>
    <s v="10SQ(C)"/>
    <s v="R/Y"/>
    <m/>
    <n v="1500"/>
    <s v="상품"/>
    <s v="CU-R3EPDM 10SQ(상품)"/>
    <s v="A/R송장 (IN)"/>
    <n v="6140"/>
    <s v="M"/>
    <n v="537.25"/>
    <n v="8.2899999999999991"/>
    <n v="50891.14"/>
  </r>
  <r>
    <x v="2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3000"/>
    <s v="M"/>
    <n v="216.15"/>
    <n v="6.44"/>
    <n v="19312.259999999998"/>
  </r>
  <r>
    <x v="2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6050"/>
    <s v="M"/>
    <n v="435.9"/>
    <n v="6.44"/>
    <n v="38946.39"/>
  </r>
  <r>
    <x v="2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4550"/>
    <s v="M"/>
    <n v="327.83"/>
    <n v="6.44"/>
    <n v="29290.26"/>
  </r>
  <r>
    <x v="2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1540"/>
    <s v="M"/>
    <n v="110.96"/>
    <n v="6.44"/>
    <n v="9913.6299999999992"/>
  </r>
  <r>
    <x v="2"/>
    <s v="顾客"/>
    <s v="內需"/>
    <s v="-無-"/>
    <s v="C00014"/>
    <x v="7"/>
    <s v="上海李尔实业交通汽车部件有限公司"/>
    <s v="자동차(특수)"/>
    <s v="자동차특수전선/기타"/>
    <n v="100021328"/>
    <s v="CU-R3EPDM"/>
    <s v="10SQ(C)"/>
    <s v="R/Y"/>
    <m/>
    <n v="1500"/>
    <s v="상품"/>
    <s v="CU-R3EPDM 10SQ(상품)"/>
    <s v="A/R송장 (IN)"/>
    <n v="3000"/>
    <s v="M"/>
    <n v="262.5"/>
    <n v="8.2899999999999991"/>
    <n v="24865.38"/>
  </r>
  <r>
    <x v="2"/>
    <s v="顾客"/>
    <s v="內需"/>
    <s v="-無-"/>
    <s v="C00014"/>
    <x v="7"/>
    <s v="上海李尔实业交通汽车部件有限公司"/>
    <s v="자동차(특수)"/>
    <s v="자동차특수전선/기타"/>
    <n v="100021327"/>
    <s v="CU-R3EPDM"/>
    <s v="10SQ(C)"/>
    <s v="R/L"/>
    <m/>
    <n v="1500"/>
    <s v="상품"/>
    <s v="CU-R3EPDM 10SQ(상품)"/>
    <s v="A/R송장 (IN)"/>
    <n v="1500"/>
    <s v="M"/>
    <n v="131.25"/>
    <n v="8.24"/>
    <n v="12367.2"/>
  </r>
  <r>
    <x v="2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1500"/>
    <s v="M"/>
    <n v="108.08"/>
    <n v="6.4"/>
    <n v="9605.2999999999993"/>
  </r>
  <r>
    <x v="2"/>
    <s v="顾客"/>
    <s v="內需"/>
    <s v="-無-"/>
    <s v="C00014"/>
    <x v="7"/>
    <s v="上海李尔实业交通汽车部件有限公司"/>
    <s v="자동차(특수)"/>
    <s v="자동차특수전선/기타"/>
    <n v="100021327"/>
    <s v="CU-R3EPDM"/>
    <s v="10SQ(C)"/>
    <s v="R/L"/>
    <m/>
    <n v="1500"/>
    <s v="상품"/>
    <s v="CU-R3EPDM 10SQ(상품)"/>
    <s v="A/R송장 (IN)"/>
    <n v="9000"/>
    <s v="M"/>
    <n v="787.5"/>
    <n v="8.2899999999999991"/>
    <n v="74596.14"/>
  </r>
  <r>
    <x v="2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3000"/>
    <s v="M"/>
    <n v="216.15"/>
    <n v="6.44"/>
    <n v="19312.259999999998"/>
  </r>
  <r>
    <x v="2"/>
    <s v="顾客"/>
    <s v="內需"/>
    <s v="-無-"/>
    <s v="C00014"/>
    <x v="7"/>
    <s v="上海李尔实业交通汽车部件有限公司"/>
    <s v="자동차(특수)"/>
    <s v="자동차특수전선/기타"/>
    <n v="100021327"/>
    <s v="CU-R3EPDM"/>
    <s v="10SQ(C)"/>
    <s v="R/L"/>
    <m/>
    <n v="1500"/>
    <s v="상품"/>
    <s v="CU-R3EPDM 10SQ(상품)"/>
    <s v="A/R송장 (IN)"/>
    <n v="1650"/>
    <s v="M"/>
    <n v="144.38"/>
    <n v="8.2899999999999991"/>
    <n v="13675.96"/>
  </r>
  <r>
    <x v="2"/>
    <s v="顾客"/>
    <s v="內需"/>
    <s v="-無-"/>
    <s v="C00014"/>
    <x v="7"/>
    <s v="上海李尔实业交通汽车部件有限公司"/>
    <s v="자동차(특수)"/>
    <s v="자동차특수전선/기타"/>
    <n v="100021328"/>
    <s v="CU-R3EPDM"/>
    <s v="10SQ(C)"/>
    <s v="R/Y"/>
    <m/>
    <n v="1500"/>
    <s v="상품"/>
    <s v="CU-R3EPDM 10SQ(상품)"/>
    <s v="A/R송장 (IN)"/>
    <n v="9000"/>
    <s v="M"/>
    <n v="787.5"/>
    <n v="8.2899999999999991"/>
    <n v="74596.14"/>
  </r>
  <r>
    <x v="2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3000"/>
    <s v="M"/>
    <n v="216.15"/>
    <n v="6.4"/>
    <n v="19210.59"/>
  </r>
  <r>
    <x v="2"/>
    <s v="顾客"/>
    <s v="內需"/>
    <s v="-無-"/>
    <s v="C00014"/>
    <x v="7"/>
    <s v="上海李尔实业交通汽车部件有限公司"/>
    <s v="자동차(특수)"/>
    <s v="자동차특수전선/기타"/>
    <n v="100026663"/>
    <s v="CU-R3EPDM"/>
    <s v="6SQ(C)"/>
    <s v="R/Gr"/>
    <m/>
    <n v="2500"/>
    <s v="상품"/>
    <s v="CU-R3EPDM 6SQ(상품)"/>
    <s v="A/R송장 (IN)"/>
    <n v="2500"/>
    <s v="M"/>
    <n v="180.13"/>
    <n v="6.09"/>
    <n v="15222.25"/>
  </r>
  <r>
    <x v="2"/>
    <s v="顾客"/>
    <s v="內需"/>
    <s v="-無-"/>
    <s v="C00014"/>
    <x v="7"/>
    <s v="上海李尔实业交通汽车部件有限公司"/>
    <s v="자동차(특수)"/>
    <s v="자동차특수전선/기타"/>
    <n v="100026664"/>
    <s v="CU-R3EPDM"/>
    <s v="6SQ(C)"/>
    <s v="R/L"/>
    <m/>
    <n v="2500"/>
    <s v="상품"/>
    <s v="CU-R3EPDM 6SQ(상품)"/>
    <s v="A/R송장 (IN)"/>
    <n v="2510"/>
    <s v="M"/>
    <n v="180.85"/>
    <n v="6.09"/>
    <n v="15283.14"/>
  </r>
  <r>
    <x v="2"/>
    <s v="顾客"/>
    <s v="內需"/>
    <s v="-無-"/>
    <s v="C00014"/>
    <x v="7"/>
    <s v="上海李尔实业交通汽车部件有限公司"/>
    <s v="자동차(특수)"/>
    <s v="자동차특수전선/기타"/>
    <n v="100026665"/>
    <s v="CU-R3EPDM"/>
    <s v="6SQ(C)"/>
    <s v="R/Y"/>
    <m/>
    <n v="2500"/>
    <s v="상품"/>
    <s v="CU-R3EPDM 6SQ(상품)"/>
    <s v="A/R송장 (IN)"/>
    <n v="2520"/>
    <s v="M"/>
    <n v="181.57"/>
    <n v="6.09"/>
    <n v="15344.03"/>
  </r>
  <r>
    <x v="2"/>
    <s v="顾客"/>
    <s v="內需"/>
    <s v="-無-"/>
    <s v="C00014"/>
    <x v="7"/>
    <s v="上海李尔实业交通汽车部件有限公司"/>
    <s v="자동차(특수)"/>
    <s v="자동차특수전선/기타"/>
    <n v="100026662"/>
    <s v="CU-R3EPDM"/>
    <s v="6SQ(C)"/>
    <s v="B"/>
    <m/>
    <n v="2500"/>
    <s v="상품"/>
    <s v="CU-R3EPDM 6SQ(상품)"/>
    <s v="A/R송장 (IN)"/>
    <n v="2500"/>
    <s v="M"/>
    <n v="180.13"/>
    <n v="6.09"/>
    <n v="15222.25"/>
  </r>
  <r>
    <x v="2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9000"/>
    <s v="M"/>
    <n v="648.45000000000005"/>
    <n v="6.44"/>
    <n v="57936.78"/>
  </r>
  <r>
    <x v="2"/>
    <s v="顾客"/>
    <s v="內需"/>
    <s v="-無-"/>
    <s v="C00014"/>
    <x v="7"/>
    <s v="上海李尔实业交通汽车部件有限公司"/>
    <s v="자동차(특수)"/>
    <s v="자동차특수전선/기타"/>
    <n v="100021328"/>
    <s v="CU-R3EPDM"/>
    <s v="10SQ(C)"/>
    <s v="R/Y"/>
    <m/>
    <n v="1500"/>
    <s v="상품"/>
    <s v="CU-R3EPDM 10SQ(상품)"/>
    <s v="A/R송장 (IN)"/>
    <n v="4500"/>
    <s v="M"/>
    <n v="393.75"/>
    <n v="8.2899999999999991"/>
    <n v="37298.07"/>
  </r>
  <r>
    <x v="2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3000"/>
    <s v="M"/>
    <n v="216.15"/>
    <n v="6.4"/>
    <n v="19210.59"/>
  </r>
  <r>
    <x v="2"/>
    <s v="顾客"/>
    <s v="內需"/>
    <s v="-無-"/>
    <s v="C00014"/>
    <x v="7"/>
    <s v="上海李尔实业交通汽车部件有限公司"/>
    <s v="자동차(특수)"/>
    <s v="자동차특수전선/기타"/>
    <n v="100021327"/>
    <s v="CU-R3EPDM"/>
    <s v="10SQ(C)"/>
    <s v="R/L"/>
    <m/>
    <n v="1500"/>
    <s v="상품"/>
    <s v="CU-R3EPDM 10SQ(상품)"/>
    <s v="A/R송장 (IN)"/>
    <n v="7500"/>
    <s v="M"/>
    <n v="656.25"/>
    <n v="8.24"/>
    <n v="61836"/>
  </r>
  <r>
    <x v="2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6000"/>
    <s v="M"/>
    <n v="432.3"/>
    <n v="6.44"/>
    <n v="38624.519999999997"/>
  </r>
  <r>
    <x v="2"/>
    <s v="顾客"/>
    <s v="內需"/>
    <s v="-無-"/>
    <s v="C00014"/>
    <x v="7"/>
    <s v="上海李尔实业交通汽车部件有限公司"/>
    <s v="자동차(특수)"/>
    <s v="자동차특수전선/기타"/>
    <n v="100021327"/>
    <s v="CU-R3EPDM"/>
    <s v="10SQ(C)"/>
    <s v="R/L"/>
    <m/>
    <n v="1500"/>
    <s v="상품"/>
    <s v="CU-R3EPDM 10SQ(상품)"/>
    <s v="A/R송장 (IN)"/>
    <n v="4500"/>
    <s v="M"/>
    <n v="393.75"/>
    <n v="8.2899999999999991"/>
    <n v="37298.07"/>
  </r>
  <r>
    <x v="2"/>
    <s v="顾客"/>
    <s v="內需"/>
    <s v="-無-"/>
    <s v="C00014"/>
    <x v="7"/>
    <s v="上海李尔实业交通汽车部件有限公司"/>
    <s v="자동차(특수)"/>
    <s v="자동차특수전선/기타"/>
    <n v="100021328"/>
    <s v="CU-R3EPDM"/>
    <s v="10SQ(C)"/>
    <s v="R/Y"/>
    <m/>
    <n v="1500"/>
    <s v="상품"/>
    <s v="CU-R3EPDM 10SQ(상품)"/>
    <s v="A/R송장 (IN)"/>
    <n v="7500"/>
    <s v="M"/>
    <n v="656.25"/>
    <n v="8.2899999999999991"/>
    <n v="62163.45"/>
  </r>
  <r>
    <x v="2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3000"/>
    <s v="M"/>
    <n v="216.15"/>
    <n v="6.44"/>
    <n v="19312.259999999998"/>
  </r>
  <r>
    <x v="2"/>
    <s v="顾客"/>
    <s v="內需"/>
    <s v="-無-"/>
    <s v="C00014"/>
    <x v="7"/>
    <s v="上海李尔实业交通汽车部件有限公司"/>
    <s v="자동차(특수)"/>
    <s v="자동차특수전선/기타"/>
    <n v="100021328"/>
    <s v="CU-R3EPDM"/>
    <s v="10SQ(C)"/>
    <s v="R/Y"/>
    <m/>
    <n v="1500"/>
    <s v="상품"/>
    <s v="CU-R3EPDM 10SQ(상품)"/>
    <s v="A/R송장 (IN)"/>
    <n v="1500"/>
    <s v="M"/>
    <n v="131.25"/>
    <n v="8.2899999999999991"/>
    <n v="12432.69"/>
  </r>
  <r>
    <x v="2"/>
    <s v="顾客"/>
    <s v="內需"/>
    <s v="-無-"/>
    <s v="C00014"/>
    <x v="7"/>
    <s v="上海李尔实业交通汽车部件有限公司"/>
    <s v="자동차(특수)"/>
    <s v="자동차특수전선/기타"/>
    <n v="100021328"/>
    <s v="CU-R3EPDM"/>
    <s v="10SQ(C)"/>
    <s v="R/Y"/>
    <m/>
    <n v="1500"/>
    <s v="상품"/>
    <s v="CU-R3EPDM 10SQ(상품)"/>
    <s v="A/R송장 (IN)"/>
    <n v="4530"/>
    <s v="M"/>
    <n v="396.38"/>
    <n v="8.24"/>
    <n v="37348.94"/>
  </r>
  <r>
    <x v="2"/>
    <s v="顾客"/>
    <s v="內需"/>
    <s v="-無-"/>
    <s v="C00001"/>
    <x v="2"/>
    <s v="江苏京信电子有限公司(Cable)"/>
    <s v="자동차(일반)"/>
    <s v="자동차일반전선_기타"/>
    <n v="100016199"/>
    <s v="CIVUS"/>
    <s v="0.35SQ"/>
    <s v="Y"/>
    <m/>
    <n v="2500"/>
    <s v="상품"/>
    <s v="CIVUS 0.35SQ(상품)"/>
    <s v="A/R송장 (IN)"/>
    <n v="2500"/>
    <s v="M"/>
    <n v="7.78"/>
    <n v="0.27"/>
    <n v="683"/>
  </r>
  <r>
    <x v="2"/>
    <s v="顾客"/>
    <s v="內需"/>
    <s v="-無-"/>
    <s v="C00001"/>
    <x v="2"/>
    <s v="江苏京信电子有限公司(Cable)"/>
    <s v="자동차(일반)"/>
    <s v="CHFUS"/>
    <n v="100002365"/>
    <s v="CHFUS"/>
    <s v="0.22SQ"/>
    <s v="Br"/>
    <m/>
    <n v="3000"/>
    <s v="완제품"/>
    <s v="CHFUS 0.22SQ(완제품)"/>
    <s v="A/R송장 (IN)"/>
    <n v="9000"/>
    <s v="M"/>
    <n v="20.16"/>
    <n v="0.24"/>
    <n v="2178"/>
  </r>
  <r>
    <x v="2"/>
    <s v="顾客"/>
    <s v="內需"/>
    <s v="-無-"/>
    <s v="C00001"/>
    <x v="2"/>
    <s v="江苏京信电子有限公司(Cable)"/>
    <s v="자동차(일반)"/>
    <s v="CHFUS"/>
    <n v="100002376"/>
    <s v="CHFUS"/>
    <s v="0.22SQ"/>
    <s v="R"/>
    <m/>
    <n v="3000"/>
    <s v="완제품"/>
    <s v="CHFUS 0.22SQ(완제품)"/>
    <s v="A/R송장 (IN)"/>
    <n v="5800"/>
    <s v="M"/>
    <n v="12.99"/>
    <n v="0.24"/>
    <n v="1403.6"/>
  </r>
  <r>
    <x v="2"/>
    <s v="顾客"/>
    <s v="內需"/>
    <s v="-無-"/>
    <s v="C00001"/>
    <x v="2"/>
    <s v="江苏京信电子有限公司(Cable)"/>
    <s v="자동차(일반)"/>
    <s v="CHFUS"/>
    <n v="100002369"/>
    <s v="CHFUS"/>
    <s v="0.22SQ"/>
    <s v="G"/>
    <m/>
    <n v="3000"/>
    <s v="완제품"/>
    <s v="CHFUS 0.22SQ(완제품)"/>
    <s v="A/R송장 (IN)"/>
    <n v="6000"/>
    <s v="M"/>
    <n v="13.44"/>
    <n v="0.24"/>
    <n v="1452"/>
  </r>
  <r>
    <x v="2"/>
    <s v="顾客"/>
    <s v="內需"/>
    <s v="-無-"/>
    <s v="C00001"/>
    <x v="2"/>
    <s v="江苏京信电子有限公司(Cable)"/>
    <s v="자동차(일반)"/>
    <s v="CHFUS"/>
    <n v="100002372"/>
    <s v="CHFUS"/>
    <s v="0.22SQ"/>
    <s v="L"/>
    <m/>
    <n v="3000"/>
    <s v="완제품"/>
    <s v="CHFUS 0.22SQ(완제품)"/>
    <s v="A/R송장 (IN)"/>
    <n v="6000"/>
    <s v="M"/>
    <n v="13.44"/>
    <n v="0.24"/>
    <n v="1452"/>
  </r>
  <r>
    <x v="2"/>
    <s v="顾客"/>
    <s v="內需"/>
    <s v="-無-"/>
    <s v="C00001"/>
    <x v="2"/>
    <s v="江苏京信电子有限公司(Cable)"/>
    <s v="자동차(일반)"/>
    <s v="CHFUS"/>
    <n v="100002365"/>
    <s v="CHFUS"/>
    <s v="0.22SQ"/>
    <s v="Br"/>
    <m/>
    <n v="3000"/>
    <s v="완제품"/>
    <s v="CHFUS 0.22SQ(완제품)"/>
    <s v="A/R송장 (IN)"/>
    <n v="3000"/>
    <s v="M"/>
    <n v="6.72"/>
    <n v="0.24"/>
    <n v="726"/>
  </r>
  <r>
    <x v="2"/>
    <s v="顾客"/>
    <s v="內需"/>
    <s v="-無-"/>
    <s v="C00001"/>
    <x v="2"/>
    <s v="江苏京信电子有限公司(Cable)"/>
    <s v="자동차(일반)"/>
    <s v="CHFUS"/>
    <n v="100002369"/>
    <s v="CHFUS"/>
    <s v="0.22SQ"/>
    <s v="G"/>
    <m/>
    <n v="3000"/>
    <s v="완제품"/>
    <s v="CHFUS 0.22SQ(완제품)"/>
    <s v="A/R송장 (IN)"/>
    <n v="6000"/>
    <s v="M"/>
    <n v="13.44"/>
    <n v="0.24"/>
    <n v="1452"/>
  </r>
  <r>
    <x v="2"/>
    <s v="顾客"/>
    <s v="內需"/>
    <s v="-無-"/>
    <s v="C00001"/>
    <x v="2"/>
    <s v="江苏京信电子有限公司(Cable)"/>
    <s v="자동차(일반)"/>
    <s v="CHFUS"/>
    <n v="100002378"/>
    <s v="CHFUS"/>
    <s v="0.22SQ"/>
    <s v="W"/>
    <m/>
    <n v="3000"/>
    <s v="완제품"/>
    <s v="CHFUS 0.22SQ(완제품)"/>
    <s v="A/R송장 (IN)"/>
    <n v="3000"/>
    <s v="M"/>
    <n v="6.72"/>
    <n v="0.24"/>
    <n v="726"/>
  </r>
  <r>
    <x v="2"/>
    <s v="顾客"/>
    <s v="內需"/>
    <s v="-無-"/>
    <s v="C00001"/>
    <x v="2"/>
    <s v="江苏京信电子有限公司(Cable)"/>
    <s v="자동차(일반)"/>
    <s v="CHFUS"/>
    <n v="100002365"/>
    <s v="CHFUS"/>
    <s v="0.22SQ"/>
    <s v="Br"/>
    <m/>
    <n v="3000"/>
    <s v="완제품"/>
    <s v="CHFUS 0.22SQ(완제품)"/>
    <s v="A/R송장 (IN)"/>
    <n v="6000"/>
    <s v="M"/>
    <n v="13.44"/>
    <n v="0.24"/>
    <n v="1452"/>
  </r>
  <r>
    <x v="2"/>
    <s v="顾客"/>
    <s v="內需"/>
    <s v="-無-"/>
    <s v="C00001"/>
    <x v="2"/>
    <s v="江苏京信电子有限公司(Cable)"/>
    <s v="자동차(일반)"/>
    <s v="CHFUS"/>
    <n v="100002376"/>
    <s v="CHFUS"/>
    <s v="0.22SQ"/>
    <s v="R"/>
    <m/>
    <n v="3000"/>
    <s v="완제품"/>
    <s v="CHFUS 0.22SQ(완제품)"/>
    <s v="A/R송장 (IN)"/>
    <n v="6000"/>
    <s v="M"/>
    <n v="13.44"/>
    <n v="0.24"/>
    <n v="1452"/>
  </r>
  <r>
    <x v="2"/>
    <s v="顾客"/>
    <s v="內需"/>
    <s v="-無-"/>
    <s v="C00001"/>
    <x v="2"/>
    <s v="江苏京信电子有限公司(Cable)"/>
    <s v="자동차(일반)"/>
    <s v="CHFUS"/>
    <n v="100002374"/>
    <s v="CHFUS"/>
    <s v="0.22SQ"/>
    <s v="P"/>
    <m/>
    <n v="3000"/>
    <s v="완제품"/>
    <s v="CHFUS 0.22SQ(완제품)"/>
    <s v="A/R송장 (IN)"/>
    <n v="6000"/>
    <s v="M"/>
    <n v="13.44"/>
    <n v="0.24"/>
    <n v="1452"/>
  </r>
  <r>
    <x v="2"/>
    <s v="顾客"/>
    <s v="內需"/>
    <s v="-無-"/>
    <s v="C00001"/>
    <x v="2"/>
    <s v="江苏京信电子有限公司(Cable)"/>
    <s v="자동차(일반)"/>
    <s v="CHFUS"/>
    <n v="100002361"/>
    <s v="CHFUS"/>
    <s v="0.22SQ"/>
    <s v="Gr"/>
    <m/>
    <n v="3000"/>
    <s v="완제품"/>
    <s v="CHFUS 0.22SQ(완제품)"/>
    <s v="A/R송장 (IN)"/>
    <n v="18000"/>
    <s v="M"/>
    <n v="40.32"/>
    <n v="0.24"/>
    <n v="4356"/>
  </r>
  <r>
    <x v="2"/>
    <s v="顾客"/>
    <s v="內需"/>
    <s v="-無-"/>
    <s v="C00001"/>
    <x v="2"/>
    <s v="江苏京信电子有限公司(Cable)"/>
    <s v="자동차(일반)"/>
    <s v="CHFUS"/>
    <n v="100002363"/>
    <s v="CHFUS"/>
    <s v="0.22SQ"/>
    <s v="B"/>
    <m/>
    <n v="3000"/>
    <s v="완제품"/>
    <s v="CHFUS 0.22SQ(완제품)"/>
    <s v="A/R송장 (IN)"/>
    <n v="13100"/>
    <s v="M"/>
    <n v="29.34"/>
    <n v="0.24"/>
    <n v="3170.2"/>
  </r>
  <r>
    <x v="2"/>
    <s v="顾客"/>
    <s v="內需"/>
    <s v="-無-"/>
    <s v="C00001"/>
    <x v="2"/>
    <s v="江苏京信电子有限公司(Cable)"/>
    <s v="자동차(일반)"/>
    <s v="CHFUS"/>
    <n v="100002365"/>
    <s v="CHFUS"/>
    <s v="0.22SQ"/>
    <s v="Br"/>
    <m/>
    <n v="3000"/>
    <s v="완제품"/>
    <s v="CHFUS 0.22SQ(완제품)"/>
    <s v="A/R송장 (IN)"/>
    <n v="6000"/>
    <s v="M"/>
    <n v="13.44"/>
    <n v="0.24"/>
    <n v="1452"/>
  </r>
  <r>
    <x v="2"/>
    <s v="顾客"/>
    <s v="內需"/>
    <s v="-無-"/>
    <s v="C00001"/>
    <x v="2"/>
    <s v="江苏京信电子有限公司(Cable)"/>
    <s v="자동차(일반)"/>
    <s v="CHFUS"/>
    <n v="100002369"/>
    <s v="CHFUS"/>
    <s v="0.22SQ"/>
    <s v="G"/>
    <m/>
    <n v="3000"/>
    <s v="완제품"/>
    <s v="CHFUS 0.22SQ(완제품)"/>
    <s v="A/R송장 (IN)"/>
    <n v="9000"/>
    <s v="M"/>
    <n v="20.16"/>
    <n v="0.24"/>
    <n v="2178"/>
  </r>
  <r>
    <x v="2"/>
    <s v="顾客"/>
    <s v="內需"/>
    <s v="-無-"/>
    <s v="C00001"/>
    <x v="2"/>
    <s v="江苏京信电子有限公司(Cable)"/>
    <s v="자동차(일반)"/>
    <s v="CHFUS"/>
    <n v="100002372"/>
    <s v="CHFUS"/>
    <s v="0.22SQ"/>
    <s v="L"/>
    <m/>
    <n v="3000"/>
    <s v="완제품"/>
    <s v="CHFUS 0.22SQ(완제품)"/>
    <s v="A/R송장 (IN)"/>
    <n v="30000"/>
    <s v="M"/>
    <n v="67.2"/>
    <n v="0.24"/>
    <n v="7260"/>
  </r>
  <r>
    <x v="2"/>
    <s v="顾客"/>
    <s v="內需"/>
    <s v="-無-"/>
    <s v="C00001"/>
    <x v="2"/>
    <s v="江苏京信电子有限公司(Cable)"/>
    <s v="자동차(일반)"/>
    <s v="CHFUS"/>
    <n v="100002367"/>
    <s v="CHFUS"/>
    <s v="0.22SQ"/>
    <s v="O"/>
    <m/>
    <n v="3000"/>
    <s v="완제품"/>
    <s v="CHFUS 0.22SQ(완제품)"/>
    <s v="A/R송장 (IN)"/>
    <n v="6000"/>
    <s v="M"/>
    <n v="13.44"/>
    <n v="0.24"/>
    <n v="1452"/>
  </r>
  <r>
    <x v="2"/>
    <s v="顾客"/>
    <s v="內需"/>
    <s v="-無-"/>
    <s v="C00001"/>
    <x v="2"/>
    <s v="江苏京信电子有限公司(Cable)"/>
    <s v="자동차(일반)"/>
    <s v="CHFUS"/>
    <n v="100002374"/>
    <s v="CHFUS"/>
    <s v="0.22SQ"/>
    <s v="P"/>
    <m/>
    <n v="3000"/>
    <s v="완제품"/>
    <s v="CHFUS 0.22SQ(완제품)"/>
    <s v="A/R송장 (IN)"/>
    <n v="12000"/>
    <s v="M"/>
    <n v="26.88"/>
    <n v="0.24"/>
    <n v="2904"/>
  </r>
  <r>
    <x v="2"/>
    <s v="顾客"/>
    <s v="內需"/>
    <s v="-無-"/>
    <s v="C00001"/>
    <x v="2"/>
    <s v="江苏京信电子有限公司(Cable)"/>
    <s v="자동차(일반)"/>
    <s v="CHFUS"/>
    <n v="100002376"/>
    <s v="CHFUS"/>
    <s v="0.22SQ"/>
    <s v="R"/>
    <m/>
    <n v="3000"/>
    <s v="완제품"/>
    <s v="CHFUS 0.22SQ(완제품)"/>
    <s v="A/R송장 (IN)"/>
    <n v="18000"/>
    <s v="M"/>
    <n v="40.32"/>
    <n v="0.24"/>
    <n v="4356"/>
  </r>
  <r>
    <x v="2"/>
    <s v="顾客"/>
    <s v="內需"/>
    <s v="-無-"/>
    <s v="C00001"/>
    <x v="2"/>
    <s v="江苏京信电子有限公司(Cable)"/>
    <s v="자동차(일반)"/>
    <s v="CHFUS"/>
    <n v="100002378"/>
    <s v="CHFUS"/>
    <s v="0.22SQ"/>
    <s v="W"/>
    <m/>
    <n v="3000"/>
    <s v="완제품"/>
    <s v="CHFUS 0.22SQ(완제품)"/>
    <s v="A/R송장 (IN)"/>
    <n v="27000"/>
    <s v="M"/>
    <n v="60.48"/>
    <n v="0.24"/>
    <n v="6534"/>
  </r>
  <r>
    <x v="2"/>
    <s v="顾客"/>
    <s v="內需"/>
    <s v="-無-"/>
    <s v="C00001"/>
    <x v="2"/>
    <s v="江苏京信电子有限公司(Cable)"/>
    <s v="자동차(일반)"/>
    <s v="CHFUS"/>
    <n v="100002381"/>
    <s v="CHFUS"/>
    <s v="0.22SQ"/>
    <s v="Y"/>
    <m/>
    <n v="3000"/>
    <s v="완제품"/>
    <s v="CHFUS 0.22SQ(완제품)"/>
    <s v="A/R송장 (IN)"/>
    <n v="18000"/>
    <s v="M"/>
    <n v="40.32"/>
    <n v="0.24"/>
    <n v="4356"/>
  </r>
  <r>
    <x v="2"/>
    <s v="顾客"/>
    <s v="內需"/>
    <s v="-無-"/>
    <s v="C00001"/>
    <x v="2"/>
    <s v="江苏京信电子有限公司(Cable)"/>
    <s v="자동차(일반)"/>
    <s v="CHFUS"/>
    <n v="100002367"/>
    <s v="CHFUS"/>
    <s v="0.22SQ"/>
    <s v="O"/>
    <m/>
    <n v="3000"/>
    <s v="완제품"/>
    <s v="CHFUS 0.22SQ(완제품)"/>
    <s v="A/R송장 (IN)"/>
    <n v="2800"/>
    <s v="M"/>
    <n v="6.27"/>
    <n v="0.24"/>
    <n v="677.6"/>
  </r>
  <r>
    <x v="2"/>
    <s v="顾客"/>
    <s v="內需"/>
    <s v="-無-"/>
    <s v="C00001"/>
    <x v="2"/>
    <s v="江苏京信电子有限公司(Cable)"/>
    <s v="자동차(일반)"/>
    <s v="CHFUS"/>
    <n v="100002363"/>
    <s v="CHFUS"/>
    <s v="0.22SQ"/>
    <s v="B"/>
    <m/>
    <n v="3000"/>
    <s v="완제품"/>
    <s v="CHFUS 0.22SQ(완제품)"/>
    <s v="A/R송장 (IN)"/>
    <n v="3000"/>
    <s v="M"/>
    <n v="6.72"/>
    <n v="0.24"/>
    <n v="726"/>
  </r>
  <r>
    <x v="2"/>
    <s v="顾客"/>
    <s v="內需"/>
    <s v="-無-"/>
    <s v="C00001"/>
    <x v="2"/>
    <s v="江苏京信电子有限公司(Cable)"/>
    <s v="자동차(일반)"/>
    <s v="CHFUS"/>
    <n v="100002372"/>
    <s v="CHFUS"/>
    <s v="0.22SQ"/>
    <s v="L"/>
    <m/>
    <n v="3000"/>
    <s v="완제품"/>
    <s v="CHFUS 0.22SQ(완제품)"/>
    <s v="A/R송장 (IN)"/>
    <n v="4400"/>
    <s v="M"/>
    <n v="9.86"/>
    <n v="0.24"/>
    <n v="1064.8"/>
  </r>
  <r>
    <x v="2"/>
    <s v="顾客"/>
    <s v="內需"/>
    <s v="-無-"/>
    <s v="C00001"/>
    <x v="2"/>
    <s v="江苏京信电子有限公司(Cable)"/>
    <s v="자동차(일반)"/>
    <s v="CHFUS"/>
    <n v="100002365"/>
    <s v="CHFUS"/>
    <s v="0.22SQ"/>
    <s v="Br"/>
    <m/>
    <n v="3000"/>
    <s v="완제품"/>
    <s v="CHFUS 0.22SQ(완제품)"/>
    <s v="A/R송장 (IN)"/>
    <n v="5700"/>
    <s v="M"/>
    <n v="12.77"/>
    <n v="0.24"/>
    <n v="1379.4"/>
  </r>
  <r>
    <x v="2"/>
    <s v="顾客"/>
    <s v="內需"/>
    <s v="-無-"/>
    <s v="C00001"/>
    <x v="2"/>
    <s v="江苏京信电子有限公司(Cable)"/>
    <s v="자동차(일반)"/>
    <s v="CHFUS"/>
    <n v="100002374"/>
    <s v="CHFUS"/>
    <s v="0.22SQ"/>
    <s v="P"/>
    <m/>
    <n v="3000"/>
    <s v="완제품"/>
    <s v="CHFUS 0.22SQ(완제품)"/>
    <s v="A/R송장 (IN)"/>
    <n v="1600"/>
    <s v="M"/>
    <n v="3.58"/>
    <n v="0.24"/>
    <n v="387.2"/>
  </r>
  <r>
    <x v="2"/>
    <s v="顾客"/>
    <s v="內需"/>
    <s v="-無-"/>
    <s v="C00001"/>
    <x v="2"/>
    <s v="江苏京信电子有限公司(Cable)"/>
    <s v="자동차(일반)"/>
    <s v="CHFUS"/>
    <n v="100002378"/>
    <s v="CHFUS"/>
    <s v="0.22SQ"/>
    <s v="W"/>
    <m/>
    <n v="3000"/>
    <s v="완제품"/>
    <s v="CHFUS 0.22SQ(완제품)"/>
    <s v="A/R송장 (IN)"/>
    <n v="1500"/>
    <s v="M"/>
    <n v="3.36"/>
    <n v="0.24"/>
    <n v="363"/>
  </r>
  <r>
    <x v="2"/>
    <s v="顾客"/>
    <s v="內需"/>
    <s v="-無-"/>
    <s v="C00001"/>
    <x v="2"/>
    <s v="江苏京信电子有限公司(Cable)"/>
    <s v="자동차(일반)"/>
    <s v="CHFUS"/>
    <n v="100002367"/>
    <s v="CHFUS"/>
    <s v="0.22SQ"/>
    <s v="O"/>
    <m/>
    <n v="3000"/>
    <s v="완제품"/>
    <s v="CHFUS 0.22SQ(완제품)"/>
    <s v="A/R송장 (IN)"/>
    <n v="2000"/>
    <s v="M"/>
    <n v="4.4800000000000004"/>
    <n v="0.24"/>
    <n v="484"/>
  </r>
  <r>
    <x v="2"/>
    <s v="顾客"/>
    <s v="內需"/>
    <s v="-無-"/>
    <s v="C00001"/>
    <x v="2"/>
    <s v="江苏京信电子有限公司(Cable)"/>
    <s v="자동차(일반)"/>
    <s v="CHFUS"/>
    <n v="100002361"/>
    <s v="CHFUS"/>
    <s v="0.22SQ"/>
    <s v="Gr"/>
    <m/>
    <n v="3000"/>
    <s v="완제품"/>
    <s v="CHFUS 0.22SQ(완제품)"/>
    <s v="A/R송장 (IN)"/>
    <n v="1400"/>
    <s v="M"/>
    <n v="3.14"/>
    <n v="0.24"/>
    <n v="338.8"/>
  </r>
  <r>
    <x v="2"/>
    <s v="顾客"/>
    <s v="內需"/>
    <s v="-無-"/>
    <s v="C00001"/>
    <x v="2"/>
    <s v="江苏京信电子有限公司(Cable)"/>
    <s v="자동차(일반)"/>
    <s v="CHFUS"/>
    <n v="100002369"/>
    <s v="CHFUS"/>
    <s v="0.22SQ"/>
    <s v="G"/>
    <m/>
    <n v="3000"/>
    <s v="완제품"/>
    <s v="CHFUS 0.22SQ(완제품)"/>
    <s v="A/R송장 (IN)"/>
    <n v="3000"/>
    <s v="M"/>
    <n v="6.72"/>
    <n v="0.24"/>
    <n v="726"/>
  </r>
  <r>
    <x v="2"/>
    <s v="顾客"/>
    <s v="內需"/>
    <s v="-無-"/>
    <s v="C00001"/>
    <x v="2"/>
    <s v="江苏京信电子有限公司(Cable)"/>
    <s v="자동차(일반)"/>
    <s v="CHFUS"/>
    <n v="100002363"/>
    <s v="CHFUS"/>
    <s v="0.22SQ"/>
    <s v="B"/>
    <m/>
    <n v="3000"/>
    <s v="완제품"/>
    <s v="CHFUS 0.22SQ(완제품)"/>
    <s v="A/R송장 (IN)"/>
    <n v="9800"/>
    <s v="M"/>
    <n v="21.95"/>
    <n v="0.24"/>
    <n v="2371.6"/>
  </r>
  <r>
    <x v="2"/>
    <s v="顾客"/>
    <s v="內需"/>
    <s v="-無-"/>
    <s v="C00001"/>
    <x v="2"/>
    <s v="江苏京信电子有限公司(Cable)"/>
    <s v="자동차(일반)"/>
    <s v="CHFUS"/>
    <n v="100002365"/>
    <s v="CHFUS"/>
    <s v="0.22SQ"/>
    <s v="Br"/>
    <m/>
    <n v="3000"/>
    <s v="완제품"/>
    <s v="CHFUS 0.22SQ(완제품)"/>
    <s v="A/R송장 (IN)"/>
    <n v="18000"/>
    <s v="M"/>
    <n v="40.32"/>
    <n v="0.24"/>
    <n v="4356"/>
  </r>
  <r>
    <x v="2"/>
    <s v="顾客"/>
    <s v="內需"/>
    <s v="-無-"/>
    <s v="C00001"/>
    <x v="2"/>
    <s v="江苏京信电子有限公司(Cable)"/>
    <s v="자동차(일반)"/>
    <s v="CHFUS"/>
    <n v="100002369"/>
    <s v="CHFUS"/>
    <s v="0.22SQ"/>
    <s v="G"/>
    <m/>
    <n v="3000"/>
    <s v="완제품"/>
    <s v="CHFUS 0.22SQ(완제품)"/>
    <s v="A/R송장 (IN)"/>
    <n v="9000"/>
    <s v="M"/>
    <n v="20.16"/>
    <n v="0.24"/>
    <n v="2178"/>
  </r>
  <r>
    <x v="2"/>
    <s v="顾客"/>
    <s v="內需"/>
    <s v="-無-"/>
    <s v="C00001"/>
    <x v="2"/>
    <s v="江苏京信电子有限公司(Cable)"/>
    <s v="자동차(일반)"/>
    <s v="CHFUS"/>
    <n v="100002361"/>
    <s v="CHFUS"/>
    <s v="0.22SQ"/>
    <s v="Gr"/>
    <m/>
    <n v="3000"/>
    <s v="완제품"/>
    <s v="CHFUS 0.22SQ(완제품)"/>
    <s v="A/R송장 (IN)"/>
    <n v="14900"/>
    <s v="M"/>
    <n v="33.380000000000003"/>
    <n v="0.24"/>
    <n v="3605.8"/>
  </r>
  <r>
    <x v="2"/>
    <s v="顾客"/>
    <s v="內需"/>
    <s v="-無-"/>
    <s v="C00001"/>
    <x v="2"/>
    <s v="江苏京信电子有限公司(Cable)"/>
    <s v="자동차(일반)"/>
    <s v="CHFUS"/>
    <n v="100002372"/>
    <s v="CHFUS"/>
    <s v="0.22SQ"/>
    <s v="L"/>
    <m/>
    <n v="3000"/>
    <s v="완제품"/>
    <s v="CHFUS 0.22SQ(완제품)"/>
    <s v="A/R송장 (IN)"/>
    <n v="17800"/>
    <s v="M"/>
    <n v="39.869999999999997"/>
    <n v="0.24"/>
    <n v="4307.6000000000004"/>
  </r>
  <r>
    <x v="2"/>
    <s v="顾客"/>
    <s v="內需"/>
    <s v="-無-"/>
    <s v="C00001"/>
    <x v="2"/>
    <s v="江苏京信电子有限公司(Cable)"/>
    <s v="자동차(일반)"/>
    <s v="CHFUS"/>
    <n v="100002367"/>
    <s v="CHFUS"/>
    <s v="0.22SQ"/>
    <s v="O"/>
    <m/>
    <n v="3000"/>
    <s v="완제품"/>
    <s v="CHFUS 0.22SQ(완제품)"/>
    <s v="A/R송장 (IN)"/>
    <n v="12000"/>
    <s v="M"/>
    <n v="26.88"/>
    <n v="0.24"/>
    <n v="2904"/>
  </r>
  <r>
    <x v="2"/>
    <s v="顾客"/>
    <s v="內需"/>
    <s v="-無-"/>
    <s v="C00001"/>
    <x v="2"/>
    <s v="江苏京信电子有限公司(Cable)"/>
    <s v="자동차(일반)"/>
    <s v="CHFUS"/>
    <n v="100002374"/>
    <s v="CHFUS"/>
    <s v="0.22SQ"/>
    <s v="P"/>
    <m/>
    <n v="3000"/>
    <s v="완제품"/>
    <s v="CHFUS 0.22SQ(완제품)"/>
    <s v="A/R송장 (IN)"/>
    <n v="8400"/>
    <s v="M"/>
    <n v="18.82"/>
    <n v="0.24"/>
    <n v="2032.8"/>
  </r>
  <r>
    <x v="2"/>
    <s v="顾客"/>
    <s v="內需"/>
    <s v="-無-"/>
    <s v="C00001"/>
    <x v="2"/>
    <s v="江苏京信电子有限公司(Cable)"/>
    <s v="자동차(일반)"/>
    <s v="CHFUS"/>
    <n v="100002376"/>
    <s v="CHFUS"/>
    <s v="0.22SQ"/>
    <s v="R"/>
    <m/>
    <n v="3000"/>
    <s v="완제품"/>
    <s v="CHFUS 0.22SQ(완제품)"/>
    <s v="A/R송장 (IN)"/>
    <n v="7500"/>
    <s v="M"/>
    <n v="16.8"/>
    <n v="0.24"/>
    <n v="1815"/>
  </r>
  <r>
    <x v="2"/>
    <s v="顾客"/>
    <s v="內需"/>
    <s v="-無-"/>
    <s v="C00001"/>
    <x v="2"/>
    <s v="江苏京信电子有限公司(Cable)"/>
    <s v="자동차(일반)"/>
    <s v="CHFUS"/>
    <n v="100002378"/>
    <s v="CHFUS"/>
    <s v="0.22SQ"/>
    <s v="W"/>
    <m/>
    <n v="3000"/>
    <s v="완제품"/>
    <s v="CHFUS 0.22SQ(완제품)"/>
    <s v="A/R송장 (IN)"/>
    <n v="15000"/>
    <s v="M"/>
    <n v="33.6"/>
    <n v="0.24"/>
    <n v="3630"/>
  </r>
  <r>
    <x v="2"/>
    <s v="顾客"/>
    <s v="內需"/>
    <s v="-無-"/>
    <s v="C00001"/>
    <x v="2"/>
    <s v="江苏京信电子有限公司(Cable)"/>
    <s v="자동차(일반)"/>
    <s v="CHFUS"/>
    <n v="100002381"/>
    <s v="CHFUS"/>
    <s v="0.22SQ"/>
    <s v="Y"/>
    <m/>
    <n v="3000"/>
    <s v="완제품"/>
    <s v="CHFUS 0.22SQ(완제품)"/>
    <s v="A/R송장 (IN)"/>
    <n v="8100"/>
    <s v="M"/>
    <n v="18.14"/>
    <n v="0.24"/>
    <n v="1960.2"/>
  </r>
  <r>
    <x v="2"/>
    <s v="顾客"/>
    <s v="內需"/>
    <s v="-無-"/>
    <s v="C00001"/>
    <x v="2"/>
    <s v="江苏京信电子有限公司(Cable)"/>
    <s v="자동차(일반)"/>
    <s v="CHFUS"/>
    <n v="100002363"/>
    <s v="CHFUS"/>
    <s v="0.22SQ"/>
    <s v="B"/>
    <m/>
    <n v="3000"/>
    <s v="완제품"/>
    <s v="CHFUS 0.22SQ(완제품)"/>
    <s v="A/R송장 (IN)"/>
    <n v="18000"/>
    <s v="M"/>
    <n v="40.32"/>
    <n v="0.24"/>
    <n v="4356"/>
  </r>
  <r>
    <x v="2"/>
    <s v="顾客"/>
    <s v="內需"/>
    <s v="-無-"/>
    <s v="C00001"/>
    <x v="2"/>
    <s v="江苏京信电子有限公司(Cable)"/>
    <s v="자동차(일반)"/>
    <s v="CHFUS"/>
    <n v="100002365"/>
    <s v="CHFUS"/>
    <s v="0.22SQ"/>
    <s v="Br"/>
    <m/>
    <n v="3000"/>
    <s v="완제품"/>
    <s v="CHFUS 0.22SQ(완제품)"/>
    <s v="A/R송장 (IN)"/>
    <n v="20200"/>
    <s v="M"/>
    <n v="45.25"/>
    <n v="0.24"/>
    <n v="4888.3999999999996"/>
  </r>
  <r>
    <x v="2"/>
    <s v="顾客"/>
    <s v="內需"/>
    <s v="-無-"/>
    <s v="C00001"/>
    <x v="2"/>
    <s v="江苏京信电子有限公司(Cable)"/>
    <s v="자동차(일반)"/>
    <s v="CHFUS"/>
    <n v="100002369"/>
    <s v="CHFUS"/>
    <s v="0.22SQ"/>
    <s v="G"/>
    <m/>
    <n v="3000"/>
    <s v="완제품"/>
    <s v="CHFUS 0.22SQ(완제품)"/>
    <s v="A/R송장 (IN)"/>
    <n v="9000"/>
    <s v="M"/>
    <n v="20.16"/>
    <n v="0.24"/>
    <n v="2178"/>
  </r>
  <r>
    <x v="2"/>
    <s v="顾客"/>
    <s v="內需"/>
    <s v="-無-"/>
    <s v="C00001"/>
    <x v="2"/>
    <s v="江苏京信电子有限公司(Cable)"/>
    <s v="자동차(일반)"/>
    <s v="CHFUS"/>
    <n v="100002361"/>
    <s v="CHFUS"/>
    <s v="0.22SQ"/>
    <s v="Gr"/>
    <m/>
    <n v="3000"/>
    <s v="완제품"/>
    <s v="CHFUS 0.22SQ(완제품)"/>
    <s v="A/R송장 (IN)"/>
    <n v="24000"/>
    <s v="M"/>
    <n v="53.76"/>
    <n v="0.24"/>
    <n v="5808"/>
  </r>
  <r>
    <x v="2"/>
    <s v="顾客"/>
    <s v="內需"/>
    <s v="-無-"/>
    <s v="C00001"/>
    <x v="2"/>
    <s v="江苏京信电子有限公司(Cable)"/>
    <s v="자동차(일반)"/>
    <s v="CHFUS"/>
    <n v="100002372"/>
    <s v="CHFUS"/>
    <s v="0.22SQ"/>
    <s v="L"/>
    <m/>
    <n v="3000"/>
    <s v="완제품"/>
    <s v="CHFUS 0.22SQ(완제품)"/>
    <s v="A/R송장 (IN)"/>
    <n v="29500"/>
    <s v="M"/>
    <n v="66.08"/>
    <n v="0.24"/>
    <n v="7139"/>
  </r>
  <r>
    <x v="2"/>
    <s v="顾客"/>
    <s v="內需"/>
    <s v="-無-"/>
    <s v="C00001"/>
    <x v="2"/>
    <s v="江苏京信电子有限公司(Cable)"/>
    <s v="자동차(일반)"/>
    <s v="CHFUS"/>
    <n v="100002367"/>
    <s v="CHFUS"/>
    <s v="0.22SQ"/>
    <s v="O"/>
    <m/>
    <n v="3000"/>
    <s v="완제품"/>
    <s v="CHFUS 0.22SQ(완제품)"/>
    <s v="A/R송장 (IN)"/>
    <n v="21400"/>
    <s v="M"/>
    <n v="47.94"/>
    <n v="0.24"/>
    <n v="5178.8"/>
  </r>
  <r>
    <x v="2"/>
    <s v="顾客"/>
    <s v="內需"/>
    <s v="-無-"/>
    <s v="C00001"/>
    <x v="2"/>
    <s v="江苏京信电子有限公司(Cable)"/>
    <s v="자동차(일반)"/>
    <s v="CHFUS"/>
    <n v="100002374"/>
    <s v="CHFUS"/>
    <s v="0.22SQ"/>
    <s v="P"/>
    <m/>
    <n v="3000"/>
    <s v="완제품"/>
    <s v="CHFUS 0.22SQ(완제품)"/>
    <s v="A/R송장 (IN)"/>
    <n v="4400"/>
    <s v="M"/>
    <n v="9.86"/>
    <n v="0.24"/>
    <n v="1064.8"/>
  </r>
  <r>
    <x v="2"/>
    <s v="顾客"/>
    <s v="內需"/>
    <s v="-無-"/>
    <s v="C00001"/>
    <x v="2"/>
    <s v="江苏京信电子有限公司(Cable)"/>
    <s v="자동차(일반)"/>
    <s v="CHFUS"/>
    <n v="100002376"/>
    <s v="CHFUS"/>
    <s v="0.22SQ"/>
    <s v="R"/>
    <m/>
    <n v="3000"/>
    <s v="완제품"/>
    <s v="CHFUS 0.22SQ(완제품)"/>
    <s v="A/R송장 (IN)"/>
    <n v="6000"/>
    <s v="M"/>
    <n v="13.44"/>
    <n v="0.24"/>
    <n v="1452"/>
  </r>
  <r>
    <x v="2"/>
    <s v="顾客"/>
    <s v="內需"/>
    <s v="-無-"/>
    <s v="C00001"/>
    <x v="2"/>
    <s v="江苏京信电子有限公司(Cable)"/>
    <s v="자동차(일반)"/>
    <s v="CHFUS"/>
    <n v="100002378"/>
    <s v="CHFUS"/>
    <s v="0.22SQ"/>
    <s v="W"/>
    <m/>
    <n v="3000"/>
    <s v="완제품"/>
    <s v="CHFUS 0.22SQ(완제품)"/>
    <s v="A/R송장 (IN)"/>
    <n v="30400"/>
    <s v="M"/>
    <n v="68.099999999999994"/>
    <n v="0.24"/>
    <n v="7356.8"/>
  </r>
  <r>
    <x v="2"/>
    <s v="顾客"/>
    <s v="內需"/>
    <s v="-無-"/>
    <s v="C00011"/>
    <x v="0"/>
    <s v="Kyungshin Cable CO.,LTD"/>
    <s v="자동차(일반)"/>
    <s v="CHFUS"/>
    <n v="140002365"/>
    <s v="CHFUS"/>
    <s v="0.22SQ"/>
    <s v="Br"/>
    <s v="KSC B/B"/>
    <n v="3000"/>
    <s v="완제품"/>
    <s v="CHFUS B/B 0.22SQ"/>
    <s v="A/R송장 (IN)"/>
    <n v="300000"/>
    <s v="M"/>
    <n v="672"/>
    <n v="0.01"/>
    <n v="15772.88"/>
  </r>
  <r>
    <x v="2"/>
    <s v="顾客"/>
    <s v="內需"/>
    <s v="-無-"/>
    <s v="C00011"/>
    <x v="0"/>
    <s v="Kyungshin Cable CO.,LTD"/>
    <s v="자동차(일반)"/>
    <s v="CHFUS"/>
    <n v="140002369"/>
    <s v="CHFUS"/>
    <s v="0.22SQ"/>
    <s v="G"/>
    <s v="KSC B/B"/>
    <n v="3000"/>
    <s v="완제품"/>
    <s v="CHFUS B/B 0.22SQ"/>
    <s v="A/R송장 (IN)"/>
    <n v="300000"/>
    <s v="M"/>
    <n v="672"/>
    <n v="0.01"/>
    <n v="15772.88"/>
  </r>
  <r>
    <x v="2"/>
    <s v="顾客"/>
    <s v="內需"/>
    <s v="-無-"/>
    <s v="C00011"/>
    <x v="0"/>
    <s v="Kyungshin Cable CO.,LTD"/>
    <s v="자동차(일반)"/>
    <s v="CHFUS"/>
    <n v="140002361"/>
    <s v="CHFUS"/>
    <s v="0.22SQ"/>
    <s v="Gr"/>
    <s v="KSC B/B"/>
    <n v="3000"/>
    <s v="완제품"/>
    <s v="CHFUS B/B 0.22SQ"/>
    <s v="A/R송장 (IN)"/>
    <n v="300000"/>
    <s v="M"/>
    <n v="672"/>
    <n v="0.01"/>
    <n v="15772.88"/>
  </r>
  <r>
    <x v="2"/>
    <s v="顾客"/>
    <s v="內需"/>
    <s v="-無-"/>
    <s v="C00011"/>
    <x v="0"/>
    <s v="Kyungshin Cable CO.,LTD"/>
    <s v="자동차(일반)"/>
    <s v="CHFUS"/>
    <n v="140002367"/>
    <s v="CHFUS"/>
    <s v="0.22SQ"/>
    <s v="O"/>
    <s v="KSC B/B"/>
    <n v="3000"/>
    <s v="완제품"/>
    <s v="CHFUS B/B 0.22SQ"/>
    <s v="A/R송장 (IN)"/>
    <n v="300000"/>
    <s v="M"/>
    <n v="672"/>
    <n v="0.01"/>
    <n v="15772.88"/>
  </r>
  <r>
    <x v="2"/>
    <s v="顾客"/>
    <s v="內需"/>
    <s v="-無-"/>
    <s v="C00011"/>
    <x v="0"/>
    <s v="Kyungshin Cable CO.,LTD"/>
    <s v="자동차(일반)"/>
    <s v="CHFUS"/>
    <n v="140002374"/>
    <s v="CHFUS"/>
    <s v="0.22SQ"/>
    <s v="P"/>
    <s v="KSC B/B"/>
    <n v="3000"/>
    <s v="완제품"/>
    <s v="CHFUS B/B 0.22SQ"/>
    <s v="A/R송장 (IN)"/>
    <n v="300000"/>
    <s v="M"/>
    <n v="672"/>
    <n v="0.01"/>
    <n v="15772.88"/>
  </r>
  <r>
    <x v="2"/>
    <s v="顾客"/>
    <s v="內需"/>
    <s v="-無-"/>
    <s v="C00011"/>
    <x v="0"/>
    <s v="Kyungshin Cable CO.,LTD"/>
    <s v="자동차(일반)"/>
    <s v="CHFUS"/>
    <n v="140002378"/>
    <s v="CHFUS"/>
    <s v="0.22SQ"/>
    <s v="W"/>
    <s v="KSC B/B"/>
    <n v="3000"/>
    <s v="완제품"/>
    <s v="CHFUS B/B 0.22SQ"/>
    <s v="A/R송장 (IN)"/>
    <n v="300000"/>
    <s v="M"/>
    <n v="672"/>
    <n v="0.01"/>
    <n v="15772.88"/>
  </r>
  <r>
    <x v="2"/>
    <s v="顾客"/>
    <s v="內需"/>
    <s v="-無-"/>
    <s v="C00011"/>
    <x v="0"/>
    <s v="Kyungshin Cable CO.,LTD"/>
    <s v="자동차(일반)"/>
    <s v="CHFUS"/>
    <n v="140002381"/>
    <s v="CHFUS"/>
    <s v="0.22SQ"/>
    <s v="Y"/>
    <s v="KSC B/B"/>
    <n v="3000"/>
    <s v="완제품"/>
    <s v="CHFUS B/B 0.22SQ"/>
    <s v="A/R송장 (IN)"/>
    <n v="300000"/>
    <s v="M"/>
    <n v="672"/>
    <n v="0.01"/>
    <n v="15772.88"/>
  </r>
  <r>
    <x v="2"/>
    <s v="顾客"/>
    <s v="內需"/>
    <s v="-無-"/>
    <s v="C00011"/>
    <x v="0"/>
    <s v="Kyungshin Cable CO.,LTD"/>
    <s v="자동차(일반)"/>
    <s v="CHFUS"/>
    <n v="140002372"/>
    <s v="CHFUS"/>
    <s v="0.22SQ"/>
    <s v="L"/>
    <s v="KSC B/B"/>
    <n v="3000"/>
    <s v="완제품"/>
    <s v="CHFUS B/B 0.22SQ"/>
    <s v="A/R송장 (IN)"/>
    <n v="300000"/>
    <s v="M"/>
    <n v="672"/>
    <n v="0.01"/>
    <n v="15772.88"/>
  </r>
  <r>
    <x v="2"/>
    <s v="顾客"/>
    <s v="內需"/>
    <s v="-無-"/>
    <s v="C00011"/>
    <x v="0"/>
    <s v="Kyungshin Cable CO.,LTD"/>
    <s v="자동차(일반)"/>
    <s v="CHFUS"/>
    <n v="140002376"/>
    <s v="CHFUS"/>
    <s v="0.22SQ"/>
    <s v="R"/>
    <s v="KSC B/B"/>
    <n v="3000"/>
    <s v="완제품"/>
    <s v="CHFUS B/B 0.22SQ"/>
    <s v="A/R송장 (IN)"/>
    <n v="300000"/>
    <s v="M"/>
    <n v="672"/>
    <n v="0.01"/>
    <n v="15772.88"/>
  </r>
  <r>
    <x v="2"/>
    <s v="顾客"/>
    <s v="內需"/>
    <s v="-無-"/>
    <s v="C00011"/>
    <x v="0"/>
    <s v="Kyungshin Cable CO.,LTD"/>
    <s v="자동차(일반)"/>
    <s v="CHFUS"/>
    <n v="140002363"/>
    <s v="CHFUS"/>
    <s v="0.22SQ"/>
    <s v="B"/>
    <s v="KSC B/B"/>
    <n v="3000"/>
    <s v="완제품"/>
    <s v="CHFUS B/B 0.22SQ"/>
    <s v="A/R송장 (IN)"/>
    <n v="300000"/>
    <s v="M"/>
    <n v="672"/>
    <n v="0.01"/>
    <n v="15772.88"/>
  </r>
  <r>
    <x v="2"/>
    <s v="顾客"/>
    <s v="內需"/>
    <s v="-無-"/>
    <s v="C00011"/>
    <x v="0"/>
    <s v="Kyungshin Cable CO.,LTD"/>
    <s v="자동차(일반)"/>
    <s v="CHFUS"/>
    <n v="140002374"/>
    <s v="CHFUS"/>
    <s v="0.22SQ"/>
    <s v="P"/>
    <s v="KSC B/B"/>
    <n v="3000"/>
    <s v="완제품"/>
    <s v="CHFUS B/B 0.22SQ"/>
    <s v="A/R송장 (IN)"/>
    <n v="300000"/>
    <s v="M"/>
    <n v="672"/>
    <n v="0.01"/>
    <n v="15772.88"/>
  </r>
  <r>
    <x v="2"/>
    <s v="顾客"/>
    <s v="內需"/>
    <s v="-無-"/>
    <s v="C00011"/>
    <x v="0"/>
    <s v="Kyungshin Cable CO.,LTD"/>
    <s v="자동차(일반)"/>
    <s v="CHFUS"/>
    <n v="140002378"/>
    <s v="CHFUS"/>
    <s v="0.22SQ"/>
    <s v="W"/>
    <s v="KSC B/B"/>
    <n v="3000"/>
    <s v="완제품"/>
    <s v="CHFUS B/B 0.22SQ"/>
    <s v="A/R송장 (IN)"/>
    <n v="300000"/>
    <s v="M"/>
    <n v="672"/>
    <n v="0.01"/>
    <n v="15772.88"/>
  </r>
  <r>
    <x v="2"/>
    <s v="顾客"/>
    <s v="內需"/>
    <s v="-無-"/>
    <s v="C00011"/>
    <x v="0"/>
    <s v="Kyungshin Cable CO.,LTD"/>
    <s v="자동차(일반)"/>
    <s v="CHFUS"/>
    <n v="140002381"/>
    <s v="CHFUS"/>
    <s v="0.22SQ"/>
    <s v="Y"/>
    <s v="KSC B/B"/>
    <n v="3000"/>
    <s v="완제품"/>
    <s v="CHFUS B/B 0.22SQ"/>
    <s v="A/R송장 (IN)"/>
    <n v="300000"/>
    <s v="M"/>
    <n v="672"/>
    <n v="0.01"/>
    <n v="15772.88"/>
  </r>
  <r>
    <x v="2"/>
    <s v="顾客"/>
    <s v="內需"/>
    <s v="-無-"/>
    <s v="C00011"/>
    <x v="0"/>
    <s v="Kyungshin Cable CO.,LTD"/>
    <s v="자동차(일반)"/>
    <s v="CHFUS"/>
    <n v="140002361"/>
    <s v="CHFUS"/>
    <s v="0.22SQ"/>
    <s v="Gr"/>
    <s v="KSC B/B"/>
    <n v="3000"/>
    <s v="완제품"/>
    <s v="CHFUS B/B 0.22SQ"/>
    <s v="A/R송장 (IN)"/>
    <n v="300000"/>
    <s v="M"/>
    <n v="672"/>
    <n v="0.01"/>
    <n v="15772.88"/>
  </r>
  <r>
    <x v="2"/>
    <s v="顾客"/>
    <s v="內需"/>
    <s v="-無-"/>
    <s v="C00011"/>
    <x v="0"/>
    <s v="Kyungshin Cable CO.,LTD"/>
    <s v="자동차(일반)"/>
    <s v="CHFUS"/>
    <n v="140002367"/>
    <s v="CHFUS"/>
    <s v="0.22SQ"/>
    <s v="O"/>
    <s v="KSC B/B"/>
    <n v="3000"/>
    <s v="완제품"/>
    <s v="CHFUS B/B 0.22SQ"/>
    <s v="A/R송장 (IN)"/>
    <n v="300000"/>
    <s v="M"/>
    <n v="672"/>
    <n v="0.01"/>
    <n v="15772.88"/>
  </r>
  <r>
    <x v="2"/>
    <s v="顾客"/>
    <s v="內需"/>
    <s v="-無-"/>
    <s v="C00011"/>
    <x v="0"/>
    <s v="Kyungshin Cable CO.,LTD"/>
    <s v="자동차(일반)"/>
    <s v="CHFUS"/>
    <n v="140002363"/>
    <s v="CHFUS"/>
    <s v="0.22SQ"/>
    <s v="B"/>
    <s v="KSC B/B"/>
    <n v="3000"/>
    <s v="완제품"/>
    <s v="CHFUS B/B 0.22SQ"/>
    <s v="A/R송장 (IN)"/>
    <n v="300000"/>
    <s v="M"/>
    <n v="672"/>
    <n v="0.01"/>
    <n v="15772.88"/>
  </r>
  <r>
    <x v="2"/>
    <s v="顾客"/>
    <s v="內需"/>
    <s v="-無-"/>
    <s v="C00011"/>
    <x v="0"/>
    <s v="Kyungshin Cable CO.,LTD"/>
    <s v="자동차(일반)"/>
    <s v="CHFUS"/>
    <n v="140002365"/>
    <s v="CHFUS"/>
    <s v="0.22SQ"/>
    <s v="Br"/>
    <s v="KSC B/B"/>
    <n v="3000"/>
    <s v="완제품"/>
    <s v="CHFUS B/B 0.22SQ"/>
    <s v="A/R송장 (IN)"/>
    <n v="300000"/>
    <s v="M"/>
    <n v="672"/>
    <n v="0.01"/>
    <n v="15772.88"/>
  </r>
  <r>
    <x v="2"/>
    <s v="顾客"/>
    <s v="內需"/>
    <s v="-無-"/>
    <s v="C00011"/>
    <x v="0"/>
    <s v="Kyungshin Cable CO.,LTD"/>
    <s v="자동차(일반)"/>
    <s v="CHFUS"/>
    <n v="140002369"/>
    <s v="CHFUS"/>
    <s v="0.22SQ"/>
    <s v="G"/>
    <s v="KSC B/B"/>
    <n v="3000"/>
    <s v="완제품"/>
    <s v="CHFUS B/B 0.22SQ"/>
    <s v="A/R송장 (IN)"/>
    <n v="300000"/>
    <s v="M"/>
    <n v="672"/>
    <n v="0.01"/>
    <n v="15772.88"/>
  </r>
  <r>
    <x v="2"/>
    <s v="顾客"/>
    <s v="內需"/>
    <s v="-無-"/>
    <s v="C00011"/>
    <x v="0"/>
    <s v="Kyungshin Cable CO.,LTD"/>
    <s v="자동차(일반)"/>
    <s v="CHFUS"/>
    <n v="140002372"/>
    <s v="CHFUS"/>
    <s v="0.22SQ"/>
    <s v="L"/>
    <s v="KSC B/B"/>
    <n v="3000"/>
    <s v="완제품"/>
    <s v="CHFUS B/B 0.22SQ"/>
    <s v="A/R송장 (IN)"/>
    <n v="300000"/>
    <s v="M"/>
    <n v="672"/>
    <n v="0.01"/>
    <n v="15772.88"/>
  </r>
  <r>
    <x v="2"/>
    <s v="顾客"/>
    <s v="內需"/>
    <s v="-無-"/>
    <s v="C00011"/>
    <x v="0"/>
    <s v="Kyungshin Cable CO.,LTD"/>
    <s v="자동차(일반)"/>
    <s v="CHFUS"/>
    <n v="140002376"/>
    <s v="CHFUS"/>
    <s v="0.22SQ"/>
    <s v="R"/>
    <s v="KSC B/B"/>
    <n v="3000"/>
    <s v="완제품"/>
    <s v="CHFUS B/B 0.22SQ"/>
    <s v="A/R송장 (IN)"/>
    <n v="300000"/>
    <s v="M"/>
    <n v="672"/>
    <n v="0.01"/>
    <n v="15772.88"/>
  </r>
  <r>
    <x v="2"/>
    <s v="顾客"/>
    <s v="內需"/>
    <s v="-無-"/>
    <s v="C00001"/>
    <x v="2"/>
    <s v="江苏京信电子有限公司(Cable)"/>
    <s v="자동차(조사)"/>
    <s v="AVXF"/>
    <n v="100008079"/>
    <s v="AVXF"/>
    <s v="3SQ"/>
    <s v="L"/>
    <s v="NPS"/>
    <n v="1500"/>
    <s v="완제품"/>
    <s v="AVXF 3SQ(완제품)"/>
    <s v="A/R송장 (IN)"/>
    <n v="1500"/>
    <s v="M"/>
    <n v="40.61"/>
    <n v="2.02"/>
    <n v="3024.75"/>
  </r>
  <r>
    <x v="2"/>
    <s v="顾客"/>
    <s v="內需"/>
    <s v="-無-"/>
    <s v="C00001"/>
    <x v="2"/>
    <s v="江苏京信电子有限公司(Cable)"/>
    <s v="자동차(조사)"/>
    <s v="AVXF"/>
    <n v="100008078"/>
    <s v="AVXF"/>
    <s v="3SQ"/>
    <s v="B"/>
    <s v="NPS"/>
    <n v="1500"/>
    <s v="완제품"/>
    <s v="AVXF 3SQ(완제품)"/>
    <s v="A/R송장 (IN)"/>
    <n v="1500"/>
    <s v="M"/>
    <n v="40.61"/>
    <n v="2.02"/>
    <n v="3024.75"/>
  </r>
  <r>
    <x v="2"/>
    <s v="顾客"/>
    <s v="內需"/>
    <s v="-無-"/>
    <s v="C00001"/>
    <x v="2"/>
    <s v="江苏京信电子有限公司(Cable)"/>
    <s v="자동차(조사)"/>
    <s v="AVXF"/>
    <n v="100002808"/>
    <s v="AVXF"/>
    <s v="3SQ"/>
    <s v="Y"/>
    <m/>
    <n v="300"/>
    <s v="완제품"/>
    <s v="AVXF 3SQ(완제품)"/>
    <s v="A/R송장 (IN)"/>
    <n v="3000"/>
    <s v="M"/>
    <n v="81.209999999999994"/>
    <n v="2.02"/>
    <n v="6049.5"/>
  </r>
  <r>
    <x v="2"/>
    <s v="顾客"/>
    <s v="內需"/>
    <s v="-無-"/>
    <s v="C00001"/>
    <x v="2"/>
    <s v="江苏京信电子有限公司(Cable)"/>
    <s v="자동차(조사)"/>
    <s v="AVXF"/>
    <n v="100002803"/>
    <s v="AVXF"/>
    <s v="3SQ"/>
    <s v="G"/>
    <m/>
    <n v="300"/>
    <s v="완제품"/>
    <s v="AVXF 3SQ(완제품)"/>
    <s v="A/R송장 (IN)"/>
    <n v="3000"/>
    <s v="M"/>
    <n v="81.209999999999994"/>
    <n v="2.02"/>
    <n v="6049.5"/>
  </r>
  <r>
    <x v="2"/>
    <s v="顾客"/>
    <s v="內需"/>
    <s v="-無-"/>
    <s v="C00001"/>
    <x v="2"/>
    <s v="江苏京信电子有限公司(Cable)"/>
    <s v="자동차(조사)"/>
    <s v="AVXF"/>
    <n v="100002815"/>
    <s v="AVXF"/>
    <s v="8SQ"/>
    <s v="R"/>
    <m/>
    <n v="150"/>
    <s v="완제품"/>
    <s v="AVXF 8SQ(완제품)"/>
    <s v="A/R송장 (IN)"/>
    <n v="1500"/>
    <s v="M"/>
    <n v="107.25"/>
    <n v="5.33"/>
    <n v="8000.25"/>
  </r>
  <r>
    <x v="2"/>
    <s v="顾客"/>
    <s v="內需"/>
    <s v="-無-"/>
    <s v="C00001"/>
    <x v="2"/>
    <s v="江苏京信电子有限公司(Cable)"/>
    <s v="자동차(조사)"/>
    <s v="AVXF"/>
    <n v="100002812"/>
    <s v="AVXF"/>
    <s v="5SQ"/>
    <s v="R"/>
    <m/>
    <n v="200"/>
    <s v="완제품"/>
    <s v="AVXF 5SQ(완제품)"/>
    <s v="A/R송장 (IN)"/>
    <n v="1000"/>
    <s v="M"/>
    <n v="47.07"/>
    <n v="3.53"/>
    <n v="3534.7"/>
  </r>
  <r>
    <x v="2"/>
    <s v="顾客"/>
    <s v="內需"/>
    <s v="-無-"/>
    <s v="C00001"/>
    <x v="2"/>
    <s v="江苏京信电子有限公司(Cable)"/>
    <s v="자동차(조사)"/>
    <s v="AVXF"/>
    <n v="100008079"/>
    <s v="AVXF"/>
    <s v="3SQ"/>
    <s v="L"/>
    <s v="NPS"/>
    <n v="1500"/>
    <s v="완제품"/>
    <s v="AVXF 3SQ(완제품)"/>
    <s v="A/R송장 (IN)"/>
    <n v="1500"/>
    <s v="M"/>
    <n v="40.61"/>
    <n v="2.02"/>
    <n v="3024.75"/>
  </r>
  <r>
    <x v="2"/>
    <s v="顾客"/>
    <s v="內需"/>
    <s v="-無-"/>
    <s v="C00001"/>
    <x v="2"/>
    <s v="江苏京信电子有限公司(Cable)"/>
    <s v="자동차(조사)"/>
    <s v="AVXF"/>
    <n v="100002801"/>
    <s v="AVXF"/>
    <s v="3SQ"/>
    <s v="B"/>
    <m/>
    <n v="300"/>
    <s v="완제품"/>
    <s v="AVXF 3SQ(완제품)"/>
    <s v="A/R송장 (IN)"/>
    <n v="900"/>
    <s v="M"/>
    <n v="24.36"/>
    <n v="2.02"/>
    <n v="1814.85"/>
  </r>
  <r>
    <x v="2"/>
    <s v="顾客"/>
    <s v="內需"/>
    <s v="-無-"/>
    <s v="C00001"/>
    <x v="2"/>
    <s v="江苏京信电子有限公司(Cable)"/>
    <s v="자동차(조사)"/>
    <s v="AVXF"/>
    <n v="100002806"/>
    <s v="AVXF"/>
    <s v="3SQ"/>
    <s v="R"/>
    <m/>
    <n v="300"/>
    <s v="완제품"/>
    <s v="AVXF 3SQ(완제품)"/>
    <s v="A/R송장 (IN)"/>
    <n v="900"/>
    <s v="M"/>
    <n v="24.36"/>
    <n v="2.02"/>
    <n v="1814.85"/>
  </r>
  <r>
    <x v="2"/>
    <s v="顾客"/>
    <s v="內需"/>
    <s v="-無-"/>
    <s v="C00001"/>
    <x v="2"/>
    <s v="江苏京信电子有限公司(Cable)"/>
    <s v="자동차(조사)"/>
    <s v="AVXF"/>
    <n v="100002818"/>
    <s v="AVXF"/>
    <s v="15SQ"/>
    <s v="B"/>
    <m/>
    <n v="1500"/>
    <s v="완제품"/>
    <s v="AVXF 15SQ(완제품)"/>
    <s v="A/R송장 (IN)"/>
    <n v="1500"/>
    <s v="M"/>
    <n v="200.45"/>
    <n v="9.5"/>
    <n v="14248.05"/>
  </r>
  <r>
    <x v="2"/>
    <s v="顾客"/>
    <s v="內需"/>
    <s v="-無-"/>
    <s v="C00001"/>
    <x v="2"/>
    <s v="江苏京信电子有限公司(Cable)"/>
    <s v="자동차(조사)"/>
    <s v="AVXF"/>
    <n v="100002822"/>
    <s v="AVXF"/>
    <s v="20SQ"/>
    <s v="B"/>
    <m/>
    <n v="1500"/>
    <s v="완제품"/>
    <s v="AVXF 20SQ(완제품)"/>
    <s v="A/R송장 (IN)"/>
    <n v="6000"/>
    <s v="M"/>
    <n v="1070.94"/>
    <n v="12.67"/>
    <n v="76020.600000000006"/>
  </r>
  <r>
    <x v="2"/>
    <s v="顾客"/>
    <s v="內需"/>
    <s v="-無-"/>
    <s v="C00001"/>
    <x v="2"/>
    <s v="江苏京信电子有限公司(Cable)"/>
    <s v="자동차(조사)"/>
    <s v="AVXF"/>
    <n v="100008078"/>
    <s v="AVXF"/>
    <s v="3SQ"/>
    <s v="B"/>
    <s v="NPS"/>
    <n v="1500"/>
    <s v="완제품"/>
    <s v="AVXF 3SQ(완제품)"/>
    <s v="A/R송장 (IN)"/>
    <n v="1500"/>
    <s v="M"/>
    <n v="40.61"/>
    <n v="2.02"/>
    <n v="3024.75"/>
  </r>
  <r>
    <x v="2"/>
    <s v="顾客"/>
    <s v="內需"/>
    <s v="-無-"/>
    <s v="C00001"/>
    <x v="2"/>
    <s v="江苏京信电子有限公司(Cable)"/>
    <s v="자동차(조사)"/>
    <s v="AVXF"/>
    <n v="100008078"/>
    <s v="AVXF"/>
    <s v="3SQ"/>
    <s v="B"/>
    <s v="NPS"/>
    <n v="1500"/>
    <s v="완제품"/>
    <s v="AVXF 3SQ(완제품)"/>
    <s v="A/R송장 (IN)"/>
    <n v="15000"/>
    <s v="M"/>
    <n v="406.05"/>
    <n v="2.02"/>
    <n v="30247.5"/>
  </r>
  <r>
    <x v="2"/>
    <s v="顾客"/>
    <s v="內需"/>
    <s v="-無-"/>
    <s v="C00001"/>
    <x v="2"/>
    <s v="江苏京信电子有限公司(Cable)"/>
    <s v="자동차(조사)"/>
    <s v="AVXF"/>
    <n v="100002818"/>
    <s v="AVXF"/>
    <s v="15SQ"/>
    <s v="B"/>
    <m/>
    <n v="1500"/>
    <s v="완제품"/>
    <s v="AVXF 15SQ(완제품)"/>
    <s v="A/R송장 (IN)"/>
    <n v="1520"/>
    <s v="M"/>
    <n v="203.12"/>
    <n v="9.5"/>
    <n v="14438.02"/>
  </r>
  <r>
    <x v="2"/>
    <s v="顾客"/>
    <s v="內需"/>
    <s v="-無-"/>
    <s v="C00001"/>
    <x v="2"/>
    <s v="江苏京信电子有限公司(Cable)"/>
    <s v="자동차(조사)"/>
    <s v="AVXF"/>
    <n v="100008080"/>
    <s v="AVXF"/>
    <s v="3SQ"/>
    <s v="R"/>
    <s v="NPS"/>
    <n v="1500"/>
    <s v="완제품"/>
    <s v="AVXF 3SQ(완제품)"/>
    <s v="A/R송장 (IN)"/>
    <n v="7500"/>
    <s v="M"/>
    <n v="203.03"/>
    <n v="2.02"/>
    <n v="15123.75"/>
  </r>
  <r>
    <x v="2"/>
    <s v="顾客"/>
    <s v="內需"/>
    <s v="-無-"/>
    <s v="C00001"/>
    <x v="2"/>
    <s v="江苏京信电子有限公司(Cable)"/>
    <s v="자동차(조사)"/>
    <s v="AVXF"/>
    <n v="100008081"/>
    <s v="AVXF"/>
    <s v="3SQ"/>
    <s v="W"/>
    <s v="NPS"/>
    <n v="1500"/>
    <s v="완제품"/>
    <s v="AVXF 3SQ(완제품)"/>
    <s v="A/R송장 (IN)"/>
    <n v="3000"/>
    <s v="M"/>
    <n v="81.209999999999994"/>
    <n v="2.02"/>
    <n v="6049.5"/>
  </r>
  <r>
    <x v="2"/>
    <s v="顾客"/>
    <s v="內需"/>
    <s v="-無-"/>
    <s v="C00001"/>
    <x v="2"/>
    <s v="江苏京信电子有限公司(Cable)"/>
    <s v="자동차(조사)"/>
    <s v="AVXF"/>
    <n v="100008079"/>
    <s v="AVXF"/>
    <s v="3SQ"/>
    <s v="L"/>
    <s v="NPS"/>
    <n v="1500"/>
    <s v="완제품"/>
    <s v="AVXF 3SQ(완제품)"/>
    <s v="A/R송장 (IN)"/>
    <n v="3000"/>
    <s v="M"/>
    <n v="81.209999999999994"/>
    <n v="2.02"/>
    <n v="6049.5"/>
  </r>
  <r>
    <x v="2"/>
    <s v="顾客"/>
    <s v="內需"/>
    <s v="-無-"/>
    <s v="C00001"/>
    <x v="2"/>
    <s v="江苏京信电子有限公司(Cable)"/>
    <s v="자동차(조사)"/>
    <s v="AVXF"/>
    <n v="100002801"/>
    <s v="AVXF"/>
    <s v="3SQ"/>
    <s v="B"/>
    <m/>
    <n v="300"/>
    <s v="완제품"/>
    <s v="AVXF 3SQ(완제품)"/>
    <s v="A/R송장 (IN)"/>
    <n v="600"/>
    <s v="M"/>
    <n v="16.239999999999998"/>
    <n v="2.02"/>
    <n v="1209.9000000000001"/>
  </r>
  <r>
    <x v="2"/>
    <s v="顾客"/>
    <s v="內需"/>
    <s v="-無-"/>
    <s v="C00001"/>
    <x v="2"/>
    <s v="江苏京信电子有限公司(Cable)"/>
    <s v="자동차(조사)"/>
    <s v="AVXF"/>
    <n v="100008080"/>
    <s v="AVXF"/>
    <s v="3SQ"/>
    <s v="R"/>
    <s v="NPS"/>
    <n v="1500"/>
    <s v="완제품"/>
    <s v="AVXF 3SQ(완제품)"/>
    <s v="A/R송장 (IN)"/>
    <n v="6000"/>
    <s v="M"/>
    <n v="162.41999999999999"/>
    <n v="2.02"/>
    <n v="12099"/>
  </r>
  <r>
    <x v="2"/>
    <s v="顾客"/>
    <s v="內需"/>
    <s v="-無-"/>
    <s v="C00001"/>
    <x v="2"/>
    <s v="江苏京信电子有限公司(Cable)"/>
    <s v="자동차(조사)"/>
    <s v="AVXF"/>
    <n v="100008078"/>
    <s v="AVXF"/>
    <s v="3SQ"/>
    <s v="B"/>
    <s v="NPS"/>
    <n v="1500"/>
    <s v="완제품"/>
    <s v="AVXF 3SQ(완제품)"/>
    <s v="A/R송장 (IN)"/>
    <n v="6000"/>
    <s v="M"/>
    <n v="162.41999999999999"/>
    <n v="2.02"/>
    <n v="12099"/>
  </r>
  <r>
    <x v="2"/>
    <s v="顾客"/>
    <s v="內需"/>
    <s v="-無-"/>
    <s v="C00001"/>
    <x v="2"/>
    <s v="江苏京信电子有限公司(Cable)"/>
    <s v="자동차(조사)"/>
    <s v="AVXF"/>
    <n v="100008080"/>
    <s v="AVXF"/>
    <s v="3SQ"/>
    <s v="R"/>
    <s v="NPS"/>
    <n v="1500"/>
    <s v="완제품"/>
    <s v="AVXF 3SQ(완제품)"/>
    <s v="A/R송장 (IN)"/>
    <n v="4500"/>
    <s v="M"/>
    <n v="121.82"/>
    <n v="2.02"/>
    <n v="9074.25"/>
  </r>
  <r>
    <x v="2"/>
    <s v="顾客"/>
    <s v="內需"/>
    <s v="-無-"/>
    <s v="C00001"/>
    <x v="2"/>
    <s v="江苏京信电子有限公司(Cable)"/>
    <s v="자동차(조사)"/>
    <s v="AVXF"/>
    <n v="100008079"/>
    <s v="AVXF"/>
    <s v="3SQ"/>
    <s v="L"/>
    <s v="NPS"/>
    <n v="1500"/>
    <s v="완제품"/>
    <s v="AVXF 3SQ(완제품)"/>
    <s v="A/R송장 (IN)"/>
    <n v="4500"/>
    <s v="M"/>
    <n v="121.82"/>
    <n v="2.02"/>
    <n v="9074.25"/>
  </r>
  <r>
    <x v="2"/>
    <s v="顾客"/>
    <s v="內需"/>
    <s v="-無-"/>
    <s v="C00001"/>
    <x v="2"/>
    <s v="江苏京信电子有限公司(Cable)"/>
    <s v="자동차(조사)"/>
    <s v="AVXF"/>
    <n v="100002822"/>
    <s v="AVXF"/>
    <s v="20SQ"/>
    <s v="B"/>
    <m/>
    <n v="1500"/>
    <s v="완제품"/>
    <s v="AVXF 20SQ(완제품)"/>
    <s v="A/R송장 (IN)"/>
    <n v="3000"/>
    <s v="M"/>
    <n v="535.47"/>
    <n v="12.67"/>
    <n v="38010.300000000003"/>
  </r>
  <r>
    <x v="2"/>
    <s v="顾客"/>
    <s v="內需"/>
    <s v="-無-"/>
    <s v="C00001"/>
    <x v="2"/>
    <s v="江苏京信电子有限公司(Cable)"/>
    <s v="자동차(조사)"/>
    <s v="AVXF"/>
    <n v="100002806"/>
    <s v="AVXF"/>
    <s v="3SQ"/>
    <s v="R"/>
    <m/>
    <n v="300"/>
    <s v="완제품"/>
    <s v="AVXF 3SQ(완제품)"/>
    <s v="A/R송장 (IN)"/>
    <n v="350"/>
    <s v="M"/>
    <n v="9.4700000000000006"/>
    <n v="2.02"/>
    <n v="705.78"/>
  </r>
  <r>
    <x v="2"/>
    <s v="顾客"/>
    <s v="內需"/>
    <s v="-無-"/>
    <s v="C00001"/>
    <x v="2"/>
    <s v="江苏京信电子有限公司(Cable)"/>
    <s v="자동차(조사)"/>
    <s v="AVXF"/>
    <n v="100002818"/>
    <s v="AVXF"/>
    <s v="15SQ"/>
    <s v="B"/>
    <m/>
    <n v="1500"/>
    <s v="완제품"/>
    <s v="AVXF 15SQ(완제품)"/>
    <s v="A/R송장 (IN)"/>
    <n v="2940"/>
    <s v="M"/>
    <n v="392.87"/>
    <n v="9.5"/>
    <n v="27926.18"/>
  </r>
  <r>
    <x v="2"/>
    <s v="顾客"/>
    <s v="內需"/>
    <s v="-無-"/>
    <s v="C00001"/>
    <x v="2"/>
    <s v="江苏京信电子有限公司(Cable)"/>
    <s v="자동차(조사)"/>
    <s v="AVXF"/>
    <n v="100002811"/>
    <s v="AVXF"/>
    <s v="5SQ"/>
    <s v="L"/>
    <m/>
    <n v="200"/>
    <s v="완제품"/>
    <s v="AVXF 5SQ(완제품)"/>
    <s v="A/R송장 (IN)"/>
    <n v="200"/>
    <s v="M"/>
    <n v="9.41"/>
    <n v="3.53"/>
    <n v="706.94"/>
  </r>
  <r>
    <x v="2"/>
    <s v="顾客"/>
    <s v="內需"/>
    <s v="-無-"/>
    <s v="C00001"/>
    <x v="2"/>
    <s v="江苏京信电子有限公司(Cable)"/>
    <s v="자동차(조사)"/>
    <s v="AVXF"/>
    <n v="100002822"/>
    <s v="AVXF"/>
    <s v="20SQ"/>
    <s v="B"/>
    <m/>
    <n v="1500"/>
    <s v="완제품"/>
    <s v="AVXF 20SQ(완제품)"/>
    <s v="A/R송장 (IN)"/>
    <n v="5750"/>
    <s v="M"/>
    <n v="1026.32"/>
    <n v="12.67"/>
    <n v="72853.08"/>
  </r>
  <r>
    <x v="2"/>
    <s v="顾客"/>
    <s v="內需"/>
    <s v="-無-"/>
    <s v="C00001"/>
    <x v="2"/>
    <s v="江苏京信电子有限公司(Cable)"/>
    <s v="자동차(조사)"/>
    <s v="AVXF"/>
    <n v="100002806"/>
    <s v="AVXF"/>
    <s v="3SQ"/>
    <s v="R"/>
    <m/>
    <n v="300"/>
    <s v="완제품"/>
    <s v="AVXF 3SQ(완제품)"/>
    <s v="A/R송장 (IN)"/>
    <n v="600"/>
    <s v="M"/>
    <n v="16.239999999999998"/>
    <n v="2.02"/>
    <n v="1209.9000000000001"/>
  </r>
  <r>
    <x v="2"/>
    <s v="顾客"/>
    <s v="內需"/>
    <s v="-無-"/>
    <s v="C00001"/>
    <x v="2"/>
    <s v="江苏京信电子有限公司(Cable)"/>
    <s v="자동차(조사)"/>
    <s v="AVXF"/>
    <n v="100002808"/>
    <s v="AVXF"/>
    <s v="3SQ"/>
    <s v="Y"/>
    <m/>
    <n v="300"/>
    <s v="완제품"/>
    <s v="AVXF 3SQ(완제품)"/>
    <s v="A/R송장 (IN)"/>
    <n v="300"/>
    <s v="M"/>
    <n v="8.1199999999999992"/>
    <n v="2.02"/>
    <n v="604.95000000000005"/>
  </r>
  <r>
    <x v="2"/>
    <s v="顾客"/>
    <s v="內需"/>
    <s v="-無-"/>
    <s v="C00001"/>
    <x v="2"/>
    <s v="江苏京信电子有限公司(Cable)"/>
    <s v="자동차(조사)"/>
    <s v="AVXF"/>
    <n v="100002822"/>
    <s v="AVXF"/>
    <s v="20SQ"/>
    <s v="B"/>
    <m/>
    <n v="1500"/>
    <s v="완제품"/>
    <s v="AVXF 20SQ(완제품)"/>
    <s v="A/R송장 (IN)"/>
    <n v="4500"/>
    <s v="M"/>
    <n v="803.21"/>
    <n v="12.67"/>
    <n v="57015.45"/>
  </r>
  <r>
    <x v="2"/>
    <s v="顾客"/>
    <s v="內需"/>
    <s v="-無-"/>
    <s v="C00001"/>
    <x v="2"/>
    <s v="江苏京信电子有限公司(Cable)"/>
    <s v="자동차(조사)"/>
    <s v="AVXF"/>
    <n v="100002822"/>
    <s v="AVXF"/>
    <s v="20SQ"/>
    <s v="B"/>
    <m/>
    <n v="1500"/>
    <s v="완제품"/>
    <s v="AVXF 20SQ(완제품)"/>
    <s v="A/R송장 (IN)"/>
    <n v="3000"/>
    <s v="M"/>
    <n v="535.47"/>
    <n v="12.67"/>
    <n v="38010.300000000003"/>
  </r>
  <r>
    <x v="2"/>
    <s v="顾客"/>
    <s v="內需"/>
    <s v="-無-"/>
    <s v="C00001"/>
    <x v="2"/>
    <s v="江苏京信电子有限公司(Cable)"/>
    <s v="자동차(조사)"/>
    <s v="AVXF"/>
    <n v="100015974"/>
    <s v="AVXF"/>
    <s v="25SQ"/>
    <s v="B"/>
    <m/>
    <n v="1000"/>
    <s v="완제품"/>
    <s v="AVXF 25SQ(완제품)"/>
    <s v="A/R송장 (IN)"/>
    <n v="1000"/>
    <s v="M"/>
    <n v="227.7"/>
    <n v="16.02"/>
    <n v="16023.9"/>
  </r>
  <r>
    <x v="2"/>
    <s v="顾客"/>
    <s v="內需"/>
    <s v="-無-"/>
    <s v="C00001"/>
    <x v="2"/>
    <s v="江苏京信电子有限公司(Cable)"/>
    <s v="자동차(조사)"/>
    <s v="AVXF"/>
    <n v="100002822"/>
    <s v="AVXF"/>
    <s v="20SQ"/>
    <s v="B"/>
    <m/>
    <n v="1500"/>
    <s v="완제품"/>
    <s v="AVXF 20SQ(완제품)"/>
    <s v="A/R송장 (IN)"/>
    <n v="3000"/>
    <s v="M"/>
    <n v="535.47"/>
    <n v="12.67"/>
    <n v="38010.300000000003"/>
  </r>
  <r>
    <x v="2"/>
    <s v="顾客"/>
    <s v="內需"/>
    <s v="-無-"/>
    <s v="C00001"/>
    <x v="2"/>
    <s v="江苏京信电子有限公司(Cable)"/>
    <s v="자동차(조사)"/>
    <s v="AVXF"/>
    <n v="100008080"/>
    <s v="AVXF"/>
    <s v="3SQ"/>
    <s v="R"/>
    <s v="NPS"/>
    <n v="1500"/>
    <s v="완제품"/>
    <s v="AVXF 3SQ(완제품)"/>
    <s v="A/R송장 (IN)"/>
    <n v="1500"/>
    <s v="M"/>
    <n v="40.61"/>
    <n v="2.02"/>
    <n v="3024.75"/>
  </r>
  <r>
    <x v="2"/>
    <s v="顾客"/>
    <s v="內需"/>
    <s v="-無-"/>
    <s v="C00001"/>
    <x v="2"/>
    <s v="江苏京信电子有限公司(Cable)"/>
    <s v="자동차(조사)"/>
    <s v="AVXF"/>
    <n v="100008081"/>
    <s v="AVXF"/>
    <s v="3SQ"/>
    <s v="W"/>
    <s v="NPS"/>
    <n v="1500"/>
    <s v="완제품"/>
    <s v="AVXF 3SQ(완제품)"/>
    <s v="A/R송장 (IN)"/>
    <n v="3000"/>
    <s v="M"/>
    <n v="81.209999999999994"/>
    <n v="2.02"/>
    <n v="6049.5"/>
  </r>
  <r>
    <x v="2"/>
    <s v="顾客"/>
    <s v="內需"/>
    <s v="-無-"/>
    <s v="C00001"/>
    <x v="2"/>
    <s v="江苏京信电子有限公司(Cable)"/>
    <s v="자동차(조사)"/>
    <s v="AVXF"/>
    <n v="100002815"/>
    <s v="AVXF"/>
    <s v="8SQ"/>
    <s v="R"/>
    <m/>
    <n v="150"/>
    <s v="완제품"/>
    <s v="AVXF 8SQ(완제품)"/>
    <s v="A/R송장 (IN)"/>
    <n v="600"/>
    <s v="M"/>
    <n v="42.9"/>
    <n v="5.33"/>
    <n v="3200.1"/>
  </r>
  <r>
    <x v="2"/>
    <s v="顾客"/>
    <s v="內需"/>
    <s v="-無-"/>
    <s v="C00035"/>
    <x v="4"/>
    <s v="大观汽车电子（大连）有限公司"/>
    <s v="자동차(조사)"/>
    <s v="AVXF"/>
    <n v="100002742"/>
    <s v="AVXF"/>
    <s v="0.85SQ"/>
    <s v="R"/>
    <m/>
    <n v="500"/>
    <s v="완제품"/>
    <s v="AVXF 0.85SQ(완제품)"/>
    <s v="A/R송장 (IN)"/>
    <n v="9000"/>
    <s v="M"/>
    <n v="70.06"/>
    <n v="0.7"/>
    <n v="6337.8"/>
  </r>
  <r>
    <x v="2"/>
    <s v="顾客"/>
    <s v="內需"/>
    <s v="-無-"/>
    <s v="C00035"/>
    <x v="4"/>
    <s v="大观汽车电子（大连）有限公司"/>
    <s v="자동차(조사)"/>
    <s v="AVXF"/>
    <n v="100002715"/>
    <s v="AVXF"/>
    <s v="0.85SQ"/>
    <s v="B"/>
    <m/>
    <n v="500"/>
    <s v="완제품"/>
    <s v="AVXF 0.85SQ(완제품)"/>
    <s v="A/R송장 (IN)"/>
    <n v="7000"/>
    <s v="M"/>
    <n v="54.49"/>
    <n v="0.7"/>
    <n v="4929.3999999999996"/>
  </r>
  <r>
    <x v="2"/>
    <s v="顾客"/>
    <s v="內需"/>
    <s v="-無-"/>
    <s v="C00001"/>
    <x v="2"/>
    <s v="江苏京信电子有限公司(Cable)"/>
    <s v="자동차(일반)"/>
    <s v="자동차일반전선_기타"/>
    <n v="100002390"/>
    <s v="AVUHSF"/>
    <s v="20SQ"/>
    <s v="B"/>
    <m/>
    <n v="1500"/>
    <s v="완제품"/>
    <s v="AVUHSF 20SQ(완제품)"/>
    <s v="A/R송장 (IN)"/>
    <n v="1500"/>
    <s v="M"/>
    <n v="269.07"/>
    <n v="14.3"/>
    <n v="21451.200000000001"/>
  </r>
  <r>
    <x v="2"/>
    <s v="顾客"/>
    <s v="內需"/>
    <s v="-無-"/>
    <s v="C00001"/>
    <x v="2"/>
    <s v="江苏京信电子有限公司(Cable)"/>
    <s v="자동차(일반)"/>
    <s v="자동차일반전선_기타"/>
    <n v="100010964"/>
    <s v="AVUHSF"/>
    <s v="25SQ"/>
    <s v="R"/>
    <m/>
    <n v="1000"/>
    <s v="완제품"/>
    <s v="AVUHSF 25SQ(완제품)"/>
    <s v="A/R송장 (IN)"/>
    <n v="2000"/>
    <s v="M"/>
    <n v="461.74"/>
    <n v="18.149999999999999"/>
    <n v="36299.599999999999"/>
  </r>
  <r>
    <x v="2"/>
    <s v="顾客"/>
    <s v="內需"/>
    <s v="-無-"/>
    <s v="C00001"/>
    <x v="2"/>
    <s v="江苏京信电子有限公司(Cable)"/>
    <s v="자동차(일반)"/>
    <s v="자동차일반전선_기타"/>
    <n v="100002393"/>
    <s v="AVUHSF"/>
    <s v="20SQ"/>
    <s v="R"/>
    <m/>
    <n v="1500"/>
    <s v="완제품"/>
    <s v="AVUHSF 20SQ(완제품)"/>
    <s v="A/R송장 (IN)"/>
    <n v="1500"/>
    <s v="M"/>
    <n v="269.07"/>
    <n v="14.3"/>
    <n v="21451.200000000001"/>
  </r>
  <r>
    <x v="2"/>
    <s v="顾客"/>
    <s v="內需"/>
    <s v="-無-"/>
    <s v="C00018"/>
    <x v="8"/>
    <s v="上海海拉电子有限公司"/>
    <s v="자동차(일반)"/>
    <s v="자동차일반전선_기타"/>
    <n v="100002394"/>
    <s v="AVUHSF"/>
    <s v="25SQ"/>
    <s v="B"/>
    <m/>
    <n v="1000"/>
    <s v="완제품"/>
    <s v="AVUHSF 25SQ(완제품)"/>
    <s v="A/R송장 (IN)"/>
    <n v="4000"/>
    <s v="M"/>
    <n v="925.68"/>
    <n v="19.239999999999998"/>
    <n v="76942.289999999994"/>
  </r>
  <r>
    <x v="2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27200"/>
    <s v="M"/>
    <n v="7241.73"/>
    <n v="3.12"/>
    <n v="602872.93000000005"/>
  </r>
  <r>
    <x v="2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24000"/>
    <s v="M"/>
    <n v="6389.76"/>
    <n v="3.12"/>
    <n v="531946.69999999995"/>
  </r>
  <r>
    <x v="2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20150"/>
    <s v="M"/>
    <n v="5364.74"/>
    <n v="3.12"/>
    <n v="446613.59"/>
  </r>
  <r>
    <x v="2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31200"/>
    <s v="M"/>
    <n v="8306.69"/>
    <n v="3.12"/>
    <n v="691530.72"/>
  </r>
  <r>
    <x v="2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17720"/>
    <s v="M"/>
    <n v="4717.7700000000004"/>
    <n v="3.12"/>
    <n v="392753.97"/>
  </r>
  <r>
    <x v="2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27300"/>
    <s v="M"/>
    <n v="7268.35"/>
    <n v="3.12"/>
    <n v="605089.38"/>
  </r>
  <r>
    <x v="2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25670"/>
    <s v="M"/>
    <n v="6834.38"/>
    <n v="3.12"/>
    <n v="568961.31999999995"/>
  </r>
  <r>
    <x v="2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6400"/>
    <s v="M"/>
    <n v="1703.94"/>
    <n v="3.12"/>
    <n v="141852.45000000001"/>
  </r>
  <r>
    <x v="2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4800"/>
    <s v="M"/>
    <n v="1277.95"/>
    <n v="3.12"/>
    <n v="106389.34"/>
  </r>
  <r>
    <x v="2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33600"/>
    <s v="M"/>
    <n v="8945.66"/>
    <n v="3.12"/>
    <n v="744725.39"/>
  </r>
  <r>
    <x v="2"/>
    <s v="顾客"/>
    <s v="內需"/>
    <s v="-無-"/>
    <s v="C00001"/>
    <x v="2"/>
    <s v="江苏京信电子有限公司(Cable)"/>
    <s v="자동차(특수)"/>
    <s v="SHIELD WIRE_조사"/>
    <n v="190005442"/>
    <s v="AVSSXF-BS"/>
    <s v="2x0.5SQ"/>
    <s v="Gr(B,R)"/>
    <m/>
    <n v="300"/>
    <s v="완제품"/>
    <s v="AVSSXF-BS 2x0.5SQ(완제"/>
    <s v="A/R송장 (IN)"/>
    <n v="3000"/>
    <s v="M"/>
    <n v="55.36"/>
    <n v="1.96"/>
    <n v="5882.7"/>
  </r>
  <r>
    <x v="2"/>
    <s v="顾客"/>
    <s v="內需"/>
    <s v="-無-"/>
    <s v="C00032"/>
    <x v="1"/>
    <s v="Kyungshin Cable international corporation"/>
    <s v="자동차(특수)"/>
    <s v="SHIELD WIRE_조사"/>
    <n v="190016510"/>
    <s v="AVSSXF-BS"/>
    <s v="2x0.5SQ"/>
    <s v="Gr(G,Y)"/>
    <m/>
    <n v="300"/>
    <s v="완제품"/>
    <s v="AVSSXF-BS 2x0.5SQ(완제"/>
    <s v="A/R송장 (IN)"/>
    <n v="1500"/>
    <s v="M"/>
    <n v="27.68"/>
    <n v="0.32"/>
    <n v="3359.2"/>
  </r>
  <r>
    <x v="2"/>
    <s v="顾客"/>
    <s v="內需"/>
    <s v="-無-"/>
    <s v="C00032"/>
    <x v="1"/>
    <s v="Kyungshin Cable international corporation"/>
    <s v="자동차(특수)"/>
    <s v="SHIELD WIRE_조사"/>
    <n v="190005444"/>
    <s v="AVSSXF-BS"/>
    <s v="2x0.5SQ"/>
    <s v="Gr(G,W)"/>
    <m/>
    <n v="300"/>
    <s v="완제품"/>
    <s v="AVSSXF-BS 2x0.5SQ(완제"/>
    <s v="A/R송장 (IN)"/>
    <n v="26380"/>
    <s v="M"/>
    <n v="486.76"/>
    <n v="0.32"/>
    <n v="59077.1"/>
  </r>
  <r>
    <x v="2"/>
    <s v="顾客"/>
    <s v="內需"/>
    <s v="-無-"/>
    <s v="C00032"/>
    <x v="1"/>
    <s v="Kyungshin Cable international corporation"/>
    <s v="자동차(특수)"/>
    <s v="SHIELD WIRE_조사"/>
    <n v="190005444"/>
    <s v="AVSSXF-BS"/>
    <s v="2x0.5SQ"/>
    <s v="Gr(G,W)"/>
    <m/>
    <n v="300"/>
    <s v="완제품"/>
    <s v="AVSSXF-BS 2x0.5SQ(완제"/>
    <s v="A/R송장 (IN)"/>
    <n v="8400"/>
    <s v="M"/>
    <n v="155"/>
    <n v="0.32"/>
    <n v="18811.5"/>
  </r>
  <r>
    <x v="2"/>
    <s v="顾客"/>
    <s v="內需"/>
    <s v="-無-"/>
    <s v="C00001"/>
    <x v="2"/>
    <s v="江苏京信电子有限公司(Cable)"/>
    <s v="자동차(조사)"/>
    <s v="AVSSXF"/>
    <n v="100018957"/>
    <s v="AVSSXF"/>
    <s v="0.5SQ"/>
    <s v="L"/>
    <s v="NPS"/>
    <n v="10000"/>
    <s v="완제품"/>
    <s v="AVSSXF 0.5SQ(완제품)"/>
    <s v="A/R송장 (IN)"/>
    <n v="10000"/>
    <s v="M"/>
    <n v="48.2"/>
    <n v="0.46"/>
    <n v="4580"/>
  </r>
  <r>
    <x v="2"/>
    <s v="顾客"/>
    <s v="內需"/>
    <s v="-無-"/>
    <s v="C00001"/>
    <x v="2"/>
    <s v="江苏京信电子有限公司(Cable)"/>
    <s v="자동차(조사)"/>
    <s v="AVSSXF"/>
    <n v="100018967"/>
    <s v="AVSSXF"/>
    <s v="0.5SQ"/>
    <s v="W"/>
    <s v="NPS"/>
    <n v="10000"/>
    <s v="완제품"/>
    <s v="AVSSXF 0.5SQ(완제품)"/>
    <s v="A/R송장 (IN)"/>
    <n v="10000"/>
    <s v="M"/>
    <n v="48.2"/>
    <n v="0.46"/>
    <n v="4580"/>
  </r>
  <r>
    <x v="2"/>
    <s v="顾客"/>
    <s v="內需"/>
    <s v="-無-"/>
    <s v="C00001"/>
    <x v="2"/>
    <s v="江苏京信电子有限公司(Cable)"/>
    <s v="자동차(조사)"/>
    <s v="AVSSXF"/>
    <n v="100018951"/>
    <s v="AVSSXF"/>
    <s v="0.5SQ"/>
    <s v="B"/>
    <s v="NPS"/>
    <n v="10000"/>
    <s v="완제품"/>
    <s v="AVSSXF 0.5SQ(완제품)"/>
    <s v="A/R송장 (IN)"/>
    <n v="10000"/>
    <s v="M"/>
    <n v="48.2"/>
    <n v="0.46"/>
    <n v="4580"/>
  </r>
  <r>
    <x v="2"/>
    <s v="顾客"/>
    <s v="內需"/>
    <s v="-無-"/>
    <s v="C00001"/>
    <x v="2"/>
    <s v="江苏京信电子有限公司(Cable)"/>
    <s v="자동차(조사)"/>
    <s v="AVSSXF"/>
    <n v="100018962"/>
    <s v="AVSSXF"/>
    <s v="0.5SQ"/>
    <s v="P"/>
    <s v="NPS"/>
    <n v="10000"/>
    <s v="완제품"/>
    <s v="AVSSXF 0.5SQ(완제품)"/>
    <s v="A/R송장 (IN)"/>
    <n v="10000"/>
    <s v="M"/>
    <n v="48.2"/>
    <n v="0.46"/>
    <n v="4580"/>
  </r>
  <r>
    <x v="2"/>
    <s v="顾客"/>
    <s v="內需"/>
    <s v="-無-"/>
    <s v="C00001"/>
    <x v="2"/>
    <s v="江苏京信电子有限公司(Cable)"/>
    <s v="자동차(조사)"/>
    <s v="AVSSXF"/>
    <n v="100018960"/>
    <s v="AVSSXF"/>
    <s v="0.5SQ"/>
    <s v="O"/>
    <s v="NPS"/>
    <n v="10000"/>
    <s v="완제품"/>
    <s v="AVSSXF 0.5SQ(완제품)"/>
    <s v="A/R송장 (IN)"/>
    <n v="10000"/>
    <s v="M"/>
    <n v="48.2"/>
    <n v="0.46"/>
    <n v="4580"/>
  </r>
  <r>
    <x v="2"/>
    <s v="顾客"/>
    <s v="內需"/>
    <s v="-無-"/>
    <s v="C00001"/>
    <x v="2"/>
    <s v="江苏京信电子有限公司(Cable)"/>
    <s v="자동차(조사)"/>
    <s v="AVSSXF"/>
    <n v="100018963"/>
    <s v="AVSSXF"/>
    <s v="0.5SQ"/>
    <s v="P/B"/>
    <s v="NPS"/>
    <n v="10000"/>
    <s v="완제품"/>
    <s v="AVSSXF 0.5SQ(완제품)"/>
    <s v="A/R송장 (IN)"/>
    <n v="10000"/>
    <s v="M"/>
    <n v="48.2"/>
    <n v="0.46"/>
    <n v="4580"/>
  </r>
  <r>
    <x v="2"/>
    <s v="顾客"/>
    <s v="內需"/>
    <s v="-無-"/>
    <s v="C00001"/>
    <x v="2"/>
    <s v="江苏京信电子有限公司(Cable)"/>
    <s v="자동차(조사)"/>
    <s v="AVSSXF"/>
    <n v="100003136"/>
    <s v="AVSSXF"/>
    <s v="2.5SQ"/>
    <s v="R"/>
    <m/>
    <n v="400"/>
    <s v="완제품"/>
    <s v="AVSSXF 2.5SQ(완제품)"/>
    <s v="A/R송장 (IN)"/>
    <n v="2400"/>
    <s v="M"/>
    <n v="57.41"/>
    <n v="1.77"/>
    <n v="4257.12"/>
  </r>
  <r>
    <x v="2"/>
    <s v="顾客"/>
    <s v="內需"/>
    <s v="-無-"/>
    <s v="C00001"/>
    <x v="2"/>
    <s v="江苏京信电子有限公司(Cable)"/>
    <s v="자동차(조사)"/>
    <s v="AVSSXF"/>
    <n v="100012945"/>
    <s v="AVSSXF"/>
    <s v="1.25SQ"/>
    <s v="P"/>
    <s v="NPS"/>
    <n v="5000"/>
    <s v="완제품"/>
    <s v="AVSSXF 1.25SQ(완제품)"/>
    <s v="A/R송장 (IN)"/>
    <n v="5000"/>
    <s v="M"/>
    <n v="58.2"/>
    <n v="0.91"/>
    <n v="4568.5"/>
  </r>
  <r>
    <x v="2"/>
    <s v="顾客"/>
    <s v="內需"/>
    <s v="-無-"/>
    <s v="C00001"/>
    <x v="2"/>
    <s v="江苏京信电子有限公司(Cable)"/>
    <s v="자동차(조사)"/>
    <s v="AVSSXF"/>
    <n v="191000003"/>
    <s v="AVSSXF"/>
    <s v="1.25SQ"/>
    <s v="Y"/>
    <s v="NPS"/>
    <n v="5000"/>
    <s v="완제품"/>
    <s v="AVSSXF 1.25SQ(완제품)"/>
    <s v="A/R송장 (IN)"/>
    <n v="5000"/>
    <s v="M"/>
    <n v="58.2"/>
    <n v="0.91"/>
    <n v="4568.5"/>
  </r>
  <r>
    <x v="2"/>
    <s v="顾客"/>
    <s v="內需"/>
    <s v="-無-"/>
    <s v="C00001"/>
    <x v="2"/>
    <s v="江苏京信电子有限公司(Cable)"/>
    <s v="자동차(조사)"/>
    <s v="AVSSXF"/>
    <n v="100013826"/>
    <s v="AVSSXF"/>
    <s v="0.3SQ"/>
    <s v="G/B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13455"/>
    <s v="AVSSXF"/>
    <s v="0.3SQ"/>
    <s v="R/B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03039"/>
    <s v="AVSSXF"/>
    <s v="0.75SQ"/>
    <s v="Gr"/>
    <m/>
    <n v="1000"/>
    <s v="완제품"/>
    <s v="AVSSXF 0.75SQ(완제품)"/>
    <s v="A/R송장 (IN)"/>
    <n v="10000"/>
    <s v="M"/>
    <n v="70.599999999999994"/>
    <n v="0.59"/>
    <n v="5910"/>
  </r>
  <r>
    <x v="2"/>
    <s v="顾客"/>
    <s v="內需"/>
    <s v="-無-"/>
    <s v="C00001"/>
    <x v="2"/>
    <s v="江苏京信电子有限公司(Cable)"/>
    <s v="자동차(조사)"/>
    <s v="AVSSXF"/>
    <n v="100003088"/>
    <s v="AVSSXF"/>
    <s v="1.25SQ"/>
    <s v="Gr"/>
    <m/>
    <n v="500"/>
    <s v="완제품"/>
    <s v="AVSSXF 1.25SQ(완제품)"/>
    <s v="A/R송장 (IN)"/>
    <n v="5000"/>
    <s v="M"/>
    <n v="58.2"/>
    <n v="0.91"/>
    <n v="4568.5"/>
  </r>
  <r>
    <x v="2"/>
    <s v="顾客"/>
    <s v="內需"/>
    <s v="-無-"/>
    <s v="C00001"/>
    <x v="2"/>
    <s v="江苏京信电子有限公司(Cable)"/>
    <s v="자동차(조사)"/>
    <s v="AVSSXF"/>
    <n v="100003094"/>
    <s v="AVSSXF"/>
    <s v="1.25SQ"/>
    <s v="O"/>
    <m/>
    <n v="500"/>
    <s v="완제품"/>
    <s v="AVSSXF 1.25SQ(완제품)"/>
    <s v="A/R송장 (IN)"/>
    <n v="1400"/>
    <s v="M"/>
    <n v="16.3"/>
    <n v="0.91"/>
    <n v="1279.18"/>
  </r>
  <r>
    <x v="2"/>
    <s v="顾客"/>
    <s v="內需"/>
    <s v="-無-"/>
    <s v="C00001"/>
    <x v="2"/>
    <s v="江苏京信电子有限公司(Cable)"/>
    <s v="자동차(조사)"/>
    <s v="AVSSXF"/>
    <n v="100017182"/>
    <s v="AVSSXF"/>
    <s v="1.5SQ"/>
    <s v="O"/>
    <m/>
    <n v="500"/>
    <s v="완제품"/>
    <s v="AVSSXF 1.5SQ(완제품)"/>
    <s v="A/R송장 (IN)"/>
    <n v="1500"/>
    <s v="M"/>
    <n v="20.58"/>
    <n v="0.98"/>
    <n v="1462.95"/>
  </r>
  <r>
    <x v="2"/>
    <s v="顾客"/>
    <s v="內需"/>
    <s v="-無-"/>
    <s v="C00001"/>
    <x v="2"/>
    <s v="江苏京信电子有限公司(Cable)"/>
    <s v="자동차(조사)"/>
    <s v="AVSSXF"/>
    <n v="100003121"/>
    <s v="AVSSXF"/>
    <s v="2SQ"/>
    <s v="R"/>
    <m/>
    <n v="500"/>
    <s v="완제품"/>
    <s v="AVSSXF 2SQ(완제품)"/>
    <s v="A/R송장 (IN)"/>
    <n v="5000"/>
    <s v="M"/>
    <n v="90.25"/>
    <n v="1.34"/>
    <n v="6679"/>
  </r>
  <r>
    <x v="2"/>
    <s v="顾客"/>
    <s v="內需"/>
    <s v="-無-"/>
    <s v="C00001"/>
    <x v="2"/>
    <s v="江苏京信电子有限公司(Cable)"/>
    <s v="자동차(조사)"/>
    <s v="AVSSXF"/>
    <n v="100002966"/>
    <s v="AVSSXF"/>
    <s v="0.3SQ"/>
    <s v="Br/B"/>
    <m/>
    <n v="1500"/>
    <s v="완제품"/>
    <s v="AVSSXF 0.3SQ(완제품)"/>
    <s v="A/R송장 (IN)"/>
    <n v="1500"/>
    <s v="M"/>
    <n v="5.13"/>
    <n v="0.37"/>
    <n v="553.20000000000005"/>
  </r>
  <r>
    <x v="2"/>
    <s v="顾客"/>
    <s v="內需"/>
    <s v="-無-"/>
    <s v="C00001"/>
    <x v="2"/>
    <s v="江苏京信电子有限公司(Cable)"/>
    <s v="자동차(조사)"/>
    <s v="AVSSXF"/>
    <n v="100003127"/>
    <s v="AVSSXF"/>
    <s v="2.5SQ"/>
    <s v="B"/>
    <m/>
    <n v="400"/>
    <s v="완제품"/>
    <s v="AVSSXF 2.5SQ(완제품)"/>
    <s v="A/R송장 (IN)"/>
    <n v="4000"/>
    <s v="M"/>
    <n v="95.68"/>
    <n v="1.77"/>
    <n v="7095.2"/>
  </r>
  <r>
    <x v="2"/>
    <s v="顾客"/>
    <s v="內需"/>
    <s v="-無-"/>
    <s v="C00001"/>
    <x v="2"/>
    <s v="江苏京信电子有限公司(Cable)"/>
    <s v="자동차(조사)"/>
    <s v="AVSSXF"/>
    <n v="100003072"/>
    <s v="AVSSXF"/>
    <s v="0.85SQ"/>
    <s v="G"/>
    <m/>
    <n v="1000"/>
    <s v="완제품"/>
    <s v="AVSSXF 0.85SQ(완제품)"/>
    <s v="A/R송장 (IN)"/>
    <n v="3000"/>
    <s v="M"/>
    <n v="23.28"/>
    <n v="0.63"/>
    <n v="1893.6"/>
  </r>
  <r>
    <x v="2"/>
    <s v="顾客"/>
    <s v="內需"/>
    <s v="-無-"/>
    <s v="C00001"/>
    <x v="2"/>
    <s v="江苏京信电子有限公司(Cable)"/>
    <s v="자동차(조사)"/>
    <s v="AVSSXF"/>
    <n v="100003066"/>
    <s v="AVSSXF"/>
    <s v="0.85SQ"/>
    <s v="B"/>
    <m/>
    <n v="1000"/>
    <s v="완제품"/>
    <s v="AVSSXF 0.85SQ(완제품)"/>
    <s v="A/R송장 (IN)"/>
    <n v="4000"/>
    <s v="M"/>
    <n v="31.04"/>
    <n v="0.63"/>
    <n v="2524.8000000000002"/>
  </r>
  <r>
    <x v="2"/>
    <s v="顾客"/>
    <s v="內需"/>
    <s v="-無-"/>
    <s v="C00001"/>
    <x v="2"/>
    <s v="江苏京信电子有限公司(Cable)"/>
    <s v="자동차(조사)"/>
    <s v="AVSSXF"/>
    <n v="100003104"/>
    <s v="AVSSXF"/>
    <s v="1.25SQ"/>
    <s v="W"/>
    <m/>
    <n v="500"/>
    <s v="완제품"/>
    <s v="AVSSXF 1.25SQ(완제품)"/>
    <s v="A/R송장 (IN)"/>
    <n v="2000"/>
    <s v="M"/>
    <n v="23.28"/>
    <n v="0.91"/>
    <n v="1827.4"/>
  </r>
  <r>
    <x v="2"/>
    <s v="顾客"/>
    <s v="內需"/>
    <s v="-無-"/>
    <s v="C00001"/>
    <x v="2"/>
    <s v="江苏京信电子有限公司(Cable)"/>
    <s v="자동차(조사)"/>
    <s v="AVSSXF"/>
    <n v="100002991"/>
    <s v="AVSSXF"/>
    <s v="0.5SQ"/>
    <s v="B/O"/>
    <m/>
    <n v="1000"/>
    <s v="완제품"/>
    <s v="AVSSXF 0.5SQ(완제품)"/>
    <s v="A/R송장 (IN)"/>
    <n v="3000"/>
    <s v="M"/>
    <n v="14.46"/>
    <n v="0.46"/>
    <n v="1374"/>
  </r>
  <r>
    <x v="2"/>
    <s v="顾客"/>
    <s v="內需"/>
    <s v="-無-"/>
    <s v="C00001"/>
    <x v="2"/>
    <s v="江苏京信电子有限公司(Cable)"/>
    <s v="자동차(조사)"/>
    <s v="AVSSXF"/>
    <n v="100003087"/>
    <s v="AVSSXF"/>
    <s v="0.85SQ"/>
    <s v="Y"/>
    <m/>
    <n v="1000"/>
    <s v="완제품"/>
    <s v="AVSSXF 0.85SQ(완제품)"/>
    <s v="A/R송장 (IN)"/>
    <n v="2000"/>
    <s v="M"/>
    <n v="15.52"/>
    <n v="0.63"/>
    <n v="1262.4000000000001"/>
  </r>
  <r>
    <x v="2"/>
    <s v="顾客"/>
    <s v="內需"/>
    <s v="-無-"/>
    <s v="C00001"/>
    <x v="2"/>
    <s v="江苏京信电子有限公司(Cable)"/>
    <s v="자동차(조사)"/>
    <s v="AVSSXF"/>
    <n v="100003044"/>
    <s v="AVSSXF"/>
    <s v="0.75SQ"/>
    <s v="Br"/>
    <m/>
    <n v="1000"/>
    <s v="완제품"/>
    <s v="AVSSXF 0.75SQ(완제품)"/>
    <s v="A/R송장 (IN)"/>
    <n v="1000"/>
    <s v="M"/>
    <n v="7.06"/>
    <n v="0.59"/>
    <n v="591"/>
  </r>
  <r>
    <x v="2"/>
    <s v="顾客"/>
    <s v="內需"/>
    <s v="-無-"/>
    <s v="C00001"/>
    <x v="2"/>
    <s v="江苏京信电子有限公司(Cable)"/>
    <s v="자동차(조사)"/>
    <s v="AVSSXF"/>
    <n v="100003112"/>
    <s v="AVSSXF"/>
    <s v="2SQ"/>
    <s v="Gr"/>
    <m/>
    <n v="500"/>
    <s v="완제품"/>
    <s v="AVSSXF 2SQ(완제품)"/>
    <s v="A/R송장 (IN)"/>
    <n v="1000"/>
    <s v="M"/>
    <n v="18.05"/>
    <n v="1.34"/>
    <n v="1335.8"/>
  </r>
  <r>
    <x v="2"/>
    <s v="顾客"/>
    <s v="內需"/>
    <s v="-無-"/>
    <s v="C00001"/>
    <x v="2"/>
    <s v="江苏京信电子有限公司(Cable)"/>
    <s v="자동차(조사)"/>
    <s v="AVSSXF"/>
    <n v="100003041"/>
    <s v="AVSSXF"/>
    <s v="0.75SQ"/>
    <s v="B"/>
    <m/>
    <n v="1000"/>
    <s v="완제품"/>
    <s v="AVSSXF 0.75SQ(완제품)"/>
    <s v="A/R송장 (IN)"/>
    <n v="2000"/>
    <s v="M"/>
    <n v="14.12"/>
    <n v="0.59"/>
    <n v="1182"/>
  </r>
  <r>
    <x v="2"/>
    <s v="顾客"/>
    <s v="內需"/>
    <s v="-無-"/>
    <s v="C00001"/>
    <x v="2"/>
    <s v="江苏京信电子有限公司(Cable)"/>
    <s v="자동차(조사)"/>
    <s v="AVSSXF"/>
    <n v="100003139"/>
    <s v="AVSSXF"/>
    <s v="2.5SQ"/>
    <s v="W"/>
    <m/>
    <n v="400"/>
    <s v="완제품"/>
    <s v="AVSSXF 2.5SQ(완제품)"/>
    <s v="A/R송장 (IN)"/>
    <n v="800"/>
    <s v="M"/>
    <n v="19.14"/>
    <n v="1.77"/>
    <n v="1419.04"/>
  </r>
  <r>
    <x v="2"/>
    <s v="顾客"/>
    <s v="內需"/>
    <s v="-無-"/>
    <s v="C00001"/>
    <x v="2"/>
    <s v="江苏京信电子有限公司(Cable)"/>
    <s v="자동차(조사)"/>
    <s v="AVSSXF"/>
    <n v="100003063"/>
    <s v="AVSSXF"/>
    <s v="0.75SQ"/>
    <s v="Y"/>
    <m/>
    <n v="1000"/>
    <s v="완제품"/>
    <s v="AVSSXF 0.75SQ(완제품)"/>
    <s v="A/R송장 (IN)"/>
    <n v="2000"/>
    <s v="M"/>
    <n v="14.12"/>
    <n v="0.59"/>
    <n v="1182"/>
  </r>
  <r>
    <x v="2"/>
    <s v="顾客"/>
    <s v="內需"/>
    <s v="-無-"/>
    <s v="C00001"/>
    <x v="2"/>
    <s v="江苏京信电子有限公司(Cable)"/>
    <s v="자동차(조사)"/>
    <s v="AVSSXF"/>
    <n v="100003025"/>
    <s v="AVSSXF"/>
    <s v="0.5SQ"/>
    <s v="R/B"/>
    <m/>
    <n v="1000"/>
    <s v="완제품"/>
    <s v="AVSSXF 0.5SQ(완제품)"/>
    <s v="A/R송장 (IN)"/>
    <n v="1000"/>
    <s v="M"/>
    <n v="4.82"/>
    <n v="0.46"/>
    <n v="458"/>
  </r>
  <r>
    <x v="2"/>
    <s v="顾客"/>
    <s v="內需"/>
    <s v="-無-"/>
    <s v="C00001"/>
    <x v="2"/>
    <s v="江苏京信电子有限公司(Cable)"/>
    <s v="자동차(조사)"/>
    <s v="AVSSXF"/>
    <n v="100002988"/>
    <s v="AVSSXF"/>
    <s v="0.5SQ"/>
    <s v="Gr/B"/>
    <m/>
    <n v="1000"/>
    <s v="완제품"/>
    <s v="AVSSXF 0.5SQ(완제품)"/>
    <s v="A/R송장 (IN)"/>
    <n v="2000"/>
    <s v="M"/>
    <n v="9.64"/>
    <n v="0.46"/>
    <n v="916"/>
  </r>
  <r>
    <x v="2"/>
    <s v="顾客"/>
    <s v="內需"/>
    <s v="-無-"/>
    <s v="C00001"/>
    <x v="2"/>
    <s v="江苏京信电子有限公司(Cable)"/>
    <s v="자동차(조사)"/>
    <s v="AVSSXF"/>
    <n v="100002980"/>
    <s v="AVSSXF"/>
    <s v="0.3SQ"/>
    <s v="R/O"/>
    <m/>
    <n v="1500"/>
    <s v="완제품"/>
    <s v="AVSSXF 0.3SQ(완제품)"/>
    <s v="A/R송장 (IN)"/>
    <n v="1500"/>
    <s v="M"/>
    <n v="5.13"/>
    <n v="0.37"/>
    <n v="553.20000000000005"/>
  </r>
  <r>
    <x v="2"/>
    <s v="顾客"/>
    <s v="內需"/>
    <s v="-無-"/>
    <s v="C00001"/>
    <x v="2"/>
    <s v="江苏京信电子有限公司(Cable)"/>
    <s v="자동차(조사)"/>
    <s v="AVSSXF"/>
    <n v="100012901"/>
    <s v="AVSSXF"/>
    <s v="0.3SQ"/>
    <s v="O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12940"/>
    <s v="AVSSXF"/>
    <s v="1.25SQ"/>
    <s v="Br"/>
    <s v="NPS"/>
    <n v="5000"/>
    <s v="완제품"/>
    <s v="AVSSXF 1.25SQ(완제품)"/>
    <s v="A/R송장 (IN)"/>
    <n v="10000"/>
    <s v="M"/>
    <n v="116.4"/>
    <n v="0.91"/>
    <n v="9137"/>
  </r>
  <r>
    <x v="2"/>
    <s v="顾客"/>
    <s v="內需"/>
    <s v="-無-"/>
    <s v="C00001"/>
    <x v="2"/>
    <s v="江苏京信电子有限公司(Cable)"/>
    <s v="자동차(조사)"/>
    <s v="AVSSXF"/>
    <n v="100012939"/>
    <s v="AVSSXF"/>
    <s v="1.25SQ"/>
    <s v="B"/>
    <s v="NPS"/>
    <n v="5000"/>
    <s v="완제품"/>
    <s v="AVSSXF 1.25SQ(완제품)"/>
    <s v="A/R송장 (IN)"/>
    <n v="10000"/>
    <s v="M"/>
    <n v="116.4"/>
    <n v="0.91"/>
    <n v="9137"/>
  </r>
  <r>
    <x v="2"/>
    <s v="顾客"/>
    <s v="內需"/>
    <s v="-無-"/>
    <s v="C00001"/>
    <x v="2"/>
    <s v="江苏京信电子有限公司(Cable)"/>
    <s v="자동차(조사)"/>
    <s v="AVSSXF"/>
    <n v="100012946"/>
    <s v="AVSSXF"/>
    <s v="1.25SQ"/>
    <s v="R"/>
    <s v="NPS"/>
    <n v="5000"/>
    <s v="완제품"/>
    <s v="AVSSXF 1.25SQ(완제품)"/>
    <s v="A/R송장 (IN)"/>
    <n v="5000"/>
    <s v="M"/>
    <n v="58.2"/>
    <n v="0.91"/>
    <n v="4568.5"/>
  </r>
  <r>
    <x v="2"/>
    <s v="顾客"/>
    <s v="內需"/>
    <s v="-無-"/>
    <s v="C00001"/>
    <x v="2"/>
    <s v="江苏京信电子有限公司(Cable)"/>
    <s v="자동차(조사)"/>
    <s v="AVSSXF"/>
    <n v="100012900"/>
    <s v="AVSSXF"/>
    <s v="0.3SQ"/>
    <s v="L/O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11199"/>
    <s v="AVSSXF"/>
    <s v="0.3SQ"/>
    <s v="P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12907"/>
    <s v="AVSSXF"/>
    <s v="0.3SQ"/>
    <s v="Y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11201"/>
    <s v="AVSSXF"/>
    <s v="0.3SQ"/>
    <s v="W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12936"/>
    <s v="AVSSXF"/>
    <s v="0.85SQ"/>
    <s v="R"/>
    <s v="NPS"/>
    <n v="8000"/>
    <s v="완제품"/>
    <s v="AVSSXF 0.85SQ(완제품)"/>
    <s v="A/R송장 (IN)"/>
    <n v="8000"/>
    <s v="M"/>
    <n v="62.08"/>
    <n v="0.63"/>
    <n v="5049.6000000000004"/>
  </r>
  <r>
    <x v="2"/>
    <s v="顾客"/>
    <s v="內需"/>
    <s v="-無-"/>
    <s v="C00001"/>
    <x v="2"/>
    <s v="江苏京信电子有限公司(Cable)"/>
    <s v="자동차(조사)"/>
    <s v="AVSSXF"/>
    <n v="100012939"/>
    <s v="AVSSXF"/>
    <s v="1.25SQ"/>
    <s v="B"/>
    <s v="NPS"/>
    <n v="5000"/>
    <s v="완제품"/>
    <s v="AVSSXF 1.25SQ(완제품)"/>
    <s v="A/R송장 (IN)"/>
    <n v="3600"/>
    <s v="M"/>
    <n v="41.9"/>
    <n v="0.91"/>
    <n v="3289.32"/>
  </r>
  <r>
    <x v="2"/>
    <s v="顾客"/>
    <s v="內需"/>
    <s v="-無-"/>
    <s v="C00001"/>
    <x v="2"/>
    <s v="江苏京信电子有限公司(Cable)"/>
    <s v="자동차(조사)"/>
    <s v="AVSSXF"/>
    <n v="100011196"/>
    <s v="AVSSXF"/>
    <s v="0.3SQ"/>
    <s v="L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13830"/>
    <s v="AVSSXF"/>
    <s v="0.3SQ"/>
    <s v="P/B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02991"/>
    <s v="AVSSXF"/>
    <s v="0.5SQ"/>
    <s v="B/O"/>
    <m/>
    <n v="1000"/>
    <s v="완제품"/>
    <s v="AVSSXF 0.5SQ(완제품)"/>
    <s v="A/R송장 (IN)"/>
    <n v="1000"/>
    <s v="M"/>
    <n v="4.82"/>
    <n v="0.46"/>
    <n v="458"/>
  </r>
  <r>
    <x v="2"/>
    <s v="顾客"/>
    <s v="內需"/>
    <s v="-無-"/>
    <s v="C00001"/>
    <x v="2"/>
    <s v="江苏京信电子有限公司(Cable)"/>
    <s v="자동차(조사)"/>
    <s v="AVSSXF"/>
    <n v="100002991"/>
    <s v="AVSSXF"/>
    <s v="0.5SQ"/>
    <s v="B/O"/>
    <m/>
    <n v="1000"/>
    <s v="완제품"/>
    <s v="AVSSXF 0.5SQ(완제품)"/>
    <s v="A/R송장 (IN)"/>
    <n v="4000"/>
    <s v="M"/>
    <n v="19.28"/>
    <n v="0.46"/>
    <n v="1832"/>
  </r>
  <r>
    <x v="2"/>
    <s v="顾客"/>
    <s v="內需"/>
    <s v="-無-"/>
    <s v="C00001"/>
    <x v="2"/>
    <s v="江苏京信电子有限公司(Cable)"/>
    <s v="자동차(조사)"/>
    <s v="AVSSXF"/>
    <n v="100003087"/>
    <s v="AVSSXF"/>
    <s v="0.85SQ"/>
    <s v="Y"/>
    <m/>
    <n v="1000"/>
    <s v="완제품"/>
    <s v="AVSSXF 0.85SQ(완제품)"/>
    <s v="A/R송장 (IN)"/>
    <n v="1000"/>
    <s v="M"/>
    <n v="7.76"/>
    <n v="0.63"/>
    <n v="631.20000000000005"/>
  </r>
  <r>
    <x v="2"/>
    <s v="顾客"/>
    <s v="內需"/>
    <s v="-無-"/>
    <s v="C00001"/>
    <x v="2"/>
    <s v="江苏京信电子有限公司(Cable)"/>
    <s v="자동차(조사)"/>
    <s v="AVSSXF"/>
    <n v="100002989"/>
    <s v="AVSSXF"/>
    <s v="0.5SQ"/>
    <s v="Gr/O"/>
    <m/>
    <n v="1000"/>
    <s v="완제품"/>
    <s v="AVSSXF 0.5SQ(완제품)"/>
    <s v="A/R송장 (IN)"/>
    <n v="6000"/>
    <s v="M"/>
    <n v="28.92"/>
    <n v="0.46"/>
    <n v="2748"/>
  </r>
  <r>
    <x v="2"/>
    <s v="顾客"/>
    <s v="內需"/>
    <s v="-無-"/>
    <s v="C00001"/>
    <x v="2"/>
    <s v="江苏京信电子有限公司(Cable)"/>
    <s v="자동차(조사)"/>
    <s v="AVSSXF"/>
    <n v="100012946"/>
    <s v="AVSSXF"/>
    <s v="1.25SQ"/>
    <s v="R"/>
    <s v="NPS"/>
    <n v="5000"/>
    <s v="완제품"/>
    <s v="AVSSXF 1.25SQ(완제품)"/>
    <s v="A/R송장 (IN)"/>
    <n v="5000"/>
    <s v="M"/>
    <n v="58.2"/>
    <n v="0.91"/>
    <n v="4568.5"/>
  </r>
  <r>
    <x v="2"/>
    <s v="顾客"/>
    <s v="內需"/>
    <s v="-無-"/>
    <s v="C00001"/>
    <x v="2"/>
    <s v="江苏京信电子有限公司(Cable)"/>
    <s v="자동차(조사)"/>
    <s v="AVSSXF"/>
    <n v="100018953"/>
    <s v="AVSSXF"/>
    <s v="0.5SQ"/>
    <s v="G"/>
    <s v="NPS"/>
    <n v="10000"/>
    <s v="완제품"/>
    <s v="AVSSXF 0.5SQ(완제품)"/>
    <s v="A/R송장 (IN)"/>
    <n v="10000"/>
    <s v="M"/>
    <n v="48.2"/>
    <n v="0.46"/>
    <n v="4580"/>
  </r>
  <r>
    <x v="2"/>
    <s v="顾客"/>
    <s v="內需"/>
    <s v="-無-"/>
    <s v="C00001"/>
    <x v="2"/>
    <s v="江苏京信电子有限公司(Cable)"/>
    <s v="자동차(조사)"/>
    <s v="AVSSXF"/>
    <n v="100018961"/>
    <s v="AVSSXF"/>
    <s v="0.5SQ"/>
    <s v="O/B"/>
    <s v="NPS"/>
    <n v="10000"/>
    <s v="완제품"/>
    <s v="AVSSXF 0.5SQ(완제품)"/>
    <s v="A/R송장 (IN)"/>
    <n v="10000"/>
    <s v="M"/>
    <n v="48.2"/>
    <n v="0.46"/>
    <n v="4580"/>
  </r>
  <r>
    <x v="2"/>
    <s v="顾客"/>
    <s v="內需"/>
    <s v="-無-"/>
    <s v="C00001"/>
    <x v="2"/>
    <s v="江苏京信电子有限公司(Cable)"/>
    <s v="자동차(조사)"/>
    <s v="AVSSXF"/>
    <n v="100012935"/>
    <s v="AVSSXF"/>
    <s v="0.85SQ"/>
    <s v="L"/>
    <s v="NPS"/>
    <n v="8000"/>
    <s v="완제품"/>
    <s v="AVSSXF 0.85SQ(완제품)"/>
    <s v="A/R송장 (IN)"/>
    <n v="8000"/>
    <s v="M"/>
    <n v="62.08"/>
    <n v="0.63"/>
    <n v="5049.6000000000004"/>
  </r>
  <r>
    <x v="2"/>
    <s v="顾客"/>
    <s v="內需"/>
    <s v="-無-"/>
    <s v="C00001"/>
    <x v="2"/>
    <s v="江苏京信电子有限公司(Cable)"/>
    <s v="자동차(조사)"/>
    <s v="AVSSXF"/>
    <n v="100018954"/>
    <s v="AVSSXF"/>
    <s v="0.5SQ"/>
    <s v="G/O"/>
    <s v="NPS"/>
    <n v="10000"/>
    <s v="완제품"/>
    <s v="AVSSXF 0.5SQ(완제품)"/>
    <s v="A/R송장 (IN)"/>
    <n v="10000"/>
    <s v="M"/>
    <n v="48.2"/>
    <n v="0.46"/>
    <n v="4580"/>
  </r>
  <r>
    <x v="2"/>
    <s v="顾客"/>
    <s v="內需"/>
    <s v="-無-"/>
    <s v="C00001"/>
    <x v="2"/>
    <s v="江苏京信电子有限公司(Cable)"/>
    <s v="자동차(조사)"/>
    <s v="AVSSXF"/>
    <n v="100018993"/>
    <s v="AVSSXF"/>
    <s v="0.5SQ"/>
    <s v="Y/B"/>
    <s v="NPS"/>
    <n v="10000"/>
    <s v="완제품"/>
    <s v="AVSSXF 0.5SQ(완제품)"/>
    <s v="A/R송장 (IN)"/>
    <n v="10000"/>
    <s v="M"/>
    <n v="48.2"/>
    <n v="0.46"/>
    <n v="4580"/>
  </r>
  <r>
    <x v="2"/>
    <s v="顾客"/>
    <s v="內需"/>
    <s v="-無-"/>
    <s v="C00001"/>
    <x v="2"/>
    <s v="江苏京信电子有限公司(Cable)"/>
    <s v="자동차(조사)"/>
    <s v="AVSSXF"/>
    <n v="100013827"/>
    <s v="AVSSXF"/>
    <s v="0.3SQ"/>
    <s v="G/O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18999"/>
    <s v="AVSSXF"/>
    <s v="0.5SQ"/>
    <s v="W/B"/>
    <s v="NPS"/>
    <n v="10000"/>
    <s v="완제품"/>
    <s v="AVSSXF 0.5SQ(완제품)"/>
    <s v="A/R송장 (IN)"/>
    <n v="10000"/>
    <s v="M"/>
    <n v="48.2"/>
    <n v="0.46"/>
    <n v="4580"/>
  </r>
  <r>
    <x v="2"/>
    <s v="顾客"/>
    <s v="內需"/>
    <s v="-無-"/>
    <s v="C00001"/>
    <x v="2"/>
    <s v="江苏京信电子有限公司(Cable)"/>
    <s v="자동차(조사)"/>
    <s v="AVSSXF"/>
    <n v="100018952"/>
    <s v="AVSSXF"/>
    <s v="0.5SQ"/>
    <s v="Br"/>
    <s v="NPS"/>
    <n v="10000"/>
    <s v="완제품"/>
    <s v="AVSSXF 0.5SQ(완제품)"/>
    <s v="A/R송장 (IN)"/>
    <n v="20000"/>
    <s v="M"/>
    <n v="96.4"/>
    <n v="0.46"/>
    <n v="9160"/>
  </r>
  <r>
    <x v="2"/>
    <s v="顾客"/>
    <s v="內需"/>
    <s v="-無-"/>
    <s v="C00001"/>
    <x v="2"/>
    <s v="江苏京信电子有限公司(Cable)"/>
    <s v="자동차(조사)"/>
    <s v="AVSSXF"/>
    <n v="100020832"/>
    <s v="AVSSXF"/>
    <s v="0.5SQ"/>
    <s v="Br/O"/>
    <s v="NPS"/>
    <n v="10000"/>
    <s v="완제품"/>
    <s v="AVSSXF 0.5SQ(완제품)"/>
    <s v="A/R송장 (IN)"/>
    <n v="20000"/>
    <s v="M"/>
    <n v="96.4"/>
    <n v="0.46"/>
    <n v="9160"/>
  </r>
  <r>
    <x v="2"/>
    <s v="顾客"/>
    <s v="內需"/>
    <s v="-無-"/>
    <s v="C00001"/>
    <x v="2"/>
    <s v="江苏京信电子有限公司(Cable)"/>
    <s v="자동차(조사)"/>
    <s v="AVSSXF"/>
    <n v="100013457"/>
    <s v="AVSSXF"/>
    <s v="0.3SQ"/>
    <s v="W/O"/>
    <s v="NPS"/>
    <n v="12000"/>
    <s v="완제품"/>
    <s v="AVSSXF 0.3SQ(완제품)"/>
    <s v="A/R송장 (IN)"/>
    <n v="24000"/>
    <s v="M"/>
    <n v="82.08"/>
    <n v="0.37"/>
    <n v="8851.2000000000007"/>
  </r>
  <r>
    <x v="2"/>
    <s v="顾客"/>
    <s v="內需"/>
    <s v="-無-"/>
    <s v="C00001"/>
    <x v="2"/>
    <s v="江苏京信电子有限公司(Cable)"/>
    <s v="자동차(조사)"/>
    <s v="AVSSXF"/>
    <n v="100012930"/>
    <s v="AVSSXF"/>
    <s v="0.75SQ"/>
    <s v="L"/>
    <s v="NPS"/>
    <n v="8000"/>
    <s v="완제품"/>
    <s v="AVSSXF 0.75SQ(완제품)"/>
    <s v="A/R송장 (IN)"/>
    <n v="56000"/>
    <s v="M"/>
    <n v="395.36"/>
    <n v="0.59"/>
    <n v="33096"/>
  </r>
  <r>
    <x v="2"/>
    <s v="顾客"/>
    <s v="內需"/>
    <s v="-無-"/>
    <s v="C00001"/>
    <x v="2"/>
    <s v="江苏京信电子有限公司(Cable)"/>
    <s v="자동차(조사)"/>
    <s v="AVSSXF"/>
    <n v="100018952"/>
    <s v="AVSSXF"/>
    <s v="0.5SQ"/>
    <s v="Br"/>
    <s v="NPS"/>
    <n v="10000"/>
    <s v="완제품"/>
    <s v="AVSSXF 0.5SQ(완제품)"/>
    <s v="A/R송장 (IN)"/>
    <n v="10000"/>
    <s v="M"/>
    <n v="48.2"/>
    <n v="0.46"/>
    <n v="4580"/>
  </r>
  <r>
    <x v="2"/>
    <s v="顾客"/>
    <s v="內需"/>
    <s v="-無-"/>
    <s v="C00001"/>
    <x v="2"/>
    <s v="江苏京信电子有限公司(Cable)"/>
    <s v="자동차(조사)"/>
    <s v="AVSSXF"/>
    <n v="100018958"/>
    <s v="AVSSXF"/>
    <s v="0.5SQ"/>
    <s v="L/B"/>
    <s v="NPS"/>
    <n v="10000"/>
    <s v="완제품"/>
    <s v="AVSSXF 0.5SQ(완제품)"/>
    <s v="A/R송장 (IN)"/>
    <n v="10000"/>
    <s v="M"/>
    <n v="48.2"/>
    <n v="0.46"/>
    <n v="4580"/>
  </r>
  <r>
    <x v="2"/>
    <s v="顾客"/>
    <s v="內需"/>
    <s v="-無-"/>
    <s v="C00001"/>
    <x v="2"/>
    <s v="江苏京信电子有限公司(Cable)"/>
    <s v="자동차(조사)"/>
    <s v="AVSSXF"/>
    <n v="100018957"/>
    <s v="AVSSXF"/>
    <s v="0.5SQ"/>
    <s v="L"/>
    <s v="NPS"/>
    <n v="10000"/>
    <s v="완제품"/>
    <s v="AVSSXF 0.5SQ(완제품)"/>
    <s v="A/R송장 (IN)"/>
    <n v="10000"/>
    <s v="M"/>
    <n v="48.2"/>
    <n v="0.46"/>
    <n v="4580"/>
  </r>
  <r>
    <x v="2"/>
    <s v="顾客"/>
    <s v="內需"/>
    <s v="-無-"/>
    <s v="C00001"/>
    <x v="2"/>
    <s v="江苏京信电子有限公司(Cable)"/>
    <s v="자동차(조사)"/>
    <s v="AVSSXF"/>
    <n v="100018964"/>
    <s v="AVSSXF"/>
    <s v="0.5SQ"/>
    <s v="R"/>
    <s v="NPS"/>
    <n v="10000"/>
    <s v="완제품"/>
    <s v="AVSSXF 0.5SQ(완제품)"/>
    <s v="A/R송장 (IN)"/>
    <n v="10000"/>
    <s v="M"/>
    <n v="48.2"/>
    <n v="0.46"/>
    <n v="4580"/>
  </r>
  <r>
    <x v="2"/>
    <s v="顾客"/>
    <s v="內需"/>
    <s v="-無-"/>
    <s v="C00001"/>
    <x v="2"/>
    <s v="江苏京信电子有限公司(Cable)"/>
    <s v="자동차(조사)"/>
    <s v="AVSSXF"/>
    <n v="100018964"/>
    <s v="AVSSXF"/>
    <s v="0.5SQ"/>
    <s v="R"/>
    <s v="NPS"/>
    <n v="10000"/>
    <s v="완제품"/>
    <s v="AVSSXF 0.5SQ(완제품)"/>
    <s v="A/R송장 (IN)"/>
    <n v="20000"/>
    <s v="M"/>
    <n v="96.4"/>
    <n v="0.46"/>
    <n v="9160"/>
  </r>
  <r>
    <x v="2"/>
    <s v="顾客"/>
    <s v="內需"/>
    <s v="-無-"/>
    <s v="C00001"/>
    <x v="2"/>
    <s v="江苏京信电子有限公司(Cable)"/>
    <s v="자동차(조사)"/>
    <s v="AVSSXF"/>
    <n v="100018966"/>
    <s v="AVSSXF"/>
    <s v="0.5SQ"/>
    <s v="R/O"/>
    <s v="NPS"/>
    <n v="10000"/>
    <s v="완제품"/>
    <s v="AVSSXF 0.5SQ(완제품)"/>
    <s v="A/R송장 (IN)"/>
    <n v="20000"/>
    <s v="M"/>
    <n v="96.4"/>
    <n v="0.46"/>
    <n v="9160"/>
  </r>
  <r>
    <x v="2"/>
    <s v="顾客"/>
    <s v="內需"/>
    <s v="-無-"/>
    <s v="C00001"/>
    <x v="2"/>
    <s v="江苏京信电子有限公司(Cable)"/>
    <s v="자동차(조사)"/>
    <s v="AVSSXF"/>
    <n v="100002965"/>
    <s v="AVSSXF"/>
    <s v="0.3SQ"/>
    <s v="B"/>
    <m/>
    <n v="1500"/>
    <s v="완제품"/>
    <s v="AVSSXF 0.3SQ(완제품)"/>
    <s v="A/R송장 (IN)"/>
    <n v="2500"/>
    <s v="M"/>
    <n v="8.5500000000000007"/>
    <n v="0.37"/>
    <n v="922"/>
  </r>
  <r>
    <x v="2"/>
    <s v="顾客"/>
    <s v="內需"/>
    <s v="-無-"/>
    <s v="C00001"/>
    <x v="2"/>
    <s v="江苏京信电子有限公司(Cable)"/>
    <s v="자동차(조사)"/>
    <s v="AVSSXF"/>
    <n v="100002968"/>
    <s v="AVSSXF"/>
    <s v="0.3SQ"/>
    <s v="Br"/>
    <m/>
    <n v="1500"/>
    <s v="완제품"/>
    <s v="AVSSXF 0.3SQ(완제품)"/>
    <s v="A/R송장 (IN)"/>
    <n v="1250"/>
    <s v="M"/>
    <n v="4.28"/>
    <n v="0.37"/>
    <n v="461"/>
  </r>
  <r>
    <x v="2"/>
    <s v="顾客"/>
    <s v="內需"/>
    <s v="-無-"/>
    <s v="C00001"/>
    <x v="2"/>
    <s v="江苏京信电子有限公司(Cable)"/>
    <s v="자동차(조사)"/>
    <s v="AVSSXF"/>
    <n v="100002973"/>
    <s v="AVSSXF"/>
    <s v="0.3SQ"/>
    <s v="G"/>
    <m/>
    <n v="1500"/>
    <s v="완제품"/>
    <s v="AVSSXF 0.3SQ(완제품)"/>
    <s v="A/R송장 (IN)"/>
    <n v="6700"/>
    <s v="M"/>
    <n v="22.91"/>
    <n v="0.37"/>
    <n v="2470.96"/>
  </r>
  <r>
    <x v="2"/>
    <s v="顾客"/>
    <s v="內需"/>
    <s v="-無-"/>
    <s v="C00001"/>
    <x v="2"/>
    <s v="江苏京信电子有限公司(Cable)"/>
    <s v="자동차(조사)"/>
    <s v="AVSSXF"/>
    <n v="100002971"/>
    <s v="AVSSXF"/>
    <s v="0.3SQ"/>
    <s v="G/B"/>
    <m/>
    <n v="1500"/>
    <s v="완제품"/>
    <s v="AVSSXF 0.3SQ(완제품)"/>
    <s v="A/R송장 (IN)"/>
    <n v="1000"/>
    <s v="M"/>
    <n v="3.42"/>
    <n v="0.37"/>
    <n v="368.8"/>
  </r>
  <r>
    <x v="2"/>
    <s v="顾客"/>
    <s v="內需"/>
    <s v="-無-"/>
    <s v="C00001"/>
    <x v="2"/>
    <s v="江苏京信电子有限公司(Cable)"/>
    <s v="자동차(조사)"/>
    <s v="AVSSXF"/>
    <n v="100002963"/>
    <s v="AVSSXF"/>
    <s v="0.3SQ"/>
    <s v="Gr"/>
    <m/>
    <n v="1500"/>
    <s v="완제품"/>
    <s v="AVSSXF 0.3SQ(완제품)"/>
    <s v="A/R송장 (IN)"/>
    <n v="4250"/>
    <s v="M"/>
    <n v="14.54"/>
    <n v="0.37"/>
    <n v="1567.4"/>
  </r>
  <r>
    <x v="2"/>
    <s v="顾客"/>
    <s v="內需"/>
    <s v="-無-"/>
    <s v="C00001"/>
    <x v="2"/>
    <s v="江苏京信电子有限公司(Cable)"/>
    <s v="자동차(조사)"/>
    <s v="AVSSXF"/>
    <n v="100002976"/>
    <s v="AVSSXF"/>
    <s v="0.3SQ"/>
    <s v="L"/>
    <m/>
    <n v="1500"/>
    <s v="완제품"/>
    <s v="AVSSXF 0.3SQ(완제품)"/>
    <s v="A/R송장 (IN)"/>
    <n v="1950"/>
    <s v="M"/>
    <n v="6.67"/>
    <n v="0.37"/>
    <n v="719.16"/>
  </r>
  <r>
    <x v="2"/>
    <s v="顾客"/>
    <s v="內需"/>
    <s v="-無-"/>
    <s v="C00001"/>
    <x v="2"/>
    <s v="江苏京信电子有限公司(Cable)"/>
    <s v="자동차(조사)"/>
    <s v="AVSSXF"/>
    <n v="100002974"/>
    <s v="AVSSXF"/>
    <s v="0.3SQ"/>
    <s v="L/B"/>
    <m/>
    <n v="1500"/>
    <s v="완제품"/>
    <s v="AVSSXF 0.3SQ(완제품)"/>
    <s v="A/R송장 (IN)"/>
    <n v="1500"/>
    <s v="M"/>
    <n v="5.13"/>
    <n v="0.37"/>
    <n v="553.20000000000005"/>
  </r>
  <r>
    <x v="2"/>
    <s v="顾客"/>
    <s v="內需"/>
    <s v="-無-"/>
    <s v="C00001"/>
    <x v="2"/>
    <s v="江苏京信电子有限公司(Cable)"/>
    <s v="자동차(조사)"/>
    <s v="AVSSXF"/>
    <n v="100002969"/>
    <s v="AVSSXF"/>
    <s v="0.3SQ"/>
    <s v="O/B"/>
    <m/>
    <n v="1500"/>
    <s v="완제품"/>
    <s v="AVSSXF 0.3SQ(완제품)"/>
    <s v="A/R송장 (IN)"/>
    <n v="1500"/>
    <s v="M"/>
    <n v="5.13"/>
    <n v="0.37"/>
    <n v="553.20000000000005"/>
  </r>
  <r>
    <x v="2"/>
    <s v="顾客"/>
    <s v="內需"/>
    <s v="-無-"/>
    <s v="C00001"/>
    <x v="2"/>
    <s v="江苏京信电子有限公司(Cable)"/>
    <s v="자동차(조사)"/>
    <s v="AVSSXF"/>
    <n v="100002978"/>
    <s v="AVSSXF"/>
    <s v="0.3SQ"/>
    <s v="P"/>
    <m/>
    <n v="1500"/>
    <s v="완제품"/>
    <s v="AVSSXF 0.3SQ(완제품)"/>
    <s v="A/R송장 (IN)"/>
    <n v="4500"/>
    <s v="M"/>
    <n v="15.39"/>
    <n v="0.37"/>
    <n v="1659.6"/>
  </r>
  <r>
    <x v="2"/>
    <s v="顾客"/>
    <s v="內需"/>
    <s v="-無-"/>
    <s v="C00001"/>
    <x v="2"/>
    <s v="江苏京信电子有限公司(Cable)"/>
    <s v="자동차(조사)"/>
    <s v="AVSSXF"/>
    <n v="100002984"/>
    <s v="AVSSXF"/>
    <s v="0.3SQ"/>
    <s v="W"/>
    <m/>
    <n v="1500"/>
    <s v="완제품"/>
    <s v="AVSSXF 0.3SQ(완제품)"/>
    <s v="A/R송장 (IN)"/>
    <n v="3000"/>
    <s v="M"/>
    <n v="10.26"/>
    <n v="0.37"/>
    <n v="1106.4000000000001"/>
  </r>
  <r>
    <x v="2"/>
    <s v="顾客"/>
    <s v="內需"/>
    <s v="-無-"/>
    <s v="C00001"/>
    <x v="2"/>
    <s v="江苏京信电子有限公司(Cable)"/>
    <s v="자동차(조사)"/>
    <s v="AVSSXF"/>
    <n v="100002982"/>
    <s v="AVSSXF"/>
    <s v="0.3SQ"/>
    <s v="W/B"/>
    <m/>
    <n v="1500"/>
    <s v="완제품"/>
    <s v="AVSSXF 0.3SQ(완제품)"/>
    <s v="A/R송장 (IN)"/>
    <n v="1100"/>
    <s v="M"/>
    <n v="3.76"/>
    <n v="0.37"/>
    <n v="405.68"/>
  </r>
  <r>
    <x v="2"/>
    <s v="顾客"/>
    <s v="內需"/>
    <s v="-無-"/>
    <s v="C00001"/>
    <x v="2"/>
    <s v="江苏京信电子有限公司(Cable)"/>
    <s v="자동차(조사)"/>
    <s v="AVSSXF"/>
    <n v="100002987"/>
    <s v="AVSSXF"/>
    <s v="0.3SQ"/>
    <s v="Y"/>
    <m/>
    <n v="1500"/>
    <s v="완제품"/>
    <s v="AVSSXF 0.3SQ(완제품)"/>
    <s v="A/R송장 (IN)"/>
    <n v="1150"/>
    <s v="M"/>
    <n v="3.93"/>
    <n v="0.37"/>
    <n v="424.12"/>
  </r>
  <r>
    <x v="2"/>
    <s v="顾客"/>
    <s v="內需"/>
    <s v="-無-"/>
    <s v="C00001"/>
    <x v="2"/>
    <s v="江苏京信电子有限公司(Cable)"/>
    <s v="자동차(조사)"/>
    <s v="AVSSXF"/>
    <n v="100002985"/>
    <s v="AVSSXF"/>
    <s v="0.3SQ"/>
    <s v="Y/B"/>
    <m/>
    <n v="1500"/>
    <s v="완제품"/>
    <s v="AVSSXF 0.3SQ(완제품)"/>
    <s v="A/R송장 (IN)"/>
    <n v="3000"/>
    <s v="M"/>
    <n v="10.26"/>
    <n v="0.37"/>
    <n v="1106.4000000000001"/>
  </r>
  <r>
    <x v="2"/>
    <s v="顾客"/>
    <s v="內需"/>
    <s v="-無-"/>
    <s v="C00001"/>
    <x v="2"/>
    <s v="江苏京信电子有限公司(Cable)"/>
    <s v="자동차(조사)"/>
    <s v="AVSSXF"/>
    <n v="100002986"/>
    <s v="AVSSXF"/>
    <s v="0.3SQ"/>
    <s v="Y/O"/>
    <m/>
    <n v="1500"/>
    <s v="완제품"/>
    <s v="AVSSXF 0.3SQ(완제품)"/>
    <s v="A/R송장 (IN)"/>
    <n v="1500"/>
    <s v="M"/>
    <n v="5.13"/>
    <n v="0.37"/>
    <n v="553.20000000000005"/>
  </r>
  <r>
    <x v="2"/>
    <s v="顾客"/>
    <s v="內需"/>
    <s v="-無-"/>
    <s v="C00001"/>
    <x v="2"/>
    <s v="江苏京信电子有限公司(Cable)"/>
    <s v="자동차(조사)"/>
    <s v="AVSSXF"/>
    <n v="100003001"/>
    <s v="AVSSXF"/>
    <s v="0.5SQ"/>
    <s v="Br"/>
    <m/>
    <n v="1000"/>
    <s v="완제품"/>
    <s v="AVSSXF 0.5SQ(완제품)"/>
    <s v="A/R송장 (IN)"/>
    <n v="3000"/>
    <s v="M"/>
    <n v="14.46"/>
    <n v="0.46"/>
    <n v="1374"/>
  </r>
  <r>
    <x v="2"/>
    <s v="顾客"/>
    <s v="內需"/>
    <s v="-無-"/>
    <s v="C00001"/>
    <x v="2"/>
    <s v="江苏京信电子有限公司(Cable)"/>
    <s v="자동차(조사)"/>
    <s v="AVSSXF"/>
    <n v="100003013"/>
    <s v="AVSSXF"/>
    <s v="0.5SQ"/>
    <s v="G"/>
    <m/>
    <n v="1000"/>
    <s v="완제품"/>
    <s v="AVSSXF 0.5SQ(완제품)"/>
    <s v="A/R송장 (IN)"/>
    <n v="9000"/>
    <s v="M"/>
    <n v="43.38"/>
    <n v="0.46"/>
    <n v="4122"/>
  </r>
  <r>
    <x v="2"/>
    <s v="顾客"/>
    <s v="內需"/>
    <s v="-無-"/>
    <s v="C00001"/>
    <x v="2"/>
    <s v="江苏京信电子有限公司(Cable)"/>
    <s v="자동차(조사)"/>
    <s v="AVSSXF"/>
    <n v="100002990"/>
    <s v="AVSSXF"/>
    <s v="0.5SQ"/>
    <s v="Gr"/>
    <m/>
    <n v="1000"/>
    <s v="완제품"/>
    <s v="AVSSXF 0.5SQ(완제품)"/>
    <s v="A/R송장 (IN)"/>
    <n v="2950"/>
    <s v="M"/>
    <n v="14.22"/>
    <n v="0.46"/>
    <n v="1351.1"/>
  </r>
  <r>
    <x v="2"/>
    <s v="顾客"/>
    <s v="內需"/>
    <s v="-無-"/>
    <s v="C00001"/>
    <x v="2"/>
    <s v="江苏京信电子有限公司(Cable)"/>
    <s v="자동차(조사)"/>
    <s v="AVSSXF"/>
    <n v="100003020"/>
    <s v="AVSSXF"/>
    <s v="0.5SQ"/>
    <s v="L"/>
    <m/>
    <n v="1000"/>
    <s v="완제품"/>
    <s v="AVSSXF 0.5SQ(완제품)"/>
    <s v="A/R송장 (IN)"/>
    <n v="7000"/>
    <s v="M"/>
    <n v="33.74"/>
    <n v="0.46"/>
    <n v="3206"/>
  </r>
  <r>
    <x v="2"/>
    <s v="顾客"/>
    <s v="內需"/>
    <s v="-無-"/>
    <s v="C00001"/>
    <x v="2"/>
    <s v="江苏京信电子有限公司(Cable)"/>
    <s v="자동차(조사)"/>
    <s v="AVSSXF"/>
    <n v="100003015"/>
    <s v="AVSSXF"/>
    <s v="0.5SQ"/>
    <s v="L/O"/>
    <m/>
    <n v="1000"/>
    <s v="완제품"/>
    <s v="AVSSXF 0.5SQ(완제품)"/>
    <s v="A/R송장 (IN)"/>
    <n v="2000"/>
    <s v="M"/>
    <n v="9.64"/>
    <n v="0.46"/>
    <n v="916"/>
  </r>
  <r>
    <x v="2"/>
    <s v="顾客"/>
    <s v="內需"/>
    <s v="-無-"/>
    <s v="C00001"/>
    <x v="2"/>
    <s v="江苏京信电子有限公司(Cable)"/>
    <s v="자동차(조사)"/>
    <s v="AVSSXF"/>
    <n v="100003002"/>
    <s v="AVSSXF"/>
    <s v="0.5SQ"/>
    <s v="O/B"/>
    <m/>
    <n v="1000"/>
    <s v="완제품"/>
    <s v="AVSSXF 0.5SQ(완제품)"/>
    <s v="A/R송장 (IN)"/>
    <n v="2000"/>
    <s v="M"/>
    <n v="9.64"/>
    <n v="0.46"/>
    <n v="916"/>
  </r>
  <r>
    <x v="2"/>
    <s v="顾客"/>
    <s v="內需"/>
    <s v="-無-"/>
    <s v="C00001"/>
    <x v="2"/>
    <s v="江苏京信电子有限公司(Cable)"/>
    <s v="자동차(조사)"/>
    <s v="AVSSXF"/>
    <n v="100003024"/>
    <s v="AVSSXF"/>
    <s v="0.5SQ"/>
    <s v="P"/>
    <m/>
    <n v="1000"/>
    <s v="완제품"/>
    <s v="AVSSXF 0.5SQ(완제품)"/>
    <s v="A/R송장 (IN)"/>
    <n v="6000"/>
    <s v="M"/>
    <n v="28.92"/>
    <n v="0.46"/>
    <n v="2748"/>
  </r>
  <r>
    <x v="2"/>
    <s v="顾客"/>
    <s v="內需"/>
    <s v="-無-"/>
    <s v="C00001"/>
    <x v="2"/>
    <s v="江苏京信电子有限公司(Cable)"/>
    <s v="자동차(조사)"/>
    <s v="AVSSXF"/>
    <n v="100003022"/>
    <s v="AVSSXF"/>
    <s v="0.5SQ"/>
    <s v="P/B"/>
    <m/>
    <n v="1000"/>
    <s v="완제품"/>
    <s v="AVSSXF 0.5SQ(완제품)"/>
    <s v="A/R송장 (IN)"/>
    <n v="2000"/>
    <s v="M"/>
    <n v="9.64"/>
    <n v="0.46"/>
    <n v="916"/>
  </r>
  <r>
    <x v="2"/>
    <s v="顾客"/>
    <s v="內需"/>
    <s v="-無-"/>
    <s v="C00001"/>
    <x v="2"/>
    <s v="江苏京信电子有限公司(Cable)"/>
    <s v="자동차(조사)"/>
    <s v="AVSSXF"/>
    <n v="100003025"/>
    <s v="AVSSXF"/>
    <s v="0.5SQ"/>
    <s v="R/B"/>
    <m/>
    <n v="1000"/>
    <s v="완제품"/>
    <s v="AVSSXF 0.5SQ(완제품)"/>
    <s v="A/R송장 (IN)"/>
    <n v="1000"/>
    <s v="M"/>
    <n v="4.82"/>
    <n v="0.46"/>
    <n v="458"/>
  </r>
  <r>
    <x v="2"/>
    <s v="顾客"/>
    <s v="內需"/>
    <s v="-無-"/>
    <s v="C00001"/>
    <x v="2"/>
    <s v="江苏京信电子有限公司(Cable)"/>
    <s v="자동차(조사)"/>
    <s v="AVSSXF"/>
    <n v="100003026"/>
    <s v="AVSSXF"/>
    <s v="0.5SQ"/>
    <s v="R/O"/>
    <m/>
    <n v="1000"/>
    <s v="완제품"/>
    <s v="AVSSXF 0.5SQ(완제품)"/>
    <s v="A/R송장 (IN)"/>
    <n v="1000"/>
    <s v="M"/>
    <n v="4.82"/>
    <n v="0.46"/>
    <n v="458"/>
  </r>
  <r>
    <x v="2"/>
    <s v="顾客"/>
    <s v="內需"/>
    <s v="-無-"/>
    <s v="C00001"/>
    <x v="2"/>
    <s v="江苏京信电子有限公司(Cable)"/>
    <s v="자동차(조사)"/>
    <s v="AVSSXF"/>
    <n v="100003031"/>
    <s v="AVSSXF"/>
    <s v="0.5SQ"/>
    <s v="W"/>
    <m/>
    <n v="1000"/>
    <s v="완제품"/>
    <s v="AVSSXF 0.5SQ(완제품)"/>
    <s v="A/R송장 (IN)"/>
    <n v="7000"/>
    <s v="M"/>
    <n v="33.74"/>
    <n v="0.46"/>
    <n v="3206"/>
  </r>
  <r>
    <x v="2"/>
    <s v="顾客"/>
    <s v="內需"/>
    <s v="-無-"/>
    <s v="C00001"/>
    <x v="2"/>
    <s v="江苏京信电子有限公司(Cable)"/>
    <s v="자동차(조사)"/>
    <s v="AVSSXF"/>
    <n v="100003029"/>
    <s v="AVSSXF"/>
    <s v="0.5SQ"/>
    <s v="W/B"/>
    <m/>
    <n v="1000"/>
    <s v="완제품"/>
    <s v="AVSSXF 0.5SQ(완제품)"/>
    <s v="A/R송장 (IN)"/>
    <n v="1000"/>
    <s v="M"/>
    <n v="4.82"/>
    <n v="0.46"/>
    <n v="458"/>
  </r>
  <r>
    <x v="2"/>
    <s v="顾客"/>
    <s v="內需"/>
    <s v="-無-"/>
    <s v="C00001"/>
    <x v="2"/>
    <s v="江苏京信电子有限公司(Cable)"/>
    <s v="자동차(조사)"/>
    <s v="AVSSXF"/>
    <n v="100003037"/>
    <s v="AVSSXF"/>
    <s v="0.5SQ"/>
    <s v="Y"/>
    <m/>
    <n v="1000"/>
    <s v="완제품"/>
    <s v="AVSSXF 0.5SQ(완제품)"/>
    <s v="A/R송장 (IN)"/>
    <n v="3000"/>
    <s v="M"/>
    <n v="14.46"/>
    <n v="0.46"/>
    <n v="1374"/>
  </r>
  <r>
    <x v="2"/>
    <s v="顾客"/>
    <s v="內需"/>
    <s v="-無-"/>
    <s v="C00001"/>
    <x v="2"/>
    <s v="江苏京信电子有限公司(Cable)"/>
    <s v="자동차(조사)"/>
    <s v="AVSSXF"/>
    <n v="100003041"/>
    <s v="AVSSXF"/>
    <s v="0.75SQ"/>
    <s v="B"/>
    <m/>
    <n v="1000"/>
    <s v="완제품"/>
    <s v="AVSSXF 0.75SQ(완제품)"/>
    <s v="A/R송장 (IN)"/>
    <n v="2000"/>
    <s v="M"/>
    <n v="14.12"/>
    <n v="0.59"/>
    <n v="1182"/>
  </r>
  <r>
    <x v="2"/>
    <s v="顾客"/>
    <s v="內需"/>
    <s v="-無-"/>
    <s v="C00001"/>
    <x v="2"/>
    <s v="江苏京信电子有限公司(Cable)"/>
    <s v="자동차(조사)"/>
    <s v="AVSSXF"/>
    <n v="100003044"/>
    <s v="AVSSXF"/>
    <s v="0.75SQ"/>
    <s v="Br"/>
    <m/>
    <n v="1000"/>
    <s v="완제품"/>
    <s v="AVSSXF 0.75SQ(완제품)"/>
    <s v="A/R송장 (IN)"/>
    <n v="1000"/>
    <s v="M"/>
    <n v="7.06"/>
    <n v="0.59"/>
    <n v="591"/>
  </r>
  <r>
    <x v="2"/>
    <s v="顾客"/>
    <s v="內需"/>
    <s v="-無-"/>
    <s v="C00001"/>
    <x v="2"/>
    <s v="江苏京信电子有限公司(Cable)"/>
    <s v="자동차(조사)"/>
    <s v="AVSSXF"/>
    <n v="100003053"/>
    <s v="AVSSXF"/>
    <s v="0.75SQ"/>
    <s v="L"/>
    <m/>
    <n v="1000"/>
    <s v="완제품"/>
    <s v="AVSSXF 0.75SQ(완제품)"/>
    <s v="A/R송장 (IN)"/>
    <n v="3000"/>
    <s v="M"/>
    <n v="21.18"/>
    <n v="0.59"/>
    <n v="1773"/>
  </r>
  <r>
    <x v="2"/>
    <s v="顾客"/>
    <s v="內需"/>
    <s v="-無-"/>
    <s v="C00001"/>
    <x v="2"/>
    <s v="江苏京信电子有限公司(Cable)"/>
    <s v="자동차(조사)"/>
    <s v="AVSSXF"/>
    <n v="100003055"/>
    <s v="AVSSXF"/>
    <s v="0.75SQ"/>
    <s v="P"/>
    <m/>
    <n v="1000"/>
    <s v="완제품"/>
    <s v="AVSSXF 0.75SQ(완제품)"/>
    <s v="A/R송장 (IN)"/>
    <n v="1000"/>
    <s v="M"/>
    <n v="7.06"/>
    <n v="0.59"/>
    <n v="591"/>
  </r>
  <r>
    <x v="2"/>
    <s v="顾客"/>
    <s v="內需"/>
    <s v="-無-"/>
    <s v="C00001"/>
    <x v="2"/>
    <s v="江苏京信电子有限公司(Cable)"/>
    <s v="자동차(조사)"/>
    <s v="AVSSXF"/>
    <n v="100003100"/>
    <s v="AVSSXF"/>
    <s v="1.25SQ"/>
    <s v="P"/>
    <m/>
    <n v="500"/>
    <s v="완제품"/>
    <s v="AVSSXF 1.25SQ(완제품)"/>
    <s v="A/R송장 (IN)"/>
    <n v="1000"/>
    <s v="M"/>
    <n v="11.64"/>
    <n v="0.91"/>
    <n v="913.7"/>
  </r>
  <r>
    <x v="2"/>
    <s v="顾客"/>
    <s v="內需"/>
    <s v="-無-"/>
    <s v="C00001"/>
    <x v="2"/>
    <s v="江苏京信电子有限公司(Cable)"/>
    <s v="자동차(조사)"/>
    <s v="AVSSXF"/>
    <n v="100003113"/>
    <s v="AVSSXF"/>
    <s v="2SQ"/>
    <s v="B"/>
    <m/>
    <n v="500"/>
    <s v="완제품"/>
    <s v="AVSSXF 2SQ(완제품)"/>
    <s v="A/R송장 (IN)"/>
    <n v="500"/>
    <s v="M"/>
    <n v="9.0299999999999994"/>
    <n v="1.34"/>
    <n v="667.9"/>
  </r>
  <r>
    <x v="2"/>
    <s v="顾客"/>
    <s v="內需"/>
    <s v="-無-"/>
    <s v="C00001"/>
    <x v="2"/>
    <s v="江苏京信电子有限公司(Cable)"/>
    <s v="자동차(조사)"/>
    <s v="AVSSXF"/>
    <n v="100003119"/>
    <s v="AVSSXF"/>
    <s v="2SQ"/>
    <s v="P"/>
    <m/>
    <n v="500"/>
    <s v="완제품"/>
    <s v="AVSSXF 2SQ(완제품)"/>
    <s v="A/R송장 (IN)"/>
    <n v="1000"/>
    <s v="M"/>
    <n v="18.05"/>
    <n v="1.34"/>
    <n v="1335.8"/>
  </r>
  <r>
    <x v="2"/>
    <s v="顾客"/>
    <s v="內需"/>
    <s v="-無-"/>
    <s v="C00001"/>
    <x v="2"/>
    <s v="江苏京信电子有限公司(Cable)"/>
    <s v="자동차(조사)"/>
    <s v="AVSSXF"/>
    <n v="100003121"/>
    <s v="AVSSXF"/>
    <s v="2SQ"/>
    <s v="R"/>
    <m/>
    <n v="500"/>
    <s v="완제품"/>
    <s v="AVSSXF 2SQ(완제품)"/>
    <s v="A/R송장 (IN)"/>
    <n v="2000"/>
    <s v="M"/>
    <n v="36.1"/>
    <n v="1.34"/>
    <n v="2671.6"/>
  </r>
  <r>
    <x v="2"/>
    <s v="顾客"/>
    <s v="內需"/>
    <s v="-無-"/>
    <s v="C00001"/>
    <x v="2"/>
    <s v="江苏京信电子有限公司(Cable)"/>
    <s v="자동차(조사)"/>
    <s v="AVSSXF"/>
    <n v="100003121"/>
    <s v="AVSSXF"/>
    <s v="2SQ"/>
    <s v="R"/>
    <m/>
    <n v="500"/>
    <s v="완제품"/>
    <s v="AVSSXF 2SQ(완제품)"/>
    <s v="A/R송장 (IN)"/>
    <n v="2500"/>
    <s v="M"/>
    <n v="45.13"/>
    <n v="1.34"/>
    <n v="3339.5"/>
  </r>
  <r>
    <x v="2"/>
    <s v="顾客"/>
    <s v="內需"/>
    <s v="-無-"/>
    <s v="C00001"/>
    <x v="2"/>
    <s v="江苏京信电子有限公司(Cable)"/>
    <s v="자동차(조사)"/>
    <s v="AVSSXF"/>
    <n v="100003127"/>
    <s v="AVSSXF"/>
    <s v="2.5SQ"/>
    <s v="B"/>
    <m/>
    <n v="400"/>
    <s v="완제품"/>
    <s v="AVSSXF 2.5SQ(완제품)"/>
    <s v="A/R송장 (IN)"/>
    <n v="3200"/>
    <s v="M"/>
    <n v="76.540000000000006"/>
    <n v="1.77"/>
    <n v="5676.16"/>
  </r>
  <r>
    <x v="2"/>
    <s v="顾客"/>
    <s v="內需"/>
    <s v="-無-"/>
    <s v="C00001"/>
    <x v="2"/>
    <s v="江苏京信电子有限公司(Cable)"/>
    <s v="자동차(조사)"/>
    <s v="AVSSXF"/>
    <n v="100003072"/>
    <s v="AVSSXF"/>
    <s v="0.85SQ"/>
    <s v="G"/>
    <m/>
    <n v="1000"/>
    <s v="완제품"/>
    <s v="AVSSXF 0.85SQ(완제품)"/>
    <s v="A/R송장 (IN)"/>
    <n v="1000"/>
    <s v="M"/>
    <n v="7.76"/>
    <n v="0.63"/>
    <n v="631.20000000000005"/>
  </r>
  <r>
    <x v="2"/>
    <s v="顾客"/>
    <s v="內需"/>
    <s v="-無-"/>
    <s v="C00001"/>
    <x v="2"/>
    <s v="江苏京信电子有限公司(Cable)"/>
    <s v="자동차(조사)"/>
    <s v="AVSSXF"/>
    <n v="100003039"/>
    <s v="AVSSXF"/>
    <s v="0.75SQ"/>
    <s v="Gr"/>
    <m/>
    <n v="1000"/>
    <s v="완제품"/>
    <s v="AVSSXF 0.75SQ(완제품)"/>
    <s v="A/R송장 (IN)"/>
    <n v="3000"/>
    <s v="M"/>
    <n v="21.18"/>
    <n v="0.59"/>
    <n v="1773"/>
  </r>
  <r>
    <x v="2"/>
    <s v="顾客"/>
    <s v="內需"/>
    <s v="-無-"/>
    <s v="C00001"/>
    <x v="2"/>
    <s v="江苏京信电子有限公司(Cable)"/>
    <s v="자동차(조사)"/>
    <s v="AVSSXF"/>
    <n v="100003104"/>
    <s v="AVSSXF"/>
    <s v="1.25SQ"/>
    <s v="W"/>
    <m/>
    <n v="500"/>
    <s v="완제품"/>
    <s v="AVSSXF 1.25SQ(완제품)"/>
    <s v="A/R송장 (IN)"/>
    <n v="6000"/>
    <s v="M"/>
    <n v="69.84"/>
    <n v="0.91"/>
    <n v="5482.2"/>
  </r>
  <r>
    <x v="2"/>
    <s v="顾客"/>
    <s v="內需"/>
    <s v="-無-"/>
    <s v="C00001"/>
    <x v="2"/>
    <s v="江苏京信电子有限公司(Cable)"/>
    <s v="자동차(조사)"/>
    <s v="AVSSXF"/>
    <n v="100003044"/>
    <s v="AVSSXF"/>
    <s v="0.75SQ"/>
    <s v="Br"/>
    <m/>
    <n v="1000"/>
    <s v="완제품"/>
    <s v="AVSSXF 0.75SQ(완제품)"/>
    <s v="A/R송장 (IN)"/>
    <n v="10000"/>
    <s v="M"/>
    <n v="70.599999999999994"/>
    <n v="0.59"/>
    <n v="5910"/>
  </r>
  <r>
    <x v="2"/>
    <s v="顾客"/>
    <s v="內需"/>
    <s v="-無-"/>
    <s v="C00001"/>
    <x v="2"/>
    <s v="江苏京信电子有限公司(Cable)"/>
    <s v="자동차(조사)"/>
    <s v="AVSSXF"/>
    <n v="100003063"/>
    <s v="AVSSXF"/>
    <s v="0.75SQ"/>
    <s v="Y"/>
    <m/>
    <n v="1000"/>
    <s v="완제품"/>
    <s v="AVSSXF 0.75SQ(완제품)"/>
    <s v="A/R송장 (IN)"/>
    <n v="8000"/>
    <s v="M"/>
    <n v="56.48"/>
    <n v="0.59"/>
    <n v="4728"/>
  </r>
  <r>
    <x v="2"/>
    <s v="顾客"/>
    <s v="內需"/>
    <s v="-無-"/>
    <s v="C00001"/>
    <x v="2"/>
    <s v="江苏京信电子有限公司(Cable)"/>
    <s v="자동차(조사)"/>
    <s v="AVSSXF"/>
    <n v="100002988"/>
    <s v="AVSSXF"/>
    <s v="0.5SQ"/>
    <s v="Gr/B"/>
    <m/>
    <n v="1000"/>
    <s v="완제품"/>
    <s v="AVSSXF 0.5SQ(완제품)"/>
    <s v="A/R송장 (IN)"/>
    <n v="7000"/>
    <s v="M"/>
    <n v="33.74"/>
    <n v="0.46"/>
    <n v="3206"/>
  </r>
  <r>
    <x v="2"/>
    <s v="顾客"/>
    <s v="內需"/>
    <s v="-無-"/>
    <s v="C00001"/>
    <x v="2"/>
    <s v="江苏京信电子有限公司(Cable)"/>
    <s v="자동차(조사)"/>
    <s v="AVSSXF"/>
    <n v="100002980"/>
    <s v="AVSSXF"/>
    <s v="0.3SQ"/>
    <s v="R/O"/>
    <m/>
    <n v="1500"/>
    <s v="완제품"/>
    <s v="AVSSXF 0.3SQ(완제품)"/>
    <s v="A/R송장 (IN)"/>
    <n v="6000"/>
    <s v="M"/>
    <n v="20.52"/>
    <n v="0.37"/>
    <n v="2212.8000000000002"/>
  </r>
  <r>
    <x v="2"/>
    <s v="顾客"/>
    <s v="內需"/>
    <s v="-無-"/>
    <s v="C00001"/>
    <x v="2"/>
    <s v="江苏京信电子有限公司(Cable)"/>
    <s v="자동차(조사)"/>
    <s v="AVSSXF"/>
    <n v="100003034"/>
    <s v="AVSSXF"/>
    <s v="0.5SQ"/>
    <s v="Y/O"/>
    <m/>
    <n v="1000"/>
    <s v="완제품"/>
    <s v="AVSSXF 0.5SQ(완제품)"/>
    <s v="A/R송장 (IN)"/>
    <n v="4000"/>
    <s v="M"/>
    <n v="19.28"/>
    <n v="0.46"/>
    <n v="1832"/>
  </r>
  <r>
    <x v="2"/>
    <s v="顾客"/>
    <s v="內需"/>
    <s v="-無-"/>
    <s v="C00001"/>
    <x v="2"/>
    <s v="江苏京信电子有限公司(Cable)"/>
    <s v="자동차(조사)"/>
    <s v="AVSSXF"/>
    <n v="100002986"/>
    <s v="AVSSXF"/>
    <s v="0.3SQ"/>
    <s v="Y/O"/>
    <m/>
    <n v="1500"/>
    <s v="완제품"/>
    <s v="AVSSXF 0.3SQ(완제품)"/>
    <s v="A/R송장 (IN)"/>
    <n v="1500"/>
    <s v="M"/>
    <n v="5.13"/>
    <n v="0.37"/>
    <n v="553.20000000000005"/>
  </r>
  <r>
    <x v="2"/>
    <s v="顾客"/>
    <s v="內需"/>
    <s v="-無-"/>
    <s v="C00001"/>
    <x v="2"/>
    <s v="江苏京信电子有限公司(Cable)"/>
    <s v="자동차(조사)"/>
    <s v="AVSSXF"/>
    <n v="100003130"/>
    <s v="AVSSXF"/>
    <s v="2.5SQ"/>
    <s v="G"/>
    <m/>
    <n v="400"/>
    <s v="완제품"/>
    <s v="AVSSXF 2.5SQ(완제품)"/>
    <s v="A/R송장 (IN)"/>
    <n v="400"/>
    <s v="M"/>
    <n v="9.57"/>
    <n v="1.77"/>
    <n v="709.52"/>
  </r>
  <r>
    <x v="2"/>
    <s v="顾客"/>
    <s v="內需"/>
    <s v="-無-"/>
    <s v="C00001"/>
    <x v="2"/>
    <s v="江苏京信电子有限公司(Cable)"/>
    <s v="자동차(조사)"/>
    <s v="AVSSXF"/>
    <n v="100003088"/>
    <s v="AVSSXF"/>
    <s v="1.25SQ"/>
    <s v="Gr"/>
    <m/>
    <n v="500"/>
    <s v="완제품"/>
    <s v="AVSSXF 1.25SQ(완제품)"/>
    <s v="A/R송장 (IN)"/>
    <n v="1000"/>
    <s v="M"/>
    <n v="11.64"/>
    <n v="0.91"/>
    <n v="913.7"/>
  </r>
  <r>
    <x v="2"/>
    <s v="顾客"/>
    <s v="內需"/>
    <s v="-無-"/>
    <s v="C00001"/>
    <x v="2"/>
    <s v="江苏京信电子有限公司(Cable)"/>
    <s v="자동차(조사)"/>
    <s v="AVSSXF"/>
    <n v="100003116"/>
    <s v="AVSSXF"/>
    <s v="2SQ"/>
    <s v="G"/>
    <m/>
    <n v="500"/>
    <s v="완제품"/>
    <s v="AVSSXF 2SQ(완제품)"/>
    <s v="A/R송장 (IN)"/>
    <n v="1000"/>
    <s v="M"/>
    <n v="18.05"/>
    <n v="1.34"/>
    <n v="1335.8"/>
  </r>
  <r>
    <x v="2"/>
    <s v="顾客"/>
    <s v="內需"/>
    <s v="-無-"/>
    <s v="C00001"/>
    <x v="2"/>
    <s v="江苏京信电子有限公司(Cable)"/>
    <s v="자동차(조사)"/>
    <s v="AVSSXF"/>
    <n v="100012934"/>
    <s v="AVSSXF"/>
    <s v="0.85SQ"/>
    <s v="Gr"/>
    <s v="NPS"/>
    <n v="8000"/>
    <s v="완제품"/>
    <s v="AVSSXF 0.85SQ(완제품)"/>
    <s v="A/R송장 (IN)"/>
    <n v="16000"/>
    <s v="M"/>
    <n v="124.16"/>
    <n v="0.63"/>
    <n v="10099.200000000001"/>
  </r>
  <r>
    <x v="2"/>
    <s v="顾客"/>
    <s v="內需"/>
    <s v="-無-"/>
    <s v="C00001"/>
    <x v="2"/>
    <s v="江苏京信电子有限公司(Cable)"/>
    <s v="자동차(조사)"/>
    <s v="AVSSXF"/>
    <n v="100003030"/>
    <s v="AVSSXF"/>
    <s v="0.5SQ"/>
    <s v="W/O"/>
    <m/>
    <n v="1000"/>
    <s v="완제품"/>
    <s v="AVSSXF 0.5SQ(완제품)"/>
    <s v="A/R송장 (IN)"/>
    <n v="5000"/>
    <s v="M"/>
    <n v="24.1"/>
    <n v="0.46"/>
    <n v="2290"/>
  </r>
  <r>
    <x v="2"/>
    <s v="顾客"/>
    <s v="內需"/>
    <s v="-無-"/>
    <s v="C00001"/>
    <x v="2"/>
    <s v="江苏京信电子有限公司(Cable)"/>
    <s v="자동차(조사)"/>
    <s v="AVSSXF"/>
    <n v="100002991"/>
    <s v="AVSSXF"/>
    <s v="0.5SQ"/>
    <s v="B/O"/>
    <m/>
    <n v="1000"/>
    <s v="완제품"/>
    <s v="AVSSXF 0.5SQ(완제품)"/>
    <s v="A/R송장 (IN)"/>
    <n v="46950"/>
    <s v="M"/>
    <n v="226.3"/>
    <n v="0.46"/>
    <n v="21503.1"/>
  </r>
  <r>
    <x v="2"/>
    <s v="顾客"/>
    <s v="內需"/>
    <s v="-無-"/>
    <s v="C00001"/>
    <x v="2"/>
    <s v="江苏京信电子有限公司(Cable)"/>
    <s v="자동차(조사)"/>
    <s v="AVSSXF"/>
    <n v="100003030"/>
    <s v="AVSSXF"/>
    <s v="0.5SQ"/>
    <s v="W/O"/>
    <m/>
    <n v="1000"/>
    <s v="완제품"/>
    <s v="AVSSXF 0.5SQ(완제품)"/>
    <s v="A/R송장 (IN)"/>
    <n v="9550"/>
    <s v="M"/>
    <n v="46.03"/>
    <n v="0.46"/>
    <n v="4373.8999999999996"/>
  </r>
  <r>
    <x v="2"/>
    <s v="顾客"/>
    <s v="內需"/>
    <s v="-無-"/>
    <s v="C00001"/>
    <x v="2"/>
    <s v="江苏京信电子有限公司(Cable)"/>
    <s v="자동차(조사)"/>
    <s v="AVSSXF"/>
    <n v="100002991"/>
    <s v="AVSSXF"/>
    <s v="0.5SQ"/>
    <s v="B/O"/>
    <m/>
    <n v="1000"/>
    <s v="완제품"/>
    <s v="AVSSXF 0.5SQ(완제품)"/>
    <s v="A/R송장 (IN)"/>
    <n v="2000"/>
    <s v="M"/>
    <n v="9.64"/>
    <n v="0.46"/>
    <n v="916"/>
  </r>
  <r>
    <x v="2"/>
    <s v="顾客"/>
    <s v="內需"/>
    <s v="-無-"/>
    <s v="C00001"/>
    <x v="2"/>
    <s v="江苏京信电子有限公司(Cable)"/>
    <s v="자동차(조사)"/>
    <s v="AVSSXF"/>
    <n v="100011192"/>
    <s v="AVSSXF"/>
    <s v="0.3SQ"/>
    <s v="Br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13458"/>
    <s v="AVSSXF"/>
    <s v="0.3SQ"/>
    <s v="Y/B"/>
    <s v="NPS"/>
    <n v="12000"/>
    <s v="완제품"/>
    <s v="AVSSXF 0.3SQ(완제품)"/>
    <s v="A/R송장 (IN)"/>
    <n v="36000"/>
    <s v="M"/>
    <n v="123.12"/>
    <n v="0.37"/>
    <n v="13276.8"/>
  </r>
  <r>
    <x v="2"/>
    <s v="顾客"/>
    <s v="內需"/>
    <s v="-無-"/>
    <s v="C00001"/>
    <x v="2"/>
    <s v="江苏京信电子有限公司(Cable)"/>
    <s v="자동차(조사)"/>
    <s v="AVSSXF"/>
    <n v="100012905"/>
    <s v="AVSSXF"/>
    <s v="0.3SQ"/>
    <s v="R"/>
    <s v="NPS"/>
    <n v="12000"/>
    <s v="완제품"/>
    <s v="AVSSXF 0.3SQ(완제품)"/>
    <s v="A/R송장 (IN)"/>
    <n v="24000"/>
    <s v="M"/>
    <n v="82.08"/>
    <n v="0.37"/>
    <n v="8851.2000000000007"/>
  </r>
  <r>
    <x v="2"/>
    <s v="顾客"/>
    <s v="內需"/>
    <s v="-無-"/>
    <s v="C00001"/>
    <x v="2"/>
    <s v="江苏京信电子有限公司(Cable)"/>
    <s v="자동차(조사)"/>
    <s v="AVSSXF"/>
    <n v="100013826"/>
    <s v="AVSSXF"/>
    <s v="0.3SQ"/>
    <s v="G/B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12928"/>
    <s v="AVSSXF"/>
    <s v="0.75SQ"/>
    <s v="G"/>
    <s v="NPS"/>
    <n v="8000"/>
    <s v="완제품"/>
    <s v="AVSSXF 0.75SQ(완제품)"/>
    <s v="A/R송장 (IN)"/>
    <n v="8000"/>
    <s v="M"/>
    <n v="56.48"/>
    <n v="0.59"/>
    <n v="4728"/>
  </r>
  <r>
    <x v="2"/>
    <s v="顾客"/>
    <s v="內需"/>
    <s v="-無-"/>
    <s v="C00001"/>
    <x v="2"/>
    <s v="江苏京信电子有限公司(Cable)"/>
    <s v="자동차(조사)"/>
    <s v="AVSSXF"/>
    <n v="100012940"/>
    <s v="AVSSXF"/>
    <s v="1.25SQ"/>
    <s v="Br"/>
    <s v="NPS"/>
    <n v="5000"/>
    <s v="완제품"/>
    <s v="AVSSXF 1.25SQ(완제품)"/>
    <s v="A/R송장 (IN)"/>
    <n v="15000"/>
    <s v="M"/>
    <n v="174.6"/>
    <n v="0.91"/>
    <n v="13705.5"/>
  </r>
  <r>
    <x v="2"/>
    <s v="顾客"/>
    <s v="內需"/>
    <s v="-無-"/>
    <s v="C00001"/>
    <x v="2"/>
    <s v="江苏京信电子有限公司(Cable)"/>
    <s v="자동차(조사)"/>
    <s v="AVSSXF"/>
    <n v="100012943"/>
    <s v="AVSSXF"/>
    <s v="1.25SQ"/>
    <s v="L"/>
    <s v="NPS"/>
    <n v="5000"/>
    <s v="완제품"/>
    <s v="AVSSXF 1.25SQ(완제품)"/>
    <s v="A/R송장 (IN)"/>
    <n v="9000"/>
    <s v="M"/>
    <n v="104.76"/>
    <n v="0.91"/>
    <n v="8223.2999999999993"/>
  </r>
  <r>
    <x v="2"/>
    <s v="顾客"/>
    <s v="內需"/>
    <s v="-無-"/>
    <s v="C00001"/>
    <x v="2"/>
    <s v="江苏京信电子有限公司(Cable)"/>
    <s v="자동차(조사)"/>
    <s v="AVSSXF"/>
    <n v="100012928"/>
    <s v="AVSSXF"/>
    <s v="0.75SQ"/>
    <s v="G"/>
    <s v="NPS"/>
    <n v="8000"/>
    <s v="완제품"/>
    <s v="AVSSXF 0.75SQ(완제품)"/>
    <s v="A/R송장 (IN)"/>
    <n v="40000"/>
    <s v="M"/>
    <n v="282.39999999999998"/>
    <n v="0.59"/>
    <n v="23640"/>
  </r>
  <r>
    <x v="2"/>
    <s v="顾客"/>
    <s v="內需"/>
    <s v="-無-"/>
    <s v="C00001"/>
    <x v="2"/>
    <s v="江苏京信电子有限公司(Cable)"/>
    <s v="자동차(조사)"/>
    <s v="AVSSXF"/>
    <n v="100018960"/>
    <s v="AVSSXF"/>
    <s v="0.5SQ"/>
    <s v="O"/>
    <s v="NPS"/>
    <n v="10000"/>
    <s v="완제품"/>
    <s v="AVSSXF 0.5SQ(완제품)"/>
    <s v="A/R송장 (IN)"/>
    <n v="80000"/>
    <s v="M"/>
    <n v="385.6"/>
    <n v="0.46"/>
    <n v="36640"/>
  </r>
  <r>
    <x v="2"/>
    <s v="顾客"/>
    <s v="內需"/>
    <s v="-無-"/>
    <s v="C00001"/>
    <x v="2"/>
    <s v="江苏京信电子有限公司(Cable)"/>
    <s v="자동차(조사)"/>
    <s v="AVSSXF"/>
    <n v="100012934"/>
    <s v="AVSSXF"/>
    <s v="0.85SQ"/>
    <s v="Gr"/>
    <s v="NPS"/>
    <n v="8000"/>
    <s v="완제품"/>
    <s v="AVSSXF 0.85SQ(완제품)"/>
    <s v="A/R송장 (IN)"/>
    <n v="8000"/>
    <s v="M"/>
    <n v="62.08"/>
    <n v="0.63"/>
    <n v="5049.6000000000004"/>
  </r>
  <r>
    <x v="2"/>
    <s v="顾客"/>
    <s v="內需"/>
    <s v="-無-"/>
    <s v="C00001"/>
    <x v="2"/>
    <s v="江苏京信电子有限公司(Cable)"/>
    <s v="자동차(조사)"/>
    <s v="AVSSXF"/>
    <n v="100002989"/>
    <s v="AVSSXF"/>
    <s v="0.5SQ"/>
    <s v="Gr/O"/>
    <m/>
    <n v="1000"/>
    <s v="완제품"/>
    <s v="AVSSXF 0.5SQ(완제품)"/>
    <s v="A/R송장 (IN)"/>
    <n v="17000"/>
    <s v="M"/>
    <n v="81.94"/>
    <n v="0.46"/>
    <n v="7786"/>
  </r>
  <r>
    <x v="2"/>
    <s v="顾客"/>
    <s v="內需"/>
    <s v="-無-"/>
    <s v="C00001"/>
    <x v="2"/>
    <s v="江苏京信电子有限公司(Cable)"/>
    <s v="자동차(조사)"/>
    <s v="AVSSXF"/>
    <n v="100003034"/>
    <s v="AVSSXF"/>
    <s v="0.5SQ"/>
    <s v="Y/O"/>
    <m/>
    <n v="1000"/>
    <s v="완제품"/>
    <s v="AVSSXF 0.5SQ(완제품)"/>
    <s v="A/R송장 (IN)"/>
    <n v="5000"/>
    <s v="M"/>
    <n v="24.1"/>
    <n v="0.46"/>
    <n v="2290"/>
  </r>
  <r>
    <x v="2"/>
    <s v="顾客"/>
    <s v="內需"/>
    <s v="-無-"/>
    <s v="C00001"/>
    <x v="2"/>
    <s v="江苏京信电子有限公司(Cable)"/>
    <s v="자동차(조사)"/>
    <s v="AVSSXF"/>
    <n v="100018960"/>
    <s v="AVSSXF"/>
    <s v="0.5SQ"/>
    <s v="O"/>
    <s v="NPS"/>
    <n v="10000"/>
    <s v="완제품"/>
    <s v="AVSSXF 0.5SQ(완제품)"/>
    <s v="A/R송장 (IN)"/>
    <n v="10000"/>
    <s v="M"/>
    <n v="48.2"/>
    <n v="0.46"/>
    <n v="4580"/>
  </r>
  <r>
    <x v="2"/>
    <s v="顾客"/>
    <s v="內需"/>
    <s v="-無-"/>
    <s v="C00001"/>
    <x v="2"/>
    <s v="江苏京信电子有限公司(Cable)"/>
    <s v="자동차(조사)"/>
    <s v="AVSSXF"/>
    <n v="100002989"/>
    <s v="AVSSXF"/>
    <s v="0.5SQ"/>
    <s v="Gr/O"/>
    <m/>
    <n v="1000"/>
    <s v="완제품"/>
    <s v="AVSSXF 0.5SQ(완제품)"/>
    <s v="A/R송장 (IN)"/>
    <n v="1650"/>
    <s v="M"/>
    <n v="7.95"/>
    <n v="0.46"/>
    <n v="755.7"/>
  </r>
  <r>
    <x v="2"/>
    <s v="顾客"/>
    <s v="內需"/>
    <s v="-無-"/>
    <s v="C00001"/>
    <x v="2"/>
    <s v="江苏京信电子有限公司(Cable)"/>
    <s v="자동차(조사)"/>
    <s v="AVSSXF"/>
    <n v="100003034"/>
    <s v="AVSSXF"/>
    <s v="0.5SQ"/>
    <s v="Y/O"/>
    <m/>
    <n v="1000"/>
    <s v="완제품"/>
    <s v="AVSSXF 0.5SQ(완제품)"/>
    <s v="A/R송장 (IN)"/>
    <n v="1000"/>
    <s v="M"/>
    <n v="4.82"/>
    <n v="0.46"/>
    <n v="458"/>
  </r>
  <r>
    <x v="2"/>
    <s v="顾客"/>
    <s v="內需"/>
    <s v="-無-"/>
    <s v="C00001"/>
    <x v="2"/>
    <s v="江苏京信电子有限公司(Cable)"/>
    <s v="자동차(조사)"/>
    <s v="AVSSXF"/>
    <n v="100012363"/>
    <s v="AVSSXF"/>
    <s v="2SQ"/>
    <s v="B"/>
    <s v="NPS"/>
    <n v="3000"/>
    <s v="완제품"/>
    <s v="AVSSXF 2SQ(완제품)"/>
    <s v="A/R송장 (IN)"/>
    <n v="6000"/>
    <s v="M"/>
    <n v="108.3"/>
    <n v="1.34"/>
    <n v="8014.8"/>
  </r>
  <r>
    <x v="2"/>
    <s v="顾客"/>
    <s v="內需"/>
    <s v="-無-"/>
    <s v="C00001"/>
    <x v="2"/>
    <s v="江苏京信电子有限公司(Cable)"/>
    <s v="자동차(조사)"/>
    <s v="AVSSXF"/>
    <n v="100003066"/>
    <s v="AVSSXF"/>
    <s v="0.85SQ"/>
    <s v="B"/>
    <m/>
    <n v="1000"/>
    <s v="완제품"/>
    <s v="AVSSXF 0.85SQ(완제품)"/>
    <s v="A/R송장 (IN)"/>
    <n v="1000"/>
    <s v="M"/>
    <n v="7.76"/>
    <n v="0.63"/>
    <n v="631.20000000000005"/>
  </r>
  <r>
    <x v="2"/>
    <s v="顾客"/>
    <s v="內需"/>
    <s v="-無-"/>
    <s v="C00001"/>
    <x v="2"/>
    <s v="江苏京信电子有限公司(Cable)"/>
    <s v="자동차(조사)"/>
    <s v="AVSSXF"/>
    <n v="100011196"/>
    <s v="AVSSXF"/>
    <s v="0.3SQ"/>
    <s v="L"/>
    <s v="NPS"/>
    <n v="12000"/>
    <s v="완제품"/>
    <s v="AVSSXF 0.3SQ(완제품)"/>
    <s v="A/R송장 (IN)"/>
    <n v="60000"/>
    <s v="M"/>
    <n v="205.2"/>
    <n v="0.37"/>
    <n v="22128"/>
  </r>
  <r>
    <x v="2"/>
    <s v="顾客"/>
    <s v="內需"/>
    <s v="-無-"/>
    <s v="C00001"/>
    <x v="2"/>
    <s v="江苏京信电子有限公司(Cable)"/>
    <s v="자동차(조사)"/>
    <s v="AVSSXF"/>
    <n v="100011192"/>
    <s v="AVSSXF"/>
    <s v="0.3SQ"/>
    <s v="Br"/>
    <s v="NPS"/>
    <n v="12000"/>
    <s v="완제품"/>
    <s v="AVSSXF 0.3SQ(완제품)"/>
    <s v="A/R송장 (IN)"/>
    <n v="60000"/>
    <s v="M"/>
    <n v="205.2"/>
    <n v="0.37"/>
    <n v="22128"/>
  </r>
  <r>
    <x v="2"/>
    <s v="顾客"/>
    <s v="內需"/>
    <s v="-無-"/>
    <s v="C00001"/>
    <x v="2"/>
    <s v="江苏京信电子有限公司(Cable)"/>
    <s v="자동차(조사)"/>
    <s v="AVSSXF"/>
    <n v="100003066"/>
    <s v="AVSSXF"/>
    <s v="0.85SQ"/>
    <s v="B"/>
    <m/>
    <n v="1000"/>
    <s v="완제품"/>
    <s v="AVSSXF 0.85SQ(완제품)"/>
    <s v="A/R송장 (IN)"/>
    <n v="2000"/>
    <s v="M"/>
    <n v="15.52"/>
    <n v="0.63"/>
    <n v="1262.4000000000001"/>
  </r>
  <r>
    <x v="2"/>
    <s v="顾客"/>
    <s v="內需"/>
    <s v="-無-"/>
    <s v="C00001"/>
    <x v="2"/>
    <s v="江苏京信电子有限公司(Cable)"/>
    <s v="자동차(조사)"/>
    <s v="AVSSXF"/>
    <n v="100003066"/>
    <s v="AVSSXF"/>
    <s v="0.85SQ"/>
    <s v="B"/>
    <m/>
    <n v="1000"/>
    <s v="완제품"/>
    <s v="AVSSXF 0.85SQ(완제품)"/>
    <s v="A/R송장 (IN)"/>
    <n v="2000"/>
    <s v="M"/>
    <n v="15.52"/>
    <n v="0.63"/>
    <n v="1262.4000000000001"/>
  </r>
  <r>
    <x v="2"/>
    <s v="顾客"/>
    <s v="內需"/>
    <s v="-無-"/>
    <s v="C00001"/>
    <x v="2"/>
    <s v="江苏京信电子有限公司(Cable)"/>
    <s v="자동차(조사)"/>
    <s v="AVSSXF"/>
    <n v="100011196"/>
    <s v="AVSSXF"/>
    <s v="0.3SQ"/>
    <s v="L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02966"/>
    <s v="AVSSXF"/>
    <s v="0.3SQ"/>
    <s v="Br/B"/>
    <m/>
    <n v="1500"/>
    <s v="완제품"/>
    <s v="AVSSXF 0.3SQ(완제품)"/>
    <s v="A/R송장 (IN)"/>
    <n v="4500"/>
    <s v="M"/>
    <n v="15.39"/>
    <n v="0.37"/>
    <n v="1659.6"/>
  </r>
  <r>
    <x v="2"/>
    <s v="顾客"/>
    <s v="內需"/>
    <s v="-無-"/>
    <s v="C00001"/>
    <x v="2"/>
    <s v="江苏京信电子有限公司(Cable)"/>
    <s v="자동차(조사)"/>
    <s v="AVSSXF"/>
    <n v="100002976"/>
    <s v="AVSSXF"/>
    <s v="0.3SQ"/>
    <s v="L"/>
    <m/>
    <n v="1500"/>
    <s v="완제품"/>
    <s v="AVSSXF 0.3SQ(완제품)"/>
    <s v="A/R송장 (IN)"/>
    <n v="2600"/>
    <s v="M"/>
    <n v="8.89"/>
    <n v="0.37"/>
    <n v="958.88"/>
  </r>
  <r>
    <x v="2"/>
    <s v="顾客"/>
    <s v="內需"/>
    <s v="-無-"/>
    <s v="C00001"/>
    <x v="2"/>
    <s v="江苏京信电子有限公司(Cable)"/>
    <s v="자동차(조사)"/>
    <s v="AVSSXF"/>
    <n v="100002970"/>
    <s v="AVSSXF"/>
    <s v="0.3SQ"/>
    <s v="O"/>
    <m/>
    <n v="1500"/>
    <s v="완제품"/>
    <s v="AVSSXF 0.3SQ(완제품)"/>
    <s v="A/R송장 (IN)"/>
    <n v="1500"/>
    <s v="M"/>
    <n v="5.13"/>
    <n v="0.37"/>
    <n v="553.20000000000005"/>
  </r>
  <r>
    <x v="2"/>
    <s v="顾客"/>
    <s v="內需"/>
    <s v="-無-"/>
    <s v="C00001"/>
    <x v="2"/>
    <s v="江苏京信电子有限公司(Cable)"/>
    <s v="자동차(조사)"/>
    <s v="AVSSXF"/>
    <n v="100002984"/>
    <s v="AVSSXF"/>
    <s v="0.3SQ"/>
    <s v="W"/>
    <m/>
    <n v="1500"/>
    <s v="완제품"/>
    <s v="AVSSXF 0.3SQ(완제품)"/>
    <s v="A/R송장 (IN)"/>
    <n v="3000"/>
    <s v="M"/>
    <n v="10.26"/>
    <n v="0.37"/>
    <n v="1106.4000000000001"/>
  </r>
  <r>
    <x v="2"/>
    <s v="顾客"/>
    <s v="內需"/>
    <s v="-無-"/>
    <s v="C00001"/>
    <x v="2"/>
    <s v="江苏京信电子有限公司(Cable)"/>
    <s v="자동차(조사)"/>
    <s v="AVSSXF"/>
    <n v="100002982"/>
    <s v="AVSSXF"/>
    <s v="0.3SQ"/>
    <s v="W/B"/>
    <m/>
    <n v="1500"/>
    <s v="완제품"/>
    <s v="AVSSXF 0.3SQ(완제품)"/>
    <s v="A/R송장 (IN)"/>
    <n v="1500"/>
    <s v="M"/>
    <n v="5.13"/>
    <n v="0.37"/>
    <n v="553.20000000000005"/>
  </r>
  <r>
    <x v="2"/>
    <s v="顾客"/>
    <s v="內需"/>
    <s v="-無-"/>
    <s v="C00001"/>
    <x v="2"/>
    <s v="江苏京信电子有限公司(Cable)"/>
    <s v="자동차(조사)"/>
    <s v="AVSSXF"/>
    <n v="100003013"/>
    <s v="AVSSXF"/>
    <s v="0.5SQ"/>
    <s v="G"/>
    <m/>
    <n v="1000"/>
    <s v="완제품"/>
    <s v="AVSSXF 0.5SQ(완제품)"/>
    <s v="A/R송장 (IN)"/>
    <n v="1000"/>
    <s v="M"/>
    <n v="4.82"/>
    <n v="0.46"/>
    <n v="458"/>
  </r>
  <r>
    <x v="2"/>
    <s v="顾客"/>
    <s v="內需"/>
    <s v="-無-"/>
    <s v="C00001"/>
    <x v="2"/>
    <s v="江苏京信电子有限公司(Cable)"/>
    <s v="자동차(조사)"/>
    <s v="AVSSXF"/>
    <n v="100003008"/>
    <s v="AVSSXF"/>
    <s v="0.5SQ"/>
    <s v="G/B"/>
    <m/>
    <n v="1000"/>
    <s v="완제품"/>
    <s v="AVSSXF 0.5SQ(완제품)"/>
    <s v="A/R송장 (IN)"/>
    <n v="2000"/>
    <s v="M"/>
    <n v="9.64"/>
    <n v="0.46"/>
    <n v="916"/>
  </r>
  <r>
    <x v="2"/>
    <s v="顾客"/>
    <s v="內需"/>
    <s v="-無-"/>
    <s v="C00001"/>
    <x v="2"/>
    <s v="江苏京信电子有限公司(Cable)"/>
    <s v="자동차(조사)"/>
    <s v="AVSSXF"/>
    <n v="100003010"/>
    <s v="AVSSXF"/>
    <s v="0.5SQ"/>
    <s v="G/O"/>
    <m/>
    <n v="1000"/>
    <s v="완제품"/>
    <s v="AVSSXF 0.5SQ(완제품)"/>
    <s v="A/R송장 (IN)"/>
    <n v="3000"/>
    <s v="M"/>
    <n v="14.46"/>
    <n v="0.46"/>
    <n v="1374"/>
  </r>
  <r>
    <x v="2"/>
    <s v="顾客"/>
    <s v="內需"/>
    <s v="-無-"/>
    <s v="C00001"/>
    <x v="2"/>
    <s v="江苏京信电子有限公司(Cable)"/>
    <s v="자동차(조사)"/>
    <s v="AVSSXF"/>
    <n v="100002972"/>
    <s v="AVSSXF"/>
    <s v="0.3SQ"/>
    <s v="G/O"/>
    <m/>
    <n v="1500"/>
    <s v="완제품"/>
    <s v="AVSSXF 0.3SQ(완제품)"/>
    <s v="A/R송장 (IN)"/>
    <n v="2650"/>
    <s v="M"/>
    <n v="9.06"/>
    <n v="0.37"/>
    <n v="977.32"/>
  </r>
  <r>
    <x v="2"/>
    <s v="顾客"/>
    <s v="內需"/>
    <s v="-無-"/>
    <s v="C00001"/>
    <x v="2"/>
    <s v="江苏京信电子有限公司(Cable)"/>
    <s v="자동차(조사)"/>
    <s v="AVSSXF"/>
    <n v="100002969"/>
    <s v="AVSSXF"/>
    <s v="0.3SQ"/>
    <s v="O/B"/>
    <m/>
    <n v="1500"/>
    <s v="완제품"/>
    <s v="AVSSXF 0.3SQ(완제품)"/>
    <s v="A/R송장 (IN)"/>
    <n v="1500"/>
    <s v="M"/>
    <n v="5.13"/>
    <n v="0.37"/>
    <n v="553.20000000000005"/>
  </r>
  <r>
    <x v="2"/>
    <s v="顾客"/>
    <s v="內需"/>
    <s v="-無-"/>
    <s v="C00001"/>
    <x v="2"/>
    <s v="江苏京信电子有限公司(Cable)"/>
    <s v="자동차(조사)"/>
    <s v="AVSSXF"/>
    <n v="100003008"/>
    <s v="AVSSXF"/>
    <s v="0.5SQ"/>
    <s v="G/B"/>
    <m/>
    <n v="1000"/>
    <s v="완제품"/>
    <s v="AVSSXF 0.5SQ(완제품)"/>
    <s v="A/R송장 (IN)"/>
    <n v="1000"/>
    <s v="M"/>
    <n v="4.82"/>
    <n v="0.46"/>
    <n v="458"/>
  </r>
  <r>
    <x v="2"/>
    <s v="顾客"/>
    <s v="內需"/>
    <s v="-無-"/>
    <s v="C00001"/>
    <x v="2"/>
    <s v="江苏京信电子有限公司(Cable)"/>
    <s v="자동차(조사)"/>
    <s v="AVSSXF"/>
    <n v="100003031"/>
    <s v="AVSSXF"/>
    <s v="0.5SQ"/>
    <s v="W"/>
    <m/>
    <n v="1000"/>
    <s v="완제품"/>
    <s v="AVSSXF 0.5SQ(완제품)"/>
    <s v="A/R송장 (IN)"/>
    <n v="1000"/>
    <s v="M"/>
    <n v="4.82"/>
    <n v="0.46"/>
    <n v="458"/>
  </r>
  <r>
    <x v="2"/>
    <s v="顾客"/>
    <s v="內需"/>
    <s v="-無-"/>
    <s v="C00001"/>
    <x v="2"/>
    <s v="江苏京信电子有限公司(Cable)"/>
    <s v="자동차(조사)"/>
    <s v="AVSSXF"/>
    <n v="100003060"/>
    <s v="AVSSXF"/>
    <s v="0.75SQ"/>
    <s v="W"/>
    <m/>
    <n v="1000"/>
    <s v="완제품"/>
    <s v="AVSSXF 0.75SQ(완제품)"/>
    <s v="A/R송장 (IN)"/>
    <n v="1000"/>
    <s v="M"/>
    <n v="7.06"/>
    <n v="0.59"/>
    <n v="591"/>
  </r>
  <r>
    <x v="2"/>
    <s v="顾客"/>
    <s v="內需"/>
    <s v="-無-"/>
    <s v="C00001"/>
    <x v="2"/>
    <s v="江苏京信电子有限公司(Cable)"/>
    <s v="자동차(조사)"/>
    <s v="AVSSXF"/>
    <n v="100003102"/>
    <s v="AVSSXF"/>
    <s v="1.25SQ"/>
    <s v="R"/>
    <m/>
    <n v="500"/>
    <s v="완제품"/>
    <s v="AVSSXF 1.25SQ(완제품)"/>
    <s v="A/R송장 (IN)"/>
    <n v="500"/>
    <s v="M"/>
    <n v="5.82"/>
    <n v="0.91"/>
    <n v="456.85"/>
  </r>
  <r>
    <x v="2"/>
    <s v="顾客"/>
    <s v="內需"/>
    <s v="-無-"/>
    <s v="C00001"/>
    <x v="2"/>
    <s v="江苏京信电子有限公司(Cable)"/>
    <s v="자동차(조사)"/>
    <s v="AVSSXF"/>
    <n v="100003107"/>
    <s v="AVSSXF"/>
    <s v="1.25SQ"/>
    <s v="Y"/>
    <m/>
    <n v="500"/>
    <s v="완제품"/>
    <s v="AVSSXF 1.25SQ(완제품)"/>
    <s v="A/R송장 (IN)"/>
    <n v="500"/>
    <s v="M"/>
    <n v="5.82"/>
    <n v="0.91"/>
    <n v="456.85"/>
  </r>
  <r>
    <x v="2"/>
    <s v="顾客"/>
    <s v="內需"/>
    <s v="-無-"/>
    <s v="C00001"/>
    <x v="2"/>
    <s v="江苏京信电子有限公司(Cable)"/>
    <s v="자동차(조사)"/>
    <s v="AVSSXF"/>
    <n v="100002966"/>
    <s v="AVSSXF"/>
    <s v="0.3SQ"/>
    <s v="Br/B"/>
    <m/>
    <n v="1500"/>
    <s v="완제품"/>
    <s v="AVSSXF 0.3SQ(완제품)"/>
    <s v="A/R송장 (IN)"/>
    <n v="4500"/>
    <s v="M"/>
    <n v="15.39"/>
    <n v="0.37"/>
    <n v="1659.6"/>
  </r>
  <r>
    <x v="2"/>
    <s v="顾客"/>
    <s v="內需"/>
    <s v="-無-"/>
    <s v="C00001"/>
    <x v="2"/>
    <s v="江苏京信电子有限公司(Cable)"/>
    <s v="자동차(조사)"/>
    <s v="AVSSXF"/>
    <n v="100002967"/>
    <s v="AVSSXF"/>
    <s v="0.3SQ"/>
    <s v="Br/O"/>
    <m/>
    <n v="1500"/>
    <s v="완제품"/>
    <s v="AVSSXF 0.3SQ(완제품)"/>
    <s v="A/R송장 (IN)"/>
    <n v="1500"/>
    <s v="M"/>
    <n v="5.13"/>
    <n v="0.37"/>
    <n v="553.20000000000005"/>
  </r>
  <r>
    <x v="2"/>
    <s v="顾客"/>
    <s v="內需"/>
    <s v="-無-"/>
    <s v="C00001"/>
    <x v="2"/>
    <s v="江苏京信电子有限公司(Cable)"/>
    <s v="자동차(조사)"/>
    <s v="AVSSXF"/>
    <n v="100002973"/>
    <s v="AVSSXF"/>
    <s v="0.3SQ"/>
    <s v="G"/>
    <m/>
    <n v="1500"/>
    <s v="완제품"/>
    <s v="AVSSXF 0.3SQ(완제품)"/>
    <s v="A/R송장 (IN)"/>
    <n v="6000"/>
    <s v="M"/>
    <n v="20.52"/>
    <n v="0.37"/>
    <n v="2212.8000000000002"/>
  </r>
  <r>
    <x v="2"/>
    <s v="顾客"/>
    <s v="內需"/>
    <s v="-無-"/>
    <s v="C00001"/>
    <x v="2"/>
    <s v="江苏京信电子有限公司(Cable)"/>
    <s v="자동차(조사)"/>
    <s v="AVSSXF"/>
    <n v="100002971"/>
    <s v="AVSSXF"/>
    <s v="0.3SQ"/>
    <s v="G/B"/>
    <m/>
    <n v="1500"/>
    <s v="완제품"/>
    <s v="AVSSXF 0.3SQ(완제품)"/>
    <s v="A/R송장 (IN)"/>
    <n v="3000"/>
    <s v="M"/>
    <n v="10.26"/>
    <n v="0.37"/>
    <n v="1106.4000000000001"/>
  </r>
  <r>
    <x v="2"/>
    <s v="顾客"/>
    <s v="內需"/>
    <s v="-無-"/>
    <s v="C00001"/>
    <x v="2"/>
    <s v="江苏京信电子有限公司(Cable)"/>
    <s v="자동차(조사)"/>
    <s v="AVSSXF"/>
    <n v="100002963"/>
    <s v="AVSSXF"/>
    <s v="0.3SQ"/>
    <s v="Gr"/>
    <m/>
    <n v="1500"/>
    <s v="완제품"/>
    <s v="AVSSXF 0.3SQ(완제품)"/>
    <s v="A/R송장 (IN)"/>
    <n v="1300"/>
    <s v="M"/>
    <n v="4.45"/>
    <n v="0.37"/>
    <n v="479.44"/>
  </r>
  <r>
    <x v="2"/>
    <s v="顾客"/>
    <s v="內需"/>
    <s v="-無-"/>
    <s v="C00001"/>
    <x v="2"/>
    <s v="江苏京信电子有限公司(Cable)"/>
    <s v="자동차(조사)"/>
    <s v="AVSSXF"/>
    <n v="100002976"/>
    <s v="AVSSXF"/>
    <s v="0.3SQ"/>
    <s v="L"/>
    <m/>
    <n v="1500"/>
    <s v="완제품"/>
    <s v="AVSSXF 0.3SQ(완제품)"/>
    <s v="A/R송장 (IN)"/>
    <n v="4500"/>
    <s v="M"/>
    <n v="15.39"/>
    <n v="0.37"/>
    <n v="1659.6"/>
  </r>
  <r>
    <x v="2"/>
    <s v="顾客"/>
    <s v="內需"/>
    <s v="-無-"/>
    <s v="C00001"/>
    <x v="2"/>
    <s v="江苏京信电子有限公司(Cable)"/>
    <s v="자동차(조사)"/>
    <s v="AVSSXF"/>
    <n v="100002974"/>
    <s v="AVSSXF"/>
    <s v="0.3SQ"/>
    <s v="L/B"/>
    <m/>
    <n v="1500"/>
    <s v="완제품"/>
    <s v="AVSSXF 0.3SQ(완제품)"/>
    <s v="A/R송장 (IN)"/>
    <n v="3000"/>
    <s v="M"/>
    <n v="10.26"/>
    <n v="0.37"/>
    <n v="1106.4000000000001"/>
  </r>
  <r>
    <x v="2"/>
    <s v="顾客"/>
    <s v="內需"/>
    <s v="-無-"/>
    <s v="C00001"/>
    <x v="2"/>
    <s v="江苏京信电子有限公司(Cable)"/>
    <s v="자동차(조사)"/>
    <s v="AVSSXF"/>
    <n v="100002970"/>
    <s v="AVSSXF"/>
    <s v="0.3SQ"/>
    <s v="O"/>
    <m/>
    <n v="1500"/>
    <s v="완제품"/>
    <s v="AVSSXF 0.3SQ(완제품)"/>
    <s v="A/R송장 (IN)"/>
    <n v="4500"/>
    <s v="M"/>
    <n v="15.39"/>
    <n v="0.37"/>
    <n v="1659.6"/>
  </r>
  <r>
    <x v="2"/>
    <s v="顾客"/>
    <s v="內需"/>
    <s v="-無-"/>
    <s v="C00001"/>
    <x v="2"/>
    <s v="江苏京信电子有限公司(Cable)"/>
    <s v="자동차(조사)"/>
    <s v="AVSSXF"/>
    <n v="100002978"/>
    <s v="AVSSXF"/>
    <s v="0.3SQ"/>
    <s v="P"/>
    <m/>
    <n v="1500"/>
    <s v="완제품"/>
    <s v="AVSSXF 0.3SQ(완제품)"/>
    <s v="A/R송장 (IN)"/>
    <n v="5700"/>
    <s v="M"/>
    <n v="19.489999999999998"/>
    <n v="0.37"/>
    <n v="2102.16"/>
  </r>
  <r>
    <x v="2"/>
    <s v="顾客"/>
    <s v="內需"/>
    <s v="-無-"/>
    <s v="C00001"/>
    <x v="2"/>
    <s v="江苏京信电子有限公司(Cable)"/>
    <s v="자동차(조사)"/>
    <s v="AVSSXF"/>
    <n v="100002980"/>
    <s v="AVSSXF"/>
    <s v="0.3SQ"/>
    <s v="R/O"/>
    <m/>
    <n v="1500"/>
    <s v="완제품"/>
    <s v="AVSSXF 0.3SQ(완제품)"/>
    <s v="A/R송장 (IN)"/>
    <n v="1500"/>
    <s v="M"/>
    <n v="5.13"/>
    <n v="0.37"/>
    <n v="553.20000000000005"/>
  </r>
  <r>
    <x v="2"/>
    <s v="顾客"/>
    <s v="內需"/>
    <s v="-無-"/>
    <s v="C00001"/>
    <x v="2"/>
    <s v="江苏京信电子有限公司(Cable)"/>
    <s v="자동차(조사)"/>
    <s v="AVSSXF"/>
    <n v="100002983"/>
    <s v="AVSSXF"/>
    <s v="0.3SQ"/>
    <s v="W/O"/>
    <m/>
    <n v="1500"/>
    <s v="완제품"/>
    <s v="AVSSXF 0.3SQ(완제품)"/>
    <s v="A/R송장 (IN)"/>
    <n v="1500"/>
    <s v="M"/>
    <n v="5.13"/>
    <n v="0.37"/>
    <n v="553.20000000000005"/>
  </r>
  <r>
    <x v="2"/>
    <s v="顾客"/>
    <s v="內需"/>
    <s v="-無-"/>
    <s v="C00001"/>
    <x v="2"/>
    <s v="江苏京信电子有限公司(Cable)"/>
    <s v="자동차(조사)"/>
    <s v="AVSSXF"/>
    <n v="100002987"/>
    <s v="AVSSXF"/>
    <s v="0.3SQ"/>
    <s v="Y"/>
    <m/>
    <n v="1500"/>
    <s v="완제품"/>
    <s v="AVSSXF 0.3SQ(완제품)"/>
    <s v="A/R송장 (IN)"/>
    <n v="1300"/>
    <s v="M"/>
    <n v="4.45"/>
    <n v="0.37"/>
    <n v="479.44"/>
  </r>
  <r>
    <x v="2"/>
    <s v="顾客"/>
    <s v="內需"/>
    <s v="-無-"/>
    <s v="C00001"/>
    <x v="2"/>
    <s v="江苏京信电子有限公司(Cable)"/>
    <s v="자동차(조사)"/>
    <s v="AVSSXF"/>
    <n v="100002985"/>
    <s v="AVSSXF"/>
    <s v="0.3SQ"/>
    <s v="Y/B"/>
    <m/>
    <n v="1500"/>
    <s v="완제품"/>
    <s v="AVSSXF 0.3SQ(완제품)"/>
    <s v="A/R송장 (IN)"/>
    <n v="3000"/>
    <s v="M"/>
    <n v="10.26"/>
    <n v="0.37"/>
    <n v="1106.4000000000001"/>
  </r>
  <r>
    <x v="2"/>
    <s v="顾客"/>
    <s v="內需"/>
    <s v="-無-"/>
    <s v="C00001"/>
    <x v="2"/>
    <s v="江苏京信电子有限公司(Cable)"/>
    <s v="자동차(조사)"/>
    <s v="AVSSXF"/>
    <n v="100003001"/>
    <s v="AVSSXF"/>
    <s v="0.5SQ"/>
    <s v="Br"/>
    <m/>
    <n v="1000"/>
    <s v="완제품"/>
    <s v="AVSSXF 0.5SQ(완제품)"/>
    <s v="A/R송장 (IN)"/>
    <n v="3000"/>
    <s v="M"/>
    <n v="14.46"/>
    <n v="0.46"/>
    <n v="1374"/>
  </r>
  <r>
    <x v="2"/>
    <s v="顾客"/>
    <s v="內需"/>
    <s v="-無-"/>
    <s v="C00001"/>
    <x v="2"/>
    <s v="江苏京信电子有限公司(Cable)"/>
    <s v="자동차(조사)"/>
    <s v="AVSSXF"/>
    <n v="100003013"/>
    <s v="AVSSXF"/>
    <s v="0.5SQ"/>
    <s v="G"/>
    <m/>
    <n v="1000"/>
    <s v="완제품"/>
    <s v="AVSSXF 0.5SQ(완제품)"/>
    <s v="A/R송장 (IN)"/>
    <n v="3000"/>
    <s v="M"/>
    <n v="14.46"/>
    <n v="0.46"/>
    <n v="1374"/>
  </r>
  <r>
    <x v="2"/>
    <s v="顾客"/>
    <s v="內需"/>
    <s v="-無-"/>
    <s v="C00001"/>
    <x v="2"/>
    <s v="江苏京信电子有限公司(Cable)"/>
    <s v="자동차(조사)"/>
    <s v="AVSSXF"/>
    <n v="100003008"/>
    <s v="AVSSXF"/>
    <s v="0.5SQ"/>
    <s v="G/B"/>
    <m/>
    <n v="1000"/>
    <s v="완제품"/>
    <s v="AVSSXF 0.5SQ(완제품)"/>
    <s v="A/R송장 (IN)"/>
    <n v="2000"/>
    <s v="M"/>
    <n v="9.64"/>
    <n v="0.46"/>
    <n v="916"/>
  </r>
  <r>
    <x v="2"/>
    <s v="顾客"/>
    <s v="內需"/>
    <s v="-無-"/>
    <s v="C00001"/>
    <x v="2"/>
    <s v="江苏京信电子有限公司(Cable)"/>
    <s v="자동차(조사)"/>
    <s v="AVSSXF"/>
    <n v="100002990"/>
    <s v="AVSSXF"/>
    <s v="0.5SQ"/>
    <s v="Gr"/>
    <m/>
    <n v="1000"/>
    <s v="완제품"/>
    <s v="AVSSXF 0.5SQ(완제품)"/>
    <s v="A/R송장 (IN)"/>
    <n v="4000"/>
    <s v="M"/>
    <n v="19.28"/>
    <n v="0.46"/>
    <n v="1832"/>
  </r>
  <r>
    <x v="2"/>
    <s v="顾客"/>
    <s v="內需"/>
    <s v="-無-"/>
    <s v="C00001"/>
    <x v="2"/>
    <s v="江苏京信电子有限公司(Cable)"/>
    <s v="자동차(조사)"/>
    <s v="AVSSXF"/>
    <n v="100003020"/>
    <s v="AVSSXF"/>
    <s v="0.5SQ"/>
    <s v="L"/>
    <m/>
    <n v="1000"/>
    <s v="완제품"/>
    <s v="AVSSXF 0.5SQ(완제품)"/>
    <s v="A/R송장 (IN)"/>
    <n v="4800"/>
    <s v="M"/>
    <n v="23.14"/>
    <n v="0.46"/>
    <n v="2198.4"/>
  </r>
  <r>
    <x v="2"/>
    <s v="顾客"/>
    <s v="內需"/>
    <s v="-無-"/>
    <s v="C00001"/>
    <x v="2"/>
    <s v="江苏京信电子有限公司(Cable)"/>
    <s v="자동차(조사)"/>
    <s v="AVSSXF"/>
    <n v="100003015"/>
    <s v="AVSSXF"/>
    <s v="0.5SQ"/>
    <s v="L/O"/>
    <m/>
    <n v="1000"/>
    <s v="완제품"/>
    <s v="AVSSXF 0.5SQ(완제품)"/>
    <s v="A/R송장 (IN)"/>
    <n v="1000"/>
    <s v="M"/>
    <n v="4.82"/>
    <n v="0.46"/>
    <n v="458"/>
  </r>
  <r>
    <x v="2"/>
    <s v="顾客"/>
    <s v="內需"/>
    <s v="-無-"/>
    <s v="C00001"/>
    <x v="2"/>
    <s v="江苏京信电子有限公司(Cable)"/>
    <s v="자동차(조사)"/>
    <s v="AVSSXF"/>
    <n v="100003002"/>
    <s v="AVSSXF"/>
    <s v="0.5SQ"/>
    <s v="O/B"/>
    <m/>
    <n v="1000"/>
    <s v="완제품"/>
    <s v="AVSSXF 0.5SQ(완제품)"/>
    <s v="A/R송장 (IN)"/>
    <n v="2000"/>
    <s v="M"/>
    <n v="9.64"/>
    <n v="0.46"/>
    <n v="916"/>
  </r>
  <r>
    <x v="2"/>
    <s v="顾客"/>
    <s v="內需"/>
    <s v="-無-"/>
    <s v="C00001"/>
    <x v="2"/>
    <s v="江苏京信电子有限公司(Cable)"/>
    <s v="자동차(조사)"/>
    <s v="AVSSXF"/>
    <n v="100003024"/>
    <s v="AVSSXF"/>
    <s v="0.5SQ"/>
    <s v="P"/>
    <m/>
    <n v="1000"/>
    <s v="완제품"/>
    <s v="AVSSXF 0.5SQ(완제품)"/>
    <s v="A/R송장 (IN)"/>
    <n v="2000"/>
    <s v="M"/>
    <n v="9.64"/>
    <n v="0.46"/>
    <n v="916"/>
  </r>
  <r>
    <x v="2"/>
    <s v="顾客"/>
    <s v="內需"/>
    <s v="-無-"/>
    <s v="C00001"/>
    <x v="2"/>
    <s v="江苏京信电子有限公司(Cable)"/>
    <s v="자동차(조사)"/>
    <s v="AVSSXF"/>
    <n v="100003031"/>
    <s v="AVSSXF"/>
    <s v="0.5SQ"/>
    <s v="W"/>
    <m/>
    <n v="1000"/>
    <s v="완제품"/>
    <s v="AVSSXF 0.5SQ(완제품)"/>
    <s v="A/R송장 (IN)"/>
    <n v="9000"/>
    <s v="M"/>
    <n v="43.38"/>
    <n v="0.46"/>
    <n v="4122"/>
  </r>
  <r>
    <x v="2"/>
    <s v="顾客"/>
    <s v="內需"/>
    <s v="-無-"/>
    <s v="C00001"/>
    <x v="2"/>
    <s v="江苏京信电子有限公司(Cable)"/>
    <s v="자동차(조사)"/>
    <s v="AVSSXF"/>
    <n v="100003029"/>
    <s v="AVSSXF"/>
    <s v="0.5SQ"/>
    <s v="W/B"/>
    <m/>
    <n v="1000"/>
    <s v="완제품"/>
    <s v="AVSSXF 0.5SQ(완제품)"/>
    <s v="A/R송장 (IN)"/>
    <n v="2000"/>
    <s v="M"/>
    <n v="9.64"/>
    <n v="0.46"/>
    <n v="916"/>
  </r>
  <r>
    <x v="2"/>
    <s v="顾客"/>
    <s v="內需"/>
    <s v="-無-"/>
    <s v="C00001"/>
    <x v="2"/>
    <s v="江苏京信电子有限公司(Cable)"/>
    <s v="자동차(조사)"/>
    <s v="AVSSXF"/>
    <n v="100003037"/>
    <s v="AVSSXF"/>
    <s v="0.5SQ"/>
    <s v="Y"/>
    <m/>
    <n v="1000"/>
    <s v="완제품"/>
    <s v="AVSSXF 0.5SQ(완제품)"/>
    <s v="A/R송장 (IN)"/>
    <n v="1000"/>
    <s v="M"/>
    <n v="4.82"/>
    <n v="0.46"/>
    <n v="458"/>
  </r>
  <r>
    <x v="2"/>
    <s v="顾客"/>
    <s v="內需"/>
    <s v="-無-"/>
    <s v="C00001"/>
    <x v="2"/>
    <s v="江苏京信电子有限公司(Cable)"/>
    <s v="자동차(조사)"/>
    <s v="AVSSXF"/>
    <n v="100003053"/>
    <s v="AVSSXF"/>
    <s v="0.75SQ"/>
    <s v="L"/>
    <m/>
    <n v="1000"/>
    <s v="완제품"/>
    <s v="AVSSXF 0.75SQ(완제품)"/>
    <s v="A/R송장 (IN)"/>
    <n v="2000"/>
    <s v="M"/>
    <n v="14.12"/>
    <n v="0.59"/>
    <n v="1182"/>
  </r>
  <r>
    <x v="2"/>
    <s v="顾客"/>
    <s v="內需"/>
    <s v="-無-"/>
    <s v="C00001"/>
    <x v="2"/>
    <s v="江苏京信电子有限公司(Cable)"/>
    <s v="자동차(조사)"/>
    <s v="AVSSXF"/>
    <n v="100003055"/>
    <s v="AVSSXF"/>
    <s v="0.75SQ"/>
    <s v="P"/>
    <m/>
    <n v="1000"/>
    <s v="완제품"/>
    <s v="AVSSXF 0.75SQ(완제품)"/>
    <s v="A/R송장 (IN)"/>
    <n v="3000"/>
    <s v="M"/>
    <n v="21.18"/>
    <n v="0.59"/>
    <n v="1773"/>
  </r>
  <r>
    <x v="2"/>
    <s v="顾客"/>
    <s v="內需"/>
    <s v="-無-"/>
    <s v="C00001"/>
    <x v="2"/>
    <s v="江苏京信电子有限公司(Cable)"/>
    <s v="자동차(조사)"/>
    <s v="AVSSXF"/>
    <n v="100003100"/>
    <s v="AVSSXF"/>
    <s v="1.25SQ"/>
    <s v="P"/>
    <m/>
    <n v="500"/>
    <s v="완제품"/>
    <s v="AVSSXF 1.25SQ(완제품)"/>
    <s v="A/R송장 (IN)"/>
    <n v="1000"/>
    <s v="M"/>
    <n v="11.64"/>
    <n v="0.91"/>
    <n v="913.7"/>
  </r>
  <r>
    <x v="2"/>
    <s v="顾客"/>
    <s v="內需"/>
    <s v="-無-"/>
    <s v="C00001"/>
    <x v="2"/>
    <s v="江苏京信电子有限公司(Cable)"/>
    <s v="자동차(조사)"/>
    <s v="AVSSXF"/>
    <n v="100003119"/>
    <s v="AVSSXF"/>
    <s v="2SQ"/>
    <s v="P"/>
    <m/>
    <n v="500"/>
    <s v="완제품"/>
    <s v="AVSSXF 2SQ(완제품)"/>
    <s v="A/R송장 (IN)"/>
    <n v="1000"/>
    <s v="M"/>
    <n v="18.05"/>
    <n v="1.34"/>
    <n v="1335.8"/>
  </r>
  <r>
    <x v="2"/>
    <s v="顾客"/>
    <s v="內需"/>
    <s v="-無-"/>
    <s v="C00001"/>
    <x v="2"/>
    <s v="江苏京信电子有限公司(Cable)"/>
    <s v="자동차(조사)"/>
    <s v="AVSSXF"/>
    <n v="100003121"/>
    <s v="AVSSXF"/>
    <s v="2SQ"/>
    <s v="R"/>
    <m/>
    <n v="500"/>
    <s v="완제품"/>
    <s v="AVSSXF 2SQ(완제품)"/>
    <s v="A/R송장 (IN)"/>
    <n v="1800"/>
    <s v="M"/>
    <n v="32.49"/>
    <n v="1.34"/>
    <n v="2404.44"/>
  </r>
  <r>
    <x v="2"/>
    <s v="顾客"/>
    <s v="內需"/>
    <s v="-無-"/>
    <s v="C00001"/>
    <x v="2"/>
    <s v="江苏京信电子有限公司(Cable)"/>
    <s v="자동차(조사)"/>
    <s v="AVSSXF"/>
    <n v="100012901"/>
    <s v="AVSSXF"/>
    <s v="0.3SQ"/>
    <s v="O"/>
    <s v="NPS"/>
    <n v="12000"/>
    <s v="완제품"/>
    <s v="AVSSXF 0.3SQ(완제품)"/>
    <s v="A/R송장 (IN)"/>
    <n v="24000"/>
    <s v="M"/>
    <n v="82.08"/>
    <n v="0.37"/>
    <n v="8851.2000000000007"/>
  </r>
  <r>
    <x v="2"/>
    <s v="顾客"/>
    <s v="內需"/>
    <s v="-無-"/>
    <s v="C00001"/>
    <x v="2"/>
    <s v="江苏京信电子有限公司(Cable)"/>
    <s v="자동차(조사)"/>
    <s v="AVSSXF"/>
    <n v="100011191"/>
    <s v="AVSSXF"/>
    <s v="0.3SQ"/>
    <s v="B"/>
    <s v="NPS"/>
    <n v="12000"/>
    <s v="완제품"/>
    <s v="AVSSXF 0.3SQ(완제품)"/>
    <s v="A/R송장 (IN)"/>
    <n v="36000"/>
    <s v="M"/>
    <n v="123.12"/>
    <n v="0.37"/>
    <n v="13276.8"/>
  </r>
  <r>
    <x v="2"/>
    <s v="顾客"/>
    <s v="內需"/>
    <s v="-無-"/>
    <s v="C00001"/>
    <x v="2"/>
    <s v="江苏京信电子有限公司(Cable)"/>
    <s v="자동차(조사)"/>
    <s v="AVSSXF"/>
    <n v="100012894"/>
    <s v="AVSSXF"/>
    <s v="0.3SQ"/>
    <s v="G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12907"/>
    <s v="AVSSXF"/>
    <s v="0.3SQ"/>
    <s v="Y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03122"/>
    <s v="AVSSXF"/>
    <s v="2SQ"/>
    <s v="W"/>
    <m/>
    <n v="500"/>
    <s v="완제품"/>
    <s v="AVSSXF 2SQ(완제품)"/>
    <s v="A/R송장 (IN)"/>
    <n v="5000"/>
    <s v="M"/>
    <n v="90.25"/>
    <n v="1.34"/>
    <n v="6679"/>
  </r>
  <r>
    <x v="2"/>
    <s v="顾客"/>
    <s v="內需"/>
    <s v="-無-"/>
    <s v="C00001"/>
    <x v="2"/>
    <s v="江苏京信电子有限公司(Cable)"/>
    <s v="자동차(조사)"/>
    <s v="AVSSXF"/>
    <n v="100012894"/>
    <s v="AVSSXF"/>
    <s v="0.3SQ"/>
    <s v="G"/>
    <s v="NPS"/>
    <n v="12000"/>
    <s v="완제품"/>
    <s v="AVSSXF 0.3SQ(완제품)"/>
    <s v="A/R송장 (IN)"/>
    <n v="36000"/>
    <s v="M"/>
    <n v="123.12"/>
    <n v="0.37"/>
    <n v="13276.8"/>
  </r>
  <r>
    <x v="2"/>
    <s v="顾客"/>
    <s v="內需"/>
    <s v="-無-"/>
    <s v="C00001"/>
    <x v="2"/>
    <s v="江苏京信电子有限公司(Cable)"/>
    <s v="자동차(조사)"/>
    <s v="AVSSXF"/>
    <n v="100011201"/>
    <s v="AVSSXF"/>
    <s v="0.3SQ"/>
    <s v="W"/>
    <s v="NPS"/>
    <n v="12000"/>
    <s v="완제품"/>
    <s v="AVSSXF 0.3SQ(완제품)"/>
    <s v="A/R송장 (IN)"/>
    <n v="24000"/>
    <s v="M"/>
    <n v="82.08"/>
    <n v="0.37"/>
    <n v="8851.2000000000007"/>
  </r>
  <r>
    <x v="2"/>
    <s v="顾客"/>
    <s v="內需"/>
    <s v="-無-"/>
    <s v="C00001"/>
    <x v="2"/>
    <s v="江苏京信电子有限公司(Cable)"/>
    <s v="자동차(조사)"/>
    <s v="AVSSXF"/>
    <n v="100012900"/>
    <s v="AVSSXF"/>
    <s v="0.3SQ"/>
    <s v="L/O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12907"/>
    <s v="AVSSXF"/>
    <s v="0.3SQ"/>
    <s v="Y"/>
    <s v="NPS"/>
    <n v="12000"/>
    <s v="완제품"/>
    <s v="AVSSXF 0.3SQ(완제품)"/>
    <s v="A/R송장 (IN)"/>
    <n v="36000"/>
    <s v="M"/>
    <n v="123.12"/>
    <n v="0.37"/>
    <n v="13276.8"/>
  </r>
  <r>
    <x v="2"/>
    <s v="顾客"/>
    <s v="內需"/>
    <s v="-無-"/>
    <s v="C00001"/>
    <x v="2"/>
    <s v="江苏京信电子有限公司(Cable)"/>
    <s v="자동차(조사)"/>
    <s v="AVSSXF"/>
    <n v="100018963"/>
    <s v="AVSSXF"/>
    <s v="0.5SQ"/>
    <s v="P/B"/>
    <s v="NPS"/>
    <n v="10000"/>
    <s v="완제품"/>
    <s v="AVSSXF 0.5SQ(완제품)"/>
    <s v="A/R송장 (IN)"/>
    <n v="10000"/>
    <s v="M"/>
    <n v="48.2"/>
    <n v="0.46"/>
    <n v="4580"/>
  </r>
  <r>
    <x v="2"/>
    <s v="顾客"/>
    <s v="內需"/>
    <s v="-無-"/>
    <s v="C00001"/>
    <x v="2"/>
    <s v="江苏京信电子有限公司(Cable)"/>
    <s v="자동차(조사)"/>
    <s v="AVSSXF"/>
    <n v="100003121"/>
    <s v="AVSSXF"/>
    <s v="2SQ"/>
    <s v="R"/>
    <m/>
    <n v="500"/>
    <s v="완제품"/>
    <s v="AVSSXF 2SQ(완제품)"/>
    <s v="A/R송장 (IN)"/>
    <n v="8500"/>
    <s v="M"/>
    <n v="153.43"/>
    <n v="1.34"/>
    <n v="11354.3"/>
  </r>
  <r>
    <x v="2"/>
    <s v="顾客"/>
    <s v="內需"/>
    <s v="-無-"/>
    <s v="C00001"/>
    <x v="2"/>
    <s v="江苏京信电子有限公司(Cable)"/>
    <s v="자동차(조사)"/>
    <s v="AVSSXF"/>
    <n v="100003122"/>
    <s v="AVSSXF"/>
    <s v="2SQ"/>
    <s v="W"/>
    <m/>
    <n v="500"/>
    <s v="완제품"/>
    <s v="AVSSXF 2SQ(완제품)"/>
    <s v="A/R송장 (IN)"/>
    <n v="9880"/>
    <s v="M"/>
    <n v="178.33"/>
    <n v="1.34"/>
    <n v="13197.7"/>
  </r>
  <r>
    <x v="2"/>
    <s v="顾客"/>
    <s v="內需"/>
    <s v="-無-"/>
    <s v="C00001"/>
    <x v="2"/>
    <s v="江苏京信电子有限公司(Cable)"/>
    <s v="자동차(조사)"/>
    <s v="AVSSXF"/>
    <n v="100003030"/>
    <s v="AVSSXF"/>
    <s v="0.5SQ"/>
    <s v="W/O"/>
    <m/>
    <n v="1000"/>
    <s v="완제품"/>
    <s v="AVSSXF 0.5SQ(완제품)"/>
    <s v="A/R송장 (IN)"/>
    <n v="16000"/>
    <s v="M"/>
    <n v="77.12"/>
    <n v="0.46"/>
    <n v="7328"/>
  </r>
  <r>
    <x v="2"/>
    <s v="顾客"/>
    <s v="內需"/>
    <s v="-無-"/>
    <s v="C00001"/>
    <x v="2"/>
    <s v="江苏京信电子有限公司(Cable)"/>
    <s v="자동차(조사)"/>
    <s v="AVSSXF"/>
    <n v="100002986"/>
    <s v="AVSSXF"/>
    <s v="0.3SQ"/>
    <s v="Y/O"/>
    <m/>
    <n v="1500"/>
    <s v="완제품"/>
    <s v="AVSSXF 0.3SQ(완제품)"/>
    <s v="A/R송장 (IN)"/>
    <n v="7500"/>
    <s v="M"/>
    <n v="25.65"/>
    <n v="0.37"/>
    <n v="2766"/>
  </r>
  <r>
    <x v="2"/>
    <s v="顾客"/>
    <s v="內需"/>
    <s v="-無-"/>
    <s v="C00001"/>
    <x v="2"/>
    <s v="江苏京信电子有限公司(Cable)"/>
    <s v="자동차(조사)"/>
    <s v="AVSSXF"/>
    <n v="100011201"/>
    <s v="AVSSXF"/>
    <s v="0.3SQ"/>
    <s v="W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03030"/>
    <s v="AVSSXF"/>
    <s v="0.5SQ"/>
    <s v="W/O"/>
    <m/>
    <n v="1000"/>
    <s v="완제품"/>
    <s v="AVSSXF 0.5SQ(완제품)"/>
    <s v="A/R송장 (IN)"/>
    <n v="2000"/>
    <s v="M"/>
    <n v="9.64"/>
    <n v="0.46"/>
    <n v="916"/>
  </r>
  <r>
    <x v="2"/>
    <s v="顾客"/>
    <s v="內需"/>
    <s v="-無-"/>
    <s v="C00001"/>
    <x v="2"/>
    <s v="江苏京信电子有限公司(Cable)"/>
    <s v="자동차(조사)"/>
    <s v="AVSSXF"/>
    <n v="100002986"/>
    <s v="AVSSXF"/>
    <s v="0.3SQ"/>
    <s v="Y/O"/>
    <m/>
    <n v="1500"/>
    <s v="완제품"/>
    <s v="AVSSXF 0.3SQ(완제품)"/>
    <s v="A/R송장 (IN)"/>
    <n v="3000"/>
    <s v="M"/>
    <n v="10.26"/>
    <n v="0.37"/>
    <n v="1106.4000000000001"/>
  </r>
  <r>
    <x v="2"/>
    <s v="顾客"/>
    <s v="內需"/>
    <s v="-無-"/>
    <s v="C00001"/>
    <x v="2"/>
    <s v="江苏京信电子有限公司(Cable)"/>
    <s v="자동차(조사)"/>
    <s v="AVSSXF"/>
    <n v="100012900"/>
    <s v="AVSSXF"/>
    <s v="0.3SQ"/>
    <s v="L/O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03030"/>
    <s v="AVSSXF"/>
    <s v="0.5SQ"/>
    <s v="W/O"/>
    <m/>
    <n v="1000"/>
    <s v="완제품"/>
    <s v="AVSSXF 0.5SQ(완제품)"/>
    <s v="A/R송장 (IN)"/>
    <n v="3000"/>
    <s v="M"/>
    <n v="14.46"/>
    <n v="0.46"/>
    <n v="1374"/>
  </r>
  <r>
    <x v="2"/>
    <s v="顾客"/>
    <s v="內需"/>
    <s v="-無-"/>
    <s v="C00001"/>
    <x v="2"/>
    <s v="江苏京信电子有限公司(Cable)"/>
    <s v="자동차(조사)"/>
    <s v="AVSSXF"/>
    <n v="100003121"/>
    <s v="AVSSXF"/>
    <s v="2SQ"/>
    <s v="R"/>
    <m/>
    <n v="500"/>
    <s v="완제품"/>
    <s v="AVSSXF 2SQ(완제품)"/>
    <s v="A/R송장 (IN)"/>
    <n v="5000"/>
    <s v="M"/>
    <n v="90.25"/>
    <n v="1.34"/>
    <n v="6679"/>
  </r>
  <r>
    <x v="2"/>
    <s v="顾客"/>
    <s v="內需"/>
    <s v="-無-"/>
    <s v="C00001"/>
    <x v="2"/>
    <s v="江苏京信电子有限公司(Cable)"/>
    <s v="자동차(조사)"/>
    <s v="AVSSXF"/>
    <n v="100018955"/>
    <s v="AVSSXF"/>
    <s v="0.5SQ"/>
    <s v="Gr"/>
    <s v="NPS"/>
    <n v="10000"/>
    <s v="완제품"/>
    <s v="AVSSXF 0.5SQ(완제품)"/>
    <s v="A/R송장 (IN)"/>
    <n v="30000"/>
    <s v="M"/>
    <n v="144.6"/>
    <n v="0.46"/>
    <n v="13740"/>
  </r>
  <r>
    <x v="2"/>
    <s v="顾客"/>
    <s v="內需"/>
    <s v="-無-"/>
    <s v="C00001"/>
    <x v="2"/>
    <s v="江苏京信电子有限公司(Cable)"/>
    <s v="자동차(조사)"/>
    <s v="AVSSXF"/>
    <n v="100018951"/>
    <s v="AVSSXF"/>
    <s v="0.5SQ"/>
    <s v="B"/>
    <s v="NPS"/>
    <n v="10000"/>
    <s v="완제품"/>
    <s v="AVSSXF 0.5SQ(완제품)"/>
    <s v="A/R송장 (IN)"/>
    <n v="10000"/>
    <s v="M"/>
    <n v="48.2"/>
    <n v="0.46"/>
    <n v="4580"/>
  </r>
  <r>
    <x v="2"/>
    <s v="顾客"/>
    <s v="內需"/>
    <s v="-無-"/>
    <s v="C00001"/>
    <x v="2"/>
    <s v="江苏京信电子有限公司(Cable)"/>
    <s v="자동차(조사)"/>
    <s v="AVSSXF"/>
    <n v="100012941"/>
    <s v="AVSSXF"/>
    <s v="1.25SQ"/>
    <s v="G"/>
    <s v="NPS"/>
    <n v="5000"/>
    <s v="완제품"/>
    <s v="AVSSXF 1.25SQ(완제품)"/>
    <s v="A/R송장 (IN)"/>
    <n v="5000"/>
    <s v="M"/>
    <n v="58.2"/>
    <n v="0.91"/>
    <n v="4568.5"/>
  </r>
  <r>
    <x v="2"/>
    <s v="顾客"/>
    <s v="內需"/>
    <s v="-無-"/>
    <s v="C00001"/>
    <x v="2"/>
    <s v="江苏京信电子有限公司(Cable)"/>
    <s v="자동차(조사)"/>
    <s v="AVSSXF"/>
    <n v="100003094"/>
    <s v="AVSSXF"/>
    <s v="1.25SQ"/>
    <s v="O"/>
    <m/>
    <n v="500"/>
    <s v="완제품"/>
    <s v="AVSSXF 1.25SQ(완제품)"/>
    <s v="A/R송장 (IN)"/>
    <n v="3500"/>
    <s v="M"/>
    <n v="40.74"/>
    <n v="0.91"/>
    <n v="3197.95"/>
  </r>
  <r>
    <x v="2"/>
    <s v="顾客"/>
    <s v="內需"/>
    <s v="-無-"/>
    <s v="C00001"/>
    <x v="2"/>
    <s v="江苏京信电子有限公司(Cable)"/>
    <s v="자동차(조사)"/>
    <s v="AVSSXF"/>
    <n v="100012945"/>
    <s v="AVSSXF"/>
    <s v="1.25SQ"/>
    <s v="P"/>
    <s v="NPS"/>
    <n v="5000"/>
    <s v="완제품"/>
    <s v="AVSSXF 1.25SQ(완제품)"/>
    <s v="A/R송장 (IN)"/>
    <n v="10000"/>
    <s v="M"/>
    <n v="116.4"/>
    <n v="0.91"/>
    <n v="9137"/>
  </r>
  <r>
    <x v="2"/>
    <s v="顾客"/>
    <s v="內需"/>
    <s v="-無-"/>
    <s v="C00001"/>
    <x v="2"/>
    <s v="江苏京信电子有限公司(Cable)"/>
    <s v="자동차(조사)"/>
    <s v="AVSSXF"/>
    <n v="191000003"/>
    <s v="AVSSXF"/>
    <s v="1.25SQ"/>
    <s v="Y"/>
    <s v="NPS"/>
    <n v="5000"/>
    <s v="완제품"/>
    <s v="AVSSXF 1.25SQ(완제품)"/>
    <s v="A/R송장 (IN)"/>
    <n v="10000"/>
    <s v="M"/>
    <n v="116.4"/>
    <n v="0.91"/>
    <n v="9137"/>
  </r>
  <r>
    <x v="2"/>
    <s v="顾客"/>
    <s v="內需"/>
    <s v="-無-"/>
    <s v="C00001"/>
    <x v="2"/>
    <s v="江苏京信电子有限公司(Cable)"/>
    <s v="자동차(조사)"/>
    <s v="AVSSXF"/>
    <n v="100003136"/>
    <s v="AVSSXF"/>
    <s v="2.5SQ"/>
    <s v="R"/>
    <m/>
    <n v="400"/>
    <s v="완제품"/>
    <s v="AVSSXF 2.5SQ(완제품)"/>
    <s v="A/R송장 (IN)"/>
    <n v="5600"/>
    <s v="M"/>
    <n v="133.94999999999999"/>
    <n v="1.77"/>
    <n v="9933.2800000000007"/>
  </r>
  <r>
    <x v="2"/>
    <s v="顾客"/>
    <s v="內需"/>
    <s v="-無-"/>
    <s v="C00001"/>
    <x v="2"/>
    <s v="江苏京信电子有限公司(Cable)"/>
    <s v="자동차(조사)"/>
    <s v="AVSSXF"/>
    <n v="100018967"/>
    <s v="AVSSXF"/>
    <s v="0.5SQ"/>
    <s v="W"/>
    <s v="NPS"/>
    <n v="10000"/>
    <s v="완제품"/>
    <s v="AVSSXF 0.5SQ(완제품)"/>
    <s v="A/R송장 (IN)"/>
    <n v="40000"/>
    <s v="M"/>
    <n v="192.8"/>
    <n v="0.46"/>
    <n v="18320"/>
  </r>
  <r>
    <x v="2"/>
    <s v="顾客"/>
    <s v="內需"/>
    <s v="-無-"/>
    <s v="C00001"/>
    <x v="2"/>
    <s v="江苏京信电子有限公司(Cable)"/>
    <s v="자동차(조사)"/>
    <s v="AVSSXF"/>
    <n v="100012946"/>
    <s v="AVSSXF"/>
    <s v="1.25SQ"/>
    <s v="R"/>
    <s v="NPS"/>
    <n v="5000"/>
    <s v="완제품"/>
    <s v="AVSSXF 1.25SQ(완제품)"/>
    <s v="A/R송장 (IN)"/>
    <n v="15000"/>
    <s v="M"/>
    <n v="174.6"/>
    <n v="0.91"/>
    <n v="13705.5"/>
  </r>
  <r>
    <x v="2"/>
    <s v="顾客"/>
    <s v="內需"/>
    <s v="-無-"/>
    <s v="C00001"/>
    <x v="2"/>
    <s v="江苏京信电子有限公司(Cable)"/>
    <s v="자동차(조사)"/>
    <s v="AVSSXF"/>
    <n v="100012945"/>
    <s v="AVSSXF"/>
    <s v="1.25SQ"/>
    <s v="P"/>
    <s v="NPS"/>
    <n v="5000"/>
    <s v="완제품"/>
    <s v="AVSSXF 1.25SQ(완제품)"/>
    <s v="A/R송장 (IN)"/>
    <n v="20000"/>
    <s v="M"/>
    <n v="232.8"/>
    <n v="0.91"/>
    <n v="18274"/>
  </r>
  <r>
    <x v="2"/>
    <s v="顾客"/>
    <s v="內需"/>
    <s v="-無-"/>
    <s v="C00001"/>
    <x v="2"/>
    <s v="江苏京信电子有限公司(Cable)"/>
    <s v="자동차(조사)"/>
    <s v="AVSSXF"/>
    <n v="100012941"/>
    <s v="AVSSXF"/>
    <s v="1.25SQ"/>
    <s v="G"/>
    <s v="NPS"/>
    <n v="5000"/>
    <s v="완제품"/>
    <s v="AVSSXF 1.25SQ(완제품)"/>
    <s v="A/R송장 (IN)"/>
    <n v="15000"/>
    <s v="M"/>
    <n v="174.6"/>
    <n v="0.91"/>
    <n v="13705.5"/>
  </r>
  <r>
    <x v="2"/>
    <s v="顾客"/>
    <s v="內需"/>
    <s v="-無-"/>
    <s v="C00001"/>
    <x v="2"/>
    <s v="江苏京信电子有限公司(Cable)"/>
    <s v="자동차(조사)"/>
    <s v="AVSSXF"/>
    <n v="191000003"/>
    <s v="AVSSXF"/>
    <s v="1.25SQ"/>
    <s v="Y"/>
    <s v="NPS"/>
    <n v="5000"/>
    <s v="완제품"/>
    <s v="AVSSXF 1.25SQ(완제품)"/>
    <s v="A/R송장 (IN)"/>
    <n v="20000"/>
    <s v="M"/>
    <n v="232.8"/>
    <n v="0.91"/>
    <n v="18274"/>
  </r>
  <r>
    <x v="2"/>
    <s v="顾客"/>
    <s v="內需"/>
    <s v="-無-"/>
    <s v="C00001"/>
    <x v="2"/>
    <s v="江苏京信电子有限公司(Cable)"/>
    <s v="자동차(조사)"/>
    <s v="AVSSXF"/>
    <n v="100012934"/>
    <s v="AVSSXF"/>
    <s v="0.85SQ"/>
    <s v="Gr"/>
    <s v="NPS"/>
    <n v="8000"/>
    <s v="완제품"/>
    <s v="AVSSXF 0.85SQ(완제품)"/>
    <s v="A/R송장 (IN)"/>
    <n v="16000"/>
    <s v="M"/>
    <n v="124.16"/>
    <n v="0.63"/>
    <n v="10099.200000000001"/>
  </r>
  <r>
    <x v="2"/>
    <s v="顾客"/>
    <s v="內需"/>
    <s v="-無-"/>
    <s v="C00001"/>
    <x v="2"/>
    <s v="江苏京信电子有限公司(Cable)"/>
    <s v="자동차(조사)"/>
    <s v="AVSSXF"/>
    <n v="100012936"/>
    <s v="AVSSXF"/>
    <s v="0.85SQ"/>
    <s v="R"/>
    <s v="NPS"/>
    <n v="8000"/>
    <s v="완제품"/>
    <s v="AVSSXF 0.85SQ(완제품)"/>
    <s v="A/R송장 (IN)"/>
    <n v="16000"/>
    <s v="M"/>
    <n v="124.16"/>
    <n v="0.63"/>
    <n v="10099.200000000001"/>
  </r>
  <r>
    <x v="2"/>
    <s v="顾客"/>
    <s v="內需"/>
    <s v="-無-"/>
    <s v="C00001"/>
    <x v="2"/>
    <s v="江苏京信电子有限公司(Cable)"/>
    <s v="자동차(조사)"/>
    <s v="AVSSXF"/>
    <n v="100020831"/>
    <s v="AVSSXF"/>
    <s v="0.75SQ"/>
    <s v="O"/>
    <s v="NPS"/>
    <n v="8000"/>
    <s v="완제품"/>
    <s v="AVSSXF 0.75SQ(완제품)"/>
    <s v="A/R송장 (IN)"/>
    <n v="32000"/>
    <s v="M"/>
    <n v="225.92"/>
    <n v="0.59"/>
    <n v="18912"/>
  </r>
  <r>
    <x v="2"/>
    <s v="顾客"/>
    <s v="內需"/>
    <s v="-無-"/>
    <s v="C00001"/>
    <x v="2"/>
    <s v="江苏京信电子有限公司(Cable)"/>
    <s v="자동차(조사)"/>
    <s v="AVSSXF"/>
    <n v="100012931"/>
    <s v="AVSSXF"/>
    <s v="0.75SQ"/>
    <s v="R"/>
    <s v="NPS"/>
    <n v="8000"/>
    <s v="완제품"/>
    <s v="AVSSXF 0.75SQ(완제품)"/>
    <s v="A/R송장 (IN)"/>
    <n v="8000"/>
    <s v="M"/>
    <n v="56.48"/>
    <n v="0.59"/>
    <n v="4728"/>
  </r>
  <r>
    <x v="2"/>
    <s v="顾客"/>
    <s v="內需"/>
    <s v="-無-"/>
    <s v="C00001"/>
    <x v="2"/>
    <s v="江苏京信电子有限公司(Cable)"/>
    <s v="자동차(조사)"/>
    <s v="AVSSXF"/>
    <n v="100003039"/>
    <s v="AVSSXF"/>
    <s v="0.75SQ"/>
    <s v="Gr"/>
    <m/>
    <n v="1000"/>
    <s v="완제품"/>
    <s v="AVSSXF 0.75SQ(완제품)"/>
    <s v="A/R송장 (IN)"/>
    <n v="11600"/>
    <s v="M"/>
    <n v="81.900000000000006"/>
    <n v="0.59"/>
    <n v="6855.6"/>
  </r>
  <r>
    <x v="2"/>
    <s v="顾客"/>
    <s v="內需"/>
    <s v="-無-"/>
    <s v="C00001"/>
    <x v="2"/>
    <s v="江苏京信电子有限公司(Cable)"/>
    <s v="자동차(조사)"/>
    <s v="AVSSXF"/>
    <n v="100003087"/>
    <s v="AVSSXF"/>
    <s v="0.85SQ"/>
    <s v="Y"/>
    <m/>
    <n v="1000"/>
    <s v="완제품"/>
    <s v="AVSSXF 0.85SQ(완제품)"/>
    <s v="A/R송장 (IN)"/>
    <n v="2000"/>
    <s v="M"/>
    <n v="15.52"/>
    <n v="0.63"/>
    <n v="1262.4000000000001"/>
  </r>
  <r>
    <x v="2"/>
    <s v="顾客"/>
    <s v="內需"/>
    <s v="-無-"/>
    <s v="C00001"/>
    <x v="2"/>
    <s v="江苏京信电子有限公司(Cable)"/>
    <s v="자동차(조사)"/>
    <s v="AVSSXF"/>
    <n v="100012934"/>
    <s v="AVSSXF"/>
    <s v="0.85SQ"/>
    <s v="Gr"/>
    <s v="NPS"/>
    <n v="8000"/>
    <s v="완제품"/>
    <s v="AVSSXF 0.85SQ(완제품)"/>
    <s v="A/R송장 (IN)"/>
    <n v="8000"/>
    <s v="M"/>
    <n v="62.08"/>
    <n v="0.63"/>
    <n v="5049.6000000000004"/>
  </r>
  <r>
    <x v="2"/>
    <s v="顾客"/>
    <s v="內需"/>
    <s v="-無-"/>
    <s v="C00001"/>
    <x v="2"/>
    <s v="江苏京信电子有限公司(Cable)"/>
    <s v="자동차(조사)"/>
    <s v="AVSSXF"/>
    <n v="100012946"/>
    <s v="AVSSXF"/>
    <s v="1.25SQ"/>
    <s v="R"/>
    <s v="NPS"/>
    <n v="5000"/>
    <s v="완제품"/>
    <s v="AVSSXF 1.25SQ(완제품)"/>
    <s v="A/R송장 (IN)"/>
    <n v="5000"/>
    <s v="M"/>
    <n v="58.2"/>
    <n v="0.91"/>
    <n v="4568.5"/>
  </r>
  <r>
    <x v="2"/>
    <s v="顾客"/>
    <s v="內需"/>
    <s v="-無-"/>
    <s v="C00001"/>
    <x v="2"/>
    <s v="江苏京信电子有限公司(Cable)"/>
    <s v="자동차(조사)"/>
    <s v="AVSSXF"/>
    <n v="100012936"/>
    <s v="AVSSXF"/>
    <s v="0.85SQ"/>
    <s v="R"/>
    <s v="NPS"/>
    <n v="8000"/>
    <s v="완제품"/>
    <s v="AVSSXF 0.85SQ(완제품)"/>
    <s v="A/R송장 (IN)"/>
    <n v="8000"/>
    <s v="M"/>
    <n v="62.08"/>
    <n v="0.63"/>
    <n v="5049.6000000000004"/>
  </r>
  <r>
    <x v="2"/>
    <s v="顾客"/>
    <s v="內需"/>
    <s v="-無-"/>
    <s v="C00001"/>
    <x v="2"/>
    <s v="江苏京信电子有限公司(Cable)"/>
    <s v="자동차(조사)"/>
    <s v="AVSSXF"/>
    <n v="100003039"/>
    <s v="AVSSXF"/>
    <s v="0.75SQ"/>
    <s v="Gr"/>
    <m/>
    <n v="1000"/>
    <s v="완제품"/>
    <s v="AVSSXF 0.75SQ(완제품)"/>
    <s v="A/R송장 (IN)"/>
    <n v="3000"/>
    <s v="M"/>
    <n v="21.18"/>
    <n v="0.59"/>
    <n v="1773"/>
  </r>
  <r>
    <x v="2"/>
    <s v="顾客"/>
    <s v="內需"/>
    <s v="-無-"/>
    <s v="C00001"/>
    <x v="2"/>
    <s v="江苏京信电子有限公司(Cable)"/>
    <s v="자동차(조사)"/>
    <s v="AVSSXF"/>
    <n v="100003072"/>
    <s v="AVSSXF"/>
    <s v="0.85SQ"/>
    <s v="G"/>
    <m/>
    <n v="1000"/>
    <s v="완제품"/>
    <s v="AVSSXF 0.85SQ(완제품)"/>
    <s v="A/R송장 (IN)"/>
    <n v="1000"/>
    <s v="M"/>
    <n v="7.76"/>
    <n v="0.63"/>
    <n v="631.20000000000005"/>
  </r>
  <r>
    <x v="2"/>
    <s v="顾客"/>
    <s v="內需"/>
    <s v="-無-"/>
    <s v="C00001"/>
    <x v="2"/>
    <s v="江苏京信电子有限公司(Cable)"/>
    <s v="자동차(조사)"/>
    <s v="AVSSXF"/>
    <n v="191000003"/>
    <s v="AVSSXF"/>
    <s v="1.25SQ"/>
    <s v="Y"/>
    <s v="NPS"/>
    <n v="5000"/>
    <s v="완제품"/>
    <s v="AVSSXF 1.25SQ(완제품)"/>
    <s v="A/R송장 (IN)"/>
    <n v="5000"/>
    <s v="M"/>
    <n v="58.2"/>
    <n v="0.91"/>
    <n v="4568.5"/>
  </r>
  <r>
    <x v="2"/>
    <s v="顾客"/>
    <s v="內需"/>
    <s v="-無-"/>
    <s v="C00001"/>
    <x v="2"/>
    <s v="江苏京信电子有限公司(Cable)"/>
    <s v="자동차(조사)"/>
    <s v="AVSSXF"/>
    <n v="100012934"/>
    <s v="AVSSXF"/>
    <s v="0.85SQ"/>
    <s v="Gr"/>
    <s v="NPS"/>
    <n v="8000"/>
    <s v="완제품"/>
    <s v="AVSSXF 0.85SQ(완제품)"/>
    <s v="A/R송장 (IN)"/>
    <n v="8000"/>
    <s v="M"/>
    <n v="62.08"/>
    <n v="0.63"/>
    <n v="5049.6000000000004"/>
  </r>
  <r>
    <x v="2"/>
    <s v="顾客"/>
    <s v="內需"/>
    <s v="-無-"/>
    <s v="C00001"/>
    <x v="2"/>
    <s v="江苏京信电子有限公司(Cable)"/>
    <s v="자동차(조사)"/>
    <s v="AVSSXF"/>
    <n v="100003072"/>
    <s v="AVSSXF"/>
    <s v="0.85SQ"/>
    <s v="G"/>
    <m/>
    <n v="1000"/>
    <s v="완제품"/>
    <s v="AVSSXF 0.85SQ(완제품)"/>
    <s v="A/R송장 (IN)"/>
    <n v="4000"/>
    <s v="M"/>
    <n v="31.04"/>
    <n v="0.63"/>
    <n v="2524.8000000000002"/>
  </r>
  <r>
    <x v="2"/>
    <s v="顾客"/>
    <s v="內需"/>
    <s v="-無-"/>
    <s v="C00001"/>
    <x v="2"/>
    <s v="江苏京信电子有限公司(Cable)"/>
    <s v="자동차(조사)"/>
    <s v="AVSSXF"/>
    <n v="100003087"/>
    <s v="AVSSXF"/>
    <s v="0.85SQ"/>
    <s v="Y"/>
    <m/>
    <n v="1000"/>
    <s v="완제품"/>
    <s v="AVSSXF 0.85SQ(완제품)"/>
    <s v="A/R송장 (IN)"/>
    <n v="3000"/>
    <s v="M"/>
    <n v="23.28"/>
    <n v="0.63"/>
    <n v="1893.6"/>
  </r>
  <r>
    <x v="2"/>
    <s v="顾客"/>
    <s v="內需"/>
    <s v="-無-"/>
    <s v="C00001"/>
    <x v="2"/>
    <s v="江苏京信电子有限公司(Cable)"/>
    <s v="자동차(조사)"/>
    <s v="AVSSXF"/>
    <n v="100003136"/>
    <s v="AVSSXF"/>
    <s v="2.5SQ"/>
    <s v="R"/>
    <m/>
    <n v="400"/>
    <s v="완제품"/>
    <s v="AVSSXF 2.5SQ(완제품)"/>
    <s v="A/R송장 (IN)"/>
    <n v="1600"/>
    <s v="M"/>
    <n v="38.270000000000003"/>
    <n v="1.77"/>
    <n v="2838.08"/>
  </r>
  <r>
    <x v="2"/>
    <s v="顾客"/>
    <s v="內需"/>
    <s v="-無-"/>
    <s v="C00001"/>
    <x v="2"/>
    <s v="江苏京信电子有限公司(Cable)"/>
    <s v="자동차(조사)"/>
    <s v="AVSSXF"/>
    <n v="100012363"/>
    <s v="AVSSXF"/>
    <s v="2SQ"/>
    <s v="B"/>
    <s v="NPS"/>
    <n v="3000"/>
    <s v="완제품"/>
    <s v="AVSSXF 2SQ(완제품)"/>
    <s v="A/R송장 (IN)"/>
    <n v="12000"/>
    <s v="M"/>
    <n v="216.6"/>
    <n v="1.34"/>
    <n v="16029.6"/>
  </r>
  <r>
    <x v="2"/>
    <s v="顾客"/>
    <s v="內需"/>
    <s v="-無-"/>
    <s v="C00001"/>
    <x v="2"/>
    <s v="江苏京信电子有限公司(Cable)"/>
    <s v="자동차(조사)"/>
    <s v="AVSSXF"/>
    <n v="100018955"/>
    <s v="AVSSXF"/>
    <s v="0.5SQ"/>
    <s v="Gr"/>
    <s v="NPS"/>
    <n v="10000"/>
    <s v="완제품"/>
    <s v="AVSSXF 0.5SQ(완제품)"/>
    <s v="A/R송장 (IN)"/>
    <n v="30000"/>
    <s v="M"/>
    <n v="144.6"/>
    <n v="0.46"/>
    <n v="13740"/>
  </r>
  <r>
    <x v="2"/>
    <s v="顾客"/>
    <s v="內需"/>
    <s v="-無-"/>
    <s v="C00001"/>
    <x v="2"/>
    <s v="江苏京信电子有限公司(Cable)"/>
    <s v="자동차(조사)"/>
    <s v="AVSSXF"/>
    <n v="100018952"/>
    <s v="AVSSXF"/>
    <s v="0.5SQ"/>
    <s v="Br"/>
    <s v="NPS"/>
    <n v="10000"/>
    <s v="완제품"/>
    <s v="AVSSXF 0.5SQ(완제품)"/>
    <s v="A/R송장 (IN)"/>
    <n v="20000"/>
    <s v="M"/>
    <n v="96.4"/>
    <n v="0.46"/>
    <n v="9160"/>
  </r>
  <r>
    <x v="2"/>
    <s v="顾客"/>
    <s v="內需"/>
    <s v="-無-"/>
    <s v="C00001"/>
    <x v="2"/>
    <s v="江苏京信电子有限公司(Cable)"/>
    <s v="자동차(조사)"/>
    <s v="AVSSXF"/>
    <n v="100011191"/>
    <s v="AVSSXF"/>
    <s v="0.3SQ"/>
    <s v="B"/>
    <s v="NPS"/>
    <n v="12000"/>
    <s v="완제품"/>
    <s v="AVSSXF 0.3SQ(완제품)"/>
    <s v="A/R송장 (IN)"/>
    <n v="18000"/>
    <s v="M"/>
    <n v="61.56"/>
    <n v="0.37"/>
    <n v="6638.4"/>
  </r>
  <r>
    <x v="2"/>
    <s v="顾客"/>
    <s v="內需"/>
    <s v="-無-"/>
    <s v="C00001"/>
    <x v="2"/>
    <s v="江苏京信电子有限公司(Cable)"/>
    <s v="자동차(조사)"/>
    <s v="AVSSXF"/>
    <n v="100018962"/>
    <s v="AVSSXF"/>
    <s v="0.5SQ"/>
    <s v="P"/>
    <s v="NPS"/>
    <n v="10000"/>
    <s v="완제품"/>
    <s v="AVSSXF 0.5SQ(완제품)"/>
    <s v="A/R송장 (IN)"/>
    <n v="30000"/>
    <s v="M"/>
    <n v="144.6"/>
    <n v="0.46"/>
    <n v="13740"/>
  </r>
  <r>
    <x v="2"/>
    <s v="顾客"/>
    <s v="內需"/>
    <s v="-無-"/>
    <s v="C00001"/>
    <x v="2"/>
    <s v="江苏京信电子有限公司(Cable)"/>
    <s v="자동차(조사)"/>
    <s v="AVSSXF"/>
    <n v="100012905"/>
    <s v="AVSSXF"/>
    <s v="0.3SQ"/>
    <s v="R"/>
    <s v="NPS"/>
    <n v="12000"/>
    <s v="완제품"/>
    <s v="AVSSXF 0.3SQ(완제품)"/>
    <s v="A/R송장 (IN)"/>
    <n v="24000"/>
    <s v="M"/>
    <n v="82.08"/>
    <n v="0.37"/>
    <n v="8851.2000000000007"/>
  </r>
  <r>
    <x v="2"/>
    <s v="顾客"/>
    <s v="內需"/>
    <s v="-無-"/>
    <s v="C00001"/>
    <x v="2"/>
    <s v="江苏京信电子有限公司(Cable)"/>
    <s v="자동차(조사)"/>
    <s v="AVSSXF"/>
    <n v="100012939"/>
    <s v="AVSSXF"/>
    <s v="1.25SQ"/>
    <s v="B"/>
    <s v="NPS"/>
    <n v="5000"/>
    <s v="완제품"/>
    <s v="AVSSXF 1.25SQ(완제품)"/>
    <s v="A/R송장 (IN)"/>
    <n v="9000"/>
    <s v="M"/>
    <n v="104.76"/>
    <n v="0.91"/>
    <n v="8223.2999999999993"/>
  </r>
  <r>
    <x v="2"/>
    <s v="顾客"/>
    <s v="內需"/>
    <s v="-無-"/>
    <s v="C00001"/>
    <x v="2"/>
    <s v="江苏京信电子有限公司(Cable)"/>
    <s v="자동차(조사)"/>
    <s v="AVSSXF"/>
    <n v="100013455"/>
    <s v="AVSSXF"/>
    <s v="0.3SQ"/>
    <s v="R/B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13829"/>
    <s v="AVSSXF"/>
    <s v="0.3SQ"/>
    <s v="O/B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18954"/>
    <s v="AVSSXF"/>
    <s v="0.5SQ"/>
    <s v="G/O"/>
    <s v="NPS"/>
    <n v="10000"/>
    <s v="완제품"/>
    <s v="AVSSXF 0.5SQ(완제품)"/>
    <s v="A/R송장 (IN)"/>
    <n v="20000"/>
    <s v="M"/>
    <n v="96.4"/>
    <n v="0.46"/>
    <n v="9160"/>
  </r>
  <r>
    <x v="2"/>
    <s v="顾客"/>
    <s v="內需"/>
    <s v="-無-"/>
    <s v="C00001"/>
    <x v="2"/>
    <s v="江苏京信电子有限公司(Cable)"/>
    <s v="자동차(조사)"/>
    <s v="AVSSXF"/>
    <n v="100018993"/>
    <s v="AVSSXF"/>
    <s v="0.5SQ"/>
    <s v="Y/B"/>
    <s v="NPS"/>
    <n v="10000"/>
    <s v="완제품"/>
    <s v="AVSSXF 0.5SQ(완제품)"/>
    <s v="A/R송장 (IN)"/>
    <n v="10000"/>
    <s v="M"/>
    <n v="48.2"/>
    <n v="0.46"/>
    <n v="4580"/>
  </r>
  <r>
    <x v="2"/>
    <s v="顾客"/>
    <s v="內需"/>
    <s v="-無-"/>
    <s v="C00001"/>
    <x v="2"/>
    <s v="江苏京信电子有限公司(Cable)"/>
    <s v="자동차(조사)"/>
    <s v="AVSSXF"/>
    <n v="100012893"/>
    <s v="AVSSXF"/>
    <s v="0.3SQ"/>
    <s v="Br/O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11199"/>
    <s v="AVSSXF"/>
    <s v="0.3SQ"/>
    <s v="P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11194"/>
    <s v="AVSSXF"/>
    <s v="0.3SQ"/>
    <s v="Gr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12901"/>
    <s v="AVSSXF"/>
    <s v="0.3SQ"/>
    <s v="O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18951"/>
    <s v="AVSSXF"/>
    <s v="0.5SQ"/>
    <s v="B"/>
    <s v="NPS"/>
    <n v="10000"/>
    <s v="완제품"/>
    <s v="AVSSXF 0.5SQ(완제품)"/>
    <s v="A/R송장 (IN)"/>
    <n v="10000"/>
    <s v="M"/>
    <n v="48.2"/>
    <n v="0.46"/>
    <n v="4580"/>
  </r>
  <r>
    <x v="2"/>
    <s v="顾客"/>
    <s v="內需"/>
    <s v="-無-"/>
    <s v="C00001"/>
    <x v="2"/>
    <s v="江苏京信电子有限公司(Cable)"/>
    <s v="자동차(조사)"/>
    <s v="AVSSXF"/>
    <n v="100003094"/>
    <s v="AVSSXF"/>
    <s v="1.25SQ"/>
    <s v="O"/>
    <m/>
    <n v="500"/>
    <s v="완제품"/>
    <s v="AVSSXF 1.25SQ(완제품)"/>
    <s v="A/R송장 (IN)"/>
    <n v="6000"/>
    <s v="M"/>
    <n v="69.84"/>
    <n v="0.91"/>
    <n v="5482.2"/>
  </r>
  <r>
    <x v="2"/>
    <s v="顾客"/>
    <s v="內需"/>
    <s v="-無-"/>
    <s v="C00001"/>
    <x v="2"/>
    <s v="江苏京信电子有限公司(Cable)"/>
    <s v="자동차(조사)"/>
    <s v="AVSSXF"/>
    <n v="100003094"/>
    <s v="AVSSXF"/>
    <s v="1.25SQ"/>
    <s v="O"/>
    <m/>
    <n v="500"/>
    <s v="완제품"/>
    <s v="AVSSXF 1.25SQ(완제품)"/>
    <s v="A/R송장 (IN)"/>
    <n v="500"/>
    <s v="M"/>
    <n v="5.82"/>
    <n v="0.91"/>
    <n v="456.85"/>
  </r>
  <r>
    <x v="2"/>
    <s v="顾客"/>
    <s v="內需"/>
    <s v="-無-"/>
    <s v="C00001"/>
    <x v="2"/>
    <s v="江苏京信电子有限公司(Cable)"/>
    <s v="자동차(조사)"/>
    <s v="AVSSXF"/>
    <n v="100003127"/>
    <s v="AVSSXF"/>
    <s v="2.5SQ"/>
    <s v="B"/>
    <m/>
    <n v="400"/>
    <s v="완제품"/>
    <s v="AVSSXF 2.5SQ(완제품)"/>
    <s v="A/R송장 (IN)"/>
    <n v="1600"/>
    <s v="M"/>
    <n v="38.270000000000003"/>
    <n v="1.77"/>
    <n v="2838.08"/>
  </r>
  <r>
    <x v="2"/>
    <s v="顾客"/>
    <s v="內需"/>
    <s v="-無-"/>
    <s v="C00001"/>
    <x v="2"/>
    <s v="江苏京信电子有限公司(Cable)"/>
    <s v="자동차(조사)"/>
    <s v="AVSSXF"/>
    <n v="100002988"/>
    <s v="AVSSXF"/>
    <s v="0.5SQ"/>
    <s v="Gr/B"/>
    <m/>
    <n v="1000"/>
    <s v="완제품"/>
    <s v="AVSSXF 0.5SQ(완제품)"/>
    <s v="A/R송장 (IN)"/>
    <n v="8000"/>
    <s v="M"/>
    <n v="38.56"/>
    <n v="0.46"/>
    <n v="3664"/>
  </r>
  <r>
    <x v="2"/>
    <s v="顾客"/>
    <s v="內需"/>
    <s v="-無-"/>
    <s v="C00001"/>
    <x v="2"/>
    <s v="江苏京信电子有限公司(Cable)"/>
    <s v="자동차(조사)"/>
    <s v="AVSSXF"/>
    <n v="100002980"/>
    <s v="AVSSXF"/>
    <s v="0.3SQ"/>
    <s v="R/O"/>
    <m/>
    <n v="1500"/>
    <s v="완제품"/>
    <s v="AVSSXF 0.3SQ(완제품)"/>
    <s v="A/R송장 (IN)"/>
    <n v="3000"/>
    <s v="M"/>
    <n v="10.26"/>
    <n v="0.37"/>
    <n v="1106.4000000000001"/>
  </r>
  <r>
    <x v="2"/>
    <s v="顾客"/>
    <s v="內需"/>
    <s v="-無-"/>
    <s v="C00001"/>
    <x v="2"/>
    <s v="江苏京信电子有限公司(Cable)"/>
    <s v="자동차(조사)"/>
    <s v="AVSSXF"/>
    <n v="100003088"/>
    <s v="AVSSXF"/>
    <s v="1.25SQ"/>
    <s v="Gr"/>
    <m/>
    <n v="500"/>
    <s v="완제품"/>
    <s v="AVSSXF 1.25SQ(완제품)"/>
    <s v="A/R송장 (IN)"/>
    <n v="1000"/>
    <s v="M"/>
    <n v="11.64"/>
    <n v="0.91"/>
    <n v="913.7"/>
  </r>
  <r>
    <x v="2"/>
    <s v="顾客"/>
    <s v="內需"/>
    <s v="-無-"/>
    <s v="C00001"/>
    <x v="2"/>
    <s v="江苏京信电子有限公司(Cable)"/>
    <s v="자동차(조사)"/>
    <s v="AVSSXF"/>
    <n v="100013458"/>
    <s v="AVSSXF"/>
    <s v="0.3SQ"/>
    <s v="Y/B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12928"/>
    <s v="AVSSXF"/>
    <s v="0.75SQ"/>
    <s v="G"/>
    <s v="NPS"/>
    <n v="8000"/>
    <s v="완제품"/>
    <s v="AVSSXF 0.75SQ(완제품)"/>
    <s v="A/R송장 (IN)"/>
    <n v="8000"/>
    <s v="M"/>
    <n v="56.48"/>
    <n v="0.59"/>
    <n v="4728"/>
  </r>
  <r>
    <x v="2"/>
    <s v="顾客"/>
    <s v="內需"/>
    <s v="-無-"/>
    <s v="C00001"/>
    <x v="2"/>
    <s v="江苏京信电子有限公司(Cable)"/>
    <s v="자동차(조사)"/>
    <s v="AVSSXF"/>
    <n v="100018964"/>
    <s v="AVSSXF"/>
    <s v="0.5SQ"/>
    <s v="R"/>
    <s v="NPS"/>
    <n v="10000"/>
    <s v="완제품"/>
    <s v="AVSSXF 0.5SQ(완제품)"/>
    <s v="A/R송장 (IN)"/>
    <n v="10000"/>
    <s v="M"/>
    <n v="48.2"/>
    <n v="0.46"/>
    <n v="4580"/>
  </r>
  <r>
    <x v="2"/>
    <s v="顾客"/>
    <s v="內需"/>
    <s v="-無-"/>
    <s v="C00001"/>
    <x v="2"/>
    <s v="江苏京信电子有限公司(Cable)"/>
    <s v="자동차(조사)"/>
    <s v="AVSSXF"/>
    <n v="100012945"/>
    <s v="AVSSXF"/>
    <s v="1.25SQ"/>
    <s v="P"/>
    <s v="NPS"/>
    <n v="5000"/>
    <s v="완제품"/>
    <s v="AVSSXF 1.25SQ(완제품)"/>
    <s v="A/R송장 (IN)"/>
    <n v="10000"/>
    <s v="M"/>
    <n v="116.4"/>
    <n v="0.91"/>
    <n v="9137"/>
  </r>
  <r>
    <x v="2"/>
    <s v="顾客"/>
    <s v="內需"/>
    <s v="-無-"/>
    <s v="C00001"/>
    <x v="2"/>
    <s v="江苏京信电子有限公司(Cable)"/>
    <s v="자동차(조사)"/>
    <s v="AVSSXF"/>
    <n v="100018955"/>
    <s v="AVSSXF"/>
    <s v="0.5SQ"/>
    <s v="Gr"/>
    <s v="NPS"/>
    <n v="10000"/>
    <s v="완제품"/>
    <s v="AVSSXF 0.5SQ(완제품)"/>
    <s v="A/R송장 (IN)"/>
    <n v="20000"/>
    <s v="M"/>
    <n v="96.4"/>
    <n v="0.46"/>
    <n v="9160"/>
  </r>
  <r>
    <x v="2"/>
    <s v="顾客"/>
    <s v="內需"/>
    <s v="-無-"/>
    <s v="C00001"/>
    <x v="2"/>
    <s v="江苏京信电子有限公司(Cable)"/>
    <s v="자동차(조사)"/>
    <s v="AVSSXF"/>
    <n v="100011199"/>
    <s v="AVSSXF"/>
    <s v="0.3SQ"/>
    <s v="P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02991"/>
    <s v="AVSSXF"/>
    <s v="0.5SQ"/>
    <s v="B/O"/>
    <m/>
    <n v="1000"/>
    <s v="완제품"/>
    <s v="AVSSXF 0.5SQ(완제품)"/>
    <s v="A/R송장 (IN)"/>
    <n v="1000"/>
    <s v="M"/>
    <n v="4.82"/>
    <n v="0.46"/>
    <n v="458"/>
  </r>
  <r>
    <x v="2"/>
    <s v="顾客"/>
    <s v="內需"/>
    <s v="-無-"/>
    <s v="C00001"/>
    <x v="2"/>
    <s v="江苏京信电子有限公司(Cable)"/>
    <s v="자동차(조사)"/>
    <s v="AVSSXF"/>
    <n v="100003127"/>
    <s v="AVSSXF"/>
    <s v="2.5SQ"/>
    <s v="B"/>
    <m/>
    <n v="400"/>
    <s v="완제품"/>
    <s v="AVSSXF 2.5SQ(완제품)"/>
    <s v="A/R송장 (IN)"/>
    <n v="800"/>
    <s v="M"/>
    <n v="19.14"/>
    <n v="1.77"/>
    <n v="1419.04"/>
  </r>
  <r>
    <x v="2"/>
    <s v="顾客"/>
    <s v="內需"/>
    <s v="-無-"/>
    <s v="C00001"/>
    <x v="2"/>
    <s v="江苏京信电子有限公司(Cable)"/>
    <s v="자동차(조사)"/>
    <s v="AVSSXF"/>
    <n v="100003044"/>
    <s v="AVSSXF"/>
    <s v="0.75SQ"/>
    <s v="Br"/>
    <m/>
    <n v="1000"/>
    <s v="완제품"/>
    <s v="AVSSXF 0.75SQ(완제품)"/>
    <s v="A/R송장 (IN)"/>
    <n v="1000"/>
    <s v="M"/>
    <n v="7.06"/>
    <n v="0.59"/>
    <n v="591"/>
  </r>
  <r>
    <x v="2"/>
    <s v="顾客"/>
    <s v="內需"/>
    <s v="-無-"/>
    <s v="C00001"/>
    <x v="2"/>
    <s v="江苏京信电子有限公司(Cable)"/>
    <s v="자동차(조사)"/>
    <s v="AVSSXF"/>
    <n v="100002988"/>
    <s v="AVSSXF"/>
    <s v="0.5SQ"/>
    <s v="Gr/B"/>
    <m/>
    <n v="1000"/>
    <s v="완제품"/>
    <s v="AVSSXF 0.5SQ(완제품)"/>
    <s v="A/R송장 (IN)"/>
    <n v="1800"/>
    <s v="M"/>
    <n v="8.68"/>
    <n v="0.46"/>
    <n v="824.4"/>
  </r>
  <r>
    <x v="2"/>
    <s v="顾客"/>
    <s v="內需"/>
    <s v="-無-"/>
    <s v="C00001"/>
    <x v="2"/>
    <s v="江苏京信电子有限公司(Cable)"/>
    <s v="자동차(조사)"/>
    <s v="AVSSXF"/>
    <n v="100003088"/>
    <s v="AVSSXF"/>
    <s v="1.25SQ"/>
    <s v="Gr"/>
    <m/>
    <n v="500"/>
    <s v="완제품"/>
    <s v="AVSSXF 1.25SQ(완제품)"/>
    <s v="A/R송장 (IN)"/>
    <n v="1000"/>
    <s v="M"/>
    <n v="11.64"/>
    <n v="0.91"/>
    <n v="913.7"/>
  </r>
  <r>
    <x v="2"/>
    <s v="顾客"/>
    <s v="內需"/>
    <s v="-無-"/>
    <s v="C00001"/>
    <x v="2"/>
    <s v="江苏京信电子有限公司(Cable)"/>
    <s v="자동차(조사)"/>
    <s v="AVSSXF"/>
    <n v="100003063"/>
    <s v="AVSSXF"/>
    <s v="0.75SQ"/>
    <s v="Y"/>
    <m/>
    <n v="1000"/>
    <s v="완제품"/>
    <s v="AVSSXF 0.75SQ(완제품)"/>
    <s v="A/R송장 (IN)"/>
    <n v="3000"/>
    <s v="M"/>
    <n v="21.18"/>
    <n v="0.59"/>
    <n v="1773"/>
  </r>
  <r>
    <x v="2"/>
    <s v="顾客"/>
    <s v="內需"/>
    <s v="-無-"/>
    <s v="C00001"/>
    <x v="2"/>
    <s v="江苏京信电子有限公司(Cable)"/>
    <s v="자동차(조사)"/>
    <s v="AVSSXF"/>
    <n v="100013826"/>
    <s v="AVSSXF"/>
    <s v="0.3SQ"/>
    <s v="G/B"/>
    <s v="NPS"/>
    <n v="12000"/>
    <s v="완제품"/>
    <s v="AVSSXF 0.3SQ(완제품)"/>
    <s v="A/R송장 (IN)"/>
    <n v="24000"/>
    <s v="M"/>
    <n v="82.08"/>
    <n v="0.37"/>
    <n v="8851.2000000000007"/>
  </r>
  <r>
    <x v="2"/>
    <s v="顾客"/>
    <s v="內需"/>
    <s v="-無-"/>
    <s v="C00001"/>
    <x v="2"/>
    <s v="江苏京信电子有限公司(Cable)"/>
    <s v="자동차(조사)"/>
    <s v="AVSSXF"/>
    <n v="100012940"/>
    <s v="AVSSXF"/>
    <s v="1.25SQ"/>
    <s v="Br"/>
    <s v="NPS"/>
    <n v="5000"/>
    <s v="완제품"/>
    <s v="AVSSXF 1.25SQ(완제품)"/>
    <s v="A/R송장 (IN)"/>
    <n v="5000"/>
    <s v="M"/>
    <n v="58.2"/>
    <n v="0.91"/>
    <n v="4568.5"/>
  </r>
  <r>
    <x v="2"/>
    <s v="顾客"/>
    <s v="內需"/>
    <s v="-無-"/>
    <s v="C00001"/>
    <x v="2"/>
    <s v="江苏京信电子有限公司(Cable)"/>
    <s v="자동차(조사)"/>
    <s v="AVSSXF"/>
    <n v="100012363"/>
    <s v="AVSSXF"/>
    <s v="2SQ"/>
    <s v="B"/>
    <s v="NPS"/>
    <n v="3000"/>
    <s v="완제품"/>
    <s v="AVSSXF 2SQ(완제품)"/>
    <s v="A/R송장 (IN)"/>
    <n v="2600"/>
    <s v="M"/>
    <n v="46.93"/>
    <n v="1.34"/>
    <n v="3473.08"/>
  </r>
  <r>
    <x v="2"/>
    <s v="顾客"/>
    <s v="內需"/>
    <s v="-無-"/>
    <s v="C00001"/>
    <x v="2"/>
    <s v="江苏京信电子有限公司(Cable)"/>
    <s v="자동차(조사)"/>
    <s v="AVSSXF"/>
    <n v="100011191"/>
    <s v="AVSSXF"/>
    <s v="0.3SQ"/>
    <s v="B"/>
    <s v="NPS"/>
    <n v="12000"/>
    <s v="완제품"/>
    <s v="AVSSXF 0.3SQ(완제품)"/>
    <s v="A/R송장 (IN)"/>
    <n v="24000"/>
    <s v="M"/>
    <n v="82.08"/>
    <n v="0.37"/>
    <n v="8851.2000000000007"/>
  </r>
  <r>
    <x v="2"/>
    <s v="顾客"/>
    <s v="內需"/>
    <s v="-無-"/>
    <s v="C00001"/>
    <x v="2"/>
    <s v="江苏京信电子有限公司(Cable)"/>
    <s v="자동차(조사)"/>
    <s v="AVSSXF"/>
    <n v="100012901"/>
    <s v="AVSSXF"/>
    <s v="0.3SQ"/>
    <s v="O"/>
    <s v="NPS"/>
    <n v="12000"/>
    <s v="완제품"/>
    <s v="AVSSXF 0.3SQ(완제품)"/>
    <s v="A/R송장 (IN)"/>
    <n v="24000"/>
    <s v="M"/>
    <n v="82.08"/>
    <n v="0.37"/>
    <n v="8851.2000000000007"/>
  </r>
  <r>
    <x v="2"/>
    <s v="顾客"/>
    <s v="內需"/>
    <s v="-無-"/>
    <s v="C00001"/>
    <x v="2"/>
    <s v="江苏京信电子有限公司(Cable)"/>
    <s v="자동차(조사)"/>
    <s v="AVSSXF"/>
    <n v="100018951"/>
    <s v="AVSSXF"/>
    <s v="0.5SQ"/>
    <s v="B"/>
    <s v="NPS"/>
    <n v="10000"/>
    <s v="완제품"/>
    <s v="AVSSXF 0.5SQ(완제품)"/>
    <s v="A/R송장 (IN)"/>
    <n v="30000"/>
    <s v="M"/>
    <n v="144.6"/>
    <n v="0.46"/>
    <n v="13740"/>
  </r>
  <r>
    <x v="2"/>
    <s v="顾客"/>
    <s v="內需"/>
    <s v="-無-"/>
    <s v="C00001"/>
    <x v="2"/>
    <s v="江苏京信电子有限公司(Cable)"/>
    <s v="자동차(조사)"/>
    <s v="AVSSXF"/>
    <n v="100011201"/>
    <s v="AVSSXF"/>
    <s v="0.3SQ"/>
    <s v="W"/>
    <s v="NPS"/>
    <n v="12000"/>
    <s v="완제품"/>
    <s v="AVSSXF 0.3SQ(완제품)"/>
    <s v="A/R송장 (IN)"/>
    <n v="24000"/>
    <s v="M"/>
    <n v="82.08"/>
    <n v="0.37"/>
    <n v="8851.2000000000007"/>
  </r>
  <r>
    <x v="2"/>
    <s v="顾客"/>
    <s v="內需"/>
    <s v="-無-"/>
    <s v="C00001"/>
    <x v="2"/>
    <s v="江苏京信电子有限公司(Cable)"/>
    <s v="자동차(조사)"/>
    <s v="AVSSXF"/>
    <n v="100012894"/>
    <s v="AVSSXF"/>
    <s v="0.3SQ"/>
    <s v="G"/>
    <s v="NPS"/>
    <n v="12000"/>
    <s v="완제품"/>
    <s v="AVSSXF 0.3SQ(완제품)"/>
    <s v="A/R송장 (IN)"/>
    <n v="24000"/>
    <s v="M"/>
    <n v="82.08"/>
    <n v="0.37"/>
    <n v="8851.2000000000007"/>
  </r>
  <r>
    <x v="2"/>
    <s v="顾客"/>
    <s v="內需"/>
    <s v="-無-"/>
    <s v="C00001"/>
    <x v="2"/>
    <s v="江苏京信电子有限公司(Cable)"/>
    <s v="자동차(조사)"/>
    <s v="AVSSXF"/>
    <n v="100011194"/>
    <s v="AVSSXF"/>
    <s v="0.3SQ"/>
    <s v="Gr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18969"/>
    <s v="AVSSXF"/>
    <s v="0.5SQ"/>
    <s v="Y"/>
    <s v="NPS"/>
    <n v="10000"/>
    <s v="완제품"/>
    <s v="AVSSXF 0.5SQ(완제품)"/>
    <s v="A/R송장 (IN)"/>
    <n v="10000"/>
    <s v="M"/>
    <n v="48.2"/>
    <n v="0.46"/>
    <n v="4580"/>
  </r>
  <r>
    <x v="2"/>
    <s v="顾客"/>
    <s v="內需"/>
    <s v="-無-"/>
    <s v="C00001"/>
    <x v="2"/>
    <s v="江苏京信电子有限公司(Cable)"/>
    <s v="자동차(조사)"/>
    <s v="AVSSXF"/>
    <n v="100013829"/>
    <s v="AVSSXF"/>
    <s v="0.3SQ"/>
    <s v="O/B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13827"/>
    <s v="AVSSXF"/>
    <s v="0.3SQ"/>
    <s v="G/O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13455"/>
    <s v="AVSSXF"/>
    <s v="0.3SQ"/>
    <s v="R/B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13674"/>
    <s v="AVSSXF"/>
    <s v="0.75SQ"/>
    <s v="P"/>
    <s v="NPS"/>
    <n v="8000"/>
    <s v="완제품"/>
    <s v="AVSSXF 0.75SQ(완제품)"/>
    <s v="A/R송장 (IN)"/>
    <n v="8000"/>
    <s v="M"/>
    <n v="56.48"/>
    <n v="0.59"/>
    <n v="4728"/>
  </r>
  <r>
    <x v="2"/>
    <s v="顾客"/>
    <s v="內需"/>
    <s v="-無-"/>
    <s v="C00001"/>
    <x v="2"/>
    <s v="江苏京信电子有限公司(Cable)"/>
    <s v="자동차(조사)"/>
    <s v="AVSSXF"/>
    <n v="100012935"/>
    <s v="AVSSXF"/>
    <s v="0.85SQ"/>
    <s v="L"/>
    <s v="NPS"/>
    <n v="8000"/>
    <s v="완제품"/>
    <s v="AVSSXF 0.85SQ(완제품)"/>
    <s v="A/R송장 (IN)"/>
    <n v="8000"/>
    <s v="M"/>
    <n v="62.08"/>
    <n v="0.63"/>
    <n v="5049.6000000000004"/>
  </r>
  <r>
    <x v="2"/>
    <s v="顾客"/>
    <s v="內需"/>
    <s v="-無-"/>
    <s v="C00001"/>
    <x v="2"/>
    <s v="江苏京信电子有限公司(Cable)"/>
    <s v="자동차(조사)"/>
    <s v="AVSSXF"/>
    <n v="100012907"/>
    <s v="AVSSXF"/>
    <s v="0.3SQ"/>
    <s v="Y"/>
    <s v="NPS"/>
    <n v="12000"/>
    <s v="완제품"/>
    <s v="AVSSXF 0.3SQ(완제품)"/>
    <s v="A/R송장 (IN)"/>
    <n v="11000"/>
    <s v="M"/>
    <n v="37.619999999999997"/>
    <n v="0.37"/>
    <n v="4056.8"/>
  </r>
  <r>
    <x v="2"/>
    <s v="顾客"/>
    <s v="內需"/>
    <s v="-無-"/>
    <s v="C00001"/>
    <x v="2"/>
    <s v="江苏京信电子有限公司(Cable)"/>
    <s v="자동차(조사)"/>
    <s v="AVSSXF"/>
    <n v="100002969"/>
    <s v="AVSSXF"/>
    <s v="0.3SQ"/>
    <s v="O/B"/>
    <m/>
    <n v="1500"/>
    <s v="완제품"/>
    <s v="AVSSXF 0.3SQ(완제품)"/>
    <s v="A/R송장 (IN)"/>
    <n v="1500"/>
    <s v="M"/>
    <n v="5.13"/>
    <n v="0.37"/>
    <n v="553.20000000000005"/>
  </r>
  <r>
    <x v="2"/>
    <s v="顾客"/>
    <s v="內需"/>
    <s v="-無-"/>
    <s v="C00001"/>
    <x v="2"/>
    <s v="江苏京信电子有限公司(Cable)"/>
    <s v="자동차(조사)"/>
    <s v="AVSSXF"/>
    <n v="100011192"/>
    <s v="AVSSXF"/>
    <s v="0.3SQ"/>
    <s v="Br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18960"/>
    <s v="AVSSXF"/>
    <s v="0.5SQ"/>
    <s v="O"/>
    <s v="NPS"/>
    <n v="10000"/>
    <s v="완제품"/>
    <s v="AVSSXF 0.5SQ(완제품)"/>
    <s v="A/R송장 (IN)"/>
    <n v="20000"/>
    <s v="M"/>
    <n v="96.4"/>
    <n v="0.46"/>
    <n v="9160"/>
  </r>
  <r>
    <x v="2"/>
    <s v="顾客"/>
    <s v="內需"/>
    <s v="-無-"/>
    <s v="C00001"/>
    <x v="2"/>
    <s v="江苏京信电子有限公司(Cable)"/>
    <s v="자동차(조사)"/>
    <s v="AVSSXF"/>
    <n v="100018967"/>
    <s v="AVSSXF"/>
    <s v="0.5SQ"/>
    <s v="W"/>
    <s v="NPS"/>
    <n v="10000"/>
    <s v="완제품"/>
    <s v="AVSSXF 0.5SQ(완제품)"/>
    <s v="A/R송장 (IN)"/>
    <n v="10000"/>
    <s v="M"/>
    <n v="48.2"/>
    <n v="0.46"/>
    <n v="4580"/>
  </r>
  <r>
    <x v="2"/>
    <s v="顾客"/>
    <s v="內需"/>
    <s v="-無-"/>
    <s v="C00001"/>
    <x v="2"/>
    <s v="江苏京信电子有限公司(Cable)"/>
    <s v="자동차(조사)"/>
    <s v="AVSSXF"/>
    <n v="100018952"/>
    <s v="AVSSXF"/>
    <s v="0.5SQ"/>
    <s v="Br"/>
    <s v="NPS"/>
    <n v="10000"/>
    <s v="완제품"/>
    <s v="AVSSXF 0.5SQ(완제품)"/>
    <s v="A/R송장 (IN)"/>
    <n v="10000"/>
    <s v="M"/>
    <n v="48.2"/>
    <n v="0.46"/>
    <n v="4580"/>
  </r>
  <r>
    <x v="2"/>
    <s v="顾客"/>
    <s v="內需"/>
    <s v="-無-"/>
    <s v="C00001"/>
    <x v="2"/>
    <s v="江苏京信电子有限公司(Cable)"/>
    <s v="자동차(조사)"/>
    <s v="AVSSXF"/>
    <n v="100012893"/>
    <s v="AVSSXF"/>
    <s v="0.3SQ"/>
    <s v="Br/O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18977"/>
    <s v="AVSSXF"/>
    <s v="0.5SQ"/>
    <s v="G/B"/>
    <s v="NPS"/>
    <n v="10000"/>
    <s v="완제품"/>
    <s v="AVSSXF 0.5SQ(완제품)"/>
    <s v="A/R송장 (IN)"/>
    <n v="20000"/>
    <s v="M"/>
    <n v="96.4"/>
    <n v="0.46"/>
    <n v="9160"/>
  </r>
  <r>
    <x v="2"/>
    <s v="顾客"/>
    <s v="內需"/>
    <s v="-無-"/>
    <s v="C00001"/>
    <x v="2"/>
    <s v="江苏京信电子有限公司(Cable)"/>
    <s v="자동차(조사)"/>
    <s v="AVSSXF"/>
    <n v="100013674"/>
    <s v="AVSSXF"/>
    <s v="0.75SQ"/>
    <s v="P"/>
    <s v="NPS"/>
    <n v="8000"/>
    <s v="완제품"/>
    <s v="AVSSXF 0.75SQ(완제품)"/>
    <s v="A/R송장 (IN)"/>
    <n v="8000"/>
    <s v="M"/>
    <n v="56.48"/>
    <n v="0.59"/>
    <n v="4728"/>
  </r>
  <r>
    <x v="2"/>
    <s v="顾客"/>
    <s v="內需"/>
    <s v="-無-"/>
    <s v="C00001"/>
    <x v="2"/>
    <s v="江苏京信电子有限公司(Cable)"/>
    <s v="자동차(조사)"/>
    <s v="AVSSXF"/>
    <n v="100018953"/>
    <s v="AVSSXF"/>
    <s v="0.5SQ"/>
    <s v="G"/>
    <s v="NPS"/>
    <n v="10000"/>
    <s v="완제품"/>
    <s v="AVSSXF 0.5SQ(완제품)"/>
    <s v="A/R송장 (IN)"/>
    <n v="20000"/>
    <s v="M"/>
    <n v="96.4"/>
    <n v="0.46"/>
    <n v="9160"/>
  </r>
  <r>
    <x v="2"/>
    <s v="顾客"/>
    <s v="內需"/>
    <s v="-無-"/>
    <s v="C00001"/>
    <x v="2"/>
    <s v="江苏京信电子有限公司(Cable)"/>
    <s v="자동차(조사)"/>
    <s v="AVSSXF"/>
    <n v="100018962"/>
    <s v="AVSSXF"/>
    <s v="0.5SQ"/>
    <s v="P"/>
    <s v="NPS"/>
    <n v="10000"/>
    <s v="완제품"/>
    <s v="AVSSXF 0.5SQ(완제품)"/>
    <s v="A/R송장 (IN)"/>
    <n v="10000"/>
    <s v="M"/>
    <n v="48.2"/>
    <n v="0.46"/>
    <n v="4580"/>
  </r>
  <r>
    <x v="2"/>
    <s v="顾客"/>
    <s v="內需"/>
    <s v="-無-"/>
    <s v="C00001"/>
    <x v="2"/>
    <s v="江苏京信电子有限公司(Cable)"/>
    <s v="자동차(조사)"/>
    <s v="AVSSXF"/>
    <n v="100003066"/>
    <s v="AVSSXF"/>
    <s v="0.85SQ"/>
    <s v="B"/>
    <m/>
    <n v="1000"/>
    <s v="완제품"/>
    <s v="AVSSXF 0.85SQ(완제품)"/>
    <s v="A/R송장 (IN)"/>
    <n v="6000"/>
    <s v="M"/>
    <n v="46.56"/>
    <n v="0.63"/>
    <n v="3787.2"/>
  </r>
  <r>
    <x v="2"/>
    <s v="顾客"/>
    <s v="內需"/>
    <s v="-無-"/>
    <s v="C00001"/>
    <x v="2"/>
    <s v="江苏京信电子有限公司(Cable)"/>
    <s v="자동차(조사)"/>
    <s v="AVSSXF"/>
    <n v="100003122"/>
    <s v="AVSSXF"/>
    <s v="2SQ"/>
    <s v="W"/>
    <m/>
    <n v="500"/>
    <s v="완제품"/>
    <s v="AVSSXF 2SQ(완제품)"/>
    <s v="A/R송장 (IN)"/>
    <n v="4000"/>
    <s v="M"/>
    <n v="72.2"/>
    <n v="1.34"/>
    <n v="5343.2"/>
  </r>
  <r>
    <x v="2"/>
    <s v="顾客"/>
    <s v="內需"/>
    <s v="-無-"/>
    <s v="C00001"/>
    <x v="2"/>
    <s v="江苏京信电子有限公司(Cable)"/>
    <s v="자동차(조사)"/>
    <s v="AVSSXF"/>
    <n v="100003034"/>
    <s v="AVSSXF"/>
    <s v="0.5SQ"/>
    <s v="Y/O"/>
    <m/>
    <n v="1000"/>
    <s v="완제품"/>
    <s v="AVSSXF 0.5SQ(완제품)"/>
    <s v="A/R송장 (IN)"/>
    <n v="1000"/>
    <s v="M"/>
    <n v="4.82"/>
    <n v="0.46"/>
    <n v="458"/>
  </r>
  <r>
    <x v="2"/>
    <s v="顾客"/>
    <s v="內需"/>
    <s v="-無-"/>
    <s v="C00001"/>
    <x v="2"/>
    <s v="江苏京信电子有限公司(Cable)"/>
    <s v="자동차(조사)"/>
    <s v="AVSSXF"/>
    <n v="100003039"/>
    <s v="AVSSXF"/>
    <s v="0.75SQ"/>
    <s v="Gr"/>
    <m/>
    <n v="1000"/>
    <s v="완제품"/>
    <s v="AVSSXF 0.75SQ(완제품)"/>
    <s v="A/R송장 (IN)"/>
    <n v="3000"/>
    <s v="M"/>
    <n v="21.18"/>
    <n v="0.59"/>
    <n v="1773"/>
  </r>
  <r>
    <x v="2"/>
    <s v="顾客"/>
    <s v="內需"/>
    <s v="-無-"/>
    <s v="C00001"/>
    <x v="2"/>
    <s v="江苏京信电子有限公司(Cable)"/>
    <s v="자동차(조사)"/>
    <s v="AVSSXF"/>
    <n v="100003063"/>
    <s v="AVSSXF"/>
    <s v="0.75SQ"/>
    <s v="Y"/>
    <m/>
    <n v="1000"/>
    <s v="완제품"/>
    <s v="AVSSXF 0.75SQ(완제품)"/>
    <s v="A/R송장 (IN)"/>
    <n v="3000"/>
    <s v="M"/>
    <n v="21.18"/>
    <n v="0.59"/>
    <n v="1773"/>
  </r>
  <r>
    <x v="2"/>
    <s v="顾客"/>
    <s v="內需"/>
    <s v="-無-"/>
    <s v="C00001"/>
    <x v="2"/>
    <s v="江苏京信电子有限公司(Cable)"/>
    <s v="자동차(조사)"/>
    <s v="AVSSXF"/>
    <n v="100002980"/>
    <s v="AVSSXF"/>
    <s v="0.3SQ"/>
    <s v="R/O"/>
    <m/>
    <n v="1500"/>
    <s v="완제품"/>
    <s v="AVSSXF 0.3SQ(완제품)"/>
    <s v="A/R송장 (IN)"/>
    <n v="1500"/>
    <s v="M"/>
    <n v="5.13"/>
    <n v="0.37"/>
    <n v="553.20000000000005"/>
  </r>
  <r>
    <x v="2"/>
    <s v="顾客"/>
    <s v="內需"/>
    <s v="-無-"/>
    <s v="C00001"/>
    <x v="2"/>
    <s v="江苏京信电子有限公司(Cable)"/>
    <s v="자동차(조사)"/>
    <s v="AVSSXF"/>
    <n v="100002966"/>
    <s v="AVSSXF"/>
    <s v="0.3SQ"/>
    <s v="Br/B"/>
    <m/>
    <n v="1500"/>
    <s v="완제품"/>
    <s v="AVSSXF 0.3SQ(완제품)"/>
    <s v="A/R송장 (IN)"/>
    <n v="6000"/>
    <s v="M"/>
    <n v="20.52"/>
    <n v="0.37"/>
    <n v="2212.8000000000002"/>
  </r>
  <r>
    <x v="2"/>
    <s v="顾客"/>
    <s v="內需"/>
    <s v="-無-"/>
    <s v="C00001"/>
    <x v="2"/>
    <s v="江苏京信电子有限公司(Cable)"/>
    <s v="자동차(조사)"/>
    <s v="AVSSXF"/>
    <n v="100003127"/>
    <s v="AVSSXF"/>
    <s v="2.5SQ"/>
    <s v="B"/>
    <m/>
    <n v="400"/>
    <s v="완제품"/>
    <s v="AVSSXF 2.5SQ(완제품)"/>
    <s v="A/R송장 (IN)"/>
    <n v="2000"/>
    <s v="M"/>
    <n v="47.84"/>
    <n v="1.77"/>
    <n v="3547.6"/>
  </r>
  <r>
    <x v="2"/>
    <s v="顾客"/>
    <s v="內需"/>
    <s v="-無-"/>
    <s v="C00001"/>
    <x v="2"/>
    <s v="江苏京信电子有限公司(Cable)"/>
    <s v="자동차(조사)"/>
    <s v="AVSSXF"/>
    <n v="100003088"/>
    <s v="AVSSXF"/>
    <s v="1.25SQ"/>
    <s v="Gr"/>
    <m/>
    <n v="500"/>
    <s v="완제품"/>
    <s v="AVSSXF 1.25SQ(완제품)"/>
    <s v="A/R송장 (IN)"/>
    <n v="500"/>
    <s v="M"/>
    <n v="5.82"/>
    <n v="0.91"/>
    <n v="456.85"/>
  </r>
  <r>
    <x v="2"/>
    <s v="顾客"/>
    <s v="內需"/>
    <s v="-無-"/>
    <s v="C00001"/>
    <x v="2"/>
    <s v="江苏京信电子有限公司(Cable)"/>
    <s v="자동차(조사)"/>
    <s v="AVSSXF"/>
    <n v="100003034"/>
    <s v="AVSSXF"/>
    <s v="0.5SQ"/>
    <s v="Y/O"/>
    <m/>
    <n v="1000"/>
    <s v="완제품"/>
    <s v="AVSSXF 0.5SQ(완제품)"/>
    <s v="A/R송장 (IN)"/>
    <n v="1000"/>
    <s v="M"/>
    <n v="4.82"/>
    <n v="0.46"/>
    <n v="458"/>
  </r>
  <r>
    <x v="2"/>
    <s v="顾客"/>
    <s v="內需"/>
    <s v="-無-"/>
    <s v="C00001"/>
    <x v="2"/>
    <s v="江苏京信电子有限公司(Cable)"/>
    <s v="자동차(조사)"/>
    <s v="AVSSXF"/>
    <n v="100002966"/>
    <s v="AVSSXF"/>
    <s v="0.3SQ"/>
    <s v="Br/B"/>
    <m/>
    <n v="1500"/>
    <s v="완제품"/>
    <s v="AVSSXF 0.3SQ(완제품)"/>
    <s v="A/R송장 (IN)"/>
    <n v="1300"/>
    <s v="M"/>
    <n v="4.45"/>
    <n v="0.37"/>
    <n v="479.44"/>
  </r>
  <r>
    <x v="2"/>
    <s v="顾客"/>
    <s v="內需"/>
    <s v="-無-"/>
    <s v="C00001"/>
    <x v="2"/>
    <s v="江苏京信电子有限公司(Cable)"/>
    <s v="자동차(조사)"/>
    <s v="AVSSXF"/>
    <n v="100002972"/>
    <s v="AVSSXF"/>
    <s v="0.3SQ"/>
    <s v="G/O"/>
    <m/>
    <n v="1500"/>
    <s v="완제품"/>
    <s v="AVSSXF 0.3SQ(완제품)"/>
    <s v="A/R송장 (IN)"/>
    <n v="3000"/>
    <s v="M"/>
    <n v="10.26"/>
    <n v="0.37"/>
    <n v="1106.4000000000001"/>
  </r>
  <r>
    <x v="2"/>
    <s v="顾客"/>
    <s v="內需"/>
    <s v="-無-"/>
    <s v="C00001"/>
    <x v="2"/>
    <s v="江苏京信电子有限公司(Cable)"/>
    <s v="자동차(조사)"/>
    <s v="AVSSXF"/>
    <n v="100002963"/>
    <s v="AVSSXF"/>
    <s v="0.3SQ"/>
    <s v="Gr"/>
    <m/>
    <n v="1500"/>
    <s v="완제품"/>
    <s v="AVSSXF 0.3SQ(완제품)"/>
    <s v="A/R송장 (IN)"/>
    <n v="1150"/>
    <s v="M"/>
    <n v="3.93"/>
    <n v="0.37"/>
    <n v="424.12"/>
  </r>
  <r>
    <x v="2"/>
    <s v="顾客"/>
    <s v="內需"/>
    <s v="-無-"/>
    <s v="C00001"/>
    <x v="2"/>
    <s v="江苏京信电子有限公司(Cable)"/>
    <s v="자동차(조사)"/>
    <s v="AVSSXF"/>
    <n v="100002991"/>
    <s v="AVSSXF"/>
    <s v="0.5SQ"/>
    <s v="B/O"/>
    <m/>
    <n v="1000"/>
    <s v="완제품"/>
    <s v="AVSSXF 0.5SQ(완제품)"/>
    <s v="A/R송장 (IN)"/>
    <n v="1000"/>
    <s v="M"/>
    <n v="4.82"/>
    <n v="0.46"/>
    <n v="458"/>
  </r>
  <r>
    <x v="2"/>
    <s v="顾客"/>
    <s v="內需"/>
    <s v="-無-"/>
    <s v="C00001"/>
    <x v="2"/>
    <s v="江苏京信电子有限公司(Cable)"/>
    <s v="자동차(조사)"/>
    <s v="AVSSXF"/>
    <n v="100003001"/>
    <s v="AVSSXF"/>
    <s v="0.5SQ"/>
    <s v="Br"/>
    <m/>
    <n v="1000"/>
    <s v="완제품"/>
    <s v="AVSSXF 0.5SQ(완제품)"/>
    <s v="A/R송장 (IN)"/>
    <n v="1000"/>
    <s v="M"/>
    <n v="4.82"/>
    <n v="0.46"/>
    <n v="458"/>
  </r>
  <r>
    <x v="2"/>
    <s v="顾客"/>
    <s v="內需"/>
    <s v="-無-"/>
    <s v="C00001"/>
    <x v="2"/>
    <s v="江苏京信电子有限公司(Cable)"/>
    <s v="자동차(조사)"/>
    <s v="AVSSXF"/>
    <n v="100003013"/>
    <s v="AVSSXF"/>
    <s v="0.5SQ"/>
    <s v="G"/>
    <m/>
    <n v="1000"/>
    <s v="완제품"/>
    <s v="AVSSXF 0.5SQ(완제품)"/>
    <s v="A/R송장 (IN)"/>
    <n v="2000"/>
    <s v="M"/>
    <n v="9.64"/>
    <n v="0.46"/>
    <n v="916"/>
  </r>
  <r>
    <x v="2"/>
    <s v="顾客"/>
    <s v="內需"/>
    <s v="-無-"/>
    <s v="C00001"/>
    <x v="2"/>
    <s v="江苏京信电子有限公司(Cable)"/>
    <s v="자동차(조사)"/>
    <s v="AVSSXF"/>
    <n v="100003008"/>
    <s v="AVSSXF"/>
    <s v="0.5SQ"/>
    <s v="G/B"/>
    <m/>
    <n v="1000"/>
    <s v="완제품"/>
    <s v="AVSSXF 0.5SQ(완제품)"/>
    <s v="A/R송장 (IN)"/>
    <n v="1000"/>
    <s v="M"/>
    <n v="4.82"/>
    <n v="0.46"/>
    <n v="458"/>
  </r>
  <r>
    <x v="2"/>
    <s v="顾客"/>
    <s v="內需"/>
    <s v="-無-"/>
    <s v="C00001"/>
    <x v="2"/>
    <s v="江苏京信电子有限公司(Cable)"/>
    <s v="자동차(조사)"/>
    <s v="AVSSXF"/>
    <n v="100002990"/>
    <s v="AVSSXF"/>
    <s v="0.5SQ"/>
    <s v="Gr"/>
    <m/>
    <n v="1000"/>
    <s v="완제품"/>
    <s v="AVSSXF 0.5SQ(완제품)"/>
    <s v="A/R송장 (IN)"/>
    <n v="850"/>
    <s v="M"/>
    <n v="4.0999999999999996"/>
    <n v="0.46"/>
    <n v="389.3"/>
  </r>
  <r>
    <x v="2"/>
    <s v="顾客"/>
    <s v="內需"/>
    <s v="-無-"/>
    <s v="C00001"/>
    <x v="2"/>
    <s v="江苏京信电子有限公司(Cable)"/>
    <s v="자동차(조사)"/>
    <s v="AVSSXF"/>
    <n v="100003020"/>
    <s v="AVSSXF"/>
    <s v="0.5SQ"/>
    <s v="L"/>
    <m/>
    <n v="1000"/>
    <s v="완제품"/>
    <s v="AVSSXF 0.5SQ(완제품)"/>
    <s v="A/R송장 (IN)"/>
    <n v="2000"/>
    <s v="M"/>
    <n v="9.64"/>
    <n v="0.46"/>
    <n v="916"/>
  </r>
  <r>
    <x v="2"/>
    <s v="顾客"/>
    <s v="內需"/>
    <s v="-無-"/>
    <s v="C00001"/>
    <x v="2"/>
    <s v="江苏京信电子有限公司(Cable)"/>
    <s v="자동차(조사)"/>
    <s v="AVSSXF"/>
    <n v="100003015"/>
    <s v="AVSSXF"/>
    <s v="0.5SQ"/>
    <s v="L/O"/>
    <m/>
    <n v="1000"/>
    <s v="완제품"/>
    <s v="AVSSXF 0.5SQ(완제품)"/>
    <s v="A/R송장 (IN)"/>
    <n v="1000"/>
    <s v="M"/>
    <n v="4.82"/>
    <n v="0.46"/>
    <n v="458"/>
  </r>
  <r>
    <x v="2"/>
    <s v="顾客"/>
    <s v="內需"/>
    <s v="-無-"/>
    <s v="C00001"/>
    <x v="2"/>
    <s v="江苏京信电子有限公司(Cable)"/>
    <s v="자동차(조사)"/>
    <s v="AVSSXF"/>
    <n v="100003004"/>
    <s v="AVSSXF"/>
    <s v="0.5SQ"/>
    <s v="O"/>
    <m/>
    <n v="1000"/>
    <s v="완제품"/>
    <s v="AVSSXF 0.5SQ(완제품)"/>
    <s v="A/R송장 (IN)"/>
    <n v="1000"/>
    <s v="M"/>
    <n v="4.82"/>
    <n v="0.46"/>
    <n v="458"/>
  </r>
  <r>
    <x v="2"/>
    <s v="顾客"/>
    <s v="內需"/>
    <s v="-無-"/>
    <s v="C00001"/>
    <x v="2"/>
    <s v="江苏京信电子有限公司(Cable)"/>
    <s v="자동차(조사)"/>
    <s v="AVSSXF"/>
    <n v="100003024"/>
    <s v="AVSSXF"/>
    <s v="0.5SQ"/>
    <s v="P"/>
    <m/>
    <n v="1000"/>
    <s v="완제품"/>
    <s v="AVSSXF 0.5SQ(완제품)"/>
    <s v="A/R송장 (IN)"/>
    <n v="3000"/>
    <s v="M"/>
    <n v="14.46"/>
    <n v="0.46"/>
    <n v="1374"/>
  </r>
  <r>
    <x v="2"/>
    <s v="顾客"/>
    <s v="內需"/>
    <s v="-無-"/>
    <s v="C00001"/>
    <x v="2"/>
    <s v="江苏京信电子有限公司(Cable)"/>
    <s v="자동차(조사)"/>
    <s v="AVSSXF"/>
    <n v="100003022"/>
    <s v="AVSSXF"/>
    <s v="0.5SQ"/>
    <s v="P/B"/>
    <m/>
    <n v="1000"/>
    <s v="완제품"/>
    <s v="AVSSXF 0.5SQ(완제품)"/>
    <s v="A/R송장 (IN)"/>
    <n v="1000"/>
    <s v="M"/>
    <n v="4.82"/>
    <n v="0.46"/>
    <n v="458"/>
  </r>
  <r>
    <x v="2"/>
    <s v="顾客"/>
    <s v="內需"/>
    <s v="-無-"/>
    <s v="C00001"/>
    <x v="2"/>
    <s v="江苏京信电子有限公司(Cable)"/>
    <s v="자동차(조사)"/>
    <s v="AVSSXF"/>
    <n v="100003025"/>
    <s v="AVSSXF"/>
    <s v="0.5SQ"/>
    <s v="R/B"/>
    <m/>
    <n v="1000"/>
    <s v="완제품"/>
    <s v="AVSSXF 0.5SQ(완제품)"/>
    <s v="A/R송장 (IN)"/>
    <n v="1000"/>
    <s v="M"/>
    <n v="4.82"/>
    <n v="0.46"/>
    <n v="458"/>
  </r>
  <r>
    <x v="2"/>
    <s v="顾客"/>
    <s v="內需"/>
    <s v="-無-"/>
    <s v="C00001"/>
    <x v="2"/>
    <s v="江苏京信电子有限公司(Cable)"/>
    <s v="자동차(조사)"/>
    <s v="AVSSXF"/>
    <n v="100003031"/>
    <s v="AVSSXF"/>
    <s v="0.5SQ"/>
    <s v="W"/>
    <m/>
    <n v="1000"/>
    <s v="완제품"/>
    <s v="AVSSXF 0.5SQ(완제품)"/>
    <s v="A/R송장 (IN)"/>
    <n v="3000"/>
    <s v="M"/>
    <n v="14.46"/>
    <n v="0.46"/>
    <n v="1374"/>
  </r>
  <r>
    <x v="2"/>
    <s v="顾客"/>
    <s v="內需"/>
    <s v="-無-"/>
    <s v="C00001"/>
    <x v="2"/>
    <s v="江苏京信电子有限公司(Cable)"/>
    <s v="자동차(조사)"/>
    <s v="AVSSXF"/>
    <n v="100003037"/>
    <s v="AVSSXF"/>
    <s v="0.5SQ"/>
    <s v="Y"/>
    <m/>
    <n v="1000"/>
    <s v="완제품"/>
    <s v="AVSSXF 0.5SQ(완제품)"/>
    <s v="A/R송장 (IN)"/>
    <n v="1000"/>
    <s v="M"/>
    <n v="4.82"/>
    <n v="0.46"/>
    <n v="458"/>
  </r>
  <r>
    <x v="2"/>
    <s v="顾客"/>
    <s v="內需"/>
    <s v="-無-"/>
    <s v="C00001"/>
    <x v="2"/>
    <s v="江苏京信电子有限公司(Cable)"/>
    <s v="자동차(조사)"/>
    <s v="AVSSXF"/>
    <n v="100003050"/>
    <s v="AVSSXF"/>
    <s v="0.75SQ"/>
    <s v="G"/>
    <m/>
    <n v="1000"/>
    <s v="완제품"/>
    <s v="AVSSXF 0.75SQ(완제품)"/>
    <s v="A/R송장 (IN)"/>
    <n v="900"/>
    <s v="M"/>
    <n v="6.35"/>
    <n v="0.59"/>
    <n v="531.9"/>
  </r>
  <r>
    <x v="2"/>
    <s v="顾客"/>
    <s v="內需"/>
    <s v="-無-"/>
    <s v="C00001"/>
    <x v="2"/>
    <s v="江苏京信电子有限公司(Cable)"/>
    <s v="자동차(조사)"/>
    <s v="AVSSXF"/>
    <n v="100003039"/>
    <s v="AVSSXF"/>
    <s v="0.75SQ"/>
    <s v="Gr"/>
    <m/>
    <n v="1000"/>
    <s v="완제품"/>
    <s v="AVSSXF 0.75SQ(완제품)"/>
    <s v="A/R송장 (IN)"/>
    <n v="1000"/>
    <s v="M"/>
    <n v="7.06"/>
    <n v="0.59"/>
    <n v="591"/>
  </r>
  <r>
    <x v="2"/>
    <s v="顾客"/>
    <s v="內需"/>
    <s v="-無-"/>
    <s v="C00001"/>
    <x v="2"/>
    <s v="江苏京信电子有限公司(Cable)"/>
    <s v="자동차(조사)"/>
    <s v="AVSSXF"/>
    <n v="100003053"/>
    <s v="AVSSXF"/>
    <s v="0.75SQ"/>
    <s v="L"/>
    <m/>
    <n v="1000"/>
    <s v="완제품"/>
    <s v="AVSSXF 0.75SQ(완제품)"/>
    <s v="A/R송장 (IN)"/>
    <n v="2000"/>
    <s v="M"/>
    <n v="14.12"/>
    <n v="0.59"/>
    <n v="1182"/>
  </r>
  <r>
    <x v="2"/>
    <s v="顾客"/>
    <s v="內需"/>
    <s v="-無-"/>
    <s v="C00001"/>
    <x v="2"/>
    <s v="江苏京信电子有限公司(Cable)"/>
    <s v="자동차(조사)"/>
    <s v="AVSSXF"/>
    <n v="100003046"/>
    <s v="AVSSXF"/>
    <s v="0.75SQ"/>
    <s v="O"/>
    <m/>
    <n v="1000"/>
    <s v="완제품"/>
    <s v="AVSSXF 0.75SQ(완제품)"/>
    <s v="A/R송장 (IN)"/>
    <n v="750"/>
    <s v="M"/>
    <n v="5.3"/>
    <n v="0.59"/>
    <n v="443.25"/>
  </r>
  <r>
    <x v="2"/>
    <s v="顾客"/>
    <s v="內需"/>
    <s v="-無-"/>
    <s v="C00001"/>
    <x v="2"/>
    <s v="江苏京信电子有限公司(Cable)"/>
    <s v="자동차(조사)"/>
    <s v="AVSSXF"/>
    <n v="100003058"/>
    <s v="AVSSXF"/>
    <s v="0.75SQ"/>
    <s v="R"/>
    <m/>
    <n v="1000"/>
    <s v="완제품"/>
    <s v="AVSSXF 0.75SQ(완제품)"/>
    <s v="A/R송장 (IN)"/>
    <n v="1000"/>
    <s v="M"/>
    <n v="7.06"/>
    <n v="0.59"/>
    <n v="591"/>
  </r>
  <r>
    <x v="2"/>
    <s v="顾客"/>
    <s v="內需"/>
    <s v="-無-"/>
    <s v="C00001"/>
    <x v="2"/>
    <s v="江苏京信电子有限公司(Cable)"/>
    <s v="자동차(조사)"/>
    <s v="AVSSXF"/>
    <n v="100003060"/>
    <s v="AVSSXF"/>
    <s v="0.75SQ"/>
    <s v="W"/>
    <m/>
    <n v="1000"/>
    <s v="완제품"/>
    <s v="AVSSXF 0.75SQ(완제품)"/>
    <s v="A/R송장 (IN)"/>
    <n v="1000"/>
    <s v="M"/>
    <n v="7.06"/>
    <n v="0.59"/>
    <n v="591"/>
  </r>
  <r>
    <x v="2"/>
    <s v="顾客"/>
    <s v="內需"/>
    <s v="-無-"/>
    <s v="C00001"/>
    <x v="2"/>
    <s v="江苏京信电子有限公司(Cable)"/>
    <s v="자동차(조사)"/>
    <s v="AVSSXF"/>
    <n v="100003093"/>
    <s v="AVSSXF"/>
    <s v="1.25SQ"/>
    <s v="Br"/>
    <m/>
    <n v="500"/>
    <s v="완제품"/>
    <s v="AVSSXF 1.25SQ(완제품)"/>
    <s v="A/R송장 (IN)"/>
    <n v="500"/>
    <s v="M"/>
    <n v="5.82"/>
    <n v="0.91"/>
    <n v="456.85"/>
  </r>
  <r>
    <x v="2"/>
    <s v="顾客"/>
    <s v="內需"/>
    <s v="-無-"/>
    <s v="C00001"/>
    <x v="2"/>
    <s v="江苏京信电子有限公司(Cable)"/>
    <s v="자동차(조사)"/>
    <s v="AVSSXF"/>
    <n v="100003102"/>
    <s v="AVSSXF"/>
    <s v="1.25SQ"/>
    <s v="R"/>
    <m/>
    <n v="500"/>
    <s v="완제품"/>
    <s v="AVSSXF 1.25SQ(완제품)"/>
    <s v="A/R송장 (IN)"/>
    <n v="500"/>
    <s v="M"/>
    <n v="5.82"/>
    <n v="0.91"/>
    <n v="456.85"/>
  </r>
  <r>
    <x v="2"/>
    <s v="顾客"/>
    <s v="內需"/>
    <s v="-無-"/>
    <s v="C00001"/>
    <x v="2"/>
    <s v="江苏京信电子有限公司(Cable)"/>
    <s v="자동차(조사)"/>
    <s v="AVSSXF"/>
    <n v="100003121"/>
    <s v="AVSSXF"/>
    <s v="2SQ"/>
    <s v="R"/>
    <m/>
    <n v="500"/>
    <s v="완제품"/>
    <s v="AVSSXF 2SQ(완제품)"/>
    <s v="A/R송장 (IN)"/>
    <n v="500"/>
    <s v="M"/>
    <n v="9.0299999999999994"/>
    <n v="1.34"/>
    <n v="667.9"/>
  </r>
  <r>
    <x v="2"/>
    <s v="顾客"/>
    <s v="內需"/>
    <s v="-無-"/>
    <s v="C00001"/>
    <x v="2"/>
    <s v="江苏京信电子有限公司(Cable)"/>
    <s v="자동차(조사)"/>
    <s v="AVSSXF"/>
    <n v="100011191"/>
    <s v="AVSSXF"/>
    <s v="0.3SQ"/>
    <s v="B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03132"/>
    <s v="AVSSXF"/>
    <s v="2.5SQ"/>
    <s v="L"/>
    <m/>
    <n v="400"/>
    <s v="완제품"/>
    <s v="AVSSXF 2.5SQ(완제품)"/>
    <s v="A/R송장 (IN)"/>
    <n v="400"/>
    <s v="M"/>
    <n v="9.57"/>
    <n v="1.77"/>
    <n v="709.52"/>
  </r>
  <r>
    <x v="2"/>
    <s v="顾客"/>
    <s v="內需"/>
    <s v="-無-"/>
    <s v="C00001"/>
    <x v="2"/>
    <s v="江苏京信电子有限公司(Cable)"/>
    <s v="자동차(조사)"/>
    <s v="AVSSXF"/>
    <n v="100013457"/>
    <s v="AVSSXF"/>
    <s v="0.3SQ"/>
    <s v="W/O"/>
    <s v="NPS"/>
    <n v="12000"/>
    <s v="완제품"/>
    <s v="AVSSXF 0.3SQ(완제품)"/>
    <s v="A/R송장 (IN)"/>
    <n v="12000"/>
    <s v="M"/>
    <n v="41.04"/>
    <n v="0.37"/>
    <n v="4425.6000000000004"/>
  </r>
  <r>
    <x v="2"/>
    <s v="顾客"/>
    <s v="內需"/>
    <s v="-無-"/>
    <s v="C00001"/>
    <x v="2"/>
    <s v="江苏京信电子有限公司(Cable)"/>
    <s v="자동차(조사)"/>
    <s v="AVSSXF"/>
    <n v="100012943"/>
    <s v="AVSSXF"/>
    <s v="1.25SQ"/>
    <s v="L"/>
    <s v="NPS"/>
    <n v="5000"/>
    <s v="완제품"/>
    <s v="AVSSXF 1.25SQ(완제품)"/>
    <s v="A/R송장 (IN)"/>
    <n v="5000"/>
    <s v="M"/>
    <n v="58.2"/>
    <n v="0.91"/>
    <n v="4568.5"/>
  </r>
  <r>
    <x v="2"/>
    <s v="顾客"/>
    <s v="內需"/>
    <s v="-無-"/>
    <s v="C00001"/>
    <x v="2"/>
    <s v="江苏京信电子有限公司(Cable)"/>
    <s v="자동차(조사)"/>
    <s v="AVSSXF"/>
    <n v="100002972"/>
    <s v="AVSSXF"/>
    <s v="0.3SQ"/>
    <s v="G/O"/>
    <m/>
    <n v="1500"/>
    <s v="완제품"/>
    <s v="AVSSXF 0.3SQ(완제품)"/>
    <s v="A/R송장 (IN)"/>
    <n v="800"/>
    <s v="M"/>
    <n v="2.74"/>
    <n v="0.37"/>
    <n v="295.04000000000002"/>
  </r>
  <r>
    <x v="2"/>
    <s v="顾客"/>
    <s v="內需"/>
    <s v="-無-"/>
    <s v="C00001"/>
    <x v="2"/>
    <s v="江苏京信电子有限公司(Cable)"/>
    <s v="자동차(조사)"/>
    <s v="AVSSXF"/>
    <n v="100002998"/>
    <s v="AVSSXF"/>
    <s v="0.5SQ"/>
    <s v="Br/O"/>
    <m/>
    <n v="1000"/>
    <s v="완제품"/>
    <s v="AVSSXF 0.5SQ(완제품)"/>
    <s v="A/R송장 (IN)"/>
    <n v="1000"/>
    <s v="M"/>
    <n v="4.82"/>
    <n v="0.46"/>
    <n v="458"/>
  </r>
  <r>
    <x v="2"/>
    <s v="顾客"/>
    <s v="內需"/>
    <s v="-無-"/>
    <s v="C00011"/>
    <x v="0"/>
    <s v="Kyungshin Cable CO.,LTD"/>
    <s v="자동차(조사)"/>
    <s v="AVSSXF"/>
    <n v="150002968"/>
    <s v="AVSSXF"/>
    <s v="0.3SQ"/>
    <s v="Br"/>
    <s v="(KSC B/B)"/>
    <n v="1500"/>
    <s v="완제품"/>
    <s v="AVSSXF B/B 0.3SQ"/>
    <s v="A/R송장 (IN)"/>
    <n v="450000"/>
    <s v="M"/>
    <n v="1539"/>
    <n v="0.01"/>
    <n v="39005.9"/>
  </r>
  <r>
    <x v="2"/>
    <s v="顾客"/>
    <s v="內需"/>
    <s v="-無-"/>
    <s v="C00011"/>
    <x v="0"/>
    <s v="Kyungshin Cable CO.,LTD"/>
    <s v="자동차(조사)"/>
    <s v="AVSSXF"/>
    <n v="150002973"/>
    <s v="AVSSXF"/>
    <s v="0.3SQ"/>
    <s v="G"/>
    <s v="(KSC B/B)"/>
    <n v="1500"/>
    <s v="완제품"/>
    <s v="AVSSXF B/B 0.3SQ"/>
    <s v="A/R송장 (IN)"/>
    <n v="450000"/>
    <s v="M"/>
    <n v="1539"/>
    <n v="0.01"/>
    <n v="39005.9"/>
  </r>
  <r>
    <x v="2"/>
    <s v="顾客"/>
    <s v="內需"/>
    <s v="-無-"/>
    <s v="C00011"/>
    <x v="0"/>
    <s v="Kyungshin Cable CO.,LTD"/>
    <s v="자동차(조사)"/>
    <s v="AVSSXF"/>
    <n v="150002972"/>
    <s v="AVSSXF"/>
    <s v="0.3SQ"/>
    <s v="G/O"/>
    <s v="(KSC B/B)"/>
    <n v="1500"/>
    <s v="완제품"/>
    <s v="AVSSXF B/B 0.3SQ"/>
    <s v="A/R송장 (IN)"/>
    <n v="150000"/>
    <s v="M"/>
    <n v="513"/>
    <n v="0.01"/>
    <n v="13001.97"/>
  </r>
  <r>
    <x v="2"/>
    <s v="顾客"/>
    <s v="內需"/>
    <s v="-無-"/>
    <s v="C00011"/>
    <x v="0"/>
    <s v="Kyungshin Cable CO.,LTD"/>
    <s v="자동차(조사)"/>
    <s v="AVSSXF"/>
    <n v="150002963"/>
    <s v="AVSSXF"/>
    <s v="0.3SQ"/>
    <s v="Gr"/>
    <s v="(KSC B/B)"/>
    <n v="1500"/>
    <s v="완제품"/>
    <s v="AVSSXF B/B 0.3SQ"/>
    <s v="A/R송장 (IN)"/>
    <n v="300000"/>
    <s v="M"/>
    <n v="1026"/>
    <n v="0.01"/>
    <n v="26003.93"/>
  </r>
  <r>
    <x v="2"/>
    <s v="顾客"/>
    <s v="內需"/>
    <s v="-無-"/>
    <s v="C00011"/>
    <x v="0"/>
    <s v="Kyungshin Cable CO.,LTD"/>
    <s v="자동차(조사)"/>
    <s v="AVSSXF"/>
    <n v="150002974"/>
    <s v="AVSSXF"/>
    <s v="0.3SQ"/>
    <s v="L/B"/>
    <s v="(KSC B/B)"/>
    <n v="1500"/>
    <s v="완제품"/>
    <s v="AVSSXF B/B 0.3SQ"/>
    <s v="A/R송장 (IN)"/>
    <n v="150000"/>
    <s v="M"/>
    <n v="513"/>
    <n v="0.01"/>
    <n v="13001.97"/>
  </r>
  <r>
    <x v="2"/>
    <s v="顾客"/>
    <s v="內需"/>
    <s v="-無-"/>
    <s v="C00011"/>
    <x v="0"/>
    <s v="Kyungshin Cable CO.,LTD"/>
    <s v="자동차(조사)"/>
    <s v="AVSSXF"/>
    <n v="150002970"/>
    <s v="AVSSXF"/>
    <s v="0.3SQ"/>
    <s v="O"/>
    <s v="(KSC B/B)"/>
    <n v="1500"/>
    <s v="완제품"/>
    <s v="AVSSXF B/B 0.3SQ"/>
    <s v="A/R송장 (IN)"/>
    <n v="450000"/>
    <s v="M"/>
    <n v="1539"/>
    <n v="0.01"/>
    <n v="39005.9"/>
  </r>
  <r>
    <x v="2"/>
    <s v="顾客"/>
    <s v="內需"/>
    <s v="-無-"/>
    <s v="C00011"/>
    <x v="0"/>
    <s v="Kyungshin Cable CO.,LTD"/>
    <s v="자동차(조사)"/>
    <s v="AVSSXF"/>
    <n v="150002978"/>
    <s v="AVSSXF"/>
    <s v="0.3SQ"/>
    <s v="P"/>
    <s v="(KSC B/B)"/>
    <n v="1500"/>
    <s v="완제품"/>
    <s v="AVSSXF B/B 0.3SQ"/>
    <s v="A/R송장 (IN)"/>
    <n v="300000"/>
    <s v="M"/>
    <n v="1026"/>
    <n v="0.01"/>
    <n v="26003.93"/>
  </r>
  <r>
    <x v="2"/>
    <s v="顾客"/>
    <s v="內需"/>
    <s v="-無-"/>
    <s v="C00011"/>
    <x v="0"/>
    <s v="Kyungshin Cable CO.,LTD"/>
    <s v="자동차(조사)"/>
    <s v="AVSSXF"/>
    <n v="150002981"/>
    <s v="AVSSXF"/>
    <s v="0.3SQ"/>
    <s v="R"/>
    <s v="(KSC B/B)"/>
    <n v="1500"/>
    <s v="완제품"/>
    <s v="AVSSXF B/B 0.3SQ"/>
    <s v="A/R송장 (IN)"/>
    <n v="300000"/>
    <s v="M"/>
    <n v="1026"/>
    <n v="0.01"/>
    <n v="26003.93"/>
  </r>
  <r>
    <x v="2"/>
    <s v="顾客"/>
    <s v="內需"/>
    <s v="-無-"/>
    <s v="C00011"/>
    <x v="0"/>
    <s v="Kyungshin Cable CO.,LTD"/>
    <s v="자동차(조사)"/>
    <s v="AVSSXF"/>
    <n v="150002979"/>
    <s v="AVSSXF"/>
    <s v="0.3SQ"/>
    <s v="R/B"/>
    <s v="(KSC B/B)"/>
    <n v="1500"/>
    <s v="완제품"/>
    <s v="AVSSXF B/B 0.3SQ"/>
    <s v="A/R송장 (IN)"/>
    <n v="150000"/>
    <s v="M"/>
    <n v="513"/>
    <n v="0.01"/>
    <n v="13001.97"/>
  </r>
  <r>
    <x v="2"/>
    <s v="顾客"/>
    <s v="內需"/>
    <s v="-無-"/>
    <s v="C00011"/>
    <x v="0"/>
    <s v="Kyungshin Cable CO.,LTD"/>
    <s v="자동차(조사)"/>
    <s v="AVSSXF"/>
    <n v="150003050"/>
    <s v="AVSSXF"/>
    <s v="0.75SQ"/>
    <s v="G"/>
    <s v="(KSC B/B)"/>
    <n v="1000"/>
    <s v="완제품"/>
    <s v="AVSSXF B/B 0.75SQ"/>
    <s v="A/R송장 (IN)"/>
    <n v="100000"/>
    <s v="M"/>
    <n v="706"/>
    <n v="0.01"/>
    <n v="8099.59"/>
  </r>
  <r>
    <x v="2"/>
    <s v="顾客"/>
    <s v="內需"/>
    <s v="-無-"/>
    <s v="C00011"/>
    <x v="0"/>
    <s v="Kyungshin Cable CO.,LTD"/>
    <s v="자동차(조사)"/>
    <s v="AVSSXF"/>
    <n v="150002965"/>
    <s v="AVSSXF"/>
    <s v="0.3SQ"/>
    <s v="B"/>
    <s v="(KSC B/B)"/>
    <n v="1500"/>
    <s v="완제품"/>
    <s v="AVSSXF B/B 0.3SQ"/>
    <s v="A/R송장 (IN)"/>
    <n v="150000"/>
    <s v="M"/>
    <n v="513"/>
    <n v="0.01"/>
    <n v="13001.97"/>
  </r>
  <r>
    <x v="2"/>
    <s v="顾客"/>
    <s v="內需"/>
    <s v="-無-"/>
    <s v="C00011"/>
    <x v="0"/>
    <s v="Kyungshin Cable CO.,LTD"/>
    <s v="자동차(조사)"/>
    <s v="AVSSXF"/>
    <n v="150002971"/>
    <s v="AVSSXF"/>
    <s v="0.3SQ"/>
    <s v="G/B"/>
    <s v="(KSC B/B)"/>
    <n v="1500"/>
    <s v="완제품"/>
    <s v="AVSSXF B/B 0.3SQ"/>
    <s v="A/R송장 (IN)"/>
    <n v="150000"/>
    <s v="M"/>
    <n v="513"/>
    <n v="0.01"/>
    <n v="13001.97"/>
  </r>
  <r>
    <x v="2"/>
    <s v="顾客"/>
    <s v="內需"/>
    <s v="-無-"/>
    <s v="C00011"/>
    <x v="0"/>
    <s v="Kyungshin Cable CO.,LTD"/>
    <s v="자동차(조사)"/>
    <s v="AVSSXF"/>
    <n v="150002976"/>
    <s v="AVSSXF"/>
    <s v="0.3SQ"/>
    <s v="L"/>
    <s v="(KSC B/B)"/>
    <n v="1500"/>
    <s v="완제품"/>
    <s v="AVSSXF B/B 0.3SQ"/>
    <s v="A/R송장 (IN)"/>
    <n v="150000"/>
    <s v="M"/>
    <n v="513"/>
    <n v="0.01"/>
    <n v="13001.97"/>
  </r>
  <r>
    <x v="2"/>
    <s v="顾客"/>
    <s v="內需"/>
    <s v="-無-"/>
    <s v="C00011"/>
    <x v="0"/>
    <s v="Kyungshin Cable CO.,LTD"/>
    <s v="자동차(조사)"/>
    <s v="AVSSXF"/>
    <n v="150002984"/>
    <s v="AVSSXF"/>
    <s v="0.3SQ"/>
    <s v="W"/>
    <s v="(KSC B/B)"/>
    <n v="1500"/>
    <s v="완제품"/>
    <s v="AVSSXF B/B 0.3SQ"/>
    <s v="A/R송장 (IN)"/>
    <n v="150000"/>
    <s v="M"/>
    <n v="513"/>
    <n v="0.01"/>
    <n v="13001.97"/>
  </r>
  <r>
    <x v="2"/>
    <s v="顾客"/>
    <s v="內需"/>
    <s v="-無-"/>
    <s v="C00011"/>
    <x v="0"/>
    <s v="Kyungshin Cable CO.,LTD"/>
    <s v="자동차(조사)"/>
    <s v="AVSSXF"/>
    <n v="150002982"/>
    <s v="AVSSXF"/>
    <s v="0.3SQ"/>
    <s v="W/B"/>
    <s v="(KSC B/B)"/>
    <n v="1500"/>
    <s v="완제품"/>
    <s v="AVSSXF B/B 0.3SQ"/>
    <s v="A/R송장 (IN)"/>
    <n v="150000"/>
    <s v="M"/>
    <n v="513"/>
    <n v="0.01"/>
    <n v="13001.97"/>
  </r>
  <r>
    <x v="2"/>
    <s v="顾客"/>
    <s v="內需"/>
    <s v="-無-"/>
    <s v="C00011"/>
    <x v="0"/>
    <s v="Kyungshin Cable CO.,LTD"/>
    <s v="자동차(조사)"/>
    <s v="AVSSXF"/>
    <n v="150002987"/>
    <s v="AVSSXF"/>
    <s v="0.3SQ"/>
    <s v="Y"/>
    <s v="(KSC B/B)"/>
    <n v="1500"/>
    <s v="완제품"/>
    <s v="AVSSXF B/B 0.3SQ"/>
    <s v="A/R송장 (IN)"/>
    <n v="150000"/>
    <s v="M"/>
    <n v="513"/>
    <n v="0.01"/>
    <n v="13001.97"/>
  </r>
  <r>
    <x v="2"/>
    <s v="顾客"/>
    <s v="內需"/>
    <s v="-無-"/>
    <s v="C00011"/>
    <x v="0"/>
    <s v="Kyungshin Cable CO.,LTD"/>
    <s v="자동차(조사)"/>
    <s v="AVSSXF"/>
    <n v="150002996"/>
    <s v="AVSSXF"/>
    <s v="0.5SQ"/>
    <s v="B"/>
    <s v="(KSC B/B)"/>
    <n v="1000"/>
    <s v="완제품"/>
    <s v="AVSSXF B/B 0.5SQ"/>
    <s v="A/R송장 (IN)"/>
    <n v="188000"/>
    <s v="M"/>
    <n v="906.16"/>
    <n v="0.01"/>
    <n v="14826.51"/>
  </r>
  <r>
    <x v="2"/>
    <s v="顾客"/>
    <s v="內需"/>
    <s v="-無-"/>
    <s v="C00011"/>
    <x v="0"/>
    <s v="Kyungshin Cable CO.,LTD"/>
    <s v="자동차(조사)"/>
    <s v="AVSSXF"/>
    <n v="150002990"/>
    <s v="AVSSXF"/>
    <s v="0.5SQ"/>
    <s v="Gr"/>
    <s v="(KSC B/B)"/>
    <n v="1000"/>
    <s v="완제품"/>
    <s v="AVSSXF B/B 0.5SQ"/>
    <s v="A/R송장 (IN)"/>
    <n v="100000"/>
    <s v="M"/>
    <n v="482"/>
    <n v="0.01"/>
    <n v="7886.44"/>
  </r>
  <r>
    <x v="2"/>
    <s v="顾客"/>
    <s v="內需"/>
    <s v="-無-"/>
    <s v="C00011"/>
    <x v="0"/>
    <s v="Kyungshin Cable CO.,LTD"/>
    <s v="자동차(조사)"/>
    <s v="AVSSXF"/>
    <n v="150003031"/>
    <s v="AVSSXF"/>
    <s v="0.5SQ"/>
    <s v="W"/>
    <s v="(KSC B/B)"/>
    <n v="1000"/>
    <s v="완제품"/>
    <s v="AVSSXF B/B 0.5SQ"/>
    <s v="A/R송장 (IN)"/>
    <n v="100000"/>
    <s v="M"/>
    <n v="482"/>
    <n v="0.01"/>
    <n v="7886.44"/>
  </r>
  <r>
    <x v="2"/>
    <s v="顾客"/>
    <s v="內需"/>
    <s v="-無-"/>
    <s v="C00011"/>
    <x v="0"/>
    <s v="Kyungshin Cable CO.,LTD"/>
    <s v="자동차(조사)"/>
    <s v="AVSSXF"/>
    <n v="150002996"/>
    <s v="AVSSXF"/>
    <s v="0.5SQ"/>
    <s v="B"/>
    <s v="(KSC B/B)"/>
    <n v="1000"/>
    <s v="완제품"/>
    <s v="AVSSXF B/B 0.5SQ"/>
    <s v="A/R송장 (IN)"/>
    <n v="12000"/>
    <s v="M"/>
    <n v="57.84"/>
    <n v="0.01"/>
    <n v="946.37"/>
  </r>
  <r>
    <x v="2"/>
    <s v="顾客"/>
    <s v="內需"/>
    <s v="-無-"/>
    <s v="C00011"/>
    <x v="0"/>
    <s v="Kyungshin Cable CO.,LTD"/>
    <s v="자동차(조사)"/>
    <s v="AVSSXF"/>
    <n v="150003039"/>
    <s v="AVSSXF"/>
    <s v="0.75SQ"/>
    <s v="Gr"/>
    <s v="(KSC B/B)"/>
    <n v="1000"/>
    <s v="완제품"/>
    <s v="AVSSXF B/B 0.75SQ"/>
    <s v="A/R송장 (IN)"/>
    <n v="100000"/>
    <s v="M"/>
    <n v="706"/>
    <n v="0.01"/>
    <n v="8099.59"/>
  </r>
  <r>
    <x v="2"/>
    <s v="顾客"/>
    <s v="內需"/>
    <s v="-無-"/>
    <s v="C00011"/>
    <x v="0"/>
    <s v="Kyungshin Cable CO.,LTD"/>
    <s v="자동차(조사)"/>
    <s v="AVSSXF"/>
    <n v="150002965"/>
    <s v="AVSSXF"/>
    <s v="0.3SQ"/>
    <s v="B"/>
    <s v="(KSC B/B)"/>
    <n v="1500"/>
    <s v="완제품"/>
    <s v="AVSSXF B/B 0.3SQ"/>
    <s v="A/R송장 (IN)"/>
    <n v="300000"/>
    <s v="M"/>
    <n v="1026"/>
    <n v="0.01"/>
    <n v="26003.93"/>
  </r>
  <r>
    <x v="2"/>
    <s v="顾客"/>
    <s v="內需"/>
    <s v="-無-"/>
    <s v="C00011"/>
    <x v="0"/>
    <s v="Kyungshin Cable CO.,LTD"/>
    <s v="자동차(조사)"/>
    <s v="AVSSXF"/>
    <n v="150002976"/>
    <s v="AVSSXF"/>
    <s v="0.3SQ"/>
    <s v="L"/>
    <s v="(KSC B/B)"/>
    <n v="1500"/>
    <s v="완제품"/>
    <s v="AVSSXF B/B 0.3SQ"/>
    <s v="A/R송장 (IN)"/>
    <n v="300000"/>
    <s v="M"/>
    <n v="1026"/>
    <n v="0.01"/>
    <n v="26003.93"/>
  </r>
  <r>
    <x v="2"/>
    <s v="顾客"/>
    <s v="內需"/>
    <s v="-無-"/>
    <s v="C00011"/>
    <x v="0"/>
    <s v="Kyungshin Cable CO.,LTD"/>
    <s v="자동차(조사)"/>
    <s v="AVSSXF"/>
    <n v="150002984"/>
    <s v="AVSSXF"/>
    <s v="0.3SQ"/>
    <s v="W"/>
    <s v="(KSC B/B)"/>
    <n v="1500"/>
    <s v="완제품"/>
    <s v="AVSSXF B/B 0.3SQ"/>
    <s v="A/R송장 (IN)"/>
    <n v="300000"/>
    <s v="M"/>
    <n v="1026"/>
    <n v="0.01"/>
    <n v="26003.93"/>
  </r>
  <r>
    <x v="2"/>
    <s v="顾客"/>
    <s v="內需"/>
    <s v="-無-"/>
    <s v="C00011"/>
    <x v="0"/>
    <s v="Kyungshin Cable CO.,LTD"/>
    <s v="자동차(조사)"/>
    <s v="AVSSXF"/>
    <n v="150002987"/>
    <s v="AVSSXF"/>
    <s v="0.3SQ"/>
    <s v="Y"/>
    <s v="(KSC B/B)"/>
    <n v="1500"/>
    <s v="완제품"/>
    <s v="AVSSXF B/B 0.3SQ"/>
    <s v="A/R송장 (IN)"/>
    <n v="150000"/>
    <s v="M"/>
    <n v="513"/>
    <n v="0.01"/>
    <n v="13001.97"/>
  </r>
  <r>
    <x v="2"/>
    <s v="顾客"/>
    <s v="內需"/>
    <s v="-無-"/>
    <s v="C00011"/>
    <x v="0"/>
    <s v="Kyungshin Cable CO.,LTD"/>
    <s v="자동차(조사)"/>
    <s v="AVSSXF"/>
    <n v="150003001"/>
    <s v="AVSSXF"/>
    <s v="0.5SQ"/>
    <s v="Br"/>
    <s v="(KSC B/B)"/>
    <n v="1000"/>
    <s v="완제품"/>
    <s v="AVSSXF B/B 0.5SQ"/>
    <s v="A/R송장 (IN)"/>
    <n v="100000"/>
    <s v="M"/>
    <n v="482"/>
    <n v="0.01"/>
    <n v="7886.44"/>
  </r>
  <r>
    <x v="2"/>
    <s v="顾客"/>
    <s v="內需"/>
    <s v="-無-"/>
    <s v="C00011"/>
    <x v="0"/>
    <s v="Kyungshin Cable CO.,LTD"/>
    <s v="자동차(조사)"/>
    <s v="AVSSXF"/>
    <n v="150003020"/>
    <s v="AVSSXF"/>
    <s v="0.5SQ"/>
    <s v="L"/>
    <s v="(KSC B/B)"/>
    <n v="1000"/>
    <s v="완제품"/>
    <s v="AVSSXF B/B 0.5SQ"/>
    <s v="A/R송장 (IN)"/>
    <n v="100000"/>
    <s v="M"/>
    <n v="482"/>
    <n v="0.01"/>
    <n v="7886.44"/>
  </r>
  <r>
    <x v="2"/>
    <s v="顾客"/>
    <s v="內需"/>
    <s v="-無-"/>
    <s v="C00011"/>
    <x v="0"/>
    <s v="Kyungshin Cable CO.,LTD"/>
    <s v="자동차(조사)"/>
    <s v="AVSSXF"/>
    <n v="150003027"/>
    <s v="AVSSXF"/>
    <s v="0.5SQ"/>
    <s v="R"/>
    <s v="(KSC B/B)"/>
    <n v="1000"/>
    <s v="완제품"/>
    <s v="AVSSXF B/B 0.5SQ"/>
    <s v="A/R송장 (IN)"/>
    <n v="100000"/>
    <s v="M"/>
    <n v="482"/>
    <n v="0.01"/>
    <n v="7886.44"/>
  </r>
  <r>
    <x v="2"/>
    <s v="顾客"/>
    <s v="內需"/>
    <s v="-無-"/>
    <s v="C00011"/>
    <x v="0"/>
    <s v="Kyungshin Cable CO.,LTD"/>
    <s v="자동차(조사)"/>
    <s v="AVSSXF"/>
    <n v="150002970"/>
    <s v="AVSSXF"/>
    <s v="0.3SQ"/>
    <s v="O"/>
    <s v="(KSC B/B)"/>
    <n v="1500"/>
    <s v="완제품"/>
    <s v="AVSSXF B/B 0.3SQ"/>
    <s v="A/R송장 (IN)"/>
    <n v="300000"/>
    <s v="M"/>
    <n v="1026"/>
    <n v="0.01"/>
    <n v="26003.93"/>
  </r>
  <r>
    <x v="2"/>
    <s v="顾客"/>
    <s v="內需"/>
    <s v="-無-"/>
    <s v="C00011"/>
    <x v="0"/>
    <s v="Kyungshin Cable CO.,LTD"/>
    <s v="자동차(조사)"/>
    <s v="AVSSXF"/>
    <n v="150002984"/>
    <s v="AVSSXF"/>
    <s v="0.3SQ"/>
    <s v="W"/>
    <s v="(KSC B/B)"/>
    <n v="1500"/>
    <s v="완제품"/>
    <s v="AVSSXF B/B 0.3SQ"/>
    <s v="A/R송장 (IN)"/>
    <n v="300000"/>
    <s v="M"/>
    <n v="1026"/>
    <n v="0.01"/>
    <n v="26003.93"/>
  </r>
  <r>
    <x v="2"/>
    <s v="顾客"/>
    <s v="內需"/>
    <s v="-無-"/>
    <s v="C00011"/>
    <x v="0"/>
    <s v="Kyungshin Cable CO.,LTD"/>
    <s v="자동차(조사)"/>
    <s v="AVSSXF"/>
    <n v="150002990"/>
    <s v="AVSSXF"/>
    <s v="0.5SQ"/>
    <s v="Gr"/>
    <s v="(KSC B/B)"/>
    <n v="1000"/>
    <s v="완제품"/>
    <s v="AVSSXF B/B 0.5SQ"/>
    <s v="A/R송장 (IN)"/>
    <n v="200000"/>
    <s v="M"/>
    <n v="964"/>
    <n v="0.01"/>
    <n v="15772.88"/>
  </r>
  <r>
    <x v="2"/>
    <s v="顾客"/>
    <s v="內需"/>
    <s v="-無-"/>
    <s v="C00011"/>
    <x v="0"/>
    <s v="Kyungshin Cable CO.,LTD"/>
    <s v="자동차(조사)"/>
    <s v="AVSSXF"/>
    <n v="150002981"/>
    <s v="AVSSXF"/>
    <s v="0.3SQ"/>
    <s v="R"/>
    <s v="(KSC B/B)"/>
    <n v="1500"/>
    <s v="완제품"/>
    <s v="AVSSXF B/B 0.3SQ"/>
    <s v="A/R송장 (IN)"/>
    <n v="300000"/>
    <s v="M"/>
    <n v="1026"/>
    <n v="0.01"/>
    <n v="26003.93"/>
  </r>
  <r>
    <x v="2"/>
    <s v="顾客"/>
    <s v="內需"/>
    <s v="-無-"/>
    <s v="C00011"/>
    <x v="0"/>
    <s v="Kyungshin Cable CO.,LTD"/>
    <s v="자동차(조사)"/>
    <s v="AVSSXF"/>
    <n v="150002963"/>
    <s v="AVSSXF"/>
    <s v="0.3SQ"/>
    <s v="Gr"/>
    <s v="(KSC B/B)"/>
    <n v="1500"/>
    <s v="완제품"/>
    <s v="AVSSXF B/B 0.3SQ"/>
    <s v="A/R송장 (IN)"/>
    <n v="300000"/>
    <s v="M"/>
    <n v="1026"/>
    <n v="0.01"/>
    <n v="26003.93"/>
  </r>
  <r>
    <x v="2"/>
    <s v="顾客"/>
    <s v="內需"/>
    <s v="-無-"/>
    <s v="C00011"/>
    <x v="0"/>
    <s v="Kyungshin Cable CO.,LTD"/>
    <s v="자동차(조사)"/>
    <s v="AVSSXF"/>
    <n v="150003020"/>
    <s v="AVSSXF"/>
    <s v="0.5SQ"/>
    <s v="L"/>
    <s v="(KSC B/B)"/>
    <n v="1000"/>
    <s v="완제품"/>
    <s v="AVSSXF B/B 0.5SQ"/>
    <s v="A/R송장 (IN)"/>
    <n v="200000"/>
    <s v="M"/>
    <n v="964"/>
    <n v="0.01"/>
    <n v="15772.88"/>
  </r>
  <r>
    <x v="2"/>
    <s v="顾客"/>
    <s v="內需"/>
    <s v="-無-"/>
    <s v="C00011"/>
    <x v="0"/>
    <s v="Kyungshin Cable CO.,LTD"/>
    <s v="자동차(조사)"/>
    <s v="AVSSXF"/>
    <n v="150003027"/>
    <s v="AVSSXF"/>
    <s v="0.5SQ"/>
    <s v="R"/>
    <s v="(KSC B/B)"/>
    <n v="1000"/>
    <s v="완제품"/>
    <s v="AVSSXF B/B 0.5SQ"/>
    <s v="A/R송장 (IN)"/>
    <n v="102000"/>
    <s v="M"/>
    <n v="491.64"/>
    <n v="0.01"/>
    <n v="8044.17"/>
  </r>
  <r>
    <x v="2"/>
    <s v="顾客"/>
    <s v="內需"/>
    <s v="-無-"/>
    <s v="C00011"/>
    <x v="0"/>
    <s v="Kyungshin Cable CO.,LTD"/>
    <s v="자동차(조사)"/>
    <s v="AVSSXF"/>
    <n v="150003001"/>
    <s v="AVSSXF"/>
    <s v="0.5SQ"/>
    <s v="Br"/>
    <s v="(KSC B/B)"/>
    <n v="1000"/>
    <s v="완제품"/>
    <s v="AVSSXF B/B 0.5SQ"/>
    <s v="A/R송장 (IN)"/>
    <n v="200000"/>
    <s v="M"/>
    <n v="964"/>
    <n v="0.01"/>
    <n v="15772.88"/>
  </r>
  <r>
    <x v="2"/>
    <s v="顾客"/>
    <s v="內需"/>
    <s v="-無-"/>
    <s v="C00011"/>
    <x v="0"/>
    <s v="Kyungshin Cable CO.,LTD"/>
    <s v="자동차(조사)"/>
    <s v="AVSSXF"/>
    <n v="150002965"/>
    <s v="AVSSXF"/>
    <s v="0.3SQ"/>
    <s v="B"/>
    <s v="(KSC B/B)"/>
    <n v="1500"/>
    <s v="완제품"/>
    <s v="AVSSXF B/B 0.3SQ"/>
    <s v="A/R송장 (IN)"/>
    <n v="286500"/>
    <s v="M"/>
    <n v="979.83"/>
    <n v="0.01"/>
    <n v="24833.759999999998"/>
  </r>
  <r>
    <x v="2"/>
    <s v="顾客"/>
    <s v="內需"/>
    <s v="-無-"/>
    <s v="C00011"/>
    <x v="0"/>
    <s v="Kyungshin Cable CO.,LTD"/>
    <s v="자동차(조사)"/>
    <s v="AVSSXF"/>
    <n v="150003027"/>
    <s v="AVSSXF"/>
    <s v="0.5SQ"/>
    <s v="R"/>
    <s v="(KSC B/B)"/>
    <n v="1000"/>
    <s v="완제품"/>
    <s v="AVSSXF B/B 0.5SQ"/>
    <s v="A/R송장 (IN)"/>
    <n v="98000"/>
    <s v="M"/>
    <n v="472.36"/>
    <n v="0.01"/>
    <n v="7728.71"/>
  </r>
  <r>
    <x v="2"/>
    <s v="顾客"/>
    <s v="內需"/>
    <s v="-無-"/>
    <s v="C00011"/>
    <x v="0"/>
    <s v="Kyungshin Cable CO.,LTD"/>
    <s v="자동차(조사)"/>
    <s v="AVSSXF"/>
    <n v="150002987"/>
    <s v="AVSSXF"/>
    <s v="0.3SQ"/>
    <s v="Y"/>
    <s v="(KSC B/B)"/>
    <n v="1500"/>
    <s v="완제품"/>
    <s v="AVSSXF B/B 0.3SQ"/>
    <s v="A/R송장 (IN)"/>
    <n v="300000"/>
    <s v="M"/>
    <n v="1026"/>
    <n v="0.01"/>
    <n v="26003.93"/>
  </r>
  <r>
    <x v="2"/>
    <s v="顾客"/>
    <s v="內需"/>
    <s v="-無-"/>
    <s v="C00011"/>
    <x v="0"/>
    <s v="Kyungshin Cable CO.,LTD"/>
    <s v="자동차(조사)"/>
    <s v="AVSSXF"/>
    <n v="150002973"/>
    <s v="AVSSXF"/>
    <s v="0.3SQ"/>
    <s v="G"/>
    <s v="(KSC B/B)"/>
    <n v="1500"/>
    <s v="완제품"/>
    <s v="AVSSXF B/B 0.3SQ"/>
    <s v="A/R송장 (IN)"/>
    <n v="300000"/>
    <s v="M"/>
    <n v="1026"/>
    <n v="0.01"/>
    <n v="26003.93"/>
  </r>
  <r>
    <x v="2"/>
    <s v="顾客"/>
    <s v="內需"/>
    <s v="-無-"/>
    <s v="C00011"/>
    <x v="0"/>
    <s v="Kyungshin Cable CO.,LTD"/>
    <s v="자동차(조사)"/>
    <s v="AVSSXF"/>
    <n v="150002978"/>
    <s v="AVSSXF"/>
    <s v="0.3SQ"/>
    <s v="P"/>
    <s v="(KSC B/B)"/>
    <n v="1500"/>
    <s v="완제품"/>
    <s v="AVSSXF B/B 0.3SQ"/>
    <s v="A/R송장 (IN)"/>
    <n v="300000"/>
    <s v="M"/>
    <n v="1026"/>
    <n v="0.01"/>
    <n v="26003.93"/>
  </r>
  <r>
    <x v="2"/>
    <s v="顾客"/>
    <s v="內需"/>
    <s v="-無-"/>
    <s v="C00011"/>
    <x v="0"/>
    <s v="Kyungshin Cable CO.,LTD"/>
    <s v="자동차(조사)"/>
    <s v="AVSSXF"/>
    <n v="150002996"/>
    <s v="AVSSXF"/>
    <s v="0.5SQ"/>
    <s v="B"/>
    <s v="(KSC B/B)"/>
    <n v="1000"/>
    <s v="완제품"/>
    <s v="AVSSXF B/B 0.5SQ"/>
    <s v="A/R송장 (IN)"/>
    <n v="200000"/>
    <s v="M"/>
    <n v="964"/>
    <n v="0.01"/>
    <n v="15772.88"/>
  </r>
  <r>
    <x v="2"/>
    <s v="顾客"/>
    <s v="內需"/>
    <s v="-無-"/>
    <s v="C00011"/>
    <x v="0"/>
    <s v="Kyungshin Cable CO.,LTD"/>
    <s v="자동차(조사)"/>
    <s v="AVSSXF"/>
    <n v="150002968"/>
    <s v="AVSSXF"/>
    <s v="0.3SQ"/>
    <s v="Br"/>
    <s v="(KSC B/B)"/>
    <n v="1500"/>
    <s v="완제품"/>
    <s v="AVSSXF B/B 0.3SQ"/>
    <s v="A/R송장 (IN)"/>
    <n v="300000"/>
    <s v="M"/>
    <n v="1026"/>
    <n v="0.01"/>
    <n v="26003.93"/>
  </r>
  <r>
    <x v="2"/>
    <s v="顾客"/>
    <s v="內需"/>
    <s v="-無-"/>
    <s v="C00011"/>
    <x v="0"/>
    <s v="Kyungshin Cable CO.,LTD"/>
    <s v="자동차(조사)"/>
    <s v="AVSSXF"/>
    <n v="150003039"/>
    <s v="AVSSXF"/>
    <s v="0.75SQ"/>
    <s v="Gr"/>
    <s v="(KSC B/B)"/>
    <n v="1000"/>
    <s v="완제품"/>
    <s v="AVSSXF B/B 0.75SQ"/>
    <s v="A/R송장 (IN)"/>
    <n v="100000"/>
    <s v="M"/>
    <n v="706"/>
    <n v="0.01"/>
    <n v="8099.59"/>
  </r>
  <r>
    <x v="2"/>
    <s v="顾客"/>
    <s v="內需"/>
    <s v="-無-"/>
    <s v="C00011"/>
    <x v="0"/>
    <s v="Kyungshin Cable CO.,LTD"/>
    <s v="자동차(조사)"/>
    <s v="AVSSXF"/>
    <n v="150003050"/>
    <s v="AVSSXF"/>
    <s v="0.75SQ"/>
    <s v="G"/>
    <s v="(KSC B/B)"/>
    <n v="1000"/>
    <s v="완제품"/>
    <s v="AVSSXF B/B 0.75SQ"/>
    <s v="A/R송장 (IN)"/>
    <n v="100000"/>
    <s v="M"/>
    <n v="706"/>
    <n v="0.01"/>
    <n v="8099.59"/>
  </r>
  <r>
    <x v="2"/>
    <s v="顾客"/>
    <s v="內需"/>
    <s v="-無-"/>
    <s v="C00020"/>
    <x v="12"/>
    <s v="盐城市晟广达汽车零部件有限公司"/>
    <s v="자동차(조사)"/>
    <s v="AVSSXF"/>
    <n v="191000004"/>
    <s v="AVSSXF"/>
    <s v="0.3SQ"/>
    <s v="B/W"/>
    <m/>
    <n v="1500"/>
    <s v="완제품"/>
    <s v="AVSSXF 0.3SQ(완제품)"/>
    <s v="A/R송장 (IN)"/>
    <n v="21000"/>
    <s v="M"/>
    <n v="71.819999999999993"/>
    <n v="0.32"/>
    <n v="6627.6"/>
  </r>
  <r>
    <x v="2"/>
    <s v="顾客"/>
    <s v="內需"/>
    <s v="-無-"/>
    <s v="C00020"/>
    <x v="12"/>
    <s v="盐城市晟广达汽车零部件有限公司"/>
    <s v="자동차(조사)"/>
    <s v="AVSSXF"/>
    <n v="100012976"/>
    <s v="AVSSXF"/>
    <s v="0.3SQ"/>
    <s v="R/Y"/>
    <m/>
    <n v="1500"/>
    <s v="완제품"/>
    <s v="AVSSXF 0.3SQ(완제품)"/>
    <s v="A/R송장 (IN)"/>
    <n v="15000"/>
    <s v="M"/>
    <n v="51.3"/>
    <n v="0.32"/>
    <n v="4734"/>
  </r>
  <r>
    <x v="2"/>
    <s v="顾客"/>
    <s v="內需"/>
    <s v="-無-"/>
    <s v="C00020"/>
    <x v="12"/>
    <s v="盐城市晟广达汽车零部件有限公司"/>
    <s v="자동차(조사)"/>
    <s v="AVSSXF"/>
    <n v="100012976"/>
    <s v="AVSSXF"/>
    <s v="0.3SQ"/>
    <s v="R/Y"/>
    <m/>
    <n v="1500"/>
    <s v="완제품"/>
    <s v="AVSSXF 0.3SQ(완제품)"/>
    <s v="A/R송장 (IN)"/>
    <n v="3000"/>
    <s v="M"/>
    <n v="10.26"/>
    <n v="0.32"/>
    <n v="946.8"/>
  </r>
  <r>
    <x v="2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1250"/>
    <s v="M"/>
    <n v="17.21"/>
    <n v="1.75"/>
    <n v="2187.38"/>
  </r>
  <r>
    <x v="2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1000"/>
    <s v="M"/>
    <n v="13.77"/>
    <n v="1.75"/>
    <n v="1749.9"/>
  </r>
  <r>
    <x v="2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6000"/>
    <s v="M"/>
    <n v="82.62"/>
    <n v="1.75"/>
    <n v="10499.4"/>
  </r>
  <r>
    <x v="2"/>
    <s v="顾客"/>
    <s v="內需"/>
    <s v="-無-"/>
    <s v="C00001"/>
    <x v="2"/>
    <s v="江苏京信电子有限公司(Cable)"/>
    <s v="자동차(특수)"/>
    <s v="SHIELD WIRE_일반"/>
    <n v="190005405"/>
    <s v="AVSS-BS"/>
    <s v="3x0.3SQ"/>
    <s v="Gr(Br,G,R)"/>
    <m/>
    <n v="300"/>
    <s v="완제품"/>
    <s v="AVSS-BS 3x0.3SQ(완제품)"/>
    <s v="A/R송장 (IN)"/>
    <n v="300"/>
    <s v="M"/>
    <n v="5.63"/>
    <n v="2.0299999999999998"/>
    <n v="609.54"/>
  </r>
  <r>
    <x v="2"/>
    <s v="顾客"/>
    <s v="內需"/>
    <s v="-無-"/>
    <s v="C00001"/>
    <x v="2"/>
    <s v="江苏京信电子有限公司(Cable)"/>
    <s v="자동차(특수)"/>
    <s v="SHIELD WIRE_일반"/>
    <n v="190005403"/>
    <s v="AVSS-BS"/>
    <s v="3x0.3SQ"/>
    <s v="Gr(B,W,Y)"/>
    <m/>
    <n v="300"/>
    <s v="완제품"/>
    <s v="AVSS-BS 3x0.3SQ(완제품)"/>
    <s v="A/R송장 (IN)"/>
    <n v="1200"/>
    <s v="M"/>
    <n v="22.51"/>
    <n v="2.0299999999999998"/>
    <n v="2438.16"/>
  </r>
  <r>
    <x v="2"/>
    <s v="顾客"/>
    <s v="內需"/>
    <s v="-無-"/>
    <s v="C00001"/>
    <x v="2"/>
    <s v="江苏京信电子有限公司(Cable)"/>
    <s v="자동차(특수)"/>
    <s v="SHIELD WIRE_일반"/>
    <n v="190005351"/>
    <s v="AVSS-BS"/>
    <s v="2x0.3SQ"/>
    <s v="Gr(Br,Y)"/>
    <m/>
    <n v="500"/>
    <s v="완제품"/>
    <s v="AVSS-BS 2x0.3SQ(완제품)"/>
    <s v="A/R송장 (IN)"/>
    <n v="500"/>
    <s v="M"/>
    <n v="6.89"/>
    <n v="1.75"/>
    <n v="874.95"/>
  </r>
  <r>
    <x v="2"/>
    <s v="顾客"/>
    <s v="內需"/>
    <s v="-無-"/>
    <s v="C00001"/>
    <x v="2"/>
    <s v="江苏京信电子有限公司(Cable)"/>
    <s v="자동차(특수)"/>
    <s v="SHIELD WIRE_일반"/>
    <n v="190005351"/>
    <s v="AVSS-BS"/>
    <s v="2x0.3SQ"/>
    <s v="Gr(Br,Y)"/>
    <m/>
    <n v="500"/>
    <s v="완제품"/>
    <s v="AVSS-BS 2x0.3SQ(완제품)"/>
    <s v="A/R송장 (IN)"/>
    <n v="21000"/>
    <s v="M"/>
    <n v="289.17"/>
    <n v="1.75"/>
    <n v="36747.9"/>
  </r>
  <r>
    <x v="2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2000"/>
    <s v="M"/>
    <n v="27.54"/>
    <n v="1.75"/>
    <n v="3499.8"/>
  </r>
  <r>
    <x v="2"/>
    <s v="顾客"/>
    <s v="內需"/>
    <s v="-無-"/>
    <s v="C00001"/>
    <x v="2"/>
    <s v="江苏京信电子有限公司(Cable)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3280"/>
    <s v="M"/>
    <n v="45.17"/>
    <n v="1.75"/>
    <n v="5739.67"/>
  </r>
  <r>
    <x v="2"/>
    <s v="顾客"/>
    <s v="內需"/>
    <s v="-無-"/>
    <s v="C00001"/>
    <x v="2"/>
    <s v="江苏京信电子有限公司(Cable)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2750"/>
    <s v="M"/>
    <n v="37.869999999999997"/>
    <n v="1.75"/>
    <n v="4812.2299999999996"/>
  </r>
  <r>
    <x v="2"/>
    <s v="顾客"/>
    <s v="內需"/>
    <s v="-無-"/>
    <s v="C00001"/>
    <x v="2"/>
    <s v="江苏京信电子有限公司(Cable)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4000"/>
    <s v="M"/>
    <n v="55.08"/>
    <n v="1.75"/>
    <n v="6999.6"/>
  </r>
  <r>
    <x v="2"/>
    <s v="顾客"/>
    <s v="內需"/>
    <s v="-無-"/>
    <s v="C00001"/>
    <x v="2"/>
    <s v="江苏京信电子有限公司(Cable)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4000"/>
    <s v="M"/>
    <n v="55.08"/>
    <n v="1.75"/>
    <n v="6999.6"/>
  </r>
  <r>
    <x v="2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4730"/>
    <s v="M"/>
    <n v="65.13"/>
    <n v="1.75"/>
    <n v="8277.0300000000007"/>
  </r>
  <r>
    <x v="2"/>
    <s v="顾客"/>
    <s v="內需"/>
    <s v="-無-"/>
    <s v="C00001"/>
    <x v="2"/>
    <s v="江苏京信电子有限公司(Cable)"/>
    <s v="자동차(특수)"/>
    <s v="SHIELD WIRE_일반"/>
    <n v="190005405"/>
    <s v="AVSS-BS"/>
    <s v="3x0.3SQ"/>
    <s v="Gr(Br,G,R)"/>
    <m/>
    <n v="300"/>
    <s v="완제품"/>
    <s v="AVSS-BS 3x0.3SQ(완제품)"/>
    <s v="A/R송장 (IN)"/>
    <n v="300"/>
    <s v="M"/>
    <n v="5.63"/>
    <n v="2.0299999999999998"/>
    <n v="609.54"/>
  </r>
  <r>
    <x v="2"/>
    <s v="顾客"/>
    <s v="內需"/>
    <s v="-無-"/>
    <s v="C00001"/>
    <x v="2"/>
    <s v="江苏京信电子有限公司(Cable)"/>
    <s v="자동차(특수)"/>
    <s v="SHIELD WIRE_일반"/>
    <n v="190005351"/>
    <s v="AVSS-BS"/>
    <s v="2x0.3SQ"/>
    <s v="Gr(Br,Y)"/>
    <m/>
    <n v="500"/>
    <s v="완제품"/>
    <s v="AVSS-BS 2x0.3SQ(완제품)"/>
    <s v="A/R송장 (IN)"/>
    <n v="2000"/>
    <s v="M"/>
    <n v="27.54"/>
    <n v="1.75"/>
    <n v="3499.8"/>
  </r>
  <r>
    <x v="2"/>
    <s v="顾客"/>
    <s v="內需"/>
    <s v="-無-"/>
    <s v="C00001"/>
    <x v="2"/>
    <s v="江苏京信电子有限公司(Cable)"/>
    <s v="자동차(특수)"/>
    <s v="SHIELD WIRE_일반"/>
    <n v="190005351"/>
    <s v="AVSS-BS"/>
    <s v="2x0.3SQ"/>
    <s v="Gr(Br,Y)"/>
    <m/>
    <n v="500"/>
    <s v="완제품"/>
    <s v="AVSS-BS 2x0.3SQ(완제품)"/>
    <s v="A/R송장 (IN)"/>
    <n v="5000"/>
    <s v="M"/>
    <n v="68.849999999999994"/>
    <n v="1.75"/>
    <n v="8749.5"/>
  </r>
  <r>
    <x v="2"/>
    <s v="顾客"/>
    <s v="內需"/>
    <s v="-無-"/>
    <s v="C00001"/>
    <x v="2"/>
    <s v="江苏京信电子有限公司(Cable)"/>
    <s v="자동차(특수)"/>
    <s v="SHIELD WIRE_일반"/>
    <n v="190005351"/>
    <s v="AVSS-BS"/>
    <s v="2x0.3SQ"/>
    <s v="Gr(Br,Y)"/>
    <m/>
    <n v="500"/>
    <s v="완제품"/>
    <s v="AVSS-BS 2x0.3SQ(완제품)"/>
    <s v="A/R송장 (IN)"/>
    <n v="1500"/>
    <s v="M"/>
    <n v="20.66"/>
    <n v="1.75"/>
    <n v="2624.85"/>
  </r>
  <r>
    <x v="2"/>
    <s v="顾客"/>
    <s v="內需"/>
    <s v="-無-"/>
    <s v="C00001"/>
    <x v="2"/>
    <s v="江苏京信电子有限公司(Cable)"/>
    <s v="자동차(특수)"/>
    <s v="SHIELD WIRE_일반"/>
    <n v="190005351"/>
    <s v="AVSS-BS"/>
    <s v="2x0.3SQ"/>
    <s v="Gr(Br,Y)"/>
    <m/>
    <n v="500"/>
    <s v="완제품"/>
    <s v="AVSS-BS 2x0.3SQ(완제품)"/>
    <s v="A/R송장 (IN)"/>
    <n v="3000"/>
    <s v="M"/>
    <n v="41.31"/>
    <n v="1.75"/>
    <n v="5249.7"/>
  </r>
  <r>
    <x v="2"/>
    <s v="顾客"/>
    <s v="內需"/>
    <s v="-無-"/>
    <s v="C00001"/>
    <x v="2"/>
    <s v="江苏京信电子有限公司(Cable)"/>
    <s v="자동차(특수)"/>
    <s v="SHIELD WIRE_일반"/>
    <n v="190005351"/>
    <s v="AVSS-BS"/>
    <s v="2x0.3SQ"/>
    <s v="Gr(Br,Y)"/>
    <m/>
    <n v="500"/>
    <s v="완제품"/>
    <s v="AVSS-BS 2x0.3SQ(완제품)"/>
    <s v="A/R송장 (IN)"/>
    <n v="8450"/>
    <s v="M"/>
    <n v="116.36"/>
    <n v="1.75"/>
    <n v="14786.66"/>
  </r>
  <r>
    <x v="2"/>
    <s v="顾客"/>
    <s v="內需"/>
    <s v="-無-"/>
    <s v="C00001"/>
    <x v="2"/>
    <s v="江苏京信电子有限公司(Cable)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1520"/>
    <s v="M"/>
    <n v="20.93"/>
    <n v="1.75"/>
    <n v="2659.85"/>
  </r>
  <r>
    <x v="2"/>
    <s v="顾客"/>
    <s v="內需"/>
    <s v="-無-"/>
    <s v="C00001"/>
    <x v="2"/>
    <s v="江苏京信电子有限公司(Cable)"/>
    <s v="자동차(특수)"/>
    <s v="SHIELD WIRE_일반"/>
    <n v="190005351"/>
    <s v="AVSS-BS"/>
    <s v="2x0.3SQ"/>
    <s v="Gr(Br,Y)"/>
    <m/>
    <n v="500"/>
    <s v="완제품"/>
    <s v="AVSS-BS 2x0.3SQ(완제품)"/>
    <s v="A/R송장 (IN)"/>
    <n v="1000"/>
    <s v="M"/>
    <n v="13.77"/>
    <n v="1.75"/>
    <n v="1749.9"/>
  </r>
  <r>
    <x v="2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10750"/>
    <s v="M"/>
    <n v="148.03"/>
    <n v="1.75"/>
    <n v="18811.43"/>
  </r>
  <r>
    <x v="2"/>
    <s v="顾客"/>
    <s v="內需"/>
    <s v="-無-"/>
    <s v="C00001"/>
    <x v="2"/>
    <s v="江苏京信电子有限公司(Cable)"/>
    <s v="자동차(특수)"/>
    <s v="SHIELD WIRE_일반"/>
    <n v="190005405"/>
    <s v="AVSS-BS"/>
    <s v="3x0.3SQ"/>
    <s v="Gr(Br,G,R)"/>
    <m/>
    <n v="300"/>
    <s v="완제품"/>
    <s v="AVSS-BS 3x0.3SQ(완제품)"/>
    <s v="A/R송장 (IN)"/>
    <n v="600"/>
    <s v="M"/>
    <n v="11.26"/>
    <n v="2.0299999999999998"/>
    <n v="1219.08"/>
  </r>
  <r>
    <x v="2"/>
    <s v="顾客"/>
    <s v="內需"/>
    <s v="-無-"/>
    <s v="C00001"/>
    <x v="2"/>
    <s v="江苏京信电子有限公司(Cable)"/>
    <s v="자동차(특수)"/>
    <s v="SHIELD WIRE_일반"/>
    <n v="190005403"/>
    <s v="AVSS-BS"/>
    <s v="3x0.3SQ"/>
    <s v="Gr(B,W,Y)"/>
    <m/>
    <n v="300"/>
    <s v="완제품"/>
    <s v="AVSS-BS 3x0.3SQ(완제품)"/>
    <s v="A/R송장 (IN)"/>
    <n v="2100"/>
    <s v="M"/>
    <n v="39.4"/>
    <n v="2.0299999999999998"/>
    <n v="4266.78"/>
  </r>
  <r>
    <x v="2"/>
    <s v="顾客"/>
    <s v="內需"/>
    <s v="-無-"/>
    <s v="C00032"/>
    <x v="1"/>
    <s v="Kyungshin Cable international corporation"/>
    <s v="자동차(특수)"/>
    <s v="SHIELD WIRE_일반"/>
    <n v="190005398"/>
    <s v="AVSS-BS"/>
    <s v="2x1.25SQ"/>
    <s v="Gr(G,W)"/>
    <m/>
    <n v="300"/>
    <s v="완제품"/>
    <s v="AVSS-BS 2x1.25SQ(완제품"/>
    <s v="A/R송장 (IN)"/>
    <n v="200"/>
    <s v="M"/>
    <n v="6.65"/>
    <n v="0.51"/>
    <n v="730.95"/>
  </r>
  <r>
    <x v="2"/>
    <s v="顾客"/>
    <s v="內需"/>
    <s v="-無-"/>
    <s v="C00032"/>
    <x v="1"/>
    <s v="Kyungshin Cable international corporation"/>
    <s v="자동차(특수)"/>
    <s v="SHIELD WIRE_일반"/>
    <n v="190005349"/>
    <s v="AVSS-BS"/>
    <s v="2x0.3SQ"/>
    <s v="Gr(W,Y)"/>
    <m/>
    <n v="500"/>
    <s v="완제품"/>
    <s v="AVSS-BS 2x0.3SQ(완제품)"/>
    <s v="A/R송장 (IN)"/>
    <n v="38480"/>
    <s v="M"/>
    <n v="529.87"/>
    <n v="0.24"/>
    <n v="66681.399999999994"/>
  </r>
  <r>
    <x v="2"/>
    <s v="顾客"/>
    <s v="內需"/>
    <s v="-無-"/>
    <s v="C00032"/>
    <x v="1"/>
    <s v="Kyungshin Cable international corporation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19000"/>
    <s v="M"/>
    <n v="261.63"/>
    <n v="0.24"/>
    <n v="32924.82"/>
  </r>
  <r>
    <x v="2"/>
    <s v="顾客"/>
    <s v="內需"/>
    <s v="-無-"/>
    <s v="C00032"/>
    <x v="1"/>
    <s v="Kyungshin Cable international corporation"/>
    <s v="자동차(특수)"/>
    <s v="SHIELD WIRE_일반"/>
    <n v="190005398"/>
    <s v="AVSS-BS"/>
    <s v="2x1.25SQ"/>
    <s v="Gr(G,W)"/>
    <m/>
    <n v="300"/>
    <s v="완제품"/>
    <s v="AVSS-BS 2x1.25SQ(완제품"/>
    <s v="A/R송장 (IN)"/>
    <n v="10500"/>
    <s v="M"/>
    <n v="349.34"/>
    <n v="0.51"/>
    <n v="38374.99"/>
  </r>
  <r>
    <x v="2"/>
    <s v="顾客"/>
    <s v="內需"/>
    <s v="-無-"/>
    <s v="C00032"/>
    <x v="1"/>
    <s v="Kyungshin Cable international corporation"/>
    <s v="자동차(특수)"/>
    <s v="SHIELD WIRE_일반"/>
    <n v="190005398"/>
    <s v="AVSS-BS"/>
    <s v="2x1.25SQ"/>
    <s v="Gr(G,W)"/>
    <m/>
    <n v="300"/>
    <s v="완제품"/>
    <s v="AVSS-BS 2x1.25SQ(완제품"/>
    <s v="A/R송장 (IN)"/>
    <n v="104650"/>
    <s v="M"/>
    <n v="3481.71"/>
    <n v="0.51"/>
    <n v="382470.69"/>
  </r>
  <r>
    <x v="2"/>
    <s v="顾客"/>
    <s v="內需"/>
    <s v="-無-"/>
    <s v="C00032"/>
    <x v="1"/>
    <s v="Kyungshin Cable international corporation"/>
    <s v="자동차(특수)"/>
    <s v="SHIELD WIRE_일반"/>
    <n v="190005398"/>
    <s v="AVSS-BS"/>
    <s v="2x1.25SQ"/>
    <s v="Gr(G,W)"/>
    <m/>
    <n v="300"/>
    <s v="완제품"/>
    <s v="AVSS-BS 2x1.25SQ(완제품"/>
    <s v="A/R송장 (IN)"/>
    <n v="22370"/>
    <s v="M"/>
    <n v="744.25"/>
    <n v="0.51"/>
    <n v="81757.009999999995"/>
  </r>
  <r>
    <x v="2"/>
    <s v="顾客"/>
    <s v="內需"/>
    <s v="-無-"/>
    <s v="C00032"/>
    <x v="1"/>
    <s v="Kyungshin Cable international corporation"/>
    <s v="자동차(특수)"/>
    <s v="SHIELD WIRE_일반"/>
    <n v="190005398"/>
    <s v="AVSS-BS"/>
    <s v="2x1.25SQ"/>
    <s v="Gr(G,W)"/>
    <m/>
    <n v="300"/>
    <s v="완제품"/>
    <s v="AVSS-BS 2x1.25SQ(완제품"/>
    <s v="A/R송장 (IN)"/>
    <n v="300"/>
    <s v="M"/>
    <n v="9.98"/>
    <n v="0.51"/>
    <n v="1096.43"/>
  </r>
  <r>
    <x v="2"/>
    <s v="顾客"/>
    <s v="內需"/>
    <s v="-無-"/>
    <s v="C00032"/>
    <x v="1"/>
    <s v="Kyungshin Cable international corporation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61450"/>
    <s v="M"/>
    <n v="846.17"/>
    <n v="0.24"/>
    <n v="106485.83"/>
  </r>
  <r>
    <x v="2"/>
    <s v="顾客"/>
    <s v="內需"/>
    <s v="-無-"/>
    <s v="C00032"/>
    <x v="1"/>
    <s v="Kyungshin Cable international corporation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20500"/>
    <s v="M"/>
    <n v="282.29000000000002"/>
    <n v="0.24"/>
    <n v="35524.14"/>
  </r>
  <r>
    <x v="2"/>
    <s v="顾客"/>
    <s v="內需"/>
    <s v="-無-"/>
    <s v="C00032"/>
    <x v="1"/>
    <s v="Kyungshin Cable international corporation"/>
    <s v="자동차(특수)"/>
    <s v="SHIELD WIRE_일반"/>
    <n v="190005398"/>
    <s v="AVSS-BS"/>
    <s v="2x1.25SQ"/>
    <s v="Gr(G,W)"/>
    <m/>
    <n v="300"/>
    <s v="완제품"/>
    <s v="AVSS-BS 2x1.25SQ(완제품"/>
    <s v="A/R송장 (IN)"/>
    <n v="500"/>
    <s v="M"/>
    <n v="16.64"/>
    <n v="0.51"/>
    <n v="1827.38"/>
  </r>
  <r>
    <x v="2"/>
    <s v="顾客"/>
    <s v="內需"/>
    <s v="-無-"/>
    <s v="C00032"/>
    <x v="1"/>
    <s v="Kyungshin Cable international corporation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7500"/>
    <s v="M"/>
    <n v="103.28"/>
    <n v="0.24"/>
    <n v="12996.64"/>
  </r>
  <r>
    <x v="2"/>
    <s v="顾客"/>
    <s v="內需"/>
    <s v="-無-"/>
    <s v="C00032"/>
    <x v="1"/>
    <s v="Kyungshin Cable international corporation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31500"/>
    <s v="M"/>
    <n v="433.76"/>
    <n v="0.24"/>
    <n v="54585.88"/>
  </r>
  <r>
    <x v="2"/>
    <s v="顾客"/>
    <s v="內需"/>
    <s v="-無-"/>
    <s v="C00032"/>
    <x v="1"/>
    <s v="Kyungshin Cable international corporation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95000"/>
    <s v="M"/>
    <n v="1308.1500000000001"/>
    <n v="0.24"/>
    <n v="164624.09"/>
  </r>
  <r>
    <x v="2"/>
    <s v="顾客"/>
    <s v="內需"/>
    <s v="-無-"/>
    <s v="C00032"/>
    <x v="1"/>
    <s v="Kyungshin Cable international corporation"/>
    <s v="자동차(특수)"/>
    <s v="SHIELD WIRE_일반"/>
    <n v="190005351"/>
    <s v="AVSS-BS"/>
    <s v="2x0.3SQ"/>
    <s v="Gr(Br,Y)"/>
    <m/>
    <n v="500"/>
    <s v="완제품"/>
    <s v="AVSS-BS 2x0.3SQ(완제품)"/>
    <s v="A/R송장 (IN)"/>
    <n v="21450"/>
    <s v="M"/>
    <n v="295.37"/>
    <n v="0.24"/>
    <n v="37170.42"/>
  </r>
  <r>
    <x v="2"/>
    <s v="顾客"/>
    <s v="內需"/>
    <s v="-無-"/>
    <s v="C00032"/>
    <x v="1"/>
    <s v="Kyungshin Cable international corporation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9500"/>
    <s v="M"/>
    <n v="130.82"/>
    <n v="0.24"/>
    <n v="16462.41"/>
  </r>
  <r>
    <x v="2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00020067"/>
    <s v="AVSS"/>
    <s v="0.5SQ"/>
    <s v="L/O"/>
    <s v="NPS"/>
    <n v="8000"/>
    <s v="완제품"/>
    <s v="AVSS 0.5SQ(완제품)"/>
    <s v="A/R송장 (IN)"/>
    <n v="8000"/>
    <s v="M"/>
    <n v="40.08"/>
    <n v="0.41"/>
    <n v="3277.6"/>
  </r>
  <r>
    <x v="2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20000"/>
    <s v="M"/>
    <n v="66.180000000000007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00000933"/>
    <s v="AVSS"/>
    <s v="0.3SQ"/>
    <s v="B/R"/>
    <m/>
    <n v="1500"/>
    <s v="완제품"/>
    <s v="AVSS 0.3SQ(완제품)"/>
    <s v="A/R송장 (IN)"/>
    <n v="1500"/>
    <s v="M"/>
    <n v="4.97"/>
    <n v="0.28999999999999998"/>
    <n v="441.15"/>
  </r>
  <r>
    <x v="2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23000"/>
    <s v="M"/>
    <n v="115.23"/>
    <n v="0.41"/>
    <n v="9423.1"/>
  </r>
  <r>
    <x v="2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24000"/>
    <s v="M"/>
    <n v="120.24"/>
    <n v="0.41"/>
    <n v="9832.7999999999993"/>
  </r>
  <r>
    <x v="2"/>
    <s v="顾客"/>
    <s v="內需"/>
    <s v="-無-"/>
    <s v="C00001"/>
    <x v="2"/>
    <s v="江苏京信电子有限公司(Cable)"/>
    <s v="자동차(일반)"/>
    <s v="AVSS"/>
    <n v="100000566"/>
    <s v="AVSS"/>
    <s v="0.5SQ"/>
    <s v="P"/>
    <m/>
    <n v="1000"/>
    <s v="완제품"/>
    <s v="AVSS 0.5SQ(완제품)"/>
    <s v="A/R송장 (IN)"/>
    <n v="2000"/>
    <s v="M"/>
    <n v="10.02"/>
    <n v="0.41"/>
    <n v="819.4"/>
  </r>
  <r>
    <x v="2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12000"/>
    <s v="M"/>
    <n v="60.12"/>
    <n v="0.41"/>
    <n v="4916.3999999999996"/>
  </r>
  <r>
    <x v="2"/>
    <s v="顾客"/>
    <s v="內需"/>
    <s v="-無-"/>
    <s v="C00001"/>
    <x v="2"/>
    <s v="江苏京信电子有限公司(Cable)"/>
    <s v="자동차(일반)"/>
    <s v="AVSS"/>
    <n v="100000566"/>
    <s v="AVSS"/>
    <s v="0.5SQ"/>
    <s v="P"/>
    <m/>
    <n v="1000"/>
    <s v="완제품"/>
    <s v="AVSS 0.5SQ(완제품)"/>
    <s v="A/R송장 (IN)"/>
    <n v="3000"/>
    <s v="M"/>
    <n v="15.03"/>
    <n v="0.41"/>
    <n v="1229.0999999999999"/>
  </r>
  <r>
    <x v="2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60000"/>
    <s v="M"/>
    <n v="198.6"/>
    <n v="0.28999999999999998"/>
    <n v="17646"/>
  </r>
  <r>
    <x v="2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50000"/>
    <s v="M"/>
    <n v="165.5"/>
    <n v="0.28999999999999998"/>
    <n v="14705"/>
  </r>
  <r>
    <x v="2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15000"/>
    <s v="M"/>
    <n v="75.150000000000006"/>
    <n v="0.41"/>
    <n v="6145.5"/>
  </r>
  <r>
    <x v="2"/>
    <s v="顾客"/>
    <s v="內需"/>
    <s v="-無-"/>
    <s v="C00001"/>
    <x v="2"/>
    <s v="江苏京信电子有限公司(Cable)"/>
    <s v="자동차(일반)"/>
    <s v="AVSS"/>
    <n v="100000566"/>
    <s v="AVSS"/>
    <s v="0.5SQ"/>
    <s v="P"/>
    <m/>
    <n v="1000"/>
    <s v="완제품"/>
    <s v="AVSS 0.5SQ(완제품)"/>
    <s v="A/R송장 (IN)"/>
    <n v="7000"/>
    <s v="M"/>
    <n v="35.07"/>
    <n v="0.41"/>
    <n v="2867.9"/>
  </r>
  <r>
    <x v="2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30000"/>
    <s v="M"/>
    <n v="150.30000000000001"/>
    <n v="0.41"/>
    <n v="12291"/>
  </r>
  <r>
    <x v="2"/>
    <s v="顾客"/>
    <s v="內需"/>
    <s v="-無-"/>
    <s v="C00001"/>
    <x v="2"/>
    <s v="江苏京信电子有限公司(Cable)"/>
    <s v="자동차(일반)"/>
    <s v="AVSS"/>
    <n v="100000566"/>
    <s v="AVSS"/>
    <s v="0.5SQ"/>
    <s v="P"/>
    <m/>
    <n v="1000"/>
    <s v="완제품"/>
    <s v="AVSS 0.5SQ(완제품)"/>
    <s v="A/R송장 (IN)"/>
    <n v="2000"/>
    <s v="M"/>
    <n v="10.02"/>
    <n v="0.41"/>
    <n v="819.4"/>
  </r>
  <r>
    <x v="2"/>
    <s v="顾客"/>
    <s v="內需"/>
    <s v="-無-"/>
    <s v="C00001"/>
    <x v="2"/>
    <s v="江苏京信电子有限公司(Cable)"/>
    <s v="자동차(일반)"/>
    <s v="AVSS"/>
    <n v="190000485"/>
    <s v="AVSS"/>
    <s v="0.5SQ"/>
    <s v="L"/>
    <s v="NPS"/>
    <n v="8000"/>
    <s v="완제품"/>
    <s v="AVSS 0.5SQ(완제품)"/>
    <s v="A/R송장 (IN)"/>
    <n v="32000"/>
    <s v="M"/>
    <n v="160.41999999999999"/>
    <n v="0.41"/>
    <n v="13110.4"/>
  </r>
  <r>
    <x v="2"/>
    <s v="顾客"/>
    <s v="內需"/>
    <s v="-無-"/>
    <s v="C00001"/>
    <x v="2"/>
    <s v="江苏京信电子有限公司(Cable)"/>
    <s v="자동차(일반)"/>
    <s v="AVSS"/>
    <n v="100011023"/>
    <s v="AVSS"/>
    <s v="0.5SQ"/>
    <s v="Br"/>
    <s v="NPS"/>
    <n v="8000"/>
    <s v="완제품"/>
    <s v="AVSS 0.5SQ(완제품)"/>
    <s v="A/R송장 (IN)"/>
    <n v="16000"/>
    <s v="M"/>
    <n v="80.16"/>
    <n v="0.41"/>
    <n v="6555.2"/>
  </r>
  <r>
    <x v="2"/>
    <s v="顾客"/>
    <s v="內需"/>
    <s v="-無-"/>
    <s v="C00001"/>
    <x v="2"/>
    <s v="江苏京信电子有限公司(Cable)"/>
    <s v="자동차(일반)"/>
    <s v="AVSS"/>
    <n v="190000484"/>
    <s v="AVSS"/>
    <s v="0.5SQ"/>
    <s v="B"/>
    <s v="NPS"/>
    <n v="8000"/>
    <s v="완제품"/>
    <s v="AVSS 0.5SQ(완제품)"/>
    <s v="A/R송장 (IN)"/>
    <n v="112000"/>
    <s v="M"/>
    <n v="561.46"/>
    <n v="0.41"/>
    <n v="45886.400000000001"/>
  </r>
  <r>
    <x v="2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90000"/>
    <s v="M"/>
    <n v="297.89999999999998"/>
    <n v="0.28999999999999998"/>
    <n v="26469"/>
  </r>
  <r>
    <x v="2"/>
    <s v="顾客"/>
    <s v="內需"/>
    <s v="-無-"/>
    <s v="C00001"/>
    <x v="2"/>
    <s v="江苏京信电子有限公司(Cable)"/>
    <s v="자동차(일반)"/>
    <s v="AVSS"/>
    <n v="190000382"/>
    <s v="AVSS"/>
    <s v="1.25SQ"/>
    <s v="R"/>
    <s v="NPS"/>
    <n v="5000"/>
    <s v="완제품"/>
    <s v="AVSS 1.25SQ(완제품)"/>
    <s v="A/R송장 (IN)"/>
    <n v="5000"/>
    <s v="M"/>
    <n v="56.35"/>
    <n v="0.84"/>
    <n v="4219"/>
  </r>
  <r>
    <x v="2"/>
    <s v="顾客"/>
    <s v="內需"/>
    <s v="-無-"/>
    <s v="C00001"/>
    <x v="2"/>
    <s v="江苏京信电子有限公司(Cable)"/>
    <s v="자동차(일반)"/>
    <s v="AVSS"/>
    <n v="190000385"/>
    <s v="AVSS"/>
    <s v="2SQ"/>
    <s v="G"/>
    <s v="NPS"/>
    <n v="3000"/>
    <s v="완제품"/>
    <s v="AVSS 2SQ(완제품)"/>
    <s v="A/R송장 (IN)"/>
    <n v="3000"/>
    <s v="M"/>
    <n v="54.48"/>
    <n v="1.32"/>
    <n v="3965.1"/>
  </r>
  <r>
    <x v="2"/>
    <s v="顾客"/>
    <s v="內需"/>
    <s v="-無-"/>
    <s v="C00001"/>
    <x v="2"/>
    <s v="江苏京信电子有限公司(Cable)"/>
    <s v="자동차(일반)"/>
    <s v="AVSS"/>
    <n v="100011015"/>
    <s v="AVSS"/>
    <s v="0.5SQ"/>
    <s v="W"/>
    <s v="NPS"/>
    <n v="8000"/>
    <s v="완제품"/>
    <s v="AVSS 0.5SQ(완제품)"/>
    <s v="A/R송장 (IN)"/>
    <n v="8000"/>
    <s v="M"/>
    <n v="40.08"/>
    <n v="0.41"/>
    <n v="3277.6"/>
  </r>
  <r>
    <x v="2"/>
    <s v="顾客"/>
    <s v="內需"/>
    <s v="-無-"/>
    <s v="C00001"/>
    <x v="2"/>
    <s v="江苏京信电子有限公司(Cable)"/>
    <s v="자동차(일반)"/>
    <s v="AVSS"/>
    <n v="100018237"/>
    <s v="AVSS"/>
    <s v="0.85SQ"/>
    <s v="Y"/>
    <s v="NPS"/>
    <n v="7000"/>
    <s v="완제품"/>
    <s v="AVSS 0.85SQ(완제품)"/>
    <s v="A/R송장 (IN)"/>
    <n v="5400"/>
    <s v="M"/>
    <n v="41.53"/>
    <n v="0.6"/>
    <n v="3245.4"/>
  </r>
  <r>
    <x v="2"/>
    <s v="顾客"/>
    <s v="內需"/>
    <s v="-無-"/>
    <s v="C00001"/>
    <x v="2"/>
    <s v="江苏京信电子有限公司(Cable)"/>
    <s v="자동차(일반)"/>
    <s v="AVSS"/>
    <n v="100000481"/>
    <s v="AVSS"/>
    <s v="0.5SQ"/>
    <s v="Gr/B"/>
    <m/>
    <n v="1000"/>
    <s v="완제품"/>
    <s v="AVSS 0.5SQ(완제품)"/>
    <s v="A/R송장 (IN)"/>
    <n v="1000"/>
    <s v="M"/>
    <n v="5.01"/>
    <n v="0.41"/>
    <n v="409.7"/>
  </r>
  <r>
    <x v="2"/>
    <s v="顾客"/>
    <s v="內需"/>
    <s v="-無-"/>
    <s v="C00001"/>
    <x v="2"/>
    <s v="江苏京信电子有限公司(Cable)"/>
    <s v="자동차(일반)"/>
    <s v="AVSS"/>
    <n v="100000804"/>
    <s v="AVSS"/>
    <s v="1.25SQ"/>
    <s v="R/O"/>
    <m/>
    <n v="700"/>
    <s v="완제품"/>
    <s v="AVSS 1.25SQ(완제품)"/>
    <s v="A/R송장 (IN)"/>
    <n v="2100"/>
    <s v="M"/>
    <n v="23.67"/>
    <n v="0.84"/>
    <n v="1771.98"/>
  </r>
  <r>
    <x v="2"/>
    <s v="顾客"/>
    <s v="內需"/>
    <s v="-無-"/>
    <s v="C00001"/>
    <x v="2"/>
    <s v="江苏京信电子有限公司(Cable)"/>
    <s v="자동차(일반)"/>
    <s v="AVSS"/>
    <n v="100000497"/>
    <s v="AVSS"/>
    <s v="0.5SQ"/>
    <s v="B/R"/>
    <m/>
    <n v="1000"/>
    <s v="완제품"/>
    <s v="AVSS 0.5SQ(완제품)"/>
    <s v="A/R송장 (IN)"/>
    <n v="2000"/>
    <s v="M"/>
    <n v="10.02"/>
    <n v="0.41"/>
    <n v="819.4"/>
  </r>
  <r>
    <x v="2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18000"/>
    <s v="M"/>
    <n v="90.18"/>
    <n v="0.41"/>
    <n v="7374.6"/>
  </r>
  <r>
    <x v="2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6000"/>
    <s v="M"/>
    <n v="19.86"/>
    <n v="0.28999999999999998"/>
    <n v="1764.6"/>
  </r>
  <r>
    <x v="2"/>
    <s v="顾客"/>
    <s v="內需"/>
    <s v="-無-"/>
    <s v="C00001"/>
    <x v="2"/>
    <s v="江苏京信电子有限公司(Cable)"/>
    <s v="자동차(일반)"/>
    <s v="AVSS"/>
    <n v="100000541"/>
    <s v="AVSS"/>
    <s v="0.5SQ"/>
    <s v="G"/>
    <m/>
    <n v="1000"/>
    <s v="완제품"/>
    <s v="AVSS 0.5SQ(완제품)"/>
    <s v="A/R송장 (IN)"/>
    <n v="20000"/>
    <s v="M"/>
    <n v="100.2"/>
    <n v="0.41"/>
    <n v="8194"/>
  </r>
  <r>
    <x v="2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56000"/>
    <s v="M"/>
    <n v="185.36"/>
    <n v="0.28999999999999998"/>
    <n v="16469.599999999999"/>
  </r>
  <r>
    <x v="2"/>
    <s v="顾客"/>
    <s v="內需"/>
    <s v="-無-"/>
    <s v="C00001"/>
    <x v="2"/>
    <s v="江苏京信电子有限公司(Cable)"/>
    <s v="자동차(일반)"/>
    <s v="AVSS"/>
    <n v="100000833"/>
    <s v="AVSS"/>
    <s v="1.25SQ"/>
    <s v="Y"/>
    <m/>
    <n v="700"/>
    <s v="완제품"/>
    <s v="AVSS 1.25SQ(완제품)"/>
    <s v="A/R송장 (IN)"/>
    <n v="700"/>
    <s v="M"/>
    <n v="7.89"/>
    <n v="0.84"/>
    <n v="590.66"/>
  </r>
  <r>
    <x v="2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7500"/>
    <s v="M"/>
    <n v="24.83"/>
    <n v="0.28999999999999998"/>
    <n v="2205.75"/>
  </r>
  <r>
    <x v="2"/>
    <s v="顾客"/>
    <s v="內需"/>
    <s v="-無-"/>
    <s v="C00001"/>
    <x v="2"/>
    <s v="江苏京信电子有限公司(Cable)"/>
    <s v="자동차(일반)"/>
    <s v="AVSS"/>
    <n v="100000955"/>
    <s v="AVSS"/>
    <s v="0.3SQ"/>
    <s v="G/O"/>
    <m/>
    <n v="1500"/>
    <s v="완제품"/>
    <s v="AVSS 0.3SQ(완제품)"/>
    <s v="A/R송장 (IN)"/>
    <n v="1500"/>
    <s v="M"/>
    <n v="4.97"/>
    <n v="0.28999999999999998"/>
    <n v="441.15"/>
  </r>
  <r>
    <x v="2"/>
    <s v="顾客"/>
    <s v="內需"/>
    <s v="-無-"/>
    <s v="C00001"/>
    <x v="2"/>
    <s v="江苏京信电子有限公司(Cable)"/>
    <s v="자동차(일반)"/>
    <s v="AVSS"/>
    <n v="100000962"/>
    <s v="AVSS"/>
    <s v="0.3SQ"/>
    <s v="L/B"/>
    <m/>
    <n v="1500"/>
    <s v="완제품"/>
    <s v="AVSS 0.3SQ(완제품)"/>
    <s v="A/R송장 (IN)"/>
    <n v="7500"/>
    <s v="M"/>
    <n v="24.83"/>
    <n v="0.28999999999999998"/>
    <n v="2205.75"/>
  </r>
  <r>
    <x v="2"/>
    <s v="顾客"/>
    <s v="內需"/>
    <s v="-無-"/>
    <s v="C00001"/>
    <x v="2"/>
    <s v="江苏京信电子有限公司(Cable)"/>
    <s v="자동차(일반)"/>
    <s v="AVSS"/>
    <n v="100000963"/>
    <s v="AVSS"/>
    <s v="0.3SQ"/>
    <s v="L/O"/>
    <m/>
    <n v="1500"/>
    <s v="완제품"/>
    <s v="AVSS 0.3SQ(완제품)"/>
    <s v="A/R송장 (IN)"/>
    <n v="4500"/>
    <s v="M"/>
    <n v="14.9"/>
    <n v="0.28999999999999998"/>
    <n v="1323.45"/>
  </r>
  <r>
    <x v="2"/>
    <s v="顾客"/>
    <s v="內需"/>
    <s v="-無-"/>
    <s v="C00001"/>
    <x v="2"/>
    <s v="江苏京信电子有限公司(Cable)"/>
    <s v="자동차(일반)"/>
    <s v="AVSS"/>
    <n v="100000945"/>
    <s v="AVSS"/>
    <s v="0.3SQ"/>
    <s v="O/B"/>
    <m/>
    <n v="1500"/>
    <s v="완제품"/>
    <s v="AVSS 0.3SQ(완제품)"/>
    <s v="A/R송장 (IN)"/>
    <n v="9000"/>
    <s v="M"/>
    <n v="29.79"/>
    <n v="0.28999999999999998"/>
    <n v="2646.9"/>
  </r>
  <r>
    <x v="2"/>
    <s v="顾客"/>
    <s v="內需"/>
    <s v="-無-"/>
    <s v="C00001"/>
    <x v="2"/>
    <s v="江苏京信电子有限公司(Cable)"/>
    <s v="자동차(일반)"/>
    <s v="AVSS"/>
    <n v="100000969"/>
    <s v="AVSS"/>
    <s v="0.3SQ"/>
    <s v="P/B"/>
    <m/>
    <n v="1500"/>
    <s v="완제품"/>
    <s v="AVSS 0.3SQ(완제품)"/>
    <s v="A/R송장 (IN)"/>
    <n v="25500"/>
    <s v="M"/>
    <n v="84.41"/>
    <n v="0.28999999999999998"/>
    <n v="7499.55"/>
  </r>
  <r>
    <x v="2"/>
    <s v="顾客"/>
    <s v="內需"/>
    <s v="-無-"/>
    <s v="C00001"/>
    <x v="2"/>
    <s v="江苏京信电子有限公司(Cable)"/>
    <s v="자동차(일반)"/>
    <s v="AVSS"/>
    <n v="100000974"/>
    <s v="AVSS"/>
    <s v="0.3SQ"/>
    <s v="R/O"/>
    <m/>
    <n v="1500"/>
    <s v="완제품"/>
    <s v="AVSS 0.3SQ(완제품)"/>
    <s v="A/R송장 (IN)"/>
    <n v="9000"/>
    <s v="M"/>
    <n v="29.79"/>
    <n v="0.28999999999999998"/>
    <n v="2646.9"/>
  </r>
  <r>
    <x v="2"/>
    <s v="顾客"/>
    <s v="內需"/>
    <s v="-無-"/>
    <s v="C00001"/>
    <x v="2"/>
    <s v="江苏京信电子有限公司(Cable)"/>
    <s v="자동차(일반)"/>
    <s v="AVSS"/>
    <n v="100000987"/>
    <s v="AVSS"/>
    <s v="0.3SQ"/>
    <s v="W/O"/>
    <m/>
    <n v="1500"/>
    <s v="완제품"/>
    <s v="AVSS 0.3SQ(완제품)"/>
    <s v="A/R송장 (IN)"/>
    <n v="12000"/>
    <s v="M"/>
    <n v="39.72"/>
    <n v="0.28999999999999998"/>
    <n v="3529.2"/>
  </r>
  <r>
    <x v="2"/>
    <s v="顾客"/>
    <s v="內需"/>
    <s v="-無-"/>
    <s v="C00001"/>
    <x v="2"/>
    <s v="江苏京信电子有限公司(Cable)"/>
    <s v="자동차(일반)"/>
    <s v="AVSS"/>
    <n v="100000999"/>
    <s v="AVSS"/>
    <s v="0.3SQ"/>
    <s v="Y/W"/>
    <m/>
    <n v="1500"/>
    <s v="완제품"/>
    <s v="AVSS 0.3SQ(완제품)"/>
    <s v="A/R송장 (IN)"/>
    <n v="1500"/>
    <s v="M"/>
    <n v="4.97"/>
    <n v="0.28999999999999998"/>
    <n v="441.15"/>
  </r>
  <r>
    <x v="2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60000"/>
    <s v="M"/>
    <n v="198.6"/>
    <n v="0.28999999999999998"/>
    <n v="17646"/>
  </r>
  <r>
    <x v="2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43000"/>
    <s v="M"/>
    <n v="215.43"/>
    <n v="0.41"/>
    <n v="17617.099999999999"/>
  </r>
  <r>
    <x v="2"/>
    <s v="顾客"/>
    <s v="內需"/>
    <s v="-無-"/>
    <s v="C00001"/>
    <x v="2"/>
    <s v="江苏京信电子有限公司(Cable)"/>
    <s v="자동차(일반)"/>
    <s v="AVSS"/>
    <n v="100000514"/>
    <s v="AVSS"/>
    <s v="0.5SQ"/>
    <s v="Br"/>
    <m/>
    <n v="1000"/>
    <s v="완제품"/>
    <s v="AVSS 0.5SQ(완제품)"/>
    <s v="A/R송장 (IN)"/>
    <n v="18000"/>
    <s v="M"/>
    <n v="90.18"/>
    <n v="0.41"/>
    <n v="7374.6"/>
  </r>
  <r>
    <x v="2"/>
    <s v="顾客"/>
    <s v="內需"/>
    <s v="-無-"/>
    <s v="C00001"/>
    <x v="2"/>
    <s v="江苏京信电子有限公司(Cable)"/>
    <s v="자동차(일반)"/>
    <s v="AVSS"/>
    <n v="100000535"/>
    <s v="AVSS"/>
    <s v="0.5SQ"/>
    <s v="G/O"/>
    <m/>
    <n v="1000"/>
    <s v="완제품"/>
    <s v="AVSS 0.5SQ(완제품)"/>
    <s v="A/R송장 (IN)"/>
    <n v="3000"/>
    <s v="M"/>
    <n v="15.03"/>
    <n v="0.41"/>
    <n v="1229.0999999999999"/>
  </r>
  <r>
    <x v="2"/>
    <s v="顾客"/>
    <s v="內需"/>
    <s v="-無-"/>
    <s v="C00001"/>
    <x v="2"/>
    <s v="江苏京信电子有限公司(Cable)"/>
    <s v="자동차(일반)"/>
    <s v="AVSS"/>
    <n v="100000489"/>
    <s v="AVSS"/>
    <s v="0.5SQ"/>
    <s v="Gr"/>
    <m/>
    <n v="1000"/>
    <s v="완제품"/>
    <s v="AVSS 0.5SQ(완제품)"/>
    <s v="A/R송장 (IN)"/>
    <n v="1000"/>
    <s v="M"/>
    <n v="5.01"/>
    <n v="0.41"/>
    <n v="409.7"/>
  </r>
  <r>
    <x v="2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15000"/>
    <s v="M"/>
    <n v="75.150000000000006"/>
    <n v="0.41"/>
    <n v="6145.5"/>
  </r>
  <r>
    <x v="2"/>
    <s v="顾客"/>
    <s v="內需"/>
    <s v="-無-"/>
    <s v="C00001"/>
    <x v="2"/>
    <s v="江苏京信电子有限公司(Cable)"/>
    <s v="자동차(일반)"/>
    <s v="AVSS"/>
    <n v="100000524"/>
    <s v="AVSS"/>
    <s v="0.5SQ"/>
    <s v="O"/>
    <m/>
    <n v="1000"/>
    <s v="완제품"/>
    <s v="AVSS 0.5SQ(완제품)"/>
    <s v="A/R송장 (IN)"/>
    <n v="3000"/>
    <s v="M"/>
    <n v="15.03"/>
    <n v="0.41"/>
    <n v="1229.0999999999999"/>
  </r>
  <r>
    <x v="2"/>
    <s v="顾客"/>
    <s v="內需"/>
    <s v="-無-"/>
    <s v="C00001"/>
    <x v="2"/>
    <s v="江苏京信电子有限公司(Cable)"/>
    <s v="자동차(일반)"/>
    <s v="AVSS"/>
    <n v="100000566"/>
    <s v="AVSS"/>
    <s v="0.5SQ"/>
    <s v="P"/>
    <m/>
    <n v="1000"/>
    <s v="완제품"/>
    <s v="AVSS 0.5SQ(완제품)"/>
    <s v="A/R송장 (IN)"/>
    <n v="8000"/>
    <s v="M"/>
    <n v="40.08"/>
    <n v="0.41"/>
    <n v="3277.6"/>
  </r>
  <r>
    <x v="2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22000"/>
    <s v="M"/>
    <n v="110.22"/>
    <n v="0.41"/>
    <n v="9013.4"/>
  </r>
  <r>
    <x v="2"/>
    <s v="顾客"/>
    <s v="內需"/>
    <s v="-無-"/>
    <s v="C00001"/>
    <x v="2"/>
    <s v="江苏京信电子有限公司(Cable)"/>
    <s v="자동차(일반)"/>
    <s v="AVSS"/>
    <n v="100000570"/>
    <s v="AVSS"/>
    <s v="0.5SQ"/>
    <s v="R/O"/>
    <m/>
    <n v="1000"/>
    <s v="완제품"/>
    <s v="AVSS 0.5SQ(완제품)"/>
    <s v="A/R송장 (IN)"/>
    <n v="3000"/>
    <s v="M"/>
    <n v="15.03"/>
    <n v="0.41"/>
    <n v="1229.0999999999999"/>
  </r>
  <r>
    <x v="2"/>
    <s v="顾客"/>
    <s v="內需"/>
    <s v="-無-"/>
    <s v="C00001"/>
    <x v="2"/>
    <s v="江苏京信电子有限公司(Cable)"/>
    <s v="자동차(일반)"/>
    <s v="AVSS"/>
    <n v="100000605"/>
    <s v="AVSS"/>
    <s v="0.5SQ"/>
    <s v="W"/>
    <m/>
    <n v="1000"/>
    <s v="완제품"/>
    <s v="AVSS 0.5SQ(완제품)"/>
    <s v="A/R송장 (IN)"/>
    <n v="13000"/>
    <s v="M"/>
    <n v="65.13"/>
    <n v="0.41"/>
    <n v="5326.1"/>
  </r>
  <r>
    <x v="2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20000"/>
    <s v="M"/>
    <n v="100.2"/>
    <n v="0.41"/>
    <n v="8194"/>
  </r>
  <r>
    <x v="2"/>
    <s v="顾客"/>
    <s v="內需"/>
    <s v="-無-"/>
    <s v="C00001"/>
    <x v="2"/>
    <s v="江苏京信电子有限公司(Cable)"/>
    <s v="자동차(일반)"/>
    <s v="AVSS"/>
    <n v="100000611"/>
    <s v="AVSS"/>
    <s v="0.5SQ"/>
    <s v="Y/B"/>
    <m/>
    <n v="1000"/>
    <s v="완제품"/>
    <s v="AVSS 0.5SQ(완제품)"/>
    <s v="A/R송장 (IN)"/>
    <n v="5000"/>
    <s v="M"/>
    <n v="25.05"/>
    <n v="0.41"/>
    <n v="2048.5"/>
  </r>
  <r>
    <x v="2"/>
    <s v="顾客"/>
    <s v="內需"/>
    <s v="-無-"/>
    <s v="C00001"/>
    <x v="2"/>
    <s v="江苏京信电子有限公司(Cable)"/>
    <s v="자동차(일반)"/>
    <s v="AVSS"/>
    <n v="100000639"/>
    <s v="AVSS"/>
    <s v="0.85SQ"/>
    <s v="B"/>
    <m/>
    <n v="1000"/>
    <s v="완제품"/>
    <s v="AVSS 0.85SQ(완제품)"/>
    <s v="A/R송장 (IN)"/>
    <n v="13000"/>
    <s v="M"/>
    <n v="99.97"/>
    <n v="0.6"/>
    <n v="7813"/>
  </r>
  <r>
    <x v="2"/>
    <s v="顾客"/>
    <s v="內需"/>
    <s v="-無-"/>
    <s v="C00001"/>
    <x v="2"/>
    <s v="江苏京信电子有限公司(Cable)"/>
    <s v="자동차(일반)"/>
    <s v="AVSS"/>
    <n v="100000629"/>
    <s v="AVSS"/>
    <s v="0.85SQ"/>
    <s v="Gr"/>
    <m/>
    <n v="1000"/>
    <s v="완제품"/>
    <s v="AVSS 0.85SQ(완제품)"/>
    <s v="A/R송장 (IN)"/>
    <n v="1000"/>
    <s v="M"/>
    <n v="7.69"/>
    <n v="0.6"/>
    <n v="601"/>
  </r>
  <r>
    <x v="2"/>
    <s v="顾客"/>
    <s v="內需"/>
    <s v="-無-"/>
    <s v="C00001"/>
    <x v="2"/>
    <s v="江苏京信电子有限公司(Cable)"/>
    <s v="자동차(일반)"/>
    <s v="AVSS"/>
    <n v="100000729"/>
    <s v="AVSS"/>
    <s v="0.85SQ"/>
    <s v="W"/>
    <m/>
    <n v="1000"/>
    <s v="완제품"/>
    <s v="AVSS 0.85SQ(완제품)"/>
    <s v="A/R송장 (IN)"/>
    <n v="2000"/>
    <s v="M"/>
    <n v="15.38"/>
    <n v="0.6"/>
    <n v="1202"/>
  </r>
  <r>
    <x v="2"/>
    <s v="顾客"/>
    <s v="內需"/>
    <s v="-無-"/>
    <s v="C00001"/>
    <x v="2"/>
    <s v="江苏京信电子有限公司(Cable)"/>
    <s v="자동차(일반)"/>
    <s v="AVSS"/>
    <n v="100000750"/>
    <s v="AVSS"/>
    <s v="1.25SQ"/>
    <s v="Gr"/>
    <m/>
    <n v="700"/>
    <s v="완제품"/>
    <s v="AVSS 1.25SQ(완제품)"/>
    <s v="A/R송장 (IN)"/>
    <n v="2100"/>
    <s v="M"/>
    <n v="23.67"/>
    <n v="0.84"/>
    <n v="1771.98"/>
  </r>
  <r>
    <x v="2"/>
    <s v="顾客"/>
    <s v="內需"/>
    <s v="-無-"/>
    <s v="C00001"/>
    <x v="2"/>
    <s v="江苏京信电子有限公司(Cable)"/>
    <s v="자동차(일반)"/>
    <s v="AVSS"/>
    <n v="100000801"/>
    <s v="AVSS"/>
    <s v="1.25SQ"/>
    <s v="P"/>
    <m/>
    <n v="700"/>
    <s v="완제품"/>
    <s v="AVSS 1.25SQ(완제품)"/>
    <s v="A/R송장 (IN)"/>
    <n v="6300"/>
    <s v="M"/>
    <n v="71"/>
    <n v="0.84"/>
    <n v="5315.94"/>
  </r>
  <r>
    <x v="2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4900"/>
    <s v="M"/>
    <n v="55.22"/>
    <n v="0.84"/>
    <n v="4134.62"/>
  </r>
  <r>
    <x v="2"/>
    <s v="顾客"/>
    <s v="內需"/>
    <s v="-無-"/>
    <s v="C00001"/>
    <x v="2"/>
    <s v="江苏京信电子有限公司(Cable)"/>
    <s v="자동차(일반)"/>
    <s v="AVSS"/>
    <n v="100000833"/>
    <s v="AVSS"/>
    <s v="1.25SQ"/>
    <s v="Y"/>
    <m/>
    <n v="700"/>
    <s v="완제품"/>
    <s v="AVSS 1.25SQ(완제품)"/>
    <s v="A/R송장 (IN)"/>
    <n v="5600"/>
    <s v="M"/>
    <n v="63.11"/>
    <n v="0.84"/>
    <n v="4725.28"/>
  </r>
  <r>
    <x v="2"/>
    <s v="顾客"/>
    <s v="內需"/>
    <s v="-無-"/>
    <s v="C00001"/>
    <x v="2"/>
    <s v="江苏京信电子有限公司(Cable)"/>
    <s v="자동차(일반)"/>
    <s v="AVSS"/>
    <n v="100000880"/>
    <s v="AVSS"/>
    <s v="2SQ"/>
    <s v="R"/>
    <m/>
    <n v="500"/>
    <s v="완제품"/>
    <s v="AVSS 2SQ(완제품)"/>
    <s v="A/R송장 (IN)"/>
    <n v="500"/>
    <s v="M"/>
    <n v="9.08"/>
    <n v="1.32"/>
    <n v="660.85"/>
  </r>
  <r>
    <x v="2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59000"/>
    <s v="M"/>
    <n v="195.29"/>
    <n v="0.28999999999999998"/>
    <n v="17351.900000000001"/>
  </r>
  <r>
    <x v="2"/>
    <s v="顾客"/>
    <s v="內需"/>
    <s v="-無-"/>
    <s v="C00001"/>
    <x v="2"/>
    <s v="江苏京信电子有限公司(Cable)"/>
    <s v="자동차(일반)"/>
    <s v="AVSS"/>
    <n v="190000384"/>
    <s v="AVSS"/>
    <s v="2SQ"/>
    <s v="Br"/>
    <s v="NPS"/>
    <n v="3000"/>
    <s v="완제품"/>
    <s v="AVSS 2SQ(완제품)"/>
    <s v="A/R송장 (IN)"/>
    <n v="3000"/>
    <s v="M"/>
    <n v="54.48"/>
    <n v="1.32"/>
    <n v="3965.1"/>
  </r>
  <r>
    <x v="2"/>
    <s v="顾客"/>
    <s v="內需"/>
    <s v="-無-"/>
    <s v="C00001"/>
    <x v="2"/>
    <s v="江苏京信电子有限公司(Cable)"/>
    <s v="자동차(일반)"/>
    <s v="AVSS"/>
    <n v="100011036"/>
    <s v="AVSS"/>
    <s v="2SQ"/>
    <s v="B"/>
    <s v="NPS"/>
    <n v="3000"/>
    <s v="완제품"/>
    <s v="AVSS 2SQ(완제품)"/>
    <s v="A/R송장 (IN)"/>
    <n v="6000"/>
    <s v="M"/>
    <n v="108.96"/>
    <n v="1.32"/>
    <n v="7930.2"/>
  </r>
  <r>
    <x v="2"/>
    <s v="顾客"/>
    <s v="內需"/>
    <s v="-無-"/>
    <s v="C00001"/>
    <x v="2"/>
    <s v="江苏京信电子有限公司(Cable)"/>
    <s v="자동차(일반)"/>
    <s v="AVSS"/>
    <n v="190000386"/>
    <s v="AVSS"/>
    <s v="2SQ"/>
    <s v="R"/>
    <s v="NPS"/>
    <n v="3000"/>
    <s v="완제품"/>
    <s v="AVSS 2SQ(완제품)"/>
    <s v="A/R송장 (IN)"/>
    <n v="6000"/>
    <s v="M"/>
    <n v="108.96"/>
    <n v="1.32"/>
    <n v="7930.2"/>
  </r>
  <r>
    <x v="2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20000"/>
    <s v="M"/>
    <n v="66.2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90000384"/>
    <s v="AVSS"/>
    <s v="2SQ"/>
    <s v="Br"/>
    <s v="NPS"/>
    <n v="3000"/>
    <s v="완제품"/>
    <s v="AVSS 2SQ(완제품)"/>
    <s v="A/R송장 (IN)"/>
    <n v="3000"/>
    <s v="M"/>
    <n v="54.48"/>
    <n v="1.32"/>
    <n v="3965.1"/>
  </r>
  <r>
    <x v="2"/>
    <s v="顾客"/>
    <s v="內需"/>
    <s v="-無-"/>
    <s v="C00001"/>
    <x v="2"/>
    <s v="江苏京信电子有限公司(Cable)"/>
    <s v="자동차(일반)"/>
    <s v="AVSS"/>
    <n v="100011036"/>
    <s v="AVSS"/>
    <s v="2SQ"/>
    <s v="B"/>
    <s v="NPS"/>
    <n v="3000"/>
    <s v="완제품"/>
    <s v="AVSS 2SQ(완제품)"/>
    <s v="A/R송장 (IN)"/>
    <n v="3000"/>
    <s v="M"/>
    <n v="54.48"/>
    <n v="1.32"/>
    <n v="3965.1"/>
  </r>
  <r>
    <x v="2"/>
    <s v="顾客"/>
    <s v="內需"/>
    <s v="-無-"/>
    <s v="C00001"/>
    <x v="2"/>
    <s v="江苏京信电子有限公司(Cable)"/>
    <s v="자동차(일반)"/>
    <s v="AVSS"/>
    <n v="190000386"/>
    <s v="AVSS"/>
    <s v="2SQ"/>
    <s v="R"/>
    <s v="NPS"/>
    <n v="3000"/>
    <s v="완제품"/>
    <s v="AVSS 2SQ(완제품)"/>
    <s v="A/R송장 (IN)"/>
    <n v="3000"/>
    <s v="M"/>
    <n v="54.48"/>
    <n v="1.32"/>
    <n v="3965.1"/>
  </r>
  <r>
    <x v="2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70000"/>
    <s v="M"/>
    <n v="231.7"/>
    <n v="0.28999999999999998"/>
    <n v="20587"/>
  </r>
  <r>
    <x v="2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45600"/>
    <s v="M"/>
    <n v="150.94"/>
    <n v="0.28999999999999998"/>
    <n v="13410.96"/>
  </r>
  <r>
    <x v="2"/>
    <s v="顾客"/>
    <s v="內需"/>
    <s v="-無-"/>
    <s v="C00001"/>
    <x v="2"/>
    <s v="江苏京信电子有限公司(Cable)"/>
    <s v="자동차(일반)"/>
    <s v="AVSS"/>
    <n v="100011036"/>
    <s v="AVSS"/>
    <s v="2SQ"/>
    <s v="B"/>
    <s v="NPS"/>
    <n v="3000"/>
    <s v="완제품"/>
    <s v="AVSS 2SQ(완제품)"/>
    <s v="A/R송장 (IN)"/>
    <n v="15000"/>
    <s v="M"/>
    <n v="272.39999999999998"/>
    <n v="1.32"/>
    <n v="19825.5"/>
  </r>
  <r>
    <x v="2"/>
    <s v="顾客"/>
    <s v="內需"/>
    <s v="-無-"/>
    <s v="C00001"/>
    <x v="2"/>
    <s v="江苏京信电子有限公司(Cable)"/>
    <s v="자동차(일반)"/>
    <s v="AVSS"/>
    <n v="190000386"/>
    <s v="AVSS"/>
    <s v="2SQ"/>
    <s v="R"/>
    <s v="NPS"/>
    <n v="3000"/>
    <s v="완제품"/>
    <s v="AVSS 2SQ(완제품)"/>
    <s v="A/R송장 (IN)"/>
    <n v="8800"/>
    <s v="M"/>
    <n v="159.81"/>
    <n v="1.32"/>
    <n v="11630.96"/>
  </r>
  <r>
    <x v="2"/>
    <s v="顾客"/>
    <s v="內需"/>
    <s v="-無-"/>
    <s v="C00001"/>
    <x v="2"/>
    <s v="江苏京信电子有限公司(Cable)"/>
    <s v="자동차(일반)"/>
    <s v="AVSS"/>
    <n v="100020095"/>
    <s v="AVSS"/>
    <s v="2SQ"/>
    <s v="Y"/>
    <s v="NPS"/>
    <n v="3000"/>
    <s v="완제품"/>
    <s v="AVSS 2SQ(완제품)"/>
    <s v="A/R송장 (IN)"/>
    <n v="2000"/>
    <s v="M"/>
    <n v="36.32"/>
    <n v="1.32"/>
    <n v="2643.4"/>
  </r>
  <r>
    <x v="2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10000"/>
    <s v="M"/>
    <n v="33.090000000000003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90000387"/>
    <s v="AVSS"/>
    <s v="2SQ"/>
    <s v="W"/>
    <s v="NPS"/>
    <n v="3000"/>
    <s v="완제품"/>
    <s v="AVSS 2SQ(완제품)"/>
    <s v="A/R송장 (IN)"/>
    <n v="7850"/>
    <s v="M"/>
    <n v="142.56"/>
    <n v="1.32"/>
    <n v="10375.35"/>
  </r>
  <r>
    <x v="2"/>
    <s v="顾客"/>
    <s v="內需"/>
    <s v="-無-"/>
    <s v="C00001"/>
    <x v="2"/>
    <s v="江苏京信电子有限公司(Cable)"/>
    <s v="자동차(일반)"/>
    <s v="AVSS"/>
    <n v="100011003"/>
    <s v="AVSS"/>
    <s v="0.3SQ"/>
    <s v="R/O"/>
    <s v="NPS"/>
    <n v="10000"/>
    <s v="완제품"/>
    <s v="AVSS 0.3SQ(완제품)"/>
    <s v="A/R송장 (IN)"/>
    <n v="20000"/>
    <s v="M"/>
    <n v="66.2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90000387"/>
    <s v="AVSS"/>
    <s v="2SQ"/>
    <s v="W"/>
    <s v="NPS"/>
    <n v="3000"/>
    <s v="완제품"/>
    <s v="AVSS 2SQ(완제품)"/>
    <s v="A/R송장 (IN)"/>
    <n v="3000"/>
    <s v="M"/>
    <n v="54.48"/>
    <n v="1.32"/>
    <n v="3965.1"/>
  </r>
  <r>
    <x v="2"/>
    <s v="顾客"/>
    <s v="內需"/>
    <s v="-無-"/>
    <s v="C00001"/>
    <x v="2"/>
    <s v="江苏京信电子有限公司(Cable)"/>
    <s v="자동차(일반)"/>
    <s v="AVSS"/>
    <n v="100011002"/>
    <s v="AVSS"/>
    <s v="0.3SQ"/>
    <s v="R/B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66700"/>
    <s v="M"/>
    <n v="220.78"/>
    <n v="0.28999999999999998"/>
    <n v="19616.47"/>
  </r>
  <r>
    <x v="2"/>
    <s v="顾客"/>
    <s v="內需"/>
    <s v="-無-"/>
    <s v="C00001"/>
    <x v="2"/>
    <s v="江苏京信电子有限公司(Cable)"/>
    <s v="자동차(일반)"/>
    <s v="AVSS"/>
    <n v="100011003"/>
    <s v="AVSS"/>
    <s v="0.3SQ"/>
    <s v="R/O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40000"/>
    <s v="M"/>
    <n v="132.4"/>
    <n v="0.28999999999999998"/>
    <n v="11764"/>
  </r>
  <r>
    <x v="2"/>
    <s v="顾客"/>
    <s v="內需"/>
    <s v="-無-"/>
    <s v="C00001"/>
    <x v="2"/>
    <s v="江苏京信电子有限公司(Cable)"/>
    <s v="자동차(일반)"/>
    <s v="AVSS"/>
    <n v="100011003"/>
    <s v="AVSS"/>
    <s v="0.3SQ"/>
    <s v="R/O"/>
    <s v="NPS"/>
    <n v="10000"/>
    <s v="완제품"/>
    <s v="AVSS 0.3SQ(완제품)"/>
    <s v="A/R송장 (IN)"/>
    <n v="30000"/>
    <s v="M"/>
    <n v="99.3"/>
    <n v="0.28999999999999998"/>
    <n v="8823"/>
  </r>
  <r>
    <x v="2"/>
    <s v="顾客"/>
    <s v="內需"/>
    <s v="-無-"/>
    <s v="C00001"/>
    <x v="2"/>
    <s v="江苏京信电子有限公司(Cable)"/>
    <s v="자동차(일반)"/>
    <s v="AVSS"/>
    <n v="190000484"/>
    <s v="AVSS"/>
    <s v="0.5SQ"/>
    <s v="B"/>
    <s v="NPS"/>
    <n v="8000"/>
    <s v="완제품"/>
    <s v="AVSS 0.5SQ(완제품)"/>
    <s v="A/R송장 (IN)"/>
    <n v="8000"/>
    <s v="M"/>
    <n v="40.1"/>
    <n v="0.41"/>
    <n v="3277.6"/>
  </r>
  <r>
    <x v="2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60000"/>
    <s v="M"/>
    <n v="198.6"/>
    <n v="0.28999999999999998"/>
    <n v="17646"/>
  </r>
  <r>
    <x v="2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59000"/>
    <s v="M"/>
    <n v="195.29"/>
    <n v="0.28999999999999998"/>
    <n v="17351.900000000001"/>
  </r>
  <r>
    <x v="2"/>
    <s v="顾客"/>
    <s v="內需"/>
    <s v="-無-"/>
    <s v="C00001"/>
    <x v="2"/>
    <s v="江苏京信电子有限公司(Cable)"/>
    <s v="자동차(일반)"/>
    <s v="AVSS"/>
    <n v="100011002"/>
    <s v="AVSS"/>
    <s v="0.3SQ"/>
    <s v="R/B"/>
    <s v="NPS"/>
    <n v="10000"/>
    <s v="완제품"/>
    <s v="AVSS 0.3SQ(완제품)"/>
    <s v="A/R송장 (IN)"/>
    <n v="37000"/>
    <s v="M"/>
    <n v="122.47"/>
    <n v="0.28999999999999998"/>
    <n v="10881.7"/>
  </r>
  <r>
    <x v="2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51000"/>
    <s v="M"/>
    <n v="255.51"/>
    <n v="0.41"/>
    <n v="20894.7"/>
  </r>
  <r>
    <x v="2"/>
    <s v="顾客"/>
    <s v="內需"/>
    <s v="-無-"/>
    <s v="C00001"/>
    <x v="2"/>
    <s v="江苏京信电子有限公司(Cable)"/>
    <s v="자동차(일반)"/>
    <s v="AVSS"/>
    <n v="100000514"/>
    <s v="AVSS"/>
    <s v="0.5SQ"/>
    <s v="Br"/>
    <m/>
    <n v="1000"/>
    <s v="완제품"/>
    <s v="AVSS 0.5SQ(완제품)"/>
    <s v="A/R송장 (IN)"/>
    <n v="8000"/>
    <s v="M"/>
    <n v="40.08"/>
    <n v="0.41"/>
    <n v="3277.6"/>
  </r>
  <r>
    <x v="2"/>
    <s v="顾客"/>
    <s v="內需"/>
    <s v="-無-"/>
    <s v="C00001"/>
    <x v="2"/>
    <s v="江苏京信电子有限公司(Cable)"/>
    <s v="자동차(일반)"/>
    <s v="AVSS"/>
    <n v="100000541"/>
    <s v="AVSS"/>
    <s v="0.5SQ"/>
    <s v="G"/>
    <m/>
    <n v="1000"/>
    <s v="완제품"/>
    <s v="AVSS 0.5SQ(완제품)"/>
    <s v="A/R송장 (IN)"/>
    <n v="11000"/>
    <s v="M"/>
    <n v="55.11"/>
    <n v="0.41"/>
    <n v="4506.7"/>
  </r>
  <r>
    <x v="2"/>
    <s v="顾客"/>
    <s v="內需"/>
    <s v="-無-"/>
    <s v="C00001"/>
    <x v="2"/>
    <s v="江苏京信电子有限公司(Cable)"/>
    <s v="자동차(일반)"/>
    <s v="AVSS"/>
    <n v="100000489"/>
    <s v="AVSS"/>
    <s v="0.5SQ"/>
    <s v="Gr"/>
    <m/>
    <n v="1000"/>
    <s v="완제품"/>
    <s v="AVSS 0.5SQ(완제품)"/>
    <s v="A/R송장 (IN)"/>
    <n v="3000"/>
    <s v="M"/>
    <n v="15.03"/>
    <n v="0.41"/>
    <n v="1229.0999999999999"/>
  </r>
  <r>
    <x v="2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4000"/>
    <s v="M"/>
    <n v="20.04"/>
    <n v="0.41"/>
    <n v="1638.8"/>
  </r>
  <r>
    <x v="2"/>
    <s v="顾客"/>
    <s v="內需"/>
    <s v="-無-"/>
    <s v="C00001"/>
    <x v="2"/>
    <s v="江苏京信电子有限公司(Cable)"/>
    <s v="자동차(일반)"/>
    <s v="AVSS"/>
    <n v="100000524"/>
    <s v="AVSS"/>
    <s v="0.5SQ"/>
    <s v="O"/>
    <m/>
    <n v="1000"/>
    <s v="완제품"/>
    <s v="AVSS 0.5SQ(완제품)"/>
    <s v="A/R송장 (IN)"/>
    <n v="5000"/>
    <s v="M"/>
    <n v="25.05"/>
    <n v="0.41"/>
    <n v="2048.5"/>
  </r>
  <r>
    <x v="2"/>
    <s v="顾客"/>
    <s v="內需"/>
    <s v="-無-"/>
    <s v="C00001"/>
    <x v="2"/>
    <s v="江苏京信电子有限公司(Cable)"/>
    <s v="자동차(일반)"/>
    <s v="AVSS"/>
    <n v="100000566"/>
    <s v="AVSS"/>
    <s v="0.5SQ"/>
    <s v="P"/>
    <m/>
    <n v="1000"/>
    <s v="완제품"/>
    <s v="AVSS 0.5SQ(완제품)"/>
    <s v="A/R송장 (IN)"/>
    <n v="4000"/>
    <s v="M"/>
    <n v="20.04"/>
    <n v="0.41"/>
    <n v="1638.8"/>
  </r>
  <r>
    <x v="2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39000"/>
    <s v="M"/>
    <n v="195.39"/>
    <n v="0.41"/>
    <n v="15978.3"/>
  </r>
  <r>
    <x v="2"/>
    <s v="顾客"/>
    <s v="內需"/>
    <s v="-無-"/>
    <s v="C00001"/>
    <x v="2"/>
    <s v="江苏京信电子有限公司(Cable)"/>
    <s v="자동차(일반)"/>
    <s v="AVSS"/>
    <n v="100000605"/>
    <s v="AVSS"/>
    <s v="0.5SQ"/>
    <s v="W"/>
    <m/>
    <n v="1000"/>
    <s v="완제품"/>
    <s v="AVSS 0.5SQ(완제품)"/>
    <s v="A/R송장 (IN)"/>
    <n v="11000"/>
    <s v="M"/>
    <n v="55.11"/>
    <n v="0.41"/>
    <n v="4506.7"/>
  </r>
  <r>
    <x v="2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4000"/>
    <s v="M"/>
    <n v="20.04"/>
    <n v="0.41"/>
    <n v="1638.8"/>
  </r>
  <r>
    <x v="2"/>
    <s v="顾客"/>
    <s v="內需"/>
    <s v="-無-"/>
    <s v="C00001"/>
    <x v="2"/>
    <s v="江苏京信电子有限公司(Cable)"/>
    <s v="자동차(일반)"/>
    <s v="AVSS"/>
    <n v="100000611"/>
    <s v="AVSS"/>
    <s v="0.5SQ"/>
    <s v="Y/B"/>
    <m/>
    <n v="1000"/>
    <s v="완제품"/>
    <s v="AVSS 0.5SQ(완제품)"/>
    <s v="A/R송장 (IN)"/>
    <n v="1000"/>
    <s v="M"/>
    <n v="5.01"/>
    <n v="0.41"/>
    <n v="409.7"/>
  </r>
  <r>
    <x v="2"/>
    <s v="顾客"/>
    <s v="內需"/>
    <s v="-無-"/>
    <s v="C00001"/>
    <x v="2"/>
    <s v="江苏京信电子有限公司(Cable)"/>
    <s v="자동차(일반)"/>
    <s v="AVSS"/>
    <n v="100000629"/>
    <s v="AVSS"/>
    <s v="0.85SQ"/>
    <s v="Gr"/>
    <m/>
    <n v="1000"/>
    <s v="완제품"/>
    <s v="AVSS 0.85SQ(완제품)"/>
    <s v="A/R송장 (IN)"/>
    <n v="8000"/>
    <s v="M"/>
    <n v="61.52"/>
    <n v="0.6"/>
    <n v="4808"/>
  </r>
  <r>
    <x v="2"/>
    <s v="顾客"/>
    <s v="內需"/>
    <s v="-無-"/>
    <s v="C00001"/>
    <x v="2"/>
    <s v="江苏京信电子有限公司(Cable)"/>
    <s v="자동차(일반)"/>
    <s v="AVSS"/>
    <n v="100011002"/>
    <s v="AVSS"/>
    <s v="0.3SQ"/>
    <s v="R/B"/>
    <s v="NPS"/>
    <n v="10000"/>
    <s v="완제품"/>
    <s v="AVSS 0.3SQ(완제품)"/>
    <s v="A/R송장 (IN)"/>
    <n v="50000"/>
    <s v="M"/>
    <n v="165.5"/>
    <n v="0.28999999999999998"/>
    <n v="14705"/>
  </r>
  <r>
    <x v="2"/>
    <s v="顾客"/>
    <s v="內需"/>
    <s v="-無-"/>
    <s v="C00001"/>
    <x v="2"/>
    <s v="江苏京信电子有限公司(Cable)"/>
    <s v="자동차(일반)"/>
    <s v="AVSS"/>
    <n v="100000852"/>
    <s v="AVSS"/>
    <s v="2SQ"/>
    <s v="O"/>
    <m/>
    <n v="500"/>
    <s v="완제품"/>
    <s v="AVSS 2SQ(완제품)"/>
    <s v="A/R송장 (IN)"/>
    <n v="1500"/>
    <s v="M"/>
    <n v="27.24"/>
    <n v="1.32"/>
    <n v="1982.55"/>
  </r>
  <r>
    <x v="2"/>
    <s v="顾客"/>
    <s v="內需"/>
    <s v="-無-"/>
    <s v="C00001"/>
    <x v="2"/>
    <s v="江苏京信电子有限公司(Cable)"/>
    <s v="자동차(일반)"/>
    <s v="AVSS"/>
    <n v="100000852"/>
    <s v="AVSS"/>
    <s v="2SQ"/>
    <s v="O"/>
    <m/>
    <n v="500"/>
    <s v="완제품"/>
    <s v="AVSS 2SQ(완제품)"/>
    <s v="A/R송장 (IN)"/>
    <n v="6000"/>
    <s v="M"/>
    <n v="108.96"/>
    <n v="1.32"/>
    <n v="7930.2"/>
  </r>
  <r>
    <x v="2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70000"/>
    <s v="M"/>
    <n v="231.7"/>
    <n v="0.28999999999999998"/>
    <n v="20587"/>
  </r>
  <r>
    <x v="2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50000"/>
    <s v="M"/>
    <n v="165.5"/>
    <n v="0.28999999999999998"/>
    <n v="14705"/>
  </r>
  <r>
    <x v="2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80000"/>
    <s v="M"/>
    <n v="264.8"/>
    <n v="0.28999999999999998"/>
    <n v="23528"/>
  </r>
  <r>
    <x v="2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30000"/>
    <s v="M"/>
    <n v="99.3"/>
    <n v="0.28999999999999998"/>
    <n v="8823"/>
  </r>
  <r>
    <x v="2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00000649"/>
    <s v="AVSS"/>
    <s v="0.85SQ"/>
    <s v="Br"/>
    <m/>
    <n v="1000"/>
    <s v="완제품"/>
    <s v="AVSS 0.85SQ(완제품)"/>
    <s v="A/R송장 (IN)"/>
    <n v="3000"/>
    <s v="M"/>
    <n v="23.07"/>
    <n v="0.6"/>
    <n v="1803"/>
  </r>
  <r>
    <x v="2"/>
    <s v="顾客"/>
    <s v="內需"/>
    <s v="-無-"/>
    <s v="C00001"/>
    <x v="2"/>
    <s v="江苏京信电子有限公司(Cable)"/>
    <s v="자동차(일반)"/>
    <s v="AVSS"/>
    <n v="100000696"/>
    <s v="AVSS"/>
    <s v="0.85SQ"/>
    <s v="P"/>
    <m/>
    <n v="1000"/>
    <s v="완제품"/>
    <s v="AVSS 0.85SQ(완제품)"/>
    <s v="A/R송장 (IN)"/>
    <n v="3000"/>
    <s v="M"/>
    <n v="23.07"/>
    <n v="0.6"/>
    <n v="1803"/>
  </r>
  <r>
    <x v="2"/>
    <s v="顾客"/>
    <s v="內需"/>
    <s v="-無-"/>
    <s v="C00001"/>
    <x v="2"/>
    <s v="江苏京信电子有限公司(Cable)"/>
    <s v="자동차(일반)"/>
    <s v="AVSS"/>
    <n v="100000759"/>
    <s v="AVSS"/>
    <s v="1.25SQ"/>
    <s v="B"/>
    <m/>
    <n v="700"/>
    <s v="완제품"/>
    <s v="AVSS 1.25SQ(완제품)"/>
    <s v="A/R송장 (IN)"/>
    <n v="4200"/>
    <s v="M"/>
    <n v="47.33"/>
    <n v="0.84"/>
    <n v="3543.96"/>
  </r>
  <r>
    <x v="2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2800"/>
    <s v="M"/>
    <n v="31.56"/>
    <n v="0.84"/>
    <n v="2362.64"/>
  </r>
  <r>
    <x v="2"/>
    <s v="顾客"/>
    <s v="內需"/>
    <s v="-無-"/>
    <s v="C00001"/>
    <x v="2"/>
    <s v="江苏京信电子有限公司(Cable)"/>
    <s v="자동차(일반)"/>
    <s v="AVSS"/>
    <n v="100000787"/>
    <s v="AVSS"/>
    <s v="1.25SQ"/>
    <s v="G"/>
    <m/>
    <n v="700"/>
    <s v="완제품"/>
    <s v="AVSS 1.25SQ(완제품)"/>
    <s v="A/R송장 (IN)"/>
    <n v="2100"/>
    <s v="M"/>
    <n v="23.67"/>
    <n v="0.84"/>
    <n v="1771.98"/>
  </r>
  <r>
    <x v="2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2800"/>
    <s v="M"/>
    <n v="31.56"/>
    <n v="0.84"/>
    <n v="2362.64"/>
  </r>
  <r>
    <x v="2"/>
    <s v="顾客"/>
    <s v="內需"/>
    <s v="-無-"/>
    <s v="C00001"/>
    <x v="2"/>
    <s v="江苏京信电子有限公司(Cable)"/>
    <s v="자동차(일반)"/>
    <s v="AVSS"/>
    <n v="100000824"/>
    <s v="AVSS"/>
    <s v="1.25SQ"/>
    <s v="W"/>
    <m/>
    <n v="700"/>
    <s v="완제품"/>
    <s v="AVSS 1.25SQ(완제품)"/>
    <s v="A/R송장 (IN)"/>
    <n v="6300"/>
    <s v="M"/>
    <n v="71"/>
    <n v="0.84"/>
    <n v="5315.94"/>
  </r>
  <r>
    <x v="2"/>
    <s v="顾客"/>
    <s v="內需"/>
    <s v="-無-"/>
    <s v="C00001"/>
    <x v="2"/>
    <s v="江苏京信电子有限公司(Cable)"/>
    <s v="자동차(일반)"/>
    <s v="AVSS"/>
    <n v="100000862"/>
    <s v="AVSS"/>
    <s v="2SQ"/>
    <s v="G"/>
    <m/>
    <n v="500"/>
    <s v="완제품"/>
    <s v="AVSS 2SQ(완제품)"/>
    <s v="A/R송장 (IN)"/>
    <n v="500"/>
    <s v="M"/>
    <n v="9.08"/>
    <n v="1.32"/>
    <n v="660.85"/>
  </r>
  <r>
    <x v="2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4500"/>
    <s v="M"/>
    <n v="14.9"/>
    <n v="0.28999999999999998"/>
    <n v="1323.45"/>
  </r>
  <r>
    <x v="2"/>
    <s v="顾客"/>
    <s v="內需"/>
    <s v="-無-"/>
    <s v="C00001"/>
    <x v="2"/>
    <s v="江苏京信电子有限公司(Cable)"/>
    <s v="자동차(일반)"/>
    <s v="AVSS"/>
    <n v="100000937"/>
    <s v="AVSS"/>
    <s v="0.3SQ"/>
    <s v="Br/B"/>
    <m/>
    <n v="1500"/>
    <s v="완제품"/>
    <s v="AVSS 0.3SQ(완제품)"/>
    <s v="A/R송장 (IN)"/>
    <n v="4500"/>
    <s v="M"/>
    <n v="14.9"/>
    <n v="0.28999999999999998"/>
    <n v="1323.45"/>
  </r>
  <r>
    <x v="2"/>
    <s v="顾客"/>
    <s v="內需"/>
    <s v="-無-"/>
    <s v="C00001"/>
    <x v="2"/>
    <s v="江苏京信电子有限公司(Cable)"/>
    <s v="자동차(일반)"/>
    <s v="AVSS"/>
    <n v="100000954"/>
    <s v="AVSS"/>
    <s v="0.3SQ"/>
    <s v="G/B"/>
    <m/>
    <n v="1500"/>
    <s v="완제품"/>
    <s v="AVSS 0.3SQ(완제품)"/>
    <s v="A/R송장 (IN)"/>
    <n v="9000"/>
    <s v="M"/>
    <n v="29.79"/>
    <n v="0.28999999999999998"/>
    <n v="2646.9"/>
  </r>
  <r>
    <x v="2"/>
    <s v="顾客"/>
    <s v="內需"/>
    <s v="-無-"/>
    <s v="C00001"/>
    <x v="2"/>
    <s v="江苏京信电子有限公司(Cable)"/>
    <s v="자동차(일반)"/>
    <s v="AVSS"/>
    <n v="100000955"/>
    <s v="AVSS"/>
    <s v="0.3SQ"/>
    <s v="G/O"/>
    <m/>
    <n v="1500"/>
    <s v="완제품"/>
    <s v="AVSS 0.3SQ(완제품)"/>
    <s v="A/R송장 (IN)"/>
    <n v="7500"/>
    <s v="M"/>
    <n v="24.83"/>
    <n v="0.28999999999999998"/>
    <n v="2205.75"/>
  </r>
  <r>
    <x v="2"/>
    <s v="顾客"/>
    <s v="內需"/>
    <s v="-無-"/>
    <s v="C00001"/>
    <x v="2"/>
    <s v="江苏京信电子有限公司(Cable)"/>
    <s v="자동차(일반)"/>
    <s v="AVSS"/>
    <n v="100000929"/>
    <s v="AVSS"/>
    <s v="0.3SQ"/>
    <s v="Gr"/>
    <m/>
    <n v="1500"/>
    <s v="완제품"/>
    <s v="AVSS 0.3SQ(완제품)"/>
    <s v="A/R송장 (IN)"/>
    <n v="30000"/>
    <s v="M"/>
    <n v="99.3"/>
    <n v="0.28999999999999998"/>
    <n v="8823"/>
  </r>
  <r>
    <x v="2"/>
    <s v="顾客"/>
    <s v="內需"/>
    <s v="-無-"/>
    <s v="C00001"/>
    <x v="2"/>
    <s v="江苏京信电子有限公司(Cable)"/>
    <s v="자동차(일반)"/>
    <s v="AVSS"/>
    <n v="100000962"/>
    <s v="AVSS"/>
    <s v="0.3SQ"/>
    <s v="L/B"/>
    <m/>
    <n v="1500"/>
    <s v="완제품"/>
    <s v="AVSS 0.3SQ(완제품)"/>
    <s v="A/R송장 (IN)"/>
    <n v="4500"/>
    <s v="M"/>
    <n v="14.9"/>
    <n v="0.28999999999999998"/>
    <n v="1323.45"/>
  </r>
  <r>
    <x v="2"/>
    <s v="顾客"/>
    <s v="內需"/>
    <s v="-無-"/>
    <s v="C00001"/>
    <x v="2"/>
    <s v="江苏京信电子有限公司(Cable)"/>
    <s v="자동차(일반)"/>
    <s v="AVSS"/>
    <n v="100000963"/>
    <s v="AVSS"/>
    <s v="0.3SQ"/>
    <s v="L/O"/>
    <m/>
    <n v="1500"/>
    <s v="완제품"/>
    <s v="AVSS 0.3SQ(완제품)"/>
    <s v="A/R송장 (IN)"/>
    <n v="7500"/>
    <s v="M"/>
    <n v="24.83"/>
    <n v="0.28999999999999998"/>
    <n v="2205.75"/>
  </r>
  <r>
    <x v="2"/>
    <s v="顾客"/>
    <s v="內需"/>
    <s v="-無-"/>
    <s v="C00001"/>
    <x v="2"/>
    <s v="江苏京信电子有限公司(Cable)"/>
    <s v="자동차(일반)"/>
    <s v="AVSS"/>
    <n v="100000945"/>
    <s v="AVSS"/>
    <s v="0.3SQ"/>
    <s v="O/B"/>
    <m/>
    <n v="1500"/>
    <s v="완제품"/>
    <s v="AVSS 0.3SQ(완제품)"/>
    <s v="A/R송장 (IN)"/>
    <n v="6000"/>
    <s v="M"/>
    <n v="19.86"/>
    <n v="0.28999999999999998"/>
    <n v="1764.6"/>
  </r>
  <r>
    <x v="2"/>
    <s v="顾客"/>
    <s v="內需"/>
    <s v="-無-"/>
    <s v="C00001"/>
    <x v="2"/>
    <s v="江苏京信电子有限公司(Cable)"/>
    <s v="자동차(일반)"/>
    <s v="AVSS"/>
    <n v="100000969"/>
    <s v="AVSS"/>
    <s v="0.3SQ"/>
    <s v="P/B"/>
    <m/>
    <n v="1500"/>
    <s v="완제품"/>
    <s v="AVSS 0.3SQ(완제품)"/>
    <s v="A/R송장 (IN)"/>
    <n v="3000"/>
    <s v="M"/>
    <n v="9.93"/>
    <n v="0.28999999999999998"/>
    <n v="882.3"/>
  </r>
  <r>
    <x v="2"/>
    <s v="顾客"/>
    <s v="內需"/>
    <s v="-無-"/>
    <s v="C00001"/>
    <x v="2"/>
    <s v="江苏京信电子有限公司(Cable)"/>
    <s v="자동차(일반)"/>
    <s v="AVSS"/>
    <n v="100000973"/>
    <s v="AVSS"/>
    <s v="0.3SQ"/>
    <s v="R/B"/>
    <m/>
    <n v="1500"/>
    <s v="완제품"/>
    <s v="AVSS 0.3SQ(완제품)"/>
    <s v="A/R송장 (IN)"/>
    <n v="7500"/>
    <s v="M"/>
    <n v="24.83"/>
    <n v="0.28999999999999998"/>
    <n v="2205.75"/>
  </r>
  <r>
    <x v="2"/>
    <s v="顾客"/>
    <s v="內需"/>
    <s v="-無-"/>
    <s v="C00001"/>
    <x v="2"/>
    <s v="江苏京信电子有限公司(Cable)"/>
    <s v="자동차(일반)"/>
    <s v="AVSS"/>
    <n v="100000974"/>
    <s v="AVSS"/>
    <s v="0.3SQ"/>
    <s v="R/O"/>
    <m/>
    <n v="1500"/>
    <s v="완제품"/>
    <s v="AVSS 0.3SQ(완제품)"/>
    <s v="A/R송장 (IN)"/>
    <n v="9000"/>
    <s v="M"/>
    <n v="29.79"/>
    <n v="0.28999999999999998"/>
    <n v="2646.9"/>
  </r>
  <r>
    <x v="2"/>
    <s v="顾客"/>
    <s v="內需"/>
    <s v="-無-"/>
    <s v="C00001"/>
    <x v="2"/>
    <s v="江苏京信电子有限公司(Cable)"/>
    <s v="자동차(일반)"/>
    <s v="AVSS"/>
    <n v="100000986"/>
    <s v="AVSS"/>
    <s v="0.3SQ"/>
    <s v="W/B"/>
    <m/>
    <n v="1500"/>
    <s v="완제품"/>
    <s v="AVSS 0.3SQ(완제품)"/>
    <s v="A/R송장 (IN)"/>
    <n v="4500"/>
    <s v="M"/>
    <n v="14.9"/>
    <n v="0.28999999999999998"/>
    <n v="1323.45"/>
  </r>
  <r>
    <x v="2"/>
    <s v="顾客"/>
    <s v="內需"/>
    <s v="-無-"/>
    <s v="C00001"/>
    <x v="2"/>
    <s v="江苏京信电子有限公司(Cable)"/>
    <s v="자동차(일반)"/>
    <s v="AVSS"/>
    <n v="100000987"/>
    <s v="AVSS"/>
    <s v="0.3SQ"/>
    <s v="W/O"/>
    <m/>
    <n v="1500"/>
    <s v="완제품"/>
    <s v="AVSS 0.3SQ(완제품)"/>
    <s v="A/R송장 (IN)"/>
    <n v="6000"/>
    <s v="M"/>
    <n v="19.86"/>
    <n v="0.28999999999999998"/>
    <n v="1764.6"/>
  </r>
  <r>
    <x v="2"/>
    <s v="顾客"/>
    <s v="內需"/>
    <s v="-無-"/>
    <s v="C00001"/>
    <x v="2"/>
    <s v="江苏京信电子有限公司(Cable)"/>
    <s v="자동차(일반)"/>
    <s v="AVSS"/>
    <n v="100000639"/>
    <s v="AVSS"/>
    <s v="0.85SQ"/>
    <s v="B"/>
    <m/>
    <n v="1000"/>
    <s v="완제품"/>
    <s v="AVSS 0.85SQ(완제품)"/>
    <s v="A/R송장 (IN)"/>
    <n v="2000"/>
    <s v="M"/>
    <n v="15.38"/>
    <n v="0.6"/>
    <n v="1202"/>
  </r>
  <r>
    <x v="2"/>
    <s v="顾客"/>
    <s v="內需"/>
    <s v="-無-"/>
    <s v="C00001"/>
    <x v="2"/>
    <s v="江苏京信电子有限公司(Cable)"/>
    <s v="자동차(일반)"/>
    <s v="AVSS"/>
    <n v="100000649"/>
    <s v="AVSS"/>
    <s v="0.85SQ"/>
    <s v="Br"/>
    <m/>
    <n v="1000"/>
    <s v="완제품"/>
    <s v="AVSS 0.85SQ(완제품)"/>
    <s v="A/R송장 (IN)"/>
    <n v="3000"/>
    <s v="M"/>
    <n v="23.07"/>
    <n v="0.6"/>
    <n v="1803"/>
  </r>
  <r>
    <x v="2"/>
    <s v="顾客"/>
    <s v="內需"/>
    <s v="-無-"/>
    <s v="C00001"/>
    <x v="2"/>
    <s v="江苏京信电子有限公司(Cable)"/>
    <s v="자동차(일반)"/>
    <s v="AVSS"/>
    <n v="100000677"/>
    <s v="AVSS"/>
    <s v="0.85SQ"/>
    <s v="G"/>
    <m/>
    <n v="1000"/>
    <s v="완제품"/>
    <s v="AVSS 0.85SQ(완제품)"/>
    <s v="A/R송장 (IN)"/>
    <n v="7000"/>
    <s v="M"/>
    <n v="53.83"/>
    <n v="0.6"/>
    <n v="4207"/>
  </r>
  <r>
    <x v="2"/>
    <s v="顾客"/>
    <s v="內需"/>
    <s v="-無-"/>
    <s v="C00001"/>
    <x v="2"/>
    <s v="江苏京信电子有限公司(Cable)"/>
    <s v="자동차(일반)"/>
    <s v="AVSS"/>
    <n v="100000657"/>
    <s v="AVSS"/>
    <s v="0.85SQ"/>
    <s v="O"/>
    <m/>
    <n v="1000"/>
    <s v="완제품"/>
    <s v="AVSS 0.85SQ(완제품)"/>
    <s v="A/R송장 (IN)"/>
    <n v="3000"/>
    <s v="M"/>
    <n v="23.07"/>
    <n v="0.6"/>
    <n v="1803"/>
  </r>
  <r>
    <x v="2"/>
    <s v="顾客"/>
    <s v="內需"/>
    <s v="-無-"/>
    <s v="C00001"/>
    <x v="2"/>
    <s v="江苏京信电子有限公司(Cable)"/>
    <s v="자동차(일반)"/>
    <s v="AVSS"/>
    <n v="100000729"/>
    <s v="AVSS"/>
    <s v="0.85SQ"/>
    <s v="W"/>
    <m/>
    <n v="1000"/>
    <s v="완제품"/>
    <s v="AVSS 0.85SQ(완제품)"/>
    <s v="A/R송장 (IN)"/>
    <n v="1000"/>
    <s v="M"/>
    <n v="7.69"/>
    <n v="0.6"/>
    <n v="601"/>
  </r>
  <r>
    <x v="2"/>
    <s v="顾客"/>
    <s v="內需"/>
    <s v="-無-"/>
    <s v="C00001"/>
    <x v="2"/>
    <s v="江苏京信电子有限公司(Cable)"/>
    <s v="자동차(일반)"/>
    <s v="AVSS"/>
    <n v="100000759"/>
    <s v="AVSS"/>
    <s v="1.25SQ"/>
    <s v="B"/>
    <m/>
    <n v="700"/>
    <s v="완제품"/>
    <s v="AVSS 1.25SQ(완제품)"/>
    <s v="A/R송장 (IN)"/>
    <n v="12600"/>
    <s v="M"/>
    <n v="142"/>
    <n v="0.84"/>
    <n v="10631.88"/>
  </r>
  <r>
    <x v="2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6300"/>
    <s v="M"/>
    <n v="71"/>
    <n v="0.84"/>
    <n v="5315.94"/>
  </r>
  <r>
    <x v="2"/>
    <s v="顾客"/>
    <s v="內需"/>
    <s v="-無-"/>
    <s v="C00001"/>
    <x v="2"/>
    <s v="江苏京信电子有限公司(Cable)"/>
    <s v="자동차(일반)"/>
    <s v="AVSS"/>
    <n v="100000787"/>
    <s v="AVSS"/>
    <s v="1.25SQ"/>
    <s v="G"/>
    <m/>
    <n v="700"/>
    <s v="완제품"/>
    <s v="AVSS 1.25SQ(완제품)"/>
    <s v="A/R송장 (IN)"/>
    <n v="9800"/>
    <s v="M"/>
    <n v="110.45"/>
    <n v="0.84"/>
    <n v="8269.24"/>
  </r>
  <r>
    <x v="2"/>
    <s v="顾客"/>
    <s v="內需"/>
    <s v="-無-"/>
    <s v="C00001"/>
    <x v="2"/>
    <s v="江苏京信电子有限公司(Cable)"/>
    <s v="자동차(일반)"/>
    <s v="AVSS"/>
    <n v="100000750"/>
    <s v="AVSS"/>
    <s v="1.25SQ"/>
    <s v="Gr"/>
    <m/>
    <n v="700"/>
    <s v="완제품"/>
    <s v="AVSS 1.25SQ(완제품)"/>
    <s v="A/R송장 (IN)"/>
    <n v="3500"/>
    <s v="M"/>
    <n v="39.450000000000003"/>
    <n v="0.84"/>
    <n v="2953.3"/>
  </r>
  <r>
    <x v="2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4200"/>
    <s v="M"/>
    <n v="47.33"/>
    <n v="0.84"/>
    <n v="3543.96"/>
  </r>
  <r>
    <x v="2"/>
    <s v="顾客"/>
    <s v="內需"/>
    <s v="-無-"/>
    <s v="C00001"/>
    <x v="2"/>
    <s v="江苏京信电子有限公司(Cable)"/>
    <s v="자동차(일반)"/>
    <s v="AVSS"/>
    <n v="100000773"/>
    <s v="AVSS"/>
    <s v="1.25SQ"/>
    <s v="O"/>
    <m/>
    <n v="700"/>
    <s v="완제품"/>
    <s v="AVSS 1.25SQ(완제품)"/>
    <s v="A/R송장 (IN)"/>
    <n v="6300"/>
    <s v="M"/>
    <n v="71"/>
    <n v="0.84"/>
    <n v="5315.94"/>
  </r>
  <r>
    <x v="2"/>
    <s v="顾客"/>
    <s v="內需"/>
    <s v="-無-"/>
    <s v="C00001"/>
    <x v="2"/>
    <s v="江苏京信电子有限公司(Cable)"/>
    <s v="자동차(일반)"/>
    <s v="AVSS"/>
    <n v="100000801"/>
    <s v="AVSS"/>
    <s v="1.25SQ"/>
    <s v="P"/>
    <m/>
    <n v="700"/>
    <s v="완제품"/>
    <s v="AVSS 1.25SQ(완제품)"/>
    <s v="A/R송장 (IN)"/>
    <n v="10500"/>
    <s v="M"/>
    <n v="118.34"/>
    <n v="0.84"/>
    <n v="8859.9"/>
  </r>
  <r>
    <x v="2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11900"/>
    <s v="M"/>
    <n v="134.11000000000001"/>
    <n v="0.84"/>
    <n v="10041.219999999999"/>
  </r>
  <r>
    <x v="2"/>
    <s v="顾客"/>
    <s v="內需"/>
    <s v="-無-"/>
    <s v="C00001"/>
    <x v="2"/>
    <s v="江苏京信电子有限公司(Cable)"/>
    <s v="자동차(일반)"/>
    <s v="AVSS"/>
    <n v="100000824"/>
    <s v="AVSS"/>
    <s v="1.25SQ"/>
    <s v="W"/>
    <m/>
    <n v="700"/>
    <s v="완제품"/>
    <s v="AVSS 1.25SQ(완제품)"/>
    <s v="A/R송장 (IN)"/>
    <n v="13300"/>
    <s v="M"/>
    <n v="149.88999999999999"/>
    <n v="0.84"/>
    <n v="11222.54"/>
  </r>
  <r>
    <x v="2"/>
    <s v="顾客"/>
    <s v="內需"/>
    <s v="-無-"/>
    <s v="C00001"/>
    <x v="2"/>
    <s v="江苏京信电子有限公司(Cable)"/>
    <s v="자동차(일반)"/>
    <s v="AVSS"/>
    <n v="100000833"/>
    <s v="AVSS"/>
    <s v="1.25SQ"/>
    <s v="Y"/>
    <m/>
    <n v="700"/>
    <s v="완제품"/>
    <s v="AVSS 1.25SQ(완제품)"/>
    <s v="A/R송장 (IN)"/>
    <n v="10500"/>
    <s v="M"/>
    <n v="118.34"/>
    <n v="0.84"/>
    <n v="8859.9"/>
  </r>
  <r>
    <x v="2"/>
    <s v="顾客"/>
    <s v="內需"/>
    <s v="-無-"/>
    <s v="C00001"/>
    <x v="2"/>
    <s v="江苏京信电子有限公司(Cable)"/>
    <s v="자동차(일반)"/>
    <s v="AVSS"/>
    <n v="100000869"/>
    <s v="AVSS"/>
    <s v="2SQ"/>
    <s v="L"/>
    <m/>
    <n v="500"/>
    <s v="완제품"/>
    <s v="AVSS 2SQ(완제품)"/>
    <s v="A/R송장 (IN)"/>
    <n v="500"/>
    <s v="M"/>
    <n v="9.08"/>
    <n v="1.32"/>
    <n v="660.85"/>
  </r>
  <r>
    <x v="2"/>
    <s v="顾客"/>
    <s v="內需"/>
    <s v="-無-"/>
    <s v="C00001"/>
    <x v="2"/>
    <s v="江苏京信电子有限公司(Cable)"/>
    <s v="자동차(일반)"/>
    <s v="AVSS"/>
    <n v="100000872"/>
    <s v="AVSS"/>
    <s v="2SQ"/>
    <s v="P"/>
    <m/>
    <n v="500"/>
    <s v="완제품"/>
    <s v="AVSS 2SQ(완제품)"/>
    <s v="A/R송장 (IN)"/>
    <n v="1000"/>
    <s v="M"/>
    <n v="18.16"/>
    <n v="1.32"/>
    <n v="1321.7"/>
  </r>
  <r>
    <x v="2"/>
    <s v="顾客"/>
    <s v="內需"/>
    <s v="-無-"/>
    <s v="C00001"/>
    <x v="2"/>
    <s v="江苏京信电子有限公司(Cable)"/>
    <s v="자동차(일반)"/>
    <s v="AVSS"/>
    <n v="100000880"/>
    <s v="AVSS"/>
    <s v="2SQ"/>
    <s v="R"/>
    <m/>
    <n v="500"/>
    <s v="완제품"/>
    <s v="AVSS 2SQ(완제품)"/>
    <s v="A/R송장 (IN)"/>
    <n v="1000"/>
    <s v="M"/>
    <n v="18.16"/>
    <n v="1.32"/>
    <n v="1321.7"/>
  </r>
  <r>
    <x v="2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18000"/>
    <s v="M"/>
    <n v="59.58"/>
    <n v="0.28999999999999998"/>
    <n v="5293.8"/>
  </r>
  <r>
    <x v="2"/>
    <s v="顾客"/>
    <s v="內需"/>
    <s v="-無-"/>
    <s v="C00001"/>
    <x v="2"/>
    <s v="江苏京信电子有限公司(Cable)"/>
    <s v="자동차(일반)"/>
    <s v="AVSS"/>
    <n v="100000836"/>
    <s v="AVSS"/>
    <s v="2SQ"/>
    <s v="Gr"/>
    <m/>
    <n v="500"/>
    <s v="완제품"/>
    <s v="AVSS 2SQ(완제품)"/>
    <s v="A/R송장 (IN)"/>
    <n v="1000"/>
    <s v="M"/>
    <n v="18.16"/>
    <n v="1.32"/>
    <n v="1321.7"/>
  </r>
  <r>
    <x v="2"/>
    <s v="顾客"/>
    <s v="內需"/>
    <s v="-無-"/>
    <s v="C00001"/>
    <x v="2"/>
    <s v="江苏京信电子有限公司(Cable)"/>
    <s v="자동차(일반)"/>
    <s v="AVSS"/>
    <n v="100011035"/>
    <s v="AVSS"/>
    <s v="1.25SQ"/>
    <s v="Gr"/>
    <s v="NPS"/>
    <n v="5000"/>
    <s v="완제품"/>
    <s v="AVSS 1.25SQ(완제품)"/>
    <s v="A/R송장 (IN)"/>
    <n v="5000"/>
    <s v="M"/>
    <n v="56.35"/>
    <n v="0.84"/>
    <n v="4219"/>
  </r>
  <r>
    <x v="2"/>
    <s v="顾客"/>
    <s v="內需"/>
    <s v="-無-"/>
    <s v="C00001"/>
    <x v="2"/>
    <s v="江苏京信电子有限公司(Cable)"/>
    <s v="자동차(일반)"/>
    <s v="AVSS"/>
    <n v="100011012"/>
    <s v="AVSS"/>
    <s v="0.3SQ"/>
    <s v="O/B"/>
    <s v="NPS"/>
    <n v="10000"/>
    <s v="완제품"/>
    <s v="AVSS 0.3SQ(완제품)"/>
    <s v="A/R송장 (IN)"/>
    <n v="20000"/>
    <s v="M"/>
    <n v="66.2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00014401"/>
    <s v="AVSS"/>
    <s v="0.3SQ"/>
    <s v="P/B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00011026"/>
    <s v="AVSS"/>
    <s v="0.5SQ"/>
    <s v="O"/>
    <s v="NPS"/>
    <n v="8000"/>
    <s v="완제품"/>
    <s v="AVSS 0.5SQ(완제품)"/>
    <s v="A/R송장 (IN)"/>
    <n v="16000"/>
    <s v="M"/>
    <n v="80.16"/>
    <n v="0.41"/>
    <n v="6555.2"/>
  </r>
  <r>
    <x v="2"/>
    <s v="顾客"/>
    <s v="內需"/>
    <s v="-無-"/>
    <s v="C00001"/>
    <x v="2"/>
    <s v="江苏京信电子有限公司(Cable)"/>
    <s v="자동차(일반)"/>
    <s v="AVSS"/>
    <n v="100011010"/>
    <s v="AVSS"/>
    <s v="0.3SQ"/>
    <s v="L/O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00011009"/>
    <s v="AVSS"/>
    <s v="0.3SQ"/>
    <s v="L/B"/>
    <s v="NPS"/>
    <n v="10000"/>
    <s v="완제품"/>
    <s v="AVSS 0.3SQ(완제품)"/>
    <s v="A/R송장 (IN)"/>
    <n v="20000"/>
    <s v="M"/>
    <n v="66.2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00019938"/>
    <s v="AVSS"/>
    <s v="1.25SQ"/>
    <s v="Y"/>
    <s v="NPS"/>
    <n v="5000"/>
    <s v="완제품"/>
    <s v="AVSS 1.25SQ(완제품)"/>
    <s v="A/R송장 (IN)"/>
    <n v="10000"/>
    <s v="M"/>
    <n v="112.7"/>
    <n v="0.84"/>
    <n v="8438"/>
  </r>
  <r>
    <x v="2"/>
    <s v="顾客"/>
    <s v="內需"/>
    <s v="-無-"/>
    <s v="C00001"/>
    <x v="2"/>
    <s v="江苏京信电子有限公司(Cable)"/>
    <s v="자동차(일반)"/>
    <s v="AVSS"/>
    <n v="100020065"/>
    <s v="AVSS"/>
    <s v="0.5SQ"/>
    <s v="Gr"/>
    <s v="NPS"/>
    <n v="8000"/>
    <s v="완제품"/>
    <s v="AVSS 0.5SQ(완제품)"/>
    <s v="A/R송장 (IN)"/>
    <n v="8000"/>
    <s v="M"/>
    <n v="40.08"/>
    <n v="0.41"/>
    <n v="3277.6"/>
  </r>
  <r>
    <x v="2"/>
    <s v="顾客"/>
    <s v="內需"/>
    <s v="-無-"/>
    <s v="C00001"/>
    <x v="2"/>
    <s v="江苏京信电子有限公司(Cable)"/>
    <s v="자동차(일반)"/>
    <s v="AVSS"/>
    <n v="100010702"/>
    <s v="AVSS"/>
    <s v="1.25SQ"/>
    <s v="Br"/>
    <s v="NPS"/>
    <n v="5000"/>
    <s v="완제품"/>
    <s v="AVSS 1.25SQ(완제품)"/>
    <s v="A/R송장 (IN)"/>
    <n v="15000"/>
    <s v="M"/>
    <n v="169.05"/>
    <n v="0.84"/>
    <n v="12657"/>
  </r>
  <r>
    <x v="2"/>
    <s v="顾客"/>
    <s v="內需"/>
    <s v="-無-"/>
    <s v="C00001"/>
    <x v="2"/>
    <s v="江苏京信电子有限公司(Cable)"/>
    <s v="자동차(일반)"/>
    <s v="AVSS"/>
    <n v="100011035"/>
    <s v="AVSS"/>
    <s v="1.25SQ"/>
    <s v="Gr"/>
    <s v="NPS"/>
    <n v="5000"/>
    <s v="완제품"/>
    <s v="AVSS 1.25SQ(완제품)"/>
    <s v="A/R송장 (IN)"/>
    <n v="5000"/>
    <s v="M"/>
    <n v="56.35"/>
    <n v="0.84"/>
    <n v="4219"/>
  </r>
  <r>
    <x v="2"/>
    <s v="顾客"/>
    <s v="內需"/>
    <s v="-無-"/>
    <s v="C00001"/>
    <x v="2"/>
    <s v="江苏京信电子有限公司(Cable)"/>
    <s v="자동차(일반)"/>
    <s v="AVSS"/>
    <n v="100010697"/>
    <s v="AVSS"/>
    <s v="1.25SQ"/>
    <s v="O"/>
    <s v="NPS"/>
    <n v="5000"/>
    <s v="완제품"/>
    <s v="AVSS 1.25SQ(완제품)"/>
    <s v="A/R송장 (IN)"/>
    <n v="5000"/>
    <s v="M"/>
    <n v="56.35"/>
    <n v="0.84"/>
    <n v="4219"/>
  </r>
  <r>
    <x v="2"/>
    <s v="顾客"/>
    <s v="內需"/>
    <s v="-無-"/>
    <s v="C00001"/>
    <x v="2"/>
    <s v="江苏京信电子有限公司(Cable)"/>
    <s v="자동차(일반)"/>
    <s v="AVSS"/>
    <n v="100011156"/>
    <s v="AVSS"/>
    <s v="0.3SQ"/>
    <s v="Gr/B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00011020"/>
    <s v="AVSS"/>
    <s v="0.5SQ"/>
    <s v="G/B"/>
    <s v="NPS"/>
    <n v="8000"/>
    <s v="완제품"/>
    <s v="AVSS 0.5SQ(완제품)"/>
    <s v="A/R송장 (IN)"/>
    <n v="16000"/>
    <s v="M"/>
    <n v="80.16"/>
    <n v="0.41"/>
    <n v="6555.2"/>
  </r>
  <r>
    <x v="2"/>
    <s v="顾客"/>
    <s v="內需"/>
    <s v="-無-"/>
    <s v="C00001"/>
    <x v="2"/>
    <s v="江苏京信电子有限公司(Cable)"/>
    <s v="자동차(일반)"/>
    <s v="AVSS"/>
    <n v="100011012"/>
    <s v="AVSS"/>
    <s v="0.3SQ"/>
    <s v="O/B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00011011"/>
    <s v="AVSS"/>
    <s v="0.3SQ"/>
    <s v="Gr/O"/>
    <s v="NPS"/>
    <n v="10000"/>
    <s v="완제품"/>
    <s v="AVSS 0.3SQ(완제품)"/>
    <s v="A/R송장 (IN)"/>
    <n v="70000"/>
    <s v="M"/>
    <n v="231.7"/>
    <n v="0.28999999999999998"/>
    <n v="20587"/>
  </r>
  <r>
    <x v="2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70000"/>
    <s v="M"/>
    <n v="231.7"/>
    <n v="0.28999999999999998"/>
    <n v="20587"/>
  </r>
  <r>
    <x v="2"/>
    <s v="顾客"/>
    <s v="內需"/>
    <s v="-無-"/>
    <s v="C00001"/>
    <x v="2"/>
    <s v="江苏京信电子有限公司(Cable)"/>
    <s v="자동차(일반)"/>
    <s v="AVSS"/>
    <n v="110000218"/>
    <s v="AVSS"/>
    <s v="0.5SQ"/>
    <s v="G"/>
    <s v="NPS"/>
    <n v="8000"/>
    <s v="완제품"/>
    <s v="AVSS 0.5SQ(완제품)"/>
    <s v="A/R송장 (IN)"/>
    <n v="16000"/>
    <s v="M"/>
    <n v="80.209999999999994"/>
    <n v="0.41"/>
    <n v="6555.2"/>
  </r>
  <r>
    <x v="2"/>
    <s v="顾客"/>
    <s v="內需"/>
    <s v="-無-"/>
    <s v="C00001"/>
    <x v="2"/>
    <s v="江苏京信电子有限公司(Cable)"/>
    <s v="자동차(일반)"/>
    <s v="AVSS"/>
    <n v="190000379"/>
    <s v="AVSS"/>
    <s v="1.25SQ"/>
    <s v="G"/>
    <s v="NPS"/>
    <n v="5000"/>
    <s v="완제품"/>
    <s v="AVSS 1.25SQ(완제품)"/>
    <s v="A/R송장 (IN)"/>
    <n v="5000"/>
    <s v="M"/>
    <n v="56.35"/>
    <n v="0.84"/>
    <n v="4219"/>
  </r>
  <r>
    <x v="2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80000"/>
    <s v="M"/>
    <n v="264.8"/>
    <n v="0.28999999999999998"/>
    <n v="23528"/>
  </r>
  <r>
    <x v="2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95500"/>
    <s v="M"/>
    <n v="316.11"/>
    <n v="0.28999999999999998"/>
    <n v="28086.55"/>
  </r>
  <r>
    <x v="2"/>
    <s v="顾客"/>
    <s v="內需"/>
    <s v="-無-"/>
    <s v="C00001"/>
    <x v="2"/>
    <s v="江苏京信电子有限公司(Cable)"/>
    <s v="자동차(일반)"/>
    <s v="AVSS"/>
    <n v="110000218"/>
    <s v="AVSS"/>
    <s v="0.5SQ"/>
    <s v="G"/>
    <s v="NPS"/>
    <n v="8000"/>
    <s v="완제품"/>
    <s v="AVSS 0.5SQ(완제품)"/>
    <s v="A/R송장 (IN)"/>
    <n v="24000"/>
    <s v="M"/>
    <n v="120.31"/>
    <n v="0.41"/>
    <n v="9832.7999999999993"/>
  </r>
  <r>
    <x v="2"/>
    <s v="顾客"/>
    <s v="內需"/>
    <s v="-無-"/>
    <s v="C00001"/>
    <x v="2"/>
    <s v="江苏京信电子有限公司(Cable)"/>
    <s v="자동차(일반)"/>
    <s v="AVSS"/>
    <n v="190000486"/>
    <s v="AVSS"/>
    <s v="0.5SQ"/>
    <s v="R"/>
    <s v="NPS"/>
    <n v="8000"/>
    <s v="완제품"/>
    <s v="AVSS 0.5SQ(완제품)"/>
    <s v="A/R송장 (IN)"/>
    <n v="40000"/>
    <s v="M"/>
    <n v="200.52"/>
    <n v="0.41"/>
    <n v="16388"/>
  </r>
  <r>
    <x v="2"/>
    <s v="顾客"/>
    <s v="內需"/>
    <s v="-無-"/>
    <s v="C00001"/>
    <x v="2"/>
    <s v="江苏京信电子有限公司(Cable)"/>
    <s v="자동차(일반)"/>
    <s v="AVSS"/>
    <n v="100000630"/>
    <s v="AVSS"/>
    <s v="0.85SQ"/>
    <s v="Gr"/>
    <s v="NPS"/>
    <n v="7000"/>
    <s v="완제품"/>
    <s v="AVSS 0.85SQ(완제품)"/>
    <s v="A/R송장 (IN)"/>
    <n v="14000"/>
    <s v="M"/>
    <n v="107.66"/>
    <n v="0.6"/>
    <n v="8414"/>
  </r>
  <r>
    <x v="2"/>
    <s v="顾客"/>
    <s v="內需"/>
    <s v="-無-"/>
    <s v="C00001"/>
    <x v="2"/>
    <s v="江苏京信电子有限公司(Cable)"/>
    <s v="자동차(일반)"/>
    <s v="AVSS"/>
    <n v="100018217"/>
    <s v="AVSS"/>
    <s v="0.3SQ"/>
    <s v="G/B"/>
    <s v="NPS"/>
    <n v="10000"/>
    <s v="완제품"/>
    <s v="AVSS 0.3SQ(완제품)"/>
    <s v="A/R송장 (IN)"/>
    <n v="25900"/>
    <s v="M"/>
    <n v="85.73"/>
    <n v="0.28999999999999998"/>
    <n v="7617.19"/>
  </r>
  <r>
    <x v="2"/>
    <s v="顾客"/>
    <s v="內需"/>
    <s v="-無-"/>
    <s v="C00001"/>
    <x v="2"/>
    <s v="江苏京信电子有限公司(Cable)"/>
    <s v="자동차(일반)"/>
    <s v="AVSS"/>
    <n v="190000506"/>
    <s v="AVSS"/>
    <s v="0.3SQ"/>
    <s v="Gr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00000730"/>
    <s v="AVSS"/>
    <s v="0.85SQ"/>
    <s v="W"/>
    <s v="NPS"/>
    <n v="7000"/>
    <s v="완제품"/>
    <s v="AVSS 0.85SQ(완제품)"/>
    <s v="A/R송장 (IN)"/>
    <n v="14000"/>
    <s v="M"/>
    <n v="107.66"/>
    <n v="0.6"/>
    <n v="8414"/>
  </r>
  <r>
    <x v="2"/>
    <s v="顾客"/>
    <s v="內需"/>
    <s v="-無-"/>
    <s v="C00001"/>
    <x v="2"/>
    <s v="江苏京信电子有限公司(Cable)"/>
    <s v="자동차(일반)"/>
    <s v="AVSS"/>
    <n v="190000379"/>
    <s v="AVSS"/>
    <s v="1.25SQ"/>
    <s v="G"/>
    <s v="NPS"/>
    <n v="5000"/>
    <s v="완제품"/>
    <s v="AVSS 1.25SQ(완제품)"/>
    <s v="A/R송장 (IN)"/>
    <n v="10000"/>
    <s v="M"/>
    <n v="112.7"/>
    <n v="0.84"/>
    <n v="8438"/>
  </r>
  <r>
    <x v="2"/>
    <s v="顾客"/>
    <s v="內需"/>
    <s v="-無-"/>
    <s v="C00001"/>
    <x v="2"/>
    <s v="江苏京信电子有限公司(Cable)"/>
    <s v="자동차(일반)"/>
    <s v="AVSS"/>
    <n v="100000658"/>
    <s v="AVSS"/>
    <s v="0.85SQ"/>
    <s v="O"/>
    <s v="NPS"/>
    <n v="7000"/>
    <s v="완제품"/>
    <s v="AVSS 0.85SQ(완제품)"/>
    <s v="A/R송장 (IN)"/>
    <n v="7000"/>
    <s v="M"/>
    <n v="53.83"/>
    <n v="0.6"/>
    <n v="4207"/>
  </r>
  <r>
    <x v="2"/>
    <s v="顾客"/>
    <s v="內需"/>
    <s v="-無-"/>
    <s v="C00001"/>
    <x v="2"/>
    <s v="江苏京信电子有限公司(Cable)"/>
    <s v="자동차(일반)"/>
    <s v="AVSS"/>
    <n v="100011385"/>
    <s v="AVSS"/>
    <s v="0.3SQ"/>
    <s v="Br/O"/>
    <s v="NPS"/>
    <n v="10000"/>
    <s v="완제품"/>
    <s v="AVSS 0.3SQ(완제품)"/>
    <s v="A/R송장 (IN)"/>
    <n v="20000"/>
    <s v="M"/>
    <n v="66.2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00017777"/>
    <s v="AVSS"/>
    <s v="0.3SQ"/>
    <s v="Y/O"/>
    <s v="NPS"/>
    <n v="10000"/>
    <s v="완제품"/>
    <s v="AVSS 0.3SQ(완제품)"/>
    <s v="A/R송장 (IN)"/>
    <n v="20000"/>
    <s v="M"/>
    <n v="66.2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00011406"/>
    <s v="AVSS"/>
    <s v="0.3SQ"/>
    <s v="W/O"/>
    <s v="NPS"/>
    <n v="10000"/>
    <s v="완제품"/>
    <s v="AVSS 0.3SQ(완제품)"/>
    <s v="A/R송장 (IN)"/>
    <n v="20000"/>
    <s v="M"/>
    <n v="66.2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00020074"/>
    <s v="AVSS"/>
    <s v="0.5SQ"/>
    <s v="Y/B"/>
    <s v="NPS"/>
    <n v="8000"/>
    <s v="완제품"/>
    <s v="AVSS 0.5SQ(완제품)"/>
    <s v="A/R송장 (IN)"/>
    <n v="24000"/>
    <s v="M"/>
    <n v="120.24"/>
    <n v="0.41"/>
    <n v="9832.7999999999993"/>
  </r>
  <r>
    <x v="2"/>
    <s v="顾客"/>
    <s v="內需"/>
    <s v="-無-"/>
    <s v="C00001"/>
    <x v="2"/>
    <s v="江苏京信电子有限公司(Cable)"/>
    <s v="자동차(일반)"/>
    <s v="AVSS"/>
    <n v="100011030"/>
    <s v="AVSS"/>
    <s v="0.85SQ"/>
    <s v="Br"/>
    <s v="NPS"/>
    <n v="7000"/>
    <s v="완제품"/>
    <s v="AVSS 0.85SQ(완제품)"/>
    <s v="A/R송장 (IN)"/>
    <n v="14000"/>
    <s v="M"/>
    <n v="107.66"/>
    <n v="0.6"/>
    <n v="8414"/>
  </r>
  <r>
    <x v="2"/>
    <s v="顾客"/>
    <s v="內需"/>
    <s v="-無-"/>
    <s v="C00001"/>
    <x v="2"/>
    <s v="江苏京信电子有限公司(Cable)"/>
    <s v="자동차(일반)"/>
    <s v="AVSS"/>
    <n v="100020072"/>
    <s v="AVSS"/>
    <s v="0.5SQ"/>
    <s v="W/O"/>
    <s v="NPS"/>
    <n v="8000"/>
    <s v="완제품"/>
    <s v="AVSS 0.5SQ(완제품)"/>
    <s v="A/R송장 (IN)"/>
    <n v="16000"/>
    <s v="M"/>
    <n v="80.16"/>
    <n v="0.41"/>
    <n v="6555.2"/>
  </r>
  <r>
    <x v="2"/>
    <s v="顾客"/>
    <s v="內需"/>
    <s v="-無-"/>
    <s v="C00001"/>
    <x v="2"/>
    <s v="江苏京信电子有限公司(Cable)"/>
    <s v="자동차(일반)"/>
    <s v="AVSS"/>
    <n v="100020063"/>
    <s v="AVSS"/>
    <s v="0.5SQ"/>
    <s v="Br/B"/>
    <s v="NPS"/>
    <n v="8000"/>
    <s v="완제품"/>
    <s v="AVSS 0.5SQ(완제품)"/>
    <s v="A/R송장 (IN)"/>
    <n v="8000"/>
    <s v="M"/>
    <n v="40.08"/>
    <n v="0.41"/>
    <n v="3277.6"/>
  </r>
  <r>
    <x v="2"/>
    <s v="顾客"/>
    <s v="內需"/>
    <s v="-無-"/>
    <s v="C00001"/>
    <x v="2"/>
    <s v="江苏京信电子有限公司(Cable)"/>
    <s v="자동차(일반)"/>
    <s v="AVSS"/>
    <n v="100020074"/>
    <s v="AVSS"/>
    <s v="0.5SQ"/>
    <s v="Y/B"/>
    <s v="NPS"/>
    <n v="8000"/>
    <s v="완제품"/>
    <s v="AVSS 0.5SQ(완제품)"/>
    <s v="A/R송장 (IN)"/>
    <n v="56000"/>
    <s v="M"/>
    <n v="280.56"/>
    <n v="0.41"/>
    <n v="22943.200000000001"/>
  </r>
  <r>
    <x v="2"/>
    <s v="顾客"/>
    <s v="內需"/>
    <s v="-無-"/>
    <s v="C00001"/>
    <x v="2"/>
    <s v="江苏京信电子有限公司(Cable)"/>
    <s v="자동차(일반)"/>
    <s v="AVSS"/>
    <n v="100018187"/>
    <s v="AVSS"/>
    <s v="0.5SQ"/>
    <s v="R/B"/>
    <s v="NPS"/>
    <n v="8000"/>
    <s v="완제품"/>
    <s v="AVSS 0.5SQ(완제품)"/>
    <s v="A/R송장 (IN)"/>
    <n v="40000"/>
    <s v="M"/>
    <n v="200.4"/>
    <n v="0.41"/>
    <n v="16388"/>
  </r>
  <r>
    <x v="2"/>
    <s v="顾客"/>
    <s v="內需"/>
    <s v="-無-"/>
    <s v="C00001"/>
    <x v="2"/>
    <s v="江苏京信电子有限公司(Cable)"/>
    <s v="자동차(일반)"/>
    <s v="AVSS"/>
    <n v="100018187"/>
    <s v="AVSS"/>
    <s v="0.5SQ"/>
    <s v="R/B"/>
    <s v="NPS"/>
    <n v="8000"/>
    <s v="완제품"/>
    <s v="AVSS 0.5SQ(완제품)"/>
    <s v="A/R송장 (IN)"/>
    <n v="8000"/>
    <s v="M"/>
    <n v="40.08"/>
    <n v="0.41"/>
    <n v="3277.6"/>
  </r>
  <r>
    <x v="2"/>
    <s v="顾客"/>
    <s v="內需"/>
    <s v="-無-"/>
    <s v="C00001"/>
    <x v="2"/>
    <s v="江苏京信电子有限公司(Cable)"/>
    <s v="자동차(일반)"/>
    <s v="AVSS"/>
    <n v="100000639"/>
    <s v="AVSS"/>
    <s v="0.85SQ"/>
    <s v="B"/>
    <m/>
    <n v="1000"/>
    <s v="완제품"/>
    <s v="AVSS 0.85SQ(완제품)"/>
    <s v="A/R송장 (IN)"/>
    <n v="9000"/>
    <s v="M"/>
    <n v="69.209999999999994"/>
    <n v="0.6"/>
    <n v="5409"/>
  </r>
  <r>
    <x v="2"/>
    <s v="顾客"/>
    <s v="內需"/>
    <s v="-無-"/>
    <s v="C00001"/>
    <x v="2"/>
    <s v="江苏京信电子有限公司(Cable)"/>
    <s v="자동차(일반)"/>
    <s v="AVSS"/>
    <n v="190000374"/>
    <s v="AVSS"/>
    <s v="0.85SQ"/>
    <s v="G"/>
    <s v="NPS"/>
    <n v="7000"/>
    <s v="완제품"/>
    <s v="AVSS 0.85SQ(완제품)"/>
    <s v="A/R송장 (IN)"/>
    <n v="7000"/>
    <s v="M"/>
    <n v="53.91"/>
    <n v="0.6"/>
    <n v="4207"/>
  </r>
  <r>
    <x v="2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40000"/>
    <s v="M"/>
    <n v="132.36000000000001"/>
    <n v="0.28999999999999998"/>
    <n v="11764"/>
  </r>
  <r>
    <x v="2"/>
    <s v="顾客"/>
    <s v="內需"/>
    <s v="-無-"/>
    <s v="C00001"/>
    <x v="2"/>
    <s v="江苏京信电子有限公司(Cable)"/>
    <s v="자동차(일반)"/>
    <s v="AVSS"/>
    <n v="100011384"/>
    <s v="AVSS"/>
    <s v="0.3SQ"/>
    <s v="Br/B"/>
    <s v="NPS"/>
    <n v="10000"/>
    <s v="완제품"/>
    <s v="AVSS 0.3SQ(완제품)"/>
    <s v="A/R송장 (IN)"/>
    <n v="50000"/>
    <s v="M"/>
    <n v="165.5"/>
    <n v="0.28999999999999998"/>
    <n v="14705"/>
  </r>
  <r>
    <x v="2"/>
    <s v="顾客"/>
    <s v="內需"/>
    <s v="-無-"/>
    <s v="C00001"/>
    <x v="2"/>
    <s v="江苏京信电子有限公司(Cable)"/>
    <s v="자동차(일반)"/>
    <s v="AVSS"/>
    <n v="190000374"/>
    <s v="AVSS"/>
    <s v="0.85SQ"/>
    <s v="G"/>
    <s v="NPS"/>
    <n v="7000"/>
    <s v="완제품"/>
    <s v="AVSS 0.85SQ(완제품)"/>
    <s v="A/R송장 (IN)"/>
    <n v="7000"/>
    <s v="M"/>
    <n v="53.91"/>
    <n v="0.6"/>
    <n v="4207"/>
  </r>
  <r>
    <x v="2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50000"/>
    <s v="M"/>
    <n v="165.5"/>
    <n v="0.28999999999999998"/>
    <n v="14705"/>
  </r>
  <r>
    <x v="2"/>
    <s v="顾客"/>
    <s v="內需"/>
    <s v="-無-"/>
    <s v="C00001"/>
    <x v="2"/>
    <s v="江苏京信电子有限公司(Cable)"/>
    <s v="자동차(일반)"/>
    <s v="AVSS"/>
    <n v="190000381"/>
    <s v="AVSS"/>
    <s v="1.25SQ"/>
    <s v="P"/>
    <s v="NPS"/>
    <n v="5000"/>
    <s v="완제품"/>
    <s v="AVSS 1.25SQ(완제품)"/>
    <s v="A/R송장 (IN)"/>
    <n v="25000"/>
    <s v="M"/>
    <n v="281.75"/>
    <n v="0.84"/>
    <n v="21095"/>
  </r>
  <r>
    <x v="2"/>
    <s v="顾客"/>
    <s v="內需"/>
    <s v="-無-"/>
    <s v="C00001"/>
    <x v="2"/>
    <s v="江苏京信电子有限公司(Cable)"/>
    <s v="자동차(일반)"/>
    <s v="AVSS"/>
    <n v="190000374"/>
    <s v="AVSS"/>
    <s v="0.85SQ"/>
    <s v="G"/>
    <s v="NPS"/>
    <n v="7000"/>
    <s v="완제품"/>
    <s v="AVSS 0.85SQ(완제품)"/>
    <s v="A/R송장 (IN)"/>
    <n v="7000"/>
    <s v="M"/>
    <n v="53.91"/>
    <n v="0.6"/>
    <n v="4207"/>
  </r>
  <r>
    <x v="2"/>
    <s v="顾客"/>
    <s v="內需"/>
    <s v="-無-"/>
    <s v="C00001"/>
    <x v="2"/>
    <s v="江苏京信电子有限公司(Cable)"/>
    <s v="자동차(일반)"/>
    <s v="AVSS"/>
    <n v="100000497"/>
    <s v="AVSS"/>
    <s v="0.5SQ"/>
    <s v="B/R"/>
    <m/>
    <n v="1000"/>
    <s v="완제품"/>
    <s v="AVSS 0.5SQ(완제품)"/>
    <s v="A/R송장 (IN)"/>
    <n v="3000"/>
    <s v="M"/>
    <n v="15.03"/>
    <n v="0.41"/>
    <n v="1229.0999999999999"/>
  </r>
  <r>
    <x v="2"/>
    <s v="顾客"/>
    <s v="內需"/>
    <s v="-無-"/>
    <s v="C00001"/>
    <x v="2"/>
    <s v="江苏京信电子有限公司(Cable)"/>
    <s v="자동차(일반)"/>
    <s v="AVSS"/>
    <n v="100000497"/>
    <s v="AVSS"/>
    <s v="0.5SQ"/>
    <s v="B/R"/>
    <m/>
    <n v="1000"/>
    <s v="완제품"/>
    <s v="AVSS 0.5SQ(완제품)"/>
    <s v="A/R송장 (IN)"/>
    <n v="1000"/>
    <s v="M"/>
    <n v="5.01"/>
    <n v="0.41"/>
    <n v="409.7"/>
  </r>
  <r>
    <x v="2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80000"/>
    <s v="M"/>
    <n v="264.8"/>
    <n v="0.28999999999999998"/>
    <n v="23528"/>
  </r>
  <r>
    <x v="2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60000"/>
    <s v="M"/>
    <n v="198.6"/>
    <n v="0.28999999999999998"/>
    <n v="17646"/>
  </r>
  <r>
    <x v="2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30000"/>
    <s v="M"/>
    <n v="99.27"/>
    <n v="0.28999999999999998"/>
    <n v="8823"/>
  </r>
  <r>
    <x v="2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6000"/>
    <s v="M"/>
    <n v="19.86"/>
    <n v="0.28999999999999998"/>
    <n v="1764.6"/>
  </r>
  <r>
    <x v="2"/>
    <s v="顾客"/>
    <s v="內需"/>
    <s v="-無-"/>
    <s v="C00001"/>
    <x v="2"/>
    <s v="江苏京信电子有限公司(Cable)"/>
    <s v="자동차(일반)"/>
    <s v="AVSS"/>
    <n v="100000937"/>
    <s v="AVSS"/>
    <s v="0.3SQ"/>
    <s v="Br/B"/>
    <m/>
    <n v="1500"/>
    <s v="완제품"/>
    <s v="AVSS 0.3SQ(완제품)"/>
    <s v="A/R송장 (IN)"/>
    <n v="9000"/>
    <s v="M"/>
    <n v="29.79"/>
    <n v="0.28999999999999998"/>
    <n v="2646.9"/>
  </r>
  <r>
    <x v="2"/>
    <s v="顾客"/>
    <s v="內需"/>
    <s v="-無-"/>
    <s v="C00001"/>
    <x v="2"/>
    <s v="江苏京信电子有限公司(Cable)"/>
    <s v="자동차(일반)"/>
    <s v="AVSS"/>
    <n v="100000938"/>
    <s v="AVSS"/>
    <s v="0.3SQ"/>
    <s v="Br/O"/>
    <m/>
    <n v="1500"/>
    <s v="완제품"/>
    <s v="AVSS 0.3SQ(완제품)"/>
    <s v="A/R송장 (IN)"/>
    <n v="20600"/>
    <s v="M"/>
    <n v="68.19"/>
    <n v="0.28999999999999998"/>
    <n v="6058.46"/>
  </r>
  <r>
    <x v="2"/>
    <s v="顾客"/>
    <s v="內需"/>
    <s v="-無-"/>
    <s v="C00001"/>
    <x v="2"/>
    <s v="江苏京信电子有限公司(Cable)"/>
    <s v="자동차(일반)"/>
    <s v="AVSS"/>
    <n v="100000954"/>
    <s v="AVSS"/>
    <s v="0.3SQ"/>
    <s v="G/B"/>
    <m/>
    <n v="1500"/>
    <s v="완제품"/>
    <s v="AVSS 0.3SQ(완제품)"/>
    <s v="A/R송장 (IN)"/>
    <n v="10500"/>
    <s v="M"/>
    <n v="34.76"/>
    <n v="0.28999999999999998"/>
    <n v="3088.05"/>
  </r>
  <r>
    <x v="2"/>
    <s v="顾客"/>
    <s v="內需"/>
    <s v="-無-"/>
    <s v="C00001"/>
    <x v="2"/>
    <s v="江苏京信电子有限公司(Cable)"/>
    <s v="자동차(일반)"/>
    <s v="AVSS"/>
    <n v="100000955"/>
    <s v="AVSS"/>
    <s v="0.3SQ"/>
    <s v="G/O"/>
    <m/>
    <n v="1500"/>
    <s v="완제품"/>
    <s v="AVSS 0.3SQ(완제품)"/>
    <s v="A/R송장 (IN)"/>
    <n v="18000"/>
    <s v="M"/>
    <n v="59.58"/>
    <n v="0.28999999999999998"/>
    <n v="5293.8"/>
  </r>
  <r>
    <x v="2"/>
    <s v="顾客"/>
    <s v="內需"/>
    <s v="-無-"/>
    <s v="C00001"/>
    <x v="2"/>
    <s v="江苏京信电子有限公司(Cable)"/>
    <s v="자동차(일반)"/>
    <s v="AVSS"/>
    <n v="100000929"/>
    <s v="AVSS"/>
    <s v="0.3SQ"/>
    <s v="Gr"/>
    <m/>
    <n v="1500"/>
    <s v="완제품"/>
    <s v="AVSS 0.3SQ(완제품)"/>
    <s v="A/R송장 (IN)"/>
    <n v="21000"/>
    <s v="M"/>
    <n v="69.510000000000005"/>
    <n v="0.28999999999999998"/>
    <n v="6176.1"/>
  </r>
  <r>
    <x v="2"/>
    <s v="顾客"/>
    <s v="內需"/>
    <s v="-無-"/>
    <s v="C00001"/>
    <x v="2"/>
    <s v="江苏京信电子有限公司(Cable)"/>
    <s v="자동차(일반)"/>
    <s v="AVSS"/>
    <n v="100000924"/>
    <s v="AVSS"/>
    <s v="0.3SQ"/>
    <s v="Gr/B"/>
    <m/>
    <n v="1500"/>
    <s v="완제품"/>
    <s v="AVSS 0.3SQ(완제품)"/>
    <s v="A/R송장 (IN)"/>
    <n v="10500"/>
    <s v="M"/>
    <n v="34.76"/>
    <n v="0.28999999999999998"/>
    <n v="3088.05"/>
  </r>
  <r>
    <x v="2"/>
    <s v="顾客"/>
    <s v="內需"/>
    <s v="-無-"/>
    <s v="C00001"/>
    <x v="2"/>
    <s v="江苏京信电子有限公司(Cable)"/>
    <s v="자동차(일반)"/>
    <s v="AVSS"/>
    <n v="100000925"/>
    <s v="AVSS"/>
    <s v="0.3SQ"/>
    <s v="Gr/O"/>
    <m/>
    <n v="1500"/>
    <s v="완제품"/>
    <s v="AVSS 0.3SQ(완제품)"/>
    <s v="A/R송장 (IN)"/>
    <n v="4500"/>
    <s v="M"/>
    <n v="14.9"/>
    <n v="0.28999999999999998"/>
    <n v="1323.45"/>
  </r>
  <r>
    <x v="2"/>
    <s v="顾客"/>
    <s v="內需"/>
    <s v="-無-"/>
    <s v="C00001"/>
    <x v="2"/>
    <s v="江苏京信电子有限公司(Cable)"/>
    <s v="자동차(일반)"/>
    <s v="AVSS"/>
    <n v="100000962"/>
    <s v="AVSS"/>
    <s v="0.3SQ"/>
    <s v="L/B"/>
    <m/>
    <n v="1500"/>
    <s v="완제품"/>
    <s v="AVSS 0.3SQ(완제품)"/>
    <s v="A/R송장 (IN)"/>
    <n v="33000"/>
    <s v="M"/>
    <n v="109.23"/>
    <n v="0.28999999999999998"/>
    <n v="9705.2999999999993"/>
  </r>
  <r>
    <x v="2"/>
    <s v="顾客"/>
    <s v="內需"/>
    <s v="-無-"/>
    <s v="C00001"/>
    <x v="2"/>
    <s v="江苏京信电子有限公司(Cable)"/>
    <s v="자동차(일반)"/>
    <s v="AVSS"/>
    <n v="100000963"/>
    <s v="AVSS"/>
    <s v="0.3SQ"/>
    <s v="L/O"/>
    <m/>
    <n v="1500"/>
    <s v="완제품"/>
    <s v="AVSS 0.3SQ(완제품)"/>
    <s v="A/R송장 (IN)"/>
    <n v="22500"/>
    <s v="M"/>
    <n v="74.48"/>
    <n v="0.28999999999999998"/>
    <n v="6617.25"/>
  </r>
  <r>
    <x v="2"/>
    <s v="顾客"/>
    <s v="內需"/>
    <s v="-無-"/>
    <s v="C00001"/>
    <x v="2"/>
    <s v="江苏京信电子有限公司(Cable)"/>
    <s v="자동차(일반)"/>
    <s v="AVSS"/>
    <n v="100000945"/>
    <s v="AVSS"/>
    <s v="0.3SQ"/>
    <s v="O/B"/>
    <m/>
    <n v="1500"/>
    <s v="완제품"/>
    <s v="AVSS 0.3SQ(완제품)"/>
    <s v="A/R송장 (IN)"/>
    <n v="19500"/>
    <s v="M"/>
    <n v="64.55"/>
    <n v="0.28999999999999998"/>
    <n v="5734.95"/>
  </r>
  <r>
    <x v="2"/>
    <s v="顾客"/>
    <s v="內需"/>
    <s v="-無-"/>
    <s v="C00001"/>
    <x v="2"/>
    <s v="江苏京信电子有限公司(Cable)"/>
    <s v="자동차(일반)"/>
    <s v="AVSS"/>
    <n v="100000969"/>
    <s v="AVSS"/>
    <s v="0.3SQ"/>
    <s v="P/B"/>
    <m/>
    <n v="1500"/>
    <s v="완제품"/>
    <s v="AVSS 0.3SQ(완제품)"/>
    <s v="A/R송장 (IN)"/>
    <n v="10500"/>
    <s v="M"/>
    <n v="34.76"/>
    <n v="0.28999999999999998"/>
    <n v="3088.05"/>
  </r>
  <r>
    <x v="2"/>
    <s v="顾客"/>
    <s v="內需"/>
    <s v="-無-"/>
    <s v="C00001"/>
    <x v="2"/>
    <s v="江苏京信电子有限公司(Cable)"/>
    <s v="자동차(일반)"/>
    <s v="AVSS"/>
    <n v="100000973"/>
    <s v="AVSS"/>
    <s v="0.3SQ"/>
    <s v="R/B"/>
    <m/>
    <n v="1500"/>
    <s v="완제품"/>
    <s v="AVSS 0.3SQ(완제품)"/>
    <s v="A/R송장 (IN)"/>
    <n v="22500"/>
    <s v="M"/>
    <n v="74.48"/>
    <n v="0.28999999999999998"/>
    <n v="6617.25"/>
  </r>
  <r>
    <x v="2"/>
    <s v="顾客"/>
    <s v="內需"/>
    <s v="-無-"/>
    <s v="C00001"/>
    <x v="2"/>
    <s v="江苏京信电子有限公司(Cable)"/>
    <s v="자동차(일반)"/>
    <s v="AVSS"/>
    <n v="100000974"/>
    <s v="AVSS"/>
    <s v="0.3SQ"/>
    <s v="R/O"/>
    <m/>
    <n v="1500"/>
    <s v="완제품"/>
    <s v="AVSS 0.3SQ(완제품)"/>
    <s v="A/R송장 (IN)"/>
    <n v="24000"/>
    <s v="M"/>
    <n v="79.44"/>
    <n v="0.28999999999999998"/>
    <n v="7058.4"/>
  </r>
  <r>
    <x v="2"/>
    <s v="顾客"/>
    <s v="內需"/>
    <s v="-無-"/>
    <s v="C00001"/>
    <x v="2"/>
    <s v="江苏京信电子有限公司(Cable)"/>
    <s v="자동차(일반)"/>
    <s v="AVSS"/>
    <n v="100000986"/>
    <s v="AVSS"/>
    <s v="0.3SQ"/>
    <s v="W/B"/>
    <m/>
    <n v="1500"/>
    <s v="완제품"/>
    <s v="AVSS 0.3SQ(완제품)"/>
    <s v="A/R송장 (IN)"/>
    <n v="25500"/>
    <s v="M"/>
    <n v="84.41"/>
    <n v="0.28999999999999998"/>
    <n v="7499.55"/>
  </r>
  <r>
    <x v="2"/>
    <s v="顾客"/>
    <s v="內需"/>
    <s v="-無-"/>
    <s v="C00001"/>
    <x v="2"/>
    <s v="江苏京信电子有限公司(Cable)"/>
    <s v="자동차(일반)"/>
    <s v="AVSS"/>
    <n v="100000987"/>
    <s v="AVSS"/>
    <s v="0.3SQ"/>
    <s v="W/O"/>
    <m/>
    <n v="1500"/>
    <s v="완제품"/>
    <s v="AVSS 0.3SQ(완제품)"/>
    <s v="A/R송장 (IN)"/>
    <n v="22500"/>
    <s v="M"/>
    <n v="74.48"/>
    <n v="0.28999999999999998"/>
    <n v="6617.25"/>
  </r>
  <r>
    <x v="2"/>
    <s v="顾客"/>
    <s v="內需"/>
    <s v="-無-"/>
    <s v="C00001"/>
    <x v="2"/>
    <s v="江苏京信电子有限公司(Cable)"/>
    <s v="자동차(일반)"/>
    <s v="AVSS"/>
    <n v="100000993"/>
    <s v="AVSS"/>
    <s v="0.3SQ"/>
    <s v="Y/B"/>
    <m/>
    <n v="1500"/>
    <s v="완제품"/>
    <s v="AVSS 0.3SQ(완제품)"/>
    <s v="A/R송장 (IN)"/>
    <n v="7500"/>
    <s v="M"/>
    <n v="24.83"/>
    <n v="0.28999999999999998"/>
    <n v="2205.75"/>
  </r>
  <r>
    <x v="2"/>
    <s v="顾客"/>
    <s v="內需"/>
    <s v="-無-"/>
    <s v="C00001"/>
    <x v="2"/>
    <s v="江苏京信电子有限公司(Cable)"/>
    <s v="자동차(일반)"/>
    <s v="AVSS"/>
    <n v="100000995"/>
    <s v="AVSS"/>
    <s v="0.3SQ"/>
    <s v="Y/O"/>
    <m/>
    <n v="1500"/>
    <s v="완제품"/>
    <s v="AVSS 0.3SQ(완제품)"/>
    <s v="A/R송장 (IN)"/>
    <n v="3000"/>
    <s v="M"/>
    <n v="9.93"/>
    <n v="0.28999999999999998"/>
    <n v="882.3"/>
  </r>
  <r>
    <x v="2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50000"/>
    <s v="M"/>
    <n v="165.5"/>
    <n v="0.28999999999999998"/>
    <n v="14705"/>
  </r>
  <r>
    <x v="2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20000"/>
    <s v="M"/>
    <n v="66.2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49000"/>
    <s v="M"/>
    <n v="245.49"/>
    <n v="0.41"/>
    <n v="20075.3"/>
  </r>
  <r>
    <x v="2"/>
    <s v="顾客"/>
    <s v="內需"/>
    <s v="-無-"/>
    <s v="C00001"/>
    <x v="2"/>
    <s v="江苏京信电子有限公司(Cable)"/>
    <s v="자동차(일반)"/>
    <s v="AVSS"/>
    <n v="100000492"/>
    <s v="AVSS"/>
    <s v="0.5SQ"/>
    <s v="B/O"/>
    <m/>
    <n v="1000"/>
    <s v="완제품"/>
    <s v="AVSS 0.5SQ(완제품)"/>
    <s v="A/R송장 (IN)"/>
    <n v="2000"/>
    <s v="M"/>
    <n v="10.02"/>
    <n v="0.41"/>
    <n v="819.4"/>
  </r>
  <r>
    <x v="2"/>
    <s v="顾客"/>
    <s v="內需"/>
    <s v="-無-"/>
    <s v="C00001"/>
    <x v="2"/>
    <s v="江苏京信电子有限公司(Cable)"/>
    <s v="자동차(일반)"/>
    <s v="AVSS"/>
    <n v="100000514"/>
    <s v="AVSS"/>
    <s v="0.5SQ"/>
    <s v="Br"/>
    <m/>
    <n v="1000"/>
    <s v="완제품"/>
    <s v="AVSS 0.5SQ(완제품)"/>
    <s v="A/R송장 (IN)"/>
    <n v="7000"/>
    <s v="M"/>
    <n v="35.07"/>
    <n v="0.41"/>
    <n v="2867.9"/>
  </r>
  <r>
    <x v="2"/>
    <s v="顾客"/>
    <s v="內需"/>
    <s v="-無-"/>
    <s v="C00001"/>
    <x v="2"/>
    <s v="江苏京信电子有限公司(Cable)"/>
    <s v="자동차(일반)"/>
    <s v="AVSS"/>
    <n v="100000507"/>
    <s v="AVSS"/>
    <s v="0.5SQ"/>
    <s v="Br/B"/>
    <m/>
    <n v="1000"/>
    <s v="완제품"/>
    <s v="AVSS 0.5SQ(완제품)"/>
    <s v="A/R송장 (IN)"/>
    <n v="4000"/>
    <s v="M"/>
    <n v="20.04"/>
    <n v="0.41"/>
    <n v="1638.8"/>
  </r>
  <r>
    <x v="2"/>
    <s v="顾客"/>
    <s v="內需"/>
    <s v="-無-"/>
    <s v="C00001"/>
    <x v="2"/>
    <s v="江苏京信电子有限公司(Cable)"/>
    <s v="자동차(일반)"/>
    <s v="AVSS"/>
    <n v="100000541"/>
    <s v="AVSS"/>
    <s v="0.5SQ"/>
    <s v="G"/>
    <m/>
    <n v="1000"/>
    <s v="완제품"/>
    <s v="AVSS 0.5SQ(완제품)"/>
    <s v="A/R송장 (IN)"/>
    <n v="4000"/>
    <s v="M"/>
    <n v="20.04"/>
    <n v="0.41"/>
    <n v="1638.8"/>
  </r>
  <r>
    <x v="2"/>
    <s v="顾客"/>
    <s v="內需"/>
    <s v="-無-"/>
    <s v="C00001"/>
    <x v="2"/>
    <s v="江苏京信电子有限公司(Cable)"/>
    <s v="자동차(일반)"/>
    <s v="AVSS"/>
    <n v="100000533"/>
    <s v="AVSS"/>
    <s v="0.5SQ"/>
    <s v="G/B"/>
    <m/>
    <n v="1000"/>
    <s v="완제품"/>
    <s v="AVSS 0.5SQ(완제품)"/>
    <s v="A/R송장 (IN)"/>
    <n v="1000"/>
    <s v="M"/>
    <n v="5.01"/>
    <n v="0.41"/>
    <n v="409.7"/>
  </r>
  <r>
    <x v="2"/>
    <s v="顾客"/>
    <s v="內需"/>
    <s v="-無-"/>
    <s v="C00001"/>
    <x v="2"/>
    <s v="江苏京信电子有限公司(Cable)"/>
    <s v="자동차(일반)"/>
    <s v="AVSS"/>
    <n v="100000535"/>
    <s v="AVSS"/>
    <s v="0.5SQ"/>
    <s v="G/O"/>
    <m/>
    <n v="1000"/>
    <s v="완제품"/>
    <s v="AVSS 0.5SQ(완제품)"/>
    <s v="A/R송장 (IN)"/>
    <n v="2000"/>
    <s v="M"/>
    <n v="10.02"/>
    <n v="0.41"/>
    <n v="819.4"/>
  </r>
  <r>
    <x v="2"/>
    <s v="顾客"/>
    <s v="內需"/>
    <s v="-無-"/>
    <s v="C00001"/>
    <x v="2"/>
    <s v="江苏京信电子有限公司(Cable)"/>
    <s v="자동차(일반)"/>
    <s v="AVSS"/>
    <n v="100000489"/>
    <s v="AVSS"/>
    <s v="0.5SQ"/>
    <s v="Gr"/>
    <m/>
    <n v="1000"/>
    <s v="완제품"/>
    <s v="AVSS 0.5SQ(완제품)"/>
    <s v="A/R송장 (IN)"/>
    <n v="3000"/>
    <s v="M"/>
    <n v="15.03"/>
    <n v="0.41"/>
    <n v="1229.0999999999999"/>
  </r>
  <r>
    <x v="2"/>
    <s v="顾客"/>
    <s v="內需"/>
    <s v="-無-"/>
    <s v="C00001"/>
    <x v="2"/>
    <s v="江苏京信电子有限公司(Cable)"/>
    <s v="자동차(일반)"/>
    <s v="AVSS"/>
    <n v="100000482"/>
    <s v="AVSS"/>
    <s v="0.5SQ"/>
    <s v="Gr/O"/>
    <m/>
    <n v="1000"/>
    <s v="완제품"/>
    <s v="AVSS 0.5SQ(완제품)"/>
    <s v="A/R송장 (IN)"/>
    <n v="3000"/>
    <s v="M"/>
    <n v="15.03"/>
    <n v="0.41"/>
    <n v="1229.0999999999999"/>
  </r>
  <r>
    <x v="2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3000"/>
    <s v="M"/>
    <n v="15.03"/>
    <n v="0.41"/>
    <n v="1229.0999999999999"/>
  </r>
  <r>
    <x v="2"/>
    <s v="顾客"/>
    <s v="內需"/>
    <s v="-無-"/>
    <s v="C00001"/>
    <x v="2"/>
    <s v="江苏京信电子有限公司(Cable)"/>
    <s v="자동차(일반)"/>
    <s v="AVSS"/>
    <n v="100000546"/>
    <s v="AVSS"/>
    <s v="0.5SQ"/>
    <s v="L/B"/>
    <m/>
    <n v="1000"/>
    <s v="완제품"/>
    <s v="AVSS 0.5SQ(완제품)"/>
    <s v="A/R송장 (IN)"/>
    <n v="1000"/>
    <s v="M"/>
    <n v="5.01"/>
    <n v="0.41"/>
    <n v="409.7"/>
  </r>
  <r>
    <x v="2"/>
    <s v="顾客"/>
    <s v="內需"/>
    <s v="-無-"/>
    <s v="C00001"/>
    <x v="2"/>
    <s v="江苏京信电子有限公司(Cable)"/>
    <s v="자동차(일반)"/>
    <s v="AVSS"/>
    <n v="100000549"/>
    <s v="AVSS"/>
    <s v="0.5SQ"/>
    <s v="L/O"/>
    <m/>
    <n v="1000"/>
    <s v="완제품"/>
    <s v="AVSS 0.5SQ(완제품)"/>
    <s v="A/R송장 (IN)"/>
    <n v="1000"/>
    <s v="M"/>
    <n v="5.01"/>
    <n v="0.41"/>
    <n v="409.7"/>
  </r>
  <r>
    <x v="2"/>
    <s v="顾客"/>
    <s v="內需"/>
    <s v="-無-"/>
    <s v="C00001"/>
    <x v="2"/>
    <s v="江苏京信电子有限公司(Cable)"/>
    <s v="자동차(일반)"/>
    <s v="AVSS"/>
    <n v="100000524"/>
    <s v="AVSS"/>
    <s v="0.5SQ"/>
    <s v="O"/>
    <m/>
    <n v="1000"/>
    <s v="완제품"/>
    <s v="AVSS 0.5SQ(완제품)"/>
    <s v="A/R송장 (IN)"/>
    <n v="9000"/>
    <s v="M"/>
    <n v="45.09"/>
    <n v="0.41"/>
    <n v="3687.3"/>
  </r>
  <r>
    <x v="2"/>
    <s v="顾客"/>
    <s v="內需"/>
    <s v="-無-"/>
    <s v="C00001"/>
    <x v="2"/>
    <s v="江苏京信电子有限公司(Cable)"/>
    <s v="자동차(일반)"/>
    <s v="AVSS"/>
    <n v="100000566"/>
    <s v="AVSS"/>
    <s v="0.5SQ"/>
    <s v="P"/>
    <m/>
    <n v="1000"/>
    <s v="완제품"/>
    <s v="AVSS 0.5SQ(완제품)"/>
    <s v="A/R송장 (IN)"/>
    <n v="7000"/>
    <s v="M"/>
    <n v="35.07"/>
    <n v="0.41"/>
    <n v="2867.9"/>
  </r>
  <r>
    <x v="2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21000"/>
    <s v="M"/>
    <n v="105.21"/>
    <n v="0.41"/>
    <n v="8603.7000000000007"/>
  </r>
  <r>
    <x v="2"/>
    <s v="顾客"/>
    <s v="內需"/>
    <s v="-無-"/>
    <s v="C00001"/>
    <x v="2"/>
    <s v="江苏京信电子有限公司(Cable)"/>
    <s v="자동차(일반)"/>
    <s v="AVSS"/>
    <n v="100000568"/>
    <s v="AVSS"/>
    <s v="0.5SQ"/>
    <s v="R/B"/>
    <m/>
    <n v="1000"/>
    <s v="완제품"/>
    <s v="AVSS 0.5SQ(완제품)"/>
    <s v="A/R송장 (IN)"/>
    <n v="5000"/>
    <s v="M"/>
    <n v="25.05"/>
    <n v="0.41"/>
    <n v="2048.5"/>
  </r>
  <r>
    <x v="2"/>
    <s v="顾客"/>
    <s v="內需"/>
    <s v="-無-"/>
    <s v="C00001"/>
    <x v="2"/>
    <s v="江苏京信电子有限公司(Cable)"/>
    <s v="자동차(일반)"/>
    <s v="AVSS"/>
    <n v="100000570"/>
    <s v="AVSS"/>
    <s v="0.5SQ"/>
    <s v="R/O"/>
    <m/>
    <n v="1000"/>
    <s v="완제품"/>
    <s v="AVSS 0.5SQ(완제품)"/>
    <s v="A/R송장 (IN)"/>
    <n v="1000"/>
    <s v="M"/>
    <n v="5.01"/>
    <n v="0.41"/>
    <n v="409.7"/>
  </r>
  <r>
    <x v="2"/>
    <s v="顾客"/>
    <s v="內需"/>
    <s v="-無-"/>
    <s v="C00001"/>
    <x v="2"/>
    <s v="江苏京信电子有限公司(Cable)"/>
    <s v="자동차(일반)"/>
    <s v="AVSS"/>
    <n v="100000605"/>
    <s v="AVSS"/>
    <s v="0.5SQ"/>
    <s v="W"/>
    <m/>
    <n v="1000"/>
    <s v="완제품"/>
    <s v="AVSS 0.5SQ(완제품)"/>
    <s v="A/R송장 (IN)"/>
    <n v="3000"/>
    <s v="M"/>
    <n v="15.03"/>
    <n v="0.41"/>
    <n v="1229.0999999999999"/>
  </r>
  <r>
    <x v="2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6000"/>
    <s v="M"/>
    <n v="30.06"/>
    <n v="0.41"/>
    <n v="2458.1999999999998"/>
  </r>
  <r>
    <x v="2"/>
    <s v="顾客"/>
    <s v="內需"/>
    <s v="-無-"/>
    <s v="C00001"/>
    <x v="2"/>
    <s v="江苏京信电子有限公司(Cable)"/>
    <s v="자동차(일반)"/>
    <s v="AVSS"/>
    <n v="100000611"/>
    <s v="AVSS"/>
    <s v="0.5SQ"/>
    <s v="Y/B"/>
    <m/>
    <n v="1000"/>
    <s v="완제품"/>
    <s v="AVSS 0.5SQ(완제품)"/>
    <s v="A/R송장 (IN)"/>
    <n v="9000"/>
    <s v="M"/>
    <n v="45.09"/>
    <n v="0.41"/>
    <n v="3687.3"/>
  </r>
  <r>
    <x v="2"/>
    <s v="顾客"/>
    <s v="內需"/>
    <s v="-無-"/>
    <s v="C00001"/>
    <x v="2"/>
    <s v="江苏京信电子有限公司(Cable)"/>
    <s v="자동차(일반)"/>
    <s v="AVSS"/>
    <n v="100000649"/>
    <s v="AVSS"/>
    <s v="0.85SQ"/>
    <s v="Br"/>
    <m/>
    <n v="1000"/>
    <s v="완제품"/>
    <s v="AVSS 0.85SQ(완제품)"/>
    <s v="A/R송장 (IN)"/>
    <n v="6000"/>
    <s v="M"/>
    <n v="46.14"/>
    <n v="0.6"/>
    <n v="3606"/>
  </r>
  <r>
    <x v="2"/>
    <s v="顾客"/>
    <s v="內需"/>
    <s v="-無-"/>
    <s v="C00001"/>
    <x v="2"/>
    <s v="江苏京信电子有限公司(Cable)"/>
    <s v="자동차(일반)"/>
    <s v="AVSS"/>
    <n v="100000677"/>
    <s v="AVSS"/>
    <s v="0.85SQ"/>
    <s v="G"/>
    <m/>
    <n v="1000"/>
    <s v="완제품"/>
    <s v="AVSS 0.85SQ(완제품)"/>
    <s v="A/R송장 (IN)"/>
    <n v="6000"/>
    <s v="M"/>
    <n v="46.14"/>
    <n v="0.6"/>
    <n v="3606"/>
  </r>
  <r>
    <x v="2"/>
    <s v="顾客"/>
    <s v="內需"/>
    <s v="-無-"/>
    <s v="C00001"/>
    <x v="2"/>
    <s v="江苏京信电子有限公司(Cable)"/>
    <s v="자동차(일반)"/>
    <s v="AVSS"/>
    <n v="100000629"/>
    <s v="AVSS"/>
    <s v="0.85SQ"/>
    <s v="Gr"/>
    <m/>
    <n v="1000"/>
    <s v="완제품"/>
    <s v="AVSS 0.85SQ(완제품)"/>
    <s v="A/R송장 (IN)"/>
    <n v="17000"/>
    <s v="M"/>
    <n v="130.72999999999999"/>
    <n v="0.6"/>
    <n v="10217"/>
  </r>
  <r>
    <x v="2"/>
    <s v="顾客"/>
    <s v="內需"/>
    <s v="-無-"/>
    <s v="C00001"/>
    <x v="2"/>
    <s v="江苏京信电子有限公司(Cable)"/>
    <s v="자동차(일반)"/>
    <s v="AVSS"/>
    <n v="100000688"/>
    <s v="AVSS"/>
    <s v="0.85SQ"/>
    <s v="L"/>
    <m/>
    <n v="1000"/>
    <s v="완제품"/>
    <s v="AVSS 0.85SQ(완제품)"/>
    <s v="A/R송장 (IN)"/>
    <n v="21000"/>
    <s v="M"/>
    <n v="161.49"/>
    <n v="0.6"/>
    <n v="12621"/>
  </r>
  <r>
    <x v="2"/>
    <s v="顾客"/>
    <s v="內需"/>
    <s v="-無-"/>
    <s v="C00001"/>
    <x v="2"/>
    <s v="江苏京信电子有限公司(Cable)"/>
    <s v="자동차(일반)"/>
    <s v="AVSS"/>
    <n v="100000657"/>
    <s v="AVSS"/>
    <s v="0.85SQ"/>
    <s v="O"/>
    <m/>
    <n v="1000"/>
    <s v="완제품"/>
    <s v="AVSS 0.85SQ(완제품)"/>
    <s v="A/R송장 (IN)"/>
    <n v="7000"/>
    <s v="M"/>
    <n v="53.83"/>
    <n v="0.6"/>
    <n v="4207"/>
  </r>
  <r>
    <x v="2"/>
    <s v="顾客"/>
    <s v="內需"/>
    <s v="-無-"/>
    <s v="C00001"/>
    <x v="2"/>
    <s v="江苏京信电子有限公司(Cable)"/>
    <s v="자동차(일반)"/>
    <s v="AVSS"/>
    <n v="100000696"/>
    <s v="AVSS"/>
    <s v="0.85SQ"/>
    <s v="P"/>
    <m/>
    <n v="1000"/>
    <s v="완제품"/>
    <s v="AVSS 0.85SQ(완제품)"/>
    <s v="A/R송장 (IN)"/>
    <n v="5000"/>
    <s v="M"/>
    <n v="38.450000000000003"/>
    <n v="0.6"/>
    <n v="3005"/>
  </r>
  <r>
    <x v="2"/>
    <s v="顾客"/>
    <s v="內需"/>
    <s v="-無-"/>
    <s v="C00001"/>
    <x v="2"/>
    <s v="江苏京信电子有限公司(Cable)"/>
    <s v="자동차(일반)"/>
    <s v="AVSS"/>
    <n v="100000706"/>
    <s v="AVSS"/>
    <s v="0.85SQ"/>
    <s v="R"/>
    <m/>
    <n v="1000"/>
    <s v="완제품"/>
    <s v="AVSS 0.85SQ(완제품)"/>
    <s v="A/R송장 (IN)"/>
    <n v="8000"/>
    <s v="M"/>
    <n v="61.52"/>
    <n v="0.6"/>
    <n v="4808"/>
  </r>
  <r>
    <x v="2"/>
    <s v="顾客"/>
    <s v="內需"/>
    <s v="-無-"/>
    <s v="C00001"/>
    <x v="2"/>
    <s v="江苏京信电子有限公司(Cable)"/>
    <s v="자동차(일반)"/>
    <s v="AVSS"/>
    <n v="100000729"/>
    <s v="AVSS"/>
    <s v="0.85SQ"/>
    <s v="W"/>
    <m/>
    <n v="1000"/>
    <s v="완제품"/>
    <s v="AVSS 0.85SQ(완제품)"/>
    <s v="A/R송장 (IN)"/>
    <n v="7000"/>
    <s v="M"/>
    <n v="53.83"/>
    <n v="0.6"/>
    <n v="4207"/>
  </r>
  <r>
    <x v="2"/>
    <s v="顾客"/>
    <s v="內需"/>
    <s v="-無-"/>
    <s v="C00001"/>
    <x v="2"/>
    <s v="江苏京信电子有限公司(Cable)"/>
    <s v="자동차(일반)"/>
    <s v="AVSS"/>
    <n v="100000741"/>
    <s v="AVSS"/>
    <s v="0.85SQ"/>
    <s v="Y"/>
    <m/>
    <n v="1000"/>
    <s v="완제품"/>
    <s v="AVSS 0.85SQ(완제품)"/>
    <s v="A/R송장 (IN)"/>
    <n v="2000"/>
    <s v="M"/>
    <n v="15.38"/>
    <n v="0.6"/>
    <n v="1202"/>
  </r>
  <r>
    <x v="2"/>
    <s v="顾客"/>
    <s v="內需"/>
    <s v="-無-"/>
    <s v="C00001"/>
    <x v="2"/>
    <s v="江苏京信电子有限公司(Cable)"/>
    <s v="자동차(일반)"/>
    <s v="AVSS"/>
    <n v="100000759"/>
    <s v="AVSS"/>
    <s v="1.25SQ"/>
    <s v="B"/>
    <m/>
    <n v="700"/>
    <s v="완제품"/>
    <s v="AVSS 1.25SQ(완제품)"/>
    <s v="A/R송장 (IN)"/>
    <n v="4200"/>
    <s v="M"/>
    <n v="47.33"/>
    <n v="0.84"/>
    <n v="3543.96"/>
  </r>
  <r>
    <x v="2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7000"/>
    <s v="M"/>
    <n v="78.89"/>
    <n v="0.84"/>
    <n v="5906.6"/>
  </r>
  <r>
    <x v="2"/>
    <s v="顾客"/>
    <s v="內需"/>
    <s v="-無-"/>
    <s v="C00001"/>
    <x v="2"/>
    <s v="江苏京信电子有限公司(Cable)"/>
    <s v="자동차(일반)"/>
    <s v="AVSS"/>
    <n v="100000787"/>
    <s v="AVSS"/>
    <s v="1.25SQ"/>
    <s v="G"/>
    <m/>
    <n v="700"/>
    <s v="완제품"/>
    <s v="AVSS 1.25SQ(완제품)"/>
    <s v="A/R송장 (IN)"/>
    <n v="5600"/>
    <s v="M"/>
    <n v="63.11"/>
    <n v="0.84"/>
    <n v="4725.28"/>
  </r>
  <r>
    <x v="2"/>
    <s v="顾客"/>
    <s v="內需"/>
    <s v="-無-"/>
    <s v="C00001"/>
    <x v="2"/>
    <s v="江苏京信电子有限公司(Cable)"/>
    <s v="자동차(일반)"/>
    <s v="AVSS"/>
    <n v="100000750"/>
    <s v="AVSS"/>
    <s v="1.25SQ"/>
    <s v="Gr"/>
    <m/>
    <n v="700"/>
    <s v="완제품"/>
    <s v="AVSS 1.25SQ(완제품)"/>
    <s v="A/R송장 (IN)"/>
    <n v="2800"/>
    <s v="M"/>
    <n v="31.56"/>
    <n v="0.84"/>
    <n v="2362.64"/>
  </r>
  <r>
    <x v="2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3500"/>
    <s v="M"/>
    <n v="39.450000000000003"/>
    <n v="0.84"/>
    <n v="2953.3"/>
  </r>
  <r>
    <x v="2"/>
    <s v="顾客"/>
    <s v="內需"/>
    <s v="-無-"/>
    <s v="C00001"/>
    <x v="2"/>
    <s v="江苏京信电子有限公司(Cable)"/>
    <s v="자동차(일반)"/>
    <s v="AVSS"/>
    <n v="100000773"/>
    <s v="AVSS"/>
    <s v="1.25SQ"/>
    <s v="O"/>
    <m/>
    <n v="700"/>
    <s v="완제품"/>
    <s v="AVSS 1.25SQ(완제품)"/>
    <s v="A/R송장 (IN)"/>
    <n v="2800"/>
    <s v="M"/>
    <n v="31.56"/>
    <n v="0.84"/>
    <n v="2362.64"/>
  </r>
  <r>
    <x v="2"/>
    <s v="顾客"/>
    <s v="內需"/>
    <s v="-無-"/>
    <s v="C00001"/>
    <x v="2"/>
    <s v="江苏京信电子有限公司(Cable)"/>
    <s v="자동차(일반)"/>
    <s v="AVSS"/>
    <n v="100000801"/>
    <s v="AVSS"/>
    <s v="1.25SQ"/>
    <s v="P"/>
    <m/>
    <n v="700"/>
    <s v="완제품"/>
    <s v="AVSS 1.25SQ(완제품)"/>
    <s v="A/R송장 (IN)"/>
    <n v="7000"/>
    <s v="M"/>
    <n v="78.89"/>
    <n v="0.84"/>
    <n v="5906.6"/>
  </r>
  <r>
    <x v="2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7000"/>
    <s v="M"/>
    <n v="78.89"/>
    <n v="0.84"/>
    <n v="5906.6"/>
  </r>
  <r>
    <x v="2"/>
    <s v="顾客"/>
    <s v="內需"/>
    <s v="-無-"/>
    <s v="C00001"/>
    <x v="2"/>
    <s v="江苏京信电子有限公司(Cable)"/>
    <s v="자동차(일반)"/>
    <s v="AVSS"/>
    <n v="100000824"/>
    <s v="AVSS"/>
    <s v="1.25SQ"/>
    <s v="W"/>
    <m/>
    <n v="700"/>
    <s v="완제품"/>
    <s v="AVSS 1.25SQ(완제품)"/>
    <s v="A/R송장 (IN)"/>
    <n v="2800"/>
    <s v="M"/>
    <n v="31.56"/>
    <n v="0.84"/>
    <n v="2362.64"/>
  </r>
  <r>
    <x v="2"/>
    <s v="顾客"/>
    <s v="內需"/>
    <s v="-無-"/>
    <s v="C00001"/>
    <x v="2"/>
    <s v="江苏京信电子有限公司(Cable)"/>
    <s v="자동차(일반)"/>
    <s v="AVSS"/>
    <n v="100000833"/>
    <s v="AVSS"/>
    <s v="1.25SQ"/>
    <s v="Y"/>
    <m/>
    <n v="700"/>
    <s v="완제품"/>
    <s v="AVSS 1.25SQ(완제품)"/>
    <s v="A/R송장 (IN)"/>
    <n v="7000"/>
    <s v="M"/>
    <n v="78.89"/>
    <n v="0.84"/>
    <n v="5906.6"/>
  </r>
  <r>
    <x v="2"/>
    <s v="顾客"/>
    <s v="內需"/>
    <s v="-無-"/>
    <s v="C00001"/>
    <x v="2"/>
    <s v="江苏京信电子有限公司(Cable)"/>
    <s v="자동차(일반)"/>
    <s v="AVSS"/>
    <n v="100000862"/>
    <s v="AVSS"/>
    <s v="2SQ"/>
    <s v="G"/>
    <m/>
    <n v="500"/>
    <s v="완제품"/>
    <s v="AVSS 2SQ(완제품)"/>
    <s v="A/R송장 (IN)"/>
    <n v="1500"/>
    <s v="M"/>
    <n v="27.24"/>
    <n v="1.32"/>
    <n v="1982.55"/>
  </r>
  <r>
    <x v="2"/>
    <s v="顾客"/>
    <s v="內需"/>
    <s v="-無-"/>
    <s v="C00001"/>
    <x v="2"/>
    <s v="江苏京信电子有限公司(Cable)"/>
    <s v="자동차(일반)"/>
    <s v="AVSS"/>
    <n v="100000869"/>
    <s v="AVSS"/>
    <s v="2SQ"/>
    <s v="L"/>
    <m/>
    <n v="500"/>
    <s v="완제품"/>
    <s v="AVSS 2SQ(완제품)"/>
    <s v="A/R송장 (IN)"/>
    <n v="1000"/>
    <s v="M"/>
    <n v="18.16"/>
    <n v="1.32"/>
    <n v="1321.7"/>
  </r>
  <r>
    <x v="2"/>
    <s v="顾客"/>
    <s v="內需"/>
    <s v="-無-"/>
    <s v="C00001"/>
    <x v="2"/>
    <s v="江苏京信电子有限公司(Cable)"/>
    <s v="자동차(일반)"/>
    <s v="AVSS"/>
    <n v="100000872"/>
    <s v="AVSS"/>
    <s v="2SQ"/>
    <s v="P"/>
    <m/>
    <n v="500"/>
    <s v="완제품"/>
    <s v="AVSS 2SQ(완제품)"/>
    <s v="A/R송장 (IN)"/>
    <n v="2000"/>
    <s v="M"/>
    <n v="36.32"/>
    <n v="1.32"/>
    <n v="2643.4"/>
  </r>
  <r>
    <x v="2"/>
    <s v="顾客"/>
    <s v="內需"/>
    <s v="-無-"/>
    <s v="C00001"/>
    <x v="2"/>
    <s v="江苏京信电子有限公司(Cable)"/>
    <s v="자동차(일반)"/>
    <s v="AVSS"/>
    <n v="100000880"/>
    <s v="AVSS"/>
    <s v="2SQ"/>
    <s v="R"/>
    <m/>
    <n v="500"/>
    <s v="완제품"/>
    <s v="AVSS 2SQ(완제품)"/>
    <s v="A/R송장 (IN)"/>
    <n v="4000"/>
    <s v="M"/>
    <n v="72.64"/>
    <n v="1.32"/>
    <n v="5286.8"/>
  </r>
  <r>
    <x v="2"/>
    <s v="顾客"/>
    <s v="內需"/>
    <s v="-無-"/>
    <s v="C00001"/>
    <x v="2"/>
    <s v="江苏京信电子有限公司(Cable)"/>
    <s v="자동차(일반)"/>
    <s v="AVSS"/>
    <n v="100000929"/>
    <s v="AVSS"/>
    <s v="0.3SQ"/>
    <s v="Gr"/>
    <m/>
    <n v="1500"/>
    <s v="완제품"/>
    <s v="AVSS 0.3SQ(완제품)"/>
    <s v="A/R송장 (IN)"/>
    <n v="18800"/>
    <s v="M"/>
    <n v="62.23"/>
    <n v="0.28999999999999998"/>
    <n v="5529.08"/>
  </r>
  <r>
    <x v="2"/>
    <s v="顾客"/>
    <s v="內需"/>
    <s v="-無-"/>
    <s v="C00001"/>
    <x v="2"/>
    <s v="江苏京信电子有限公司(Cable)"/>
    <s v="자동차(일반)"/>
    <s v="AVSS"/>
    <n v="100000925"/>
    <s v="AVSS"/>
    <s v="0.3SQ"/>
    <s v="Gr/O"/>
    <m/>
    <n v="1500"/>
    <s v="완제품"/>
    <s v="AVSS 0.3SQ(완제품)"/>
    <s v="A/R송장 (IN)"/>
    <n v="28500"/>
    <s v="M"/>
    <n v="94.34"/>
    <n v="0.28999999999999998"/>
    <n v="8381.85"/>
  </r>
  <r>
    <x v="2"/>
    <s v="顾客"/>
    <s v="內需"/>
    <s v="-無-"/>
    <s v="C00001"/>
    <x v="2"/>
    <s v="江苏京信电子有限公司(Cable)"/>
    <s v="자동차(일반)"/>
    <s v="AVSS"/>
    <n v="190000379"/>
    <s v="AVSS"/>
    <s v="1.25SQ"/>
    <s v="G"/>
    <s v="NPS"/>
    <n v="5000"/>
    <s v="완제품"/>
    <s v="AVSS 1.25SQ(완제품)"/>
    <s v="A/R송장 (IN)"/>
    <n v="15000"/>
    <s v="M"/>
    <n v="169.05"/>
    <n v="0.84"/>
    <n v="12657"/>
  </r>
  <r>
    <x v="2"/>
    <s v="顾客"/>
    <s v="內需"/>
    <s v="-無-"/>
    <s v="C00001"/>
    <x v="2"/>
    <s v="江苏京信电子有限公司(Cable)"/>
    <s v="자동차(일반)"/>
    <s v="AVSS"/>
    <n v="100020065"/>
    <s v="AVSS"/>
    <s v="0.5SQ"/>
    <s v="Gr"/>
    <s v="NPS"/>
    <n v="8000"/>
    <s v="완제품"/>
    <s v="AVSS 0.5SQ(완제품)"/>
    <s v="A/R송장 (IN)"/>
    <n v="16000"/>
    <s v="M"/>
    <n v="80.16"/>
    <n v="0.41"/>
    <n v="6555.2"/>
  </r>
  <r>
    <x v="2"/>
    <s v="顾客"/>
    <s v="內需"/>
    <s v="-無-"/>
    <s v="C00001"/>
    <x v="2"/>
    <s v="江苏京信电子有限公司(Cable)"/>
    <s v="자동차(일반)"/>
    <s v="AVSS"/>
    <n v="190000373"/>
    <s v="AVSS"/>
    <s v="0.85SQ"/>
    <s v="B"/>
    <s v="NPS"/>
    <n v="7000"/>
    <s v="완제품"/>
    <s v="AVSS 0.85SQ(완제품)"/>
    <s v="A/R송장 (IN)"/>
    <n v="28000"/>
    <s v="M"/>
    <n v="215.66"/>
    <n v="0.6"/>
    <n v="16828"/>
  </r>
  <r>
    <x v="2"/>
    <s v="顾客"/>
    <s v="內需"/>
    <s v="-無-"/>
    <s v="C00001"/>
    <x v="2"/>
    <s v="江苏京信电子有限公司(Cable)"/>
    <s v="자동차(일반)"/>
    <s v="AVSS"/>
    <n v="190000373"/>
    <s v="AVSS"/>
    <s v="0.85SQ"/>
    <s v="B"/>
    <s v="NPS"/>
    <n v="7000"/>
    <s v="완제품"/>
    <s v="AVSS 0.85SQ(완제품)"/>
    <s v="A/R송장 (IN)"/>
    <n v="21000"/>
    <s v="M"/>
    <n v="161.74"/>
    <n v="0.6"/>
    <n v="12621"/>
  </r>
  <r>
    <x v="2"/>
    <s v="顾客"/>
    <s v="內需"/>
    <s v="-無-"/>
    <s v="C00001"/>
    <x v="2"/>
    <s v="江苏京信电子有限公司(Cable)"/>
    <s v="자동차(일반)"/>
    <s v="AVSS"/>
    <n v="100010702"/>
    <s v="AVSS"/>
    <s v="1.25SQ"/>
    <s v="Br"/>
    <s v="NPS"/>
    <n v="5000"/>
    <s v="완제품"/>
    <s v="AVSS 1.25SQ(완제품)"/>
    <s v="A/R송장 (IN)"/>
    <n v="5000"/>
    <s v="M"/>
    <n v="56.35"/>
    <n v="0.84"/>
    <n v="4219"/>
  </r>
  <r>
    <x v="2"/>
    <s v="顾客"/>
    <s v="內需"/>
    <s v="-無-"/>
    <s v="C00001"/>
    <x v="2"/>
    <s v="江苏京信电子有限公司(Cable)"/>
    <s v="자동차(일반)"/>
    <s v="AVSS"/>
    <n v="100011027"/>
    <s v="AVSS"/>
    <s v="0.5SQ"/>
    <s v="P"/>
    <s v="NPS"/>
    <n v="8000"/>
    <s v="완제품"/>
    <s v="AVSS 0.5SQ(완제품)"/>
    <s v="A/R송장 (IN)"/>
    <n v="8000"/>
    <s v="M"/>
    <n v="40.08"/>
    <n v="0.41"/>
    <n v="3277.6"/>
  </r>
  <r>
    <x v="2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50000"/>
    <s v="M"/>
    <n v="165.45"/>
    <n v="0.28999999999999998"/>
    <n v="14705"/>
  </r>
  <r>
    <x v="2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50000"/>
    <s v="M"/>
    <n v="165.5"/>
    <n v="0.28999999999999998"/>
    <n v="14705"/>
  </r>
  <r>
    <x v="2"/>
    <s v="顾客"/>
    <s v="內需"/>
    <s v="-無-"/>
    <s v="C00001"/>
    <x v="2"/>
    <s v="江苏京信电子有限公司(Cable)"/>
    <s v="자동차(일반)"/>
    <s v="AVSS"/>
    <n v="100011006"/>
    <s v="AVSS"/>
    <s v="0.3SQ"/>
    <s v="G/O"/>
    <s v="NPS"/>
    <n v="10000"/>
    <s v="완제품"/>
    <s v="AVSS 0.3SQ(완제품)"/>
    <s v="A/R송장 (IN)"/>
    <n v="20000"/>
    <s v="M"/>
    <n v="66.2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00011027"/>
    <s v="AVSS"/>
    <s v="0.5SQ"/>
    <s v="P"/>
    <s v="NPS"/>
    <n v="8000"/>
    <s v="완제품"/>
    <s v="AVSS 0.5SQ(완제품)"/>
    <s v="A/R송장 (IN)"/>
    <n v="8000"/>
    <s v="M"/>
    <n v="40.08"/>
    <n v="0.41"/>
    <n v="3277.6"/>
  </r>
  <r>
    <x v="2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40000"/>
    <s v="M"/>
    <n v="132.4"/>
    <n v="0.28999999999999998"/>
    <n v="11764"/>
  </r>
  <r>
    <x v="2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30000"/>
    <s v="M"/>
    <n v="99.27"/>
    <n v="0.28999999999999998"/>
    <n v="8823"/>
  </r>
  <r>
    <x v="2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50000"/>
    <s v="M"/>
    <n v="165.5"/>
    <n v="0.28999999999999998"/>
    <n v="14705"/>
  </r>
  <r>
    <x v="2"/>
    <s v="顾客"/>
    <s v="內需"/>
    <s v="-無-"/>
    <s v="C00001"/>
    <x v="2"/>
    <s v="江苏京信电子有限公司(Cable)"/>
    <s v="자동차(일반)"/>
    <s v="AVSS"/>
    <n v="100010702"/>
    <s v="AVSS"/>
    <s v="1.25SQ"/>
    <s v="Br"/>
    <s v="NPS"/>
    <n v="5000"/>
    <s v="완제품"/>
    <s v="AVSS 1.25SQ(완제품)"/>
    <s v="A/R송장 (IN)"/>
    <n v="20000"/>
    <s v="M"/>
    <n v="225.4"/>
    <n v="0.84"/>
    <n v="16876"/>
  </r>
  <r>
    <x v="2"/>
    <s v="顾客"/>
    <s v="內需"/>
    <s v="-無-"/>
    <s v="C00001"/>
    <x v="2"/>
    <s v="江苏京信电子有限公司(Cable)"/>
    <s v="자동차(일반)"/>
    <s v="AVSS"/>
    <n v="100011035"/>
    <s v="AVSS"/>
    <s v="1.25SQ"/>
    <s v="Gr"/>
    <s v="NPS"/>
    <n v="5000"/>
    <s v="완제품"/>
    <s v="AVSS 1.25SQ(완제품)"/>
    <s v="A/R송장 (IN)"/>
    <n v="5000"/>
    <s v="M"/>
    <n v="56.35"/>
    <n v="0.84"/>
    <n v="4219"/>
  </r>
  <r>
    <x v="2"/>
    <s v="顾客"/>
    <s v="內需"/>
    <s v="-無-"/>
    <s v="C00001"/>
    <x v="2"/>
    <s v="江苏京信电子有限公司(Cable)"/>
    <s v="자동차(일반)"/>
    <s v="AVSS"/>
    <n v="100014401"/>
    <s v="AVSS"/>
    <s v="0.3SQ"/>
    <s v="P/B"/>
    <s v="NPS"/>
    <n v="10000"/>
    <s v="완제품"/>
    <s v="AVSS 0.3SQ(완제품)"/>
    <s v="A/R송장 (IN)"/>
    <n v="20000"/>
    <s v="M"/>
    <n v="66.2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100000"/>
    <s v="M"/>
    <n v="331"/>
    <n v="0.28999999999999998"/>
    <n v="29410"/>
  </r>
  <r>
    <x v="2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80000"/>
    <s v="M"/>
    <n v="264.72000000000003"/>
    <n v="0.28999999999999998"/>
    <n v="23528"/>
  </r>
  <r>
    <x v="2"/>
    <s v="顾客"/>
    <s v="內需"/>
    <s v="-無-"/>
    <s v="C00001"/>
    <x v="2"/>
    <s v="江苏京信电子有限公司(Cable)"/>
    <s v="자동차(일반)"/>
    <s v="AVSS"/>
    <n v="100011010"/>
    <s v="AVSS"/>
    <s v="0.3SQ"/>
    <s v="L/O"/>
    <s v="NPS"/>
    <n v="10000"/>
    <s v="완제품"/>
    <s v="AVSS 0.3SQ(완제품)"/>
    <s v="A/R송장 (IN)"/>
    <n v="40000"/>
    <s v="M"/>
    <n v="132.4"/>
    <n v="0.28999999999999998"/>
    <n v="11764"/>
  </r>
  <r>
    <x v="2"/>
    <s v="顾客"/>
    <s v="內需"/>
    <s v="-無-"/>
    <s v="C00001"/>
    <x v="2"/>
    <s v="江苏京信电子有限公司(Cable)"/>
    <s v="자동차(일반)"/>
    <s v="AVSS"/>
    <n v="100011027"/>
    <s v="AVSS"/>
    <s v="0.5SQ"/>
    <s v="P"/>
    <s v="NPS"/>
    <n v="8000"/>
    <s v="완제품"/>
    <s v="AVSS 0.5SQ(완제품)"/>
    <s v="A/R송장 (IN)"/>
    <n v="24000"/>
    <s v="M"/>
    <n v="120.24"/>
    <n v="0.41"/>
    <n v="9832.7999999999993"/>
  </r>
  <r>
    <x v="2"/>
    <s v="顾客"/>
    <s v="內需"/>
    <s v="-無-"/>
    <s v="C00001"/>
    <x v="2"/>
    <s v="江苏京信电子有限公司(Cable)"/>
    <s v="자동차(일반)"/>
    <s v="AVSS"/>
    <n v="100011026"/>
    <s v="AVSS"/>
    <s v="0.5SQ"/>
    <s v="O"/>
    <s v="NPS"/>
    <n v="8000"/>
    <s v="완제품"/>
    <s v="AVSS 0.5SQ(완제품)"/>
    <s v="A/R송장 (IN)"/>
    <n v="24000"/>
    <s v="M"/>
    <n v="120.24"/>
    <n v="0.41"/>
    <n v="9832.7999999999993"/>
  </r>
  <r>
    <x v="2"/>
    <s v="顾客"/>
    <s v="內需"/>
    <s v="-無-"/>
    <s v="C00001"/>
    <x v="2"/>
    <s v="江苏京信电子有限公司(Cable)"/>
    <s v="자동차(일반)"/>
    <s v="AVSS"/>
    <n v="100019938"/>
    <s v="AVSS"/>
    <s v="1.25SQ"/>
    <s v="Y"/>
    <s v="NPS"/>
    <n v="5000"/>
    <s v="완제품"/>
    <s v="AVSS 1.25SQ(완제품)"/>
    <s v="A/R송장 (IN)"/>
    <n v="20000"/>
    <s v="M"/>
    <n v="225.4"/>
    <n v="0.84"/>
    <n v="16876"/>
  </r>
  <r>
    <x v="2"/>
    <s v="顾客"/>
    <s v="內需"/>
    <s v="-無-"/>
    <s v="C00001"/>
    <x v="2"/>
    <s v="江苏京信电子有限公司(Cable)"/>
    <s v="자동차(일반)"/>
    <s v="AVSS"/>
    <n v="100010697"/>
    <s v="AVSS"/>
    <s v="1.25SQ"/>
    <s v="O"/>
    <s v="NPS"/>
    <n v="5000"/>
    <s v="완제품"/>
    <s v="AVSS 1.25SQ(완제품)"/>
    <s v="A/R송장 (IN)"/>
    <n v="10000"/>
    <s v="M"/>
    <n v="112.7"/>
    <n v="0.84"/>
    <n v="8438"/>
  </r>
  <r>
    <x v="2"/>
    <s v="顾客"/>
    <s v="內需"/>
    <s v="-無-"/>
    <s v="C00001"/>
    <x v="2"/>
    <s v="江苏京信电子有限公司(Cable)"/>
    <s v="자동차(일반)"/>
    <s v="AVSS"/>
    <n v="100011156"/>
    <s v="AVSS"/>
    <s v="0.3SQ"/>
    <s v="Gr/B"/>
    <s v="NPS"/>
    <n v="10000"/>
    <s v="완제품"/>
    <s v="AVSS 0.3SQ(완제품)"/>
    <s v="A/R송장 (IN)"/>
    <n v="20000"/>
    <s v="M"/>
    <n v="66.2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00011015"/>
    <s v="AVSS"/>
    <s v="0.5SQ"/>
    <s v="W"/>
    <s v="NPS"/>
    <n v="8000"/>
    <s v="완제품"/>
    <s v="AVSS 0.5SQ(완제품)"/>
    <s v="A/R송장 (IN)"/>
    <n v="8000"/>
    <s v="M"/>
    <n v="40.08"/>
    <n v="0.41"/>
    <n v="3277.6"/>
  </r>
  <r>
    <x v="2"/>
    <s v="顾客"/>
    <s v="內需"/>
    <s v="-無-"/>
    <s v="C00001"/>
    <x v="2"/>
    <s v="江苏京信电子有限公司(Cable)"/>
    <s v="자동차(일반)"/>
    <s v="AVSS"/>
    <n v="100011001"/>
    <s v="AVSS"/>
    <s v="0.3SQ"/>
    <s v="W/B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00011010"/>
    <s v="AVSS"/>
    <s v="0.3SQ"/>
    <s v="L/O"/>
    <s v="NPS"/>
    <n v="10000"/>
    <s v="완제품"/>
    <s v="AVSS 0.3SQ(완제품)"/>
    <s v="A/R송장 (IN)"/>
    <n v="30000"/>
    <s v="M"/>
    <n v="99.3"/>
    <n v="0.28999999999999998"/>
    <n v="8823"/>
  </r>
  <r>
    <x v="2"/>
    <s v="顾客"/>
    <s v="內需"/>
    <s v="-無-"/>
    <s v="C00001"/>
    <x v="2"/>
    <s v="江苏京信电子有限公司(Cable)"/>
    <s v="자동차(일반)"/>
    <s v="AVSS"/>
    <n v="100014401"/>
    <s v="AVSS"/>
    <s v="0.3SQ"/>
    <s v="P/B"/>
    <s v="NPS"/>
    <n v="10000"/>
    <s v="완제품"/>
    <s v="AVSS 0.3SQ(완제품)"/>
    <s v="A/R송장 (IN)"/>
    <n v="39800"/>
    <s v="M"/>
    <n v="131.74"/>
    <n v="0.28999999999999998"/>
    <n v="11705.18"/>
  </r>
  <r>
    <x v="2"/>
    <s v="顾客"/>
    <s v="內需"/>
    <s v="-無-"/>
    <s v="C00001"/>
    <x v="2"/>
    <s v="江苏京信电子有限公司(Cable)"/>
    <s v="자동차(일반)"/>
    <s v="AVSS"/>
    <n v="100011012"/>
    <s v="AVSS"/>
    <s v="0.3SQ"/>
    <s v="O/B"/>
    <s v="NPS"/>
    <n v="10000"/>
    <s v="완제품"/>
    <s v="AVSS 0.3SQ(완제품)"/>
    <s v="A/R송장 (IN)"/>
    <n v="30000"/>
    <s v="M"/>
    <n v="99.3"/>
    <n v="0.28999999999999998"/>
    <n v="8823"/>
  </r>
  <r>
    <x v="2"/>
    <s v="顾客"/>
    <s v="內需"/>
    <s v="-無-"/>
    <s v="C00001"/>
    <x v="2"/>
    <s v="江苏京信电子有限公司(Cable)"/>
    <s v="자동차(일반)"/>
    <s v="AVSS"/>
    <n v="100011021"/>
    <s v="AVSS"/>
    <s v="0.5SQ"/>
    <s v="G/O"/>
    <s v="NPS"/>
    <n v="8000"/>
    <s v="완제품"/>
    <s v="AVSS 0.5SQ(완제품)"/>
    <s v="A/R송장 (IN)"/>
    <n v="24000"/>
    <s v="M"/>
    <n v="120.24"/>
    <n v="0.41"/>
    <n v="9832.7999999999993"/>
  </r>
  <r>
    <x v="2"/>
    <s v="顾客"/>
    <s v="內需"/>
    <s v="-無-"/>
    <s v="C00001"/>
    <x v="2"/>
    <s v="江苏京信电子有限公司(Cable)"/>
    <s v="자동차(일반)"/>
    <s v="AVSS"/>
    <n v="100011026"/>
    <s v="AVSS"/>
    <s v="0.5SQ"/>
    <s v="O"/>
    <s v="NPS"/>
    <n v="8000"/>
    <s v="완제품"/>
    <s v="AVSS 0.5SQ(완제품)"/>
    <s v="A/R송장 (IN)"/>
    <n v="8000"/>
    <s v="M"/>
    <n v="40.08"/>
    <n v="0.41"/>
    <n v="3277.6"/>
  </r>
  <r>
    <x v="2"/>
    <s v="顾客"/>
    <s v="內需"/>
    <s v="-無-"/>
    <s v="C00001"/>
    <x v="2"/>
    <s v="江苏京信电子有限公司(Cable)"/>
    <s v="자동차(일반)"/>
    <s v="AVSS"/>
    <n v="100011007"/>
    <s v="AVSS"/>
    <s v="0.3SQ"/>
    <s v="Y/B"/>
    <s v="NPS"/>
    <n v="10000"/>
    <s v="완제품"/>
    <s v="AVSS 0.3SQ(완제품)"/>
    <s v="A/R송장 (IN)"/>
    <n v="50000"/>
    <s v="M"/>
    <n v="165.5"/>
    <n v="0.28999999999999998"/>
    <n v="14705"/>
  </r>
  <r>
    <x v="2"/>
    <s v="顾客"/>
    <s v="內需"/>
    <s v="-無-"/>
    <s v="C00001"/>
    <x v="2"/>
    <s v="江苏京信电子有限公司(Cable)"/>
    <s v="자동차(일반)"/>
    <s v="AVSS"/>
    <n v="100011001"/>
    <s v="AVSS"/>
    <s v="0.3SQ"/>
    <s v="W/B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00011012"/>
    <s v="AVSS"/>
    <s v="0.3SQ"/>
    <s v="O/B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00013390"/>
    <s v="AVSS"/>
    <s v="0.5SQ"/>
    <s v="L/B"/>
    <s v="NPS"/>
    <n v="8000"/>
    <s v="완제품"/>
    <s v="AVSS 0.5SQ(완제품)"/>
    <s v="A/R송장 (IN)"/>
    <n v="8000"/>
    <s v="M"/>
    <n v="40.08"/>
    <n v="0.41"/>
    <n v="3277.6"/>
  </r>
  <r>
    <x v="2"/>
    <s v="顾客"/>
    <s v="內需"/>
    <s v="-無-"/>
    <s v="C00001"/>
    <x v="2"/>
    <s v="江苏京信电子有限公司(Cable)"/>
    <s v="자동차(일반)"/>
    <s v="AVSS"/>
    <n v="100011031"/>
    <s v="AVSS"/>
    <s v="0.85SQ"/>
    <s v="L"/>
    <s v="NPS"/>
    <n v="7000"/>
    <s v="완제품"/>
    <s v="AVSS 0.85SQ(완제품)"/>
    <s v="A/R송장 (IN)"/>
    <n v="7000"/>
    <s v="M"/>
    <n v="53.83"/>
    <n v="0.6"/>
    <n v="4207"/>
  </r>
  <r>
    <x v="2"/>
    <s v="顾客"/>
    <s v="內需"/>
    <s v="-無-"/>
    <s v="C00001"/>
    <x v="2"/>
    <s v="江苏京信电子有限公司(Cable)"/>
    <s v="자동차(일반)"/>
    <s v="AVSS"/>
    <n v="100011875"/>
    <s v="AVSS"/>
    <s v="2SQ"/>
    <s v="L"/>
    <s v="NPS"/>
    <n v="3000"/>
    <s v="완제품"/>
    <s v="AVSS 2SQ(완제품)"/>
    <s v="A/R송장 (IN)"/>
    <n v="9000"/>
    <s v="M"/>
    <n v="163.44"/>
    <n v="1.32"/>
    <n v="11895.3"/>
  </r>
  <r>
    <x v="2"/>
    <s v="顾客"/>
    <s v="內需"/>
    <s v="-無-"/>
    <s v="C00001"/>
    <x v="2"/>
    <s v="江苏京信电子有限公司(Cable)"/>
    <s v="자동차(일반)"/>
    <s v="AVSS"/>
    <n v="190000486"/>
    <s v="AVSS"/>
    <s v="0.5SQ"/>
    <s v="R"/>
    <s v="NPS"/>
    <n v="8000"/>
    <s v="완제품"/>
    <s v="AVSS 0.5SQ(완제품)"/>
    <s v="A/R송장 (IN)"/>
    <n v="32000"/>
    <s v="M"/>
    <n v="160.41999999999999"/>
    <n v="0.41"/>
    <n v="13110.4"/>
  </r>
  <r>
    <x v="2"/>
    <s v="顾客"/>
    <s v="內需"/>
    <s v="-無-"/>
    <s v="C00001"/>
    <x v="2"/>
    <s v="江苏京信电子有限公司(Cable)"/>
    <s v="자동차(일반)"/>
    <s v="AVSS"/>
    <n v="100000730"/>
    <s v="AVSS"/>
    <s v="0.85SQ"/>
    <s v="W"/>
    <s v="NPS"/>
    <n v="7000"/>
    <s v="완제품"/>
    <s v="AVSS 0.85SQ(완제품)"/>
    <s v="A/R송장 (IN)"/>
    <n v="33000"/>
    <s v="M"/>
    <n v="253.77"/>
    <n v="0.6"/>
    <n v="19833"/>
  </r>
  <r>
    <x v="2"/>
    <s v="顾客"/>
    <s v="內需"/>
    <s v="-無-"/>
    <s v="C00001"/>
    <x v="2"/>
    <s v="江苏京信电子有限公司(Cable)"/>
    <s v="자동차(일반)"/>
    <s v="AVSS"/>
    <n v="100000658"/>
    <s v="AVSS"/>
    <s v="0.85SQ"/>
    <s v="O"/>
    <s v="NPS"/>
    <n v="7000"/>
    <s v="완제품"/>
    <s v="AVSS 0.85SQ(완제품)"/>
    <s v="A/R송장 (IN)"/>
    <n v="28000"/>
    <s v="M"/>
    <n v="215.32"/>
    <n v="0.6"/>
    <n v="16828"/>
  </r>
  <r>
    <x v="2"/>
    <s v="顾客"/>
    <s v="內需"/>
    <s v="-無-"/>
    <s v="C00001"/>
    <x v="2"/>
    <s v="江苏京信电子有限公司(Cable)"/>
    <s v="자동차(일반)"/>
    <s v="AVSS"/>
    <n v="190000385"/>
    <s v="AVSS"/>
    <s v="2SQ"/>
    <s v="G"/>
    <s v="NPS"/>
    <n v="3000"/>
    <s v="완제품"/>
    <s v="AVSS 2SQ(완제품)"/>
    <s v="A/R송장 (IN)"/>
    <n v="3000"/>
    <s v="M"/>
    <n v="54.48"/>
    <n v="1.32"/>
    <n v="3965.1"/>
  </r>
  <r>
    <x v="2"/>
    <s v="顾客"/>
    <s v="內需"/>
    <s v="-無-"/>
    <s v="C00001"/>
    <x v="2"/>
    <s v="江苏京信电子有限公司(Cable)"/>
    <s v="자동차(일반)"/>
    <s v="AVSS"/>
    <n v="190000381"/>
    <s v="AVSS"/>
    <s v="1.25SQ"/>
    <s v="P"/>
    <s v="NPS"/>
    <n v="5000"/>
    <s v="완제품"/>
    <s v="AVSS 1.25SQ(완제품)"/>
    <s v="A/R송장 (IN)"/>
    <n v="40000"/>
    <s v="M"/>
    <n v="450.8"/>
    <n v="0.84"/>
    <n v="33752"/>
  </r>
  <r>
    <x v="2"/>
    <s v="顾客"/>
    <s v="內需"/>
    <s v="-無-"/>
    <s v="C00001"/>
    <x v="2"/>
    <s v="江苏京信电子有限公司(Cable)"/>
    <s v="자동차(일반)"/>
    <s v="AVSS"/>
    <n v="190000486"/>
    <s v="AVSS"/>
    <s v="0.5SQ"/>
    <s v="R"/>
    <s v="NPS"/>
    <n v="8000"/>
    <s v="완제품"/>
    <s v="AVSS 0.5SQ(완제품)"/>
    <s v="A/R송장 (IN)"/>
    <n v="32000"/>
    <s v="M"/>
    <n v="160.41999999999999"/>
    <n v="0.41"/>
    <n v="13110.4"/>
  </r>
  <r>
    <x v="2"/>
    <s v="顾客"/>
    <s v="內需"/>
    <s v="-無-"/>
    <s v="C00001"/>
    <x v="2"/>
    <s v="江苏京信电子有限公司(Cable)"/>
    <s v="자동차(일반)"/>
    <s v="AVSS"/>
    <n v="100011385"/>
    <s v="AVSS"/>
    <s v="0.3SQ"/>
    <s v="Br/O"/>
    <s v="NPS"/>
    <n v="10000"/>
    <s v="완제품"/>
    <s v="AVSS 0.3SQ(완제품)"/>
    <s v="A/R송장 (IN)"/>
    <n v="40000"/>
    <s v="M"/>
    <n v="132.4"/>
    <n v="0.28999999999999998"/>
    <n v="11764"/>
  </r>
  <r>
    <x v="2"/>
    <s v="顾客"/>
    <s v="內需"/>
    <s v="-無-"/>
    <s v="C00001"/>
    <x v="2"/>
    <s v="江苏京信电子有限公司(Cable)"/>
    <s v="자동차(일반)"/>
    <s v="AVSS"/>
    <n v="100000658"/>
    <s v="AVSS"/>
    <s v="0.85SQ"/>
    <s v="O"/>
    <s v="NPS"/>
    <n v="7000"/>
    <s v="완제품"/>
    <s v="AVSS 0.85SQ(완제품)"/>
    <s v="A/R송장 (IN)"/>
    <n v="20500"/>
    <s v="M"/>
    <n v="157.65"/>
    <n v="0.6"/>
    <n v="12320.5"/>
  </r>
  <r>
    <x v="2"/>
    <s v="顾客"/>
    <s v="內需"/>
    <s v="-無-"/>
    <s v="C00001"/>
    <x v="2"/>
    <s v="江苏京信电子有限公司(Cable)"/>
    <s v="자동차(일반)"/>
    <s v="AVSS"/>
    <n v="190000385"/>
    <s v="AVSS"/>
    <s v="2SQ"/>
    <s v="G"/>
    <s v="NPS"/>
    <n v="3000"/>
    <s v="완제품"/>
    <s v="AVSS 2SQ(완제품)"/>
    <s v="A/R송장 (IN)"/>
    <n v="14000"/>
    <s v="M"/>
    <n v="254.24"/>
    <n v="1.32"/>
    <n v="18503.8"/>
  </r>
  <r>
    <x v="2"/>
    <s v="顾客"/>
    <s v="內需"/>
    <s v="-無-"/>
    <s v="C00001"/>
    <x v="2"/>
    <s v="江苏京信电子有限公司(Cable)"/>
    <s v="자동차(일반)"/>
    <s v="AVSS"/>
    <n v="190000381"/>
    <s v="AVSS"/>
    <s v="1.25SQ"/>
    <s v="P"/>
    <s v="NPS"/>
    <n v="5000"/>
    <s v="완제품"/>
    <s v="AVSS 1.25SQ(완제품)"/>
    <s v="A/R송장 (IN)"/>
    <n v="5000"/>
    <s v="M"/>
    <n v="56.35"/>
    <n v="0.84"/>
    <n v="4219"/>
  </r>
  <r>
    <x v="2"/>
    <s v="顾客"/>
    <s v="內需"/>
    <s v="-無-"/>
    <s v="C00001"/>
    <x v="2"/>
    <s v="江苏京信电子有限公司(Cable)"/>
    <s v="자동차(일반)"/>
    <s v="AVSS"/>
    <n v="100011031"/>
    <s v="AVSS"/>
    <s v="0.85SQ"/>
    <s v="L"/>
    <s v="NPS"/>
    <n v="7000"/>
    <s v="완제품"/>
    <s v="AVSS 0.85SQ(완제품)"/>
    <s v="A/R송장 (IN)"/>
    <n v="7000"/>
    <s v="M"/>
    <n v="53.83"/>
    <n v="0.6"/>
    <n v="4207"/>
  </r>
  <r>
    <x v="2"/>
    <s v="顾客"/>
    <s v="內需"/>
    <s v="-無-"/>
    <s v="C00001"/>
    <x v="2"/>
    <s v="江苏京信电子有限公司(Cable)"/>
    <s v="자동차(일반)"/>
    <s v="AVSS"/>
    <n v="100000596"/>
    <s v="AVSS"/>
    <s v="0.5SQ"/>
    <s v="W/B"/>
    <m/>
    <n v="1000"/>
    <s v="완제품"/>
    <s v="AVSS 0.5SQ(완제품)"/>
    <s v="A/R송장 (IN)"/>
    <n v="2000"/>
    <s v="M"/>
    <n v="10.02"/>
    <n v="0.41"/>
    <n v="819.4"/>
  </r>
  <r>
    <x v="2"/>
    <s v="顾客"/>
    <s v="內需"/>
    <s v="-無-"/>
    <s v="C00001"/>
    <x v="2"/>
    <s v="江苏京信电子有限公司(Cable)"/>
    <s v="자동차(일반)"/>
    <s v="AVSS"/>
    <n v="100000611"/>
    <s v="AVSS"/>
    <s v="0.5SQ"/>
    <s v="Y/B"/>
    <m/>
    <n v="1000"/>
    <s v="완제품"/>
    <s v="AVSS 0.5SQ(완제품)"/>
    <s v="A/R송장 (IN)"/>
    <n v="6000"/>
    <s v="M"/>
    <n v="30.06"/>
    <n v="0.41"/>
    <n v="2458.1999999999998"/>
  </r>
  <r>
    <x v="2"/>
    <s v="顾客"/>
    <s v="內需"/>
    <s v="-無-"/>
    <s v="C00001"/>
    <x v="2"/>
    <s v="江苏京信电子有限公司(Cable)"/>
    <s v="자동차(일반)"/>
    <s v="AVSS"/>
    <n v="100000611"/>
    <s v="AVSS"/>
    <s v="0.5SQ"/>
    <s v="Y/B"/>
    <m/>
    <n v="1000"/>
    <s v="완제품"/>
    <s v="AVSS 0.5SQ(완제품)"/>
    <s v="A/R송장 (IN)"/>
    <n v="4000"/>
    <s v="M"/>
    <n v="20.04"/>
    <n v="0.41"/>
    <n v="1638.8"/>
  </r>
  <r>
    <x v="2"/>
    <s v="顾客"/>
    <s v="內需"/>
    <s v="-無-"/>
    <s v="C00001"/>
    <x v="2"/>
    <s v="江苏京信电子有限公司(Cable)"/>
    <s v="자동차(일반)"/>
    <s v="AVSS"/>
    <n v="100011033"/>
    <s v="AVSS"/>
    <s v="1.25SQ"/>
    <s v="B"/>
    <s v="NPS"/>
    <n v="5000"/>
    <s v="완제품"/>
    <s v="AVSS 1.25SQ(완제품)"/>
    <s v="A/R송장 (IN)"/>
    <n v="30000"/>
    <s v="M"/>
    <n v="338.1"/>
    <n v="0.84"/>
    <n v="25314"/>
  </r>
  <r>
    <x v="2"/>
    <s v="顾客"/>
    <s v="內需"/>
    <s v="-無-"/>
    <s v="C00001"/>
    <x v="2"/>
    <s v="江苏京信电子有限公司(Cable)"/>
    <s v="자동차(일반)"/>
    <s v="AVSS"/>
    <n v="100000630"/>
    <s v="AVSS"/>
    <s v="0.85SQ"/>
    <s v="Gr"/>
    <s v="NPS"/>
    <n v="7000"/>
    <s v="완제품"/>
    <s v="AVSS 0.85SQ(완제품)"/>
    <s v="A/R송장 (IN)"/>
    <n v="35000"/>
    <s v="M"/>
    <n v="269.14999999999998"/>
    <n v="0.6"/>
    <n v="21035"/>
  </r>
  <r>
    <x v="2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10500"/>
    <s v="M"/>
    <n v="34.76"/>
    <n v="0.28999999999999998"/>
    <n v="3088.05"/>
  </r>
  <r>
    <x v="2"/>
    <s v="顾客"/>
    <s v="內需"/>
    <s v="-無-"/>
    <s v="C00001"/>
    <x v="2"/>
    <s v="江苏京信电子有限公司(Cable)"/>
    <s v="자동차(일반)"/>
    <s v="AVSS"/>
    <n v="100000962"/>
    <s v="AVSS"/>
    <s v="0.3SQ"/>
    <s v="L/B"/>
    <m/>
    <n v="1500"/>
    <s v="완제품"/>
    <s v="AVSS 0.3SQ(완제품)"/>
    <s v="A/R송장 (IN)"/>
    <n v="1500"/>
    <s v="M"/>
    <n v="4.97"/>
    <n v="0.28999999999999998"/>
    <n v="441.15"/>
  </r>
  <r>
    <x v="2"/>
    <s v="顾客"/>
    <s v="內需"/>
    <s v="-無-"/>
    <s v="C00001"/>
    <x v="2"/>
    <s v="江苏京信电子有限公司(Cable)"/>
    <s v="자동차(일반)"/>
    <s v="AVSS"/>
    <n v="100000973"/>
    <s v="AVSS"/>
    <s v="0.3SQ"/>
    <s v="R/B"/>
    <m/>
    <n v="1500"/>
    <s v="완제품"/>
    <s v="AVSS 0.3SQ(완제품)"/>
    <s v="A/R송장 (IN)"/>
    <n v="1500"/>
    <s v="M"/>
    <n v="4.97"/>
    <n v="0.28999999999999998"/>
    <n v="441.15"/>
  </r>
  <r>
    <x v="2"/>
    <s v="顾客"/>
    <s v="內需"/>
    <s v="-無-"/>
    <s v="C00001"/>
    <x v="2"/>
    <s v="江苏京信电子有限公司(Cable)"/>
    <s v="자동차(일반)"/>
    <s v="AVSS"/>
    <n v="100000986"/>
    <s v="AVSS"/>
    <s v="0.3SQ"/>
    <s v="W/B"/>
    <m/>
    <n v="1500"/>
    <s v="완제품"/>
    <s v="AVSS 0.3SQ(완제품)"/>
    <s v="A/R송장 (IN)"/>
    <n v="3000"/>
    <s v="M"/>
    <n v="9.93"/>
    <n v="0.28999999999999998"/>
    <n v="882.3"/>
  </r>
  <r>
    <x v="2"/>
    <s v="顾客"/>
    <s v="內需"/>
    <s v="-無-"/>
    <s v="C00001"/>
    <x v="2"/>
    <s v="江苏京信电子有限公司(Cable)"/>
    <s v="자동차(일반)"/>
    <s v="AVSS"/>
    <n v="100000993"/>
    <s v="AVSS"/>
    <s v="0.3SQ"/>
    <s v="Y/B"/>
    <m/>
    <n v="1500"/>
    <s v="완제품"/>
    <s v="AVSS 0.3SQ(완제품)"/>
    <s v="A/R송장 (IN)"/>
    <n v="22000"/>
    <s v="M"/>
    <n v="72.819999999999993"/>
    <n v="0.28999999999999998"/>
    <n v="6470.2"/>
  </r>
  <r>
    <x v="2"/>
    <s v="顾客"/>
    <s v="內需"/>
    <s v="-無-"/>
    <s v="C00001"/>
    <x v="2"/>
    <s v="江苏京信电子有限公司(Cable)"/>
    <s v="자동차(일반)"/>
    <s v="AVSS"/>
    <n v="100000995"/>
    <s v="AVSS"/>
    <s v="0.3SQ"/>
    <s v="Y/O"/>
    <m/>
    <n v="1500"/>
    <s v="완제품"/>
    <s v="AVSS 0.3SQ(완제품)"/>
    <s v="A/R송장 (IN)"/>
    <n v="9000"/>
    <s v="M"/>
    <n v="29.79"/>
    <n v="0.28999999999999998"/>
    <n v="2646.9"/>
  </r>
  <r>
    <x v="2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50000"/>
    <s v="M"/>
    <n v="165.5"/>
    <n v="0.28999999999999998"/>
    <n v="14705"/>
  </r>
  <r>
    <x v="2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50000"/>
    <s v="M"/>
    <n v="165.45"/>
    <n v="0.28999999999999998"/>
    <n v="14705"/>
  </r>
  <r>
    <x v="2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50000"/>
    <s v="M"/>
    <n v="165.5"/>
    <n v="0.28999999999999998"/>
    <n v="14705"/>
  </r>
  <r>
    <x v="2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50000"/>
    <s v="M"/>
    <n v="165.5"/>
    <n v="0.28999999999999998"/>
    <n v="14705"/>
  </r>
  <r>
    <x v="2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70000"/>
    <s v="M"/>
    <n v="231.7"/>
    <n v="0.28999999999999998"/>
    <n v="20587"/>
  </r>
  <r>
    <x v="2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10000"/>
    <s v="M"/>
    <n v="33.090000000000003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00000514"/>
    <s v="AVSS"/>
    <s v="0.5SQ"/>
    <s v="Br"/>
    <m/>
    <n v="1000"/>
    <s v="완제품"/>
    <s v="AVSS 0.5SQ(완제품)"/>
    <s v="A/R송장 (IN)"/>
    <n v="14000"/>
    <s v="M"/>
    <n v="70.14"/>
    <n v="0.41"/>
    <n v="5735.8"/>
  </r>
  <r>
    <x v="2"/>
    <s v="顾客"/>
    <s v="內需"/>
    <s v="-無-"/>
    <s v="C00001"/>
    <x v="2"/>
    <s v="江苏京信电子有限公司(Cable)"/>
    <s v="자동차(일반)"/>
    <s v="AVSS"/>
    <n v="100000541"/>
    <s v="AVSS"/>
    <s v="0.5SQ"/>
    <s v="G"/>
    <m/>
    <n v="1000"/>
    <s v="완제품"/>
    <s v="AVSS 0.5SQ(완제품)"/>
    <s v="A/R송장 (IN)"/>
    <n v="15000"/>
    <s v="M"/>
    <n v="75.150000000000006"/>
    <n v="0.41"/>
    <n v="6145.5"/>
  </r>
  <r>
    <x v="2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10000"/>
    <s v="M"/>
    <n v="50.1"/>
    <n v="0.41"/>
    <n v="4097"/>
  </r>
  <r>
    <x v="2"/>
    <s v="顾客"/>
    <s v="內需"/>
    <s v="-無-"/>
    <s v="C00001"/>
    <x v="2"/>
    <s v="江苏京信电子有限公司(Cable)"/>
    <s v="자동차(일반)"/>
    <s v="AVSS"/>
    <n v="100000546"/>
    <s v="AVSS"/>
    <s v="0.5SQ"/>
    <s v="L/B"/>
    <m/>
    <n v="1000"/>
    <s v="완제품"/>
    <s v="AVSS 0.5SQ(완제품)"/>
    <s v="A/R송장 (IN)"/>
    <n v="3000"/>
    <s v="M"/>
    <n v="15.03"/>
    <n v="0.41"/>
    <n v="1229.0999999999999"/>
  </r>
  <r>
    <x v="2"/>
    <s v="顾客"/>
    <s v="內需"/>
    <s v="-無-"/>
    <s v="C00001"/>
    <x v="2"/>
    <s v="江苏京信电子有限公司(Cable)"/>
    <s v="자동차(일반)"/>
    <s v="AVSS"/>
    <n v="100000566"/>
    <s v="AVSS"/>
    <s v="0.5SQ"/>
    <s v="P"/>
    <m/>
    <n v="1000"/>
    <s v="완제품"/>
    <s v="AVSS 0.5SQ(완제품)"/>
    <s v="A/R송장 (IN)"/>
    <n v="1000"/>
    <s v="M"/>
    <n v="5.01"/>
    <n v="0.41"/>
    <n v="409.7"/>
  </r>
  <r>
    <x v="2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6000"/>
    <s v="M"/>
    <n v="30.06"/>
    <n v="0.41"/>
    <n v="2458.1999999999998"/>
  </r>
  <r>
    <x v="2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30000"/>
    <s v="M"/>
    <n v="99.3"/>
    <n v="0.28999999999999998"/>
    <n v="8823"/>
  </r>
  <r>
    <x v="2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3000"/>
    <s v="M"/>
    <n v="9.93"/>
    <n v="0.28999999999999998"/>
    <n v="882.3"/>
  </r>
  <r>
    <x v="2"/>
    <s v="顾客"/>
    <s v="內需"/>
    <s v="-無-"/>
    <s v="C00001"/>
    <x v="2"/>
    <s v="江苏京信电子有限公司(Cable)"/>
    <s v="자동차(일반)"/>
    <s v="AVSS"/>
    <n v="100000938"/>
    <s v="AVSS"/>
    <s v="0.3SQ"/>
    <s v="Br/O"/>
    <m/>
    <n v="1500"/>
    <s v="완제품"/>
    <s v="AVSS 0.3SQ(완제품)"/>
    <s v="A/R송장 (IN)"/>
    <n v="4500"/>
    <s v="M"/>
    <n v="14.9"/>
    <n v="0.28999999999999998"/>
    <n v="1323.45"/>
  </r>
  <r>
    <x v="2"/>
    <s v="顾客"/>
    <s v="內需"/>
    <s v="-無-"/>
    <s v="C00001"/>
    <x v="2"/>
    <s v="江苏京信电子有限公司(Cable)"/>
    <s v="자동차(일반)"/>
    <s v="AVSS"/>
    <n v="100000954"/>
    <s v="AVSS"/>
    <s v="0.3SQ"/>
    <s v="G/B"/>
    <m/>
    <n v="1500"/>
    <s v="완제품"/>
    <s v="AVSS 0.3SQ(완제품)"/>
    <s v="A/R송장 (IN)"/>
    <n v="3000"/>
    <s v="M"/>
    <n v="9.93"/>
    <n v="0.28999999999999998"/>
    <n v="882.3"/>
  </r>
  <r>
    <x v="2"/>
    <s v="顾客"/>
    <s v="內需"/>
    <s v="-無-"/>
    <s v="C00001"/>
    <x v="2"/>
    <s v="江苏京信电子有限公司(Cable)"/>
    <s v="자동차(일반)"/>
    <s v="AVSS"/>
    <n v="100000955"/>
    <s v="AVSS"/>
    <s v="0.3SQ"/>
    <s v="G/O"/>
    <m/>
    <n v="1500"/>
    <s v="완제품"/>
    <s v="AVSS 0.3SQ(완제품)"/>
    <s v="A/R송장 (IN)"/>
    <n v="6000"/>
    <s v="M"/>
    <n v="19.86"/>
    <n v="0.28999999999999998"/>
    <n v="1764.6"/>
  </r>
  <r>
    <x v="2"/>
    <s v="顾客"/>
    <s v="內需"/>
    <s v="-無-"/>
    <s v="C00001"/>
    <x v="2"/>
    <s v="江苏京信电子有限公司(Cable)"/>
    <s v="자동차(일반)"/>
    <s v="AVSS"/>
    <n v="100000924"/>
    <s v="AVSS"/>
    <s v="0.3SQ"/>
    <s v="Gr/B"/>
    <m/>
    <n v="1500"/>
    <s v="완제품"/>
    <s v="AVSS 0.3SQ(완제품)"/>
    <s v="A/R송장 (IN)"/>
    <n v="1500"/>
    <s v="M"/>
    <n v="4.97"/>
    <n v="0.28999999999999998"/>
    <n v="441.15"/>
  </r>
  <r>
    <x v="2"/>
    <s v="顾客"/>
    <s v="內需"/>
    <s v="-無-"/>
    <s v="C00001"/>
    <x v="2"/>
    <s v="江苏京信电子有限公司(Cable)"/>
    <s v="자동차(일반)"/>
    <s v="AVSS"/>
    <n v="100000925"/>
    <s v="AVSS"/>
    <s v="0.3SQ"/>
    <s v="Gr/O"/>
    <m/>
    <n v="1500"/>
    <s v="완제품"/>
    <s v="AVSS 0.3SQ(완제품)"/>
    <s v="A/R송장 (IN)"/>
    <n v="6000"/>
    <s v="M"/>
    <n v="19.86"/>
    <n v="0.28999999999999998"/>
    <n v="1764.6"/>
  </r>
  <r>
    <x v="2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40000"/>
    <s v="M"/>
    <n v="132.36000000000001"/>
    <n v="0.28999999999999998"/>
    <n v="11764"/>
  </r>
  <r>
    <x v="2"/>
    <s v="顾客"/>
    <s v="內需"/>
    <s v="-無-"/>
    <s v="C00001"/>
    <x v="2"/>
    <s v="江苏京信电子有限公司(Cable)"/>
    <s v="자동차(일반)"/>
    <s v="AVSS"/>
    <n v="100000962"/>
    <s v="AVSS"/>
    <s v="0.3SQ"/>
    <s v="L/B"/>
    <m/>
    <n v="1500"/>
    <s v="완제품"/>
    <s v="AVSS 0.3SQ(완제품)"/>
    <s v="A/R송장 (IN)"/>
    <n v="3000"/>
    <s v="M"/>
    <n v="9.93"/>
    <n v="0.28999999999999998"/>
    <n v="882.3"/>
  </r>
  <r>
    <x v="2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00000969"/>
    <s v="AVSS"/>
    <s v="0.3SQ"/>
    <s v="P/B"/>
    <m/>
    <n v="1500"/>
    <s v="완제품"/>
    <s v="AVSS 0.3SQ(완제품)"/>
    <s v="A/R송장 (IN)"/>
    <n v="3000"/>
    <s v="M"/>
    <n v="9.93"/>
    <n v="0.28999999999999998"/>
    <n v="882.3"/>
  </r>
  <r>
    <x v="2"/>
    <s v="顾客"/>
    <s v="內需"/>
    <s v="-無-"/>
    <s v="C00001"/>
    <x v="2"/>
    <s v="江苏京信电子有限公司(Cable)"/>
    <s v="자동차(일반)"/>
    <s v="AVSS"/>
    <n v="100000973"/>
    <s v="AVSS"/>
    <s v="0.3SQ"/>
    <s v="R/B"/>
    <m/>
    <n v="1500"/>
    <s v="완제품"/>
    <s v="AVSS 0.3SQ(완제품)"/>
    <s v="A/R송장 (IN)"/>
    <n v="2800"/>
    <s v="M"/>
    <n v="9.27"/>
    <n v="0.28999999999999998"/>
    <n v="823.48"/>
  </r>
  <r>
    <x v="2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00000986"/>
    <s v="AVSS"/>
    <s v="0.3SQ"/>
    <s v="W/B"/>
    <m/>
    <n v="1500"/>
    <s v="완제품"/>
    <s v="AVSS 0.3SQ(완제품)"/>
    <s v="A/R송장 (IN)"/>
    <n v="3000"/>
    <s v="M"/>
    <n v="9.93"/>
    <n v="0.28999999999999998"/>
    <n v="882.3"/>
  </r>
  <r>
    <x v="2"/>
    <s v="顾客"/>
    <s v="內需"/>
    <s v="-無-"/>
    <s v="C00001"/>
    <x v="2"/>
    <s v="江苏京信电子有限公司(Cable)"/>
    <s v="자동차(일반)"/>
    <s v="AVSS"/>
    <n v="100000987"/>
    <s v="AVSS"/>
    <s v="0.3SQ"/>
    <s v="W/O"/>
    <m/>
    <n v="1500"/>
    <s v="완제품"/>
    <s v="AVSS 0.3SQ(완제품)"/>
    <s v="A/R송장 (IN)"/>
    <n v="4500"/>
    <s v="M"/>
    <n v="14.9"/>
    <n v="0.28999999999999998"/>
    <n v="1323.45"/>
  </r>
  <r>
    <x v="2"/>
    <s v="顾客"/>
    <s v="內需"/>
    <s v="-無-"/>
    <s v="C00001"/>
    <x v="2"/>
    <s v="江苏京信电子有限公司(Cable)"/>
    <s v="자동차(일반)"/>
    <s v="AVSS"/>
    <n v="100000993"/>
    <s v="AVSS"/>
    <s v="0.3SQ"/>
    <s v="Y/B"/>
    <m/>
    <n v="1500"/>
    <s v="완제품"/>
    <s v="AVSS 0.3SQ(완제품)"/>
    <s v="A/R송장 (IN)"/>
    <n v="6000"/>
    <s v="M"/>
    <n v="19.86"/>
    <n v="0.28999999999999998"/>
    <n v="1764.6"/>
  </r>
  <r>
    <x v="2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23000"/>
    <s v="M"/>
    <n v="115.23"/>
    <n v="0.41"/>
    <n v="9423.1"/>
  </r>
  <r>
    <x v="2"/>
    <s v="顾客"/>
    <s v="內需"/>
    <s v="-無-"/>
    <s v="C00001"/>
    <x v="2"/>
    <s v="江苏京信电子有限公司(Cable)"/>
    <s v="자동차(일반)"/>
    <s v="AVSS"/>
    <n v="100000514"/>
    <s v="AVSS"/>
    <s v="0.5SQ"/>
    <s v="Br"/>
    <m/>
    <n v="1000"/>
    <s v="완제품"/>
    <s v="AVSS 0.5SQ(완제품)"/>
    <s v="A/R송장 (IN)"/>
    <n v="3000"/>
    <s v="M"/>
    <n v="15.03"/>
    <n v="0.41"/>
    <n v="1229.0999999999999"/>
  </r>
  <r>
    <x v="2"/>
    <s v="顾客"/>
    <s v="內需"/>
    <s v="-無-"/>
    <s v="C00001"/>
    <x v="2"/>
    <s v="江苏京信电子有限公司(Cable)"/>
    <s v="자동차(일반)"/>
    <s v="AVSS"/>
    <n v="100000533"/>
    <s v="AVSS"/>
    <s v="0.5SQ"/>
    <s v="G/B"/>
    <m/>
    <n v="1000"/>
    <s v="완제품"/>
    <s v="AVSS 0.5SQ(완제품)"/>
    <s v="A/R송장 (IN)"/>
    <n v="3000"/>
    <s v="M"/>
    <n v="15.03"/>
    <n v="0.41"/>
    <n v="1229.0999999999999"/>
  </r>
  <r>
    <x v="2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3000"/>
    <s v="M"/>
    <n v="15.03"/>
    <n v="0.41"/>
    <n v="1229.0999999999999"/>
  </r>
  <r>
    <x v="2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19000"/>
    <s v="M"/>
    <n v="95.19"/>
    <n v="0.41"/>
    <n v="7784.3"/>
  </r>
  <r>
    <x v="2"/>
    <s v="顾客"/>
    <s v="內需"/>
    <s v="-無-"/>
    <s v="C00001"/>
    <x v="2"/>
    <s v="江苏京信电子有限公司(Cable)"/>
    <s v="자동차(일반)"/>
    <s v="AVSS"/>
    <n v="100000605"/>
    <s v="AVSS"/>
    <s v="0.5SQ"/>
    <s v="W"/>
    <m/>
    <n v="1000"/>
    <s v="완제품"/>
    <s v="AVSS 0.5SQ(완제품)"/>
    <s v="A/R송장 (IN)"/>
    <n v="9000"/>
    <s v="M"/>
    <n v="45.09"/>
    <n v="0.41"/>
    <n v="3687.3"/>
  </r>
  <r>
    <x v="2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3000"/>
    <s v="M"/>
    <n v="15.03"/>
    <n v="0.41"/>
    <n v="1229.0999999999999"/>
  </r>
  <r>
    <x v="2"/>
    <s v="顾客"/>
    <s v="內需"/>
    <s v="-無-"/>
    <s v="C00001"/>
    <x v="2"/>
    <s v="江苏京信电子有限公司(Cable)"/>
    <s v="자동차(일반)"/>
    <s v="AVSS"/>
    <n v="100000649"/>
    <s v="AVSS"/>
    <s v="0.85SQ"/>
    <s v="Br"/>
    <m/>
    <n v="1000"/>
    <s v="완제품"/>
    <s v="AVSS 0.85SQ(완제품)"/>
    <s v="A/R송장 (IN)"/>
    <n v="9000"/>
    <s v="M"/>
    <n v="69.209999999999994"/>
    <n v="0.6"/>
    <n v="5409"/>
  </r>
  <r>
    <x v="2"/>
    <s v="顾客"/>
    <s v="內需"/>
    <s v="-無-"/>
    <s v="C00001"/>
    <x v="2"/>
    <s v="江苏京信电子有限公司(Cable)"/>
    <s v="자동차(일반)"/>
    <s v="AVSS"/>
    <n v="100000677"/>
    <s v="AVSS"/>
    <s v="0.85SQ"/>
    <s v="G"/>
    <m/>
    <n v="1000"/>
    <s v="완제품"/>
    <s v="AVSS 0.85SQ(완제품)"/>
    <s v="A/R송장 (IN)"/>
    <n v="5000"/>
    <s v="M"/>
    <n v="38.450000000000003"/>
    <n v="0.6"/>
    <n v="3005"/>
  </r>
  <r>
    <x v="2"/>
    <s v="顾客"/>
    <s v="內需"/>
    <s v="-無-"/>
    <s v="C00001"/>
    <x v="2"/>
    <s v="江苏京信电子有限公司(Cable)"/>
    <s v="자동차(일반)"/>
    <s v="AVSS"/>
    <n v="100000629"/>
    <s v="AVSS"/>
    <s v="0.85SQ"/>
    <s v="Gr"/>
    <m/>
    <n v="1000"/>
    <s v="완제품"/>
    <s v="AVSS 0.85SQ(완제품)"/>
    <s v="A/R송장 (IN)"/>
    <n v="6000"/>
    <s v="M"/>
    <n v="46.14"/>
    <n v="0.6"/>
    <n v="3606"/>
  </r>
  <r>
    <x v="2"/>
    <s v="顾客"/>
    <s v="內需"/>
    <s v="-無-"/>
    <s v="C00001"/>
    <x v="2"/>
    <s v="江苏京信电子有限公司(Cable)"/>
    <s v="자동차(일반)"/>
    <s v="AVSS"/>
    <n v="100000759"/>
    <s v="AVSS"/>
    <s v="1.25SQ"/>
    <s v="B"/>
    <m/>
    <n v="700"/>
    <s v="완제품"/>
    <s v="AVSS 1.25SQ(완제품)"/>
    <s v="A/R송장 (IN)"/>
    <n v="4200"/>
    <s v="M"/>
    <n v="47.33"/>
    <n v="0.84"/>
    <n v="3543.96"/>
  </r>
  <r>
    <x v="2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4900"/>
    <s v="M"/>
    <n v="55.22"/>
    <n v="0.84"/>
    <n v="4134.62"/>
  </r>
  <r>
    <x v="2"/>
    <s v="顾客"/>
    <s v="內需"/>
    <s v="-無-"/>
    <s v="C00001"/>
    <x v="2"/>
    <s v="江苏京信电子有限公司(Cable)"/>
    <s v="자동차(일반)"/>
    <s v="AVSS"/>
    <n v="100000787"/>
    <s v="AVSS"/>
    <s v="1.25SQ"/>
    <s v="G"/>
    <m/>
    <n v="700"/>
    <s v="완제품"/>
    <s v="AVSS 1.25SQ(완제품)"/>
    <s v="A/R송장 (IN)"/>
    <n v="6300"/>
    <s v="M"/>
    <n v="71"/>
    <n v="0.84"/>
    <n v="5315.94"/>
  </r>
  <r>
    <x v="2"/>
    <s v="顾客"/>
    <s v="內需"/>
    <s v="-無-"/>
    <s v="C00001"/>
    <x v="2"/>
    <s v="江苏京信电子有限公司(Cable)"/>
    <s v="자동차(일반)"/>
    <s v="AVSS"/>
    <n v="100000750"/>
    <s v="AVSS"/>
    <s v="1.25SQ"/>
    <s v="Gr"/>
    <m/>
    <n v="700"/>
    <s v="완제품"/>
    <s v="AVSS 1.25SQ(완제품)"/>
    <s v="A/R송장 (IN)"/>
    <n v="7000"/>
    <s v="M"/>
    <n v="78.89"/>
    <n v="0.84"/>
    <n v="5906.6"/>
  </r>
  <r>
    <x v="2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2100"/>
    <s v="M"/>
    <n v="23.67"/>
    <n v="0.84"/>
    <n v="1771.98"/>
  </r>
  <r>
    <x v="2"/>
    <s v="顾客"/>
    <s v="內需"/>
    <s v="-無-"/>
    <s v="C00001"/>
    <x v="2"/>
    <s v="江苏京信电子有限公司(Cable)"/>
    <s v="자동차(일반)"/>
    <s v="AVSS"/>
    <n v="100000773"/>
    <s v="AVSS"/>
    <s v="1.25SQ"/>
    <s v="O"/>
    <m/>
    <n v="700"/>
    <s v="완제품"/>
    <s v="AVSS 1.25SQ(완제품)"/>
    <s v="A/R송장 (IN)"/>
    <n v="5600"/>
    <s v="M"/>
    <n v="63.11"/>
    <n v="0.84"/>
    <n v="4725.28"/>
  </r>
  <r>
    <x v="2"/>
    <s v="顾客"/>
    <s v="內需"/>
    <s v="-無-"/>
    <s v="C00001"/>
    <x v="2"/>
    <s v="江苏京信电子有限公司(Cable)"/>
    <s v="자동차(일반)"/>
    <s v="AVSS"/>
    <n v="100000801"/>
    <s v="AVSS"/>
    <s v="1.25SQ"/>
    <s v="P"/>
    <m/>
    <n v="700"/>
    <s v="완제품"/>
    <s v="AVSS 1.25SQ(완제품)"/>
    <s v="A/R송장 (IN)"/>
    <n v="4200"/>
    <s v="M"/>
    <n v="47.33"/>
    <n v="0.84"/>
    <n v="3543.96"/>
  </r>
  <r>
    <x v="2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6300"/>
    <s v="M"/>
    <n v="71"/>
    <n v="0.84"/>
    <n v="5315.94"/>
  </r>
  <r>
    <x v="2"/>
    <s v="顾客"/>
    <s v="內需"/>
    <s v="-無-"/>
    <s v="C00001"/>
    <x v="2"/>
    <s v="江苏京信电子有限公司(Cable)"/>
    <s v="자동차(일반)"/>
    <s v="AVSS"/>
    <n v="100000824"/>
    <s v="AVSS"/>
    <s v="1.25SQ"/>
    <s v="W"/>
    <m/>
    <n v="700"/>
    <s v="완제품"/>
    <s v="AVSS 1.25SQ(완제품)"/>
    <s v="A/R송장 (IN)"/>
    <n v="10500"/>
    <s v="M"/>
    <n v="118.34"/>
    <n v="0.84"/>
    <n v="8859.9"/>
  </r>
  <r>
    <x v="2"/>
    <s v="顾客"/>
    <s v="內需"/>
    <s v="-無-"/>
    <s v="C00001"/>
    <x v="2"/>
    <s v="江苏京信电子有限公司(Cable)"/>
    <s v="자동차(일반)"/>
    <s v="AVSS"/>
    <n v="100000833"/>
    <s v="AVSS"/>
    <s v="1.25SQ"/>
    <s v="Y"/>
    <m/>
    <n v="700"/>
    <s v="완제품"/>
    <s v="AVSS 1.25SQ(완제품)"/>
    <s v="A/R송장 (IN)"/>
    <n v="2800"/>
    <s v="M"/>
    <n v="31.56"/>
    <n v="0.84"/>
    <n v="2362.64"/>
  </r>
  <r>
    <x v="2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50000"/>
    <s v="M"/>
    <n v="165.45"/>
    <n v="0.28999999999999998"/>
    <n v="14705"/>
  </r>
  <r>
    <x v="2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50000"/>
    <s v="M"/>
    <n v="165.5"/>
    <n v="0.28999999999999998"/>
    <n v="14705"/>
  </r>
  <r>
    <x v="2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16000"/>
    <s v="M"/>
    <n v="80.16"/>
    <n v="0.41"/>
    <n v="6555.2"/>
  </r>
  <r>
    <x v="2"/>
    <s v="顾客"/>
    <s v="內需"/>
    <s v="-無-"/>
    <s v="C00001"/>
    <x v="2"/>
    <s v="江苏京信电子有限公司(Cable)"/>
    <s v="자동차(일반)"/>
    <s v="AVSS"/>
    <n v="100000489"/>
    <s v="AVSS"/>
    <s v="0.5SQ"/>
    <s v="Gr"/>
    <m/>
    <n v="1000"/>
    <s v="완제품"/>
    <s v="AVSS 0.5SQ(완제품)"/>
    <s v="A/R송장 (IN)"/>
    <n v="3000"/>
    <s v="M"/>
    <n v="15.03"/>
    <n v="0.41"/>
    <n v="1229.0999999999999"/>
  </r>
  <r>
    <x v="2"/>
    <s v="顾客"/>
    <s v="內需"/>
    <s v="-無-"/>
    <s v="C00001"/>
    <x v="2"/>
    <s v="江苏京信电子有限公司(Cable)"/>
    <s v="자동차(일반)"/>
    <s v="AVSS"/>
    <n v="100000482"/>
    <s v="AVSS"/>
    <s v="0.5SQ"/>
    <s v="Gr/O"/>
    <m/>
    <n v="1000"/>
    <s v="완제품"/>
    <s v="AVSS 0.5SQ(완제품)"/>
    <s v="A/R송장 (IN)"/>
    <n v="2000"/>
    <s v="M"/>
    <n v="10.02"/>
    <n v="0.41"/>
    <n v="819.4"/>
  </r>
  <r>
    <x v="2"/>
    <s v="顾客"/>
    <s v="內需"/>
    <s v="-無-"/>
    <s v="C00001"/>
    <x v="2"/>
    <s v="江苏京信电子有限公司(Cable)"/>
    <s v="자동차(일반)"/>
    <s v="AVSS"/>
    <n v="100010698"/>
    <s v="AVSS"/>
    <s v="1.25SQ"/>
    <s v="L"/>
    <s v="NPS"/>
    <n v="5000"/>
    <s v="완제품"/>
    <s v="AVSS 1.25SQ(완제품)"/>
    <s v="A/R송장 (IN)"/>
    <n v="15000"/>
    <s v="M"/>
    <n v="169.05"/>
    <n v="0.84"/>
    <n v="12657"/>
  </r>
  <r>
    <x v="2"/>
    <s v="顾客"/>
    <s v="內需"/>
    <s v="-無-"/>
    <s v="C00001"/>
    <x v="2"/>
    <s v="江苏京信电子有限公司(Cable)"/>
    <s v="자동차(일반)"/>
    <s v="AVSS"/>
    <n v="100010696"/>
    <s v="AVSS"/>
    <s v="1.25SQ"/>
    <s v="W"/>
    <s v="NPS"/>
    <n v="5000"/>
    <s v="완제품"/>
    <s v="AVSS 1.25SQ(완제품)"/>
    <s v="A/R송장 (IN)"/>
    <n v="20000"/>
    <s v="M"/>
    <n v="225.4"/>
    <n v="0.84"/>
    <n v="16876"/>
  </r>
  <r>
    <x v="2"/>
    <s v="顾客"/>
    <s v="內需"/>
    <s v="-無-"/>
    <s v="C00001"/>
    <x v="2"/>
    <s v="江苏京信电子有限公司(Cable)"/>
    <s v="자동차(일반)"/>
    <s v="AVSS"/>
    <n v="100018217"/>
    <s v="AVSS"/>
    <s v="0.3SQ"/>
    <s v="G/B"/>
    <s v="NPS"/>
    <n v="10000"/>
    <s v="완제품"/>
    <s v="AVSS 0.3SQ(완제품)"/>
    <s v="A/R송장 (IN)"/>
    <n v="40000"/>
    <s v="M"/>
    <n v="132.4"/>
    <n v="0.28999999999999998"/>
    <n v="11764"/>
  </r>
  <r>
    <x v="2"/>
    <s v="顾客"/>
    <s v="內需"/>
    <s v="-無-"/>
    <s v="C00001"/>
    <x v="2"/>
    <s v="江苏京信电子有限公司(Cable)"/>
    <s v="자동차(일반)"/>
    <s v="AVSS"/>
    <n v="100018217"/>
    <s v="AVSS"/>
    <s v="0.3SQ"/>
    <s v="G/B"/>
    <s v="NPS"/>
    <n v="10000"/>
    <s v="완제품"/>
    <s v="AVSS 0.3SQ(완제품)"/>
    <s v="A/R송장 (IN)"/>
    <n v="20000"/>
    <s v="M"/>
    <n v="66.2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00010698"/>
    <s v="AVSS"/>
    <s v="1.25SQ"/>
    <s v="L"/>
    <s v="NPS"/>
    <n v="5000"/>
    <s v="완제품"/>
    <s v="AVSS 1.25SQ(완제품)"/>
    <s v="A/R송장 (IN)"/>
    <n v="10000"/>
    <s v="M"/>
    <n v="112.7"/>
    <n v="0.84"/>
    <n v="8438"/>
  </r>
  <r>
    <x v="2"/>
    <s v="顾客"/>
    <s v="內需"/>
    <s v="-無-"/>
    <s v="C00001"/>
    <x v="2"/>
    <s v="江苏京信电子有限公司(Cable)"/>
    <s v="자동차(일반)"/>
    <s v="AVSS"/>
    <n v="100010696"/>
    <s v="AVSS"/>
    <s v="1.25SQ"/>
    <s v="W"/>
    <s v="NPS"/>
    <n v="5000"/>
    <s v="완제품"/>
    <s v="AVSS 1.25SQ(완제품)"/>
    <s v="A/R송장 (IN)"/>
    <n v="10000"/>
    <s v="M"/>
    <n v="112.7"/>
    <n v="0.84"/>
    <n v="8438"/>
  </r>
  <r>
    <x v="2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15000"/>
    <s v="M"/>
    <n v="49.65"/>
    <n v="0.28999999999999998"/>
    <n v="4411.5"/>
  </r>
  <r>
    <x v="2"/>
    <s v="顾客"/>
    <s v="內需"/>
    <s v="-無-"/>
    <s v="C00001"/>
    <x v="2"/>
    <s v="江苏京信电子有限公司(Cable)"/>
    <s v="자동차(일반)"/>
    <s v="AVSS"/>
    <n v="100000955"/>
    <s v="AVSS"/>
    <s v="0.3SQ"/>
    <s v="G/O"/>
    <m/>
    <n v="1500"/>
    <s v="완제품"/>
    <s v="AVSS 0.3SQ(완제품)"/>
    <s v="A/R송장 (IN)"/>
    <n v="16500"/>
    <s v="M"/>
    <n v="54.62"/>
    <n v="0.28999999999999998"/>
    <n v="4852.6499999999996"/>
  </r>
  <r>
    <x v="2"/>
    <s v="顾客"/>
    <s v="內需"/>
    <s v="-無-"/>
    <s v="C00001"/>
    <x v="2"/>
    <s v="江苏京信电子有限公司(Cable)"/>
    <s v="자동차(일반)"/>
    <s v="AVSS"/>
    <n v="100000955"/>
    <s v="AVSS"/>
    <s v="0.3SQ"/>
    <s v="G/O"/>
    <m/>
    <n v="1500"/>
    <s v="완제품"/>
    <s v="AVSS 0.3SQ(완제품)"/>
    <s v="A/R송장 (IN)"/>
    <n v="6000"/>
    <s v="M"/>
    <n v="19.86"/>
    <n v="0.28999999999999998"/>
    <n v="1764.6"/>
  </r>
  <r>
    <x v="2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20000"/>
    <s v="M"/>
    <n v="66.2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140000"/>
    <s v="M"/>
    <n v="463.4"/>
    <n v="0.28999999999999998"/>
    <n v="41174"/>
  </r>
  <r>
    <x v="2"/>
    <s v="顾客"/>
    <s v="內需"/>
    <s v="-無-"/>
    <s v="C00001"/>
    <x v="2"/>
    <s v="江苏京信电子有限公司(Cable)"/>
    <s v="자동차(일반)"/>
    <s v="AVSS"/>
    <n v="190000506"/>
    <s v="AVSS"/>
    <s v="0.3SQ"/>
    <s v="Gr"/>
    <s v="NPS"/>
    <n v="10000"/>
    <s v="완제품"/>
    <s v="AVSS 0.3SQ(완제품)"/>
    <s v="A/R송장 (IN)"/>
    <n v="60000"/>
    <s v="M"/>
    <n v="198.6"/>
    <n v="0.28999999999999998"/>
    <n v="17646"/>
  </r>
  <r>
    <x v="2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60000"/>
    <s v="M"/>
    <n v="198.6"/>
    <n v="0.28999999999999998"/>
    <n v="17646"/>
  </r>
  <r>
    <x v="2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50000"/>
    <s v="M"/>
    <n v="165.45"/>
    <n v="0.28999999999999998"/>
    <n v="14705"/>
  </r>
  <r>
    <x v="2"/>
    <s v="顾客"/>
    <s v="內需"/>
    <s v="-無-"/>
    <s v="C00001"/>
    <x v="2"/>
    <s v="江苏京信电子有限公司(Cable)"/>
    <s v="자동차(일반)"/>
    <s v="AVSS"/>
    <n v="110000218"/>
    <s v="AVSS"/>
    <s v="0.5SQ"/>
    <s v="G"/>
    <s v="NPS"/>
    <n v="8000"/>
    <s v="완제품"/>
    <s v="AVSS 0.5SQ(완제품)"/>
    <s v="A/R송장 (IN)"/>
    <n v="32000"/>
    <s v="M"/>
    <n v="160.41999999999999"/>
    <n v="0.41"/>
    <n v="13110.4"/>
  </r>
  <r>
    <x v="2"/>
    <s v="顾客"/>
    <s v="內需"/>
    <s v="-無-"/>
    <s v="C00001"/>
    <x v="2"/>
    <s v="江苏京信电子有限公司(Cable)"/>
    <s v="자동차(일반)"/>
    <s v="AVSS"/>
    <n v="100011006"/>
    <s v="AVSS"/>
    <s v="0.3SQ"/>
    <s v="G/O"/>
    <s v="NPS"/>
    <n v="10000"/>
    <s v="완제품"/>
    <s v="AVSS 0.3SQ(완제품)"/>
    <s v="A/R송장 (IN)"/>
    <n v="40000"/>
    <s v="M"/>
    <n v="132.4"/>
    <n v="0.28999999999999998"/>
    <n v="11764"/>
  </r>
  <r>
    <x v="2"/>
    <s v="顾客"/>
    <s v="內需"/>
    <s v="-無-"/>
    <s v="C00001"/>
    <x v="2"/>
    <s v="江苏京信电子有限公司(Cable)"/>
    <s v="자동차(일반)"/>
    <s v="AVSS"/>
    <n v="190000382"/>
    <s v="AVSS"/>
    <s v="1.25SQ"/>
    <s v="R"/>
    <s v="NPS"/>
    <n v="5000"/>
    <s v="완제품"/>
    <s v="AVSS 1.25SQ(완제품)"/>
    <s v="A/R송장 (IN)"/>
    <n v="15000"/>
    <s v="M"/>
    <n v="169.05"/>
    <n v="0.84"/>
    <n v="12657"/>
  </r>
  <r>
    <x v="2"/>
    <s v="顾客"/>
    <s v="內需"/>
    <s v="-無-"/>
    <s v="C00001"/>
    <x v="2"/>
    <s v="江苏京信电子有限公司(Cable)"/>
    <s v="자동차(일반)"/>
    <s v="AVSS"/>
    <n v="100011009"/>
    <s v="AVSS"/>
    <s v="0.3SQ"/>
    <s v="L/B"/>
    <s v="NPS"/>
    <n v="10000"/>
    <s v="완제품"/>
    <s v="AVSS 0.3SQ(완제품)"/>
    <s v="A/R송장 (IN)"/>
    <n v="40000"/>
    <s v="M"/>
    <n v="132.4"/>
    <n v="0.28999999999999998"/>
    <n v="11764"/>
  </r>
  <r>
    <x v="2"/>
    <s v="顾客"/>
    <s v="內需"/>
    <s v="-無-"/>
    <s v="C00001"/>
    <x v="2"/>
    <s v="江苏京信电子有限公司(Cable)"/>
    <s v="자동차(일반)"/>
    <s v="AVSS"/>
    <n v="100011384"/>
    <s v="AVSS"/>
    <s v="0.3SQ"/>
    <s v="Br/B"/>
    <s v="NPS"/>
    <n v="10000"/>
    <s v="완제품"/>
    <s v="AVSS 0.3SQ(완제품)"/>
    <s v="A/R송장 (IN)"/>
    <n v="40000"/>
    <s v="M"/>
    <n v="132.4"/>
    <n v="0.28999999999999998"/>
    <n v="11764"/>
  </r>
  <r>
    <x v="2"/>
    <s v="顾客"/>
    <s v="內需"/>
    <s v="-無-"/>
    <s v="C00001"/>
    <x v="2"/>
    <s v="江苏京信电子有限公司(Cable)"/>
    <s v="자동차(일반)"/>
    <s v="AVSS"/>
    <n v="100018188"/>
    <s v="AVSS"/>
    <s v="0.5SQ"/>
    <s v="Gr/O"/>
    <s v="NPS"/>
    <n v="8000"/>
    <s v="완제품"/>
    <s v="AVSS 0.5SQ(완제품)"/>
    <s v="A/R송장 (IN)"/>
    <n v="8000"/>
    <s v="M"/>
    <n v="40.08"/>
    <n v="0.41"/>
    <n v="3277.6"/>
  </r>
  <r>
    <x v="2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60000"/>
    <s v="M"/>
    <n v="198.54"/>
    <n v="0.28999999999999998"/>
    <n v="17646"/>
  </r>
  <r>
    <x v="2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20000"/>
    <s v="M"/>
    <n v="66.180000000000007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00011156"/>
    <s v="AVSS"/>
    <s v="0.3SQ"/>
    <s v="Gr/B"/>
    <s v="NPS"/>
    <n v="10000"/>
    <s v="완제품"/>
    <s v="AVSS 0.3SQ(완제품)"/>
    <s v="A/R송장 (IN)"/>
    <n v="20000"/>
    <s v="M"/>
    <n v="66.2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00011020"/>
    <s v="AVSS"/>
    <s v="0.5SQ"/>
    <s v="G/B"/>
    <s v="NPS"/>
    <n v="8000"/>
    <s v="완제품"/>
    <s v="AVSS 0.5SQ(완제품)"/>
    <s v="A/R송장 (IN)"/>
    <n v="32000"/>
    <s v="M"/>
    <n v="160.32"/>
    <n v="0.41"/>
    <n v="13110.4"/>
  </r>
  <r>
    <x v="2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25900"/>
    <s v="M"/>
    <n v="85.73"/>
    <n v="0.28999999999999998"/>
    <n v="7617.19"/>
  </r>
  <r>
    <x v="2"/>
    <s v="顾客"/>
    <s v="內需"/>
    <s v="-無-"/>
    <s v="C00001"/>
    <x v="2"/>
    <s v="江苏京信电子有限公司(Cable)"/>
    <s v="자동차(일반)"/>
    <s v="AVSS"/>
    <n v="100000929"/>
    <s v="AVSS"/>
    <s v="0.3SQ"/>
    <s v="Gr"/>
    <m/>
    <n v="1500"/>
    <s v="완제품"/>
    <s v="AVSS 0.3SQ(완제품)"/>
    <s v="A/R송장 (IN)"/>
    <n v="42000"/>
    <s v="M"/>
    <n v="139.02000000000001"/>
    <n v="0.28999999999999998"/>
    <n v="12352.2"/>
  </r>
  <r>
    <x v="2"/>
    <s v="顾客"/>
    <s v="內需"/>
    <s v="-無-"/>
    <s v="C00001"/>
    <x v="2"/>
    <s v="江苏京信电子有限公司(Cable)"/>
    <s v="자동차(일반)"/>
    <s v="AVSS"/>
    <n v="100000929"/>
    <s v="AVSS"/>
    <s v="0.3SQ"/>
    <s v="Gr"/>
    <m/>
    <n v="1500"/>
    <s v="완제품"/>
    <s v="AVSS 0.3SQ(완제품)"/>
    <s v="A/R송장 (IN)"/>
    <n v="1500"/>
    <s v="M"/>
    <n v="4.97"/>
    <n v="0.28999999999999998"/>
    <n v="441.15"/>
  </r>
  <r>
    <x v="2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50000"/>
    <s v="M"/>
    <n v="165.5"/>
    <n v="0.28999999999999998"/>
    <n v="14705"/>
  </r>
  <r>
    <x v="2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100000"/>
    <s v="M"/>
    <n v="331"/>
    <n v="0.28999999999999998"/>
    <n v="29410"/>
  </r>
  <r>
    <x v="2"/>
    <s v="顾客"/>
    <s v="內需"/>
    <s v="-無-"/>
    <s v="C00001"/>
    <x v="2"/>
    <s v="江苏京信电子有限公司(Cable)"/>
    <s v="자동차(일반)"/>
    <s v="AVSS"/>
    <n v="100010702"/>
    <s v="AVSS"/>
    <s v="1.25SQ"/>
    <s v="Br"/>
    <s v="NPS"/>
    <n v="5000"/>
    <s v="완제품"/>
    <s v="AVSS 1.25SQ(완제품)"/>
    <s v="A/R송장 (IN)"/>
    <n v="30000"/>
    <s v="M"/>
    <n v="338.1"/>
    <n v="0.84"/>
    <n v="25314"/>
  </r>
  <r>
    <x v="2"/>
    <s v="顾客"/>
    <s v="內需"/>
    <s v="-無-"/>
    <s v="C00001"/>
    <x v="2"/>
    <s v="江苏京信电子有限公司(Cable)"/>
    <s v="자동차(일반)"/>
    <s v="AVSS"/>
    <n v="100011035"/>
    <s v="AVSS"/>
    <s v="1.25SQ"/>
    <s v="Gr"/>
    <s v="NPS"/>
    <n v="5000"/>
    <s v="완제품"/>
    <s v="AVSS 1.25SQ(완제품)"/>
    <s v="A/R송장 (IN)"/>
    <n v="5000"/>
    <s v="M"/>
    <n v="56.35"/>
    <n v="0.84"/>
    <n v="4219"/>
  </r>
  <r>
    <x v="2"/>
    <s v="顾客"/>
    <s v="內需"/>
    <s v="-無-"/>
    <s v="C00001"/>
    <x v="2"/>
    <s v="江苏京信电子有限公司(Cable)"/>
    <s v="자동차(일반)"/>
    <s v="AVSS"/>
    <n v="100017777"/>
    <s v="AVSS"/>
    <s v="0.3SQ"/>
    <s v="Y/O"/>
    <s v="NPS"/>
    <n v="10000"/>
    <s v="완제품"/>
    <s v="AVSS 0.3SQ(완제품)"/>
    <s v="A/R송장 (IN)"/>
    <n v="30000"/>
    <s v="M"/>
    <n v="99.3"/>
    <n v="0.28999999999999998"/>
    <n v="8823"/>
  </r>
  <r>
    <x v="2"/>
    <s v="顾客"/>
    <s v="內需"/>
    <s v="-無-"/>
    <s v="C00001"/>
    <x v="2"/>
    <s v="江苏京信电子有限公司(Cable)"/>
    <s v="자동차(일반)"/>
    <s v="AVSS"/>
    <n v="100019938"/>
    <s v="AVSS"/>
    <s v="1.25SQ"/>
    <s v="Y"/>
    <s v="NPS"/>
    <n v="5000"/>
    <s v="완제품"/>
    <s v="AVSS 1.25SQ(완제품)"/>
    <s v="A/R송장 (IN)"/>
    <n v="20000"/>
    <s v="M"/>
    <n v="225.4"/>
    <n v="0.84"/>
    <n v="16876"/>
  </r>
  <r>
    <x v="2"/>
    <s v="顾客"/>
    <s v="內需"/>
    <s v="-無-"/>
    <s v="C00001"/>
    <x v="2"/>
    <s v="江苏京信电子有限公司(Cable)"/>
    <s v="자동차(일반)"/>
    <s v="AVSS"/>
    <n v="100010697"/>
    <s v="AVSS"/>
    <s v="1.25SQ"/>
    <s v="O"/>
    <s v="NPS"/>
    <n v="5000"/>
    <s v="완제품"/>
    <s v="AVSS 1.25SQ(완제품)"/>
    <s v="A/R송장 (IN)"/>
    <n v="10000"/>
    <s v="M"/>
    <n v="112.7"/>
    <n v="0.84"/>
    <n v="8438"/>
  </r>
  <r>
    <x v="2"/>
    <s v="顾客"/>
    <s v="內需"/>
    <s v="-無-"/>
    <s v="C00001"/>
    <x v="2"/>
    <s v="江苏京信电子有限公司(Cable)"/>
    <s v="자동차(일반)"/>
    <s v="AVSS"/>
    <n v="100020065"/>
    <s v="AVSS"/>
    <s v="0.5SQ"/>
    <s v="Gr"/>
    <s v="NPS"/>
    <n v="8000"/>
    <s v="완제품"/>
    <s v="AVSS 0.5SQ(완제품)"/>
    <s v="A/R송장 (IN)"/>
    <n v="8000"/>
    <s v="M"/>
    <n v="40.08"/>
    <n v="0.41"/>
    <n v="3277.6"/>
  </r>
  <r>
    <x v="2"/>
    <s v="顾客"/>
    <s v="內需"/>
    <s v="-無-"/>
    <s v="C00001"/>
    <x v="2"/>
    <s v="江苏京信电子有限公司(Cable)"/>
    <s v="자동차(일반)"/>
    <s v="AVSS"/>
    <n v="100011406"/>
    <s v="AVSS"/>
    <s v="0.3SQ"/>
    <s v="W/O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00020070"/>
    <s v="AVSS"/>
    <s v="0.5SQ"/>
    <s v="R/O"/>
    <s v="NPS"/>
    <n v="8000"/>
    <s v="완제품"/>
    <s v="AVSS 0.5SQ(완제품)"/>
    <s v="A/R송장 (IN)"/>
    <n v="8000"/>
    <s v="M"/>
    <n v="40.08"/>
    <n v="0.41"/>
    <n v="3277.6"/>
  </r>
  <r>
    <x v="2"/>
    <s v="顾客"/>
    <s v="內需"/>
    <s v="-無-"/>
    <s v="C00001"/>
    <x v="2"/>
    <s v="江苏京信电子有限公司(Cable)"/>
    <s v="자동차(일반)"/>
    <s v="AVSS"/>
    <n v="100000730"/>
    <s v="AVSS"/>
    <s v="0.85SQ"/>
    <s v="W"/>
    <s v="NPS"/>
    <n v="7000"/>
    <s v="완제품"/>
    <s v="AVSS 0.85SQ(완제품)"/>
    <s v="A/R송장 (IN)"/>
    <n v="28000"/>
    <s v="M"/>
    <n v="215.32"/>
    <n v="0.6"/>
    <n v="16828"/>
  </r>
  <r>
    <x v="2"/>
    <s v="顾客"/>
    <s v="內需"/>
    <s v="-無-"/>
    <s v="C00001"/>
    <x v="2"/>
    <s v="江苏京信电子有限公司(Cable)"/>
    <s v="자동차(일반)"/>
    <s v="AVSS"/>
    <n v="100011384"/>
    <s v="AVSS"/>
    <s v="0.3SQ"/>
    <s v="Br/B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10000"/>
    <s v="M"/>
    <n v="33.090000000000003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00000630"/>
    <s v="AVSS"/>
    <s v="0.85SQ"/>
    <s v="Gr"/>
    <s v="NPS"/>
    <n v="7000"/>
    <s v="완제품"/>
    <s v="AVSS 0.85SQ(완제품)"/>
    <s v="A/R송장 (IN)"/>
    <n v="7000"/>
    <s v="M"/>
    <n v="53.83"/>
    <n v="0.6"/>
    <n v="4207"/>
  </r>
  <r>
    <x v="2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50000"/>
    <s v="M"/>
    <n v="165.5"/>
    <n v="0.28999999999999998"/>
    <n v="14705"/>
  </r>
  <r>
    <x v="2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90000485"/>
    <s v="AVSS"/>
    <s v="0.5SQ"/>
    <s v="L"/>
    <s v="NPS"/>
    <n v="8000"/>
    <s v="완제품"/>
    <s v="AVSS 0.5SQ(완제품)"/>
    <s v="A/R송장 (IN)"/>
    <n v="32000"/>
    <s v="M"/>
    <n v="160.41999999999999"/>
    <n v="0.41"/>
    <n v="13110.4"/>
  </r>
  <r>
    <x v="2"/>
    <s v="顾客"/>
    <s v="內需"/>
    <s v="-無-"/>
    <s v="C00001"/>
    <x v="2"/>
    <s v="江苏京信电子有限公司(Cable)"/>
    <s v="자동차(일반)"/>
    <s v="AVSS"/>
    <n v="190000484"/>
    <s v="AVSS"/>
    <s v="0.5SQ"/>
    <s v="B"/>
    <s v="NPS"/>
    <n v="8000"/>
    <s v="완제품"/>
    <s v="AVSS 0.5SQ(완제품)"/>
    <s v="A/R송장 (IN)"/>
    <n v="48000"/>
    <s v="M"/>
    <n v="240.62"/>
    <n v="0.41"/>
    <n v="19665.599999999999"/>
  </r>
  <r>
    <x v="2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80000"/>
    <s v="M"/>
    <n v="264.8"/>
    <n v="0.28999999999999998"/>
    <n v="23528"/>
  </r>
  <r>
    <x v="2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60000"/>
    <s v="M"/>
    <n v="198.6"/>
    <n v="0.28999999999999998"/>
    <n v="17646"/>
  </r>
  <r>
    <x v="2"/>
    <s v="顾客"/>
    <s v="內需"/>
    <s v="-無-"/>
    <s v="C00001"/>
    <x v="2"/>
    <s v="江苏京信电子有限公司(Cable)"/>
    <s v="자동차(일반)"/>
    <s v="AVSS"/>
    <n v="190000373"/>
    <s v="AVSS"/>
    <s v="0.85SQ"/>
    <s v="B"/>
    <s v="NPS"/>
    <n v="7000"/>
    <s v="완제품"/>
    <s v="AVSS 0.85SQ(완제품)"/>
    <s v="A/R송장 (IN)"/>
    <n v="7000"/>
    <s v="M"/>
    <n v="53.91"/>
    <n v="0.6"/>
    <n v="4207"/>
  </r>
  <r>
    <x v="2"/>
    <s v="顾客"/>
    <s v="內需"/>
    <s v="-無-"/>
    <s v="C00001"/>
    <x v="2"/>
    <s v="江苏京信电子有限公司(Cable)"/>
    <s v="자동차(일반)"/>
    <s v="AVSS"/>
    <n v="190000506"/>
    <s v="AVSS"/>
    <s v="0.3SQ"/>
    <s v="Gr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90000376"/>
    <s v="AVSS"/>
    <s v="0.85SQ"/>
    <s v="P"/>
    <s v="NPS"/>
    <n v="7000"/>
    <s v="완제품"/>
    <s v="AVSS 0.85SQ(완제품)"/>
    <s v="A/R송장 (IN)"/>
    <n v="7000"/>
    <s v="M"/>
    <n v="53.91"/>
    <n v="0.6"/>
    <n v="4207"/>
  </r>
  <r>
    <x v="2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90000506"/>
    <s v="AVSS"/>
    <s v="0.3SQ"/>
    <s v="Gr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90000373"/>
    <s v="AVSS"/>
    <s v="0.85SQ"/>
    <s v="B"/>
    <s v="NPS"/>
    <n v="7000"/>
    <s v="완제품"/>
    <s v="AVSS 0.85SQ(완제품)"/>
    <s v="A/R송장 (IN)"/>
    <n v="21000"/>
    <s v="M"/>
    <n v="161.74"/>
    <n v="0.6"/>
    <n v="12621"/>
  </r>
  <r>
    <x v="2"/>
    <s v="顾客"/>
    <s v="內需"/>
    <s v="-無-"/>
    <s v="C00001"/>
    <x v="2"/>
    <s v="江苏京信电子有限公司(Cable)"/>
    <s v="자동차(일반)"/>
    <s v="AVSS"/>
    <n v="100000969"/>
    <s v="AVSS"/>
    <s v="0.3SQ"/>
    <s v="P/B"/>
    <m/>
    <n v="1500"/>
    <s v="완제품"/>
    <s v="AVSS 0.3SQ(완제품)"/>
    <s v="A/R송장 (IN)"/>
    <n v="18000"/>
    <s v="M"/>
    <n v="59.58"/>
    <n v="0.28999999999999998"/>
    <n v="5293.8"/>
  </r>
  <r>
    <x v="2"/>
    <s v="顾客"/>
    <s v="內需"/>
    <s v="-無-"/>
    <s v="C00001"/>
    <x v="2"/>
    <s v="江苏京信电子有限公司(Cable)"/>
    <s v="자동차(일반)"/>
    <s v="AVSS"/>
    <n v="100000973"/>
    <s v="AVSS"/>
    <s v="0.3SQ"/>
    <s v="R/B"/>
    <m/>
    <n v="1500"/>
    <s v="완제품"/>
    <s v="AVSS 0.3SQ(완제품)"/>
    <s v="A/R송장 (IN)"/>
    <n v="13500"/>
    <s v="M"/>
    <n v="44.69"/>
    <n v="0.28999999999999998"/>
    <n v="3970.35"/>
  </r>
  <r>
    <x v="2"/>
    <s v="顾客"/>
    <s v="內需"/>
    <s v="-無-"/>
    <s v="C00001"/>
    <x v="2"/>
    <s v="江苏京信电子有限公司(Cable)"/>
    <s v="자동차(일반)"/>
    <s v="AVSS"/>
    <n v="100000974"/>
    <s v="AVSS"/>
    <s v="0.3SQ"/>
    <s v="R/O"/>
    <m/>
    <n v="1500"/>
    <s v="완제품"/>
    <s v="AVSS 0.3SQ(완제품)"/>
    <s v="A/R송장 (IN)"/>
    <n v="3000"/>
    <s v="M"/>
    <n v="9.93"/>
    <n v="0.28999999999999998"/>
    <n v="882.3"/>
  </r>
  <r>
    <x v="2"/>
    <s v="顾客"/>
    <s v="內需"/>
    <s v="-無-"/>
    <s v="C00001"/>
    <x v="2"/>
    <s v="江苏京信电子有限公司(Cable)"/>
    <s v="자동차(일반)"/>
    <s v="AVSS"/>
    <n v="100000986"/>
    <s v="AVSS"/>
    <s v="0.3SQ"/>
    <s v="W/B"/>
    <m/>
    <n v="1500"/>
    <s v="완제품"/>
    <s v="AVSS 0.3SQ(완제품)"/>
    <s v="A/R송장 (IN)"/>
    <n v="16500"/>
    <s v="M"/>
    <n v="54.62"/>
    <n v="0.28999999999999998"/>
    <n v="4852.6499999999996"/>
  </r>
  <r>
    <x v="2"/>
    <s v="顾客"/>
    <s v="內需"/>
    <s v="-無-"/>
    <s v="C00001"/>
    <x v="2"/>
    <s v="江苏京信电子有限公司(Cable)"/>
    <s v="자동차(일반)"/>
    <s v="AVSS"/>
    <n v="100000993"/>
    <s v="AVSS"/>
    <s v="0.3SQ"/>
    <s v="Y/B"/>
    <m/>
    <n v="1500"/>
    <s v="완제품"/>
    <s v="AVSS 0.3SQ(완제품)"/>
    <s v="A/R송장 (IN)"/>
    <n v="6000"/>
    <s v="M"/>
    <n v="19.86"/>
    <n v="0.28999999999999998"/>
    <n v="1764.6"/>
  </r>
  <r>
    <x v="2"/>
    <s v="顾客"/>
    <s v="內需"/>
    <s v="-無-"/>
    <s v="C00001"/>
    <x v="2"/>
    <s v="江苏京信电子有限公司(Cable)"/>
    <s v="자동차(일반)"/>
    <s v="AVSS"/>
    <n v="100000995"/>
    <s v="AVSS"/>
    <s v="0.3SQ"/>
    <s v="Y/O"/>
    <m/>
    <n v="1500"/>
    <s v="완제품"/>
    <s v="AVSS 0.3SQ(완제품)"/>
    <s v="A/R송장 (IN)"/>
    <n v="12000"/>
    <s v="M"/>
    <n v="39.72"/>
    <n v="0.28999999999999998"/>
    <n v="3529.2"/>
  </r>
  <r>
    <x v="2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00000973"/>
    <s v="AVSS"/>
    <s v="0.3SQ"/>
    <s v="R/B"/>
    <m/>
    <n v="1500"/>
    <s v="완제품"/>
    <s v="AVSS 0.3SQ(완제품)"/>
    <s v="A/R송장 (IN)"/>
    <n v="4500"/>
    <s v="M"/>
    <n v="14.9"/>
    <n v="0.28999999999999998"/>
    <n v="1323.45"/>
  </r>
  <r>
    <x v="2"/>
    <s v="顾客"/>
    <s v="內需"/>
    <s v="-無-"/>
    <s v="C00001"/>
    <x v="2"/>
    <s v="江苏京信电子有限公司(Cable)"/>
    <s v="자동차(일반)"/>
    <s v="AVSS"/>
    <n v="100000993"/>
    <s v="AVSS"/>
    <s v="0.3SQ"/>
    <s v="Y/B"/>
    <m/>
    <n v="1500"/>
    <s v="완제품"/>
    <s v="AVSS 0.3SQ(완제품)"/>
    <s v="A/R송장 (IN)"/>
    <n v="12000"/>
    <s v="M"/>
    <n v="39.72"/>
    <n v="0.28999999999999998"/>
    <n v="3529.2"/>
  </r>
  <r>
    <x v="2"/>
    <s v="顾客"/>
    <s v="內需"/>
    <s v="-無-"/>
    <s v="C00001"/>
    <x v="2"/>
    <s v="江苏京信电子有限公司(Cable)"/>
    <s v="자동차(일반)"/>
    <s v="AVSS"/>
    <n v="100000995"/>
    <s v="AVSS"/>
    <s v="0.3SQ"/>
    <s v="Y/O"/>
    <m/>
    <n v="1500"/>
    <s v="완제품"/>
    <s v="AVSS 0.3SQ(완제품)"/>
    <s v="A/R송장 (IN)"/>
    <n v="7500"/>
    <s v="M"/>
    <n v="24.83"/>
    <n v="0.28999999999999998"/>
    <n v="2205.75"/>
  </r>
  <r>
    <x v="2"/>
    <s v="顾客"/>
    <s v="內需"/>
    <s v="-無-"/>
    <s v="C00001"/>
    <x v="2"/>
    <s v="江苏京信电子有限公司(Cable)"/>
    <s v="자동차(일반)"/>
    <s v="AVSS"/>
    <n v="190000379"/>
    <s v="AVSS"/>
    <s v="1.25SQ"/>
    <s v="G"/>
    <s v="NPS"/>
    <n v="5000"/>
    <s v="완제품"/>
    <s v="AVSS 1.25SQ(완제품)"/>
    <s v="A/R송장 (IN)"/>
    <n v="20000"/>
    <s v="M"/>
    <n v="225.4"/>
    <n v="0.84"/>
    <n v="16876"/>
  </r>
  <r>
    <x v="2"/>
    <s v="顾客"/>
    <s v="內需"/>
    <s v="-無-"/>
    <s v="C00001"/>
    <x v="2"/>
    <s v="江苏京信电子有限公司(Cable)"/>
    <s v="자동차(일반)"/>
    <s v="AVSS"/>
    <n v="190000559"/>
    <s v="AVSS"/>
    <s v="0.5SQ"/>
    <s v="P/B"/>
    <s v="NPS"/>
    <n v="8000"/>
    <s v="완제품"/>
    <s v="AVSS 0.5SQ(완제품)"/>
    <s v="A/R송장 (IN)"/>
    <n v="16000"/>
    <s v="M"/>
    <n v="80.16"/>
    <n v="0.41"/>
    <n v="6555.2"/>
  </r>
  <r>
    <x v="2"/>
    <s v="顾客"/>
    <s v="內需"/>
    <s v="-無-"/>
    <s v="C00001"/>
    <x v="2"/>
    <s v="江苏京信电子有限公司(Cable)"/>
    <s v="자동차(일반)"/>
    <s v="AVSS"/>
    <n v="190000382"/>
    <s v="AVSS"/>
    <s v="1.25SQ"/>
    <s v="R"/>
    <s v="NPS"/>
    <n v="5000"/>
    <s v="완제품"/>
    <s v="AVSS 1.25SQ(완제품)"/>
    <s v="A/R송장 (IN)"/>
    <n v="5000"/>
    <s v="M"/>
    <n v="56.35"/>
    <n v="0.84"/>
    <n v="4219"/>
  </r>
  <r>
    <x v="2"/>
    <s v="顾客"/>
    <s v="內需"/>
    <s v="-無-"/>
    <s v="C00001"/>
    <x v="2"/>
    <s v="江苏京信电子有限公司(Cable)"/>
    <s v="자동차(일반)"/>
    <s v="AVSS"/>
    <n v="100010702"/>
    <s v="AVSS"/>
    <s v="1.25SQ"/>
    <s v="Br"/>
    <s v="NPS"/>
    <n v="5000"/>
    <s v="완제품"/>
    <s v="AVSS 1.25SQ(완제품)"/>
    <s v="A/R송장 (IN)"/>
    <n v="5000"/>
    <s v="M"/>
    <n v="56.35"/>
    <n v="0.84"/>
    <n v="4219"/>
  </r>
  <r>
    <x v="2"/>
    <s v="顾客"/>
    <s v="內需"/>
    <s v="-無-"/>
    <s v="C00001"/>
    <x v="2"/>
    <s v="江苏京信电子有限公司(Cable)"/>
    <s v="자동차(일반)"/>
    <s v="AVSS"/>
    <n v="190000486"/>
    <s v="AVSS"/>
    <s v="0.5SQ"/>
    <s v="R"/>
    <s v="NPS"/>
    <n v="8000"/>
    <s v="완제품"/>
    <s v="AVSS 0.5SQ(완제품)"/>
    <s v="A/R송장 (IN)"/>
    <n v="24000"/>
    <s v="M"/>
    <n v="120.31"/>
    <n v="0.41"/>
    <n v="9832.7999999999993"/>
  </r>
  <r>
    <x v="2"/>
    <s v="顾客"/>
    <s v="內需"/>
    <s v="-無-"/>
    <s v="C00001"/>
    <x v="2"/>
    <s v="江苏京信电子有限公司(Cable)"/>
    <s v="자동차(일반)"/>
    <s v="AVSS"/>
    <n v="100010697"/>
    <s v="AVSS"/>
    <s v="1.25SQ"/>
    <s v="O"/>
    <s v="NPS"/>
    <n v="5000"/>
    <s v="완제품"/>
    <s v="AVSS 1.25SQ(완제품)"/>
    <s v="A/R송장 (IN)"/>
    <n v="5000"/>
    <s v="M"/>
    <n v="56.35"/>
    <n v="0.84"/>
    <n v="4219"/>
  </r>
  <r>
    <x v="2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20000"/>
    <s v="M"/>
    <n v="66.2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00011384"/>
    <s v="AVSS"/>
    <s v="0.3SQ"/>
    <s v="Br/B"/>
    <s v="NPS"/>
    <n v="10000"/>
    <s v="완제품"/>
    <s v="AVSS 0.3SQ(완제품)"/>
    <s v="A/R송장 (IN)"/>
    <n v="20000"/>
    <s v="M"/>
    <n v="66.2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90000385"/>
    <s v="AVSS"/>
    <s v="2SQ"/>
    <s v="G"/>
    <s v="NPS"/>
    <n v="3000"/>
    <s v="완제품"/>
    <s v="AVSS 2SQ(완제품)"/>
    <s v="A/R송장 (IN)"/>
    <n v="3000"/>
    <s v="M"/>
    <n v="54.48"/>
    <n v="1.32"/>
    <n v="3965.1"/>
  </r>
  <r>
    <x v="2"/>
    <s v="顾客"/>
    <s v="內需"/>
    <s v="-無-"/>
    <s v="C00001"/>
    <x v="2"/>
    <s v="江苏京信电子有限公司(Cable)"/>
    <s v="자동차(일반)"/>
    <s v="AVSS"/>
    <n v="190000485"/>
    <s v="AVSS"/>
    <s v="0.5SQ"/>
    <s v="L"/>
    <s v="NPS"/>
    <n v="8000"/>
    <s v="완제품"/>
    <s v="AVSS 0.5SQ(완제품)"/>
    <s v="A/R송장 (IN)"/>
    <n v="8000"/>
    <s v="M"/>
    <n v="40.1"/>
    <n v="0.41"/>
    <n v="3277.6"/>
  </r>
  <r>
    <x v="2"/>
    <s v="顾客"/>
    <s v="內需"/>
    <s v="-無-"/>
    <s v="C00001"/>
    <x v="2"/>
    <s v="江苏京信电子有限公司(Cable)"/>
    <s v="자동차(일반)"/>
    <s v="AVSS"/>
    <n v="190000484"/>
    <s v="AVSS"/>
    <s v="0.5SQ"/>
    <s v="B"/>
    <s v="NPS"/>
    <n v="8000"/>
    <s v="완제품"/>
    <s v="AVSS 0.5SQ(완제품)"/>
    <s v="A/R송장 (IN)"/>
    <n v="16000"/>
    <s v="M"/>
    <n v="80.209999999999994"/>
    <n v="0.41"/>
    <n v="6555.2"/>
  </r>
  <r>
    <x v="2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10000"/>
    <s v="M"/>
    <n v="33.090000000000003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00000730"/>
    <s v="AVSS"/>
    <s v="0.85SQ"/>
    <s v="W"/>
    <s v="NPS"/>
    <n v="7000"/>
    <s v="완제품"/>
    <s v="AVSS 0.85SQ(완제품)"/>
    <s v="A/R송장 (IN)"/>
    <n v="14000"/>
    <s v="M"/>
    <n v="107.66"/>
    <n v="0.6"/>
    <n v="8414"/>
  </r>
  <r>
    <x v="2"/>
    <s v="顾客"/>
    <s v="內需"/>
    <s v="-無-"/>
    <s v="C00001"/>
    <x v="2"/>
    <s v="江苏京信电子有限公司(Cable)"/>
    <s v="자동차(일반)"/>
    <s v="AVSS"/>
    <n v="100000630"/>
    <s v="AVSS"/>
    <s v="0.85SQ"/>
    <s v="Gr"/>
    <s v="NPS"/>
    <n v="7000"/>
    <s v="완제품"/>
    <s v="AVSS 0.85SQ(완제품)"/>
    <s v="A/R송장 (IN)"/>
    <n v="7000"/>
    <s v="M"/>
    <n v="53.83"/>
    <n v="0.6"/>
    <n v="4207"/>
  </r>
  <r>
    <x v="2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20000"/>
    <s v="M"/>
    <n v="66.2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3000"/>
    <s v="M"/>
    <n v="9.93"/>
    <n v="0.28999999999999998"/>
    <n v="882.3"/>
  </r>
  <r>
    <x v="2"/>
    <s v="顾客"/>
    <s v="內需"/>
    <s v="-無-"/>
    <s v="C00001"/>
    <x v="2"/>
    <s v="江苏京信电子有限公司(Cable)"/>
    <s v="자동차(일반)"/>
    <s v="AVSS"/>
    <n v="100000730"/>
    <s v="AVSS"/>
    <s v="0.85SQ"/>
    <s v="W"/>
    <s v="NPS"/>
    <n v="7000"/>
    <s v="완제품"/>
    <s v="AVSS 0.85SQ(완제품)"/>
    <s v="A/R송장 (IN)"/>
    <n v="14000"/>
    <s v="M"/>
    <n v="107.66"/>
    <n v="0.6"/>
    <n v="8414"/>
  </r>
  <r>
    <x v="2"/>
    <s v="顾客"/>
    <s v="內需"/>
    <s v="-無-"/>
    <s v="C00001"/>
    <x v="2"/>
    <s v="江苏京信电子有限公司(Cable)"/>
    <s v="자동차(일반)"/>
    <s v="AVSS"/>
    <n v="100011006"/>
    <s v="AVSS"/>
    <s v="0.3SQ"/>
    <s v="G/O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00000630"/>
    <s v="AVSS"/>
    <s v="0.85SQ"/>
    <s v="Gr"/>
    <s v="NPS"/>
    <n v="7000"/>
    <s v="완제품"/>
    <s v="AVSS 0.85SQ(완제품)"/>
    <s v="A/R송장 (IN)"/>
    <n v="7000"/>
    <s v="M"/>
    <n v="53.83"/>
    <n v="0.6"/>
    <n v="4207"/>
  </r>
  <r>
    <x v="2"/>
    <s v="顾客"/>
    <s v="內需"/>
    <s v="-無-"/>
    <s v="C00001"/>
    <x v="2"/>
    <s v="江苏京信电子有限公司(Cable)"/>
    <s v="자동차(일반)"/>
    <s v="AVSS"/>
    <n v="100011875"/>
    <s v="AVSS"/>
    <s v="2SQ"/>
    <s v="L"/>
    <s v="NPS"/>
    <n v="3000"/>
    <s v="완제품"/>
    <s v="AVSS 2SQ(완제품)"/>
    <s v="A/R송장 (IN)"/>
    <n v="3000"/>
    <s v="M"/>
    <n v="54.48"/>
    <n v="1.32"/>
    <n v="3965.1"/>
  </r>
  <r>
    <x v="2"/>
    <s v="顾客"/>
    <s v="內需"/>
    <s v="-無-"/>
    <s v="C00001"/>
    <x v="2"/>
    <s v="江苏京信电子有限公司(Cable)"/>
    <s v="자동차(일반)"/>
    <s v="AVSS"/>
    <n v="100011015"/>
    <s v="AVSS"/>
    <s v="0.5SQ"/>
    <s v="W"/>
    <s v="NPS"/>
    <n v="8000"/>
    <s v="완제품"/>
    <s v="AVSS 0.5SQ(완제품)"/>
    <s v="A/R송장 (IN)"/>
    <n v="8000"/>
    <s v="M"/>
    <n v="40.08"/>
    <n v="0.41"/>
    <n v="3277.6"/>
  </r>
  <r>
    <x v="2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90000484"/>
    <s v="AVSS"/>
    <s v="0.5SQ"/>
    <s v="B"/>
    <s v="NPS"/>
    <n v="8000"/>
    <s v="완제품"/>
    <s v="AVSS 0.5SQ(완제품)"/>
    <s v="A/R송장 (IN)"/>
    <n v="8000"/>
    <s v="M"/>
    <n v="40.1"/>
    <n v="0.41"/>
    <n v="3277.6"/>
  </r>
  <r>
    <x v="2"/>
    <s v="顾客"/>
    <s v="內需"/>
    <s v="-無-"/>
    <s v="C00001"/>
    <x v="2"/>
    <s v="江苏京信电子有限公司(Cable)"/>
    <s v="자동차(일반)"/>
    <s v="AVSS"/>
    <n v="190000386"/>
    <s v="AVSS"/>
    <s v="2SQ"/>
    <s v="R"/>
    <s v="NPS"/>
    <n v="3000"/>
    <s v="완제품"/>
    <s v="AVSS 2SQ(완제품)"/>
    <s v="A/R송장 (IN)"/>
    <n v="3000"/>
    <s v="M"/>
    <n v="54.48"/>
    <n v="1.32"/>
    <n v="3965.1"/>
  </r>
  <r>
    <x v="2"/>
    <s v="顾客"/>
    <s v="內需"/>
    <s v="-無-"/>
    <s v="C00001"/>
    <x v="2"/>
    <s v="江苏京信电子有限公司(Cable)"/>
    <s v="자동차(일반)"/>
    <s v="AVSS"/>
    <n v="100018237"/>
    <s v="AVSS"/>
    <s v="0.85SQ"/>
    <s v="Y"/>
    <s v="NPS"/>
    <n v="7000"/>
    <s v="완제품"/>
    <s v="AVSS 0.85SQ(완제품)"/>
    <s v="A/R송장 (IN)"/>
    <n v="7000"/>
    <s v="M"/>
    <n v="53.83"/>
    <n v="0.6"/>
    <n v="4207"/>
  </r>
  <r>
    <x v="2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20000"/>
    <s v="M"/>
    <n v="66.2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40000"/>
    <s v="M"/>
    <n v="132.4"/>
    <n v="0.28999999999999998"/>
    <n v="11764"/>
  </r>
  <r>
    <x v="2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30000"/>
    <s v="M"/>
    <n v="99.3"/>
    <n v="0.28999999999999998"/>
    <n v="8823"/>
  </r>
  <r>
    <x v="2"/>
    <s v="顾客"/>
    <s v="內需"/>
    <s v="-無-"/>
    <s v="C00001"/>
    <x v="2"/>
    <s v="江苏京信电子有限公司(Cable)"/>
    <s v="자동차(일반)"/>
    <s v="AVSS"/>
    <n v="100000852"/>
    <s v="AVSS"/>
    <s v="2SQ"/>
    <s v="O"/>
    <m/>
    <n v="500"/>
    <s v="완제품"/>
    <s v="AVSS 2SQ(완제품)"/>
    <s v="A/R송장 (IN)"/>
    <n v="3500"/>
    <s v="M"/>
    <n v="63.56"/>
    <n v="1.32"/>
    <n v="4625.95"/>
  </r>
  <r>
    <x v="2"/>
    <s v="顾客"/>
    <s v="內需"/>
    <s v="-無-"/>
    <s v="C00001"/>
    <x v="2"/>
    <s v="江苏京信电子有限公司(Cable)"/>
    <s v="자동차(일반)"/>
    <s v="AVSS"/>
    <n v="100000852"/>
    <s v="AVSS"/>
    <s v="2SQ"/>
    <s v="O"/>
    <m/>
    <n v="500"/>
    <s v="완제품"/>
    <s v="AVSS 2SQ(완제품)"/>
    <s v="A/R송장 (IN)"/>
    <n v="1000"/>
    <s v="M"/>
    <n v="18.16"/>
    <n v="1.32"/>
    <n v="1321.7"/>
  </r>
  <r>
    <x v="2"/>
    <s v="顾客"/>
    <s v="內需"/>
    <s v="-無-"/>
    <s v="C00001"/>
    <x v="2"/>
    <s v="江苏京信电子有限公司(Cable)"/>
    <s v="자동차(일반)"/>
    <s v="AVSS"/>
    <n v="100000852"/>
    <s v="AVSS"/>
    <s v="2SQ"/>
    <s v="O"/>
    <m/>
    <n v="500"/>
    <s v="완제품"/>
    <s v="AVSS 2SQ(완제품)"/>
    <s v="A/R송장 (IN)"/>
    <n v="1000"/>
    <s v="M"/>
    <n v="18.16"/>
    <n v="1.32"/>
    <n v="1321.7"/>
  </r>
  <r>
    <x v="2"/>
    <s v="顾客"/>
    <s v="內需"/>
    <s v="-無-"/>
    <s v="C00001"/>
    <x v="2"/>
    <s v="江苏京信电子有限公司(Cable)"/>
    <s v="자동차(일반)"/>
    <s v="AVSS"/>
    <n v="100000872"/>
    <s v="AVSS"/>
    <s v="2SQ"/>
    <s v="P"/>
    <m/>
    <n v="500"/>
    <s v="완제품"/>
    <s v="AVSS 2SQ(완제품)"/>
    <s v="A/R송장 (IN)"/>
    <n v="1000"/>
    <s v="M"/>
    <n v="18.16"/>
    <n v="1.32"/>
    <n v="1321.7"/>
  </r>
  <r>
    <x v="2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1000"/>
    <s v="M"/>
    <n v="5.01"/>
    <n v="0.41"/>
    <n v="409.7"/>
  </r>
  <r>
    <x v="2"/>
    <s v="顾客"/>
    <s v="內需"/>
    <s v="-無-"/>
    <s v="C00001"/>
    <x v="2"/>
    <s v="江苏京信电子有限公司(Cable)"/>
    <s v="자동차(일반)"/>
    <s v="AVSS"/>
    <n v="100000629"/>
    <s v="AVSS"/>
    <s v="0.85SQ"/>
    <s v="Gr"/>
    <m/>
    <n v="1000"/>
    <s v="완제품"/>
    <s v="AVSS 0.85SQ(완제품)"/>
    <s v="A/R송장 (IN)"/>
    <n v="1000"/>
    <s v="M"/>
    <n v="7.69"/>
    <n v="0.6"/>
    <n v="601"/>
  </r>
  <r>
    <x v="2"/>
    <s v="顾客"/>
    <s v="內需"/>
    <s v="-無-"/>
    <s v="C00001"/>
    <x v="2"/>
    <s v="江苏京信电子有限公司(Cable)"/>
    <s v="자동차(일반)"/>
    <s v="AVSS"/>
    <n v="100000872"/>
    <s v="AVSS"/>
    <s v="2SQ"/>
    <s v="P"/>
    <m/>
    <n v="500"/>
    <s v="완제품"/>
    <s v="AVSS 2SQ(완제품)"/>
    <s v="A/R송장 (IN)"/>
    <n v="1500"/>
    <s v="M"/>
    <n v="27.24"/>
    <n v="1.32"/>
    <n v="1982.55"/>
  </r>
  <r>
    <x v="2"/>
    <s v="顾客"/>
    <s v="內需"/>
    <s v="-無-"/>
    <s v="C00001"/>
    <x v="2"/>
    <s v="江苏京信电子有限公司(Cable)"/>
    <s v="자동차(일반)"/>
    <s v="AVSS"/>
    <n v="190000506"/>
    <s v="AVSS"/>
    <s v="0.3SQ"/>
    <s v="Gr"/>
    <s v="NPS"/>
    <n v="10000"/>
    <s v="완제품"/>
    <s v="AVSS 0.3SQ(완제품)"/>
    <s v="A/R송장 (IN)"/>
    <n v="20000"/>
    <s v="M"/>
    <n v="66.2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00011012"/>
    <s v="AVSS"/>
    <s v="0.3SQ"/>
    <s v="O/B"/>
    <s v="NPS"/>
    <n v="10000"/>
    <s v="완제품"/>
    <s v="AVSS 0.3SQ(완제품)"/>
    <s v="A/R송장 (IN)"/>
    <n v="20000"/>
    <s v="M"/>
    <n v="66.2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40000"/>
    <s v="M"/>
    <n v="132.4"/>
    <n v="0.28999999999999998"/>
    <n v="11764"/>
  </r>
  <r>
    <x v="2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30000"/>
    <s v="M"/>
    <n v="99.27"/>
    <n v="0.28999999999999998"/>
    <n v="8823"/>
  </r>
  <r>
    <x v="2"/>
    <s v="顾客"/>
    <s v="內需"/>
    <s v="-無-"/>
    <s v="C00001"/>
    <x v="2"/>
    <s v="江苏京信电子有限公司(Cable)"/>
    <s v="자동차(일반)"/>
    <s v="AVSS"/>
    <n v="100000497"/>
    <s v="AVSS"/>
    <s v="0.5SQ"/>
    <s v="B/R"/>
    <m/>
    <n v="1000"/>
    <s v="완제품"/>
    <s v="AVSS 0.5SQ(완제품)"/>
    <s v="A/R송장 (IN)"/>
    <n v="5000"/>
    <s v="M"/>
    <n v="25.05"/>
    <n v="0.41"/>
    <n v="2048.5"/>
  </r>
  <r>
    <x v="2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6000"/>
    <s v="M"/>
    <n v="19.86"/>
    <n v="0.28999999999999998"/>
    <n v="1764.6"/>
  </r>
  <r>
    <x v="2"/>
    <s v="顾客"/>
    <s v="內需"/>
    <s v="-無-"/>
    <s v="C00001"/>
    <x v="2"/>
    <s v="江苏京信电子有限公司(Cable)"/>
    <s v="자동차(일반)"/>
    <s v="AVSS"/>
    <n v="100000852"/>
    <s v="AVSS"/>
    <s v="2SQ"/>
    <s v="O"/>
    <m/>
    <n v="500"/>
    <s v="완제품"/>
    <s v="AVSS 2SQ(완제품)"/>
    <s v="A/R송장 (IN)"/>
    <n v="1000"/>
    <s v="M"/>
    <n v="18.16"/>
    <n v="1.32"/>
    <n v="1321.7"/>
  </r>
  <r>
    <x v="2"/>
    <s v="顾客"/>
    <s v="內需"/>
    <s v="-無-"/>
    <s v="C00001"/>
    <x v="2"/>
    <s v="江苏京信电子有限公司(Cable)"/>
    <s v="자동차(일반)"/>
    <s v="AVSS"/>
    <n v="100020092"/>
    <s v="AVSS"/>
    <s v="2SQ"/>
    <s v="P"/>
    <s v="NPS"/>
    <n v="3000"/>
    <s v="완제품"/>
    <s v="AVSS 2SQ(완제품)"/>
    <s v="A/R송장 (IN)"/>
    <n v="3000"/>
    <s v="M"/>
    <n v="54.48"/>
    <n v="1.32"/>
    <n v="3965.1"/>
  </r>
  <r>
    <x v="2"/>
    <s v="顾客"/>
    <s v="內需"/>
    <s v="-無-"/>
    <s v="C00001"/>
    <x v="2"/>
    <s v="江苏京信电子有限公司(Cable)"/>
    <s v="자동차(일반)"/>
    <s v="AVSS"/>
    <n v="100020065"/>
    <s v="AVSS"/>
    <s v="0.5SQ"/>
    <s v="Gr"/>
    <s v="NPS"/>
    <n v="8000"/>
    <s v="완제품"/>
    <s v="AVSS 0.5SQ(완제품)"/>
    <s v="A/R송장 (IN)"/>
    <n v="8000"/>
    <s v="M"/>
    <n v="40.08"/>
    <n v="0.41"/>
    <n v="3277.6"/>
  </r>
  <r>
    <x v="2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20000"/>
    <s v="M"/>
    <n v="66.2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90000484"/>
    <s v="AVSS"/>
    <s v="0.5SQ"/>
    <s v="B"/>
    <s v="NPS"/>
    <n v="8000"/>
    <s v="완제품"/>
    <s v="AVSS 0.5SQ(완제품)"/>
    <s v="A/R송장 (IN)"/>
    <n v="8000"/>
    <s v="M"/>
    <n v="40.1"/>
    <n v="0.41"/>
    <n v="3277.6"/>
  </r>
  <r>
    <x v="2"/>
    <s v="顾客"/>
    <s v="內需"/>
    <s v="-無-"/>
    <s v="C00001"/>
    <x v="2"/>
    <s v="江苏京信电子有限公司(Cable)"/>
    <s v="자동차(일반)"/>
    <s v="AVSS"/>
    <n v="100020092"/>
    <s v="AVSS"/>
    <s v="2SQ"/>
    <s v="P"/>
    <s v="NPS"/>
    <n v="3000"/>
    <s v="완제품"/>
    <s v="AVSS 2SQ(완제품)"/>
    <s v="A/R송장 (IN)"/>
    <n v="3000"/>
    <s v="M"/>
    <n v="54.48"/>
    <n v="1.32"/>
    <n v="3965.1"/>
  </r>
  <r>
    <x v="2"/>
    <s v="顾客"/>
    <s v="內需"/>
    <s v="-無-"/>
    <s v="C00001"/>
    <x v="2"/>
    <s v="江苏京信电子有限公司(Cable)"/>
    <s v="자동차(일반)"/>
    <s v="AVSS"/>
    <n v="100000852"/>
    <s v="AVSS"/>
    <s v="2SQ"/>
    <s v="O"/>
    <m/>
    <n v="500"/>
    <s v="완제품"/>
    <s v="AVSS 2SQ(완제품)"/>
    <s v="A/R송장 (IN)"/>
    <n v="500"/>
    <s v="M"/>
    <n v="9.08"/>
    <n v="1.32"/>
    <n v="660.85"/>
  </r>
  <r>
    <x v="2"/>
    <s v="顾客"/>
    <s v="內需"/>
    <s v="-無-"/>
    <s v="C00001"/>
    <x v="2"/>
    <s v="江苏京信电子有限公司(Cable)"/>
    <s v="자동차(일반)"/>
    <s v="AVSS"/>
    <n v="190000387"/>
    <s v="AVSS"/>
    <s v="2SQ"/>
    <s v="W"/>
    <s v="NPS"/>
    <n v="3000"/>
    <s v="완제품"/>
    <s v="AVSS 2SQ(완제품)"/>
    <s v="A/R송장 (IN)"/>
    <n v="3000"/>
    <s v="M"/>
    <n v="54.48"/>
    <n v="1.32"/>
    <n v="3965.1"/>
  </r>
  <r>
    <x v="2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10000"/>
    <s v="M"/>
    <n v="33.090000000000003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10000"/>
    <s v="M"/>
    <n v="33.090000000000003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00000888"/>
    <s v="AVSS"/>
    <s v="2SQ"/>
    <s v="W"/>
    <m/>
    <n v="500"/>
    <s v="완제품"/>
    <s v="AVSS 2SQ(완제품)"/>
    <s v="A/R송장 (IN)"/>
    <n v="1270"/>
    <s v="M"/>
    <n v="23.06"/>
    <n v="1.32"/>
    <n v="1678.56"/>
  </r>
  <r>
    <x v="2"/>
    <s v="顾客"/>
    <s v="內需"/>
    <s v="-無-"/>
    <s v="C00001"/>
    <x v="2"/>
    <s v="江苏京信电子有限公司(Cable)"/>
    <s v="자동차(일반)"/>
    <s v="AVSS"/>
    <n v="110000218"/>
    <s v="AVSS"/>
    <s v="0.5SQ"/>
    <s v="G"/>
    <s v="NPS"/>
    <n v="8000"/>
    <s v="완제품"/>
    <s v="AVSS 0.5SQ(완제품)"/>
    <s v="A/R송장 (IN)"/>
    <n v="16000"/>
    <s v="M"/>
    <n v="80.209999999999994"/>
    <n v="0.41"/>
    <n v="6555.2"/>
  </r>
  <r>
    <x v="2"/>
    <s v="顾客"/>
    <s v="內需"/>
    <s v="-無-"/>
    <s v="C00001"/>
    <x v="2"/>
    <s v="江苏京信电子有限公司(Cable)"/>
    <s v="자동차(일반)"/>
    <s v="AVSS"/>
    <n v="100011015"/>
    <s v="AVSS"/>
    <s v="0.5SQ"/>
    <s v="W"/>
    <s v="NPS"/>
    <n v="8000"/>
    <s v="완제품"/>
    <s v="AVSS 0.5SQ(완제품)"/>
    <s v="A/R송장 (IN)"/>
    <n v="16000"/>
    <s v="M"/>
    <n v="80.16"/>
    <n v="0.41"/>
    <n v="6555.2"/>
  </r>
  <r>
    <x v="2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50000"/>
    <s v="M"/>
    <n v="165.5"/>
    <n v="0.28999999999999998"/>
    <n v="14705"/>
  </r>
  <r>
    <x v="2"/>
    <s v="顾客"/>
    <s v="內需"/>
    <s v="-無-"/>
    <s v="C00001"/>
    <x v="2"/>
    <s v="江苏京信电子有限公司(Cable)"/>
    <s v="자동차(일반)"/>
    <s v="AVSS"/>
    <n v="100011036"/>
    <s v="AVSS"/>
    <s v="2SQ"/>
    <s v="B"/>
    <s v="NPS"/>
    <n v="3000"/>
    <s v="완제품"/>
    <s v="AVSS 2SQ(완제품)"/>
    <s v="A/R송장 (IN)"/>
    <n v="3000"/>
    <s v="M"/>
    <n v="54.48"/>
    <n v="1.32"/>
    <n v="3965.1"/>
  </r>
  <r>
    <x v="2"/>
    <s v="顾客"/>
    <s v="內需"/>
    <s v="-無-"/>
    <s v="C00001"/>
    <x v="2"/>
    <s v="江苏京信电子有限公司(Cable)"/>
    <s v="자동차(일반)"/>
    <s v="AVSS"/>
    <n v="100000937"/>
    <s v="AVSS"/>
    <s v="0.3SQ"/>
    <s v="Br/B"/>
    <m/>
    <n v="1500"/>
    <s v="완제품"/>
    <s v="AVSS 0.3SQ(완제품)"/>
    <s v="A/R송장 (IN)"/>
    <n v="1500"/>
    <s v="M"/>
    <n v="4.97"/>
    <n v="0.28999999999999998"/>
    <n v="441.15"/>
  </r>
  <r>
    <x v="2"/>
    <s v="顾客"/>
    <s v="內需"/>
    <s v="-無-"/>
    <s v="C00001"/>
    <x v="2"/>
    <s v="江苏京信电子有限公司(Cable)"/>
    <s v="자동차(일반)"/>
    <s v="AVSS"/>
    <n v="100000954"/>
    <s v="AVSS"/>
    <s v="0.3SQ"/>
    <s v="G/B"/>
    <m/>
    <n v="1500"/>
    <s v="완제품"/>
    <s v="AVSS 0.3SQ(완제품)"/>
    <s v="A/R송장 (IN)"/>
    <n v="12000"/>
    <s v="M"/>
    <n v="39.72"/>
    <n v="0.28999999999999998"/>
    <n v="3529.2"/>
  </r>
  <r>
    <x v="2"/>
    <s v="顾客"/>
    <s v="內需"/>
    <s v="-無-"/>
    <s v="C00001"/>
    <x v="2"/>
    <s v="江苏京信电子有限公司(Cable)"/>
    <s v="자동차(일반)"/>
    <s v="AVSS"/>
    <n v="100000959"/>
    <s v="AVSS"/>
    <s v="0.3SQ"/>
    <s v="G/Y"/>
    <m/>
    <n v="1500"/>
    <s v="완제품"/>
    <s v="AVSS 0.3SQ(완제품)"/>
    <s v="A/R송장 (IN)"/>
    <n v="1500"/>
    <s v="M"/>
    <n v="4.97"/>
    <n v="0.28999999999999998"/>
    <n v="441.15"/>
  </r>
  <r>
    <x v="2"/>
    <s v="顾客"/>
    <s v="內需"/>
    <s v="-無-"/>
    <s v="C00001"/>
    <x v="2"/>
    <s v="江苏京信电子有限公司(Cable)"/>
    <s v="자동차(일반)"/>
    <s v="AVSS"/>
    <n v="100000924"/>
    <s v="AVSS"/>
    <s v="0.3SQ"/>
    <s v="Gr/B"/>
    <m/>
    <n v="1500"/>
    <s v="완제품"/>
    <s v="AVSS 0.3SQ(완제품)"/>
    <s v="A/R송장 (IN)"/>
    <n v="9000"/>
    <s v="M"/>
    <n v="29.79"/>
    <n v="0.28999999999999998"/>
    <n v="2646.9"/>
  </r>
  <r>
    <x v="2"/>
    <s v="顾客"/>
    <s v="內需"/>
    <s v="-無-"/>
    <s v="C00001"/>
    <x v="2"/>
    <s v="江苏京信电子有限公司(Cable)"/>
    <s v="자동차(일반)"/>
    <s v="AVSS"/>
    <n v="100000925"/>
    <s v="AVSS"/>
    <s v="0.3SQ"/>
    <s v="Gr/O"/>
    <m/>
    <n v="1500"/>
    <s v="완제품"/>
    <s v="AVSS 0.3SQ(완제품)"/>
    <s v="A/R송장 (IN)"/>
    <n v="12000"/>
    <s v="M"/>
    <n v="39.72"/>
    <n v="0.28999999999999998"/>
    <n v="3529.2"/>
  </r>
  <r>
    <x v="2"/>
    <s v="顾客"/>
    <s v="內需"/>
    <s v="-無-"/>
    <s v="C00001"/>
    <x v="2"/>
    <s v="江苏京信电子有限公司(Cable)"/>
    <s v="자동차(일반)"/>
    <s v="AVSS"/>
    <n v="100000962"/>
    <s v="AVSS"/>
    <s v="0.3SQ"/>
    <s v="L/B"/>
    <m/>
    <n v="1500"/>
    <s v="완제품"/>
    <s v="AVSS 0.3SQ(완제품)"/>
    <s v="A/R송장 (IN)"/>
    <n v="21000"/>
    <s v="M"/>
    <n v="69.510000000000005"/>
    <n v="0.28999999999999998"/>
    <n v="6176.1"/>
  </r>
  <r>
    <x v="2"/>
    <s v="顾客"/>
    <s v="內需"/>
    <s v="-無-"/>
    <s v="C00001"/>
    <x v="2"/>
    <s v="江苏京信电子有限公司(Cable)"/>
    <s v="자동차(일반)"/>
    <s v="AVSS"/>
    <n v="100000963"/>
    <s v="AVSS"/>
    <s v="0.3SQ"/>
    <s v="L/O"/>
    <m/>
    <n v="1500"/>
    <s v="완제품"/>
    <s v="AVSS 0.3SQ(완제품)"/>
    <s v="A/R송장 (IN)"/>
    <n v="10500"/>
    <s v="M"/>
    <n v="34.76"/>
    <n v="0.28999999999999998"/>
    <n v="3088.05"/>
  </r>
  <r>
    <x v="2"/>
    <s v="顾客"/>
    <s v="內需"/>
    <s v="-無-"/>
    <s v="C00001"/>
    <x v="2"/>
    <s v="江苏京信电子有限公司(Cable)"/>
    <s v="자동차(일반)"/>
    <s v="AVSS"/>
    <n v="100000945"/>
    <s v="AVSS"/>
    <s v="0.3SQ"/>
    <s v="O/B"/>
    <m/>
    <n v="1500"/>
    <s v="완제품"/>
    <s v="AVSS 0.3SQ(완제품)"/>
    <s v="A/R송장 (IN)"/>
    <n v="12000"/>
    <s v="M"/>
    <n v="39.72"/>
    <n v="0.28999999999999998"/>
    <n v="3529.2"/>
  </r>
  <r>
    <x v="2"/>
    <s v="顾客"/>
    <s v="內需"/>
    <s v="-無-"/>
    <s v="C00001"/>
    <x v="2"/>
    <s v="江苏京信电子有限公司(Cable)"/>
    <s v="자동차(일반)"/>
    <s v="AVSS"/>
    <n v="100000969"/>
    <s v="AVSS"/>
    <s v="0.3SQ"/>
    <s v="P/B"/>
    <m/>
    <n v="1500"/>
    <s v="완제품"/>
    <s v="AVSS 0.3SQ(완제품)"/>
    <s v="A/R송장 (IN)"/>
    <n v="7500"/>
    <s v="M"/>
    <n v="24.83"/>
    <n v="0.28999999999999998"/>
    <n v="2205.75"/>
  </r>
  <r>
    <x v="2"/>
    <s v="顾客"/>
    <s v="內需"/>
    <s v="-無-"/>
    <s v="C00001"/>
    <x v="2"/>
    <s v="江苏京信电子有限公司(Cable)"/>
    <s v="자동차(일반)"/>
    <s v="AVSS"/>
    <n v="100000974"/>
    <s v="AVSS"/>
    <s v="0.3SQ"/>
    <s v="R/O"/>
    <m/>
    <n v="1500"/>
    <s v="완제품"/>
    <s v="AVSS 0.3SQ(완제품)"/>
    <s v="A/R송장 (IN)"/>
    <n v="2800"/>
    <s v="M"/>
    <n v="9.27"/>
    <n v="0.28999999999999998"/>
    <n v="823.48"/>
  </r>
  <r>
    <x v="2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50000"/>
    <s v="M"/>
    <n v="165.5"/>
    <n v="0.28999999999999998"/>
    <n v="14705"/>
  </r>
  <r>
    <x v="2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40000"/>
    <s v="M"/>
    <n v="132.4"/>
    <n v="0.28999999999999998"/>
    <n v="11764"/>
  </r>
  <r>
    <x v="2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20000"/>
    <s v="M"/>
    <n v="66.2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40000"/>
    <s v="M"/>
    <n v="132.36000000000001"/>
    <n v="0.28999999999999998"/>
    <n v="11764"/>
  </r>
  <r>
    <x v="2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19000"/>
    <s v="M"/>
    <n v="95.19"/>
    <n v="0.41"/>
    <n v="7784.3"/>
  </r>
  <r>
    <x v="2"/>
    <s v="顾客"/>
    <s v="內需"/>
    <s v="-無-"/>
    <s v="C00001"/>
    <x v="2"/>
    <s v="江苏京信电子有限公司(Cable)"/>
    <s v="자동차(일반)"/>
    <s v="AVSS"/>
    <n v="100000492"/>
    <s v="AVSS"/>
    <s v="0.5SQ"/>
    <s v="B/O"/>
    <m/>
    <n v="1000"/>
    <s v="완제품"/>
    <s v="AVSS 0.5SQ(완제품)"/>
    <s v="A/R송장 (IN)"/>
    <n v="2000"/>
    <s v="M"/>
    <n v="10.02"/>
    <n v="0.41"/>
    <n v="819.4"/>
  </r>
  <r>
    <x v="2"/>
    <s v="顾客"/>
    <s v="內需"/>
    <s v="-無-"/>
    <s v="C00001"/>
    <x v="2"/>
    <s v="江苏京信电子有限公司(Cable)"/>
    <s v="자동차(일반)"/>
    <s v="AVSS"/>
    <n v="100000514"/>
    <s v="AVSS"/>
    <s v="0.5SQ"/>
    <s v="Br"/>
    <m/>
    <n v="1000"/>
    <s v="완제품"/>
    <s v="AVSS 0.5SQ(완제품)"/>
    <s v="A/R송장 (IN)"/>
    <n v="9000"/>
    <s v="M"/>
    <n v="45.09"/>
    <n v="0.41"/>
    <n v="3687.3"/>
  </r>
  <r>
    <x v="2"/>
    <s v="顾客"/>
    <s v="內需"/>
    <s v="-無-"/>
    <s v="C00001"/>
    <x v="2"/>
    <s v="江苏京信电子有限公司(Cable)"/>
    <s v="자동차(일반)"/>
    <s v="AVSS"/>
    <n v="100000507"/>
    <s v="AVSS"/>
    <s v="0.5SQ"/>
    <s v="Br/B"/>
    <m/>
    <n v="1000"/>
    <s v="완제품"/>
    <s v="AVSS 0.5SQ(완제품)"/>
    <s v="A/R송장 (IN)"/>
    <n v="1000"/>
    <s v="M"/>
    <n v="5.01"/>
    <n v="0.41"/>
    <n v="409.7"/>
  </r>
  <r>
    <x v="2"/>
    <s v="顾客"/>
    <s v="內需"/>
    <s v="-無-"/>
    <s v="C00001"/>
    <x v="2"/>
    <s v="江苏京信电子有限公司(Cable)"/>
    <s v="자동차(일반)"/>
    <s v="AVSS"/>
    <n v="100000508"/>
    <s v="AVSS"/>
    <s v="0.5SQ"/>
    <s v="Br/O"/>
    <m/>
    <n v="1000"/>
    <s v="완제품"/>
    <s v="AVSS 0.5SQ(완제품)"/>
    <s v="A/R송장 (IN)"/>
    <n v="1000"/>
    <s v="M"/>
    <n v="5.01"/>
    <n v="0.41"/>
    <n v="409.7"/>
  </r>
  <r>
    <x v="2"/>
    <s v="顾客"/>
    <s v="內需"/>
    <s v="-無-"/>
    <s v="C00001"/>
    <x v="2"/>
    <s v="江苏京信电子有限公司(Cable)"/>
    <s v="자동차(일반)"/>
    <s v="AVSS"/>
    <n v="100000541"/>
    <s v="AVSS"/>
    <s v="0.5SQ"/>
    <s v="G"/>
    <m/>
    <n v="1000"/>
    <s v="완제품"/>
    <s v="AVSS 0.5SQ(완제품)"/>
    <s v="A/R송장 (IN)"/>
    <n v="14000"/>
    <s v="M"/>
    <n v="70.14"/>
    <n v="0.41"/>
    <n v="5735.8"/>
  </r>
  <r>
    <x v="2"/>
    <s v="顾客"/>
    <s v="內需"/>
    <s v="-無-"/>
    <s v="C00001"/>
    <x v="2"/>
    <s v="江苏京信电子有限公司(Cable)"/>
    <s v="자동차(일반)"/>
    <s v="AVSS"/>
    <n v="100000535"/>
    <s v="AVSS"/>
    <s v="0.5SQ"/>
    <s v="G/O"/>
    <m/>
    <n v="1000"/>
    <s v="완제품"/>
    <s v="AVSS 0.5SQ(완제품)"/>
    <s v="A/R송장 (IN)"/>
    <n v="2000"/>
    <s v="M"/>
    <n v="10.02"/>
    <n v="0.41"/>
    <n v="819.4"/>
  </r>
  <r>
    <x v="2"/>
    <s v="顾客"/>
    <s v="內需"/>
    <s v="-無-"/>
    <s v="C00001"/>
    <x v="2"/>
    <s v="江苏京信电子有限公司(Cable)"/>
    <s v="자동차(일반)"/>
    <s v="AVSS"/>
    <n v="100000489"/>
    <s v="AVSS"/>
    <s v="0.5SQ"/>
    <s v="Gr"/>
    <m/>
    <n v="1000"/>
    <s v="완제품"/>
    <s v="AVSS 0.5SQ(완제품)"/>
    <s v="A/R송장 (IN)"/>
    <n v="1000"/>
    <s v="M"/>
    <n v="5.01"/>
    <n v="0.41"/>
    <n v="409.7"/>
  </r>
  <r>
    <x v="2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8000"/>
    <s v="M"/>
    <n v="40.08"/>
    <n v="0.41"/>
    <n v="3277.6"/>
  </r>
  <r>
    <x v="2"/>
    <s v="顾客"/>
    <s v="內需"/>
    <s v="-無-"/>
    <s v="C00001"/>
    <x v="2"/>
    <s v="江苏京信电子有限公司(Cable)"/>
    <s v="자동차(일반)"/>
    <s v="AVSS"/>
    <n v="100000546"/>
    <s v="AVSS"/>
    <s v="0.5SQ"/>
    <s v="L/B"/>
    <m/>
    <n v="1000"/>
    <s v="완제품"/>
    <s v="AVSS 0.5SQ(완제품)"/>
    <s v="A/R송장 (IN)"/>
    <n v="1000"/>
    <s v="M"/>
    <n v="5.01"/>
    <n v="0.41"/>
    <n v="409.7"/>
  </r>
  <r>
    <x v="2"/>
    <s v="顾客"/>
    <s v="內需"/>
    <s v="-無-"/>
    <s v="C00001"/>
    <x v="2"/>
    <s v="江苏京信电子有限公司(Cable)"/>
    <s v="자동차(일반)"/>
    <s v="AVSS"/>
    <n v="100000549"/>
    <s v="AVSS"/>
    <s v="0.5SQ"/>
    <s v="L/O"/>
    <m/>
    <n v="1000"/>
    <s v="완제품"/>
    <s v="AVSS 0.5SQ(완제품)"/>
    <s v="A/R송장 (IN)"/>
    <n v="2000"/>
    <s v="M"/>
    <n v="10.02"/>
    <n v="0.41"/>
    <n v="819.4"/>
  </r>
  <r>
    <x v="2"/>
    <s v="顾客"/>
    <s v="內需"/>
    <s v="-無-"/>
    <s v="C00001"/>
    <x v="2"/>
    <s v="江苏京信电子有限公司(Cable)"/>
    <s v="자동차(일반)"/>
    <s v="AVSS"/>
    <n v="100000524"/>
    <s v="AVSS"/>
    <s v="0.5SQ"/>
    <s v="O"/>
    <m/>
    <n v="1000"/>
    <s v="완제품"/>
    <s v="AVSS 0.5SQ(완제품)"/>
    <s v="A/R송장 (IN)"/>
    <n v="6000"/>
    <s v="M"/>
    <n v="30.06"/>
    <n v="0.41"/>
    <n v="2458.1999999999998"/>
  </r>
  <r>
    <x v="2"/>
    <s v="顾客"/>
    <s v="內需"/>
    <s v="-無-"/>
    <s v="C00001"/>
    <x v="2"/>
    <s v="江苏京信电子有限公司(Cable)"/>
    <s v="자동차(일반)"/>
    <s v="AVSS"/>
    <n v="100000566"/>
    <s v="AVSS"/>
    <s v="0.5SQ"/>
    <s v="P"/>
    <m/>
    <n v="1000"/>
    <s v="완제품"/>
    <s v="AVSS 0.5SQ(완제품)"/>
    <s v="A/R송장 (IN)"/>
    <n v="6000"/>
    <s v="M"/>
    <n v="30.06"/>
    <n v="0.41"/>
    <n v="2458.1999999999998"/>
  </r>
  <r>
    <x v="2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21000"/>
    <s v="M"/>
    <n v="105.21"/>
    <n v="0.41"/>
    <n v="8603.7000000000007"/>
  </r>
  <r>
    <x v="2"/>
    <s v="顾客"/>
    <s v="內需"/>
    <s v="-無-"/>
    <s v="C00001"/>
    <x v="2"/>
    <s v="江苏京信电子有限公司(Cable)"/>
    <s v="자동차(일반)"/>
    <s v="AVSS"/>
    <n v="100000568"/>
    <s v="AVSS"/>
    <s v="0.5SQ"/>
    <s v="R/B"/>
    <m/>
    <n v="1000"/>
    <s v="완제품"/>
    <s v="AVSS 0.5SQ(완제품)"/>
    <s v="A/R송장 (IN)"/>
    <n v="1000"/>
    <s v="M"/>
    <n v="5.01"/>
    <n v="0.41"/>
    <n v="409.7"/>
  </r>
  <r>
    <x v="2"/>
    <s v="顾客"/>
    <s v="內需"/>
    <s v="-無-"/>
    <s v="C00001"/>
    <x v="2"/>
    <s v="江苏京信电子有限公司(Cable)"/>
    <s v="자동차(일반)"/>
    <s v="AVSS"/>
    <n v="100000570"/>
    <s v="AVSS"/>
    <s v="0.5SQ"/>
    <s v="R/O"/>
    <m/>
    <n v="1000"/>
    <s v="완제품"/>
    <s v="AVSS 0.5SQ(완제품)"/>
    <s v="A/R송장 (IN)"/>
    <n v="2000"/>
    <s v="M"/>
    <n v="10.02"/>
    <n v="0.41"/>
    <n v="819.4"/>
  </r>
  <r>
    <x v="2"/>
    <s v="顾客"/>
    <s v="內需"/>
    <s v="-無-"/>
    <s v="C00001"/>
    <x v="2"/>
    <s v="江苏京信电子有限公司(Cable)"/>
    <s v="자동차(일반)"/>
    <s v="AVSS"/>
    <n v="100000605"/>
    <s v="AVSS"/>
    <s v="0.5SQ"/>
    <s v="W"/>
    <m/>
    <n v="1000"/>
    <s v="완제품"/>
    <s v="AVSS 0.5SQ(완제품)"/>
    <s v="A/R송장 (IN)"/>
    <n v="6000"/>
    <s v="M"/>
    <n v="30.06"/>
    <n v="0.41"/>
    <n v="2458.1999999999998"/>
  </r>
  <r>
    <x v="2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12000"/>
    <s v="M"/>
    <n v="60.12"/>
    <n v="0.41"/>
    <n v="4916.3999999999996"/>
  </r>
  <r>
    <x v="2"/>
    <s v="顾客"/>
    <s v="內需"/>
    <s v="-無-"/>
    <s v="C00001"/>
    <x v="2"/>
    <s v="江苏京信电子有限公司(Cable)"/>
    <s v="자동차(일반)"/>
    <s v="AVSS"/>
    <n v="100000639"/>
    <s v="AVSS"/>
    <s v="0.85SQ"/>
    <s v="B"/>
    <m/>
    <n v="1000"/>
    <s v="완제품"/>
    <s v="AVSS 0.85SQ(완제품)"/>
    <s v="A/R송장 (IN)"/>
    <n v="13000"/>
    <s v="M"/>
    <n v="99.97"/>
    <n v="0.6"/>
    <n v="7813"/>
  </r>
  <r>
    <x v="2"/>
    <s v="顾客"/>
    <s v="內需"/>
    <s v="-無-"/>
    <s v="C00001"/>
    <x v="2"/>
    <s v="江苏京信电子有限公司(Cable)"/>
    <s v="자동차(일반)"/>
    <s v="AVSS"/>
    <n v="100000649"/>
    <s v="AVSS"/>
    <s v="0.85SQ"/>
    <s v="Br"/>
    <m/>
    <n v="1000"/>
    <s v="완제품"/>
    <s v="AVSS 0.85SQ(완제품)"/>
    <s v="A/R송장 (IN)"/>
    <n v="4000"/>
    <s v="M"/>
    <n v="30.76"/>
    <n v="0.6"/>
    <n v="2404"/>
  </r>
  <r>
    <x v="2"/>
    <s v="顾客"/>
    <s v="內需"/>
    <s v="-無-"/>
    <s v="C00001"/>
    <x v="2"/>
    <s v="江苏京信电子有限公司(Cable)"/>
    <s v="자동차(일반)"/>
    <s v="AVSS"/>
    <n v="100000677"/>
    <s v="AVSS"/>
    <s v="0.85SQ"/>
    <s v="G"/>
    <m/>
    <n v="1000"/>
    <s v="완제품"/>
    <s v="AVSS 0.85SQ(완제품)"/>
    <s v="A/R송장 (IN)"/>
    <n v="3000"/>
    <s v="M"/>
    <n v="23.07"/>
    <n v="0.6"/>
    <n v="1803"/>
  </r>
  <r>
    <x v="2"/>
    <s v="顾客"/>
    <s v="內需"/>
    <s v="-無-"/>
    <s v="C00001"/>
    <x v="2"/>
    <s v="江苏京信电子有限公司(Cable)"/>
    <s v="자동차(일반)"/>
    <s v="AVSS"/>
    <n v="100000629"/>
    <s v="AVSS"/>
    <s v="0.85SQ"/>
    <s v="Gr"/>
    <m/>
    <n v="1000"/>
    <s v="완제품"/>
    <s v="AVSS 0.85SQ(완제품)"/>
    <s v="A/R송장 (IN)"/>
    <n v="11000"/>
    <s v="M"/>
    <n v="84.59"/>
    <n v="0.6"/>
    <n v="6611"/>
  </r>
  <r>
    <x v="2"/>
    <s v="顾客"/>
    <s v="內需"/>
    <s v="-無-"/>
    <s v="C00001"/>
    <x v="2"/>
    <s v="江苏京信电子有限公司(Cable)"/>
    <s v="자동차(일반)"/>
    <s v="AVSS"/>
    <n v="100000688"/>
    <s v="AVSS"/>
    <s v="0.85SQ"/>
    <s v="L"/>
    <m/>
    <n v="1000"/>
    <s v="완제품"/>
    <s v="AVSS 0.85SQ(완제품)"/>
    <s v="A/R송장 (IN)"/>
    <n v="4000"/>
    <s v="M"/>
    <n v="30.76"/>
    <n v="0.6"/>
    <n v="2404"/>
  </r>
  <r>
    <x v="2"/>
    <s v="顾客"/>
    <s v="內需"/>
    <s v="-無-"/>
    <s v="C00001"/>
    <x v="2"/>
    <s v="江苏京信电子有限公司(Cable)"/>
    <s v="자동차(일반)"/>
    <s v="AVSS"/>
    <n v="100000657"/>
    <s v="AVSS"/>
    <s v="0.85SQ"/>
    <s v="O"/>
    <m/>
    <n v="1000"/>
    <s v="완제품"/>
    <s v="AVSS 0.85SQ(완제품)"/>
    <s v="A/R송장 (IN)"/>
    <n v="6000"/>
    <s v="M"/>
    <n v="46.14"/>
    <n v="0.6"/>
    <n v="3606"/>
  </r>
  <r>
    <x v="2"/>
    <s v="顾客"/>
    <s v="內需"/>
    <s v="-無-"/>
    <s v="C00001"/>
    <x v="2"/>
    <s v="江苏京信电子有限公司(Cable)"/>
    <s v="자동차(일반)"/>
    <s v="AVSS"/>
    <n v="100000696"/>
    <s v="AVSS"/>
    <s v="0.85SQ"/>
    <s v="P"/>
    <m/>
    <n v="1000"/>
    <s v="완제품"/>
    <s v="AVSS 0.85SQ(완제품)"/>
    <s v="A/R송장 (IN)"/>
    <n v="4000"/>
    <s v="M"/>
    <n v="30.76"/>
    <n v="0.6"/>
    <n v="2404"/>
  </r>
  <r>
    <x v="2"/>
    <s v="顾客"/>
    <s v="內需"/>
    <s v="-無-"/>
    <s v="C00001"/>
    <x v="2"/>
    <s v="江苏京信电子有限公司(Cable)"/>
    <s v="자동차(일반)"/>
    <s v="AVSS"/>
    <n v="100000706"/>
    <s v="AVSS"/>
    <s v="0.85SQ"/>
    <s v="R"/>
    <m/>
    <n v="1000"/>
    <s v="완제품"/>
    <s v="AVSS 0.85SQ(완제품)"/>
    <s v="A/R송장 (IN)"/>
    <n v="1000"/>
    <s v="M"/>
    <n v="7.69"/>
    <n v="0.6"/>
    <n v="601"/>
  </r>
  <r>
    <x v="2"/>
    <s v="顾客"/>
    <s v="內需"/>
    <s v="-無-"/>
    <s v="C00001"/>
    <x v="2"/>
    <s v="江苏京信电子有限公司(Cable)"/>
    <s v="자동차(일반)"/>
    <s v="AVSS"/>
    <n v="100000729"/>
    <s v="AVSS"/>
    <s v="0.85SQ"/>
    <s v="W"/>
    <m/>
    <n v="1000"/>
    <s v="완제품"/>
    <s v="AVSS 0.85SQ(완제품)"/>
    <s v="A/R송장 (IN)"/>
    <n v="9000"/>
    <s v="M"/>
    <n v="69.209999999999994"/>
    <n v="0.6"/>
    <n v="5409"/>
  </r>
  <r>
    <x v="2"/>
    <s v="顾客"/>
    <s v="內需"/>
    <s v="-無-"/>
    <s v="C00001"/>
    <x v="2"/>
    <s v="江苏京信电子有限公司(Cable)"/>
    <s v="자동차(일반)"/>
    <s v="AVSS"/>
    <n v="100000759"/>
    <s v="AVSS"/>
    <s v="1.25SQ"/>
    <s v="B"/>
    <m/>
    <n v="700"/>
    <s v="완제품"/>
    <s v="AVSS 1.25SQ(완제품)"/>
    <s v="A/R송장 (IN)"/>
    <n v="9100"/>
    <s v="M"/>
    <n v="102.56"/>
    <n v="0.84"/>
    <n v="7678.58"/>
  </r>
  <r>
    <x v="2"/>
    <s v="顾客"/>
    <s v="內需"/>
    <s v="-無-"/>
    <s v="C00001"/>
    <x v="2"/>
    <s v="江苏京信电子有限公司(Cable)"/>
    <s v="자동차(일반)"/>
    <s v="AVSS"/>
    <n v="100000787"/>
    <s v="AVSS"/>
    <s v="1.25SQ"/>
    <s v="G"/>
    <m/>
    <n v="700"/>
    <s v="완제품"/>
    <s v="AVSS 1.25SQ(완제품)"/>
    <s v="A/R송장 (IN)"/>
    <n v="3500"/>
    <s v="M"/>
    <n v="39.450000000000003"/>
    <n v="0.84"/>
    <n v="2953.3"/>
  </r>
  <r>
    <x v="2"/>
    <s v="顾客"/>
    <s v="內需"/>
    <s v="-無-"/>
    <s v="C00001"/>
    <x v="2"/>
    <s v="江苏京信电子有限公司(Cable)"/>
    <s v="자동차(일반)"/>
    <s v="AVSS"/>
    <n v="100000750"/>
    <s v="AVSS"/>
    <s v="1.25SQ"/>
    <s v="Gr"/>
    <m/>
    <n v="700"/>
    <s v="완제품"/>
    <s v="AVSS 1.25SQ(완제품)"/>
    <s v="A/R송장 (IN)"/>
    <n v="2100"/>
    <s v="M"/>
    <n v="23.67"/>
    <n v="0.84"/>
    <n v="1771.98"/>
  </r>
  <r>
    <x v="2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1400"/>
    <s v="M"/>
    <n v="15.78"/>
    <n v="0.84"/>
    <n v="1181.32"/>
  </r>
  <r>
    <x v="2"/>
    <s v="顾客"/>
    <s v="內需"/>
    <s v="-無-"/>
    <s v="C00001"/>
    <x v="2"/>
    <s v="江苏京信电子有限公司(Cable)"/>
    <s v="자동차(일반)"/>
    <s v="AVSS"/>
    <n v="100000801"/>
    <s v="AVSS"/>
    <s v="1.25SQ"/>
    <s v="P"/>
    <m/>
    <n v="700"/>
    <s v="완제품"/>
    <s v="AVSS 1.25SQ(완제품)"/>
    <s v="A/R송장 (IN)"/>
    <n v="700"/>
    <s v="M"/>
    <n v="7.89"/>
    <n v="0.84"/>
    <n v="590.66"/>
  </r>
  <r>
    <x v="2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4200"/>
    <s v="M"/>
    <n v="47.33"/>
    <n v="0.84"/>
    <n v="3543.96"/>
  </r>
  <r>
    <x v="2"/>
    <s v="顾客"/>
    <s v="內需"/>
    <s v="-無-"/>
    <s v="C00001"/>
    <x v="2"/>
    <s v="江苏京信电子有限公司(Cable)"/>
    <s v="자동차(일반)"/>
    <s v="AVSS"/>
    <n v="100000824"/>
    <s v="AVSS"/>
    <s v="1.25SQ"/>
    <s v="W"/>
    <m/>
    <n v="700"/>
    <s v="완제품"/>
    <s v="AVSS 1.25SQ(완제품)"/>
    <s v="A/R송장 (IN)"/>
    <n v="2100"/>
    <s v="M"/>
    <n v="23.67"/>
    <n v="0.84"/>
    <n v="1771.98"/>
  </r>
  <r>
    <x v="2"/>
    <s v="顾客"/>
    <s v="內需"/>
    <s v="-無-"/>
    <s v="C00001"/>
    <x v="2"/>
    <s v="江苏京信电子有限公司(Cable)"/>
    <s v="자동차(일반)"/>
    <s v="AVSS"/>
    <n v="100000843"/>
    <s v="AVSS"/>
    <s v="2SQ"/>
    <s v="B"/>
    <m/>
    <n v="500"/>
    <s v="완제품"/>
    <s v="AVSS 2SQ(완제품)"/>
    <s v="A/R송장 (IN)"/>
    <n v="500"/>
    <s v="M"/>
    <n v="9.08"/>
    <n v="1.32"/>
    <n v="660.85"/>
  </r>
  <r>
    <x v="2"/>
    <s v="顾客"/>
    <s v="內需"/>
    <s v="-無-"/>
    <s v="C00001"/>
    <x v="2"/>
    <s v="江苏京信电子有限公司(Cable)"/>
    <s v="자동차(일반)"/>
    <s v="AVSS"/>
    <n v="100000862"/>
    <s v="AVSS"/>
    <s v="2SQ"/>
    <s v="G"/>
    <m/>
    <n v="500"/>
    <s v="완제품"/>
    <s v="AVSS 2SQ(완제품)"/>
    <s v="A/R송장 (IN)"/>
    <n v="1000"/>
    <s v="M"/>
    <n v="18.16"/>
    <n v="1.32"/>
    <n v="1321.7"/>
  </r>
  <r>
    <x v="2"/>
    <s v="顾客"/>
    <s v="內需"/>
    <s v="-無-"/>
    <s v="C00001"/>
    <x v="2"/>
    <s v="江苏京信电子有限公司(Cable)"/>
    <s v="자동차(일반)"/>
    <s v="AVSS"/>
    <n v="100000869"/>
    <s v="AVSS"/>
    <s v="2SQ"/>
    <s v="L"/>
    <m/>
    <n v="500"/>
    <s v="완제품"/>
    <s v="AVSS 2SQ(완제품)"/>
    <s v="A/R송장 (IN)"/>
    <n v="1000"/>
    <s v="M"/>
    <n v="18.16"/>
    <n v="1.32"/>
    <n v="1321.7"/>
  </r>
  <r>
    <x v="2"/>
    <s v="顾客"/>
    <s v="內需"/>
    <s v="-無-"/>
    <s v="C00001"/>
    <x v="2"/>
    <s v="江苏京信电子有限公司(Cable)"/>
    <s v="자동차(일반)"/>
    <s v="AVSS"/>
    <n v="100000872"/>
    <s v="AVSS"/>
    <s v="2SQ"/>
    <s v="P"/>
    <m/>
    <n v="500"/>
    <s v="완제품"/>
    <s v="AVSS 2SQ(완제품)"/>
    <s v="A/R송장 (IN)"/>
    <n v="1780"/>
    <s v="M"/>
    <n v="32.32"/>
    <n v="1.32"/>
    <n v="2352.63"/>
  </r>
  <r>
    <x v="2"/>
    <s v="顾客"/>
    <s v="內需"/>
    <s v="-無-"/>
    <s v="C00001"/>
    <x v="2"/>
    <s v="江苏京信电子有限公司(Cable)"/>
    <s v="자동차(일반)"/>
    <s v="AVSS"/>
    <n v="100000880"/>
    <s v="AVSS"/>
    <s v="2SQ"/>
    <s v="R"/>
    <m/>
    <n v="500"/>
    <s v="완제품"/>
    <s v="AVSS 2SQ(완제품)"/>
    <s v="A/R송장 (IN)"/>
    <n v="2500"/>
    <s v="M"/>
    <n v="45.4"/>
    <n v="1.32"/>
    <n v="3304.25"/>
  </r>
  <r>
    <x v="2"/>
    <s v="顾客"/>
    <s v="內需"/>
    <s v="-無-"/>
    <s v="C00001"/>
    <x v="2"/>
    <s v="江苏京信电子有限公司(Cable)"/>
    <s v="자동차(일반)"/>
    <s v="AVSS"/>
    <n v="100000888"/>
    <s v="AVSS"/>
    <s v="2SQ"/>
    <s v="W"/>
    <m/>
    <n v="500"/>
    <s v="완제품"/>
    <s v="AVSS 2SQ(완제품)"/>
    <s v="A/R송장 (IN)"/>
    <n v="500"/>
    <s v="M"/>
    <n v="9.08"/>
    <n v="1.32"/>
    <n v="660.85"/>
  </r>
  <r>
    <x v="2"/>
    <s v="顾客"/>
    <s v="內需"/>
    <s v="-無-"/>
    <s v="C00001"/>
    <x v="2"/>
    <s v="江苏京信电子有限公司(Cable)"/>
    <s v="자동차(일반)"/>
    <s v="AVSS"/>
    <n v="100000895"/>
    <s v="AVSS"/>
    <s v="2SQ"/>
    <s v="Y"/>
    <m/>
    <n v="500"/>
    <s v="완제품"/>
    <s v="AVSS 2SQ(완제품)"/>
    <s v="A/R송장 (IN)"/>
    <n v="500"/>
    <s v="M"/>
    <n v="9.08"/>
    <n v="1.32"/>
    <n v="660.85"/>
  </r>
  <r>
    <x v="2"/>
    <s v="顾客"/>
    <s v="內需"/>
    <s v="-無-"/>
    <s v="C00001"/>
    <x v="2"/>
    <s v="江苏京信电子有限公司(Cable)"/>
    <s v="자동차(일반)"/>
    <s v="AVSS"/>
    <n v="100011033"/>
    <s v="AVSS"/>
    <s v="1.25SQ"/>
    <s v="B"/>
    <s v="NPS"/>
    <n v="5000"/>
    <s v="완제품"/>
    <s v="AVSS 1.25SQ(완제품)"/>
    <s v="A/R송장 (IN)"/>
    <n v="15000"/>
    <s v="M"/>
    <n v="169.05"/>
    <n v="0.84"/>
    <n v="12657"/>
  </r>
  <r>
    <x v="2"/>
    <s v="顾客"/>
    <s v="內需"/>
    <s v="-無-"/>
    <s v="C00001"/>
    <x v="2"/>
    <s v="江苏京信电子有限公司(Cable)"/>
    <s v="자동차(일반)"/>
    <s v="AVSS"/>
    <n v="100011156"/>
    <s v="AVSS"/>
    <s v="0.3SQ"/>
    <s v="Gr/B"/>
    <s v="NPS"/>
    <n v="10000"/>
    <s v="완제품"/>
    <s v="AVSS 0.3SQ(완제품)"/>
    <s v="A/R송장 (IN)"/>
    <n v="8000"/>
    <s v="M"/>
    <n v="26.48"/>
    <n v="0.28999999999999998"/>
    <n v="2352.8000000000002"/>
  </r>
  <r>
    <x v="2"/>
    <s v="顾客"/>
    <s v="內需"/>
    <s v="-無-"/>
    <s v="C00001"/>
    <x v="2"/>
    <s v="江苏京信电子有限公司(Cable)"/>
    <s v="자동차(일반)"/>
    <s v="AVSS"/>
    <n v="100011156"/>
    <s v="AVSS"/>
    <s v="0.3SQ"/>
    <s v="Gr/B"/>
    <s v="NPS"/>
    <n v="10000"/>
    <s v="완제품"/>
    <s v="AVSS 0.3SQ(완제품)"/>
    <s v="A/R송장 (IN)"/>
    <n v="8000"/>
    <s v="M"/>
    <n v="26.48"/>
    <n v="0.28999999999999998"/>
    <n v="2352.8000000000002"/>
  </r>
  <r>
    <x v="2"/>
    <s v="顾客"/>
    <s v="內需"/>
    <s v="-無-"/>
    <s v="C00001"/>
    <x v="2"/>
    <s v="江苏京信电子有限公司(Cable)"/>
    <s v="자동차(일반)"/>
    <s v="AVSS"/>
    <n v="100011033"/>
    <s v="AVSS"/>
    <s v="1.25SQ"/>
    <s v="B"/>
    <s v="NPS"/>
    <n v="5000"/>
    <s v="완제품"/>
    <s v="AVSS 1.25SQ(완제품)"/>
    <s v="A/R송장 (IN)"/>
    <n v="25000"/>
    <s v="M"/>
    <n v="281.75"/>
    <n v="0.84"/>
    <n v="21095"/>
  </r>
  <r>
    <x v="2"/>
    <s v="顾客"/>
    <s v="內需"/>
    <s v="-無-"/>
    <s v="C00001"/>
    <x v="2"/>
    <s v="江苏京信电子有限公司(Cable)"/>
    <s v="자동차(일반)"/>
    <s v="AVSS"/>
    <n v="190000484"/>
    <s v="AVSS"/>
    <s v="0.5SQ"/>
    <s v="B"/>
    <s v="NPS"/>
    <n v="8000"/>
    <s v="완제품"/>
    <s v="AVSS 0.5SQ(완제품)"/>
    <s v="A/R송장 (IN)"/>
    <n v="72000"/>
    <s v="M"/>
    <n v="360.94"/>
    <n v="0.41"/>
    <n v="29498.400000000001"/>
  </r>
  <r>
    <x v="2"/>
    <s v="顾客"/>
    <s v="內需"/>
    <s v="-無-"/>
    <s v="C00001"/>
    <x v="2"/>
    <s v="江苏京信电子有限公司(Cable)"/>
    <s v="자동차(일반)"/>
    <s v="AVSS"/>
    <n v="190000382"/>
    <s v="AVSS"/>
    <s v="1.25SQ"/>
    <s v="R"/>
    <s v="NPS"/>
    <n v="5000"/>
    <s v="완제품"/>
    <s v="AVSS 1.25SQ(완제품)"/>
    <s v="A/R송장 (IN)"/>
    <n v="10000"/>
    <s v="M"/>
    <n v="112.7"/>
    <n v="0.84"/>
    <n v="8438"/>
  </r>
  <r>
    <x v="2"/>
    <s v="顾客"/>
    <s v="內需"/>
    <s v="-無-"/>
    <s v="C00001"/>
    <x v="2"/>
    <s v="江苏京信电子有限公司(Cable)"/>
    <s v="자동차(일반)"/>
    <s v="AVSS"/>
    <n v="190000485"/>
    <s v="AVSS"/>
    <s v="0.5SQ"/>
    <s v="L"/>
    <s v="NPS"/>
    <n v="8000"/>
    <s v="완제품"/>
    <s v="AVSS 0.5SQ(완제품)"/>
    <s v="A/R송장 (IN)"/>
    <n v="32000"/>
    <s v="M"/>
    <n v="160.41999999999999"/>
    <n v="0.41"/>
    <n v="13110.4"/>
  </r>
  <r>
    <x v="2"/>
    <s v="顾客"/>
    <s v="內需"/>
    <s v="-無-"/>
    <s v="C00001"/>
    <x v="2"/>
    <s v="江苏京信电子有限公司(Cable)"/>
    <s v="자동차(일반)"/>
    <s v="AVSS"/>
    <n v="190000381"/>
    <s v="AVSS"/>
    <s v="1.25SQ"/>
    <s v="P"/>
    <s v="NPS"/>
    <n v="5000"/>
    <s v="완제품"/>
    <s v="AVSS 1.25SQ(완제품)"/>
    <s v="A/R송장 (IN)"/>
    <n v="5000"/>
    <s v="M"/>
    <n v="56.35"/>
    <n v="0.84"/>
    <n v="4219"/>
  </r>
  <r>
    <x v="2"/>
    <s v="顾客"/>
    <s v="內需"/>
    <s v="-無-"/>
    <s v="C00001"/>
    <x v="2"/>
    <s v="江苏京信电子有限公司(Cable)"/>
    <s v="자동차(일반)"/>
    <s v="AVSS"/>
    <n v="100000929"/>
    <s v="AVSS"/>
    <s v="0.3SQ"/>
    <s v="Gr"/>
    <m/>
    <n v="1500"/>
    <s v="완제품"/>
    <s v="AVSS 0.3SQ(완제품)"/>
    <s v="A/R송장 (IN)"/>
    <n v="12000"/>
    <s v="M"/>
    <n v="39.72"/>
    <n v="0.28999999999999998"/>
    <n v="3529.2"/>
  </r>
  <r>
    <x v="2"/>
    <s v="顾客"/>
    <s v="內需"/>
    <s v="-無-"/>
    <s v="C00001"/>
    <x v="2"/>
    <s v="江苏京信电子有限公司(Cable)"/>
    <s v="자동차(일반)"/>
    <s v="AVSS"/>
    <n v="100000929"/>
    <s v="AVSS"/>
    <s v="0.3SQ"/>
    <s v="Gr"/>
    <m/>
    <n v="1500"/>
    <s v="완제품"/>
    <s v="AVSS 0.3SQ(완제품)"/>
    <s v="A/R송장 (IN)"/>
    <n v="13500"/>
    <s v="M"/>
    <n v="44.69"/>
    <n v="0.28999999999999998"/>
    <n v="3970.35"/>
  </r>
  <r>
    <x v="2"/>
    <s v="顾客"/>
    <s v="內需"/>
    <s v="-無-"/>
    <s v="C00001"/>
    <x v="2"/>
    <s v="江苏京信电子有限公司(Cable)"/>
    <s v="자동차(일반)"/>
    <s v="AVSS"/>
    <n v="100000934"/>
    <s v="AVSS"/>
    <s v="0.3SQ"/>
    <s v="B/W"/>
    <m/>
    <n v="1500"/>
    <s v="완제품"/>
    <s v="AVSS 0.3SQ(완제품)"/>
    <s v="A/R송장 (IN)"/>
    <n v="1500"/>
    <s v="M"/>
    <n v="4.97"/>
    <n v="0.28999999999999998"/>
    <n v="441.15"/>
  </r>
  <r>
    <x v="2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40000"/>
    <s v="M"/>
    <n v="132.36000000000001"/>
    <n v="0.28999999999999998"/>
    <n v="11764"/>
  </r>
  <r>
    <x v="2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30000"/>
    <s v="M"/>
    <n v="99.3"/>
    <n v="0.28999999999999998"/>
    <n v="8823"/>
  </r>
  <r>
    <x v="2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20000"/>
    <s v="M"/>
    <n v="66.180000000000007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60000"/>
    <s v="M"/>
    <n v="198.6"/>
    <n v="0.28999999999999998"/>
    <n v="17646"/>
  </r>
  <r>
    <x v="2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20000"/>
    <s v="M"/>
    <n v="66.2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20000"/>
    <s v="M"/>
    <n v="66.180000000000007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00011007"/>
    <s v="AVSS"/>
    <s v="0.3SQ"/>
    <s v="Y/B"/>
    <s v="NPS"/>
    <n v="10000"/>
    <s v="완제품"/>
    <s v="AVSS 0.3SQ(완제품)"/>
    <s v="A/R송장 (IN)"/>
    <n v="40000"/>
    <s v="M"/>
    <n v="132.4"/>
    <n v="0.28999999999999998"/>
    <n v="11764"/>
  </r>
  <r>
    <x v="2"/>
    <s v="顾客"/>
    <s v="內需"/>
    <s v="-無-"/>
    <s v="C00001"/>
    <x v="2"/>
    <s v="江苏京信电子有限公司(Cable)"/>
    <s v="자동차(일반)"/>
    <s v="AVSS"/>
    <n v="100020070"/>
    <s v="AVSS"/>
    <s v="0.5SQ"/>
    <s v="R/O"/>
    <s v="NPS"/>
    <n v="8000"/>
    <s v="완제품"/>
    <s v="AVSS 0.5SQ(완제품)"/>
    <s v="A/R송장 (IN)"/>
    <n v="16000"/>
    <s v="M"/>
    <n v="80.16"/>
    <n v="0.41"/>
    <n v="6555.2"/>
  </r>
  <r>
    <x v="2"/>
    <s v="顾客"/>
    <s v="內需"/>
    <s v="-無-"/>
    <s v="C00001"/>
    <x v="2"/>
    <s v="江苏京信电子有限公司(Cable)"/>
    <s v="자동차(일반)"/>
    <s v="AVSS"/>
    <n v="100018187"/>
    <s v="AVSS"/>
    <s v="0.5SQ"/>
    <s v="R/B"/>
    <s v="NPS"/>
    <n v="8000"/>
    <s v="완제품"/>
    <s v="AVSS 0.5SQ(완제품)"/>
    <s v="A/R송장 (IN)"/>
    <n v="16000"/>
    <s v="M"/>
    <n v="80.16"/>
    <n v="0.41"/>
    <n v="6555.2"/>
  </r>
  <r>
    <x v="2"/>
    <s v="顾客"/>
    <s v="內需"/>
    <s v="-無-"/>
    <s v="C00001"/>
    <x v="2"/>
    <s v="江苏京信电子有限公司(Cable)"/>
    <s v="자동차(일반)"/>
    <s v="AVSS"/>
    <n v="100011011"/>
    <s v="AVSS"/>
    <s v="0.3SQ"/>
    <s v="Gr/O"/>
    <s v="NPS"/>
    <n v="10000"/>
    <s v="완제품"/>
    <s v="AVSS 0.3SQ(완제품)"/>
    <s v="A/R송장 (IN)"/>
    <n v="20000"/>
    <s v="M"/>
    <n v="66.2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12000"/>
    <s v="M"/>
    <n v="39.72"/>
    <n v="0.28999999999999998"/>
    <n v="3529.2"/>
  </r>
  <r>
    <x v="2"/>
    <s v="顾客"/>
    <s v="內需"/>
    <s v="-無-"/>
    <s v="C00001"/>
    <x v="2"/>
    <s v="江苏京信电子有限公司(Cable)"/>
    <s v="자동차(일반)"/>
    <s v="AVSS"/>
    <n v="100000938"/>
    <s v="AVSS"/>
    <s v="0.3SQ"/>
    <s v="Br/O"/>
    <m/>
    <n v="1500"/>
    <s v="완제품"/>
    <s v="AVSS 0.3SQ(완제품)"/>
    <s v="A/R송장 (IN)"/>
    <n v="6000"/>
    <s v="M"/>
    <n v="19.86"/>
    <n v="0.28999999999999998"/>
    <n v="1764.6"/>
  </r>
  <r>
    <x v="2"/>
    <s v="顾客"/>
    <s v="內需"/>
    <s v="-無-"/>
    <s v="C00001"/>
    <x v="2"/>
    <s v="江苏京信电子有限公司(Cable)"/>
    <s v="자동차(일반)"/>
    <s v="AVSS"/>
    <n v="100000954"/>
    <s v="AVSS"/>
    <s v="0.3SQ"/>
    <s v="G/B"/>
    <m/>
    <n v="1500"/>
    <s v="완제품"/>
    <s v="AVSS 0.3SQ(완제품)"/>
    <s v="A/R송장 (IN)"/>
    <n v="10500"/>
    <s v="M"/>
    <n v="34.76"/>
    <n v="0.28999999999999998"/>
    <n v="3088.05"/>
  </r>
  <r>
    <x v="2"/>
    <s v="顾客"/>
    <s v="內需"/>
    <s v="-無-"/>
    <s v="C00001"/>
    <x v="2"/>
    <s v="江苏京信电子有限公司(Cable)"/>
    <s v="자동차(일반)"/>
    <s v="AVSS"/>
    <n v="100000955"/>
    <s v="AVSS"/>
    <s v="0.3SQ"/>
    <s v="G/O"/>
    <m/>
    <n v="1500"/>
    <s v="완제품"/>
    <s v="AVSS 0.3SQ(완제품)"/>
    <s v="A/R송장 (IN)"/>
    <n v="10500"/>
    <s v="M"/>
    <n v="34.76"/>
    <n v="0.28999999999999998"/>
    <n v="3088.05"/>
  </r>
  <r>
    <x v="2"/>
    <s v="顾客"/>
    <s v="內需"/>
    <s v="-無-"/>
    <s v="C00001"/>
    <x v="2"/>
    <s v="江苏京信电子有限公司(Cable)"/>
    <s v="자동차(일반)"/>
    <s v="AVSS"/>
    <n v="100000929"/>
    <s v="AVSS"/>
    <s v="0.3SQ"/>
    <s v="Gr"/>
    <m/>
    <n v="1500"/>
    <s v="완제품"/>
    <s v="AVSS 0.3SQ(완제품)"/>
    <s v="A/R송장 (IN)"/>
    <n v="46500"/>
    <s v="M"/>
    <n v="153.91999999999999"/>
    <n v="0.28999999999999998"/>
    <n v="13675.65"/>
  </r>
  <r>
    <x v="2"/>
    <s v="顾客"/>
    <s v="內需"/>
    <s v="-無-"/>
    <s v="C00001"/>
    <x v="2"/>
    <s v="江苏京信电子有限公司(Cable)"/>
    <s v="자동차(일반)"/>
    <s v="AVSS"/>
    <n v="100000962"/>
    <s v="AVSS"/>
    <s v="0.3SQ"/>
    <s v="L/B"/>
    <m/>
    <n v="1500"/>
    <s v="완제품"/>
    <s v="AVSS 0.3SQ(완제품)"/>
    <s v="A/R송장 (IN)"/>
    <n v="3000"/>
    <s v="M"/>
    <n v="9.93"/>
    <n v="0.28999999999999998"/>
    <n v="882.3"/>
  </r>
  <r>
    <x v="2"/>
    <s v="顾客"/>
    <s v="內需"/>
    <s v="-無-"/>
    <s v="C00001"/>
    <x v="2"/>
    <s v="江苏京信电子有限公司(Cable)"/>
    <s v="자동차(일반)"/>
    <s v="AVSS"/>
    <n v="100000963"/>
    <s v="AVSS"/>
    <s v="0.3SQ"/>
    <s v="L/O"/>
    <m/>
    <n v="1500"/>
    <s v="완제품"/>
    <s v="AVSS 0.3SQ(완제품)"/>
    <s v="A/R송장 (IN)"/>
    <n v="12000"/>
    <s v="M"/>
    <n v="39.72"/>
    <n v="0.28999999999999998"/>
    <n v="3529.2"/>
  </r>
  <r>
    <x v="2"/>
    <s v="顾客"/>
    <s v="內需"/>
    <s v="-無-"/>
    <s v="C00001"/>
    <x v="2"/>
    <s v="江苏京信电子有限公司(Cable)"/>
    <s v="자동차(일반)"/>
    <s v="AVSS"/>
    <n v="100000945"/>
    <s v="AVSS"/>
    <s v="0.3SQ"/>
    <s v="O/B"/>
    <m/>
    <n v="1500"/>
    <s v="완제품"/>
    <s v="AVSS 0.3SQ(완제품)"/>
    <s v="A/R송장 (IN)"/>
    <n v="4500"/>
    <s v="M"/>
    <n v="14.9"/>
    <n v="0.28999999999999998"/>
    <n v="1323.45"/>
  </r>
  <r>
    <x v="2"/>
    <s v="顾客"/>
    <s v="內需"/>
    <s v="-無-"/>
    <s v="C00001"/>
    <x v="2"/>
    <s v="江苏京信电子有限公司(Cable)"/>
    <s v="자동차(일반)"/>
    <s v="AVSS"/>
    <n v="100000969"/>
    <s v="AVSS"/>
    <s v="0.3SQ"/>
    <s v="P/B"/>
    <m/>
    <n v="1500"/>
    <s v="완제품"/>
    <s v="AVSS 0.3SQ(완제품)"/>
    <s v="A/R송장 (IN)"/>
    <n v="9000"/>
    <s v="M"/>
    <n v="29.79"/>
    <n v="0.28999999999999998"/>
    <n v="2646.9"/>
  </r>
  <r>
    <x v="2"/>
    <s v="顾客"/>
    <s v="內需"/>
    <s v="-無-"/>
    <s v="C00001"/>
    <x v="2"/>
    <s v="江苏京信电子有限公司(Cable)"/>
    <s v="자동차(일반)"/>
    <s v="AVSS"/>
    <n v="100000973"/>
    <s v="AVSS"/>
    <s v="0.3SQ"/>
    <s v="R/B"/>
    <m/>
    <n v="1500"/>
    <s v="완제품"/>
    <s v="AVSS 0.3SQ(완제품)"/>
    <s v="A/R송장 (IN)"/>
    <n v="19500"/>
    <s v="M"/>
    <n v="64.55"/>
    <n v="0.28999999999999998"/>
    <n v="5734.95"/>
  </r>
  <r>
    <x v="2"/>
    <s v="顾客"/>
    <s v="內需"/>
    <s v="-無-"/>
    <s v="C00001"/>
    <x v="2"/>
    <s v="江苏京信电子有限公司(Cable)"/>
    <s v="자동차(일반)"/>
    <s v="AVSS"/>
    <n v="100000974"/>
    <s v="AVSS"/>
    <s v="0.3SQ"/>
    <s v="R/O"/>
    <m/>
    <n v="1500"/>
    <s v="완제품"/>
    <s v="AVSS 0.3SQ(완제품)"/>
    <s v="A/R송장 (IN)"/>
    <n v="12000"/>
    <s v="M"/>
    <n v="39.72"/>
    <n v="0.28999999999999998"/>
    <n v="3529.2"/>
  </r>
  <r>
    <x v="2"/>
    <s v="顾客"/>
    <s v="內需"/>
    <s v="-無-"/>
    <s v="C00001"/>
    <x v="2"/>
    <s v="江苏京信电子有限公司(Cable)"/>
    <s v="자동차(일반)"/>
    <s v="AVSS"/>
    <n v="100000986"/>
    <s v="AVSS"/>
    <s v="0.3SQ"/>
    <s v="W/B"/>
    <m/>
    <n v="1500"/>
    <s v="완제품"/>
    <s v="AVSS 0.3SQ(완제품)"/>
    <s v="A/R송장 (IN)"/>
    <n v="7500"/>
    <s v="M"/>
    <n v="24.83"/>
    <n v="0.28999999999999998"/>
    <n v="2205.75"/>
  </r>
  <r>
    <x v="2"/>
    <s v="顾客"/>
    <s v="內需"/>
    <s v="-無-"/>
    <s v="C00001"/>
    <x v="2"/>
    <s v="江苏京信电子有限公司(Cable)"/>
    <s v="자동차(일반)"/>
    <s v="AVSS"/>
    <n v="100000987"/>
    <s v="AVSS"/>
    <s v="0.3SQ"/>
    <s v="W/O"/>
    <m/>
    <n v="1500"/>
    <s v="완제품"/>
    <s v="AVSS 0.3SQ(완제품)"/>
    <s v="A/R송장 (IN)"/>
    <n v="12000"/>
    <s v="M"/>
    <n v="39.72"/>
    <n v="0.28999999999999998"/>
    <n v="3529.2"/>
  </r>
  <r>
    <x v="2"/>
    <s v="顾客"/>
    <s v="內需"/>
    <s v="-無-"/>
    <s v="C00001"/>
    <x v="2"/>
    <s v="江苏京信电子有限公司(Cable)"/>
    <s v="자동차(일반)"/>
    <s v="AVSS"/>
    <n v="100000995"/>
    <s v="AVSS"/>
    <s v="0.3SQ"/>
    <s v="Y/O"/>
    <m/>
    <n v="1500"/>
    <s v="완제품"/>
    <s v="AVSS 0.3SQ(완제품)"/>
    <s v="A/R송장 (IN)"/>
    <n v="10500"/>
    <s v="M"/>
    <n v="34.76"/>
    <n v="0.28999999999999998"/>
    <n v="3088.05"/>
  </r>
  <r>
    <x v="2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40000"/>
    <s v="M"/>
    <n v="132.4"/>
    <n v="0.28999999999999998"/>
    <n v="11764"/>
  </r>
  <r>
    <x v="2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60000"/>
    <s v="M"/>
    <n v="198.6"/>
    <n v="0.28999999999999998"/>
    <n v="17646"/>
  </r>
  <r>
    <x v="2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40000"/>
    <s v="M"/>
    <n v="132.36000000000001"/>
    <n v="0.28999999999999998"/>
    <n v="11764"/>
  </r>
  <r>
    <x v="2"/>
    <s v="顾客"/>
    <s v="內需"/>
    <s v="-無-"/>
    <s v="C00001"/>
    <x v="2"/>
    <s v="江苏京信电子有限公司(Cable)"/>
    <s v="자동차(일반)"/>
    <s v="AVSS"/>
    <n v="100000492"/>
    <s v="AVSS"/>
    <s v="0.5SQ"/>
    <s v="B/O"/>
    <m/>
    <n v="1000"/>
    <s v="완제품"/>
    <s v="AVSS 0.5SQ(완제품)"/>
    <s v="A/R송장 (IN)"/>
    <n v="2000"/>
    <s v="M"/>
    <n v="10.02"/>
    <n v="0.41"/>
    <n v="819.4"/>
  </r>
  <r>
    <x v="2"/>
    <s v="顾客"/>
    <s v="內需"/>
    <s v="-無-"/>
    <s v="C00001"/>
    <x v="2"/>
    <s v="江苏京信电子有限公司(Cable)"/>
    <s v="자동차(일반)"/>
    <s v="AVSS"/>
    <n v="100000535"/>
    <s v="AVSS"/>
    <s v="0.5SQ"/>
    <s v="G/O"/>
    <m/>
    <n v="1000"/>
    <s v="완제품"/>
    <s v="AVSS 0.5SQ(완제품)"/>
    <s v="A/R송장 (IN)"/>
    <n v="1000"/>
    <s v="M"/>
    <n v="5.01"/>
    <n v="0.41"/>
    <n v="409.7"/>
  </r>
  <r>
    <x v="2"/>
    <s v="顾客"/>
    <s v="內需"/>
    <s v="-無-"/>
    <s v="C00001"/>
    <x v="2"/>
    <s v="江苏京信电子有限公司(Cable)"/>
    <s v="자동차(일반)"/>
    <s v="AVSS"/>
    <n v="100000482"/>
    <s v="AVSS"/>
    <s v="0.5SQ"/>
    <s v="Gr/O"/>
    <m/>
    <n v="1000"/>
    <s v="완제품"/>
    <s v="AVSS 0.5SQ(완제품)"/>
    <s v="A/R송장 (IN)"/>
    <n v="3000"/>
    <s v="M"/>
    <n v="15.03"/>
    <n v="0.41"/>
    <n v="1229.0999999999999"/>
  </r>
  <r>
    <x v="2"/>
    <s v="顾客"/>
    <s v="內需"/>
    <s v="-無-"/>
    <s v="C00001"/>
    <x v="2"/>
    <s v="江苏京信电子有限公司(Cable)"/>
    <s v="자동차(일반)"/>
    <s v="AVSS"/>
    <n v="100000546"/>
    <s v="AVSS"/>
    <s v="0.5SQ"/>
    <s v="L/B"/>
    <m/>
    <n v="1000"/>
    <s v="완제품"/>
    <s v="AVSS 0.5SQ(완제품)"/>
    <s v="A/R송장 (IN)"/>
    <n v="3000"/>
    <s v="M"/>
    <n v="15.03"/>
    <n v="0.41"/>
    <n v="1229.0999999999999"/>
  </r>
  <r>
    <x v="2"/>
    <s v="顾客"/>
    <s v="內需"/>
    <s v="-無-"/>
    <s v="C00001"/>
    <x v="2"/>
    <s v="江苏京信电子有限公司(Cable)"/>
    <s v="자동차(일반)"/>
    <s v="AVSS"/>
    <n v="100000549"/>
    <s v="AVSS"/>
    <s v="0.5SQ"/>
    <s v="L/O"/>
    <m/>
    <n v="1000"/>
    <s v="완제품"/>
    <s v="AVSS 0.5SQ(완제품)"/>
    <s v="A/R송장 (IN)"/>
    <n v="1000"/>
    <s v="M"/>
    <n v="5.01"/>
    <n v="0.41"/>
    <n v="409.7"/>
  </r>
  <r>
    <x v="2"/>
    <s v="顾客"/>
    <s v="內需"/>
    <s v="-無-"/>
    <s v="C00001"/>
    <x v="2"/>
    <s v="江苏京信电子有限公司(Cable)"/>
    <s v="자동차(일반)"/>
    <s v="AVSS"/>
    <n v="100000524"/>
    <s v="AVSS"/>
    <s v="0.5SQ"/>
    <s v="O"/>
    <m/>
    <n v="1000"/>
    <s v="완제품"/>
    <s v="AVSS 0.5SQ(완제품)"/>
    <s v="A/R송장 (IN)"/>
    <n v="3000"/>
    <s v="M"/>
    <n v="15.03"/>
    <n v="0.41"/>
    <n v="1229.0999999999999"/>
  </r>
  <r>
    <x v="2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6000"/>
    <s v="M"/>
    <n v="30.06"/>
    <n v="0.41"/>
    <n v="2458.1999999999998"/>
  </r>
  <r>
    <x v="2"/>
    <s v="顾客"/>
    <s v="內需"/>
    <s v="-無-"/>
    <s v="C00001"/>
    <x v="2"/>
    <s v="江苏京信电子有限公司(Cable)"/>
    <s v="자동차(일반)"/>
    <s v="AVSS"/>
    <n v="100000611"/>
    <s v="AVSS"/>
    <s v="0.5SQ"/>
    <s v="Y/B"/>
    <m/>
    <n v="1000"/>
    <s v="완제품"/>
    <s v="AVSS 0.5SQ(완제품)"/>
    <s v="A/R송장 (IN)"/>
    <n v="5000"/>
    <s v="M"/>
    <n v="25.05"/>
    <n v="0.41"/>
    <n v="2048.5"/>
  </r>
  <r>
    <x v="2"/>
    <s v="顾客"/>
    <s v="內需"/>
    <s v="-無-"/>
    <s v="C00001"/>
    <x v="2"/>
    <s v="江苏京信电子有限公司(Cable)"/>
    <s v="자동차(일반)"/>
    <s v="AVSS"/>
    <n v="100000639"/>
    <s v="AVSS"/>
    <s v="0.85SQ"/>
    <s v="B"/>
    <m/>
    <n v="1000"/>
    <s v="완제품"/>
    <s v="AVSS 0.85SQ(완제품)"/>
    <s v="A/R송장 (IN)"/>
    <n v="4000"/>
    <s v="M"/>
    <n v="30.76"/>
    <n v="0.6"/>
    <n v="2404"/>
  </r>
  <r>
    <x v="2"/>
    <s v="顾客"/>
    <s v="內需"/>
    <s v="-無-"/>
    <s v="C00001"/>
    <x v="2"/>
    <s v="江苏京信电子有限公司(Cable)"/>
    <s v="자동차(일반)"/>
    <s v="AVSS"/>
    <n v="100000649"/>
    <s v="AVSS"/>
    <s v="0.85SQ"/>
    <s v="Br"/>
    <m/>
    <n v="1000"/>
    <s v="완제품"/>
    <s v="AVSS 0.85SQ(완제품)"/>
    <s v="A/R송장 (IN)"/>
    <n v="10000"/>
    <s v="M"/>
    <n v="76.900000000000006"/>
    <n v="0.6"/>
    <n v="6010"/>
  </r>
  <r>
    <x v="2"/>
    <s v="顾客"/>
    <s v="內需"/>
    <s v="-無-"/>
    <s v="C00001"/>
    <x v="2"/>
    <s v="江苏京信电子有限公司(Cable)"/>
    <s v="자동차(일반)"/>
    <s v="AVSS"/>
    <n v="100000677"/>
    <s v="AVSS"/>
    <s v="0.85SQ"/>
    <s v="G"/>
    <m/>
    <n v="1000"/>
    <s v="완제품"/>
    <s v="AVSS 0.85SQ(완제품)"/>
    <s v="A/R송장 (IN)"/>
    <n v="5000"/>
    <s v="M"/>
    <n v="38.450000000000003"/>
    <n v="0.6"/>
    <n v="3005"/>
  </r>
  <r>
    <x v="2"/>
    <s v="顾客"/>
    <s v="內需"/>
    <s v="-無-"/>
    <s v="C00001"/>
    <x v="2"/>
    <s v="江苏京信电子有限公司(Cable)"/>
    <s v="자동차(일반)"/>
    <s v="AVSS"/>
    <n v="100000629"/>
    <s v="AVSS"/>
    <s v="0.85SQ"/>
    <s v="Gr"/>
    <m/>
    <n v="1000"/>
    <s v="완제품"/>
    <s v="AVSS 0.85SQ(완제품)"/>
    <s v="A/R송장 (IN)"/>
    <n v="17000"/>
    <s v="M"/>
    <n v="130.72999999999999"/>
    <n v="0.6"/>
    <n v="10217"/>
  </r>
  <r>
    <x v="2"/>
    <s v="顾客"/>
    <s v="內需"/>
    <s v="-無-"/>
    <s v="C00001"/>
    <x v="2"/>
    <s v="江苏京信电子有限公司(Cable)"/>
    <s v="자동차(일반)"/>
    <s v="AVSS"/>
    <n v="100000657"/>
    <s v="AVSS"/>
    <s v="0.85SQ"/>
    <s v="O"/>
    <m/>
    <n v="1000"/>
    <s v="완제품"/>
    <s v="AVSS 0.85SQ(완제품)"/>
    <s v="A/R송장 (IN)"/>
    <n v="10000"/>
    <s v="M"/>
    <n v="76.900000000000006"/>
    <n v="0.6"/>
    <n v="6010"/>
  </r>
  <r>
    <x v="2"/>
    <s v="顾客"/>
    <s v="內需"/>
    <s v="-無-"/>
    <s v="C00001"/>
    <x v="2"/>
    <s v="江苏京信电子有限公司(Cable)"/>
    <s v="자동차(일반)"/>
    <s v="AVSS"/>
    <n v="100000696"/>
    <s v="AVSS"/>
    <s v="0.85SQ"/>
    <s v="P"/>
    <m/>
    <n v="1000"/>
    <s v="완제품"/>
    <s v="AVSS 0.85SQ(완제품)"/>
    <s v="A/R송장 (IN)"/>
    <n v="3000"/>
    <s v="M"/>
    <n v="23.07"/>
    <n v="0.6"/>
    <n v="1803"/>
  </r>
  <r>
    <x v="2"/>
    <s v="顾客"/>
    <s v="內需"/>
    <s v="-無-"/>
    <s v="C00001"/>
    <x v="2"/>
    <s v="江苏京信电子有限公司(Cable)"/>
    <s v="자동차(일반)"/>
    <s v="AVSS"/>
    <n v="100000706"/>
    <s v="AVSS"/>
    <s v="0.85SQ"/>
    <s v="R"/>
    <m/>
    <n v="1000"/>
    <s v="완제품"/>
    <s v="AVSS 0.85SQ(완제품)"/>
    <s v="A/R송장 (IN)"/>
    <n v="3000"/>
    <s v="M"/>
    <n v="23.07"/>
    <n v="0.6"/>
    <n v="1803"/>
  </r>
  <r>
    <x v="2"/>
    <s v="顾客"/>
    <s v="內需"/>
    <s v="-無-"/>
    <s v="C00001"/>
    <x v="2"/>
    <s v="江苏京信电子有限公司(Cable)"/>
    <s v="자동차(일반)"/>
    <s v="AVSS"/>
    <n v="100000729"/>
    <s v="AVSS"/>
    <s v="0.85SQ"/>
    <s v="W"/>
    <m/>
    <n v="1000"/>
    <s v="완제품"/>
    <s v="AVSS 0.85SQ(완제품)"/>
    <s v="A/R송장 (IN)"/>
    <n v="1000"/>
    <s v="M"/>
    <n v="7.69"/>
    <n v="0.6"/>
    <n v="601"/>
  </r>
  <r>
    <x v="2"/>
    <s v="顾客"/>
    <s v="內需"/>
    <s v="-無-"/>
    <s v="C00001"/>
    <x v="2"/>
    <s v="江苏京信电子有限公司(Cable)"/>
    <s v="자동차(일반)"/>
    <s v="AVSS"/>
    <n v="100000741"/>
    <s v="AVSS"/>
    <s v="0.85SQ"/>
    <s v="Y"/>
    <m/>
    <n v="1000"/>
    <s v="완제품"/>
    <s v="AVSS 0.85SQ(완제품)"/>
    <s v="A/R송장 (IN)"/>
    <n v="2000"/>
    <s v="M"/>
    <n v="15.38"/>
    <n v="0.6"/>
    <n v="1202"/>
  </r>
  <r>
    <x v="2"/>
    <s v="顾客"/>
    <s v="內需"/>
    <s v="-無-"/>
    <s v="C00001"/>
    <x v="2"/>
    <s v="江苏京信电子有限公司(Cable)"/>
    <s v="자동차(일반)"/>
    <s v="AVSS"/>
    <n v="100000759"/>
    <s v="AVSS"/>
    <s v="1.25SQ"/>
    <s v="B"/>
    <m/>
    <n v="700"/>
    <s v="완제품"/>
    <s v="AVSS 1.25SQ(완제품)"/>
    <s v="A/R송장 (IN)"/>
    <n v="700"/>
    <s v="M"/>
    <n v="7.89"/>
    <n v="0.84"/>
    <n v="590.66"/>
  </r>
  <r>
    <x v="2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1400"/>
    <s v="M"/>
    <n v="15.78"/>
    <n v="0.84"/>
    <n v="1181.32"/>
  </r>
  <r>
    <x v="2"/>
    <s v="顾客"/>
    <s v="內需"/>
    <s v="-無-"/>
    <s v="C00001"/>
    <x v="2"/>
    <s v="江苏京信电子有限公司(Cable)"/>
    <s v="자동차(일반)"/>
    <s v="AVSS"/>
    <n v="100000787"/>
    <s v="AVSS"/>
    <s v="1.25SQ"/>
    <s v="G"/>
    <m/>
    <n v="700"/>
    <s v="완제품"/>
    <s v="AVSS 1.25SQ(완제품)"/>
    <s v="A/R송장 (IN)"/>
    <n v="2100"/>
    <s v="M"/>
    <n v="23.67"/>
    <n v="0.84"/>
    <n v="1771.98"/>
  </r>
  <r>
    <x v="2"/>
    <s v="顾客"/>
    <s v="內需"/>
    <s v="-無-"/>
    <s v="C00001"/>
    <x v="2"/>
    <s v="江苏京信电子有限公司(Cable)"/>
    <s v="자동차(일반)"/>
    <s v="AVSS"/>
    <n v="100000750"/>
    <s v="AVSS"/>
    <s v="1.25SQ"/>
    <s v="Gr"/>
    <m/>
    <n v="700"/>
    <s v="완제품"/>
    <s v="AVSS 1.25SQ(완제품)"/>
    <s v="A/R송장 (IN)"/>
    <n v="1400"/>
    <s v="M"/>
    <n v="15.78"/>
    <n v="0.84"/>
    <n v="1181.32"/>
  </r>
  <r>
    <x v="2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700"/>
    <s v="M"/>
    <n v="7.89"/>
    <n v="0.84"/>
    <n v="590.66"/>
  </r>
  <r>
    <x v="2"/>
    <s v="顾客"/>
    <s v="內需"/>
    <s v="-無-"/>
    <s v="C00001"/>
    <x v="2"/>
    <s v="江苏京信电子有限公司(Cable)"/>
    <s v="자동차(일반)"/>
    <s v="AVSS"/>
    <n v="100000773"/>
    <s v="AVSS"/>
    <s v="1.25SQ"/>
    <s v="O"/>
    <m/>
    <n v="700"/>
    <s v="완제품"/>
    <s v="AVSS 1.25SQ(완제품)"/>
    <s v="A/R송장 (IN)"/>
    <n v="2800"/>
    <s v="M"/>
    <n v="31.56"/>
    <n v="0.84"/>
    <n v="2362.64"/>
  </r>
  <r>
    <x v="2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2800"/>
    <s v="M"/>
    <n v="31.56"/>
    <n v="0.84"/>
    <n v="2362.64"/>
  </r>
  <r>
    <x v="2"/>
    <s v="顾客"/>
    <s v="內需"/>
    <s v="-無-"/>
    <s v="C00001"/>
    <x v="2"/>
    <s v="江苏京信电子有限公司(Cable)"/>
    <s v="자동차(일반)"/>
    <s v="AVSS"/>
    <n v="100000824"/>
    <s v="AVSS"/>
    <s v="1.25SQ"/>
    <s v="W"/>
    <m/>
    <n v="700"/>
    <s v="완제품"/>
    <s v="AVSS 1.25SQ(완제품)"/>
    <s v="A/R송장 (IN)"/>
    <n v="700"/>
    <s v="M"/>
    <n v="7.89"/>
    <n v="0.84"/>
    <n v="590.66"/>
  </r>
  <r>
    <x v="2"/>
    <s v="顾客"/>
    <s v="內需"/>
    <s v="-無-"/>
    <s v="C00001"/>
    <x v="2"/>
    <s v="江苏京信电子有限公司(Cable)"/>
    <s v="자동차(일반)"/>
    <s v="AVSS"/>
    <n v="100000862"/>
    <s v="AVSS"/>
    <s v="2SQ"/>
    <s v="G"/>
    <m/>
    <n v="500"/>
    <s v="완제품"/>
    <s v="AVSS 2SQ(완제품)"/>
    <s v="A/R송장 (IN)"/>
    <n v="500"/>
    <s v="M"/>
    <n v="9.08"/>
    <n v="1.32"/>
    <n v="660.85"/>
  </r>
  <r>
    <x v="2"/>
    <s v="顾客"/>
    <s v="內需"/>
    <s v="-無-"/>
    <s v="C00001"/>
    <x v="2"/>
    <s v="江苏京信电子有限公司(Cable)"/>
    <s v="자동차(일반)"/>
    <s v="AVSS"/>
    <n v="100000869"/>
    <s v="AVSS"/>
    <s v="2SQ"/>
    <s v="L"/>
    <m/>
    <n v="500"/>
    <s v="완제품"/>
    <s v="AVSS 2SQ(완제품)"/>
    <s v="A/R송장 (IN)"/>
    <n v="1500"/>
    <s v="M"/>
    <n v="27.24"/>
    <n v="1.32"/>
    <n v="1982.55"/>
  </r>
  <r>
    <x v="2"/>
    <s v="顾客"/>
    <s v="內需"/>
    <s v="-無-"/>
    <s v="C00001"/>
    <x v="2"/>
    <s v="江苏京信电子有限公司(Cable)"/>
    <s v="자동차(일반)"/>
    <s v="AVSS"/>
    <n v="100000852"/>
    <s v="AVSS"/>
    <s v="2SQ"/>
    <s v="O"/>
    <m/>
    <n v="500"/>
    <s v="완제품"/>
    <s v="AVSS 2SQ(완제품)"/>
    <s v="A/R송장 (IN)"/>
    <n v="1000"/>
    <s v="M"/>
    <n v="18.16"/>
    <n v="1.32"/>
    <n v="1321.7"/>
  </r>
  <r>
    <x v="2"/>
    <s v="顾客"/>
    <s v="內需"/>
    <s v="-無-"/>
    <s v="C00001"/>
    <x v="2"/>
    <s v="江苏京信电子有限公司(Cable)"/>
    <s v="자동차(일반)"/>
    <s v="AVSS"/>
    <n v="100000872"/>
    <s v="AVSS"/>
    <s v="2SQ"/>
    <s v="P"/>
    <m/>
    <n v="500"/>
    <s v="완제품"/>
    <s v="AVSS 2SQ(완제품)"/>
    <s v="A/R송장 (IN)"/>
    <n v="2500"/>
    <s v="M"/>
    <n v="45.4"/>
    <n v="1.32"/>
    <n v="3304.25"/>
  </r>
  <r>
    <x v="2"/>
    <s v="顾客"/>
    <s v="內需"/>
    <s v="-無-"/>
    <s v="C00001"/>
    <x v="2"/>
    <s v="江苏京信电子有限公司(Cable)"/>
    <s v="자동차(일반)"/>
    <s v="AVSS"/>
    <n v="100000880"/>
    <s v="AVSS"/>
    <s v="2SQ"/>
    <s v="R"/>
    <m/>
    <n v="500"/>
    <s v="완제품"/>
    <s v="AVSS 2SQ(완제품)"/>
    <s v="A/R송장 (IN)"/>
    <n v="4500"/>
    <s v="M"/>
    <n v="81.72"/>
    <n v="1.32"/>
    <n v="5947.65"/>
  </r>
  <r>
    <x v="2"/>
    <s v="顾客"/>
    <s v="內需"/>
    <s v="-無-"/>
    <s v="C00001"/>
    <x v="2"/>
    <s v="江苏京信电子有限公司(Cable)"/>
    <s v="자동차(일반)"/>
    <s v="AVSS"/>
    <n v="100000888"/>
    <s v="AVSS"/>
    <s v="2SQ"/>
    <s v="W"/>
    <m/>
    <n v="500"/>
    <s v="완제품"/>
    <s v="AVSS 2SQ(완제품)"/>
    <s v="A/R송장 (IN)"/>
    <n v="1000"/>
    <s v="M"/>
    <n v="18.16"/>
    <n v="1.32"/>
    <n v="1321.7"/>
  </r>
  <r>
    <x v="2"/>
    <s v="顾客"/>
    <s v="內需"/>
    <s v="-無-"/>
    <s v="C00001"/>
    <x v="2"/>
    <s v="江苏京信电子有限公司(Cable)"/>
    <s v="자동차(일반)"/>
    <s v="AVSS"/>
    <n v="100011023"/>
    <s v="AVSS"/>
    <s v="0.5SQ"/>
    <s v="Br"/>
    <s v="NPS"/>
    <n v="8000"/>
    <s v="완제품"/>
    <s v="AVSS 0.5SQ(완제품)"/>
    <s v="A/R송장 (IN)"/>
    <n v="16000"/>
    <s v="M"/>
    <n v="80.16"/>
    <n v="0.41"/>
    <n v="6555.2"/>
  </r>
  <r>
    <x v="2"/>
    <s v="顾客"/>
    <s v="內需"/>
    <s v="-無-"/>
    <s v="C00001"/>
    <x v="2"/>
    <s v="江苏京信电子有限公司(Cable)"/>
    <s v="자동차(일반)"/>
    <s v="AVSS"/>
    <n v="100011023"/>
    <s v="AVSS"/>
    <s v="0.5SQ"/>
    <s v="Br"/>
    <s v="NPS"/>
    <n v="8000"/>
    <s v="완제품"/>
    <s v="AVSS 0.5SQ(완제품)"/>
    <s v="A/R송장 (IN)"/>
    <n v="8000"/>
    <s v="M"/>
    <n v="40.08"/>
    <n v="0.41"/>
    <n v="3277.6"/>
  </r>
  <r>
    <x v="2"/>
    <s v="顾客"/>
    <s v="內需"/>
    <s v="-無-"/>
    <s v="C00001"/>
    <x v="2"/>
    <s v="江苏京信电子有限公司(Cable)"/>
    <s v="자동차(일반)"/>
    <s v="AVSS"/>
    <n v="100000938"/>
    <s v="AVSS"/>
    <s v="0.3SQ"/>
    <s v="Br/O"/>
    <m/>
    <n v="1500"/>
    <s v="완제품"/>
    <s v="AVSS 0.3SQ(완제품)"/>
    <s v="A/R송장 (IN)"/>
    <n v="10500"/>
    <s v="M"/>
    <n v="34.76"/>
    <n v="0.28999999999999998"/>
    <n v="3088.05"/>
  </r>
  <r>
    <x v="2"/>
    <s v="顾客"/>
    <s v="內需"/>
    <s v="-無-"/>
    <s v="C00001"/>
    <x v="2"/>
    <s v="江苏京信电子有限公司(Cable)"/>
    <s v="자동차(일반)"/>
    <s v="AVSS"/>
    <n v="100000929"/>
    <s v="AVSS"/>
    <s v="0.3SQ"/>
    <s v="Gr"/>
    <m/>
    <n v="1500"/>
    <s v="완제품"/>
    <s v="AVSS 0.3SQ(완제품)"/>
    <s v="A/R송장 (IN)"/>
    <n v="9000"/>
    <s v="M"/>
    <n v="29.79"/>
    <n v="0.28999999999999998"/>
    <n v="2646.9"/>
  </r>
  <r>
    <x v="2"/>
    <s v="顾客"/>
    <s v="內需"/>
    <s v="-無-"/>
    <s v="C00001"/>
    <x v="2"/>
    <s v="江苏京信电子有限公司(Cable)"/>
    <s v="자동차(일반)"/>
    <s v="AVSS"/>
    <n v="100000938"/>
    <s v="AVSS"/>
    <s v="0.3SQ"/>
    <s v="Br/O"/>
    <m/>
    <n v="1500"/>
    <s v="완제품"/>
    <s v="AVSS 0.3SQ(완제품)"/>
    <s v="A/R송장 (IN)"/>
    <n v="3000"/>
    <s v="M"/>
    <n v="9.93"/>
    <n v="0.28999999999999998"/>
    <n v="882.3"/>
  </r>
  <r>
    <x v="2"/>
    <s v="顾客"/>
    <s v="內需"/>
    <s v="-無-"/>
    <s v="C00001"/>
    <x v="2"/>
    <s v="江苏京信电子有限公司(Cable)"/>
    <s v="자동차(일반)"/>
    <s v="AVSS"/>
    <n v="100000929"/>
    <s v="AVSS"/>
    <s v="0.3SQ"/>
    <s v="Gr"/>
    <m/>
    <n v="1500"/>
    <s v="완제품"/>
    <s v="AVSS 0.3SQ(완제품)"/>
    <s v="A/R송장 (IN)"/>
    <n v="10500"/>
    <s v="M"/>
    <n v="34.76"/>
    <n v="0.28999999999999998"/>
    <n v="3088.05"/>
  </r>
  <r>
    <x v="2"/>
    <s v="顾客"/>
    <s v="內需"/>
    <s v="-無-"/>
    <s v="C00001"/>
    <x v="2"/>
    <s v="江苏京信电子有限公司(Cable)"/>
    <s v="자동차(일반)"/>
    <s v="AVSS"/>
    <n v="100000925"/>
    <s v="AVSS"/>
    <s v="0.3SQ"/>
    <s v="Gr/O"/>
    <m/>
    <n v="1500"/>
    <s v="완제품"/>
    <s v="AVSS 0.3SQ(완제품)"/>
    <s v="A/R송장 (IN)"/>
    <n v="4500"/>
    <s v="M"/>
    <n v="14.9"/>
    <n v="0.28999999999999998"/>
    <n v="1323.45"/>
  </r>
  <r>
    <x v="2"/>
    <s v="顾客"/>
    <s v="內需"/>
    <s v="-無-"/>
    <s v="C00001"/>
    <x v="2"/>
    <s v="江苏京信电子有限公司(Cable)"/>
    <s v="자동차(일반)"/>
    <s v="AVSS"/>
    <n v="100000993"/>
    <s v="AVSS"/>
    <s v="0.3SQ"/>
    <s v="Y/B"/>
    <m/>
    <n v="1500"/>
    <s v="완제품"/>
    <s v="AVSS 0.3SQ(완제품)"/>
    <s v="A/R송장 (IN)"/>
    <n v="12000"/>
    <s v="M"/>
    <n v="39.72"/>
    <n v="0.28999999999999998"/>
    <n v="3529.2"/>
  </r>
  <r>
    <x v="2"/>
    <s v="顾客"/>
    <s v="內需"/>
    <s v="-無-"/>
    <s v="C00001"/>
    <x v="2"/>
    <s v="江苏京信电子有限公司(Cable)"/>
    <s v="자동차(일반)"/>
    <s v="AVSS"/>
    <n v="100000938"/>
    <s v="AVSS"/>
    <s v="0.3SQ"/>
    <s v="Br/O"/>
    <m/>
    <n v="1500"/>
    <s v="완제품"/>
    <s v="AVSS 0.3SQ(완제품)"/>
    <s v="A/R송장 (IN)"/>
    <n v="4500"/>
    <s v="M"/>
    <n v="14.9"/>
    <n v="0.28999999999999998"/>
    <n v="1323.45"/>
  </r>
  <r>
    <x v="2"/>
    <s v="顾客"/>
    <s v="內需"/>
    <s v="-無-"/>
    <s v="C00001"/>
    <x v="2"/>
    <s v="江苏京信电子有限公司(Cable)"/>
    <s v="자동차(일반)"/>
    <s v="AVSS"/>
    <n v="100000925"/>
    <s v="AVSS"/>
    <s v="0.3SQ"/>
    <s v="Gr/O"/>
    <m/>
    <n v="1500"/>
    <s v="완제품"/>
    <s v="AVSS 0.3SQ(완제품)"/>
    <s v="A/R송장 (IN)"/>
    <n v="6000"/>
    <s v="M"/>
    <n v="19.86"/>
    <n v="0.28999999999999998"/>
    <n v="1764.6"/>
  </r>
  <r>
    <x v="2"/>
    <s v="顾客"/>
    <s v="內需"/>
    <s v="-無-"/>
    <s v="C00001"/>
    <x v="2"/>
    <s v="江苏京信电子有限公司(Cable)"/>
    <s v="자동차(일반)"/>
    <s v="AVSS"/>
    <n v="100000973"/>
    <s v="AVSS"/>
    <s v="0.3SQ"/>
    <s v="R/B"/>
    <m/>
    <n v="1500"/>
    <s v="완제품"/>
    <s v="AVSS 0.3SQ(완제품)"/>
    <s v="A/R송장 (IN)"/>
    <n v="3000"/>
    <s v="M"/>
    <n v="9.93"/>
    <n v="0.28999999999999998"/>
    <n v="882.3"/>
  </r>
  <r>
    <x v="2"/>
    <s v="顾客"/>
    <s v="內需"/>
    <s v="-無-"/>
    <s v="C00001"/>
    <x v="2"/>
    <s v="江苏京信电子有限公司(Cable)"/>
    <s v="자동차(일반)"/>
    <s v="AVSS"/>
    <n v="100000993"/>
    <s v="AVSS"/>
    <s v="0.3SQ"/>
    <s v="Y/B"/>
    <m/>
    <n v="1500"/>
    <s v="완제품"/>
    <s v="AVSS 0.3SQ(완제품)"/>
    <s v="A/R송장 (IN)"/>
    <n v="10500"/>
    <s v="M"/>
    <n v="34.76"/>
    <n v="0.28999999999999998"/>
    <n v="3088.05"/>
  </r>
  <r>
    <x v="2"/>
    <s v="顾客"/>
    <s v="內需"/>
    <s v="-無-"/>
    <s v="C00001"/>
    <x v="2"/>
    <s v="江苏京信电子有限公司(Cable)"/>
    <s v="자동차(일반)"/>
    <s v="AVSS"/>
    <n v="100000658"/>
    <s v="AVSS"/>
    <s v="0.85SQ"/>
    <s v="O"/>
    <s v="NPS"/>
    <n v="7000"/>
    <s v="완제품"/>
    <s v="AVSS 0.85SQ(완제품)"/>
    <s v="A/R송장 (IN)"/>
    <n v="7000"/>
    <s v="M"/>
    <n v="53.83"/>
    <n v="0.6"/>
    <n v="4207"/>
  </r>
  <r>
    <x v="2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60000"/>
    <s v="M"/>
    <n v="198.6"/>
    <n v="0.28999999999999998"/>
    <n v="17646"/>
  </r>
  <r>
    <x v="2"/>
    <s v="顾客"/>
    <s v="內需"/>
    <s v="-無-"/>
    <s v="C00001"/>
    <x v="2"/>
    <s v="江苏京信电子有限公司(Cable)"/>
    <s v="자동차(일반)"/>
    <s v="AVSS"/>
    <n v="100000730"/>
    <s v="AVSS"/>
    <s v="0.85SQ"/>
    <s v="W"/>
    <s v="NPS"/>
    <n v="7000"/>
    <s v="완제품"/>
    <s v="AVSS 0.85SQ(완제품)"/>
    <s v="A/R송장 (IN)"/>
    <n v="5500"/>
    <s v="M"/>
    <n v="42.3"/>
    <n v="0.6"/>
    <n v="3305.5"/>
  </r>
  <r>
    <x v="2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70000"/>
    <s v="M"/>
    <n v="231.7"/>
    <n v="0.28999999999999998"/>
    <n v="20587"/>
  </r>
  <r>
    <x v="2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100000"/>
    <s v="M"/>
    <n v="331"/>
    <n v="0.28999999999999998"/>
    <n v="29410"/>
  </r>
  <r>
    <x v="2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110000"/>
    <s v="M"/>
    <n v="364.1"/>
    <n v="0.28999999999999998"/>
    <n v="32351"/>
  </r>
  <r>
    <x v="2"/>
    <s v="顾客"/>
    <s v="內需"/>
    <s v="-無-"/>
    <s v="C00001"/>
    <x v="2"/>
    <s v="江苏京信电子有限公司(Cable)"/>
    <s v="자동차(일반)"/>
    <s v="AVSS"/>
    <n v="100000852"/>
    <s v="AVSS"/>
    <s v="2SQ"/>
    <s v="O"/>
    <m/>
    <n v="500"/>
    <s v="완제품"/>
    <s v="AVSS 2SQ(완제품)"/>
    <s v="A/R송장 (IN)"/>
    <n v="2950"/>
    <s v="M"/>
    <n v="53.57"/>
    <n v="1.32"/>
    <n v="3899.02"/>
  </r>
  <r>
    <x v="2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20000"/>
    <s v="M"/>
    <n v="66.2"/>
    <n v="0.28999999999999998"/>
    <n v="5882"/>
  </r>
  <r>
    <x v="2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10000"/>
    <s v="M"/>
    <n v="33.1"/>
    <n v="0.28999999999999998"/>
    <n v="2941"/>
  </r>
  <r>
    <x v="2"/>
    <s v="顾客"/>
    <s v="內需"/>
    <s v="-無-"/>
    <s v="C00001"/>
    <x v="2"/>
    <s v="江苏京信电子有限公司(Cable)"/>
    <s v="자동차(일반)"/>
    <s v="AVSS"/>
    <n v="100000514"/>
    <s v="AVSS"/>
    <s v="0.5SQ"/>
    <s v="Br"/>
    <m/>
    <n v="1000"/>
    <s v="완제품"/>
    <s v="AVSS 0.5SQ(완제품)"/>
    <s v="A/R송장 (IN)"/>
    <n v="5000"/>
    <s v="M"/>
    <n v="25.05"/>
    <n v="0.41"/>
    <n v="2048.5"/>
  </r>
  <r>
    <x v="2"/>
    <s v="顾客"/>
    <s v="內需"/>
    <s v="-無-"/>
    <s v="C00001"/>
    <x v="2"/>
    <s v="江苏京信电子有限公司(Cable)"/>
    <s v="자동차(일반)"/>
    <s v="AVSS"/>
    <n v="100000514"/>
    <s v="AVSS"/>
    <s v="0.5SQ"/>
    <s v="Br"/>
    <m/>
    <n v="1000"/>
    <s v="완제품"/>
    <s v="AVSS 0.5SQ(완제품)"/>
    <s v="A/R송장 (IN)"/>
    <n v="3000"/>
    <s v="M"/>
    <n v="15.03"/>
    <n v="0.41"/>
    <n v="1229.0999999999999"/>
  </r>
  <r>
    <x v="2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2000"/>
    <s v="M"/>
    <n v="10.02"/>
    <n v="0.41"/>
    <n v="819.4"/>
  </r>
  <r>
    <x v="2"/>
    <s v="顾客"/>
    <s v="內需"/>
    <s v="-無-"/>
    <s v="C00001"/>
    <x v="2"/>
    <s v="江苏京信电子有限公司(Cable)"/>
    <s v="자동차(일반)"/>
    <s v="AVSS"/>
    <n v="100000605"/>
    <s v="AVSS"/>
    <s v="0.5SQ"/>
    <s v="W"/>
    <m/>
    <n v="1000"/>
    <s v="완제품"/>
    <s v="AVSS 0.5SQ(완제품)"/>
    <s v="A/R송장 (IN)"/>
    <n v="13000"/>
    <s v="M"/>
    <n v="65.13"/>
    <n v="0.41"/>
    <n v="5326.1"/>
  </r>
  <r>
    <x v="2"/>
    <s v="顾客"/>
    <s v="內需"/>
    <s v="-無-"/>
    <s v="C00001"/>
    <x v="2"/>
    <s v="江苏京信电子有限公司(Cable)"/>
    <s v="자동차(일반)"/>
    <s v="AVSS"/>
    <n v="100011033"/>
    <s v="AVSS"/>
    <s v="1.25SQ"/>
    <s v="B"/>
    <s v="NPS"/>
    <n v="5000"/>
    <s v="완제품"/>
    <s v="AVSS 1.25SQ(완제품)"/>
    <s v="A/R송장 (IN)"/>
    <n v="30000"/>
    <s v="M"/>
    <n v="338.1"/>
    <n v="0.84"/>
    <n v="25314"/>
  </r>
  <r>
    <x v="2"/>
    <s v="顾客"/>
    <s v="內需"/>
    <s v="-無-"/>
    <s v="C00001"/>
    <x v="2"/>
    <s v="江苏京信电子有限公司(Cable)"/>
    <s v="자동차(일반)"/>
    <s v="AVSS"/>
    <n v="190000484"/>
    <s v="AVSS"/>
    <s v="0.5SQ"/>
    <s v="B"/>
    <s v="NPS"/>
    <n v="8000"/>
    <s v="완제품"/>
    <s v="AVSS 0.5SQ(완제품)"/>
    <s v="A/R송장 (IN)"/>
    <n v="48000"/>
    <s v="M"/>
    <n v="240.62"/>
    <n v="0.41"/>
    <n v="19665.599999999999"/>
  </r>
  <r>
    <x v="2"/>
    <s v="顾客"/>
    <s v="內需"/>
    <s v="-無-"/>
    <s v="C00001"/>
    <x v="2"/>
    <s v="江苏京信电子有限公司(Cable)"/>
    <s v="자동차(일반)"/>
    <s v="AVSS"/>
    <n v="190000382"/>
    <s v="AVSS"/>
    <s v="1.25SQ"/>
    <s v="R"/>
    <s v="NPS"/>
    <n v="5000"/>
    <s v="완제품"/>
    <s v="AVSS 1.25SQ(완제품)"/>
    <s v="A/R송장 (IN)"/>
    <n v="20000"/>
    <s v="M"/>
    <n v="225.4"/>
    <n v="0.84"/>
    <n v="16876"/>
  </r>
  <r>
    <x v="2"/>
    <s v="顾客"/>
    <s v="內需"/>
    <s v="-無-"/>
    <s v="C00001"/>
    <x v="2"/>
    <s v="江苏京信电子有限公司(Cable)"/>
    <s v="자동차(일반)"/>
    <s v="AVSS"/>
    <n v="190000381"/>
    <s v="AVSS"/>
    <s v="1.25SQ"/>
    <s v="P"/>
    <s v="NPS"/>
    <n v="5000"/>
    <s v="완제품"/>
    <s v="AVSS 1.25SQ(완제품)"/>
    <s v="A/R송장 (IN)"/>
    <n v="10000"/>
    <s v="M"/>
    <n v="112.7"/>
    <n v="0.84"/>
    <n v="8438"/>
  </r>
  <r>
    <x v="2"/>
    <s v="顾客"/>
    <s v="內需"/>
    <s v="-無-"/>
    <s v="C00001"/>
    <x v="2"/>
    <s v="江苏京信电子有限公司(Cable)"/>
    <s v="자동차(일반)"/>
    <s v="AVSS"/>
    <n v="100010696"/>
    <s v="AVSS"/>
    <s v="1.25SQ"/>
    <s v="W"/>
    <s v="NPS"/>
    <n v="5000"/>
    <s v="완제품"/>
    <s v="AVSS 1.25SQ(완제품)"/>
    <s v="A/R송장 (IN)"/>
    <n v="15000"/>
    <s v="M"/>
    <n v="169.05"/>
    <n v="0.84"/>
    <n v="12657"/>
  </r>
  <r>
    <x v="2"/>
    <s v="顾客"/>
    <s v="內需"/>
    <s v="-無-"/>
    <s v="C00001"/>
    <x v="2"/>
    <s v="江苏京信电子有限公司(Cable)"/>
    <s v="자동차(일반)"/>
    <s v="AVSS"/>
    <n v="190000485"/>
    <s v="AVSS"/>
    <s v="0.5SQ"/>
    <s v="L"/>
    <s v="NPS"/>
    <n v="8000"/>
    <s v="완제품"/>
    <s v="AVSS 0.5SQ(완제품)"/>
    <s v="A/R송장 (IN)"/>
    <n v="16000"/>
    <s v="M"/>
    <n v="80.209999999999994"/>
    <n v="0.41"/>
    <n v="6555.2"/>
  </r>
  <r>
    <x v="2"/>
    <s v="顾客"/>
    <s v="內需"/>
    <s v="-無-"/>
    <s v="C00001"/>
    <x v="2"/>
    <s v="江苏京信电子有限公司(Cable)"/>
    <s v="자동차(일반)"/>
    <s v="AVSS"/>
    <n v="100000514"/>
    <s v="AVSS"/>
    <s v="0.5SQ"/>
    <s v="Br"/>
    <m/>
    <n v="1000"/>
    <s v="완제품"/>
    <s v="AVSS 0.5SQ(완제품)"/>
    <s v="A/R송장 (IN)"/>
    <n v="12000"/>
    <s v="M"/>
    <n v="60.12"/>
    <n v="0.41"/>
    <n v="4916.3999999999996"/>
  </r>
  <r>
    <x v="2"/>
    <s v="顾客"/>
    <s v="內需"/>
    <s v="-無-"/>
    <s v="C00001"/>
    <x v="2"/>
    <s v="江苏京信电子有限公司(Cable)"/>
    <s v="자동차(일반)"/>
    <s v="AVSS"/>
    <n v="100000507"/>
    <s v="AVSS"/>
    <s v="0.5SQ"/>
    <s v="Br/B"/>
    <m/>
    <n v="1000"/>
    <s v="완제품"/>
    <s v="AVSS 0.5SQ(완제품)"/>
    <s v="A/R송장 (IN)"/>
    <n v="1000"/>
    <s v="M"/>
    <n v="5.01"/>
    <n v="0.41"/>
    <n v="409.7"/>
  </r>
  <r>
    <x v="2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10000"/>
    <s v="M"/>
    <n v="50.1"/>
    <n v="0.41"/>
    <n v="4097"/>
  </r>
  <r>
    <x v="2"/>
    <s v="顾客"/>
    <s v="內需"/>
    <s v="-無-"/>
    <s v="C00001"/>
    <x v="2"/>
    <s v="江苏京信电子有限公司(Cable)"/>
    <s v="자동차(일반)"/>
    <s v="AVSS"/>
    <n v="100000605"/>
    <s v="AVSS"/>
    <s v="0.5SQ"/>
    <s v="W"/>
    <m/>
    <n v="1000"/>
    <s v="완제품"/>
    <s v="AVSS 0.5SQ(완제품)"/>
    <s v="A/R송장 (IN)"/>
    <n v="1000"/>
    <s v="M"/>
    <n v="5.01"/>
    <n v="0.41"/>
    <n v="409.7"/>
  </r>
  <r>
    <x v="2"/>
    <s v="顾客"/>
    <s v="內需"/>
    <s v="-無-"/>
    <s v="C00001"/>
    <x v="2"/>
    <s v="江苏京信电子有限公司(Cable)"/>
    <s v="자동차(일반)"/>
    <s v="AVSS"/>
    <n v="100000514"/>
    <s v="AVSS"/>
    <s v="0.5SQ"/>
    <s v="Br"/>
    <m/>
    <n v="1000"/>
    <s v="완제품"/>
    <s v="AVSS 0.5SQ(완제품)"/>
    <s v="A/R송장 (IN)"/>
    <n v="4000"/>
    <s v="M"/>
    <n v="20.04"/>
    <n v="0.41"/>
    <n v="1638.8"/>
  </r>
  <r>
    <x v="2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2000"/>
    <s v="M"/>
    <n v="10.02"/>
    <n v="0.41"/>
    <n v="819.4"/>
  </r>
  <r>
    <x v="2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19000"/>
    <s v="M"/>
    <n v="95.19"/>
    <n v="0.41"/>
    <n v="7784.3"/>
  </r>
  <r>
    <x v="2"/>
    <s v="顾客"/>
    <s v="內需"/>
    <s v="-無-"/>
    <s v="C00001"/>
    <x v="2"/>
    <s v="江苏京信电子有限公司(Cable)"/>
    <s v="자동차(일반)"/>
    <s v="AVSS"/>
    <n v="100000570"/>
    <s v="AVSS"/>
    <s v="0.5SQ"/>
    <s v="R/O"/>
    <m/>
    <n v="1000"/>
    <s v="완제품"/>
    <s v="AVSS 0.5SQ(완제품)"/>
    <s v="A/R송장 (IN)"/>
    <n v="1000"/>
    <s v="M"/>
    <n v="5.01"/>
    <n v="0.41"/>
    <n v="409.7"/>
  </r>
  <r>
    <x v="2"/>
    <s v="顾客"/>
    <s v="內需"/>
    <s v="-無-"/>
    <s v="C00001"/>
    <x v="2"/>
    <s v="江苏京信电子有限公司(Cable)"/>
    <s v="자동차(일반)"/>
    <s v="AVSS"/>
    <n v="100000605"/>
    <s v="AVSS"/>
    <s v="0.5SQ"/>
    <s v="W"/>
    <m/>
    <n v="1000"/>
    <s v="완제품"/>
    <s v="AVSS 0.5SQ(완제품)"/>
    <s v="A/R송장 (IN)"/>
    <n v="11000"/>
    <s v="M"/>
    <n v="55.11"/>
    <n v="0.41"/>
    <n v="4506.7"/>
  </r>
  <r>
    <x v="2"/>
    <s v="顾客"/>
    <s v="內需"/>
    <s v="-無-"/>
    <s v="C00001"/>
    <x v="2"/>
    <s v="江苏京信电子有限公司(Cable)"/>
    <s v="자동차(일반)"/>
    <s v="AVSS"/>
    <n v="100011029"/>
    <s v="AVSS"/>
    <s v="0.85SQ"/>
    <s v="R"/>
    <s v="NPS"/>
    <n v="7000"/>
    <s v="완제품"/>
    <s v="AVSS 0.85SQ(완제품)"/>
    <s v="A/R송장 (IN)"/>
    <n v="14000"/>
    <s v="M"/>
    <n v="107.66"/>
    <n v="0.6"/>
    <n v="8414"/>
  </r>
  <r>
    <x v="2"/>
    <s v="顾客"/>
    <s v="內需"/>
    <s v="-無-"/>
    <s v="C00001"/>
    <x v="2"/>
    <s v="江苏京信电子有限公司(Cable)"/>
    <s v="자동차(일반)"/>
    <s v="AVSS"/>
    <n v="100011031"/>
    <s v="AVSS"/>
    <s v="0.85SQ"/>
    <s v="L"/>
    <s v="NPS"/>
    <n v="7000"/>
    <s v="완제품"/>
    <s v="AVSS 0.85SQ(완제품)"/>
    <s v="A/R송장 (IN)"/>
    <n v="7000"/>
    <s v="M"/>
    <n v="53.83"/>
    <n v="0.6"/>
    <n v="4207"/>
  </r>
  <r>
    <x v="2"/>
    <s v="顾客"/>
    <s v="內需"/>
    <s v="-無-"/>
    <s v="C00001"/>
    <x v="2"/>
    <s v="江苏京信电子有限公司(Cable)"/>
    <s v="자동차(일반)"/>
    <s v="AVSS"/>
    <n v="190000381"/>
    <s v="AVSS"/>
    <s v="1.25SQ"/>
    <s v="P"/>
    <s v="NPS"/>
    <n v="5000"/>
    <s v="완제품"/>
    <s v="AVSS 1.25SQ(완제품)"/>
    <s v="A/R송장 (IN)"/>
    <n v="5000"/>
    <s v="M"/>
    <n v="56.35"/>
    <n v="0.84"/>
    <n v="4219"/>
  </r>
  <r>
    <x v="2"/>
    <s v="顾客"/>
    <s v="內需"/>
    <s v="-無-"/>
    <s v="C00001"/>
    <x v="2"/>
    <s v="江苏京信电子有限公司(Cable)"/>
    <s v="자동차(일반)"/>
    <s v="AVSS"/>
    <n v="100011021"/>
    <s v="AVSS"/>
    <s v="0.5SQ"/>
    <s v="G/O"/>
    <s v="NPS"/>
    <n v="8000"/>
    <s v="완제품"/>
    <s v="AVSS 0.5SQ(완제품)"/>
    <s v="A/R송장 (IN)"/>
    <n v="8000"/>
    <s v="M"/>
    <n v="40.08"/>
    <n v="0.41"/>
    <n v="3277.6"/>
  </r>
  <r>
    <x v="2"/>
    <s v="顾客"/>
    <s v="內需"/>
    <s v="-無-"/>
    <s v="C00001"/>
    <x v="2"/>
    <s v="江苏京信电子有限公司(Cable)"/>
    <s v="자동차(일반)"/>
    <s v="AVSS"/>
    <n v="100013390"/>
    <s v="AVSS"/>
    <s v="0.5SQ"/>
    <s v="L/B"/>
    <s v="NPS"/>
    <n v="8000"/>
    <s v="완제품"/>
    <s v="AVSS 0.5SQ(완제품)"/>
    <s v="A/R송장 (IN)"/>
    <n v="8000"/>
    <s v="M"/>
    <n v="40.08"/>
    <n v="0.41"/>
    <n v="3277.6"/>
  </r>
  <r>
    <x v="2"/>
    <s v="顾客"/>
    <s v="內需"/>
    <s v="-無-"/>
    <s v="C00001"/>
    <x v="2"/>
    <s v="江苏京信电子有限公司(Cable)"/>
    <s v="자동차(일반)"/>
    <s v="AVSS"/>
    <n v="100020067"/>
    <s v="AVSS"/>
    <s v="0.5SQ"/>
    <s v="L/O"/>
    <s v="NPS"/>
    <n v="8000"/>
    <s v="완제품"/>
    <s v="AVSS 0.5SQ(완제품)"/>
    <s v="A/R송장 (IN)"/>
    <n v="16000"/>
    <s v="M"/>
    <n v="80.16"/>
    <n v="0.41"/>
    <n v="6555.2"/>
  </r>
  <r>
    <x v="2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80000"/>
    <s v="M"/>
    <n v="264.72000000000003"/>
    <n v="0.28999999999999998"/>
    <n v="23528"/>
  </r>
  <r>
    <x v="2"/>
    <s v="顾客"/>
    <s v="內需"/>
    <s v="-無-"/>
    <s v="C00011"/>
    <x v="0"/>
    <s v="Kyungshin Cable CO.,LTD"/>
    <s v="자동차(일반)"/>
    <s v="AVSS"/>
    <n v="100021114"/>
    <s v="AVSS"/>
    <s v="0.3SQ"/>
    <s v="B"/>
    <s v="(PNBL)NPS"/>
    <n v="12000"/>
    <s v="완제품"/>
    <s v="AVSS 0.3SQ(완제품)"/>
    <s v="A/R송장 (IN)"/>
    <n v="288000"/>
    <s v="M"/>
    <n v="953.28"/>
    <n v="0.04"/>
    <n v="75709.81"/>
  </r>
  <r>
    <x v="2"/>
    <s v="顾客"/>
    <s v="內需"/>
    <s v="-無-"/>
    <s v="C00011"/>
    <x v="0"/>
    <s v="Kyungshin Cable CO.,LTD"/>
    <s v="자동차(일반)"/>
    <s v="AVSS"/>
    <n v="100021113"/>
    <s v="AVSS"/>
    <s v="0.3SQ"/>
    <s v="G"/>
    <s v="(PNBL)NPS"/>
    <n v="12000"/>
    <s v="완제품"/>
    <s v="AVSS 0.3SQ(완제품)"/>
    <s v="A/R송장 (IN)"/>
    <n v="288000"/>
    <s v="M"/>
    <n v="953.28"/>
    <n v="0.04"/>
    <n v="75709.81"/>
  </r>
  <r>
    <x v="2"/>
    <s v="顾客"/>
    <s v="內需"/>
    <s v="-無-"/>
    <s v="C00011"/>
    <x v="0"/>
    <s v="Kyungshin Cable CO.,LTD"/>
    <s v="자동차(일반)"/>
    <s v="AVSS"/>
    <n v="100021112"/>
    <s v="AVSS"/>
    <s v="0.3SQ"/>
    <s v="L"/>
    <s v="(PNBL)NPS"/>
    <n v="12000"/>
    <s v="완제품"/>
    <s v="AVSS 0.3SQ(완제품)"/>
    <s v="A/R송장 (IN)"/>
    <n v="144000"/>
    <s v="M"/>
    <n v="476.64"/>
    <n v="0.04"/>
    <n v="37854.910000000003"/>
  </r>
  <r>
    <x v="2"/>
    <s v="顾客"/>
    <s v="內需"/>
    <s v="-無-"/>
    <s v="C00011"/>
    <x v="0"/>
    <s v="Kyungshin Cable CO.,LTD"/>
    <s v="자동차(일반)"/>
    <s v="AVSS"/>
    <n v="100021111"/>
    <s v="AVSS"/>
    <s v="0.3SQ"/>
    <s v="Br"/>
    <s v="(PNBL)NPS"/>
    <n v="12000"/>
    <s v="완제품"/>
    <s v="AVSS 0.3SQ(완제품)"/>
    <s v="A/R송장 (IN)"/>
    <n v="144000"/>
    <s v="M"/>
    <n v="476.64"/>
    <n v="0.04"/>
    <n v="37854.910000000003"/>
  </r>
  <r>
    <x v="2"/>
    <s v="顾客"/>
    <s v="內需"/>
    <s v="-無-"/>
    <s v="C00011"/>
    <x v="0"/>
    <s v="Kyungshin Cable CO.,LTD"/>
    <s v="자동차(일반)"/>
    <s v="AVSS"/>
    <n v="100021110"/>
    <s v="AVSS"/>
    <s v="0.3SQ"/>
    <s v="R"/>
    <s v="(PNBL)NPS"/>
    <n v="12000"/>
    <s v="완제품"/>
    <s v="AVSS 0.3SQ(완제품)"/>
    <s v="A/R송장 (IN)"/>
    <n v="144000"/>
    <s v="M"/>
    <n v="476.64"/>
    <n v="0.04"/>
    <n v="37854.910000000003"/>
  </r>
  <r>
    <x v="2"/>
    <s v="顾客"/>
    <s v="內需"/>
    <s v="-無-"/>
    <s v="C00011"/>
    <x v="0"/>
    <s v="Kyungshin Cable CO.,LTD"/>
    <s v="자동차(일반)"/>
    <s v="AVSS"/>
    <n v="100021109"/>
    <s v="AVSS"/>
    <s v="0.3SQ"/>
    <s v="O"/>
    <s v="(PNBL)NPS"/>
    <n v="12000"/>
    <s v="완제품"/>
    <s v="AVSS 0.3SQ(완제품)"/>
    <s v="A/R송장 (IN)"/>
    <n v="144000"/>
    <s v="M"/>
    <n v="476.64"/>
    <n v="0.04"/>
    <n v="37854.910000000003"/>
  </r>
  <r>
    <x v="2"/>
    <s v="顾客"/>
    <s v="內需"/>
    <s v="-無-"/>
    <s v="C00011"/>
    <x v="0"/>
    <s v="Kyungshin Cable CO.,LTD"/>
    <s v="자동차(일반)"/>
    <s v="AVSS"/>
    <n v="100021134"/>
    <s v="AVSS"/>
    <s v="0.3SQ"/>
    <s v="W"/>
    <s v="(PNBL)NPS"/>
    <n v="12000"/>
    <s v="완제품"/>
    <s v="AVSS 0.3SQ(완제품)"/>
    <s v="A/R송장 (IN)"/>
    <n v="144000"/>
    <s v="M"/>
    <n v="476.64"/>
    <n v="0.04"/>
    <n v="37854.910000000003"/>
  </r>
  <r>
    <x v="2"/>
    <s v="顾客"/>
    <s v="內需"/>
    <s v="-無-"/>
    <s v="C00011"/>
    <x v="0"/>
    <s v="Kyungshin Cable CO.,LTD"/>
    <s v="자동차(일반)"/>
    <s v="AVSS"/>
    <n v="100021133"/>
    <s v="AVSS"/>
    <s v="0.3SQ"/>
    <s v="Y"/>
    <s v="(PNBL)NPS"/>
    <n v="12000"/>
    <s v="완제품"/>
    <s v="AVSS 0.3SQ(완제품)"/>
    <s v="A/R송장 (IN)"/>
    <n v="144000"/>
    <s v="M"/>
    <n v="476.64"/>
    <n v="0.04"/>
    <n v="37854.910000000003"/>
  </r>
  <r>
    <x v="2"/>
    <s v="顾客"/>
    <s v="內需"/>
    <s v="-無-"/>
    <s v="C00011"/>
    <x v="0"/>
    <s v="Kyungshin Cable CO.,LTD"/>
    <s v="자동차(일반)"/>
    <s v="AVSS"/>
    <n v="100021131"/>
    <s v="AVSS"/>
    <s v="0.3SQ"/>
    <s v="Gr"/>
    <s v="(PNBL)NPS"/>
    <n v="12000"/>
    <s v="완제품"/>
    <s v="AVSS 0.3SQ(완제품)"/>
    <s v="A/R송장 (IN)"/>
    <n v="144000"/>
    <s v="M"/>
    <n v="476.64"/>
    <n v="0.04"/>
    <n v="37854.910000000003"/>
  </r>
  <r>
    <x v="2"/>
    <s v="顾客"/>
    <s v="內需"/>
    <s v="-無-"/>
    <s v="C00011"/>
    <x v="0"/>
    <s v="Kyungshin Cable CO.,LTD"/>
    <s v="자동차(일반)"/>
    <s v="AVSS"/>
    <n v="100021135"/>
    <s v="AVSS"/>
    <s v="0.5SQ"/>
    <s v="B"/>
    <s v="(PNBL)NPS"/>
    <n v="10000"/>
    <s v="완제품"/>
    <s v="AVSS 0.5SQ(완제품)"/>
    <s v="A/R송장 (IN)"/>
    <n v="240000"/>
    <s v="M"/>
    <n v="1203.1199999999999"/>
    <n v="0.05"/>
    <n v="92591.06"/>
  </r>
  <r>
    <x v="2"/>
    <s v="顾客"/>
    <s v="內需"/>
    <s v="-無-"/>
    <s v="C00011"/>
    <x v="0"/>
    <s v="Kyungshin Cable CO.,LTD"/>
    <s v="자동차(일반)"/>
    <s v="AVSS"/>
    <n v="100021164"/>
    <s v="AVSS"/>
    <s v="1.25SQ"/>
    <s v="W"/>
    <s v="(PNBL)NPS"/>
    <n v="5000"/>
    <s v="완제품"/>
    <s v="AVSS 1.25SQ(완제품)"/>
    <s v="A/R송장 (IN)"/>
    <n v="30000"/>
    <s v="M"/>
    <n v="338.1"/>
    <n v="0.12"/>
    <n v="25172.66"/>
  </r>
  <r>
    <x v="2"/>
    <s v="顾客"/>
    <s v="內需"/>
    <s v="-無-"/>
    <s v="C00011"/>
    <x v="0"/>
    <s v="Kyungshin Cable CO.,LTD"/>
    <s v="자동차(일반)"/>
    <s v="AVSS"/>
    <n v="100021163"/>
    <s v="AVSS"/>
    <s v="1.25SQ"/>
    <s v="P"/>
    <s v="(PNBL)NPS"/>
    <n v="5000"/>
    <s v="완제품"/>
    <s v="AVSS 1.25SQ(완제품)"/>
    <s v="A/R송장 (IN)"/>
    <n v="20000"/>
    <s v="M"/>
    <n v="225.4"/>
    <n v="0.12"/>
    <n v="16781.77"/>
  </r>
  <r>
    <x v="2"/>
    <s v="顾客"/>
    <s v="內需"/>
    <s v="-無-"/>
    <s v="C00011"/>
    <x v="0"/>
    <s v="Kyungshin Cable CO.,LTD"/>
    <s v="자동차(일반)"/>
    <s v="AVSS"/>
    <n v="100021161"/>
    <s v="AVSS"/>
    <s v="1.25SQ"/>
    <s v="R"/>
    <s v="(PNBL)NPS"/>
    <n v="5000"/>
    <s v="완제품"/>
    <s v="AVSS 1.25SQ(완제품)"/>
    <s v="A/R송장 (IN)"/>
    <n v="60000"/>
    <s v="M"/>
    <n v="676.2"/>
    <n v="0.12"/>
    <n v="50345.32"/>
  </r>
  <r>
    <x v="2"/>
    <s v="顾客"/>
    <s v="內需"/>
    <s v="-無-"/>
    <s v="C00011"/>
    <x v="0"/>
    <s v="Kyungshin Cable CO.,LTD"/>
    <s v="자동차(일반)"/>
    <s v="AVSS"/>
    <n v="100021160"/>
    <s v="AVSS"/>
    <s v="1.25SQ"/>
    <s v="B"/>
    <s v="(PNBL)NPS"/>
    <n v="5000"/>
    <s v="완제품"/>
    <s v="AVSS 1.25SQ(완제품)"/>
    <s v="A/R송장 (IN)"/>
    <n v="70000"/>
    <s v="M"/>
    <n v="788.9"/>
    <n v="0.12"/>
    <n v="58736.21"/>
  </r>
  <r>
    <x v="2"/>
    <s v="顾客"/>
    <s v="內需"/>
    <s v="-無-"/>
    <s v="C00011"/>
    <x v="0"/>
    <s v="Kyungshin Cable CO.,LTD"/>
    <s v="자동차(일반)"/>
    <s v="AVSS"/>
    <n v="100021132"/>
    <s v="AVSS"/>
    <s v="0.3SQ"/>
    <s v="P"/>
    <s v="(PNBL)NPS"/>
    <n v="12000"/>
    <s v="완제품"/>
    <s v="AVSS 0.3SQ(완제품)"/>
    <s v="A/R송장 (IN)"/>
    <n v="60000"/>
    <s v="M"/>
    <n v="198.6"/>
    <n v="0.04"/>
    <n v="15772.88"/>
  </r>
  <r>
    <x v="2"/>
    <s v="顾客"/>
    <s v="內需"/>
    <s v="-無-"/>
    <s v="C00011"/>
    <x v="0"/>
    <s v="Kyungshin Cable CO.,LTD"/>
    <s v="자동차(일반)"/>
    <s v="AVSS"/>
    <n v="100023047"/>
    <s v="AVSS"/>
    <s v="0.85SQ"/>
    <s v="Y"/>
    <s v="(PNBL)NPS"/>
    <n v="8000"/>
    <s v="완제품"/>
    <s v="AVSS 0.85SQ(완제품)"/>
    <s v="A/R송장 (IN)"/>
    <n v="32000"/>
    <s v="M"/>
    <n v="246.46"/>
    <n v="0.08"/>
    <n v="18665.990000000002"/>
  </r>
  <r>
    <x v="2"/>
    <s v="顾客"/>
    <s v="內需"/>
    <s v="-無-"/>
    <s v="C00011"/>
    <x v="0"/>
    <s v="Kyungshin Cable CO.,LTD"/>
    <s v="자동차(일반)"/>
    <s v="AVSS"/>
    <n v="100023046"/>
    <s v="AVSS"/>
    <s v="0.85SQ"/>
    <s v="O"/>
    <s v="(PNBL)NPS"/>
    <n v="8000"/>
    <s v="완제품"/>
    <s v="AVSS 0.85SQ(완제품)"/>
    <s v="A/R송장 (IN)"/>
    <n v="40000"/>
    <s v="M"/>
    <n v="308.08"/>
    <n v="0.08"/>
    <n v="23332.49"/>
  </r>
  <r>
    <x v="2"/>
    <s v="顾客"/>
    <s v="內需"/>
    <s v="-無-"/>
    <s v="C00011"/>
    <x v="0"/>
    <s v="Kyungshin Cable CO.,LTD"/>
    <s v="자동차(일반)"/>
    <s v="AVSS"/>
    <n v="100021159"/>
    <s v="AVSS"/>
    <s v="0.85SQ"/>
    <s v="G"/>
    <s v="(PNBL)NPS"/>
    <n v="8000"/>
    <s v="완제품"/>
    <s v="AVSS 0.85SQ(완제품)"/>
    <s v="A/R송장 (IN)"/>
    <n v="40000"/>
    <s v="M"/>
    <n v="308.08"/>
    <n v="0.08"/>
    <n v="23332.49"/>
  </r>
  <r>
    <x v="2"/>
    <s v="顾客"/>
    <s v="內需"/>
    <s v="-無-"/>
    <s v="C00011"/>
    <x v="0"/>
    <s v="Kyungshin Cable CO.,LTD"/>
    <s v="자동차(일반)"/>
    <s v="AVSS"/>
    <n v="100021158"/>
    <s v="AVSS"/>
    <s v="0.85SQ"/>
    <s v="L"/>
    <s v="(PNBL)NPS"/>
    <n v="8000"/>
    <s v="완제품"/>
    <s v="AVSS 0.85SQ(완제품)"/>
    <s v="A/R송장 (IN)"/>
    <n v="48000"/>
    <s v="M"/>
    <n v="369.7"/>
    <n v="0.08"/>
    <n v="27998.99"/>
  </r>
  <r>
    <x v="2"/>
    <s v="顾客"/>
    <s v="內需"/>
    <s v="-無-"/>
    <s v="C00011"/>
    <x v="0"/>
    <s v="Kyungshin Cable CO.,LTD"/>
    <s v="자동차(일반)"/>
    <s v="AVSS"/>
    <n v="100021156"/>
    <s v="AVSS"/>
    <s v="0.85SQ"/>
    <s v="R"/>
    <s v="(PNBL)NPS"/>
    <n v="8000"/>
    <s v="완제품"/>
    <s v="AVSS 0.85SQ(완제품)"/>
    <s v="A/R송장 (IN)"/>
    <n v="72000"/>
    <s v="M"/>
    <n v="554.54"/>
    <n v="0.08"/>
    <n v="41998.48"/>
  </r>
  <r>
    <x v="2"/>
    <s v="顾客"/>
    <s v="內需"/>
    <s v="-無-"/>
    <s v="C00011"/>
    <x v="0"/>
    <s v="Kyungshin Cable CO.,LTD"/>
    <s v="자동차(일반)"/>
    <s v="AVSS"/>
    <n v="100021155"/>
    <s v="AVSS"/>
    <s v="0.85SQ"/>
    <s v="W"/>
    <s v="(PNBL)NPS"/>
    <n v="8000"/>
    <s v="완제품"/>
    <s v="AVSS 0.85SQ(완제품)"/>
    <s v="A/R송장 (IN)"/>
    <n v="80000"/>
    <s v="M"/>
    <n v="616.16"/>
    <n v="0.08"/>
    <n v="46664.98"/>
  </r>
  <r>
    <x v="2"/>
    <s v="顾客"/>
    <s v="內需"/>
    <s v="-無-"/>
    <s v="C00011"/>
    <x v="0"/>
    <s v="Kyungshin Cable CO.,LTD"/>
    <s v="자동차(일반)"/>
    <s v="AVSS"/>
    <n v="100021154"/>
    <s v="AVSS"/>
    <s v="0.85SQ"/>
    <s v="Gr"/>
    <s v="(PNBL)NPS"/>
    <n v="8000"/>
    <s v="완제품"/>
    <s v="AVSS 0.85SQ(완제품)"/>
    <s v="A/R송장 (IN)"/>
    <n v="64000"/>
    <s v="M"/>
    <n v="492.93"/>
    <n v="0.08"/>
    <n v="37331.99"/>
  </r>
  <r>
    <x v="2"/>
    <s v="顾客"/>
    <s v="內需"/>
    <s v="-無-"/>
    <s v="C00011"/>
    <x v="0"/>
    <s v="Kyungshin Cable CO.,LTD"/>
    <s v="자동차(일반)"/>
    <s v="AVSS"/>
    <n v="100021153"/>
    <s v="AVSS"/>
    <s v="0.85SQ"/>
    <s v="Br"/>
    <s v="(PNBL)NPS"/>
    <n v="8000"/>
    <s v="완제품"/>
    <s v="AVSS 0.85SQ(완제품)"/>
    <s v="A/R송장 (IN)"/>
    <n v="48000"/>
    <s v="M"/>
    <n v="369.7"/>
    <n v="0.08"/>
    <n v="27998.99"/>
  </r>
  <r>
    <x v="2"/>
    <s v="顾客"/>
    <s v="內需"/>
    <s v="-無-"/>
    <s v="C00011"/>
    <x v="0"/>
    <s v="Kyungshin Cable CO.,LTD"/>
    <s v="자동차(일반)"/>
    <s v="AVSS"/>
    <n v="100021152"/>
    <s v="AVSS"/>
    <s v="0.85SQ"/>
    <s v="B"/>
    <s v="(PNBL)NPS"/>
    <n v="8000"/>
    <s v="완제품"/>
    <s v="AVSS 0.85SQ(완제품)"/>
    <s v="A/R송장 (IN)"/>
    <n v="96000"/>
    <s v="M"/>
    <n v="739.39"/>
    <n v="0.08"/>
    <n v="55997.98"/>
  </r>
  <r>
    <x v="2"/>
    <s v="顾客"/>
    <s v="內需"/>
    <s v="-無-"/>
    <s v="C00011"/>
    <x v="0"/>
    <s v="Kyungshin Cable CO.,LTD"/>
    <s v="자동차(일반)"/>
    <s v="AVSS"/>
    <n v="100021163"/>
    <s v="AVSS"/>
    <s v="1.25SQ"/>
    <s v="P"/>
    <s v="(PNBL)NPS"/>
    <n v="5000"/>
    <s v="완제품"/>
    <s v="AVSS 1.25SQ(완제품)"/>
    <s v="A/R송장 (IN)"/>
    <n v="10000"/>
    <s v="M"/>
    <n v="112.7"/>
    <n v="0.12"/>
    <n v="8390.89"/>
  </r>
  <r>
    <x v="2"/>
    <s v="顾客"/>
    <s v="內需"/>
    <s v="-無-"/>
    <s v="C00011"/>
    <x v="0"/>
    <s v="Kyungshin Cable CO.,LTD"/>
    <s v="자동차(일반)"/>
    <s v="AVSS"/>
    <n v="100024313"/>
    <s v="AVSS"/>
    <s v="0.3SQ"/>
    <s v="B"/>
    <s v="(KSVN)NPS"/>
    <n v="12000"/>
    <s v="상품"/>
    <s v="AVSS 0.3SQ(상품)"/>
    <s v="A/R송장 (IN)"/>
    <n v="192000"/>
    <s v="M"/>
    <n v="635.52"/>
    <n v="0.04"/>
    <n v="50473.21"/>
  </r>
  <r>
    <x v="2"/>
    <s v="顾客"/>
    <s v="內需"/>
    <s v="-無-"/>
    <s v="C00011"/>
    <x v="0"/>
    <s v="Kyungshin Cable CO.,LTD"/>
    <s v="자동차(일반)"/>
    <s v="AVSS"/>
    <n v="100024317"/>
    <s v="AVSS"/>
    <s v="0.3SQ"/>
    <s v="L"/>
    <s v="(KSVN)NPS"/>
    <n v="12000"/>
    <s v="상품"/>
    <s v="AVSS 0.3SQ(상품)"/>
    <s v="A/R송장 (IN)"/>
    <n v="144000"/>
    <s v="M"/>
    <n v="476.64"/>
    <n v="0.04"/>
    <n v="37854.910000000003"/>
  </r>
  <r>
    <x v="2"/>
    <s v="顾客"/>
    <s v="內需"/>
    <s v="-無-"/>
    <s v="C00011"/>
    <x v="0"/>
    <s v="Kyungshin Cable CO.,LTD"/>
    <s v="자동차(일반)"/>
    <s v="AVSS"/>
    <n v="100024326"/>
    <s v="AVSS"/>
    <s v="0.5SQ"/>
    <s v="B"/>
    <s v="(KSVN)NPS"/>
    <n v="10000"/>
    <s v="상품"/>
    <s v="AVSS 0.5SQ(상품)"/>
    <s v="A/R송장 (IN)"/>
    <n v="200000"/>
    <s v="M"/>
    <n v="1002"/>
    <n v="0.05"/>
    <n v="77159.210000000006"/>
  </r>
  <r>
    <x v="2"/>
    <s v="顾客"/>
    <s v="內需"/>
    <s v="-無-"/>
    <s v="C00011"/>
    <x v="0"/>
    <s v="Kyungshin Cable CO.,LTD"/>
    <s v="자동차(일반)"/>
    <s v="AVSS"/>
    <n v="100021114"/>
    <s v="AVSS"/>
    <s v="0.3SQ"/>
    <s v="B"/>
    <s v="(PNBL)NPS"/>
    <n v="12000"/>
    <s v="완제품"/>
    <s v="AVSS 0.3SQ(완제품)"/>
    <s v="A/R송장 (IN)"/>
    <n v="144000"/>
    <s v="M"/>
    <n v="476.64"/>
    <n v="0.04"/>
    <n v="37854.910000000003"/>
  </r>
  <r>
    <x v="2"/>
    <s v="顾客"/>
    <s v="內需"/>
    <s v="-無-"/>
    <s v="C00011"/>
    <x v="0"/>
    <s v="Kyungshin Cable CO.,LTD"/>
    <s v="자동차(일반)"/>
    <s v="AVSS"/>
    <n v="100021111"/>
    <s v="AVSS"/>
    <s v="0.3SQ"/>
    <s v="Br"/>
    <s v="(PNBL)NPS"/>
    <n v="12000"/>
    <s v="완제품"/>
    <s v="AVSS 0.3SQ(완제품)"/>
    <s v="A/R송장 (IN)"/>
    <n v="60000"/>
    <s v="M"/>
    <n v="198.6"/>
    <n v="0.04"/>
    <n v="15772.88"/>
  </r>
  <r>
    <x v="2"/>
    <s v="顾客"/>
    <s v="內需"/>
    <s v="-無-"/>
    <s v="C00011"/>
    <x v="0"/>
    <s v="Kyungshin Cable CO.,LTD"/>
    <s v="자동차(일반)"/>
    <s v="AVSS"/>
    <n v="100021113"/>
    <s v="AVSS"/>
    <s v="0.3SQ"/>
    <s v="G"/>
    <s v="(PNBL)NPS"/>
    <n v="12000"/>
    <s v="완제품"/>
    <s v="AVSS 0.3SQ(완제품)"/>
    <s v="A/R송장 (IN)"/>
    <n v="72000"/>
    <s v="M"/>
    <n v="238.32"/>
    <n v="0.04"/>
    <n v="18927.45"/>
  </r>
  <r>
    <x v="2"/>
    <s v="顾客"/>
    <s v="內需"/>
    <s v="-無-"/>
    <s v="C00011"/>
    <x v="0"/>
    <s v="Kyungshin Cable CO.,LTD"/>
    <s v="자동차(일반)"/>
    <s v="AVSS"/>
    <n v="100021112"/>
    <s v="AVSS"/>
    <s v="0.3SQ"/>
    <s v="L"/>
    <s v="(PNBL)NPS"/>
    <n v="12000"/>
    <s v="완제품"/>
    <s v="AVSS 0.3SQ(완제품)"/>
    <s v="A/R송장 (IN)"/>
    <n v="72000"/>
    <s v="M"/>
    <n v="238.32"/>
    <n v="0.04"/>
    <n v="18927.45"/>
  </r>
  <r>
    <x v="2"/>
    <s v="顾客"/>
    <s v="內需"/>
    <s v="-無-"/>
    <s v="C00011"/>
    <x v="0"/>
    <s v="Kyungshin Cable CO.,LTD"/>
    <s v="자동차(일반)"/>
    <s v="AVSS"/>
    <n v="100021132"/>
    <s v="AVSS"/>
    <s v="0.3SQ"/>
    <s v="P"/>
    <s v="(PNBL)NPS"/>
    <n v="12000"/>
    <s v="완제품"/>
    <s v="AVSS 0.3SQ(완제품)"/>
    <s v="A/R송장 (IN)"/>
    <n v="228000"/>
    <s v="M"/>
    <n v="754.68"/>
    <n v="0.04"/>
    <n v="59936.94"/>
  </r>
  <r>
    <x v="2"/>
    <s v="顾客"/>
    <s v="內需"/>
    <s v="-無-"/>
    <s v="C00011"/>
    <x v="0"/>
    <s v="Kyungshin Cable CO.,LTD"/>
    <s v="자동차(일반)"/>
    <s v="AVSS"/>
    <n v="100021110"/>
    <s v="AVSS"/>
    <s v="0.3SQ"/>
    <s v="R"/>
    <s v="(PNBL)NPS"/>
    <n v="12000"/>
    <s v="완제품"/>
    <s v="AVSS 0.3SQ(완제품)"/>
    <s v="A/R송장 (IN)"/>
    <n v="72000"/>
    <s v="M"/>
    <n v="238.32"/>
    <n v="0.04"/>
    <n v="18927.45"/>
  </r>
  <r>
    <x v="2"/>
    <s v="顾客"/>
    <s v="內需"/>
    <s v="-無-"/>
    <s v="C00011"/>
    <x v="0"/>
    <s v="Kyungshin Cable CO.,LTD"/>
    <s v="자동차(일반)"/>
    <s v="AVSS"/>
    <n v="100021133"/>
    <s v="AVSS"/>
    <s v="0.3SQ"/>
    <s v="Y"/>
    <s v="(PNBL)NPS"/>
    <n v="12000"/>
    <s v="완제품"/>
    <s v="AVSS 0.3SQ(완제품)"/>
    <s v="A/R송장 (IN)"/>
    <n v="132000"/>
    <s v="M"/>
    <n v="436.92"/>
    <n v="0.04"/>
    <n v="34700.33"/>
  </r>
  <r>
    <x v="2"/>
    <s v="顾客"/>
    <s v="內需"/>
    <s v="-無-"/>
    <s v="C00011"/>
    <x v="0"/>
    <s v="Kyungshin Cable CO.,LTD"/>
    <s v="자동차(일반)"/>
    <s v="AVSS"/>
    <n v="100021135"/>
    <s v="AVSS"/>
    <s v="0.5SQ"/>
    <s v="B"/>
    <s v="(PNBL)NPS"/>
    <n v="10000"/>
    <s v="완제품"/>
    <s v="AVSS 0.5SQ(완제품)"/>
    <s v="A/R송장 (IN)"/>
    <n v="600000"/>
    <s v="M"/>
    <n v="3007.8"/>
    <n v="0.05"/>
    <n v="231477.64"/>
  </r>
  <r>
    <x v="2"/>
    <s v="顾客"/>
    <s v="內需"/>
    <s v="-無-"/>
    <s v="C00011"/>
    <x v="0"/>
    <s v="Kyungshin Cable CO.,LTD"/>
    <s v="자동차(일반)"/>
    <s v="AVSS"/>
    <n v="100021141"/>
    <s v="AVSS"/>
    <s v="0.5SQ"/>
    <s v="O"/>
    <s v="(PNBL)NPS"/>
    <n v="10000"/>
    <s v="완제품"/>
    <s v="AVSS 0.5SQ(완제품)"/>
    <s v="A/R송장 (IN)"/>
    <n v="60000"/>
    <s v="M"/>
    <n v="300.77999999999997"/>
    <n v="0.05"/>
    <n v="23147.759999999998"/>
  </r>
  <r>
    <x v="2"/>
    <s v="顾客"/>
    <s v="內需"/>
    <s v="-無-"/>
    <s v="C00011"/>
    <x v="0"/>
    <s v="Kyungshin Cable CO.,LTD"/>
    <s v="자동차(일반)"/>
    <s v="AVSS"/>
    <n v="100021137"/>
    <s v="AVSS"/>
    <s v="0.5SQ"/>
    <s v="R"/>
    <s v="(PNBL)NPS"/>
    <n v="10000"/>
    <s v="완제품"/>
    <s v="AVSS 0.5SQ(완제품)"/>
    <s v="A/R송장 (IN)"/>
    <n v="120000"/>
    <s v="M"/>
    <n v="601.55999999999995"/>
    <n v="0.05"/>
    <n v="46295.53"/>
  </r>
  <r>
    <x v="2"/>
    <s v="顾客"/>
    <s v="內需"/>
    <s v="-無-"/>
    <s v="C00011"/>
    <x v="0"/>
    <s v="Kyungshin Cable CO.,LTD"/>
    <s v="자동차(일반)"/>
    <s v="AVSS"/>
    <n v="100021154"/>
    <s v="AVSS"/>
    <s v="0.85SQ"/>
    <s v="Gr"/>
    <s v="(PNBL)NPS"/>
    <n v="8000"/>
    <s v="완제품"/>
    <s v="AVSS 0.85SQ(완제품)"/>
    <s v="A/R송장 (IN)"/>
    <n v="48000"/>
    <s v="M"/>
    <n v="369.7"/>
    <n v="0.08"/>
    <n v="27998.99"/>
  </r>
  <r>
    <x v="2"/>
    <s v="顾客"/>
    <s v="內需"/>
    <s v="-無-"/>
    <s v="C00011"/>
    <x v="0"/>
    <s v="Kyungshin Cable CO.,LTD"/>
    <s v="자동차(일반)"/>
    <s v="AVSS"/>
    <n v="100021155"/>
    <s v="AVSS"/>
    <s v="0.85SQ"/>
    <s v="W"/>
    <s v="(PNBL)NPS"/>
    <n v="8000"/>
    <s v="완제품"/>
    <s v="AVSS 0.85SQ(완제품)"/>
    <s v="A/R송장 (IN)"/>
    <n v="48000"/>
    <s v="M"/>
    <n v="369.7"/>
    <n v="0.08"/>
    <n v="27998.99"/>
  </r>
  <r>
    <x v="2"/>
    <s v="顾客"/>
    <s v="內需"/>
    <s v="-無-"/>
    <s v="C00011"/>
    <x v="0"/>
    <s v="Kyungshin Cable CO.,LTD"/>
    <s v="자동차(일반)"/>
    <s v="AVSS"/>
    <n v="100021160"/>
    <s v="AVSS"/>
    <s v="1.25SQ"/>
    <s v="B"/>
    <s v="(PNBL)NPS"/>
    <n v="5000"/>
    <s v="완제품"/>
    <s v="AVSS 1.25SQ(완제품)"/>
    <s v="A/R송장 (IN)"/>
    <n v="45000"/>
    <s v="M"/>
    <n v="507.15"/>
    <n v="0.12"/>
    <n v="37758.99"/>
  </r>
  <r>
    <x v="2"/>
    <s v="顾客"/>
    <s v="內需"/>
    <s v="-無-"/>
    <s v="C00011"/>
    <x v="0"/>
    <s v="Kyungshin Cable CO.,LTD"/>
    <s v="자동차(일반)"/>
    <s v="AVSS"/>
    <n v="100021166"/>
    <s v="AVSS"/>
    <s v="1.25SQ"/>
    <s v="Br"/>
    <s v="(PNBL)NPS"/>
    <n v="5000"/>
    <s v="완제품"/>
    <s v="AVSS 1.25SQ(완제품)"/>
    <s v="A/R송장 (IN)"/>
    <n v="15000"/>
    <s v="M"/>
    <n v="169.05"/>
    <n v="0.12"/>
    <n v="12586.33"/>
  </r>
  <r>
    <x v="2"/>
    <s v="顾客"/>
    <s v="內需"/>
    <s v="-無-"/>
    <s v="C00011"/>
    <x v="0"/>
    <s v="Kyungshin Cable CO.,LTD"/>
    <s v="자동차(일반)"/>
    <s v="AVSS"/>
    <n v="100021162"/>
    <s v="AVSS"/>
    <s v="1.25SQ"/>
    <s v="L"/>
    <s v="(PNBL)NPS"/>
    <n v="5000"/>
    <s v="완제품"/>
    <s v="AVSS 1.25SQ(완제품)"/>
    <s v="A/R송장 (IN)"/>
    <n v="15000"/>
    <s v="M"/>
    <n v="169.05"/>
    <n v="0.12"/>
    <n v="12586.33"/>
  </r>
  <r>
    <x v="2"/>
    <s v="顾客"/>
    <s v="內需"/>
    <s v="-無-"/>
    <s v="C00011"/>
    <x v="0"/>
    <s v="Kyungshin Cable CO.,LTD"/>
    <s v="자동차(일반)"/>
    <s v="AVSS"/>
    <n v="100021163"/>
    <s v="AVSS"/>
    <s v="1.25SQ"/>
    <s v="P"/>
    <s v="(PNBL)NPS"/>
    <n v="5000"/>
    <s v="완제품"/>
    <s v="AVSS 1.25SQ(완제품)"/>
    <s v="A/R송장 (IN)"/>
    <n v="15000"/>
    <s v="M"/>
    <n v="169.05"/>
    <n v="0.12"/>
    <n v="12586.33"/>
  </r>
  <r>
    <x v="2"/>
    <s v="顾客"/>
    <s v="內需"/>
    <s v="-無-"/>
    <s v="C00011"/>
    <x v="0"/>
    <s v="Kyungshin Cable CO.,LTD"/>
    <s v="자동차(일반)"/>
    <s v="AVSS"/>
    <n v="100021161"/>
    <s v="AVSS"/>
    <s v="1.25SQ"/>
    <s v="R"/>
    <s v="(PNBL)NPS"/>
    <n v="5000"/>
    <s v="완제품"/>
    <s v="AVSS 1.25SQ(완제품)"/>
    <s v="A/R송장 (IN)"/>
    <n v="20000"/>
    <s v="M"/>
    <n v="225.4"/>
    <n v="0.12"/>
    <n v="16781.77"/>
  </r>
  <r>
    <x v="2"/>
    <s v="顾客"/>
    <s v="內需"/>
    <s v="-無-"/>
    <s v="C00011"/>
    <x v="0"/>
    <s v="Kyungshin Cable CO.,LTD"/>
    <s v="자동차(일반)"/>
    <s v="AVSS"/>
    <n v="100021164"/>
    <s v="AVSS"/>
    <s v="1.25SQ"/>
    <s v="W"/>
    <s v="(PNBL)NPS"/>
    <n v="5000"/>
    <s v="완제품"/>
    <s v="AVSS 1.25SQ(완제품)"/>
    <s v="A/R송장 (IN)"/>
    <n v="15000"/>
    <s v="M"/>
    <n v="169.05"/>
    <n v="0.12"/>
    <n v="12586.33"/>
  </r>
  <r>
    <x v="2"/>
    <s v="顾客"/>
    <s v="內需"/>
    <s v="-無-"/>
    <s v="C00011"/>
    <x v="0"/>
    <s v="Kyungshin Cable CO.,LTD"/>
    <s v="자동차(일반)"/>
    <s v="AVSS"/>
    <n v="100026831"/>
    <s v="AVSS"/>
    <s v="0.5SQ"/>
    <s v="B"/>
    <s v="(TCSH)NPS"/>
    <n v="10000"/>
    <s v="완제품"/>
    <s v="AVSS 0.5SQ(완제품)"/>
    <s v="A/R송장 (IN)"/>
    <n v="120000"/>
    <s v="M"/>
    <n v="601.55999999999995"/>
    <n v="0.05"/>
    <n v="46295.53"/>
  </r>
  <r>
    <x v="2"/>
    <s v="顾客"/>
    <s v="內需"/>
    <s v="-無-"/>
    <s v="C00011"/>
    <x v="0"/>
    <s v="Kyungshin Cable CO.,LTD"/>
    <s v="자동차(일반)"/>
    <s v="AVSS"/>
    <n v="100026105"/>
    <s v="AVSS"/>
    <s v="0.3SQ"/>
    <s v="Br"/>
    <s v="(TCVN)NPS"/>
    <n v="12000"/>
    <s v="완제품"/>
    <s v="AVSS 0.3SQ(완제품)"/>
    <s v="A/R송장 (IN)"/>
    <n v="96000"/>
    <s v="M"/>
    <n v="317.76"/>
    <n v="0.04"/>
    <n v="25236.6"/>
  </r>
  <r>
    <x v="2"/>
    <s v="顾客"/>
    <s v="內需"/>
    <s v="-無-"/>
    <s v="C00011"/>
    <x v="0"/>
    <s v="Kyungshin Cable CO.,LTD"/>
    <s v="자동차(일반)"/>
    <s v="AVSS"/>
    <n v="100026106"/>
    <s v="AVSS"/>
    <s v="0.3SQ"/>
    <s v="G"/>
    <s v="(TCVN) NPS"/>
    <n v="12000"/>
    <s v="완제품"/>
    <s v="AVSS 0.3SQ(완제품)"/>
    <s v="A/R송장 (IN)"/>
    <n v="72000"/>
    <s v="M"/>
    <n v="238.32"/>
    <n v="0.04"/>
    <n v="18927.45"/>
  </r>
  <r>
    <x v="2"/>
    <s v="顾客"/>
    <s v="內需"/>
    <s v="-無-"/>
    <s v="C00011"/>
    <x v="0"/>
    <s v="Kyungshin Cable CO.,LTD"/>
    <s v="자동차(일반)"/>
    <s v="AVSS"/>
    <n v="100026424"/>
    <s v="AVSS"/>
    <s v="0.85SQ"/>
    <s v="B"/>
    <s v="(TCVN)NPS"/>
    <n v="8000"/>
    <s v="완제품"/>
    <s v="AVSS 0.85SQ(완제품)"/>
    <s v="A/R송장 (IN)"/>
    <n v="24000"/>
    <s v="M"/>
    <n v="184.85"/>
    <n v="0.08"/>
    <n v="13999.49"/>
  </r>
  <r>
    <x v="2"/>
    <s v="顾客"/>
    <s v="內需"/>
    <s v="-無-"/>
    <s v="C00011"/>
    <x v="0"/>
    <s v="Kyungshin Cable CO.,LTD"/>
    <s v="자동차(일반)"/>
    <s v="AVSS"/>
    <n v="100026872"/>
    <s v="AVSS"/>
    <s v="1.25SQ"/>
    <s v="B"/>
    <s v="(TCVN)NPS"/>
    <n v="5000"/>
    <s v="완제품"/>
    <s v="AVSS 1.25SQ(완제품)"/>
    <s v="A/R송장 (IN)"/>
    <n v="15000"/>
    <s v="M"/>
    <n v="169.05"/>
    <n v="0.12"/>
    <n v="12586.33"/>
  </r>
  <r>
    <x v="2"/>
    <s v="顾客"/>
    <s v="內需"/>
    <s v="-無-"/>
    <s v="C00011"/>
    <x v="0"/>
    <s v="Kyungshin Cable CO.,LTD"/>
    <s v="자동차(일반)"/>
    <s v="AVSS"/>
    <n v="100026907"/>
    <s v="AVSS"/>
    <s v="1.25SQ"/>
    <s v="P"/>
    <s v="(TCVN)NPS"/>
    <n v="5000"/>
    <s v="완제품"/>
    <s v="AVSS 1.25SQ(완제품)"/>
    <s v="A/R송장 (IN)"/>
    <n v="20000"/>
    <s v="M"/>
    <n v="225.4"/>
    <n v="0.12"/>
    <n v="16781.77"/>
  </r>
  <r>
    <x v="2"/>
    <s v="顾客"/>
    <s v="內需"/>
    <s v="-無-"/>
    <s v="C00016"/>
    <x v="6"/>
    <s v="常州庆福机电有限公司"/>
    <s v="자동차(일반)"/>
    <s v="AVSS"/>
    <n v="100000501"/>
    <s v="AVSS"/>
    <s v="0.5SQ"/>
    <s v="B"/>
    <m/>
    <n v="1000"/>
    <s v="완제품"/>
    <s v="AVSS 0.5SQ(완제품)"/>
    <s v="A/R송장 (IN)"/>
    <n v="5000"/>
    <s v="M"/>
    <n v="25.05"/>
    <n v="0.38"/>
    <n v="1877"/>
  </r>
  <r>
    <x v="2"/>
    <s v="顾客"/>
    <s v="內需"/>
    <s v="-無-"/>
    <s v="C00016"/>
    <x v="6"/>
    <s v="常州庆福机电有限公司"/>
    <s v="자동차(일반)"/>
    <s v="AVSS"/>
    <n v="100000497"/>
    <s v="AVSS"/>
    <s v="0.5SQ"/>
    <s v="B/R"/>
    <m/>
    <n v="1000"/>
    <s v="완제품"/>
    <s v="AVSS 0.5SQ(완제품)"/>
    <s v="A/R송장 (IN)"/>
    <n v="3000"/>
    <s v="M"/>
    <n v="15.03"/>
    <n v="0.38"/>
    <n v="1126.2"/>
  </r>
  <r>
    <x v="2"/>
    <s v="顾客"/>
    <s v="內需"/>
    <s v="-無-"/>
    <s v="C00016"/>
    <x v="6"/>
    <s v="常州庆福机电有限公司"/>
    <s v="자동차(일반)"/>
    <s v="AVSS"/>
    <n v="100000499"/>
    <s v="AVSS"/>
    <s v="0.5SQ"/>
    <s v="B/W"/>
    <m/>
    <n v="1000"/>
    <s v="완제품"/>
    <s v="AVSS 0.5SQ(완제품)"/>
    <s v="A/R송장 (IN)"/>
    <n v="3000"/>
    <s v="M"/>
    <n v="15.03"/>
    <n v="0.38"/>
    <n v="1126.2"/>
  </r>
  <r>
    <x v="2"/>
    <s v="顾客"/>
    <s v="內需"/>
    <s v="-無-"/>
    <s v="C00016"/>
    <x v="6"/>
    <s v="常州庆福机电有限公司"/>
    <s v="자동차(일반)"/>
    <s v="AVSS"/>
    <n v="100000514"/>
    <s v="AVSS"/>
    <s v="0.5SQ"/>
    <s v="Br"/>
    <m/>
    <n v="1000"/>
    <s v="완제품"/>
    <s v="AVSS 0.5SQ(완제품)"/>
    <s v="A/R송장 (IN)"/>
    <n v="3000"/>
    <s v="M"/>
    <n v="15.03"/>
    <n v="0.38"/>
    <n v="1126.2"/>
  </r>
  <r>
    <x v="2"/>
    <s v="顾客"/>
    <s v="內需"/>
    <s v="-無-"/>
    <s v="C00016"/>
    <x v="6"/>
    <s v="常州庆福机电有限公司"/>
    <s v="자동차(일반)"/>
    <s v="AVSS"/>
    <n v="100000575"/>
    <s v="AVSS"/>
    <s v="0.5SQ"/>
    <s v="R"/>
    <m/>
    <n v="1000"/>
    <s v="완제품"/>
    <s v="AVSS 0.5SQ(완제품)"/>
    <s v="A/R송장 (IN)"/>
    <n v="3000"/>
    <s v="M"/>
    <n v="15.03"/>
    <n v="0.38"/>
    <n v="1126.2"/>
  </r>
  <r>
    <x v="2"/>
    <s v="顾客"/>
    <s v="內需"/>
    <s v="-無-"/>
    <s v="C00016"/>
    <x v="6"/>
    <s v="常州庆福机电有限公司"/>
    <s v="자동차(일반)"/>
    <s v="AVSS"/>
    <n v="100000573"/>
    <s v="AVSS"/>
    <s v="0.5SQ"/>
    <s v="R/W"/>
    <m/>
    <n v="1000"/>
    <s v="완제품"/>
    <s v="AVSS 0.5SQ(완제품)"/>
    <s v="A/R송장 (IN)"/>
    <n v="3000"/>
    <s v="M"/>
    <n v="15.03"/>
    <n v="0.38"/>
    <n v="1126.2"/>
  </r>
  <r>
    <x v="2"/>
    <s v="顾客"/>
    <s v="內需"/>
    <s v="-無-"/>
    <s v="C00016"/>
    <x v="6"/>
    <s v="常州庆福机电有限公司"/>
    <s v="자동차(일반)"/>
    <s v="AVSS"/>
    <n v="100000554"/>
    <s v="AVSS"/>
    <s v="0.5SQ"/>
    <s v="L"/>
    <m/>
    <n v="1000"/>
    <s v="완제품"/>
    <s v="AVSS 0.5SQ(완제품)"/>
    <s v="A/R송장 (IN)"/>
    <n v="3000"/>
    <s v="M"/>
    <n v="15.03"/>
    <n v="0.38"/>
    <n v="1126.2"/>
  </r>
  <r>
    <x v="2"/>
    <s v="顾客"/>
    <s v="內需"/>
    <s v="-無-"/>
    <s v="C00016"/>
    <x v="6"/>
    <s v="常州庆福机电有限公司"/>
    <s v="자동차(일반)"/>
    <s v="AVSS"/>
    <n v="100000531"/>
    <s v="AVSS"/>
    <s v="0.5SQ"/>
    <s v="Lg"/>
    <m/>
    <n v="1000"/>
    <s v="완제품"/>
    <s v="AVSS 0.5SQ(완제품)"/>
    <s v="A/R송장 (IN)"/>
    <n v="3000"/>
    <s v="M"/>
    <n v="15.03"/>
    <n v="0.38"/>
    <n v="1126.2"/>
  </r>
  <r>
    <x v="2"/>
    <s v="顾客"/>
    <s v="內需"/>
    <s v="-無-"/>
    <s v="C00016"/>
    <x v="6"/>
    <s v="常州庆福机电有限公司"/>
    <s v="자동차(일반)"/>
    <s v="AVSS"/>
    <n v="100000538"/>
    <s v="AVSS"/>
    <s v="0.5SQ"/>
    <s v="G/R"/>
    <m/>
    <n v="1000"/>
    <s v="완제품"/>
    <s v="AVSS 0.5SQ(완제품)"/>
    <s v="A/R송장 (IN)"/>
    <n v="3000"/>
    <s v="M"/>
    <n v="15.03"/>
    <n v="0.38"/>
    <n v="1126.2"/>
  </r>
  <r>
    <x v="2"/>
    <s v="顾客"/>
    <s v="內需"/>
    <s v="-無-"/>
    <s v="C00016"/>
    <x v="6"/>
    <s v="常州庆福机电有限公司"/>
    <s v="자동차(일반)"/>
    <s v="AVSS"/>
    <n v="100000540"/>
    <s v="AVSS"/>
    <s v="0.5SQ"/>
    <s v="G/Y"/>
    <m/>
    <n v="1000"/>
    <s v="완제품"/>
    <s v="AVSS 0.5SQ(완제품)"/>
    <s v="A/R송장 (IN)"/>
    <n v="3000"/>
    <s v="M"/>
    <n v="15.03"/>
    <n v="0.38"/>
    <n v="1126.2"/>
  </r>
  <r>
    <x v="2"/>
    <s v="顾客"/>
    <s v="內需"/>
    <s v="-無-"/>
    <s v="C00016"/>
    <x v="6"/>
    <s v="常州庆福机电有限公司"/>
    <s v="자동차(일반)"/>
    <s v="AVSS"/>
    <n v="100000595"/>
    <s v="AVSS"/>
    <s v="0.5SQ"/>
    <s v="V"/>
    <m/>
    <n v="1000"/>
    <s v="완제품"/>
    <s v="AVSS 0.5SQ(완제품)"/>
    <s v="A/R송장 (IN)"/>
    <n v="3000"/>
    <s v="M"/>
    <n v="15.03"/>
    <n v="0.38"/>
    <n v="1126.2"/>
  </r>
  <r>
    <x v="2"/>
    <s v="顾客"/>
    <s v="內需"/>
    <s v="-無-"/>
    <s v="C00016"/>
    <x v="6"/>
    <s v="常州庆福机电有限公司"/>
    <s v="자동차(일반)"/>
    <s v="AVSS"/>
    <n v="100000605"/>
    <s v="AVSS"/>
    <s v="0.5SQ"/>
    <s v="W"/>
    <m/>
    <n v="1000"/>
    <s v="완제품"/>
    <s v="AVSS 0.5SQ(완제품)"/>
    <s v="A/R송장 (IN)"/>
    <n v="3000"/>
    <s v="M"/>
    <n v="15.03"/>
    <n v="0.38"/>
    <n v="1126.2"/>
  </r>
  <r>
    <x v="2"/>
    <s v="顾客"/>
    <s v="內需"/>
    <s v="-無-"/>
    <s v="C00016"/>
    <x v="6"/>
    <s v="常州庆福机电有限公司"/>
    <s v="자동차(일반)"/>
    <s v="AVSS"/>
    <n v="100000593"/>
    <s v="AVSS"/>
    <s v="0.5SQ"/>
    <s v="V/W"/>
    <m/>
    <n v="1000"/>
    <s v="완제품"/>
    <s v="AVSS 0.5SQ(완제품)"/>
    <s v="A/R송장 (IN)"/>
    <n v="3000"/>
    <s v="M"/>
    <n v="15.03"/>
    <n v="0.38"/>
    <n v="1126.2"/>
  </r>
  <r>
    <x v="2"/>
    <s v="顾客"/>
    <s v="內需"/>
    <s v="-無-"/>
    <s v="C00016"/>
    <x v="6"/>
    <s v="常州庆福机电有限公司"/>
    <s v="자동차(일반)"/>
    <s v="AVSS"/>
    <n v="100000706"/>
    <s v="AVSS"/>
    <s v="0.85SQ"/>
    <s v="R"/>
    <m/>
    <n v="1000"/>
    <s v="완제품"/>
    <s v="AVSS 0.85SQ(완제품)"/>
    <s v="A/R송장 (IN)"/>
    <n v="4000"/>
    <s v="M"/>
    <n v="30.76"/>
    <n v="0.56000000000000005"/>
    <n v="2244"/>
  </r>
  <r>
    <x v="2"/>
    <s v="顾客"/>
    <s v="內需"/>
    <s v="-無-"/>
    <s v="C00016"/>
    <x v="6"/>
    <s v="常州庆福机电有限公司"/>
    <s v="자동차(일반)"/>
    <s v="AVSS"/>
    <n v="100000741"/>
    <s v="AVSS"/>
    <s v="0.85SQ"/>
    <s v="Y"/>
    <m/>
    <n v="1000"/>
    <s v="완제품"/>
    <s v="AVSS 0.85SQ(완제품)"/>
    <s v="A/R송장 (IN)"/>
    <n v="3000"/>
    <s v="M"/>
    <n v="23.07"/>
    <n v="0.56000000000000005"/>
    <n v="1683"/>
  </r>
  <r>
    <x v="2"/>
    <s v="顾客"/>
    <s v="內需"/>
    <s v="-無-"/>
    <s v="C00016"/>
    <x v="6"/>
    <s v="常州庆福机电有限公司"/>
    <s v="자동차(일반)"/>
    <s v="AVSS"/>
    <n v="100000677"/>
    <s v="AVSS"/>
    <s v="0.85SQ"/>
    <s v="G"/>
    <m/>
    <n v="1000"/>
    <s v="완제품"/>
    <s v="AVSS 0.85SQ(완제품)"/>
    <s v="A/R송장 (IN)"/>
    <n v="3000"/>
    <s v="M"/>
    <n v="23.07"/>
    <n v="0.56000000000000005"/>
    <n v="1683"/>
  </r>
  <r>
    <x v="2"/>
    <s v="顾客"/>
    <s v="內需"/>
    <s v="-無-"/>
    <s v="C00016"/>
    <x v="6"/>
    <s v="常州庆福机电有限公司"/>
    <s v="자동차(일반)"/>
    <s v="AVSS"/>
    <n v="100000673"/>
    <s v="AVSS"/>
    <s v="0.85SQ"/>
    <s v="G/R"/>
    <m/>
    <n v="1000"/>
    <s v="완제품"/>
    <s v="AVSS 0.85SQ(완제품)"/>
    <s v="A/R송장 (IN)"/>
    <n v="3000"/>
    <s v="M"/>
    <n v="23.07"/>
    <n v="0.56000000000000005"/>
    <n v="1683"/>
  </r>
  <r>
    <x v="2"/>
    <s v="顾客"/>
    <s v="內需"/>
    <s v="-無-"/>
    <s v="C00016"/>
    <x v="6"/>
    <s v="常州庆福机电有限公司"/>
    <s v="자동차(일반)"/>
    <s v="AVSS"/>
    <n v="100000629"/>
    <s v="AVSS"/>
    <s v="0.85SQ"/>
    <s v="Gr"/>
    <m/>
    <n v="1000"/>
    <s v="완제품"/>
    <s v="AVSS 0.85SQ(완제품)"/>
    <s v="A/R송장 (IN)"/>
    <n v="3000"/>
    <s v="M"/>
    <n v="23.07"/>
    <n v="0.56000000000000005"/>
    <n v="1683"/>
  </r>
  <r>
    <x v="2"/>
    <s v="顾客"/>
    <s v="內需"/>
    <s v="-無-"/>
    <s v="C00016"/>
    <x v="6"/>
    <s v="常州庆福机电有限公司"/>
    <s v="자동차(일반)"/>
    <s v="AVSS"/>
    <n v="100000729"/>
    <s v="AVSS"/>
    <s v="0.85SQ"/>
    <s v="W"/>
    <m/>
    <n v="1000"/>
    <s v="완제품"/>
    <s v="AVSS 0.85SQ(완제품)"/>
    <s v="A/R송장 (IN)"/>
    <n v="3000"/>
    <s v="M"/>
    <n v="23.07"/>
    <n v="0.56000000000000005"/>
    <n v="1683"/>
  </r>
  <r>
    <x v="2"/>
    <s v="顾客"/>
    <s v="內需"/>
    <s v="-無-"/>
    <s v="C00016"/>
    <x v="6"/>
    <s v="常州庆福机电有限公司"/>
    <s v="자동차(일반)"/>
    <s v="AVSS"/>
    <n v="100000706"/>
    <s v="AVSS"/>
    <s v="0.85SQ"/>
    <s v="R"/>
    <m/>
    <n v="1000"/>
    <s v="완제품"/>
    <s v="AVSS 0.85SQ(완제품)"/>
    <s v="A/R송장 (IN)"/>
    <n v="6000"/>
    <s v="M"/>
    <n v="46.14"/>
    <n v="0.56000000000000005"/>
    <n v="3366"/>
  </r>
  <r>
    <x v="2"/>
    <s v="顾客"/>
    <s v="內需"/>
    <s v="-無-"/>
    <s v="C00016"/>
    <x v="6"/>
    <s v="常州庆福机电有限公司"/>
    <s v="자동차(일반)"/>
    <s v="AVSS"/>
    <n v="100000675"/>
    <s v="AVSS"/>
    <s v="0.85SQ"/>
    <s v="G/W"/>
    <m/>
    <n v="1000"/>
    <s v="완제품"/>
    <s v="AVSS 0.85SQ(완제품)"/>
    <s v="A/R송장 (IN)"/>
    <n v="3000"/>
    <s v="M"/>
    <n v="23.07"/>
    <n v="0.56000000000000005"/>
    <n v="1683"/>
  </r>
  <r>
    <x v="2"/>
    <s v="顾客"/>
    <s v="內需"/>
    <s v="-無-"/>
    <s v="C00016"/>
    <x v="6"/>
    <s v="常州庆福机电有限公司"/>
    <s v="자동차(일반)"/>
    <s v="AVSS"/>
    <n v="100000719"/>
    <s v="AVSS"/>
    <s v="0.85SQ"/>
    <s v="V"/>
    <m/>
    <n v="1000"/>
    <s v="완제품"/>
    <s v="AVSS 0.85SQ(완제품)"/>
    <s v="A/R송장 (IN)"/>
    <n v="3000"/>
    <s v="M"/>
    <n v="23.07"/>
    <n v="0.56000000000000005"/>
    <n v="1683"/>
  </r>
  <r>
    <x v="2"/>
    <s v="顾客"/>
    <s v="內需"/>
    <s v="-無-"/>
    <s v="C00016"/>
    <x v="6"/>
    <s v="常州庆福机电有限公司"/>
    <s v="자동차(일반)"/>
    <s v="AVSS"/>
    <n v="100000724"/>
    <s v="AVSS"/>
    <s v="0.85SQ"/>
    <s v="W/G"/>
    <m/>
    <n v="1000"/>
    <s v="완제품"/>
    <s v="AVSS 0.85SQ(완제품)"/>
    <s v="A/R송장 (IN)"/>
    <n v="3000"/>
    <s v="M"/>
    <n v="23.07"/>
    <n v="0.56000000000000005"/>
    <n v="1683"/>
  </r>
  <r>
    <x v="2"/>
    <s v="顾客"/>
    <s v="內需"/>
    <s v="-無-"/>
    <s v="C00016"/>
    <x v="6"/>
    <s v="常州庆福机电有限公司"/>
    <s v="자동차(일반)"/>
    <s v="AVSS"/>
    <n v="100000696"/>
    <s v="AVSS"/>
    <s v="0.85SQ"/>
    <s v="P"/>
    <m/>
    <n v="1000"/>
    <s v="완제품"/>
    <s v="AVSS 0.85SQ(완제품)"/>
    <s v="A/R송장 (IN)"/>
    <n v="3000"/>
    <s v="M"/>
    <n v="23.07"/>
    <n v="0.56000000000000005"/>
    <n v="1683"/>
  </r>
  <r>
    <x v="2"/>
    <s v="顾客"/>
    <s v="內需"/>
    <s v="-無-"/>
    <s v="C00016"/>
    <x v="6"/>
    <s v="常州庆福机电有限公司"/>
    <s v="자동차(일반)"/>
    <s v="AVSS"/>
    <n v="100000810"/>
    <s v="AVSS"/>
    <s v="1.25SQ"/>
    <s v="R"/>
    <m/>
    <n v="700"/>
    <s v="완제품"/>
    <s v="AVSS 1.25SQ(완제품)"/>
    <s v="A/R송장 (IN)"/>
    <n v="3500"/>
    <s v="M"/>
    <n v="39.450000000000003"/>
    <n v="0.85"/>
    <n v="2967.65"/>
  </r>
  <r>
    <x v="2"/>
    <s v="顾客"/>
    <s v="內需"/>
    <s v="-無-"/>
    <s v="C00016"/>
    <x v="6"/>
    <s v="常州庆福机电有限公司"/>
    <s v="자동차(일반)"/>
    <s v="AVSS"/>
    <n v="100000656"/>
    <s v="AVSS"/>
    <s v="0.85SQ"/>
    <s v="O/Y"/>
    <m/>
    <n v="1000"/>
    <s v="완제품"/>
    <s v="AVSS 0.85SQ(완제품)"/>
    <s v="A/R송장 (IN)"/>
    <n v="3000"/>
    <s v="M"/>
    <n v="23.07"/>
    <n v="0.56000000000000005"/>
    <n v="1683"/>
  </r>
  <r>
    <x v="2"/>
    <s v="顾客"/>
    <s v="內需"/>
    <s v="-無-"/>
    <s v="C00016"/>
    <x v="6"/>
    <s v="常州庆福机电有限公司"/>
    <s v="자동차(일반)"/>
    <s v="AVSS"/>
    <n v="100000810"/>
    <s v="AVSS"/>
    <s v="1.25SQ"/>
    <s v="R"/>
    <m/>
    <n v="700"/>
    <s v="완제품"/>
    <s v="AVSS 1.25SQ(완제품)"/>
    <s v="A/R송장 (IN)"/>
    <n v="4200"/>
    <s v="M"/>
    <n v="47.33"/>
    <n v="0.85"/>
    <n v="3561.18"/>
  </r>
  <r>
    <x v="2"/>
    <s v="顾客"/>
    <s v="內需"/>
    <s v="-無-"/>
    <s v="C00016"/>
    <x v="6"/>
    <s v="常州庆福机电有限公司"/>
    <s v="자동차(일반)"/>
    <s v="AVSS"/>
    <n v="100000649"/>
    <s v="AVSS"/>
    <s v="0.85SQ"/>
    <s v="Br"/>
    <m/>
    <n v="1000"/>
    <s v="완제품"/>
    <s v="AVSS 0.85SQ(완제품)"/>
    <s v="A/R송장 (IN)"/>
    <n v="5000"/>
    <s v="M"/>
    <n v="38.450000000000003"/>
    <n v="0.56000000000000005"/>
    <n v="2805"/>
  </r>
  <r>
    <x v="2"/>
    <s v="顾客"/>
    <s v="內需"/>
    <s v="-無-"/>
    <s v="C00016"/>
    <x v="6"/>
    <s v="常州庆福机电有限公司"/>
    <s v="자동차(일반)"/>
    <s v="AVSS"/>
    <n v="100000886"/>
    <s v="AVSS"/>
    <s v="2SQ"/>
    <s v="W/R"/>
    <m/>
    <n v="500"/>
    <s v="완제품"/>
    <s v="AVSS 2SQ(완제품)"/>
    <s v="A/R송장 (IN)"/>
    <n v="3000"/>
    <s v="M"/>
    <n v="54.48"/>
    <n v="1.3"/>
    <n v="3910.8"/>
  </r>
  <r>
    <x v="2"/>
    <s v="顾客"/>
    <s v="內需"/>
    <s v="-無-"/>
    <s v="C00017"/>
    <x v="3"/>
    <s v="江苏新进汽车配件有限公司"/>
    <s v="자동차(일반)"/>
    <s v="AVSS"/>
    <n v="100000934"/>
    <s v="AVSS"/>
    <s v="0.3SQ"/>
    <s v="B/W"/>
    <m/>
    <n v="1500"/>
    <s v="완제품"/>
    <s v="AVSS 0.3SQ(완제품)"/>
    <s v="A/R송장 (IN)"/>
    <n v="21000"/>
    <s v="M"/>
    <n v="69.510000000000005"/>
    <n v="0.25"/>
    <n v="5271"/>
  </r>
  <r>
    <x v="2"/>
    <s v="顾客"/>
    <s v="內需"/>
    <s v="-無-"/>
    <s v="C00017"/>
    <x v="3"/>
    <s v="江苏新进汽车配件有限公司"/>
    <s v="자동차(일반)"/>
    <s v="AVSS"/>
    <n v="100000960"/>
    <s v="AVSS"/>
    <s v="0.3SQ"/>
    <s v="G"/>
    <m/>
    <n v="1500"/>
    <s v="완제품"/>
    <s v="AVSS 0.3SQ(완제품)"/>
    <s v="A/R송장 (IN)"/>
    <n v="16500"/>
    <s v="M"/>
    <n v="54.62"/>
    <n v="0.25"/>
    <n v="4141.5"/>
  </r>
  <r>
    <x v="2"/>
    <s v="顾客"/>
    <s v="內需"/>
    <s v="-無-"/>
    <s v="C00017"/>
    <x v="3"/>
    <s v="江苏新进汽车配件有限公司"/>
    <s v="자동차(일반)"/>
    <s v="AVSS"/>
    <n v="100000929"/>
    <s v="AVSS"/>
    <s v="0.3SQ"/>
    <s v="Gr"/>
    <m/>
    <n v="1500"/>
    <s v="완제품"/>
    <s v="AVSS 0.3SQ(완제품)"/>
    <s v="A/R송장 (IN)"/>
    <n v="12000"/>
    <s v="M"/>
    <n v="39.72"/>
    <n v="0.25"/>
    <n v="3012"/>
  </r>
  <r>
    <x v="2"/>
    <s v="顾客"/>
    <s v="內需"/>
    <s v="-無-"/>
    <s v="C00017"/>
    <x v="3"/>
    <s v="江苏新进汽车配件有限公司"/>
    <s v="자동차(일반)"/>
    <s v="AVSS"/>
    <n v="100000968"/>
    <s v="AVSS"/>
    <s v="0.3SQ"/>
    <s v="L"/>
    <m/>
    <n v="1500"/>
    <s v="완제품"/>
    <s v="AVSS 0.3SQ(완제품)"/>
    <s v="A/R송장 (IN)"/>
    <n v="22500"/>
    <s v="M"/>
    <n v="74.48"/>
    <n v="0.25"/>
    <n v="5647.5"/>
  </r>
  <r>
    <x v="2"/>
    <s v="顾客"/>
    <s v="內需"/>
    <s v="-無-"/>
    <s v="C00017"/>
    <x v="3"/>
    <s v="江苏新进汽车配件有限公司"/>
    <s v="자동차(일반)"/>
    <s v="AVSS"/>
    <n v="100000953"/>
    <s v="AVSS"/>
    <s v="0.3SQ"/>
    <s v="Lg"/>
    <m/>
    <n v="1500"/>
    <s v="완제품"/>
    <s v="AVSS 0.3SQ(완제품)"/>
    <s v="A/R송장 (IN)"/>
    <n v="10500"/>
    <s v="M"/>
    <n v="34.76"/>
    <n v="0.25"/>
    <n v="2635.5"/>
  </r>
  <r>
    <x v="2"/>
    <s v="顾客"/>
    <s v="內需"/>
    <s v="-無-"/>
    <s v="C00017"/>
    <x v="3"/>
    <s v="江苏新进汽车配件有限公司"/>
    <s v="자동차(일반)"/>
    <s v="AVSS"/>
    <n v="100000979"/>
    <s v="AVSS"/>
    <s v="0.3SQ"/>
    <s v="R"/>
    <m/>
    <n v="1500"/>
    <s v="완제품"/>
    <s v="AVSS 0.3SQ(완제품)"/>
    <s v="A/R송장 (IN)"/>
    <n v="16500"/>
    <s v="M"/>
    <n v="54.62"/>
    <n v="0.25"/>
    <n v="4141.5"/>
  </r>
  <r>
    <x v="2"/>
    <s v="顾客"/>
    <s v="內需"/>
    <s v="-無-"/>
    <s v="C00017"/>
    <x v="3"/>
    <s v="江苏新进汽车配件有限公司"/>
    <s v="자동차(일반)"/>
    <s v="AVSS"/>
    <n v="100000985"/>
    <s v="AVSS"/>
    <s v="0.3SQ"/>
    <s v="V"/>
    <m/>
    <n v="1500"/>
    <s v="완제품"/>
    <s v="AVSS 0.3SQ(완제품)"/>
    <s v="A/R송장 (IN)"/>
    <n v="6000"/>
    <s v="M"/>
    <n v="19.86"/>
    <n v="0.25"/>
    <n v="1506"/>
  </r>
  <r>
    <x v="2"/>
    <s v="顾客"/>
    <s v="內需"/>
    <s v="-無-"/>
    <s v="C00017"/>
    <x v="3"/>
    <s v="江苏新进汽车配件有限公司"/>
    <s v="자동차(일반)"/>
    <s v="AVSS"/>
    <n v="100000992"/>
    <s v="AVSS"/>
    <s v="0.3SQ"/>
    <s v="W"/>
    <m/>
    <n v="1500"/>
    <s v="완제품"/>
    <s v="AVSS 0.3SQ(완제품)"/>
    <s v="A/R송장 (IN)"/>
    <n v="6000"/>
    <s v="M"/>
    <n v="19.86"/>
    <n v="0.25"/>
    <n v="1506"/>
  </r>
  <r>
    <x v="2"/>
    <s v="顾客"/>
    <s v="內需"/>
    <s v="-無-"/>
    <s v="C00017"/>
    <x v="3"/>
    <s v="江苏新进汽车配件有限公司"/>
    <s v="자동차(일반)"/>
    <s v="AVSS"/>
    <n v="100001000"/>
    <s v="AVSS"/>
    <s v="0.3SQ"/>
    <s v="Y"/>
    <m/>
    <n v="1500"/>
    <s v="완제품"/>
    <s v="AVSS 0.3SQ(완제품)"/>
    <s v="A/R송장 (IN)"/>
    <n v="15000"/>
    <s v="M"/>
    <n v="49.65"/>
    <n v="0.25"/>
    <n v="3765"/>
  </r>
  <r>
    <x v="2"/>
    <s v="顾客"/>
    <s v="內需"/>
    <s v="-無-"/>
    <s v="C00017"/>
    <x v="3"/>
    <s v="江苏新进汽车配件有限公司"/>
    <s v="자동차(일반)"/>
    <s v="AVSS"/>
    <n v="100000552"/>
    <s v="AVSS"/>
    <s v="0.5SQ"/>
    <s v="L/W"/>
    <m/>
    <n v="1000"/>
    <s v="완제품"/>
    <s v="AVSS 0.5SQ(완제품)"/>
    <s v="A/R송장 (IN)"/>
    <n v="24000"/>
    <s v="M"/>
    <n v="120.24"/>
    <n v="0.37"/>
    <n v="8822.4"/>
  </r>
  <r>
    <x v="2"/>
    <s v="顾客"/>
    <s v="內需"/>
    <s v="-無-"/>
    <s v="C00017"/>
    <x v="3"/>
    <s v="江苏新进汽车配件有限公司"/>
    <s v="자동차(일반)"/>
    <s v="AVSS"/>
    <n v="100000501"/>
    <s v="AVSS"/>
    <s v="0.5SQ"/>
    <s v="B"/>
    <m/>
    <n v="1000"/>
    <s v="완제품"/>
    <s v="AVSS 0.5SQ(완제품)"/>
    <s v="A/R송장 (IN)"/>
    <n v="14000"/>
    <s v="M"/>
    <n v="70.14"/>
    <n v="0.37"/>
    <n v="5146.3999999999996"/>
  </r>
  <r>
    <x v="2"/>
    <s v="顾客"/>
    <s v="內需"/>
    <s v="-無-"/>
    <s v="C00017"/>
    <x v="3"/>
    <s v="江苏新进汽车配件有限公司"/>
    <s v="자동차(일반)"/>
    <s v="AVSS"/>
    <n v="100000573"/>
    <s v="AVSS"/>
    <s v="0.5SQ"/>
    <s v="R/W"/>
    <m/>
    <n v="1000"/>
    <s v="완제품"/>
    <s v="AVSS 0.5SQ(완제품)"/>
    <s v="A/R송장 (IN)"/>
    <n v="7000"/>
    <s v="M"/>
    <n v="35.07"/>
    <n v="0.37"/>
    <n v="2573.1999999999998"/>
  </r>
  <r>
    <x v="2"/>
    <s v="顾客"/>
    <s v="內需"/>
    <s v="-無-"/>
    <s v="C00020"/>
    <x v="12"/>
    <s v="盐城市晟广达汽车零部件有限公司"/>
    <s v="자동차(일반)"/>
    <s v="AVSS"/>
    <n v="100000933"/>
    <s v="AVSS"/>
    <s v="0.3SQ"/>
    <s v="B/R"/>
    <m/>
    <n v="1500"/>
    <s v="완제품"/>
    <s v="AVSS 0.3SQ(완제품)"/>
    <s v="A/R송장 (IN)"/>
    <n v="15000"/>
    <s v="M"/>
    <n v="49.65"/>
    <n v="0.26"/>
    <n v="3948"/>
  </r>
  <r>
    <x v="2"/>
    <s v="顾客"/>
    <s v="內需"/>
    <s v="-無-"/>
    <s v="C00020"/>
    <x v="12"/>
    <s v="盐城市晟广达汽车零部件有限公司"/>
    <s v="자동차(일반)"/>
    <s v="AVSS"/>
    <n v="100000934"/>
    <s v="AVSS"/>
    <s v="0.3SQ"/>
    <s v="B/W"/>
    <m/>
    <n v="1500"/>
    <s v="완제품"/>
    <s v="AVSS 0.3SQ(완제품)"/>
    <s v="A/R송장 (IN)"/>
    <n v="19500"/>
    <s v="M"/>
    <n v="64.55"/>
    <n v="0.26"/>
    <n v="5132.3999999999996"/>
  </r>
  <r>
    <x v="2"/>
    <s v="顾客"/>
    <s v="內需"/>
    <s v="-無-"/>
    <s v="C00020"/>
    <x v="12"/>
    <s v="盐城市晟广达汽车零部件有限公司"/>
    <s v="자동차(일반)"/>
    <s v="AVSS"/>
    <n v="100000968"/>
    <s v="AVSS"/>
    <s v="0.3SQ"/>
    <s v="L"/>
    <m/>
    <n v="1500"/>
    <s v="완제품"/>
    <s v="AVSS 0.3SQ(완제품)"/>
    <s v="A/R송장 (IN)"/>
    <n v="12000"/>
    <s v="M"/>
    <n v="39.72"/>
    <n v="0.26"/>
    <n v="3158.4"/>
  </r>
  <r>
    <x v="2"/>
    <s v="顾客"/>
    <s v="內需"/>
    <s v="-無-"/>
    <s v="C00020"/>
    <x v="12"/>
    <s v="盐城市晟广达汽车零部件有限公司"/>
    <s v="자동차(일반)"/>
    <s v="AVSS"/>
    <n v="100000979"/>
    <s v="AVSS"/>
    <s v="0.3SQ"/>
    <s v="R"/>
    <m/>
    <n v="1500"/>
    <s v="완제품"/>
    <s v="AVSS 0.3SQ(완제품)"/>
    <s v="A/R송장 (IN)"/>
    <n v="1500"/>
    <s v="M"/>
    <n v="4.97"/>
    <n v="0.26"/>
    <n v="394.8"/>
  </r>
  <r>
    <x v="2"/>
    <s v="顾客"/>
    <s v="內需"/>
    <s v="-無-"/>
    <s v="C00020"/>
    <x v="12"/>
    <s v="盐城市晟广达汽车零部件有限公司"/>
    <s v="자동차(일반)"/>
    <s v="AVSS"/>
    <n v="100000992"/>
    <s v="AVSS"/>
    <s v="0.3SQ"/>
    <s v="W"/>
    <m/>
    <n v="1500"/>
    <s v="완제품"/>
    <s v="AVSS 0.3SQ(완제품)"/>
    <s v="A/R송장 (IN)"/>
    <n v="33000"/>
    <s v="M"/>
    <n v="109.23"/>
    <n v="0.26"/>
    <n v="8685.6"/>
  </r>
  <r>
    <x v="2"/>
    <s v="顾客"/>
    <s v="內需"/>
    <s v="-無-"/>
    <s v="C00020"/>
    <x v="12"/>
    <s v="盐城市晟广达汽车零部件有限公司"/>
    <s v="자동차(일반)"/>
    <s v="AVSS"/>
    <n v="100001000"/>
    <s v="AVSS"/>
    <s v="0.3SQ"/>
    <s v="Y"/>
    <m/>
    <n v="1500"/>
    <s v="완제품"/>
    <s v="AVSS 0.3SQ(완제품)"/>
    <s v="A/R송장 (IN)"/>
    <n v="1500"/>
    <s v="M"/>
    <n v="4.97"/>
    <n v="0.26"/>
    <n v="394.8"/>
  </r>
  <r>
    <x v="2"/>
    <s v="顾客"/>
    <s v="內需"/>
    <s v="-無-"/>
    <s v="C00020"/>
    <x v="12"/>
    <s v="盐城市晟广达汽车零部件有限公司"/>
    <s v="자동차(일반)"/>
    <s v="AVSS"/>
    <n v="100000802"/>
    <s v="AVSS"/>
    <s v="1.25SQ"/>
    <s v="R/B"/>
    <m/>
    <n v="700"/>
    <s v="완제품"/>
    <s v="AVSS 1.25SQ(완제품)"/>
    <s v="A/R송장 (IN)"/>
    <n v="700"/>
    <s v="M"/>
    <n v="7.89"/>
    <n v="0.83"/>
    <n v="579.80999999999995"/>
  </r>
  <r>
    <x v="2"/>
    <s v="顾客"/>
    <s v="內需"/>
    <s v="-無-"/>
    <s v="C00020"/>
    <x v="12"/>
    <s v="盐城市晟广达汽车零部件有限公司"/>
    <s v="자동차(일반)"/>
    <s v="AVSS"/>
    <n v="100000972"/>
    <s v="AVSS"/>
    <s v="0.3SQ"/>
    <s v="P"/>
    <m/>
    <n v="1500"/>
    <s v="완제품"/>
    <s v="AVSS 0.3SQ(완제품)"/>
    <s v="A/R송장 (IN)"/>
    <n v="4500"/>
    <s v="M"/>
    <n v="14.9"/>
    <n v="0.26"/>
    <n v="1184.4000000000001"/>
  </r>
  <r>
    <x v="2"/>
    <s v="顾客"/>
    <s v="內需"/>
    <s v="-無-"/>
    <s v="C00020"/>
    <x v="12"/>
    <s v="盐城市晟广达汽车零部件有限公司"/>
    <s v="자동차(일반)"/>
    <s v="AVSS"/>
    <n v="100000979"/>
    <s v="AVSS"/>
    <s v="0.3SQ"/>
    <s v="R"/>
    <m/>
    <n v="1500"/>
    <s v="완제품"/>
    <s v="AVSS 0.3SQ(완제품)"/>
    <s v="A/R송장 (IN)"/>
    <n v="10500"/>
    <s v="M"/>
    <n v="34.76"/>
    <n v="0.26"/>
    <n v="2763.6"/>
  </r>
  <r>
    <x v="2"/>
    <s v="顾客"/>
    <s v="內需"/>
    <s v="-無-"/>
    <s v="C00020"/>
    <x v="12"/>
    <s v="盐城市晟广达汽车零部件有限公司"/>
    <s v="자동차(일반)"/>
    <s v="AVSS"/>
    <n v="100000992"/>
    <s v="AVSS"/>
    <s v="0.3SQ"/>
    <s v="W"/>
    <m/>
    <n v="1500"/>
    <s v="완제품"/>
    <s v="AVSS 0.3SQ(완제품)"/>
    <s v="A/R송장 (IN)"/>
    <n v="1500"/>
    <s v="M"/>
    <n v="4.97"/>
    <n v="0.26"/>
    <n v="394.8"/>
  </r>
  <r>
    <x v="2"/>
    <s v="顾客"/>
    <s v="內需"/>
    <s v="-無-"/>
    <s v="C00020"/>
    <x v="12"/>
    <s v="盐城市晟广达汽车零部件有限公司"/>
    <s v="자동차(일반)"/>
    <s v="AVSS"/>
    <n v="100001000"/>
    <s v="AVSS"/>
    <s v="0.3SQ"/>
    <s v="Y"/>
    <m/>
    <n v="1500"/>
    <s v="완제품"/>
    <s v="AVSS 0.3SQ(완제품)"/>
    <s v="A/R송장 (IN)"/>
    <n v="9000"/>
    <s v="M"/>
    <n v="29.79"/>
    <n v="0.26"/>
    <n v="2368.8000000000002"/>
  </r>
  <r>
    <x v="2"/>
    <s v="顾客"/>
    <s v="內需"/>
    <s v="-無-"/>
    <s v="C00020"/>
    <x v="12"/>
    <s v="盐城市晟广达汽车零部件有限公司"/>
    <s v="자동차(일반)"/>
    <s v="AVSS"/>
    <n v="100000531"/>
    <s v="AVSS"/>
    <s v="0.5SQ"/>
    <s v="Lg"/>
    <m/>
    <n v="1000"/>
    <s v="완제품"/>
    <s v="AVSS 0.5SQ(완제품)"/>
    <s v="A/R송장 (IN)"/>
    <n v="1000"/>
    <s v="M"/>
    <n v="5.01"/>
    <n v="0.39"/>
    <n v="386"/>
  </r>
  <r>
    <x v="2"/>
    <s v="顾客"/>
    <s v="內需"/>
    <s v="-無-"/>
    <s v="C00020"/>
    <x v="12"/>
    <s v="盐城市晟广达汽车零部件有限公司"/>
    <s v="자동차(일반)"/>
    <s v="AVSS"/>
    <n v="100000978"/>
    <s v="AVSS"/>
    <s v="0.3SQ"/>
    <s v="R/Y"/>
    <m/>
    <n v="1500"/>
    <s v="완제품"/>
    <s v="AVSS 0.3SQ(완제품)"/>
    <s v="A/R송장 (IN)"/>
    <n v="6000"/>
    <s v="M"/>
    <n v="19.86"/>
    <n v="0.26"/>
    <n v="1579.2"/>
  </r>
  <r>
    <x v="2"/>
    <s v="顾客"/>
    <s v="內需"/>
    <s v="-無-"/>
    <s v="C00020"/>
    <x v="12"/>
    <s v="盐城市晟广达汽车零部件有限公司"/>
    <s v="자동차(일반)"/>
    <s v="AVSS"/>
    <n v="100000601"/>
    <s v="AVSS"/>
    <s v="0.5SQ"/>
    <s v="W/L"/>
    <m/>
    <n v="1000"/>
    <s v="완제품"/>
    <s v="AVSS 0.5SQ(완제품)"/>
    <s v="A/R송장 (IN)"/>
    <n v="5000"/>
    <s v="M"/>
    <n v="25.05"/>
    <n v="0.39"/>
    <n v="1930"/>
  </r>
  <r>
    <x v="2"/>
    <s v="顾客"/>
    <s v="內需"/>
    <s v="-無-"/>
    <s v="C00020"/>
    <x v="12"/>
    <s v="盐城市晟广达汽车零部件有限公司"/>
    <s v="자동차(일반)"/>
    <s v="AVSS"/>
    <n v="100000789"/>
    <s v="AVSS"/>
    <s v="1.25SQ"/>
    <s v="L/B"/>
    <m/>
    <n v="700"/>
    <s v="완제품"/>
    <s v="AVSS 1.25SQ(완제품)"/>
    <s v="A/R송장 (IN)"/>
    <n v="5600"/>
    <s v="M"/>
    <n v="63.11"/>
    <n v="0.83"/>
    <n v="4638.4799999999996"/>
  </r>
  <r>
    <x v="2"/>
    <s v="顾客"/>
    <s v="內需"/>
    <s v="-無-"/>
    <s v="C00020"/>
    <x v="12"/>
    <s v="盐城市晟广达汽车零部件有限公司"/>
    <s v="자동차(일반)"/>
    <s v="AVSS"/>
    <n v="100000501"/>
    <s v="AVSS"/>
    <s v="0.5SQ"/>
    <s v="B"/>
    <m/>
    <n v="1000"/>
    <s v="완제품"/>
    <s v="AVSS 0.5SQ(완제품)"/>
    <s v="A/R송장 (IN)"/>
    <n v="6000"/>
    <s v="M"/>
    <n v="30.06"/>
    <n v="0.39"/>
    <n v="2316"/>
  </r>
  <r>
    <x v="2"/>
    <s v="顾客"/>
    <s v="內需"/>
    <s v="-無-"/>
    <s v="C00020"/>
    <x v="12"/>
    <s v="盐城市晟广达汽车零部件有限公司"/>
    <s v="자동차(일반)"/>
    <s v="AVSS"/>
    <n v="100000499"/>
    <s v="AVSS"/>
    <s v="0.5SQ"/>
    <s v="B/W"/>
    <m/>
    <n v="1000"/>
    <s v="완제품"/>
    <s v="AVSS 0.5SQ(완제품)"/>
    <s v="A/R송장 (IN)"/>
    <n v="3000"/>
    <s v="M"/>
    <n v="15.03"/>
    <n v="0.39"/>
    <n v="1158"/>
  </r>
  <r>
    <x v="2"/>
    <s v="顾客"/>
    <s v="內需"/>
    <s v="-無-"/>
    <s v="C00020"/>
    <x v="12"/>
    <s v="盐城市晟广达汽车零部件有限公司"/>
    <s v="자동차(일반)"/>
    <s v="AVSS"/>
    <n v="100000802"/>
    <s v="AVSS"/>
    <s v="1.25SQ"/>
    <s v="R/B"/>
    <m/>
    <n v="700"/>
    <s v="완제품"/>
    <s v="AVSS 1.25SQ(완제품)"/>
    <s v="A/R송장 (IN)"/>
    <n v="2800"/>
    <s v="M"/>
    <n v="31.56"/>
    <n v="0.83"/>
    <n v="2319.2399999999998"/>
  </r>
  <r>
    <x v="2"/>
    <s v="顾客"/>
    <s v="內需"/>
    <s v="-無-"/>
    <s v="C00020"/>
    <x v="12"/>
    <s v="盐城市晟广达汽车零部件有限公司"/>
    <s v="자동차(일반)"/>
    <s v="AVSS"/>
    <n v="100000805"/>
    <s v="AVSS"/>
    <s v="1.25SQ"/>
    <s v="R/G"/>
    <m/>
    <n v="700"/>
    <s v="완제품"/>
    <s v="AVSS 1.25SQ(완제품)"/>
    <s v="A/R송장 (IN)"/>
    <n v="5600"/>
    <s v="M"/>
    <n v="63.11"/>
    <n v="0.83"/>
    <n v="4638.4799999999996"/>
  </r>
  <r>
    <x v="2"/>
    <s v="顾客"/>
    <s v="內需"/>
    <s v="-無-"/>
    <s v="C00020"/>
    <x v="12"/>
    <s v="盐城市晟广达汽车零部件有限公司"/>
    <s v="자동차(일반)"/>
    <s v="AVSS"/>
    <n v="100000936"/>
    <s v="AVSS"/>
    <s v="0.3SQ"/>
    <s v="B"/>
    <m/>
    <n v="1500"/>
    <s v="완제품"/>
    <s v="AVSS 0.3SQ(완제품)"/>
    <s v="A/R송장 (IN)"/>
    <n v="69000"/>
    <s v="M"/>
    <n v="228.39"/>
    <n v="0.26"/>
    <n v="18160.8"/>
  </r>
  <r>
    <x v="2"/>
    <s v="顾客"/>
    <s v="內需"/>
    <s v="-無-"/>
    <s v="C00020"/>
    <x v="12"/>
    <s v="盐城市晟广达汽车零部件有限公司"/>
    <s v="자동차(일반)"/>
    <s v="AVSS"/>
    <n v="100000501"/>
    <s v="AVSS"/>
    <s v="0.5SQ"/>
    <s v="B"/>
    <m/>
    <n v="1000"/>
    <s v="완제품"/>
    <s v="AVSS 0.5SQ(완제품)"/>
    <s v="A/R송장 (IN)"/>
    <n v="1000"/>
    <s v="M"/>
    <n v="5.01"/>
    <n v="0.39"/>
    <n v="386"/>
  </r>
  <r>
    <x v="2"/>
    <s v="顾客"/>
    <s v="內需"/>
    <s v="-無-"/>
    <s v="C00020"/>
    <x v="12"/>
    <s v="盐城市晟广达汽车零部件有限公司"/>
    <s v="자동차(일반)"/>
    <s v="AVSS"/>
    <n v="100000541"/>
    <s v="AVSS"/>
    <s v="0.5SQ"/>
    <s v="G"/>
    <m/>
    <n v="1000"/>
    <s v="완제품"/>
    <s v="AVSS 0.5SQ(완제품)"/>
    <s v="A/R송장 (IN)"/>
    <n v="2000"/>
    <s v="M"/>
    <n v="10.02"/>
    <n v="0.39"/>
    <n v="772"/>
  </r>
  <r>
    <x v="2"/>
    <s v="顾客"/>
    <s v="內需"/>
    <s v="-無-"/>
    <s v="C00020"/>
    <x v="12"/>
    <s v="盐城市晟广达汽车零部件有限公司"/>
    <s v="자동차(일반)"/>
    <s v="AVSS"/>
    <n v="100000554"/>
    <s v="AVSS"/>
    <s v="0.5SQ"/>
    <s v="L"/>
    <m/>
    <n v="1000"/>
    <s v="완제품"/>
    <s v="AVSS 0.5SQ(완제품)"/>
    <s v="A/R송장 (IN)"/>
    <n v="2000"/>
    <s v="M"/>
    <n v="10.02"/>
    <n v="0.39"/>
    <n v="772"/>
  </r>
  <r>
    <x v="2"/>
    <s v="顾客"/>
    <s v="內需"/>
    <s v="-無-"/>
    <s v="C00020"/>
    <x v="12"/>
    <s v="盐城市晟广达汽车零部件有限公司"/>
    <s v="자동차(일반)"/>
    <s v="AVSS"/>
    <n v="100000531"/>
    <s v="AVSS"/>
    <s v="0.5SQ"/>
    <s v="Lg"/>
    <m/>
    <n v="1000"/>
    <s v="완제품"/>
    <s v="AVSS 0.5SQ(완제품)"/>
    <s v="A/R송장 (IN)"/>
    <n v="2000"/>
    <s v="M"/>
    <n v="10.02"/>
    <n v="0.39"/>
    <n v="772"/>
  </r>
  <r>
    <x v="2"/>
    <s v="顾客"/>
    <s v="內需"/>
    <s v="-無-"/>
    <s v="C00020"/>
    <x v="12"/>
    <s v="盐城市晟广达汽车零部件有限公司"/>
    <s v="자동차(일반)"/>
    <s v="AVSS"/>
    <n v="100000524"/>
    <s v="AVSS"/>
    <s v="0.5SQ"/>
    <s v="O"/>
    <m/>
    <n v="1000"/>
    <s v="완제품"/>
    <s v="AVSS 0.5SQ(완제품)"/>
    <s v="A/R송장 (IN)"/>
    <n v="5000"/>
    <s v="M"/>
    <n v="25.05"/>
    <n v="0.39"/>
    <n v="1930"/>
  </r>
  <r>
    <x v="2"/>
    <s v="顾客"/>
    <s v="內需"/>
    <s v="-無-"/>
    <s v="C00020"/>
    <x v="12"/>
    <s v="盐城市晟广达汽车零部件有限公司"/>
    <s v="자동차(일반)"/>
    <s v="AVSS"/>
    <n v="100000573"/>
    <s v="AVSS"/>
    <s v="0.5SQ"/>
    <s v="R/W"/>
    <m/>
    <n v="1000"/>
    <s v="완제품"/>
    <s v="AVSS 0.5SQ(완제품)"/>
    <s v="A/R송장 (IN)"/>
    <n v="1000"/>
    <s v="M"/>
    <n v="5.01"/>
    <n v="0.39"/>
    <n v="386"/>
  </r>
  <r>
    <x v="2"/>
    <s v="顾客"/>
    <s v="內需"/>
    <s v="-無-"/>
    <s v="C00020"/>
    <x v="12"/>
    <s v="盐城市晟广达汽车零部件有限公司"/>
    <s v="자동차(일반)"/>
    <s v="AVSS"/>
    <n v="100000605"/>
    <s v="AVSS"/>
    <s v="0.5SQ"/>
    <s v="W"/>
    <m/>
    <n v="1000"/>
    <s v="완제품"/>
    <s v="AVSS 0.5SQ(완제품)"/>
    <s v="A/R송장 (IN)"/>
    <n v="1000"/>
    <s v="M"/>
    <n v="5.01"/>
    <n v="0.39"/>
    <n v="386"/>
  </r>
  <r>
    <x v="2"/>
    <s v="顾客"/>
    <s v="內需"/>
    <s v="-無-"/>
    <s v="C00020"/>
    <x v="12"/>
    <s v="盐城市晟广达汽车零部件有限公司"/>
    <s v="자동차(일반)"/>
    <s v="AVSS"/>
    <n v="100000787"/>
    <s v="AVSS"/>
    <s v="1.25SQ"/>
    <s v="G"/>
    <m/>
    <n v="700"/>
    <s v="완제품"/>
    <s v="AVSS 1.25SQ(완제품)"/>
    <s v="A/R송장 (IN)"/>
    <n v="700"/>
    <s v="M"/>
    <n v="7.89"/>
    <n v="0.83"/>
    <n v="579.80999999999995"/>
  </r>
  <r>
    <x v="2"/>
    <s v="顾客"/>
    <s v="內需"/>
    <s v="-無-"/>
    <s v="C00020"/>
    <x v="12"/>
    <s v="盐城市晟广达汽车零部件有限公司"/>
    <s v="자동차(일반)"/>
    <s v="AVSS"/>
    <n v="100000750"/>
    <s v="AVSS"/>
    <s v="1.25SQ"/>
    <s v="Gr"/>
    <m/>
    <n v="700"/>
    <s v="완제품"/>
    <s v="AVSS 1.25SQ(완제품)"/>
    <s v="A/R송장 (IN)"/>
    <n v="3500"/>
    <s v="M"/>
    <n v="39.450000000000003"/>
    <n v="0.83"/>
    <n v="2899.05"/>
  </r>
  <r>
    <x v="2"/>
    <s v="顾客"/>
    <s v="內需"/>
    <s v="-無-"/>
    <s v="C00020"/>
    <x v="12"/>
    <s v="盐城市晟广达汽车零部件有限公司"/>
    <s v="자동차(일반)"/>
    <s v="AVSS"/>
    <n v="100000802"/>
    <s v="AVSS"/>
    <s v="1.25SQ"/>
    <s v="R/B"/>
    <m/>
    <n v="700"/>
    <s v="완제품"/>
    <s v="AVSS 1.25SQ(완제품)"/>
    <s v="A/R송장 (IN)"/>
    <n v="1400"/>
    <s v="M"/>
    <n v="15.78"/>
    <n v="0.83"/>
    <n v="1159.6199999999999"/>
  </r>
  <r>
    <x v="2"/>
    <s v="顾客"/>
    <s v="內需"/>
    <s v="-無-"/>
    <s v="C00020"/>
    <x v="12"/>
    <s v="盐城市晟广达汽车零部件有限公司"/>
    <s v="자동차(일반)"/>
    <s v="AVSS"/>
    <n v="100000833"/>
    <s v="AVSS"/>
    <s v="1.25SQ"/>
    <s v="Y"/>
    <m/>
    <n v="700"/>
    <s v="완제품"/>
    <s v="AVSS 1.25SQ(완제품)"/>
    <s v="A/R송장 (IN)"/>
    <n v="1400"/>
    <s v="M"/>
    <n v="15.78"/>
    <n v="0.83"/>
    <n v="1159.6199999999999"/>
  </r>
  <r>
    <x v="2"/>
    <s v="顾客"/>
    <s v="內需"/>
    <s v="-無-"/>
    <s v="C00020"/>
    <x v="12"/>
    <s v="盐城市晟广达汽车零部件有限公司"/>
    <s v="자동차(일반)"/>
    <s v="AVSS"/>
    <n v="100000978"/>
    <s v="AVSS"/>
    <s v="0.3SQ"/>
    <s v="R/Y"/>
    <m/>
    <n v="1500"/>
    <s v="완제품"/>
    <s v="AVSS 0.3SQ(완제품)"/>
    <s v="A/R송장 (IN)"/>
    <n v="3000"/>
    <s v="M"/>
    <n v="9.93"/>
    <n v="0.26"/>
    <n v="789.6"/>
  </r>
  <r>
    <x v="2"/>
    <s v="顾客"/>
    <s v="內需"/>
    <s v="-無-"/>
    <s v="C00029"/>
    <x v="11"/>
    <s v="盐城世明电子器件有限公司"/>
    <s v="자동차(일반)"/>
    <s v="AVSS"/>
    <n v="100000936"/>
    <s v="AVSS"/>
    <s v="0.3SQ"/>
    <s v="B"/>
    <m/>
    <n v="1500"/>
    <s v="완제품"/>
    <s v="AVSS 0.3SQ(완제품)"/>
    <s v="A/R송장 (IN)"/>
    <n v="15000"/>
    <s v="M"/>
    <n v="49.65"/>
    <n v="0.25"/>
    <n v="3747.9"/>
  </r>
  <r>
    <x v="2"/>
    <s v="顾客"/>
    <s v="內需"/>
    <s v="-無-"/>
    <s v="C00029"/>
    <x v="11"/>
    <s v="盐城世明电子器件有限公司"/>
    <s v="자동차(일반)"/>
    <s v="AVSS"/>
    <n v="100000933"/>
    <s v="AVSS"/>
    <s v="0.3SQ"/>
    <s v="B/R"/>
    <m/>
    <n v="1500"/>
    <s v="완제품"/>
    <s v="AVSS 0.3SQ(완제품)"/>
    <s v="A/R송장 (IN)"/>
    <n v="1500"/>
    <s v="M"/>
    <n v="4.97"/>
    <n v="0.25"/>
    <n v="374.79"/>
  </r>
  <r>
    <x v="2"/>
    <s v="顾客"/>
    <s v="內需"/>
    <s v="-無-"/>
    <s v="C00029"/>
    <x v="11"/>
    <s v="盐城世明电子器件有限公司"/>
    <s v="자동차(일반)"/>
    <s v="AVSS"/>
    <n v="100000934"/>
    <s v="AVSS"/>
    <s v="0.3SQ"/>
    <s v="B/W"/>
    <m/>
    <n v="1500"/>
    <s v="완제품"/>
    <s v="AVSS 0.3SQ(완제품)"/>
    <s v="A/R송장 (IN)"/>
    <n v="3000"/>
    <s v="M"/>
    <n v="9.93"/>
    <n v="0.25"/>
    <n v="749.58"/>
  </r>
  <r>
    <x v="2"/>
    <s v="顾客"/>
    <s v="內需"/>
    <s v="-無-"/>
    <s v="C00029"/>
    <x v="11"/>
    <s v="盐城世明电子器件有限公司"/>
    <s v="자동차(일반)"/>
    <s v="AVSS"/>
    <n v="100000935"/>
    <s v="AVSS"/>
    <s v="0.3SQ"/>
    <s v="B/Y"/>
    <m/>
    <n v="1500"/>
    <s v="완제품"/>
    <s v="AVSS 0.3SQ(완제품)"/>
    <s v="A/R송장 (IN)"/>
    <n v="3000"/>
    <s v="M"/>
    <n v="9.93"/>
    <n v="0.25"/>
    <n v="749.58"/>
  </r>
  <r>
    <x v="2"/>
    <s v="顾客"/>
    <s v="內需"/>
    <s v="-無-"/>
    <s v="C00029"/>
    <x v="11"/>
    <s v="盐城世明电子器件有限公司"/>
    <s v="자동차(일반)"/>
    <s v="AVSS"/>
    <n v="100000944"/>
    <s v="AVSS"/>
    <s v="0.3SQ"/>
    <s v="Br"/>
    <m/>
    <n v="1500"/>
    <s v="완제품"/>
    <s v="AVSS 0.3SQ(완제품)"/>
    <s v="A/R송장 (IN)"/>
    <n v="9000"/>
    <s v="M"/>
    <n v="29.79"/>
    <n v="0.25"/>
    <n v="2248.7399999999998"/>
  </r>
  <r>
    <x v="2"/>
    <s v="顾客"/>
    <s v="內需"/>
    <s v="-無-"/>
    <s v="C00029"/>
    <x v="11"/>
    <s v="盐城世明电子器件有限公司"/>
    <s v="자동차(일반)"/>
    <s v="AVSS"/>
    <n v="100000960"/>
    <s v="AVSS"/>
    <s v="0.3SQ"/>
    <s v="G"/>
    <m/>
    <n v="1500"/>
    <s v="완제품"/>
    <s v="AVSS 0.3SQ(완제품)"/>
    <s v="A/R송장 (IN)"/>
    <n v="6000"/>
    <s v="M"/>
    <n v="19.86"/>
    <n v="0.25"/>
    <n v="1499.16"/>
  </r>
  <r>
    <x v="2"/>
    <s v="顾客"/>
    <s v="內需"/>
    <s v="-無-"/>
    <s v="C00029"/>
    <x v="11"/>
    <s v="盐城世明电子器件有限公司"/>
    <s v="자동차(일반)"/>
    <s v="AVSS"/>
    <n v="100000929"/>
    <s v="AVSS"/>
    <s v="0.3SQ"/>
    <s v="Gr"/>
    <m/>
    <n v="1500"/>
    <s v="완제품"/>
    <s v="AVSS 0.3SQ(완제품)"/>
    <s v="A/R송장 (IN)"/>
    <n v="15000"/>
    <s v="M"/>
    <n v="49.65"/>
    <n v="0.25"/>
    <n v="3747.9"/>
  </r>
  <r>
    <x v="2"/>
    <s v="顾客"/>
    <s v="內需"/>
    <s v="-無-"/>
    <s v="C00029"/>
    <x v="11"/>
    <s v="盐城世明电子器件有限公司"/>
    <s v="자동차(일반)"/>
    <s v="AVSS"/>
    <n v="100000948"/>
    <s v="AVSS"/>
    <s v="0.3SQ"/>
    <s v="O"/>
    <m/>
    <n v="1500"/>
    <s v="완제품"/>
    <s v="AVSS 0.3SQ(완제품)"/>
    <s v="A/R송장 (IN)"/>
    <n v="1500"/>
    <s v="M"/>
    <n v="4.97"/>
    <n v="0.25"/>
    <n v="374.79"/>
  </r>
  <r>
    <x v="2"/>
    <s v="顾客"/>
    <s v="內需"/>
    <s v="-無-"/>
    <s v="C00029"/>
    <x v="11"/>
    <s v="盐城世明电子器件有限公司"/>
    <s v="자동차(일반)"/>
    <s v="AVSS"/>
    <n v="100000979"/>
    <s v="AVSS"/>
    <s v="0.3SQ"/>
    <s v="R"/>
    <m/>
    <n v="1500"/>
    <s v="완제품"/>
    <s v="AVSS 0.3SQ(완제품)"/>
    <s v="A/R송장 (IN)"/>
    <n v="6000"/>
    <s v="M"/>
    <n v="19.86"/>
    <n v="0.25"/>
    <n v="1499.16"/>
  </r>
  <r>
    <x v="2"/>
    <s v="顾客"/>
    <s v="內需"/>
    <s v="-無-"/>
    <s v="C00029"/>
    <x v="11"/>
    <s v="盐城世明电子器件有限公司"/>
    <s v="자동차(일반)"/>
    <s v="AVSS"/>
    <n v="100000554"/>
    <s v="AVSS"/>
    <s v="0.5SQ"/>
    <s v="L"/>
    <m/>
    <n v="1000"/>
    <s v="완제품"/>
    <s v="AVSS 0.5SQ(완제품)"/>
    <s v="A/R송장 (IN)"/>
    <n v="6000"/>
    <s v="M"/>
    <n v="30.06"/>
    <n v="0.37"/>
    <n v="2195.58"/>
  </r>
  <r>
    <x v="2"/>
    <s v="顾客"/>
    <s v="內需"/>
    <s v="-無-"/>
    <s v="C00029"/>
    <x v="11"/>
    <s v="盐城世明电子器件有限公司"/>
    <s v="자동차(일반)"/>
    <s v="AVSS"/>
    <n v="100000621"/>
    <s v="AVSS"/>
    <s v="0.5SQ"/>
    <s v="Y"/>
    <m/>
    <n v="1000"/>
    <s v="완제품"/>
    <s v="AVSS 0.5SQ(완제품)"/>
    <s v="A/R송장 (IN)"/>
    <n v="2000"/>
    <s v="M"/>
    <n v="10.02"/>
    <n v="0.37"/>
    <n v="731.86"/>
  </r>
  <r>
    <x v="2"/>
    <s v="顾客"/>
    <s v="內需"/>
    <s v="-無-"/>
    <s v="C00029"/>
    <x v="11"/>
    <s v="盐城世明电子器件有限公司"/>
    <s v="자동차(일반)"/>
    <s v="AVSS"/>
    <n v="100000501"/>
    <s v="AVSS"/>
    <s v="0.5SQ"/>
    <s v="B"/>
    <m/>
    <n v="1000"/>
    <s v="완제품"/>
    <s v="AVSS 0.5SQ(완제품)"/>
    <s v="A/R송장 (IN)"/>
    <n v="3000"/>
    <s v="M"/>
    <n v="15.03"/>
    <n v="0.37"/>
    <n v="1097.79"/>
  </r>
  <r>
    <x v="2"/>
    <s v="顾客"/>
    <s v="內需"/>
    <s v="-無-"/>
    <s v="C00029"/>
    <x v="11"/>
    <s v="盐城世明电子器件有限公司"/>
    <s v="자동차(일반)"/>
    <s v="AVSS"/>
    <n v="100000566"/>
    <s v="AVSS"/>
    <s v="0.5SQ"/>
    <s v="P"/>
    <m/>
    <n v="1000"/>
    <s v="완제품"/>
    <s v="AVSS 0.5SQ(완제품)"/>
    <s v="A/R송장 (IN)"/>
    <n v="1000"/>
    <s v="M"/>
    <n v="5.01"/>
    <n v="0.37"/>
    <n v="365.93"/>
  </r>
  <r>
    <x v="2"/>
    <s v="顾客"/>
    <s v="內需"/>
    <s v="-無-"/>
    <s v="C00029"/>
    <x v="11"/>
    <s v="盐城世明电子器件有限公司"/>
    <s v="자동차(일반)"/>
    <s v="AVSS"/>
    <n v="100000501"/>
    <s v="AVSS"/>
    <s v="0.5SQ"/>
    <s v="B"/>
    <m/>
    <n v="1000"/>
    <s v="완제품"/>
    <s v="AVSS 0.5SQ(완제품)"/>
    <s v="A/R송장 (IN)"/>
    <n v="9000"/>
    <s v="M"/>
    <n v="45.09"/>
    <n v="0.37"/>
    <n v="3293.37"/>
  </r>
  <r>
    <x v="2"/>
    <s v="顾客"/>
    <s v="內需"/>
    <s v="-無-"/>
    <s v="C00029"/>
    <x v="11"/>
    <s v="盐城世明电子器件有限公司"/>
    <s v="자동차(일반)"/>
    <s v="AVSS"/>
    <n v="100000541"/>
    <s v="AVSS"/>
    <s v="0.5SQ"/>
    <s v="G"/>
    <m/>
    <n v="1000"/>
    <s v="완제품"/>
    <s v="AVSS 0.5SQ(완제품)"/>
    <s v="A/R송장 (IN)"/>
    <n v="4000"/>
    <s v="M"/>
    <n v="20.04"/>
    <n v="0.37"/>
    <n v="1463.72"/>
  </r>
  <r>
    <x v="2"/>
    <s v="顾客"/>
    <s v="內需"/>
    <s v="-無-"/>
    <s v="C00029"/>
    <x v="11"/>
    <s v="盐城世明电子器件有限公司"/>
    <s v="자동차(일반)"/>
    <s v="AVSS"/>
    <n v="100000489"/>
    <s v="AVSS"/>
    <s v="0.5SQ"/>
    <s v="Gr"/>
    <m/>
    <n v="1000"/>
    <s v="완제품"/>
    <s v="AVSS 0.5SQ(완제품)"/>
    <s v="A/R송장 (IN)"/>
    <n v="10000"/>
    <s v="M"/>
    <n v="50.1"/>
    <n v="0.37"/>
    <n v="3659.3"/>
  </r>
  <r>
    <x v="2"/>
    <s v="顾客"/>
    <s v="內需"/>
    <s v="-無-"/>
    <s v="C00029"/>
    <x v="11"/>
    <s v="盐城世明电子器件有限公司"/>
    <s v="자동차(일반)"/>
    <s v="AVSS"/>
    <n v="100000524"/>
    <s v="AVSS"/>
    <s v="0.5SQ"/>
    <s v="O"/>
    <m/>
    <n v="1000"/>
    <s v="완제품"/>
    <s v="AVSS 0.5SQ(완제품)"/>
    <s v="A/R송장 (IN)"/>
    <n v="6000"/>
    <s v="M"/>
    <n v="30.06"/>
    <n v="0.37"/>
    <n v="2195.58"/>
  </r>
  <r>
    <x v="2"/>
    <s v="顾客"/>
    <s v="內需"/>
    <s v="-無-"/>
    <s v="C00029"/>
    <x v="11"/>
    <s v="盐城世明电子器件有限公司"/>
    <s v="자동차(일반)"/>
    <s v="AVSS"/>
    <n v="100000566"/>
    <s v="AVSS"/>
    <s v="0.5SQ"/>
    <s v="P"/>
    <m/>
    <n v="1000"/>
    <s v="완제품"/>
    <s v="AVSS 0.5SQ(완제품)"/>
    <s v="A/R송장 (IN)"/>
    <n v="6000"/>
    <s v="M"/>
    <n v="30.06"/>
    <n v="0.37"/>
    <n v="2195.58"/>
  </r>
  <r>
    <x v="2"/>
    <s v="顾客"/>
    <s v="內需"/>
    <s v="-無-"/>
    <s v="C00029"/>
    <x v="11"/>
    <s v="盐城世明电子器件有限公司"/>
    <s v="자동차(일반)"/>
    <s v="AVSS"/>
    <n v="100000575"/>
    <s v="AVSS"/>
    <s v="0.5SQ"/>
    <s v="R"/>
    <m/>
    <n v="1000"/>
    <s v="완제품"/>
    <s v="AVSS 0.5SQ(완제품)"/>
    <s v="A/R송장 (IN)"/>
    <n v="6000"/>
    <s v="M"/>
    <n v="30.06"/>
    <n v="0.37"/>
    <n v="2195.58"/>
  </r>
  <r>
    <x v="2"/>
    <s v="顾客"/>
    <s v="內需"/>
    <s v="-無-"/>
    <s v="C00029"/>
    <x v="11"/>
    <s v="盐城世明电子器件有限公司"/>
    <s v="자동차(일반)"/>
    <s v="AVSS"/>
    <n v="100000605"/>
    <s v="AVSS"/>
    <s v="0.5SQ"/>
    <s v="W"/>
    <m/>
    <n v="1000"/>
    <s v="완제품"/>
    <s v="AVSS 0.5SQ(완제품)"/>
    <s v="A/R송장 (IN)"/>
    <n v="2000"/>
    <s v="M"/>
    <n v="10.02"/>
    <n v="0.37"/>
    <n v="731.86"/>
  </r>
  <r>
    <x v="2"/>
    <s v="顾客"/>
    <s v="內需"/>
    <s v="-無-"/>
    <s v="C00039"/>
    <x v="15"/>
    <s v="kyungshin(안휘경신)韩国京信电子"/>
    <s v="자동차(일반)"/>
    <s v="AVSS"/>
    <n v="140015173"/>
    <s v="AVSS"/>
    <s v="0.3SQ"/>
    <s v="B"/>
    <s v="(B/B)NPS"/>
    <n v="10000"/>
    <s v="완제품"/>
    <s v="AVSS B/B 0.3SQ"/>
    <s v="A/R송장 (IN)"/>
    <n v="40000"/>
    <s v="M"/>
    <n v="132.4"/>
    <n v="0.01"/>
    <n v="1506.24"/>
  </r>
  <r>
    <x v="2"/>
    <s v="顾客"/>
    <s v="內需"/>
    <s v="-無-"/>
    <s v="C00039"/>
    <x v="15"/>
    <s v="kyungshin(안휘경신)韩国京信电子"/>
    <s v="자동차(일반)"/>
    <s v="AVSS"/>
    <n v="140018222"/>
    <s v="AVSS"/>
    <s v="0.3SQ"/>
    <s v="B/O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5174"/>
    <s v="AVSS"/>
    <s v="0.3SQ"/>
    <s v="Br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5176"/>
    <s v="AVSS"/>
    <s v="0.3SQ"/>
    <s v="G"/>
    <s v="(B/B)NPS"/>
    <n v="10000"/>
    <s v="완제품"/>
    <s v="AVSS B/B 0.3SQ"/>
    <s v="A/R송장 (IN)"/>
    <n v="140000"/>
    <s v="M"/>
    <n v="463.4"/>
    <n v="0.01"/>
    <n v="5271.84"/>
  </r>
  <r>
    <x v="2"/>
    <s v="顾客"/>
    <s v="內需"/>
    <s v="-無-"/>
    <s v="C00039"/>
    <x v="15"/>
    <s v="kyungshin(안휘경신)韩国京信电子"/>
    <s v="자동차(일반)"/>
    <s v="AVSS"/>
    <n v="140018217"/>
    <s v="AVSS"/>
    <s v="0.3SQ"/>
    <s v="G/B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8210"/>
    <s v="AVSS"/>
    <s v="0.3SQ"/>
    <s v="G/O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8209"/>
    <s v="AVSS"/>
    <s v="0.3SQ"/>
    <s v="L/B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8211"/>
    <s v="AVSS"/>
    <s v="0.3SQ"/>
    <s v="L/O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5179"/>
    <s v="AVSS"/>
    <s v="0.3SQ"/>
    <s v="O"/>
    <s v="(B/B)NPS"/>
    <n v="10000"/>
    <s v="완제품"/>
    <s v="AVSS B/B 0.3SQ"/>
    <s v="A/R송장 (IN)"/>
    <n v="50000"/>
    <s v="M"/>
    <n v="165.5"/>
    <n v="0.01"/>
    <n v="1882.8"/>
  </r>
  <r>
    <x v="2"/>
    <s v="顾客"/>
    <s v="內需"/>
    <s v="-無-"/>
    <s v="C00039"/>
    <x v="15"/>
    <s v="kyungshin(안휘경신)韩国京信电子"/>
    <s v="자동차(일반)"/>
    <s v="AVSS"/>
    <n v="140018251"/>
    <s v="AVSS"/>
    <s v="0.3SQ"/>
    <s v="O/B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8216"/>
    <s v="AVSS"/>
    <s v="0.3SQ"/>
    <s v="P"/>
    <s v="(B/B)NPS"/>
    <n v="10000"/>
    <s v="완제품"/>
    <s v="AVSS B/B 0.3SQ"/>
    <s v="A/R송장 (IN)"/>
    <n v="30000"/>
    <s v="M"/>
    <n v="99.3"/>
    <n v="0.01"/>
    <n v="1129.68"/>
  </r>
  <r>
    <x v="2"/>
    <s v="顾客"/>
    <s v="內需"/>
    <s v="-無-"/>
    <s v="C00039"/>
    <x v="15"/>
    <s v="kyungshin(안휘경신)韩国京信电子"/>
    <s v="자동차(일반)"/>
    <s v="AVSS"/>
    <n v="140018250"/>
    <s v="AVSS"/>
    <s v="0.3SQ"/>
    <s v="R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8213"/>
    <s v="AVSS"/>
    <s v="0.3SQ"/>
    <s v="W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8220"/>
    <s v="AVSS"/>
    <s v="0.3SQ"/>
    <s v="W/O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5182"/>
    <s v="AVSS"/>
    <s v="0.3SQ"/>
    <s v="Y"/>
    <s v="(B/B)NPS"/>
    <n v="10000"/>
    <s v="완제품"/>
    <s v="AVSS B/B 0.3SQ"/>
    <s v="A/R송장 (IN)"/>
    <n v="40000"/>
    <s v="M"/>
    <n v="132.4"/>
    <n v="0.01"/>
    <n v="1506.24"/>
  </r>
  <r>
    <x v="2"/>
    <s v="顾客"/>
    <s v="內需"/>
    <s v="-無-"/>
    <s v="C00039"/>
    <x v="15"/>
    <s v="kyungshin(안휘경신)韩国京信电子"/>
    <s v="자동차(일반)"/>
    <s v="AVSS"/>
    <n v="140018212"/>
    <s v="AVSS"/>
    <s v="0.3SQ"/>
    <s v="Y/B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8219"/>
    <s v="AVSS"/>
    <s v="0.3SQ"/>
    <s v="Y/O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5183"/>
    <s v="AVSS"/>
    <s v="0.5SQ"/>
    <s v="B"/>
    <s v="(B/B)NPS"/>
    <n v="8000"/>
    <s v="완제품"/>
    <s v="AVSS B/B 0.5SQ"/>
    <s v="A/R송장 (IN)"/>
    <n v="24000"/>
    <s v="M"/>
    <n v="120.24"/>
    <n v="0.01"/>
    <n v="1023.11"/>
  </r>
  <r>
    <x v="2"/>
    <s v="顾客"/>
    <s v="內需"/>
    <s v="-無-"/>
    <s v="C00039"/>
    <x v="15"/>
    <s v="kyungshin(안휘경신)韩国京信电子"/>
    <s v="자동차(일반)"/>
    <s v="AVSS"/>
    <n v="140020061"/>
    <s v="AVSS"/>
    <s v="0.5SQ"/>
    <s v="B/O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18228"/>
    <s v="AVSS"/>
    <s v="0.5SQ"/>
    <s v="G"/>
    <s v="(B/B)NPS"/>
    <n v="8000"/>
    <s v="완제품"/>
    <s v="AVSS B/B 0.5SQ"/>
    <s v="A/R송장 (IN)"/>
    <n v="8000"/>
    <s v="M"/>
    <n v="40.1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20065"/>
    <s v="AVSS"/>
    <s v="0.5SQ"/>
    <s v="Gr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20067"/>
    <s v="AVSS"/>
    <s v="0.5SQ"/>
    <s v="L/O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18227"/>
    <s v="AVSS"/>
    <s v="0.5SQ"/>
    <s v="P"/>
    <s v="(B/B)NPS"/>
    <n v="8000"/>
    <s v="완제품"/>
    <s v="AVSS B/B 0.5SQ"/>
    <s v="A/R송장 (IN)"/>
    <n v="16000"/>
    <s v="M"/>
    <n v="80.16"/>
    <n v="0.01"/>
    <n v="682.07"/>
  </r>
  <r>
    <x v="2"/>
    <s v="顾客"/>
    <s v="內需"/>
    <s v="-無-"/>
    <s v="C00039"/>
    <x v="15"/>
    <s v="kyungshin(안휘경신)韩国京信电子"/>
    <s v="자동차(일반)"/>
    <s v="AVSS"/>
    <n v="140020069"/>
    <s v="AVSS"/>
    <s v="0.5SQ"/>
    <s v="P/B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18224"/>
    <s v="AVSS"/>
    <s v="0.5SQ"/>
    <s v="R"/>
    <s v="(B/B)NPS"/>
    <n v="8000"/>
    <s v="완제품"/>
    <s v="AVSS B/B 0.5SQ"/>
    <s v="A/R송장 (IN)"/>
    <n v="16000"/>
    <s v="M"/>
    <n v="80.16"/>
    <n v="0.01"/>
    <n v="682.07"/>
  </r>
  <r>
    <x v="2"/>
    <s v="顾客"/>
    <s v="內需"/>
    <s v="-無-"/>
    <s v="C00039"/>
    <x v="15"/>
    <s v="kyungshin(안휘경신)韩国京信电子"/>
    <s v="자동차(일반)"/>
    <s v="AVSS"/>
    <n v="140020072"/>
    <s v="AVSS"/>
    <s v="0.5SQ"/>
    <s v="W/O"/>
    <s v="(B/B)"/>
    <n v="1000"/>
    <s v="완제품"/>
    <s v="AVSS B/B 0.5SQ"/>
    <s v="A/R송장 (IN)"/>
    <n v="2000"/>
    <s v="M"/>
    <n v="10.02"/>
    <n v="0.01"/>
    <n v="85.26"/>
  </r>
  <r>
    <x v="2"/>
    <s v="顾客"/>
    <s v="內需"/>
    <s v="-無-"/>
    <s v="C00039"/>
    <x v="15"/>
    <s v="kyungshin(안휘경신)韩国京信电子"/>
    <s v="자동차(일반)"/>
    <s v="AVSS"/>
    <n v="140018235"/>
    <s v="AVSS"/>
    <s v="0.85SQ"/>
    <s v="G"/>
    <s v="(B/B)NPS"/>
    <n v="7000"/>
    <s v="완제품"/>
    <s v="AVSS B/B 0.85SQ"/>
    <s v="A/R송장 (IN)"/>
    <n v="7000"/>
    <s v="M"/>
    <n v="53.83"/>
    <n v="0.01"/>
    <n v="363.06"/>
  </r>
  <r>
    <x v="2"/>
    <s v="顾客"/>
    <s v="內需"/>
    <s v="-無-"/>
    <s v="C00039"/>
    <x v="15"/>
    <s v="kyungshin(안휘경신)韩国京信电子"/>
    <s v="자동차(일반)"/>
    <s v="AVSS"/>
    <n v="140018234"/>
    <s v="AVSS"/>
    <s v="0.85SQ"/>
    <s v="Gr"/>
    <s v="(B/B)NPS"/>
    <n v="7000"/>
    <s v="완제품"/>
    <s v="AVSS B/B 0.85SQ"/>
    <s v="A/R송장 (IN)"/>
    <n v="7000"/>
    <s v="M"/>
    <n v="53.83"/>
    <n v="0.01"/>
    <n v="363.06"/>
  </r>
  <r>
    <x v="2"/>
    <s v="顾客"/>
    <s v="內需"/>
    <s v="-無-"/>
    <s v="C00039"/>
    <x v="15"/>
    <s v="kyungshin(안휘경신)韩国京信电子"/>
    <s v="자동차(일반)"/>
    <s v="AVSS"/>
    <n v="140018233"/>
    <s v="AVSS"/>
    <s v="0.85SQ"/>
    <s v="L"/>
    <s v="(B/B)NPS"/>
    <n v="7000"/>
    <s v="완제품"/>
    <s v="AVSS B/B 0.85SQ"/>
    <s v="A/R송장 (IN)"/>
    <n v="7000"/>
    <s v="M"/>
    <n v="53.83"/>
    <n v="0.01"/>
    <n v="363.06"/>
  </r>
  <r>
    <x v="2"/>
    <s v="顾客"/>
    <s v="內需"/>
    <s v="-無-"/>
    <s v="C00039"/>
    <x v="15"/>
    <s v="kyungshin(안휘경신)韩国京信电子"/>
    <s v="자동차(일반)"/>
    <s v="AVSS"/>
    <n v="140018232"/>
    <s v="AVSS"/>
    <s v="0.85SQ"/>
    <s v="O"/>
    <s v="(B/B)NPS"/>
    <n v="7000"/>
    <s v="완제품"/>
    <s v="AVSS B/B 0.85SQ"/>
    <s v="A/R송장 (IN)"/>
    <n v="7000"/>
    <s v="M"/>
    <n v="53.83"/>
    <n v="0.01"/>
    <n v="363.06"/>
  </r>
  <r>
    <x v="2"/>
    <s v="顾客"/>
    <s v="內需"/>
    <s v="-無-"/>
    <s v="C00039"/>
    <x v="15"/>
    <s v="kyungshin(안휘경신)韩国京信电子"/>
    <s v="자동차(일반)"/>
    <s v="AVSS"/>
    <n v="140019869"/>
    <s v="AVSS"/>
    <s v="1.25SQ"/>
    <s v="L"/>
    <s v="(B/B)NPS"/>
    <n v="5000"/>
    <s v="완제품"/>
    <s v="AVSS B/B 1.25SQ"/>
    <s v="A/R송장 (IN)"/>
    <n v="5000"/>
    <s v="M"/>
    <n v="56.35"/>
    <n v="0.01"/>
    <n v="294.85000000000002"/>
  </r>
  <r>
    <x v="2"/>
    <s v="顾客"/>
    <s v="內需"/>
    <s v="-無-"/>
    <s v="C00039"/>
    <x v="15"/>
    <s v="kyungshin(안휘경신)韩国京信电子"/>
    <s v="자동차(일반)"/>
    <s v="AVSS"/>
    <n v="140019865"/>
    <s v="AVSS"/>
    <s v="2SQ"/>
    <s v="B"/>
    <s v="(B/B)NPS"/>
    <n v="3000"/>
    <s v="완제품"/>
    <s v="AVSS B/B 2SQ"/>
    <s v="A/R송장 (IN)"/>
    <n v="3000"/>
    <s v="M"/>
    <n v="54.48"/>
    <n v="0.01"/>
    <n v="236.59"/>
  </r>
  <r>
    <x v="2"/>
    <s v="顾客"/>
    <s v="內需"/>
    <s v="-無-"/>
    <s v="C00039"/>
    <x v="15"/>
    <s v="kyungshin(안휘경신)韩国京信电子"/>
    <s v="자동차(일반)"/>
    <s v="AVSS"/>
    <n v="140020092"/>
    <s v="AVSS"/>
    <s v="2SQ"/>
    <s v="P"/>
    <s v="(B/B)NPS"/>
    <n v="3000"/>
    <s v="완제품"/>
    <s v="AVSS B/B 2SQ"/>
    <s v="A/R송장 (IN)"/>
    <n v="3000"/>
    <s v="M"/>
    <n v="54.48"/>
    <n v="0.01"/>
    <n v="236.59"/>
  </r>
  <r>
    <x v="2"/>
    <s v="顾客"/>
    <s v="內需"/>
    <s v="-無-"/>
    <s v="C00039"/>
    <x v="15"/>
    <s v="kyungshin(안휘경신)韩国京信电子"/>
    <s v="자동차(일반)"/>
    <s v="AVSS"/>
    <n v="140019863"/>
    <s v="AVSS"/>
    <s v="2SQ"/>
    <s v="R"/>
    <s v="(B/B)NPS"/>
    <n v="3000"/>
    <s v="완제품"/>
    <s v="AVSS B/B 2SQ"/>
    <s v="A/R송장 (IN)"/>
    <n v="9000"/>
    <s v="M"/>
    <n v="163.44"/>
    <n v="0.01"/>
    <n v="709.78"/>
  </r>
  <r>
    <x v="2"/>
    <s v="顾客"/>
    <s v="內需"/>
    <s v="-無-"/>
    <s v="C00039"/>
    <x v="15"/>
    <s v="kyungshin(안휘경신)韩国京信电子"/>
    <s v="자동차(일반)"/>
    <s v="AVSS"/>
    <n v="140018217"/>
    <s v="AVSS"/>
    <s v="0.3SQ"/>
    <s v="G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8210"/>
    <s v="AVSS"/>
    <s v="0.3SQ"/>
    <s v="G/O"/>
    <s v="(B/B)NPS"/>
    <n v="10000"/>
    <s v="완제품"/>
    <s v="AVSS B/B 0.3SQ"/>
    <s v="A/R송장 (IN)"/>
    <n v="30000"/>
    <s v="M"/>
    <n v="99.3"/>
    <n v="0.01"/>
    <n v="1129.68"/>
  </r>
  <r>
    <x v="2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60000"/>
    <s v="M"/>
    <n v="198.6"/>
    <n v="0.01"/>
    <n v="2259.36"/>
  </r>
  <r>
    <x v="2"/>
    <s v="顾客"/>
    <s v="內需"/>
    <s v="-無-"/>
    <s v="C00039"/>
    <x v="15"/>
    <s v="kyungshin(안휘경신)韩国京信电子"/>
    <s v="자동차(일반)"/>
    <s v="AVSS"/>
    <n v="140018209"/>
    <s v="AVSS"/>
    <s v="0.3SQ"/>
    <s v="L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8211"/>
    <s v="AVSS"/>
    <s v="0.3SQ"/>
    <s v="L/O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8186"/>
    <s v="AVSS"/>
    <s v="0.5SQ"/>
    <s v="L"/>
    <s v="(B/B)NPS"/>
    <n v="8000"/>
    <s v="완제품"/>
    <s v="AVSS B/B 0.5SQ"/>
    <s v="A/R송장 (IN)"/>
    <n v="56000"/>
    <s v="M"/>
    <n v="280.56"/>
    <n v="0.01"/>
    <n v="2387.25"/>
  </r>
  <r>
    <x v="2"/>
    <s v="顾客"/>
    <s v="內需"/>
    <s v="-無-"/>
    <s v="C00039"/>
    <x v="15"/>
    <s v="kyungshin(안휘경신)韩国京信电子"/>
    <s v="자동차(일반)"/>
    <s v="AVSS"/>
    <n v="140020067"/>
    <s v="AVSS"/>
    <s v="0.5SQ"/>
    <s v="L/O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20070"/>
    <s v="AVSS"/>
    <s v="0.5SQ"/>
    <s v="R/O"/>
    <s v="(B/B)NPS"/>
    <n v="8000"/>
    <s v="완제품"/>
    <s v="AVSS B/B 0.5SQ"/>
    <s v="A/R송장 (IN)"/>
    <n v="13000"/>
    <s v="M"/>
    <n v="65.13"/>
    <n v="0.01"/>
    <n v="554.17999999999995"/>
  </r>
  <r>
    <x v="2"/>
    <s v="顾客"/>
    <s v="內需"/>
    <s v="-無-"/>
    <s v="C00039"/>
    <x v="15"/>
    <s v="kyungshin(안휘경신)韩国京信电子"/>
    <s v="자동차(일반)"/>
    <s v="AVSS"/>
    <n v="140020090"/>
    <s v="AVSS"/>
    <s v="2SQ"/>
    <s v="G"/>
    <s v="(B/B)NPS"/>
    <n v="3000"/>
    <s v="완제품"/>
    <s v="AVSS B/B 2SQ"/>
    <s v="A/R송장 (IN)"/>
    <n v="12000"/>
    <s v="M"/>
    <n v="217.92"/>
    <n v="0.01"/>
    <n v="946.37"/>
  </r>
  <r>
    <x v="2"/>
    <s v="顾客"/>
    <s v="內需"/>
    <s v="-無-"/>
    <s v="C00039"/>
    <x v="15"/>
    <s v="kyungshin(안휘경신)韩国京信电子"/>
    <s v="자동차(일반)"/>
    <s v="AVSS"/>
    <n v="140019864"/>
    <s v="AVSS"/>
    <s v="2SQ"/>
    <s v="L"/>
    <s v="(B/B)NPS"/>
    <n v="3000"/>
    <s v="완제품"/>
    <s v="AVSS B/B 2SQ"/>
    <s v="A/R송장 (IN)"/>
    <n v="3000"/>
    <s v="M"/>
    <n v="54.48"/>
    <n v="0.01"/>
    <n v="236.59"/>
  </r>
  <r>
    <x v="2"/>
    <s v="顾客"/>
    <s v="內需"/>
    <s v="-無-"/>
    <s v="C00039"/>
    <x v="15"/>
    <s v="kyungshin(안휘경신)韩国京信电子"/>
    <s v="자동차(일반)"/>
    <s v="AVSS"/>
    <n v="140020091"/>
    <s v="AVSS"/>
    <s v="2SQ"/>
    <s v="O"/>
    <s v="(B/B)NPS"/>
    <n v="3000"/>
    <s v="완제품"/>
    <s v="AVSS B/B 2SQ"/>
    <s v="A/R송장 (IN)"/>
    <n v="3000"/>
    <s v="M"/>
    <n v="54.48"/>
    <n v="0.01"/>
    <n v="236.59"/>
  </r>
  <r>
    <x v="2"/>
    <s v="顾客"/>
    <s v="內需"/>
    <s v="-無-"/>
    <s v="C00039"/>
    <x v="15"/>
    <s v="kyungshin(안휘경신)韩国京信电子"/>
    <s v="자동차(일반)"/>
    <s v="AVSS"/>
    <n v="140019863"/>
    <s v="AVSS"/>
    <s v="2SQ"/>
    <s v="R"/>
    <s v="(B/B)NPS"/>
    <n v="3000"/>
    <s v="완제품"/>
    <s v="AVSS B/B 2SQ"/>
    <s v="A/R송장 (IN)"/>
    <n v="3000"/>
    <s v="M"/>
    <n v="54.48"/>
    <n v="0.01"/>
    <n v="236.59"/>
  </r>
  <r>
    <x v="2"/>
    <s v="顾客"/>
    <s v="內需"/>
    <s v="-無-"/>
    <s v="C00039"/>
    <x v="15"/>
    <s v="kyungshin(안휘경신)韩国京信电子"/>
    <s v="자동차(일반)"/>
    <s v="AVSS"/>
    <n v="140020095"/>
    <s v="AVSS"/>
    <s v="2SQ"/>
    <s v="Y"/>
    <s v="(B/B)NPS"/>
    <n v="3000"/>
    <s v="완제품"/>
    <s v="AVSS B/B 2SQ"/>
    <s v="A/R송장 (IN)"/>
    <n v="3000"/>
    <s v="M"/>
    <n v="54.48"/>
    <n v="0.01"/>
    <n v="236.59"/>
  </r>
  <r>
    <x v="2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5179"/>
    <s v="AVSS"/>
    <s v="0.3SQ"/>
    <s v="O"/>
    <s v="(B/B)NPS"/>
    <n v="10000"/>
    <s v="완제품"/>
    <s v="AVSS B/B 0.3SQ"/>
    <s v="A/R송장 (IN)"/>
    <n v="70000"/>
    <s v="M"/>
    <n v="231.7"/>
    <n v="0.01"/>
    <n v="2635.92"/>
  </r>
  <r>
    <x v="2"/>
    <s v="顾客"/>
    <s v="內需"/>
    <s v="-無-"/>
    <s v="C00039"/>
    <x v="15"/>
    <s v="kyungshin(안휘경신)韩国京信电子"/>
    <s v="자동차(일반)"/>
    <s v="AVSS"/>
    <n v="140018216"/>
    <s v="AVSS"/>
    <s v="0.3SQ"/>
    <s v="P"/>
    <s v="(B/B)NPS"/>
    <n v="10000"/>
    <s v="완제품"/>
    <s v="AVSS B/B 0.3SQ"/>
    <s v="A/R송장 (IN)"/>
    <n v="50000"/>
    <s v="M"/>
    <n v="165.5"/>
    <n v="0.01"/>
    <n v="1882.8"/>
  </r>
  <r>
    <x v="2"/>
    <s v="顾客"/>
    <s v="內需"/>
    <s v="-無-"/>
    <s v="C00039"/>
    <x v="15"/>
    <s v="kyungshin(안휘경신)韩国京信电子"/>
    <s v="자동차(일반)"/>
    <s v="AVSS"/>
    <n v="140015180"/>
    <s v="AVSS"/>
    <s v="0.3SQ"/>
    <s v="R"/>
    <s v="(B/B)NPS"/>
    <n v="10000"/>
    <s v="완제품"/>
    <s v="AVSS B/B 0.3SQ"/>
    <s v="A/R송장 (IN)"/>
    <n v="100000"/>
    <s v="M"/>
    <n v="331"/>
    <n v="0.01"/>
    <n v="3765.6"/>
  </r>
  <r>
    <x v="2"/>
    <s v="顾客"/>
    <s v="內需"/>
    <s v="-無-"/>
    <s v="C00039"/>
    <x v="15"/>
    <s v="kyungshin(안휘경신)韩国京信电子"/>
    <s v="자동차(일반)"/>
    <s v="AVSS"/>
    <n v="140018250"/>
    <s v="AVSS"/>
    <s v="0.3SQ"/>
    <s v="R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8221"/>
    <s v="AVSS"/>
    <s v="0.3SQ"/>
    <s v="R/O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5181"/>
    <s v="AVSS"/>
    <s v="0.3SQ"/>
    <s v="W"/>
    <s v="(B/B)NPS"/>
    <n v="10000"/>
    <s v="완제품"/>
    <s v="AVSS B/B 0.3SQ"/>
    <s v="A/R송장 (IN)"/>
    <n v="50000"/>
    <s v="M"/>
    <n v="165.5"/>
    <n v="0.01"/>
    <n v="1882.8"/>
  </r>
  <r>
    <x v="2"/>
    <s v="顾客"/>
    <s v="內需"/>
    <s v="-無-"/>
    <s v="C00039"/>
    <x v="15"/>
    <s v="kyungshin(안휘경신)韩国京信电子"/>
    <s v="자동차(일반)"/>
    <s v="AVSS"/>
    <n v="140015183"/>
    <s v="AVSS"/>
    <s v="0.5SQ"/>
    <s v="B"/>
    <s v="(B/B)NPS"/>
    <n v="8000"/>
    <s v="완제품"/>
    <s v="AVSS B/B 0.5SQ"/>
    <s v="A/R송장 (IN)"/>
    <n v="64000"/>
    <s v="M"/>
    <n v="320.64"/>
    <n v="0.01"/>
    <n v="2728.28"/>
  </r>
  <r>
    <x v="2"/>
    <s v="顾客"/>
    <s v="內需"/>
    <s v="-無-"/>
    <s v="C00039"/>
    <x v="15"/>
    <s v="kyungshin(안휘경신)韩国京信电子"/>
    <s v="자동차(일반)"/>
    <s v="AVSS"/>
    <n v="140020062"/>
    <s v="AVSS"/>
    <s v="0.5SQ"/>
    <s v="Br"/>
    <s v="(B/B)NPS"/>
    <n v="8000"/>
    <s v="완제품"/>
    <s v="AVSS B/B 0.5SQ"/>
    <s v="A/R송장 (IN)"/>
    <n v="24000"/>
    <s v="M"/>
    <n v="120.24"/>
    <n v="0.01"/>
    <n v="1023.11"/>
  </r>
  <r>
    <x v="2"/>
    <s v="顾客"/>
    <s v="內需"/>
    <s v="-無-"/>
    <s v="C00039"/>
    <x v="15"/>
    <s v="kyungshin(안휘경신)韩国京信电子"/>
    <s v="자동차(일반)"/>
    <s v="AVSS"/>
    <n v="140020065"/>
    <s v="AVSS"/>
    <s v="0.5SQ"/>
    <s v="Gr"/>
    <s v="(B/B)NPS"/>
    <n v="8000"/>
    <s v="완제품"/>
    <s v="AVSS B/B 0.5SQ"/>
    <s v="A/R송장 (IN)"/>
    <n v="23400"/>
    <s v="M"/>
    <n v="117.23"/>
    <n v="0.01"/>
    <n v="997.53"/>
  </r>
  <r>
    <x v="2"/>
    <s v="顾客"/>
    <s v="內需"/>
    <s v="-無-"/>
    <s v="C00039"/>
    <x v="15"/>
    <s v="kyungshin(안휘경신)韩国京信电子"/>
    <s v="자동차(일반)"/>
    <s v="AVSS"/>
    <n v="140000481"/>
    <s v="AVSS"/>
    <s v="0.5SQ"/>
    <s v="Gr/B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18188"/>
    <s v="AVSS"/>
    <s v="0.5SQ"/>
    <s v="Gr/O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18226"/>
    <s v="AVSS"/>
    <s v="0.5SQ"/>
    <s v="O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20068"/>
    <s v="AVSS"/>
    <s v="0.5SQ"/>
    <s v="O/B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18227"/>
    <s v="AVSS"/>
    <s v="0.5SQ"/>
    <s v="P"/>
    <s v="(B/B)NPS"/>
    <n v="8000"/>
    <s v="완제품"/>
    <s v="AVSS B/B 0.5SQ"/>
    <s v="A/R송장 (IN)"/>
    <n v="32000"/>
    <s v="M"/>
    <n v="160.32"/>
    <n v="0.01"/>
    <n v="1364.14"/>
  </r>
  <r>
    <x v="2"/>
    <s v="顾客"/>
    <s v="內需"/>
    <s v="-無-"/>
    <s v="C00039"/>
    <x v="15"/>
    <s v="kyungshin(안휘경신)韩国京信电子"/>
    <s v="자동차(일반)"/>
    <s v="AVSS"/>
    <n v="140020069"/>
    <s v="AVSS"/>
    <s v="0.5SQ"/>
    <s v="P/B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20073"/>
    <s v="AVSS"/>
    <s v="0.5SQ"/>
    <s v="Y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20074"/>
    <s v="AVSS"/>
    <s v="0.5SQ"/>
    <s v="Y/B"/>
    <s v="(B/B)NPS"/>
    <n v="8000"/>
    <s v="완제품"/>
    <s v="AVSS B/B 0.5SQ"/>
    <s v="A/R송장 (IN)"/>
    <n v="16000"/>
    <s v="M"/>
    <n v="80.16"/>
    <n v="0.01"/>
    <n v="682.07"/>
  </r>
  <r>
    <x v="2"/>
    <s v="顾客"/>
    <s v="內需"/>
    <s v="-無-"/>
    <s v="C00039"/>
    <x v="15"/>
    <s v="kyungshin(안휘경신)韩国京信电子"/>
    <s v="자동차(일반)"/>
    <s v="AVSS"/>
    <n v="140019865"/>
    <s v="AVSS"/>
    <s v="2SQ"/>
    <s v="B"/>
    <s v="(B/B)NPS"/>
    <n v="3000"/>
    <s v="완제품"/>
    <s v="AVSS B/B 2SQ"/>
    <s v="A/R송장 (IN)"/>
    <n v="8800"/>
    <s v="M"/>
    <n v="159.81"/>
    <n v="0.01"/>
    <n v="694.01"/>
  </r>
  <r>
    <x v="2"/>
    <s v="顾客"/>
    <s v="內需"/>
    <s v="-無-"/>
    <s v="C00039"/>
    <x v="15"/>
    <s v="kyungshin(안휘경신)韩国京信电子"/>
    <s v="자동차(일반)"/>
    <s v="AVSS"/>
    <n v="140000535"/>
    <s v="AVSS"/>
    <s v="0.5SQ"/>
    <s v="G/O"/>
    <s v="(B/B)"/>
    <n v="1000"/>
    <s v="완제품"/>
    <s v="AVSS B/B 0.5SQ"/>
    <s v="A/R송장 (IN)"/>
    <n v="4600"/>
    <s v="M"/>
    <n v="23.05"/>
    <n v="0.01"/>
    <n v="196.1"/>
  </r>
  <r>
    <x v="2"/>
    <s v="顾客"/>
    <s v="內需"/>
    <s v="-無-"/>
    <s v="C00039"/>
    <x v="15"/>
    <s v="kyungshin(안휘경신)韩国京信电子"/>
    <s v="자동차(일반)"/>
    <s v="AVSS"/>
    <n v="140015173"/>
    <s v="AVSS"/>
    <s v="0.3SQ"/>
    <s v="B"/>
    <s v="(B/B)NPS"/>
    <n v="10000"/>
    <s v="완제품"/>
    <s v="AVSS B/B 0.3SQ"/>
    <s v="A/R송장 (IN)"/>
    <n v="189000"/>
    <s v="M"/>
    <n v="625.59"/>
    <n v="0.01"/>
    <n v="7116.98"/>
  </r>
  <r>
    <x v="2"/>
    <s v="顾客"/>
    <s v="內需"/>
    <s v="-無-"/>
    <s v="C00039"/>
    <x v="15"/>
    <s v="kyungshin(안휘경신)韩国京信电子"/>
    <s v="자동차(일반)"/>
    <s v="AVSS"/>
    <n v="140015174"/>
    <s v="AVSS"/>
    <s v="0.3SQ"/>
    <s v="Br"/>
    <s v="(B/B)NPS"/>
    <n v="10000"/>
    <s v="완제품"/>
    <s v="AVSS B/B 0.3SQ"/>
    <s v="A/R송장 (IN)"/>
    <n v="70000"/>
    <s v="M"/>
    <n v="231.7"/>
    <n v="0.01"/>
    <n v="2635.92"/>
  </r>
  <r>
    <x v="2"/>
    <s v="顾客"/>
    <s v="內需"/>
    <s v="-無-"/>
    <s v="C00039"/>
    <x v="15"/>
    <s v="kyungshin(안휘경신)韩国京信电子"/>
    <s v="자동차(일반)"/>
    <s v="AVSS"/>
    <n v="140018218"/>
    <s v="AVSS"/>
    <s v="0.3SQ"/>
    <s v="Br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5175"/>
    <s v="AVSS"/>
    <s v="0.3SQ"/>
    <s v="Br/O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5177"/>
    <s v="AVSS"/>
    <s v="0.3SQ"/>
    <s v="Gr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8214"/>
    <s v="AVSS"/>
    <s v="0.3SQ"/>
    <s v="Gr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8213"/>
    <s v="AVSS"/>
    <s v="0.3SQ"/>
    <s v="W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5182"/>
    <s v="AVSS"/>
    <s v="0.3SQ"/>
    <s v="Y"/>
    <s v="(B/B)NPS"/>
    <n v="10000"/>
    <s v="완제품"/>
    <s v="AVSS B/B 0.3SQ"/>
    <s v="A/R송장 (IN)"/>
    <n v="80000"/>
    <s v="M"/>
    <n v="264.8"/>
    <n v="0.01"/>
    <n v="3012.48"/>
  </r>
  <r>
    <x v="2"/>
    <s v="顾客"/>
    <s v="內需"/>
    <s v="-無-"/>
    <s v="C00039"/>
    <x v="15"/>
    <s v="kyungshin(안휘경신)韩国京信电子"/>
    <s v="자동차(일반)"/>
    <s v="AVSS"/>
    <n v="140018212"/>
    <s v="AVSS"/>
    <s v="0.3SQ"/>
    <s v="Y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8228"/>
    <s v="AVSS"/>
    <s v="0.5SQ"/>
    <s v="G"/>
    <s v="(B/B)NPS"/>
    <n v="8000"/>
    <s v="완제품"/>
    <s v="AVSS B/B 0.5SQ"/>
    <s v="A/R송장 (IN)"/>
    <n v="38500"/>
    <s v="M"/>
    <n v="193"/>
    <n v="0.01"/>
    <n v="1641.23"/>
  </r>
  <r>
    <x v="2"/>
    <s v="顾客"/>
    <s v="內需"/>
    <s v="-無-"/>
    <s v="C00039"/>
    <x v="15"/>
    <s v="kyungshin(안휘경신)韩国京信电子"/>
    <s v="자동차(일반)"/>
    <s v="AVSS"/>
    <n v="140018223"/>
    <s v="AVSS"/>
    <s v="0.5SQ"/>
    <s v="G/B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18224"/>
    <s v="AVSS"/>
    <s v="0.5SQ"/>
    <s v="R"/>
    <s v="(B/B)NPS"/>
    <n v="8000"/>
    <s v="완제품"/>
    <s v="AVSS B/B 0.5SQ"/>
    <s v="A/R송장 (IN)"/>
    <n v="32000"/>
    <s v="M"/>
    <n v="160.32"/>
    <n v="0.01"/>
    <n v="1364.14"/>
  </r>
  <r>
    <x v="2"/>
    <s v="顾客"/>
    <s v="內需"/>
    <s v="-無-"/>
    <s v="C00039"/>
    <x v="15"/>
    <s v="kyungshin(안휘경신)韩国京信电子"/>
    <s v="자동차(일반)"/>
    <s v="AVSS"/>
    <n v="140018187"/>
    <s v="AVSS"/>
    <s v="0.5SQ"/>
    <s v="R/B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15184"/>
    <s v="AVSS"/>
    <s v="0.85SQ"/>
    <s v="B"/>
    <s v="(B/B)NPS"/>
    <n v="7000"/>
    <s v="완제품"/>
    <s v="AVSS B/B 0.85SQ"/>
    <s v="A/R송장 (IN)"/>
    <n v="35000"/>
    <s v="M"/>
    <n v="269.14999999999998"/>
    <n v="0.01"/>
    <n v="1815.3"/>
  </r>
  <r>
    <x v="2"/>
    <s v="顾客"/>
    <s v="內需"/>
    <s v="-無-"/>
    <s v="C00039"/>
    <x v="15"/>
    <s v="kyungshin(안휘경신)韩国京信电子"/>
    <s v="자동차(일반)"/>
    <s v="AVSS"/>
    <n v="140018236"/>
    <s v="AVSS"/>
    <s v="0.85SQ"/>
    <s v="Br"/>
    <s v="(B/B)NPS"/>
    <n v="7000"/>
    <s v="완제품"/>
    <s v="AVSS B/B 0.85SQ"/>
    <s v="A/R송장 (IN)"/>
    <n v="14000"/>
    <s v="M"/>
    <n v="107.66"/>
    <n v="0.01"/>
    <n v="726.12"/>
  </r>
  <r>
    <x v="2"/>
    <s v="顾客"/>
    <s v="內需"/>
    <s v="-無-"/>
    <s v="C00039"/>
    <x v="15"/>
    <s v="kyungshin(안휘경신)韩国京信电子"/>
    <s v="자동차(일반)"/>
    <s v="AVSS"/>
    <n v="140018235"/>
    <s v="AVSS"/>
    <s v="0.85SQ"/>
    <s v="G"/>
    <s v="(B/B)NPS"/>
    <n v="7000"/>
    <s v="완제품"/>
    <s v="AVSS B/B 0.85SQ"/>
    <s v="A/R송장 (IN)"/>
    <n v="7000"/>
    <s v="M"/>
    <n v="53.83"/>
    <n v="0.01"/>
    <n v="363.06"/>
  </r>
  <r>
    <x v="2"/>
    <s v="顾客"/>
    <s v="內需"/>
    <s v="-無-"/>
    <s v="C00039"/>
    <x v="15"/>
    <s v="kyungshin(안휘경신)韩国京信电子"/>
    <s v="자동차(일반)"/>
    <s v="AVSS"/>
    <n v="140018232"/>
    <s v="AVSS"/>
    <s v="0.85SQ"/>
    <s v="O"/>
    <s v="(B/B)NPS"/>
    <n v="7000"/>
    <s v="완제품"/>
    <s v="AVSS B/B 0.85SQ"/>
    <s v="A/R송장 (IN)"/>
    <n v="7000"/>
    <s v="M"/>
    <n v="53.83"/>
    <n v="0.01"/>
    <n v="363.06"/>
  </r>
  <r>
    <x v="2"/>
    <s v="顾客"/>
    <s v="內需"/>
    <s v="-無-"/>
    <s v="C00039"/>
    <x v="15"/>
    <s v="kyungshin(안휘경신)韩国京信电子"/>
    <s v="자동차(일반)"/>
    <s v="AVSS"/>
    <n v="140018229"/>
    <s v="AVSS"/>
    <s v="0.85SQ"/>
    <s v="W"/>
    <s v="(B/B)NPS"/>
    <n v="7000"/>
    <s v="완제품"/>
    <s v="AVSS B/B 0.85SQ"/>
    <s v="A/R송장 (IN)"/>
    <n v="21000"/>
    <s v="M"/>
    <n v="161.49"/>
    <n v="0.01"/>
    <n v="1089.18"/>
  </r>
  <r>
    <x v="2"/>
    <s v="顾客"/>
    <s v="內需"/>
    <s v="-無-"/>
    <s v="C00039"/>
    <x v="15"/>
    <s v="kyungshin(안휘경신)韩国京信电子"/>
    <s v="자동차(일반)"/>
    <s v="AVSS"/>
    <n v="140018237"/>
    <s v="AVSS"/>
    <s v="0.85SQ"/>
    <s v="Y"/>
    <s v="(B/B)NPS"/>
    <n v="7000"/>
    <s v="완제품"/>
    <s v="AVSS B/B 0.85SQ"/>
    <s v="A/R송장 (IN)"/>
    <n v="5000"/>
    <s v="M"/>
    <n v="38.450000000000003"/>
    <n v="0.01"/>
    <n v="259.33"/>
  </r>
  <r>
    <x v="2"/>
    <s v="顾客"/>
    <s v="內需"/>
    <s v="-無-"/>
    <s v="C00039"/>
    <x v="15"/>
    <s v="kyungshin(안휘경신)韩国京信电子"/>
    <s v="자동차(일반)"/>
    <s v="AVSS"/>
    <n v="140020082"/>
    <s v="AVSS"/>
    <s v="1.25SQ"/>
    <s v="Br"/>
    <s v="(B/B)NPS"/>
    <n v="5000"/>
    <s v="완제품"/>
    <s v="AVSS B/B 1.25SQ"/>
    <s v="A/R송장 (IN)"/>
    <n v="5000"/>
    <s v="M"/>
    <n v="56.35"/>
    <n v="0.01"/>
    <n v="294.85000000000002"/>
  </r>
  <r>
    <x v="2"/>
    <s v="顾客"/>
    <s v="內需"/>
    <s v="-無-"/>
    <s v="C00039"/>
    <x v="15"/>
    <s v="kyungshin(안휘경신)韩国京信电子"/>
    <s v="자동차(일반)"/>
    <s v="AVSS"/>
    <n v="140019867"/>
    <s v="AVSS"/>
    <s v="1.25SQ"/>
    <s v="Gr"/>
    <s v="(B/B)NPS"/>
    <n v="5000"/>
    <s v="완제품"/>
    <s v="AVSS B/B 1.25SQ"/>
    <s v="A/R송장 (IN)"/>
    <n v="5000"/>
    <s v="M"/>
    <n v="56.35"/>
    <n v="0.01"/>
    <n v="294.85000000000002"/>
  </r>
  <r>
    <x v="2"/>
    <s v="顾客"/>
    <s v="內需"/>
    <s v="-無-"/>
    <s v="C00039"/>
    <x v="15"/>
    <s v="kyungshin(안휘경신)韩国京信电子"/>
    <s v="자동차(일반)"/>
    <s v="AVSS"/>
    <n v="140019869"/>
    <s v="AVSS"/>
    <s v="1.25SQ"/>
    <s v="L"/>
    <s v="(B/B)NPS"/>
    <n v="5000"/>
    <s v="완제품"/>
    <s v="AVSS B/B 1.25SQ"/>
    <s v="A/R송장 (IN)"/>
    <n v="5000"/>
    <s v="M"/>
    <n v="56.35"/>
    <n v="0.01"/>
    <n v="294.85000000000002"/>
  </r>
  <r>
    <x v="2"/>
    <s v="顾客"/>
    <s v="內需"/>
    <s v="-無-"/>
    <s v="C00039"/>
    <x v="15"/>
    <s v="kyungshin(안휘경신)韩国京信电子"/>
    <s v="자동차(일반)"/>
    <s v="AVSS"/>
    <n v="140019905"/>
    <s v="AVSS"/>
    <s v="1.25SQ"/>
    <s v="R"/>
    <s v="(B/B)NPS"/>
    <n v="5000"/>
    <s v="완제품"/>
    <s v="AVSS B/B 1.25SQ"/>
    <s v="A/R송장 (IN)"/>
    <n v="3500"/>
    <s v="M"/>
    <n v="39.450000000000003"/>
    <n v="0.01"/>
    <n v="206.4"/>
  </r>
  <r>
    <x v="2"/>
    <s v="顾客"/>
    <s v="內需"/>
    <s v="-無-"/>
    <s v="C00039"/>
    <x v="15"/>
    <s v="kyungshin(안휘경신)韩国京信电子"/>
    <s v="자동차(일반)"/>
    <s v="AVSS"/>
    <n v="140019866"/>
    <s v="AVSS"/>
    <s v="1.25SQ"/>
    <s v="W"/>
    <s v="(B/B)NPS"/>
    <n v="5000"/>
    <s v="완제품"/>
    <s v="AVSS B/B 1.25SQ"/>
    <s v="A/R송장 (IN)"/>
    <n v="10000"/>
    <s v="M"/>
    <n v="112.7"/>
    <n v="0.01"/>
    <n v="589.71"/>
  </r>
  <r>
    <x v="2"/>
    <s v="顾客"/>
    <s v="內需"/>
    <s v="-無-"/>
    <s v="C00039"/>
    <x v="15"/>
    <s v="kyungshin(안휘경신)韩国京信电子"/>
    <s v="자동차(일반)"/>
    <s v="AVSS"/>
    <n v="140015173"/>
    <s v="AVSS"/>
    <s v="0.3SQ"/>
    <s v="B"/>
    <s v="(B/B)NPS"/>
    <n v="10000"/>
    <s v="완제품"/>
    <s v="AVSS B/B 0.3SQ"/>
    <s v="A/R송장 (IN)"/>
    <n v="150000"/>
    <s v="M"/>
    <n v="496.5"/>
    <n v="0.01"/>
    <n v="5648.4"/>
  </r>
  <r>
    <x v="2"/>
    <s v="顾客"/>
    <s v="內需"/>
    <s v="-無-"/>
    <s v="C00039"/>
    <x v="15"/>
    <s v="kyungshin(안휘경신)韩国京信电子"/>
    <s v="자동차(일반)"/>
    <s v="AVSS"/>
    <n v="140015174"/>
    <s v="AVSS"/>
    <s v="0.3SQ"/>
    <s v="Br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8218"/>
    <s v="AVSS"/>
    <s v="0.3SQ"/>
    <s v="Br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5175"/>
    <s v="AVSS"/>
    <s v="0.3SQ"/>
    <s v="Br/O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5176"/>
    <s v="AVSS"/>
    <s v="0.3SQ"/>
    <s v="G"/>
    <s v="(B/B)NPS"/>
    <n v="10000"/>
    <s v="완제품"/>
    <s v="AVSS B/B 0.3SQ"/>
    <s v="A/R송장 (IN)"/>
    <n v="90000"/>
    <s v="M"/>
    <n v="297.89999999999998"/>
    <n v="0.01"/>
    <n v="3389.04"/>
  </r>
  <r>
    <x v="2"/>
    <s v="顾客"/>
    <s v="內需"/>
    <s v="-無-"/>
    <s v="C00039"/>
    <x v="15"/>
    <s v="kyungshin(안휘경신)韩国京信电子"/>
    <s v="자동차(일반)"/>
    <s v="AVSS"/>
    <n v="140018217"/>
    <s v="AVSS"/>
    <s v="0.3SQ"/>
    <s v="G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8210"/>
    <s v="AVSS"/>
    <s v="0.3SQ"/>
    <s v="G/O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5177"/>
    <s v="AVSS"/>
    <s v="0.3SQ"/>
    <s v="Gr"/>
    <s v="(B/B)NPS"/>
    <n v="10000"/>
    <s v="완제품"/>
    <s v="AVSS B/B 0.3SQ"/>
    <s v="A/R송장 (IN)"/>
    <n v="40000"/>
    <s v="M"/>
    <n v="132.4"/>
    <n v="0.01"/>
    <n v="1506.24"/>
  </r>
  <r>
    <x v="2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110000"/>
    <s v="M"/>
    <n v="364.1"/>
    <n v="0.01"/>
    <n v="4142.16"/>
  </r>
  <r>
    <x v="2"/>
    <s v="顾客"/>
    <s v="內需"/>
    <s v="-無-"/>
    <s v="C00039"/>
    <x v="15"/>
    <s v="kyungshin(안휘경신)韩国京信电子"/>
    <s v="자동차(일반)"/>
    <s v="AVSS"/>
    <n v="140018211"/>
    <s v="AVSS"/>
    <s v="0.3SQ"/>
    <s v="L/O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5179"/>
    <s v="AVSS"/>
    <s v="0.3SQ"/>
    <s v="O"/>
    <s v="(B/B)NPS"/>
    <n v="10000"/>
    <s v="완제품"/>
    <s v="AVSS B/B 0.3SQ"/>
    <s v="A/R송장 (IN)"/>
    <n v="60000"/>
    <s v="M"/>
    <n v="198.6"/>
    <n v="0.01"/>
    <n v="2259.36"/>
  </r>
  <r>
    <x v="2"/>
    <s v="顾客"/>
    <s v="內需"/>
    <s v="-無-"/>
    <s v="C00039"/>
    <x v="15"/>
    <s v="kyungshin(안휘경신)韩国京信电子"/>
    <s v="자동차(일반)"/>
    <s v="AVSS"/>
    <n v="140018251"/>
    <s v="AVSS"/>
    <s v="0.3SQ"/>
    <s v="O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8216"/>
    <s v="AVSS"/>
    <s v="0.3SQ"/>
    <s v="P"/>
    <s v="(B/B)NPS"/>
    <n v="10000"/>
    <s v="완제품"/>
    <s v="AVSS B/B 0.3SQ"/>
    <s v="A/R송장 (IN)"/>
    <n v="30000"/>
    <s v="M"/>
    <n v="99.3"/>
    <n v="0.01"/>
    <n v="1129.68"/>
  </r>
  <r>
    <x v="2"/>
    <s v="顾客"/>
    <s v="內需"/>
    <s v="-無-"/>
    <s v="C00039"/>
    <x v="15"/>
    <s v="kyungshin(안휘경신)韩国京信电子"/>
    <s v="자동차(일반)"/>
    <s v="AVSS"/>
    <n v="140015180"/>
    <s v="AVSS"/>
    <s v="0.3SQ"/>
    <s v="R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5181"/>
    <s v="AVSS"/>
    <s v="0.3SQ"/>
    <s v="W"/>
    <s v="(B/B)NPS"/>
    <n v="10000"/>
    <s v="완제품"/>
    <s v="AVSS B/B 0.3SQ"/>
    <s v="A/R송장 (IN)"/>
    <n v="50000"/>
    <s v="M"/>
    <n v="165.5"/>
    <n v="0.01"/>
    <n v="1882.8"/>
  </r>
  <r>
    <x v="2"/>
    <s v="顾客"/>
    <s v="內需"/>
    <s v="-無-"/>
    <s v="C00039"/>
    <x v="15"/>
    <s v="kyungshin(안휘경신)韩国京信电子"/>
    <s v="자동차(일반)"/>
    <s v="AVSS"/>
    <n v="140018213"/>
    <s v="AVSS"/>
    <s v="0.3SQ"/>
    <s v="W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5182"/>
    <s v="AVSS"/>
    <s v="0.3SQ"/>
    <s v="Y"/>
    <s v="(B/B)NPS"/>
    <n v="10000"/>
    <s v="완제품"/>
    <s v="AVSS B/B 0.3SQ"/>
    <s v="A/R송장 (IN)"/>
    <n v="50000"/>
    <s v="M"/>
    <n v="165.5"/>
    <n v="0.01"/>
    <n v="1882.8"/>
  </r>
  <r>
    <x v="2"/>
    <s v="顾客"/>
    <s v="內需"/>
    <s v="-無-"/>
    <s v="C00039"/>
    <x v="15"/>
    <s v="kyungshin(안휘경신)韩国京信电子"/>
    <s v="자동차(일반)"/>
    <s v="AVSS"/>
    <n v="140015183"/>
    <s v="AVSS"/>
    <s v="0.5SQ"/>
    <s v="B"/>
    <s v="(B/B)NPS"/>
    <n v="8000"/>
    <s v="완제품"/>
    <s v="AVSS B/B 0.5SQ"/>
    <s v="A/R송장 (IN)"/>
    <n v="48000"/>
    <s v="M"/>
    <n v="240.48"/>
    <n v="0.01"/>
    <n v="2046.21"/>
  </r>
  <r>
    <x v="2"/>
    <s v="顾客"/>
    <s v="內需"/>
    <s v="-無-"/>
    <s v="C00039"/>
    <x v="15"/>
    <s v="kyungshin(안휘경신)韩国京信电子"/>
    <s v="자동차(일반)"/>
    <s v="AVSS"/>
    <n v="140000535"/>
    <s v="AVSS"/>
    <s v="0.5SQ"/>
    <s v="G/O"/>
    <s v="(B/B)"/>
    <n v="1000"/>
    <s v="완제품"/>
    <s v="AVSS B/B 0.5SQ"/>
    <s v="A/R송장 (IN)"/>
    <n v="1000"/>
    <s v="M"/>
    <n v="5.01"/>
    <n v="0.01"/>
    <n v="42.63"/>
  </r>
  <r>
    <x v="2"/>
    <s v="顾客"/>
    <s v="內需"/>
    <s v="-無-"/>
    <s v="C00039"/>
    <x v="15"/>
    <s v="kyungshin(안휘경신)韩国京信电子"/>
    <s v="자동차(일반)"/>
    <s v="AVSS"/>
    <n v="140020065"/>
    <s v="AVSS"/>
    <s v="0.5SQ"/>
    <s v="Gr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18186"/>
    <s v="AVSS"/>
    <s v="0.5SQ"/>
    <s v="L"/>
    <s v="(B/B)NPS"/>
    <n v="8000"/>
    <s v="완제품"/>
    <s v="AVSS B/B 0.5SQ"/>
    <s v="A/R송장 (IN)"/>
    <n v="24000"/>
    <s v="M"/>
    <n v="120.24"/>
    <n v="0.01"/>
    <n v="1023.11"/>
  </r>
  <r>
    <x v="2"/>
    <s v="顾客"/>
    <s v="內需"/>
    <s v="-無-"/>
    <s v="C00039"/>
    <x v="15"/>
    <s v="kyungshin(안휘경신)韩国京信电子"/>
    <s v="자동차(일반)"/>
    <s v="AVSS"/>
    <n v="140020067"/>
    <s v="AVSS"/>
    <s v="0.5SQ"/>
    <s v="L/O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18226"/>
    <s v="AVSS"/>
    <s v="0.5SQ"/>
    <s v="O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20068"/>
    <s v="AVSS"/>
    <s v="0.5SQ"/>
    <s v="O/B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18224"/>
    <s v="AVSS"/>
    <s v="0.5SQ"/>
    <s v="R"/>
    <s v="(B/B)NPS"/>
    <n v="8000"/>
    <s v="완제품"/>
    <s v="AVSS B/B 0.5SQ"/>
    <s v="A/R송장 (IN)"/>
    <n v="24000"/>
    <s v="M"/>
    <n v="120.24"/>
    <n v="0.01"/>
    <n v="1023.11"/>
  </r>
  <r>
    <x v="2"/>
    <s v="顾客"/>
    <s v="內需"/>
    <s v="-無-"/>
    <s v="C00039"/>
    <x v="15"/>
    <s v="kyungshin(안휘경신)韩国京信电子"/>
    <s v="자동차(일반)"/>
    <s v="AVSS"/>
    <n v="140018187"/>
    <s v="AVSS"/>
    <s v="0.5SQ"/>
    <s v="R/B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20070"/>
    <s v="AVSS"/>
    <s v="0.5SQ"/>
    <s v="R/O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20072"/>
    <s v="AVSS"/>
    <s v="0.5SQ"/>
    <s v="W/O"/>
    <s v="(B/B)"/>
    <n v="1000"/>
    <s v="완제품"/>
    <s v="AVSS B/B 0.5SQ"/>
    <s v="A/R송장 (IN)"/>
    <n v="3000"/>
    <s v="M"/>
    <n v="15.03"/>
    <n v="0.01"/>
    <n v="127.89"/>
  </r>
  <r>
    <x v="2"/>
    <s v="顾客"/>
    <s v="內需"/>
    <s v="-無-"/>
    <s v="C00039"/>
    <x v="15"/>
    <s v="kyungshin(안휘경신)韩国京信电子"/>
    <s v="자동차(일반)"/>
    <s v="AVSS"/>
    <n v="140015184"/>
    <s v="AVSS"/>
    <s v="0.85SQ"/>
    <s v="B"/>
    <s v="(B/B)NPS"/>
    <n v="7000"/>
    <s v="완제품"/>
    <s v="AVSS B/B 0.85SQ"/>
    <s v="A/R송장 (IN)"/>
    <n v="5000"/>
    <s v="M"/>
    <n v="38.450000000000003"/>
    <n v="0.01"/>
    <n v="259.33"/>
  </r>
  <r>
    <x v="2"/>
    <s v="顾客"/>
    <s v="內需"/>
    <s v="-無-"/>
    <s v="C00039"/>
    <x v="15"/>
    <s v="kyungshin(안휘경신)韩国京信电子"/>
    <s v="자동차(일반)"/>
    <s v="AVSS"/>
    <n v="140018235"/>
    <s v="AVSS"/>
    <s v="0.85SQ"/>
    <s v="G"/>
    <s v="(B/B)NPS"/>
    <n v="7000"/>
    <s v="완제품"/>
    <s v="AVSS B/B 0.85SQ"/>
    <s v="A/R송장 (IN)"/>
    <n v="7000"/>
    <s v="M"/>
    <n v="53.83"/>
    <n v="0.01"/>
    <n v="363.06"/>
  </r>
  <r>
    <x v="2"/>
    <s v="顾客"/>
    <s v="內需"/>
    <s v="-無-"/>
    <s v="C00039"/>
    <x v="15"/>
    <s v="kyungshin(안휘경신)韩国京信电子"/>
    <s v="자동차(일반)"/>
    <s v="AVSS"/>
    <n v="140018233"/>
    <s v="AVSS"/>
    <s v="0.85SQ"/>
    <s v="L"/>
    <s v="(B/B)NPS"/>
    <n v="7000"/>
    <s v="완제품"/>
    <s v="AVSS B/B 0.85SQ"/>
    <s v="A/R송장 (IN)"/>
    <n v="7000"/>
    <s v="M"/>
    <n v="53.83"/>
    <n v="0.01"/>
    <n v="363.06"/>
  </r>
  <r>
    <x v="2"/>
    <s v="顾客"/>
    <s v="內需"/>
    <s v="-無-"/>
    <s v="C00039"/>
    <x v="15"/>
    <s v="kyungshin(안휘경신)韩国京信电子"/>
    <s v="자동차(일반)"/>
    <s v="AVSS"/>
    <n v="140018230"/>
    <s v="AVSS"/>
    <s v="0.85SQ"/>
    <s v="R"/>
    <s v="(B/B)NPS"/>
    <n v="7000"/>
    <s v="완제품"/>
    <s v="AVSS B/B 0.85SQ"/>
    <s v="A/R송장 (IN)"/>
    <n v="7000"/>
    <s v="M"/>
    <n v="53.83"/>
    <n v="0.01"/>
    <n v="363.06"/>
  </r>
  <r>
    <x v="2"/>
    <s v="顾客"/>
    <s v="內需"/>
    <s v="-無-"/>
    <s v="C00039"/>
    <x v="15"/>
    <s v="kyungshin(안휘경신)韩国京信电子"/>
    <s v="자동차(일반)"/>
    <s v="AVSS"/>
    <n v="140019904"/>
    <s v="AVSS"/>
    <s v="1.25SQ"/>
    <s v="B"/>
    <s v="(B/B)NPS"/>
    <n v="5000"/>
    <s v="완제품"/>
    <s v="AVSS B/B 1.25SQ"/>
    <s v="A/R송장 (IN)"/>
    <n v="14200"/>
    <s v="M"/>
    <n v="160.03"/>
    <n v="0.01"/>
    <n v="837.38"/>
  </r>
  <r>
    <x v="2"/>
    <s v="顾客"/>
    <s v="內需"/>
    <s v="-無-"/>
    <s v="C00039"/>
    <x v="15"/>
    <s v="kyungshin(안휘경신)韩国京信电子"/>
    <s v="자동차(일반)"/>
    <s v="AVSS"/>
    <n v="140019869"/>
    <s v="AVSS"/>
    <s v="1.25SQ"/>
    <s v="L"/>
    <s v="(B/B)NPS"/>
    <n v="5000"/>
    <s v="완제품"/>
    <s v="AVSS B/B 1.25SQ"/>
    <s v="A/R송장 (IN)"/>
    <n v="5000"/>
    <s v="M"/>
    <n v="56.35"/>
    <n v="0.01"/>
    <n v="294.85000000000002"/>
  </r>
  <r>
    <x v="2"/>
    <s v="顾客"/>
    <s v="內需"/>
    <s v="-無-"/>
    <s v="C00039"/>
    <x v="15"/>
    <s v="kyungshin(안휘경신)韩国京信电子"/>
    <s v="자동차(일반)"/>
    <s v="AVSS"/>
    <n v="140019868"/>
    <s v="AVSS"/>
    <s v="1.25SQ"/>
    <s v="O"/>
    <s v="(B/B)NPS"/>
    <n v="5000"/>
    <s v="완제품"/>
    <s v="AVSS B/B 1.25SQ"/>
    <s v="A/R송장 (IN)"/>
    <n v="5000"/>
    <s v="M"/>
    <n v="56.35"/>
    <n v="0.01"/>
    <n v="294.85000000000002"/>
  </r>
  <r>
    <x v="2"/>
    <s v="顾客"/>
    <s v="內需"/>
    <s v="-無-"/>
    <s v="C00039"/>
    <x v="15"/>
    <s v="kyungshin(안휘경신)韩国京信电子"/>
    <s v="자동차(일반)"/>
    <s v="AVSS"/>
    <n v="140020085"/>
    <s v="AVSS"/>
    <s v="1.25SQ"/>
    <s v="P"/>
    <s v="(B/B)NPS"/>
    <n v="5000"/>
    <s v="완제품"/>
    <s v="AVSS B/B 1.25SQ"/>
    <s v="A/R송장 (IN)"/>
    <n v="5000"/>
    <s v="M"/>
    <n v="56.35"/>
    <n v="0.01"/>
    <n v="294.85000000000002"/>
  </r>
  <r>
    <x v="2"/>
    <s v="顾客"/>
    <s v="內需"/>
    <s v="-無-"/>
    <s v="C00039"/>
    <x v="15"/>
    <s v="kyungshin(안휘경신)韩国京信电子"/>
    <s v="자동차(일반)"/>
    <s v="AVSS"/>
    <n v="140019905"/>
    <s v="AVSS"/>
    <s v="1.25SQ"/>
    <s v="R"/>
    <s v="(B/B)NPS"/>
    <n v="5000"/>
    <s v="완제품"/>
    <s v="AVSS B/B 1.25SQ"/>
    <s v="A/R송장 (IN)"/>
    <n v="5000"/>
    <s v="M"/>
    <n v="56.35"/>
    <n v="0.01"/>
    <n v="294.85000000000002"/>
  </r>
  <r>
    <x v="2"/>
    <s v="顾客"/>
    <s v="內需"/>
    <s v="-無-"/>
    <s v="C00039"/>
    <x v="15"/>
    <s v="kyungshin(안휘경신)韩国京信电子"/>
    <s v="자동차(일반)"/>
    <s v="AVSS"/>
    <n v="140020091"/>
    <s v="AVSS"/>
    <s v="2SQ"/>
    <s v="O"/>
    <s v="(B/B)NPS"/>
    <n v="3000"/>
    <s v="완제품"/>
    <s v="AVSS B/B 2SQ"/>
    <s v="A/R송장 (IN)"/>
    <n v="3000"/>
    <s v="M"/>
    <n v="54.48"/>
    <n v="0.01"/>
    <n v="236.59"/>
  </r>
  <r>
    <x v="2"/>
    <s v="顾客"/>
    <s v="內需"/>
    <s v="-無-"/>
    <s v="C00039"/>
    <x v="15"/>
    <s v="kyungshin(안휘경신)韩国京信电子"/>
    <s v="자동차(일반)"/>
    <s v="AVSS"/>
    <n v="140019863"/>
    <s v="AVSS"/>
    <s v="2SQ"/>
    <s v="R"/>
    <s v="(B/B)NPS"/>
    <n v="3000"/>
    <s v="완제품"/>
    <s v="AVSS B/B 2SQ"/>
    <s v="A/R송장 (IN)"/>
    <n v="9000"/>
    <s v="M"/>
    <n v="163.44"/>
    <n v="0.01"/>
    <n v="709.78"/>
  </r>
  <r>
    <x v="2"/>
    <s v="顾客"/>
    <s v="內需"/>
    <s v="-無-"/>
    <s v="C00039"/>
    <x v="15"/>
    <s v="kyungshin(안휘경신)韩国京信电子"/>
    <s v="자동차(일반)"/>
    <s v="AVSS"/>
    <n v="140020095"/>
    <s v="AVSS"/>
    <s v="2SQ"/>
    <s v="Y"/>
    <s v="(B/B)NPS"/>
    <n v="3000"/>
    <s v="완제품"/>
    <s v="AVSS B/B 2SQ"/>
    <s v="A/R송장 (IN)"/>
    <n v="3000"/>
    <s v="M"/>
    <n v="54.48"/>
    <n v="0.01"/>
    <n v="236.59"/>
  </r>
  <r>
    <x v="2"/>
    <s v="顾客"/>
    <s v="內需"/>
    <s v="-無-"/>
    <s v="C00039"/>
    <x v="15"/>
    <s v="kyungshin(안휘경신)韩国京信电子"/>
    <s v="자동차(일반)"/>
    <s v="AVSS"/>
    <n v="140015173"/>
    <s v="AVSS"/>
    <s v="0.3SQ"/>
    <s v="B"/>
    <s v="(B/B)NPS"/>
    <n v="10000"/>
    <s v="완제품"/>
    <s v="AVSS B/B 0.3SQ"/>
    <s v="A/R송장 (IN)"/>
    <n v="50000"/>
    <s v="M"/>
    <n v="165.5"/>
    <n v="0.01"/>
    <n v="1882.8"/>
  </r>
  <r>
    <x v="2"/>
    <s v="顾客"/>
    <s v="內需"/>
    <s v="-無-"/>
    <s v="C00039"/>
    <x v="15"/>
    <s v="kyungshin(안휘경신)韩国京信电子"/>
    <s v="자동차(일반)"/>
    <s v="AVSS"/>
    <n v="140018222"/>
    <s v="AVSS"/>
    <s v="0.3SQ"/>
    <s v="B/O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5174"/>
    <s v="AVSS"/>
    <s v="0.3SQ"/>
    <s v="Br"/>
    <s v="(B/B)NPS"/>
    <n v="10000"/>
    <s v="완제품"/>
    <s v="AVSS B/B 0.3SQ"/>
    <s v="A/R송장 (IN)"/>
    <n v="60000"/>
    <s v="M"/>
    <n v="198.6"/>
    <n v="0.01"/>
    <n v="2259.36"/>
  </r>
  <r>
    <x v="2"/>
    <s v="顾客"/>
    <s v="內需"/>
    <s v="-無-"/>
    <s v="C00039"/>
    <x v="15"/>
    <s v="kyungshin(안휘경신)韩国京信电子"/>
    <s v="자동차(일반)"/>
    <s v="AVSS"/>
    <n v="140018218"/>
    <s v="AVSS"/>
    <s v="0.3SQ"/>
    <s v="Br/B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5175"/>
    <s v="AVSS"/>
    <s v="0.3SQ"/>
    <s v="Br/O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5176"/>
    <s v="AVSS"/>
    <s v="0.3SQ"/>
    <s v="G"/>
    <s v="(B/B)NPS"/>
    <n v="10000"/>
    <s v="완제품"/>
    <s v="AVSS B/B 0.3SQ"/>
    <s v="A/R송장 (IN)"/>
    <n v="60000"/>
    <s v="M"/>
    <n v="198.6"/>
    <n v="0.01"/>
    <n v="2259.36"/>
  </r>
  <r>
    <x v="2"/>
    <s v="顾客"/>
    <s v="內需"/>
    <s v="-無-"/>
    <s v="C00039"/>
    <x v="15"/>
    <s v="kyungshin(안휘경신)韩国京信电子"/>
    <s v="자동차(일반)"/>
    <s v="AVSS"/>
    <n v="140018217"/>
    <s v="AVSS"/>
    <s v="0.3SQ"/>
    <s v="G/B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8210"/>
    <s v="AVSS"/>
    <s v="0.3SQ"/>
    <s v="G/O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5177"/>
    <s v="AVSS"/>
    <s v="0.3SQ"/>
    <s v="Gr"/>
    <s v="(B/B)NPS"/>
    <n v="10000"/>
    <s v="완제품"/>
    <s v="AVSS B/B 0.3SQ"/>
    <s v="A/R송장 (IN)"/>
    <n v="40000"/>
    <s v="M"/>
    <n v="132.4"/>
    <n v="0.01"/>
    <n v="1506.24"/>
  </r>
  <r>
    <x v="2"/>
    <s v="顾客"/>
    <s v="內需"/>
    <s v="-無-"/>
    <s v="C00039"/>
    <x v="15"/>
    <s v="kyungshin(안휘경신)韩国京信电子"/>
    <s v="자동차(일반)"/>
    <s v="AVSS"/>
    <n v="140018214"/>
    <s v="AVSS"/>
    <s v="0.3SQ"/>
    <s v="Gr/B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60000"/>
    <s v="M"/>
    <n v="198.6"/>
    <n v="0.01"/>
    <n v="2259.36"/>
  </r>
  <r>
    <x v="2"/>
    <s v="顾客"/>
    <s v="內需"/>
    <s v="-無-"/>
    <s v="C00039"/>
    <x v="15"/>
    <s v="kyungshin(안휘경신)韩国京信电子"/>
    <s v="자동차(일반)"/>
    <s v="AVSS"/>
    <n v="140018209"/>
    <s v="AVSS"/>
    <s v="0.3SQ"/>
    <s v="L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8211"/>
    <s v="AVSS"/>
    <s v="0.3SQ"/>
    <s v="L/O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5179"/>
    <s v="AVSS"/>
    <s v="0.3SQ"/>
    <s v="O"/>
    <s v="(B/B)NPS"/>
    <n v="10000"/>
    <s v="완제품"/>
    <s v="AVSS B/B 0.3SQ"/>
    <s v="A/R송장 (IN)"/>
    <n v="60000"/>
    <s v="M"/>
    <n v="198.6"/>
    <n v="0.01"/>
    <n v="2259.36"/>
  </r>
  <r>
    <x v="2"/>
    <s v="顾客"/>
    <s v="內需"/>
    <s v="-無-"/>
    <s v="C00039"/>
    <x v="15"/>
    <s v="kyungshin(안휘경신)韩国京信电子"/>
    <s v="자동차(일반)"/>
    <s v="AVSS"/>
    <n v="140018251"/>
    <s v="AVSS"/>
    <s v="0.3SQ"/>
    <s v="O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8216"/>
    <s v="AVSS"/>
    <s v="0.3SQ"/>
    <s v="P"/>
    <s v="(B/B)NPS"/>
    <n v="10000"/>
    <s v="완제품"/>
    <s v="AVSS B/B 0.3SQ"/>
    <s v="A/R송장 (IN)"/>
    <n v="60000"/>
    <s v="M"/>
    <n v="198.6"/>
    <n v="0.01"/>
    <n v="2259.36"/>
  </r>
  <r>
    <x v="2"/>
    <s v="顾客"/>
    <s v="內需"/>
    <s v="-無-"/>
    <s v="C00039"/>
    <x v="15"/>
    <s v="kyungshin(안휘경신)韩国京信电子"/>
    <s v="자동차(일반)"/>
    <s v="AVSS"/>
    <n v="140015180"/>
    <s v="AVSS"/>
    <s v="0.3SQ"/>
    <s v="R"/>
    <s v="(B/B)NPS"/>
    <n v="10000"/>
    <s v="완제품"/>
    <s v="AVSS B/B 0.3SQ"/>
    <s v="A/R송장 (IN)"/>
    <n v="60000"/>
    <s v="M"/>
    <n v="198.6"/>
    <n v="0.01"/>
    <n v="2259.36"/>
  </r>
  <r>
    <x v="2"/>
    <s v="顾客"/>
    <s v="內需"/>
    <s v="-無-"/>
    <s v="C00039"/>
    <x v="15"/>
    <s v="kyungshin(안휘경신)韩国京信电子"/>
    <s v="자동차(일반)"/>
    <s v="AVSS"/>
    <n v="140018250"/>
    <s v="AVSS"/>
    <s v="0.3SQ"/>
    <s v="R/B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8221"/>
    <s v="AVSS"/>
    <s v="0.3SQ"/>
    <s v="R/O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5181"/>
    <s v="AVSS"/>
    <s v="0.3SQ"/>
    <s v="W"/>
    <s v="(B/B)NPS"/>
    <n v="10000"/>
    <s v="완제품"/>
    <s v="AVSS B/B 0.3SQ"/>
    <s v="A/R송장 (IN)"/>
    <n v="60000"/>
    <s v="M"/>
    <n v="198.6"/>
    <n v="0.01"/>
    <n v="2259.36"/>
  </r>
  <r>
    <x v="2"/>
    <s v="顾客"/>
    <s v="內需"/>
    <s v="-無-"/>
    <s v="C00039"/>
    <x v="15"/>
    <s v="kyungshin(안휘경신)韩国京信电子"/>
    <s v="자동차(일반)"/>
    <s v="AVSS"/>
    <n v="140018213"/>
    <s v="AVSS"/>
    <s v="0.3SQ"/>
    <s v="W/B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8220"/>
    <s v="AVSS"/>
    <s v="0.3SQ"/>
    <s v="W/O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5182"/>
    <s v="AVSS"/>
    <s v="0.3SQ"/>
    <s v="Y"/>
    <s v="(B/B)NPS"/>
    <n v="10000"/>
    <s v="완제품"/>
    <s v="AVSS B/B 0.3SQ"/>
    <s v="A/R송장 (IN)"/>
    <n v="60000"/>
    <s v="M"/>
    <n v="198.6"/>
    <n v="0.01"/>
    <n v="2259.36"/>
  </r>
  <r>
    <x v="2"/>
    <s v="顾客"/>
    <s v="內需"/>
    <s v="-無-"/>
    <s v="C00039"/>
    <x v="15"/>
    <s v="kyungshin(안휘경신)韩国京信电子"/>
    <s v="자동차(일반)"/>
    <s v="AVSS"/>
    <n v="140018212"/>
    <s v="AVSS"/>
    <s v="0.3SQ"/>
    <s v="Y/B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5183"/>
    <s v="AVSS"/>
    <s v="0.5SQ"/>
    <s v="B"/>
    <s v="(B/B)NPS"/>
    <n v="8000"/>
    <s v="완제품"/>
    <s v="AVSS B/B 0.5SQ"/>
    <s v="A/R송장 (IN)"/>
    <n v="32000"/>
    <s v="M"/>
    <n v="160.32"/>
    <n v="0.01"/>
    <n v="1364.14"/>
  </r>
  <r>
    <x v="2"/>
    <s v="顾客"/>
    <s v="內需"/>
    <s v="-無-"/>
    <s v="C00039"/>
    <x v="15"/>
    <s v="kyungshin(안휘경신)韩国京信电子"/>
    <s v="자동차(일반)"/>
    <s v="AVSS"/>
    <n v="140020062"/>
    <s v="AVSS"/>
    <s v="0.5SQ"/>
    <s v="Br"/>
    <s v="(B/B)NPS"/>
    <n v="8000"/>
    <s v="완제품"/>
    <s v="AVSS B/B 0.5SQ"/>
    <s v="A/R송장 (IN)"/>
    <n v="13000"/>
    <s v="M"/>
    <n v="65.13"/>
    <n v="0.01"/>
    <n v="554.17999999999995"/>
  </r>
  <r>
    <x v="2"/>
    <s v="顾客"/>
    <s v="內需"/>
    <s v="-無-"/>
    <s v="C00039"/>
    <x v="15"/>
    <s v="kyungshin(안휘경신)韩国京信电子"/>
    <s v="자동차(일반)"/>
    <s v="AVSS"/>
    <n v="140018228"/>
    <s v="AVSS"/>
    <s v="0.5SQ"/>
    <s v="G"/>
    <s v="(B/B)NPS"/>
    <n v="8000"/>
    <s v="완제품"/>
    <s v="AVSS B/B 0.5SQ"/>
    <s v="A/R송장 (IN)"/>
    <n v="24000"/>
    <s v="M"/>
    <n v="120.31"/>
    <n v="0.01"/>
    <n v="1023.11"/>
  </r>
  <r>
    <x v="2"/>
    <s v="顾客"/>
    <s v="內需"/>
    <s v="-無-"/>
    <s v="C00039"/>
    <x v="15"/>
    <s v="kyungshin(안휘경신)韩国京信电子"/>
    <s v="자동차(일반)"/>
    <s v="AVSS"/>
    <n v="140018223"/>
    <s v="AVSS"/>
    <s v="0.5SQ"/>
    <s v="G/B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00535"/>
    <s v="AVSS"/>
    <s v="0.5SQ"/>
    <s v="G/O"/>
    <s v="(B/B)"/>
    <n v="1000"/>
    <s v="완제품"/>
    <s v="AVSS B/B 0.5SQ"/>
    <s v="A/R송장 (IN)"/>
    <n v="4000"/>
    <s v="M"/>
    <n v="20.04"/>
    <n v="0.01"/>
    <n v="170.52"/>
  </r>
  <r>
    <x v="2"/>
    <s v="顾客"/>
    <s v="內需"/>
    <s v="-無-"/>
    <s v="C00039"/>
    <x v="15"/>
    <s v="kyungshin(안휘경신)韩国京信电子"/>
    <s v="자동차(일반)"/>
    <s v="AVSS"/>
    <n v="140020065"/>
    <s v="AVSS"/>
    <s v="0.5SQ"/>
    <s v="Gr"/>
    <s v="(B/B)NPS"/>
    <n v="8000"/>
    <s v="완제품"/>
    <s v="AVSS B/B 0.5SQ"/>
    <s v="A/R송장 (IN)"/>
    <n v="16000"/>
    <s v="M"/>
    <n v="80.16"/>
    <n v="0.01"/>
    <n v="682.07"/>
  </r>
  <r>
    <x v="2"/>
    <s v="顾客"/>
    <s v="內需"/>
    <s v="-無-"/>
    <s v="C00039"/>
    <x v="15"/>
    <s v="kyungshin(안휘경신)韩国京信电子"/>
    <s v="자동차(일반)"/>
    <s v="AVSS"/>
    <n v="140018186"/>
    <s v="AVSS"/>
    <s v="0.5SQ"/>
    <s v="L"/>
    <s v="(B/B)NPS"/>
    <n v="8000"/>
    <s v="완제품"/>
    <s v="AVSS B/B 0.5SQ"/>
    <s v="A/R송장 (IN)"/>
    <n v="24000"/>
    <s v="M"/>
    <n v="120.24"/>
    <n v="0.01"/>
    <n v="1023.11"/>
  </r>
  <r>
    <x v="2"/>
    <s v="顾客"/>
    <s v="內需"/>
    <s v="-無-"/>
    <s v="C00039"/>
    <x v="15"/>
    <s v="kyungshin(안휘경신)韩国京信电子"/>
    <s v="자동차(일반)"/>
    <s v="AVSS"/>
    <n v="140020067"/>
    <s v="AVSS"/>
    <s v="0.5SQ"/>
    <s v="L/O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18226"/>
    <s v="AVSS"/>
    <s v="0.5SQ"/>
    <s v="O"/>
    <s v="(B/B)NPS"/>
    <n v="8000"/>
    <s v="완제품"/>
    <s v="AVSS B/B 0.5SQ"/>
    <s v="A/R송장 (IN)"/>
    <n v="24000"/>
    <s v="M"/>
    <n v="120.24"/>
    <n v="0.01"/>
    <n v="1023.11"/>
  </r>
  <r>
    <x v="2"/>
    <s v="顾客"/>
    <s v="內需"/>
    <s v="-無-"/>
    <s v="C00039"/>
    <x v="15"/>
    <s v="kyungshin(안휘경신)韩国京信电子"/>
    <s v="자동차(일반)"/>
    <s v="AVSS"/>
    <n v="140020068"/>
    <s v="AVSS"/>
    <s v="0.5SQ"/>
    <s v="O/B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18227"/>
    <s v="AVSS"/>
    <s v="0.5SQ"/>
    <s v="P"/>
    <s v="(B/B)NPS"/>
    <n v="8000"/>
    <s v="완제품"/>
    <s v="AVSS B/B 0.5SQ"/>
    <s v="A/R송장 (IN)"/>
    <n v="16000"/>
    <s v="M"/>
    <n v="80.16"/>
    <n v="0.01"/>
    <n v="682.07"/>
  </r>
  <r>
    <x v="2"/>
    <s v="顾客"/>
    <s v="內需"/>
    <s v="-無-"/>
    <s v="C00039"/>
    <x v="15"/>
    <s v="kyungshin(안휘경신)韩国京信电子"/>
    <s v="자동차(일반)"/>
    <s v="AVSS"/>
    <n v="140020069"/>
    <s v="AVSS"/>
    <s v="0.5SQ"/>
    <s v="P/B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18224"/>
    <s v="AVSS"/>
    <s v="0.5SQ"/>
    <s v="R"/>
    <s v="(B/B)NPS"/>
    <n v="8000"/>
    <s v="완제품"/>
    <s v="AVSS B/B 0.5SQ"/>
    <s v="A/R송장 (IN)"/>
    <n v="32000"/>
    <s v="M"/>
    <n v="160.32"/>
    <n v="0.01"/>
    <n v="1364.14"/>
  </r>
  <r>
    <x v="2"/>
    <s v="顾客"/>
    <s v="內需"/>
    <s v="-無-"/>
    <s v="C00039"/>
    <x v="15"/>
    <s v="kyungshin(안휘경신)韩国京信电子"/>
    <s v="자동차(일반)"/>
    <s v="AVSS"/>
    <n v="140018187"/>
    <s v="AVSS"/>
    <s v="0.5SQ"/>
    <s v="R/B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20070"/>
    <s v="AVSS"/>
    <s v="0.5SQ"/>
    <s v="R/O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20072"/>
    <s v="AVSS"/>
    <s v="0.5SQ"/>
    <s v="W/O"/>
    <s v="(B/B)"/>
    <n v="1000"/>
    <s v="완제품"/>
    <s v="AVSS B/B 0.5SQ"/>
    <s v="A/R송장 (IN)"/>
    <n v="3000"/>
    <s v="M"/>
    <n v="15.03"/>
    <n v="0.01"/>
    <n v="127.89"/>
  </r>
  <r>
    <x v="2"/>
    <s v="顾客"/>
    <s v="內需"/>
    <s v="-無-"/>
    <s v="C00039"/>
    <x v="15"/>
    <s v="kyungshin(안휘경신)韩国京信电子"/>
    <s v="자동차(일반)"/>
    <s v="AVSS"/>
    <n v="140020073"/>
    <s v="AVSS"/>
    <s v="0.5SQ"/>
    <s v="Y"/>
    <s v="(B/B)NPS"/>
    <n v="8000"/>
    <s v="완제품"/>
    <s v="AVSS B/B 0.5SQ"/>
    <s v="A/R송장 (IN)"/>
    <n v="16000"/>
    <s v="M"/>
    <n v="80.16"/>
    <n v="0.01"/>
    <n v="682.07"/>
  </r>
  <r>
    <x v="2"/>
    <s v="顾客"/>
    <s v="內需"/>
    <s v="-無-"/>
    <s v="C00039"/>
    <x v="15"/>
    <s v="kyungshin(안휘경신)韩国京信电子"/>
    <s v="자동차(일반)"/>
    <s v="AVSS"/>
    <n v="140020074"/>
    <s v="AVSS"/>
    <s v="0.5SQ"/>
    <s v="Y/B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15184"/>
    <s v="AVSS"/>
    <s v="0.85SQ"/>
    <s v="B"/>
    <s v="(B/B)NPS"/>
    <n v="7000"/>
    <s v="완제품"/>
    <s v="AVSS B/B 0.85SQ"/>
    <s v="A/R송장 (IN)"/>
    <n v="20000"/>
    <s v="M"/>
    <n v="153.80000000000001"/>
    <n v="0.01"/>
    <n v="1037.32"/>
  </r>
  <r>
    <x v="2"/>
    <s v="顾客"/>
    <s v="內需"/>
    <s v="-無-"/>
    <s v="C00039"/>
    <x v="15"/>
    <s v="kyungshin(안휘경신)韩国京信电子"/>
    <s v="자동차(일반)"/>
    <s v="AVSS"/>
    <n v="140018236"/>
    <s v="AVSS"/>
    <s v="0.85SQ"/>
    <s v="Br"/>
    <s v="(B/B)NPS"/>
    <n v="7000"/>
    <s v="완제품"/>
    <s v="AVSS B/B 0.85SQ"/>
    <s v="A/R송장 (IN)"/>
    <n v="7000"/>
    <s v="M"/>
    <n v="53.83"/>
    <n v="0.01"/>
    <n v="363.06"/>
  </r>
  <r>
    <x v="2"/>
    <s v="顾客"/>
    <s v="內需"/>
    <s v="-無-"/>
    <s v="C00039"/>
    <x v="15"/>
    <s v="kyungshin(안휘경신)韩国京信电子"/>
    <s v="자동차(일반)"/>
    <s v="AVSS"/>
    <n v="140018235"/>
    <s v="AVSS"/>
    <s v="0.85SQ"/>
    <s v="G"/>
    <s v="(B/B)NPS"/>
    <n v="7000"/>
    <s v="완제품"/>
    <s v="AVSS B/B 0.85SQ"/>
    <s v="A/R송장 (IN)"/>
    <n v="7000"/>
    <s v="M"/>
    <n v="53.83"/>
    <n v="0.01"/>
    <n v="363.06"/>
  </r>
  <r>
    <x v="2"/>
    <s v="顾客"/>
    <s v="內需"/>
    <s v="-無-"/>
    <s v="C00039"/>
    <x v="15"/>
    <s v="kyungshin(안휘경신)韩国京信电子"/>
    <s v="자동차(일반)"/>
    <s v="AVSS"/>
    <n v="140018232"/>
    <s v="AVSS"/>
    <s v="0.85SQ"/>
    <s v="O"/>
    <s v="(B/B)NPS"/>
    <n v="7000"/>
    <s v="완제품"/>
    <s v="AVSS B/B 0.85SQ"/>
    <s v="A/R송장 (IN)"/>
    <n v="7000"/>
    <s v="M"/>
    <n v="53.83"/>
    <n v="0.01"/>
    <n v="363.06"/>
  </r>
  <r>
    <x v="2"/>
    <s v="顾客"/>
    <s v="內需"/>
    <s v="-無-"/>
    <s v="C00039"/>
    <x v="15"/>
    <s v="kyungshin(안휘경신)韩国京信电子"/>
    <s v="자동차(일반)"/>
    <s v="AVSS"/>
    <n v="140018229"/>
    <s v="AVSS"/>
    <s v="0.85SQ"/>
    <s v="W"/>
    <s v="(B/B)NPS"/>
    <n v="7000"/>
    <s v="완제품"/>
    <s v="AVSS B/B 0.85SQ"/>
    <s v="A/R송장 (IN)"/>
    <n v="14000"/>
    <s v="M"/>
    <n v="107.66"/>
    <n v="0.01"/>
    <n v="726.12"/>
  </r>
  <r>
    <x v="2"/>
    <s v="顾客"/>
    <s v="內需"/>
    <s v="-無-"/>
    <s v="C00039"/>
    <x v="15"/>
    <s v="kyungshin(안휘경신)韩国京信电子"/>
    <s v="자동차(일반)"/>
    <s v="AVSS"/>
    <n v="140018237"/>
    <s v="AVSS"/>
    <s v="0.85SQ"/>
    <s v="Y"/>
    <s v="(B/B)NPS"/>
    <n v="7000"/>
    <s v="완제품"/>
    <s v="AVSS B/B 0.85SQ"/>
    <s v="A/R송장 (IN)"/>
    <n v="7000"/>
    <s v="M"/>
    <n v="53.83"/>
    <n v="0.01"/>
    <n v="363.06"/>
  </r>
  <r>
    <x v="2"/>
    <s v="顾客"/>
    <s v="內需"/>
    <s v="-無-"/>
    <s v="C00039"/>
    <x v="15"/>
    <s v="kyungshin(안휘경신)韩国京信电子"/>
    <s v="자동차(일반)"/>
    <s v="AVSS"/>
    <n v="140019904"/>
    <s v="AVSS"/>
    <s v="1.25SQ"/>
    <s v="B"/>
    <s v="(B/B)NPS"/>
    <n v="5000"/>
    <s v="완제품"/>
    <s v="AVSS B/B 1.25SQ"/>
    <s v="A/R송장 (IN)"/>
    <n v="20000"/>
    <s v="M"/>
    <n v="225.4"/>
    <n v="0.01"/>
    <n v="1179.4100000000001"/>
  </r>
  <r>
    <x v="2"/>
    <s v="顾客"/>
    <s v="內需"/>
    <s v="-無-"/>
    <s v="C00039"/>
    <x v="15"/>
    <s v="kyungshin(안휘경신)韩国京信电子"/>
    <s v="자동차(일반)"/>
    <s v="AVSS"/>
    <n v="140019869"/>
    <s v="AVSS"/>
    <s v="1.25SQ"/>
    <s v="L"/>
    <s v="(B/B)NPS"/>
    <n v="5000"/>
    <s v="완제품"/>
    <s v="AVSS B/B 1.25SQ"/>
    <s v="A/R송장 (IN)"/>
    <n v="5000"/>
    <s v="M"/>
    <n v="56.35"/>
    <n v="0.01"/>
    <n v="294.85000000000002"/>
  </r>
  <r>
    <x v="2"/>
    <s v="顾客"/>
    <s v="內需"/>
    <s v="-無-"/>
    <s v="C00039"/>
    <x v="15"/>
    <s v="kyungshin(안휘경신)韩国京信电子"/>
    <s v="자동차(일반)"/>
    <s v="AVSS"/>
    <n v="140019868"/>
    <s v="AVSS"/>
    <s v="1.25SQ"/>
    <s v="O"/>
    <s v="(B/B)NPS"/>
    <n v="5000"/>
    <s v="완제품"/>
    <s v="AVSS B/B 1.25SQ"/>
    <s v="A/R송장 (IN)"/>
    <n v="5000"/>
    <s v="M"/>
    <n v="56.35"/>
    <n v="0.01"/>
    <n v="294.85000000000002"/>
  </r>
  <r>
    <x v="2"/>
    <s v="顾客"/>
    <s v="內需"/>
    <s v="-無-"/>
    <s v="C00039"/>
    <x v="15"/>
    <s v="kyungshin(안휘경신)韩国京信电子"/>
    <s v="자동차(일반)"/>
    <s v="AVSS"/>
    <n v="140020085"/>
    <s v="AVSS"/>
    <s v="1.25SQ"/>
    <s v="P"/>
    <s v="(B/B)NPS"/>
    <n v="5000"/>
    <s v="완제품"/>
    <s v="AVSS B/B 1.25SQ"/>
    <s v="A/R송장 (IN)"/>
    <n v="5000"/>
    <s v="M"/>
    <n v="56.35"/>
    <n v="0.01"/>
    <n v="294.85000000000002"/>
  </r>
  <r>
    <x v="2"/>
    <s v="顾客"/>
    <s v="內需"/>
    <s v="-無-"/>
    <s v="C00039"/>
    <x v="15"/>
    <s v="kyungshin(안휘경신)韩国京信电子"/>
    <s v="자동차(일반)"/>
    <s v="AVSS"/>
    <n v="140019905"/>
    <s v="AVSS"/>
    <s v="1.25SQ"/>
    <s v="R"/>
    <s v="(B/B)NPS"/>
    <n v="5000"/>
    <s v="완제품"/>
    <s v="AVSS B/B 1.25SQ"/>
    <s v="A/R송장 (IN)"/>
    <n v="15000"/>
    <s v="M"/>
    <n v="169.05"/>
    <n v="0.01"/>
    <n v="884.56"/>
  </r>
  <r>
    <x v="2"/>
    <s v="顾客"/>
    <s v="內需"/>
    <s v="-無-"/>
    <s v="C00039"/>
    <x v="15"/>
    <s v="kyungshin(안휘경신)韩国京信电子"/>
    <s v="자동차(일반)"/>
    <s v="AVSS"/>
    <n v="140019865"/>
    <s v="AVSS"/>
    <s v="2SQ"/>
    <s v="B"/>
    <s v="(B/B)NPS"/>
    <n v="3000"/>
    <s v="완제품"/>
    <s v="AVSS B/B 2SQ"/>
    <s v="A/R송장 (IN)"/>
    <n v="6000"/>
    <s v="M"/>
    <n v="108.96"/>
    <n v="0.01"/>
    <n v="473.19"/>
  </r>
  <r>
    <x v="2"/>
    <s v="顾客"/>
    <s v="內需"/>
    <s v="-無-"/>
    <s v="C00039"/>
    <x v="15"/>
    <s v="kyungshin(안휘경신)韩国京信电子"/>
    <s v="자동차(일반)"/>
    <s v="AVSS"/>
    <n v="140020090"/>
    <s v="AVSS"/>
    <s v="2SQ"/>
    <s v="G"/>
    <s v="(B/B)NPS"/>
    <n v="3000"/>
    <s v="완제품"/>
    <s v="AVSS B/B 2SQ"/>
    <s v="A/R송장 (IN)"/>
    <n v="3000"/>
    <s v="M"/>
    <n v="54.48"/>
    <n v="0.01"/>
    <n v="236.59"/>
  </r>
  <r>
    <x v="2"/>
    <s v="顾客"/>
    <s v="內需"/>
    <s v="-無-"/>
    <s v="C00039"/>
    <x v="15"/>
    <s v="kyungshin(안휘경신)韩国京信电子"/>
    <s v="자동차(일반)"/>
    <s v="AVSS"/>
    <n v="140019864"/>
    <s v="AVSS"/>
    <s v="2SQ"/>
    <s v="L"/>
    <s v="(B/B)NPS"/>
    <n v="3000"/>
    <s v="완제품"/>
    <s v="AVSS B/B 2SQ"/>
    <s v="A/R송장 (IN)"/>
    <n v="3000"/>
    <s v="M"/>
    <n v="54.48"/>
    <n v="0.01"/>
    <n v="236.59"/>
  </r>
  <r>
    <x v="2"/>
    <s v="顾客"/>
    <s v="內需"/>
    <s v="-無-"/>
    <s v="C00039"/>
    <x v="15"/>
    <s v="kyungshin(안휘경신)韩国京信电子"/>
    <s v="자동차(일반)"/>
    <s v="AVSS"/>
    <n v="140020091"/>
    <s v="AVSS"/>
    <s v="2SQ"/>
    <s v="O"/>
    <s v="(B/B)NPS"/>
    <n v="3000"/>
    <s v="완제품"/>
    <s v="AVSS B/B 2SQ"/>
    <s v="A/R송장 (IN)"/>
    <n v="3000"/>
    <s v="M"/>
    <n v="54.48"/>
    <n v="0.01"/>
    <n v="236.59"/>
  </r>
  <r>
    <x v="2"/>
    <s v="顾客"/>
    <s v="內需"/>
    <s v="-無-"/>
    <s v="C00039"/>
    <x v="15"/>
    <s v="kyungshin(안휘경신)韩国京信电子"/>
    <s v="자동차(일반)"/>
    <s v="AVSS"/>
    <n v="140015176"/>
    <s v="AVSS"/>
    <s v="0.3SQ"/>
    <s v="G"/>
    <s v="(B/B)NPS"/>
    <n v="10000"/>
    <s v="완제품"/>
    <s v="AVSS B/B 0.3SQ"/>
    <s v="A/R송장 (IN)"/>
    <n v="50000"/>
    <s v="M"/>
    <n v="165.5"/>
    <n v="0.01"/>
    <n v="1882.8"/>
  </r>
  <r>
    <x v="2"/>
    <s v="顾客"/>
    <s v="內需"/>
    <s v="-無-"/>
    <s v="C00039"/>
    <x v="15"/>
    <s v="kyungshin(안휘경신)韩国京信电子"/>
    <s v="자동차(일반)"/>
    <s v="AVSS"/>
    <n v="140015176"/>
    <s v="AVSS"/>
    <s v="0.3SQ"/>
    <s v="G"/>
    <s v="(B/B)NPS"/>
    <n v="10000"/>
    <s v="완제품"/>
    <s v="AVSS B/B 0.3SQ"/>
    <s v="A/R송장 (IN)"/>
    <n v="70000"/>
    <s v="M"/>
    <n v="231.7"/>
    <n v="0.01"/>
    <n v="2635.92"/>
  </r>
  <r>
    <x v="2"/>
    <s v="顾客"/>
    <s v="內需"/>
    <s v="-無-"/>
    <s v="C00039"/>
    <x v="15"/>
    <s v="kyungshin(안휘경신)韩国京信电子"/>
    <s v="자동차(일반)"/>
    <s v="AVSS"/>
    <n v="140015177"/>
    <s v="AVSS"/>
    <s v="0.3SQ"/>
    <s v="Gr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8209"/>
    <s v="AVSS"/>
    <s v="0.3SQ"/>
    <s v="L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8251"/>
    <s v="AVSS"/>
    <s v="0.3SQ"/>
    <s v="O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8220"/>
    <s v="AVSS"/>
    <s v="0.3SQ"/>
    <s v="W/O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8212"/>
    <s v="AVSS"/>
    <s v="0.3SQ"/>
    <s v="Y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20062"/>
    <s v="AVSS"/>
    <s v="0.5SQ"/>
    <s v="Br"/>
    <s v="(B/B)NPS"/>
    <n v="8000"/>
    <s v="완제품"/>
    <s v="AVSS B/B 0.5SQ"/>
    <s v="A/R송장 (IN)"/>
    <n v="12700"/>
    <s v="M"/>
    <n v="63.63"/>
    <n v="0.01"/>
    <n v="541.39"/>
  </r>
  <r>
    <x v="2"/>
    <s v="顾客"/>
    <s v="內需"/>
    <s v="-無-"/>
    <s v="C00039"/>
    <x v="15"/>
    <s v="kyungshin(안휘경신)韩国京信电子"/>
    <s v="자동차(일반)"/>
    <s v="AVSS"/>
    <n v="140020063"/>
    <s v="AVSS"/>
    <s v="0.5SQ"/>
    <s v="Br/B"/>
    <s v="(B/B)"/>
    <n v="1000"/>
    <s v="완제품"/>
    <s v="AVSS B/B 0.5SQ"/>
    <s v="A/R송장 (IN)"/>
    <n v="1000"/>
    <s v="M"/>
    <n v="5.01"/>
    <n v="0.01"/>
    <n v="42.63"/>
  </r>
  <r>
    <x v="2"/>
    <s v="顾客"/>
    <s v="內需"/>
    <s v="-無-"/>
    <s v="C00039"/>
    <x v="15"/>
    <s v="kyungshin(안휘경신)韩国京信电子"/>
    <s v="자동차(일반)"/>
    <s v="AVSS"/>
    <n v="140000508"/>
    <s v="AVSS"/>
    <s v="0.5SQ"/>
    <s v="Br/O"/>
    <s v="(B/B)"/>
    <n v="1000"/>
    <s v="완제품"/>
    <s v="AVSS B/B 0.5SQ"/>
    <s v="A/R송장 (IN)"/>
    <n v="1000"/>
    <s v="M"/>
    <n v="5.01"/>
    <n v="0.01"/>
    <n v="42.63"/>
  </r>
  <r>
    <x v="2"/>
    <s v="顾客"/>
    <s v="內需"/>
    <s v="-無-"/>
    <s v="C00039"/>
    <x v="15"/>
    <s v="kyungshin(안휘경신)韩国京信电子"/>
    <s v="자동차(일반)"/>
    <s v="AVSS"/>
    <n v="140000535"/>
    <s v="AVSS"/>
    <s v="0.5SQ"/>
    <s v="G/O"/>
    <s v="(B/B)"/>
    <n v="1000"/>
    <s v="완제품"/>
    <s v="AVSS B/B 0.5SQ"/>
    <s v="A/R송장 (IN)"/>
    <n v="6000"/>
    <s v="M"/>
    <n v="30.06"/>
    <n v="0.01"/>
    <n v="255.78"/>
  </r>
  <r>
    <x v="2"/>
    <s v="顾客"/>
    <s v="內需"/>
    <s v="-無-"/>
    <s v="C00039"/>
    <x v="15"/>
    <s v="kyungshin(안휘경신)韩国京信电子"/>
    <s v="자동차(일반)"/>
    <s v="AVSS"/>
    <n v="140000481"/>
    <s v="AVSS"/>
    <s v="0.5SQ"/>
    <s v="Gr/B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20072"/>
    <s v="AVSS"/>
    <s v="0.5SQ"/>
    <s v="W/O"/>
    <s v="(B/B)"/>
    <n v="1000"/>
    <s v="완제품"/>
    <s v="AVSS B/B 0.5SQ"/>
    <s v="A/R송장 (IN)"/>
    <n v="3000"/>
    <s v="M"/>
    <n v="15.03"/>
    <n v="0.01"/>
    <n v="127.89"/>
  </r>
  <r>
    <x v="2"/>
    <s v="顾客"/>
    <s v="內需"/>
    <s v="-無-"/>
    <s v="C00039"/>
    <x v="15"/>
    <s v="kyungshin(안휘경신)韩国京信电子"/>
    <s v="자동차(일반)"/>
    <s v="AVSS"/>
    <n v="140018233"/>
    <s v="AVSS"/>
    <s v="0.85SQ"/>
    <s v="L"/>
    <s v="(B/B)NPS"/>
    <n v="7000"/>
    <s v="완제품"/>
    <s v="AVSS B/B 0.85SQ"/>
    <s v="A/R송장 (IN)"/>
    <n v="7000"/>
    <s v="M"/>
    <n v="53.83"/>
    <n v="0.01"/>
    <n v="363.06"/>
  </r>
  <r>
    <x v="2"/>
    <s v="顾客"/>
    <s v="內需"/>
    <s v="-無-"/>
    <s v="C00039"/>
    <x v="15"/>
    <s v="kyungshin(안휘경신)韩国京信电子"/>
    <s v="자동차(일반)"/>
    <s v="AVSS"/>
    <n v="140018237"/>
    <s v="AVSS"/>
    <s v="0.85SQ"/>
    <s v="Y"/>
    <s v="(B/B)NPS"/>
    <n v="7000"/>
    <s v="완제품"/>
    <s v="AVSS B/B 0.85SQ"/>
    <s v="A/R송장 (IN)"/>
    <n v="5200"/>
    <s v="M"/>
    <n v="39.99"/>
    <n v="0.01"/>
    <n v="269.7"/>
  </r>
  <r>
    <x v="2"/>
    <s v="顾客"/>
    <s v="內需"/>
    <s v="-無-"/>
    <s v="C00039"/>
    <x v="15"/>
    <s v="kyungshin(안휘경신)韩国京信电子"/>
    <s v="자동차(일반)"/>
    <s v="AVSS"/>
    <n v="140019904"/>
    <s v="AVSS"/>
    <s v="1.25SQ"/>
    <s v="B"/>
    <s v="(B/B)NPS"/>
    <n v="5000"/>
    <s v="완제품"/>
    <s v="AVSS B/B 1.25SQ"/>
    <s v="A/R송장 (IN)"/>
    <n v="5000"/>
    <s v="M"/>
    <n v="56.35"/>
    <n v="0.01"/>
    <n v="294.85000000000002"/>
  </r>
  <r>
    <x v="2"/>
    <s v="顾客"/>
    <s v="內需"/>
    <s v="-無-"/>
    <s v="C00039"/>
    <x v="15"/>
    <s v="kyungshin(안휘경신)韩国京信电子"/>
    <s v="자동차(일반)"/>
    <s v="AVSS"/>
    <n v="140020082"/>
    <s v="AVSS"/>
    <s v="1.25SQ"/>
    <s v="Br"/>
    <s v="(B/B)NPS"/>
    <n v="5000"/>
    <s v="완제품"/>
    <s v="AVSS B/B 1.25SQ"/>
    <s v="A/R송장 (IN)"/>
    <n v="5000"/>
    <s v="M"/>
    <n v="56.35"/>
    <n v="0.01"/>
    <n v="294.85000000000002"/>
  </r>
  <r>
    <x v="2"/>
    <s v="顾客"/>
    <s v="內需"/>
    <s v="-無-"/>
    <s v="C00039"/>
    <x v="15"/>
    <s v="kyungshin(안휘경신)韩国京信电子"/>
    <s v="자동차(일반)"/>
    <s v="AVSS"/>
    <n v="140019867"/>
    <s v="AVSS"/>
    <s v="1.25SQ"/>
    <s v="Gr"/>
    <s v="(B/B)NPS"/>
    <n v="5000"/>
    <s v="완제품"/>
    <s v="AVSS B/B 1.25SQ"/>
    <s v="A/R송장 (IN)"/>
    <n v="5000"/>
    <s v="M"/>
    <n v="56.35"/>
    <n v="0.01"/>
    <n v="294.85000000000002"/>
  </r>
  <r>
    <x v="2"/>
    <s v="顾客"/>
    <s v="內需"/>
    <s v="-無-"/>
    <s v="C00039"/>
    <x v="15"/>
    <s v="kyungshin(안휘경신)韩国京信电子"/>
    <s v="자동차(일반)"/>
    <s v="AVSS"/>
    <n v="140019869"/>
    <s v="AVSS"/>
    <s v="1.25SQ"/>
    <s v="L"/>
    <s v="(B/B)NPS"/>
    <n v="5000"/>
    <s v="완제품"/>
    <s v="AVSS B/B 1.25SQ"/>
    <s v="A/R송장 (IN)"/>
    <n v="5000"/>
    <s v="M"/>
    <n v="56.35"/>
    <n v="0.01"/>
    <n v="294.85000000000002"/>
  </r>
  <r>
    <x v="2"/>
    <s v="顾客"/>
    <s v="內需"/>
    <s v="-無-"/>
    <s v="C00039"/>
    <x v="15"/>
    <s v="kyungshin(안휘경신)韩国京信电子"/>
    <s v="자동차(일반)"/>
    <s v="AVSS"/>
    <n v="140019868"/>
    <s v="AVSS"/>
    <s v="1.25SQ"/>
    <s v="O"/>
    <s v="(B/B)NPS"/>
    <n v="5000"/>
    <s v="완제품"/>
    <s v="AVSS B/B 1.25SQ"/>
    <s v="A/R송장 (IN)"/>
    <n v="5000"/>
    <s v="M"/>
    <n v="56.35"/>
    <n v="0.01"/>
    <n v="294.85000000000002"/>
  </r>
  <r>
    <x v="2"/>
    <s v="顾客"/>
    <s v="內需"/>
    <s v="-無-"/>
    <s v="C00039"/>
    <x v="15"/>
    <s v="kyungshin(안휘경신)韩国京信电子"/>
    <s v="자동차(일반)"/>
    <s v="AVSS"/>
    <n v="140019905"/>
    <s v="AVSS"/>
    <s v="1.25SQ"/>
    <s v="R"/>
    <s v="(B/B)NPS"/>
    <n v="5000"/>
    <s v="완제품"/>
    <s v="AVSS B/B 1.25SQ"/>
    <s v="A/R송장 (IN)"/>
    <n v="5000"/>
    <s v="M"/>
    <n v="56.35"/>
    <n v="0.01"/>
    <n v="294.85000000000002"/>
  </r>
  <r>
    <x v="2"/>
    <s v="顾客"/>
    <s v="內需"/>
    <s v="-無-"/>
    <s v="C00039"/>
    <x v="15"/>
    <s v="kyungshin(안휘경신)韩国京信电子"/>
    <s v="자동차(일반)"/>
    <s v="AVSS"/>
    <n v="140019866"/>
    <s v="AVSS"/>
    <s v="1.25SQ"/>
    <s v="W"/>
    <s v="(B/B)NPS"/>
    <n v="5000"/>
    <s v="완제품"/>
    <s v="AVSS B/B 1.25SQ"/>
    <s v="A/R송장 (IN)"/>
    <n v="5000"/>
    <s v="M"/>
    <n v="56.35"/>
    <n v="0.01"/>
    <n v="294.85000000000002"/>
  </r>
  <r>
    <x v="2"/>
    <s v="顾客"/>
    <s v="內需"/>
    <s v="-無-"/>
    <s v="C00039"/>
    <x v="15"/>
    <s v="kyungshin(안휘경신)韩国京信电子"/>
    <s v="자동차(일반)"/>
    <s v="AVSS"/>
    <n v="140020090"/>
    <s v="AVSS"/>
    <s v="2SQ"/>
    <s v="G"/>
    <s v="(B/B)NPS"/>
    <n v="3000"/>
    <s v="완제품"/>
    <s v="AVSS B/B 2SQ"/>
    <s v="A/R송장 (IN)"/>
    <n v="6000"/>
    <s v="M"/>
    <n v="108.96"/>
    <n v="0.01"/>
    <n v="473.19"/>
  </r>
  <r>
    <x v="2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40000"/>
    <s v="M"/>
    <n v="132.4"/>
    <n v="0.01"/>
    <n v="1506.24"/>
  </r>
  <r>
    <x v="2"/>
    <s v="顾客"/>
    <s v="內需"/>
    <s v="-無-"/>
    <s v="C00039"/>
    <x v="15"/>
    <s v="kyungshin(안휘경신)韩国京信电子"/>
    <s v="자동차(일반)"/>
    <s v="AVSS"/>
    <n v="140015179"/>
    <s v="AVSS"/>
    <s v="0.3SQ"/>
    <s v="O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5182"/>
    <s v="AVSS"/>
    <s v="0.3SQ"/>
    <s v="Y"/>
    <s v="(B/B)NPS"/>
    <n v="10000"/>
    <s v="완제품"/>
    <s v="AVSS B/B 0.3SQ"/>
    <s v="A/R송장 (IN)"/>
    <n v="39500"/>
    <s v="M"/>
    <n v="130.75"/>
    <n v="0.01"/>
    <n v="1487.41"/>
  </r>
  <r>
    <x v="2"/>
    <s v="顾客"/>
    <s v="內需"/>
    <s v="-無-"/>
    <s v="C00039"/>
    <x v="15"/>
    <s v="kyungshin(안휘경신)韩国京信电子"/>
    <s v="자동차(일반)"/>
    <s v="AVSS"/>
    <n v="140015176"/>
    <s v="AVSS"/>
    <s v="0.3SQ"/>
    <s v="G"/>
    <s v="(B/B)NPS"/>
    <n v="10000"/>
    <s v="완제품"/>
    <s v="AVSS B/B 0.3SQ"/>
    <s v="A/R송장 (IN)"/>
    <n v="110000"/>
    <s v="M"/>
    <n v="364.1"/>
    <n v="0.01"/>
    <n v="4142.16"/>
  </r>
  <r>
    <x v="2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138500"/>
    <s v="M"/>
    <n v="458.44"/>
    <n v="0.01"/>
    <n v="5215.3500000000004"/>
  </r>
  <r>
    <x v="2"/>
    <s v="顾客"/>
    <s v="內需"/>
    <s v="-無-"/>
    <s v="C00039"/>
    <x v="15"/>
    <s v="kyungshin(안휘경신)韩国京信电子"/>
    <s v="자동차(일반)"/>
    <s v="AVSS"/>
    <n v="140015179"/>
    <s v="AVSS"/>
    <s v="0.3SQ"/>
    <s v="O"/>
    <s v="(B/B)NPS"/>
    <n v="10000"/>
    <s v="완제품"/>
    <s v="AVSS B/B 0.3SQ"/>
    <s v="A/R송장 (IN)"/>
    <n v="140000"/>
    <s v="M"/>
    <n v="463.4"/>
    <n v="0.01"/>
    <n v="5271.84"/>
  </r>
  <r>
    <x v="2"/>
    <s v="顾客"/>
    <s v="內需"/>
    <s v="-無-"/>
    <s v="C00039"/>
    <x v="15"/>
    <s v="kyungshin(안휘경신)韩国京信电子"/>
    <s v="자동차(일반)"/>
    <s v="AVSS"/>
    <n v="140018216"/>
    <s v="AVSS"/>
    <s v="0.3SQ"/>
    <s v="P"/>
    <s v="(B/B)NPS"/>
    <n v="10000"/>
    <s v="완제품"/>
    <s v="AVSS B/B 0.3SQ"/>
    <s v="A/R송장 (IN)"/>
    <n v="110000"/>
    <s v="M"/>
    <n v="364.1"/>
    <n v="0.01"/>
    <n v="4142.16"/>
  </r>
  <r>
    <x v="2"/>
    <s v="顾客"/>
    <s v="內需"/>
    <s v="-無-"/>
    <s v="C00039"/>
    <x v="15"/>
    <s v="kyungshin(안휘경신)韩国京信电子"/>
    <s v="자동차(일반)"/>
    <s v="AVSS"/>
    <n v="140015182"/>
    <s v="AVSS"/>
    <s v="0.3SQ"/>
    <s v="Y"/>
    <s v="(B/B)NPS"/>
    <n v="10000"/>
    <s v="완제품"/>
    <s v="AVSS B/B 0.3SQ"/>
    <s v="A/R송장 (IN)"/>
    <n v="140000"/>
    <s v="M"/>
    <n v="463.4"/>
    <n v="0.01"/>
    <n v="5271.84"/>
  </r>
  <r>
    <x v="2"/>
    <s v="顾客"/>
    <s v="內需"/>
    <s v="-無-"/>
    <s v="C00039"/>
    <x v="15"/>
    <s v="kyungshin(안휘경신)韩国京信电子"/>
    <s v="자동차(일반)"/>
    <s v="AVSS"/>
    <n v="140015173"/>
    <s v="AVSS"/>
    <s v="0.3SQ"/>
    <s v="B"/>
    <s v="(B/B)NPS"/>
    <n v="10000"/>
    <s v="완제품"/>
    <s v="AVSS B/B 0.3SQ"/>
    <s v="A/R송장 (IN)"/>
    <n v="100000"/>
    <s v="M"/>
    <n v="331"/>
    <n v="0.01"/>
    <n v="3765.6"/>
  </r>
  <r>
    <x v="2"/>
    <s v="顾客"/>
    <s v="內需"/>
    <s v="-無-"/>
    <s v="C00039"/>
    <x v="15"/>
    <s v="kyungshin(안휘경신)韩国京信电子"/>
    <s v="자동차(일반)"/>
    <s v="AVSS"/>
    <n v="140015174"/>
    <s v="AVSS"/>
    <s v="0.3SQ"/>
    <s v="Br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8252"/>
    <s v="AVSS"/>
    <s v="0.3SQ"/>
    <s v="Gr/O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8215"/>
    <s v="AVSS"/>
    <s v="0.3SQ"/>
    <s v="P/B"/>
    <s v="(B/B)NPS"/>
    <n v="10000"/>
    <s v="완제품"/>
    <s v="AVSS 0.3SQ(완제품)"/>
    <s v="A/R송장 (IN)"/>
    <n v="29000"/>
    <s v="M"/>
    <n v="95.99"/>
    <n v="0.01"/>
    <n v="1092.02"/>
  </r>
  <r>
    <x v="2"/>
    <s v="顾客"/>
    <s v="內需"/>
    <s v="-無-"/>
    <s v="C00039"/>
    <x v="15"/>
    <s v="kyungshin(안휘경신)韩国京信电子"/>
    <s v="자동차(일반)"/>
    <s v="AVSS"/>
    <n v="140018219"/>
    <s v="AVSS"/>
    <s v="0.3SQ"/>
    <s v="Y/O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5174"/>
    <s v="AVSS"/>
    <s v="0.3SQ"/>
    <s v="Br"/>
    <s v="(B/B)NPS"/>
    <n v="10000"/>
    <s v="완제품"/>
    <s v="AVSS B/B 0.3SQ"/>
    <s v="A/R송장 (IN)"/>
    <n v="100000"/>
    <s v="M"/>
    <n v="331"/>
    <n v="0.01"/>
    <n v="3765.6"/>
  </r>
  <r>
    <x v="2"/>
    <s v="顾客"/>
    <s v="內需"/>
    <s v="-無-"/>
    <s v="C00039"/>
    <x v="15"/>
    <s v="kyungshin(안휘경신)韩国京信电子"/>
    <s v="자동차(일반)"/>
    <s v="AVSS"/>
    <n v="140018252"/>
    <s v="AVSS"/>
    <s v="0.3SQ"/>
    <s v="Gr/O"/>
    <s v="(B/B)NPS"/>
    <n v="10000"/>
    <s v="완제품"/>
    <s v="AVSS B/B 0.3SQ"/>
    <s v="A/R송장 (IN)"/>
    <n v="30000"/>
    <s v="M"/>
    <n v="99.3"/>
    <n v="0.01"/>
    <n v="1129.68"/>
  </r>
  <r>
    <x v="2"/>
    <s v="顾客"/>
    <s v="內需"/>
    <s v="-無-"/>
    <s v="C00039"/>
    <x v="15"/>
    <s v="kyungshin(안휘경신)韩国京信电子"/>
    <s v="자동차(일반)"/>
    <s v="AVSS"/>
    <n v="140018211"/>
    <s v="AVSS"/>
    <s v="0.3SQ"/>
    <s v="L/O"/>
    <s v="(B/B)NPS"/>
    <n v="10000"/>
    <s v="완제품"/>
    <s v="AVSS B/B 0.3SQ"/>
    <s v="A/R송장 (IN)"/>
    <n v="40000"/>
    <s v="M"/>
    <n v="132.4"/>
    <n v="0.01"/>
    <n v="1506.24"/>
  </r>
  <r>
    <x v="2"/>
    <s v="顾客"/>
    <s v="內需"/>
    <s v="-無-"/>
    <s v="C00039"/>
    <x v="15"/>
    <s v="kyungshin(안휘경신)韩国京信电子"/>
    <s v="자동차(일반)"/>
    <s v="AVSS"/>
    <n v="140018215"/>
    <s v="AVSS"/>
    <s v="0.3SQ"/>
    <s v="P/B"/>
    <s v="(B/B)NPS"/>
    <n v="10000"/>
    <s v="완제품"/>
    <s v="AVSS 0.3SQ(완제품)"/>
    <s v="A/R송장 (IN)"/>
    <n v="7000"/>
    <s v="M"/>
    <n v="23.17"/>
    <n v="0.01"/>
    <n v="263.58999999999997"/>
  </r>
  <r>
    <x v="2"/>
    <s v="顾客"/>
    <s v="內需"/>
    <s v="-無-"/>
    <s v="C00039"/>
    <x v="15"/>
    <s v="kyungshin(안휘경신)韩国京信电子"/>
    <s v="자동차(일반)"/>
    <s v="AVSS"/>
    <n v="140018212"/>
    <s v="AVSS"/>
    <s v="0.3SQ"/>
    <s v="Y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8219"/>
    <s v="AVSS"/>
    <s v="0.3SQ"/>
    <s v="Y/O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5173"/>
    <s v="AVSS"/>
    <s v="0.3SQ"/>
    <s v="B"/>
    <s v="(B/B)NPS"/>
    <n v="10000"/>
    <s v="완제품"/>
    <s v="AVSS B/B 0.3SQ"/>
    <s v="A/R송장 (IN)"/>
    <n v="300000"/>
    <s v="M"/>
    <n v="993"/>
    <n v="0.01"/>
    <n v="11296.79"/>
  </r>
  <r>
    <x v="2"/>
    <s v="顾客"/>
    <s v="內需"/>
    <s v="-無-"/>
    <s v="C00039"/>
    <x v="15"/>
    <s v="kyungshin(안휘경신)韩国京信电子"/>
    <s v="자동차(일반)"/>
    <s v="AVSS"/>
    <n v="140018222"/>
    <s v="AVSS"/>
    <s v="0.3SQ"/>
    <s v="B/O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8218"/>
    <s v="AVSS"/>
    <s v="0.3SQ"/>
    <s v="Br/B"/>
    <s v="(B/B)NPS"/>
    <n v="10000"/>
    <s v="완제품"/>
    <s v="AVSS B/B 0.3SQ"/>
    <s v="A/R송장 (IN)"/>
    <n v="30000"/>
    <s v="M"/>
    <n v="99.3"/>
    <n v="0.01"/>
    <n v="1129.68"/>
  </r>
  <r>
    <x v="2"/>
    <s v="顾客"/>
    <s v="內需"/>
    <s v="-無-"/>
    <s v="C00039"/>
    <x v="15"/>
    <s v="kyungshin(안휘경신)韩国京信电子"/>
    <s v="자동차(일반)"/>
    <s v="AVSS"/>
    <n v="140015175"/>
    <s v="AVSS"/>
    <s v="0.3SQ"/>
    <s v="Br/O"/>
    <s v="(B/B)NPS"/>
    <n v="10000"/>
    <s v="완제품"/>
    <s v="AVSS B/B 0.3SQ"/>
    <s v="A/R송장 (IN)"/>
    <n v="40000"/>
    <s v="M"/>
    <n v="132.4"/>
    <n v="0.01"/>
    <n v="1506.24"/>
  </r>
  <r>
    <x v="2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40000"/>
    <s v="M"/>
    <n v="132.4"/>
    <n v="0.01"/>
    <n v="1506.24"/>
  </r>
  <r>
    <x v="2"/>
    <s v="顾客"/>
    <s v="內需"/>
    <s v="-無-"/>
    <s v="C00039"/>
    <x v="15"/>
    <s v="kyungshin(안휘경신)韩国京信电子"/>
    <s v="자동차(일반)"/>
    <s v="AVSS"/>
    <n v="140018227"/>
    <s v="AVSS"/>
    <s v="0.5SQ"/>
    <s v="P"/>
    <s v="(B/B)NPS"/>
    <n v="8000"/>
    <s v="완제품"/>
    <s v="AVSS B/B 0.5SQ"/>
    <s v="A/R송장 (IN)"/>
    <n v="32000"/>
    <s v="M"/>
    <n v="160.32"/>
    <n v="0.01"/>
    <n v="1364.14"/>
  </r>
  <r>
    <x v="2"/>
    <s v="顾客"/>
    <s v="內需"/>
    <s v="-無-"/>
    <s v="C00039"/>
    <x v="15"/>
    <s v="kyungshin(안휘경신)韩国京信电子"/>
    <s v="자동차(일반)"/>
    <s v="AVSS"/>
    <n v="140020069"/>
    <s v="AVSS"/>
    <s v="0.5SQ"/>
    <s v="P/B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20071"/>
    <s v="AVSS"/>
    <s v="0.5SQ"/>
    <s v="W/B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15183"/>
    <s v="AVSS"/>
    <s v="0.5SQ"/>
    <s v="B"/>
    <s v="(B/B)NPS"/>
    <n v="8000"/>
    <s v="완제품"/>
    <s v="AVSS B/B 0.5SQ"/>
    <s v="A/R송장 (IN)"/>
    <n v="32000"/>
    <s v="M"/>
    <n v="160.32"/>
    <n v="0.01"/>
    <n v="1364.14"/>
  </r>
  <r>
    <x v="2"/>
    <s v="顾客"/>
    <s v="內需"/>
    <s v="-無-"/>
    <s v="C00039"/>
    <x v="15"/>
    <s v="kyungshin(안휘경신)韩国京信电子"/>
    <s v="자동차(일반)"/>
    <s v="AVSS"/>
    <n v="140020061"/>
    <s v="AVSS"/>
    <s v="0.5SQ"/>
    <s v="B/O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18225"/>
    <s v="AVSS"/>
    <s v="0.5SQ"/>
    <s v="W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18236"/>
    <s v="AVSS"/>
    <s v="0.85SQ"/>
    <s v="Br"/>
    <s v="(B/B)NPS"/>
    <n v="7000"/>
    <s v="완제품"/>
    <s v="AVSS B/B 0.85SQ"/>
    <s v="A/R송장 (IN)"/>
    <n v="7000"/>
    <s v="M"/>
    <n v="53.83"/>
    <n v="0.01"/>
    <n v="363.06"/>
  </r>
  <r>
    <x v="2"/>
    <s v="顾客"/>
    <s v="內需"/>
    <s v="-無-"/>
    <s v="C00039"/>
    <x v="15"/>
    <s v="kyungshin(안휘경신)韩国京信电子"/>
    <s v="자동차(일반)"/>
    <s v="AVSS"/>
    <n v="140018235"/>
    <s v="AVSS"/>
    <s v="0.85SQ"/>
    <s v="G"/>
    <s v="(B/B)NPS"/>
    <n v="7000"/>
    <s v="완제품"/>
    <s v="AVSS B/B 0.85SQ"/>
    <s v="A/R송장 (IN)"/>
    <n v="7000"/>
    <s v="M"/>
    <n v="53.83"/>
    <n v="0.01"/>
    <n v="363.06"/>
  </r>
  <r>
    <x v="2"/>
    <s v="顾客"/>
    <s v="內需"/>
    <s v="-無-"/>
    <s v="C00039"/>
    <x v="15"/>
    <s v="kyungshin(안휘경신)韩国京信电子"/>
    <s v="자동차(일반)"/>
    <s v="AVSS"/>
    <n v="140018234"/>
    <s v="AVSS"/>
    <s v="0.85SQ"/>
    <s v="Gr"/>
    <s v="(B/B)NPS"/>
    <n v="7000"/>
    <s v="완제품"/>
    <s v="AVSS B/B 0.85SQ"/>
    <s v="A/R송장 (IN)"/>
    <n v="7000"/>
    <s v="M"/>
    <n v="53.83"/>
    <n v="0.01"/>
    <n v="363.06"/>
  </r>
  <r>
    <x v="2"/>
    <s v="顾客"/>
    <s v="內需"/>
    <s v="-無-"/>
    <s v="C00039"/>
    <x v="15"/>
    <s v="kyungshin(안휘경신)韩国京信电子"/>
    <s v="자동차(일반)"/>
    <s v="AVSS"/>
    <n v="140018230"/>
    <s v="AVSS"/>
    <s v="0.85SQ"/>
    <s v="R"/>
    <s v="(B/B)NPS"/>
    <n v="7000"/>
    <s v="완제품"/>
    <s v="AVSS B/B 0.85SQ"/>
    <s v="A/R송장 (IN)"/>
    <n v="7000"/>
    <s v="M"/>
    <n v="53.83"/>
    <n v="0.01"/>
    <n v="363.06"/>
  </r>
  <r>
    <x v="2"/>
    <s v="顾客"/>
    <s v="內需"/>
    <s v="-無-"/>
    <s v="C00039"/>
    <x v="15"/>
    <s v="kyungshin(안휘경신)韩国京信电子"/>
    <s v="자동차(일반)"/>
    <s v="AVSS"/>
    <n v="140019863"/>
    <s v="AVSS"/>
    <s v="2SQ"/>
    <s v="R"/>
    <s v="(B/B)NPS"/>
    <n v="3000"/>
    <s v="완제품"/>
    <s v="AVSS B/B 2SQ"/>
    <s v="A/R송장 (IN)"/>
    <n v="9000"/>
    <s v="M"/>
    <n v="163.44"/>
    <n v="0.01"/>
    <n v="709.78"/>
  </r>
  <r>
    <x v="2"/>
    <s v="顾客"/>
    <s v="內需"/>
    <s v="-無-"/>
    <s v="C00039"/>
    <x v="15"/>
    <s v="kyungshin(안휘경신)韩国京信电子"/>
    <s v="자동차(일반)"/>
    <s v="AVSS"/>
    <n v="140020094"/>
    <s v="AVSS"/>
    <s v="2SQ"/>
    <s v="W"/>
    <s v="(B/B)NPS"/>
    <n v="3000"/>
    <s v="완제품"/>
    <s v="AVSS B/B 2SQ"/>
    <s v="A/R송장 (IN)"/>
    <n v="2900"/>
    <s v="M"/>
    <n v="52.66"/>
    <n v="0.01"/>
    <n v="228.71"/>
  </r>
  <r>
    <x v="2"/>
    <s v="顾客"/>
    <s v="內需"/>
    <s v="-無-"/>
    <s v="C00039"/>
    <x v="15"/>
    <s v="kyungshin(안휘경신)韩国京信电子"/>
    <s v="자동차(일반)"/>
    <s v="AVSS"/>
    <n v="140015183"/>
    <s v="AVSS"/>
    <s v="0.5SQ"/>
    <s v="B"/>
    <s v="(B/B)NPS"/>
    <n v="8000"/>
    <s v="완제품"/>
    <s v="AVSS B/B 0.5SQ"/>
    <s v="A/R송장 (IN)"/>
    <n v="96000"/>
    <s v="M"/>
    <n v="480.96"/>
    <n v="0.01"/>
    <n v="4092.42"/>
  </r>
  <r>
    <x v="2"/>
    <s v="顾客"/>
    <s v="內需"/>
    <s v="-無-"/>
    <s v="C00039"/>
    <x v="15"/>
    <s v="kyungshin(안휘경신)韩国京信电子"/>
    <s v="자동차(일반)"/>
    <s v="AVSS"/>
    <n v="140020061"/>
    <s v="AVSS"/>
    <s v="0.5SQ"/>
    <s v="B/O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18228"/>
    <s v="AVSS"/>
    <s v="0.5SQ"/>
    <s v="G"/>
    <s v="(B/B)NPS"/>
    <n v="8000"/>
    <s v="완제품"/>
    <s v="AVSS B/B 0.5SQ"/>
    <s v="A/R송장 (IN)"/>
    <n v="32000"/>
    <s v="M"/>
    <n v="160.41999999999999"/>
    <n v="0.01"/>
    <n v="1364.14"/>
  </r>
  <r>
    <x v="2"/>
    <s v="顾客"/>
    <s v="內需"/>
    <s v="-無-"/>
    <s v="C00039"/>
    <x v="15"/>
    <s v="kyungshin(안휘경신)韩国京信电子"/>
    <s v="자동차(일반)"/>
    <s v="AVSS"/>
    <n v="140018223"/>
    <s v="AVSS"/>
    <s v="0.5SQ"/>
    <s v="G/B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18186"/>
    <s v="AVSS"/>
    <s v="0.5SQ"/>
    <s v="L"/>
    <s v="(B/B)NPS"/>
    <n v="8000"/>
    <s v="완제품"/>
    <s v="AVSS B/B 0.5SQ"/>
    <s v="A/R송장 (IN)"/>
    <n v="44400"/>
    <s v="M"/>
    <n v="222.44"/>
    <n v="0.01"/>
    <n v="1892.75"/>
  </r>
  <r>
    <x v="2"/>
    <s v="顾客"/>
    <s v="內需"/>
    <s v="-無-"/>
    <s v="C00039"/>
    <x v="15"/>
    <s v="kyungshin(안휘경신)韩国京信电子"/>
    <s v="자동차(일반)"/>
    <s v="AVSS"/>
    <n v="140018225"/>
    <s v="AVSS"/>
    <s v="0.5SQ"/>
    <s v="W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15184"/>
    <s v="AVSS"/>
    <s v="0.85SQ"/>
    <s v="B"/>
    <s v="(B/B)NPS"/>
    <n v="7000"/>
    <s v="완제품"/>
    <s v="AVSS B/B 0.85SQ"/>
    <s v="A/R송장 (IN)"/>
    <n v="28000"/>
    <s v="M"/>
    <n v="215.32"/>
    <n v="0.01"/>
    <n v="1452.24"/>
  </r>
  <r>
    <x v="2"/>
    <s v="顾客"/>
    <s v="內需"/>
    <s v="-無-"/>
    <s v="C00039"/>
    <x v="15"/>
    <s v="kyungshin(안휘경신)韩国京信电子"/>
    <s v="자동차(일반)"/>
    <s v="AVSS"/>
    <n v="140018236"/>
    <s v="AVSS"/>
    <s v="0.85SQ"/>
    <s v="Br"/>
    <s v="(B/B)NPS"/>
    <n v="7000"/>
    <s v="완제품"/>
    <s v="AVSS B/B 0.85SQ"/>
    <s v="A/R송장 (IN)"/>
    <n v="7000"/>
    <s v="M"/>
    <n v="53.83"/>
    <n v="0.01"/>
    <n v="363.06"/>
  </r>
  <r>
    <x v="2"/>
    <s v="顾客"/>
    <s v="內需"/>
    <s v="-無-"/>
    <s v="C00039"/>
    <x v="15"/>
    <s v="kyungshin(안휘경신)韩国京信电子"/>
    <s v="자동차(일반)"/>
    <s v="AVSS"/>
    <n v="140018235"/>
    <s v="AVSS"/>
    <s v="0.85SQ"/>
    <s v="G"/>
    <s v="(B/B)NPS"/>
    <n v="7000"/>
    <s v="완제품"/>
    <s v="AVSS B/B 0.85SQ"/>
    <s v="A/R송장 (IN)"/>
    <n v="14000"/>
    <s v="M"/>
    <n v="107.66"/>
    <n v="0.01"/>
    <n v="726.12"/>
  </r>
  <r>
    <x v="2"/>
    <s v="顾客"/>
    <s v="內需"/>
    <s v="-無-"/>
    <s v="C00039"/>
    <x v="15"/>
    <s v="kyungshin(안휘경신)韩国京信电子"/>
    <s v="자동차(일반)"/>
    <s v="AVSS"/>
    <n v="140018234"/>
    <s v="AVSS"/>
    <s v="0.85SQ"/>
    <s v="Gr"/>
    <s v="(B/B)NPS"/>
    <n v="7000"/>
    <s v="완제품"/>
    <s v="AVSS B/B 0.85SQ"/>
    <s v="A/R송장 (IN)"/>
    <n v="14000"/>
    <s v="M"/>
    <n v="107.66"/>
    <n v="0.01"/>
    <n v="726.12"/>
  </r>
  <r>
    <x v="2"/>
    <s v="顾客"/>
    <s v="內需"/>
    <s v="-無-"/>
    <s v="C00039"/>
    <x v="15"/>
    <s v="kyungshin(안휘경신)韩国京信电子"/>
    <s v="자동차(일반)"/>
    <s v="AVSS"/>
    <n v="140018233"/>
    <s v="AVSS"/>
    <s v="0.85SQ"/>
    <s v="L"/>
    <s v="(B/B)NPS"/>
    <n v="7000"/>
    <s v="완제품"/>
    <s v="AVSS B/B 0.85SQ"/>
    <s v="A/R송장 (IN)"/>
    <n v="7000"/>
    <s v="M"/>
    <n v="53.83"/>
    <n v="0.01"/>
    <n v="363.06"/>
  </r>
  <r>
    <x v="2"/>
    <s v="顾客"/>
    <s v="內需"/>
    <s v="-無-"/>
    <s v="C00039"/>
    <x v="15"/>
    <s v="kyungshin(안휘경신)韩国京信电子"/>
    <s v="자동차(일반)"/>
    <s v="AVSS"/>
    <n v="140018232"/>
    <s v="AVSS"/>
    <s v="0.85SQ"/>
    <s v="O"/>
    <s v="(B/B)NPS"/>
    <n v="7000"/>
    <s v="완제품"/>
    <s v="AVSS B/B 0.85SQ"/>
    <s v="A/R송장 (IN)"/>
    <n v="7000"/>
    <s v="M"/>
    <n v="53.83"/>
    <n v="0.01"/>
    <n v="363.06"/>
  </r>
  <r>
    <x v="2"/>
    <s v="顾客"/>
    <s v="內需"/>
    <s v="-無-"/>
    <s v="C00039"/>
    <x v="15"/>
    <s v="kyungshin(안휘경신)韩国京信电子"/>
    <s v="자동차(일반)"/>
    <s v="AVSS"/>
    <n v="140018230"/>
    <s v="AVSS"/>
    <s v="0.85SQ"/>
    <s v="R"/>
    <s v="(B/B)NPS"/>
    <n v="7000"/>
    <s v="완제품"/>
    <s v="AVSS B/B 0.85SQ"/>
    <s v="A/R송장 (IN)"/>
    <n v="14000"/>
    <s v="M"/>
    <n v="107.66"/>
    <n v="0.01"/>
    <n v="726.12"/>
  </r>
  <r>
    <x v="2"/>
    <s v="顾客"/>
    <s v="內需"/>
    <s v="-無-"/>
    <s v="C00039"/>
    <x v="15"/>
    <s v="kyungshin(안휘경신)韩国京信电子"/>
    <s v="자동차(일반)"/>
    <s v="AVSS"/>
    <n v="140018229"/>
    <s v="AVSS"/>
    <s v="0.85SQ"/>
    <s v="W"/>
    <s v="(B/B)NPS"/>
    <n v="7000"/>
    <s v="완제품"/>
    <s v="AVSS B/B 0.85SQ"/>
    <s v="A/R송장 (IN)"/>
    <n v="14000"/>
    <s v="M"/>
    <n v="107.66"/>
    <n v="0.01"/>
    <n v="726.12"/>
  </r>
  <r>
    <x v="2"/>
    <s v="顾客"/>
    <s v="內需"/>
    <s v="-無-"/>
    <s v="C00039"/>
    <x v="15"/>
    <s v="kyungshin(안휘경신)韩国京信电子"/>
    <s v="자동차(일반)"/>
    <s v="AVSS"/>
    <n v="140019863"/>
    <s v="AVSS"/>
    <s v="2SQ"/>
    <s v="R"/>
    <s v="(B/B)NPS"/>
    <n v="3000"/>
    <s v="완제품"/>
    <s v="AVSS B/B 2SQ"/>
    <s v="A/R송장 (IN)"/>
    <n v="12000"/>
    <s v="M"/>
    <n v="217.92"/>
    <n v="0.01"/>
    <n v="946.37"/>
  </r>
  <r>
    <x v="2"/>
    <s v="顾客"/>
    <s v="內需"/>
    <s v="-無-"/>
    <s v="C00039"/>
    <x v="15"/>
    <s v="kyungshin(안휘경신)韩国京信电子"/>
    <s v="자동차(일반)"/>
    <s v="AVSS"/>
    <n v="140019864"/>
    <s v="AVSS"/>
    <s v="2SQ"/>
    <s v="L"/>
    <s v="(B/B)NPS"/>
    <n v="3000"/>
    <s v="완제품"/>
    <s v="AVSS B/B 2SQ"/>
    <s v="A/R송장 (IN)"/>
    <n v="3000"/>
    <s v="M"/>
    <n v="54.48"/>
    <n v="0.01"/>
    <n v="236.59"/>
  </r>
  <r>
    <x v="2"/>
    <s v="顾客"/>
    <s v="內需"/>
    <s v="-無-"/>
    <s v="C00039"/>
    <x v="15"/>
    <s v="kyungshin(안휘경신)韩国京信电子"/>
    <s v="자동차(일반)"/>
    <s v="AVSS"/>
    <n v="140020095"/>
    <s v="AVSS"/>
    <s v="2SQ"/>
    <s v="Y"/>
    <s v="(B/B)NPS"/>
    <n v="3000"/>
    <s v="완제품"/>
    <s v="AVSS B/B 2SQ"/>
    <s v="A/R송장 (IN)"/>
    <n v="3000"/>
    <s v="M"/>
    <n v="54.48"/>
    <n v="0.01"/>
    <n v="236.59"/>
  </r>
  <r>
    <x v="2"/>
    <s v="顾客"/>
    <s v="內需"/>
    <s v="-無-"/>
    <s v="C00039"/>
    <x v="15"/>
    <s v="kyungshin(안휘경신)韩国京信电子"/>
    <s v="자동차(일반)"/>
    <s v="AVSS"/>
    <n v="140019865"/>
    <s v="AVSS"/>
    <s v="2SQ"/>
    <s v="B"/>
    <s v="(B/B)NPS"/>
    <n v="3000"/>
    <s v="완제품"/>
    <s v="AVSS B/B 2SQ"/>
    <s v="A/R송장 (IN)"/>
    <n v="3000"/>
    <s v="M"/>
    <n v="54.48"/>
    <n v="0.01"/>
    <n v="236.59"/>
  </r>
  <r>
    <x v="2"/>
    <s v="顾客"/>
    <s v="內需"/>
    <s v="-無-"/>
    <s v="C00039"/>
    <x v="15"/>
    <s v="kyungshin(안휘경신)韩国京信电子"/>
    <s v="자동차(일반)"/>
    <s v="AVSS"/>
    <n v="140019864"/>
    <s v="AVSS"/>
    <s v="2SQ"/>
    <s v="L"/>
    <s v="(B/B)NPS"/>
    <n v="3000"/>
    <s v="완제품"/>
    <s v="AVSS B/B 2SQ"/>
    <s v="A/R송장 (IN)"/>
    <n v="3000"/>
    <s v="M"/>
    <n v="54.48"/>
    <n v="0.01"/>
    <n v="236.59"/>
  </r>
  <r>
    <x v="2"/>
    <s v="顾客"/>
    <s v="內需"/>
    <s v="-無-"/>
    <s v="C00039"/>
    <x v="15"/>
    <s v="kyungshin(안휘경신)韩国京信电子"/>
    <s v="자동차(일반)"/>
    <s v="AVSS"/>
    <n v="140020092"/>
    <s v="AVSS"/>
    <s v="2SQ"/>
    <s v="P"/>
    <s v="(B/B)NPS"/>
    <n v="3000"/>
    <s v="완제품"/>
    <s v="AVSS B/B 2SQ"/>
    <s v="A/R송장 (IN)"/>
    <n v="3000"/>
    <s v="M"/>
    <n v="54.48"/>
    <n v="0.01"/>
    <n v="236.59"/>
  </r>
  <r>
    <x v="2"/>
    <s v="顾客"/>
    <s v="內需"/>
    <s v="-無-"/>
    <s v="C00039"/>
    <x v="15"/>
    <s v="kyungshin(안휘경신)韩国京信电子"/>
    <s v="자동차(일반)"/>
    <s v="AVSS"/>
    <n v="140020094"/>
    <s v="AVSS"/>
    <s v="2SQ"/>
    <s v="W"/>
    <s v="(B/B)NPS"/>
    <n v="3000"/>
    <s v="완제품"/>
    <s v="AVSS B/B 2SQ"/>
    <s v="A/R송장 (IN)"/>
    <n v="3000"/>
    <s v="M"/>
    <n v="54.48"/>
    <n v="0.01"/>
    <n v="236.59"/>
  </r>
  <r>
    <x v="2"/>
    <s v="顾客"/>
    <s v="內需"/>
    <s v="-無-"/>
    <s v="C00039"/>
    <x v="15"/>
    <s v="kyungshin(안휘경신)韩国京信电子"/>
    <s v="자동차(일반)"/>
    <s v="AVSS"/>
    <n v="140020095"/>
    <s v="AVSS"/>
    <s v="2SQ"/>
    <s v="Y"/>
    <s v="(B/B)NPS"/>
    <n v="3000"/>
    <s v="완제품"/>
    <s v="AVSS B/B 2SQ"/>
    <s v="A/R송장 (IN)"/>
    <n v="6000"/>
    <s v="M"/>
    <n v="108.96"/>
    <n v="0.01"/>
    <n v="473.19"/>
  </r>
  <r>
    <x v="2"/>
    <s v="顾客"/>
    <s v="內需"/>
    <s v="-無-"/>
    <s v="C00039"/>
    <x v="15"/>
    <s v="kyungshin(안휘경신)韩国京信电子"/>
    <s v="자동차(일반)"/>
    <s v="AVSS"/>
    <n v="140018210"/>
    <s v="AVSS"/>
    <s v="0.3SQ"/>
    <s v="G/O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5180"/>
    <s v="AVSS"/>
    <s v="0.3SQ"/>
    <s v="R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5181"/>
    <s v="AVSS"/>
    <s v="0.3SQ"/>
    <s v="W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8217"/>
    <s v="AVSS"/>
    <s v="0.3SQ"/>
    <s v="G/B"/>
    <s v="(B/B)NPS"/>
    <n v="10000"/>
    <s v="완제품"/>
    <s v="AVSS B/B 0.3SQ"/>
    <s v="A/R송장 (IN)"/>
    <n v="30000"/>
    <s v="M"/>
    <n v="99.3"/>
    <n v="0.01"/>
    <n v="1129.68"/>
  </r>
  <r>
    <x v="2"/>
    <s v="顾客"/>
    <s v="內需"/>
    <s v="-無-"/>
    <s v="C00039"/>
    <x v="15"/>
    <s v="kyungshin(안휘경신)韩国京信电子"/>
    <s v="자동차(일반)"/>
    <s v="AVSS"/>
    <n v="140018210"/>
    <s v="AVSS"/>
    <s v="0.3SQ"/>
    <s v="G/O"/>
    <s v="(B/B)NPS"/>
    <n v="10000"/>
    <s v="완제품"/>
    <s v="AVSS B/B 0.3SQ"/>
    <s v="A/R송장 (IN)"/>
    <n v="40000"/>
    <s v="M"/>
    <n v="132.4"/>
    <n v="0.01"/>
    <n v="1506.24"/>
  </r>
  <r>
    <x v="2"/>
    <s v="顾客"/>
    <s v="內需"/>
    <s v="-無-"/>
    <s v="C00039"/>
    <x v="15"/>
    <s v="kyungshin(안휘경신)韩国京信电子"/>
    <s v="자동차(일반)"/>
    <s v="AVSS"/>
    <n v="140015177"/>
    <s v="AVSS"/>
    <s v="0.3SQ"/>
    <s v="Gr"/>
    <s v="(B/B)NPS"/>
    <n v="10000"/>
    <s v="완제품"/>
    <s v="AVSS B/B 0.3SQ"/>
    <s v="A/R송장 (IN)"/>
    <n v="70000"/>
    <s v="M"/>
    <n v="231.7"/>
    <n v="0.01"/>
    <n v="2635.92"/>
  </r>
  <r>
    <x v="2"/>
    <s v="顾客"/>
    <s v="內需"/>
    <s v="-無-"/>
    <s v="C00039"/>
    <x v="15"/>
    <s v="kyungshin(안휘경신)韩国京信电子"/>
    <s v="자동차(일반)"/>
    <s v="AVSS"/>
    <n v="140018214"/>
    <s v="AVSS"/>
    <s v="0.3SQ"/>
    <s v="Gr/B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8209"/>
    <s v="AVSS"/>
    <s v="0.3SQ"/>
    <s v="L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8251"/>
    <s v="AVSS"/>
    <s v="0.3SQ"/>
    <s v="O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5180"/>
    <s v="AVSS"/>
    <s v="0.3SQ"/>
    <s v="R"/>
    <s v="(B/B)NPS"/>
    <n v="10000"/>
    <s v="완제품"/>
    <s v="AVSS B/B 0.3SQ"/>
    <s v="A/R송장 (IN)"/>
    <n v="110000"/>
    <s v="M"/>
    <n v="364.1"/>
    <n v="0.01"/>
    <n v="4142.16"/>
  </r>
  <r>
    <x v="2"/>
    <s v="顾客"/>
    <s v="內需"/>
    <s v="-無-"/>
    <s v="C00039"/>
    <x v="15"/>
    <s v="kyungshin(안휘경신)韩国京信电子"/>
    <s v="자동차(일반)"/>
    <s v="AVSS"/>
    <n v="140018250"/>
    <s v="AVSS"/>
    <s v="0.3SQ"/>
    <s v="R/B"/>
    <s v="(B/B)NPS"/>
    <n v="10000"/>
    <s v="완제품"/>
    <s v="AVSS B/B 0.3SQ"/>
    <s v="A/R송장 (IN)"/>
    <n v="30000"/>
    <s v="M"/>
    <n v="99.3"/>
    <n v="0.01"/>
    <n v="1129.68"/>
  </r>
  <r>
    <x v="2"/>
    <s v="顾客"/>
    <s v="內需"/>
    <s v="-無-"/>
    <s v="C00039"/>
    <x v="15"/>
    <s v="kyungshin(안휘경신)韩国京信电子"/>
    <s v="자동차(일반)"/>
    <s v="AVSS"/>
    <n v="140018221"/>
    <s v="AVSS"/>
    <s v="0.3SQ"/>
    <s v="R/O"/>
    <s v="(B/B)NPS"/>
    <n v="10000"/>
    <s v="완제품"/>
    <s v="AVSS B/B 0.3SQ"/>
    <s v="A/R송장 (IN)"/>
    <n v="30000"/>
    <s v="M"/>
    <n v="99.3"/>
    <n v="0.01"/>
    <n v="1129.68"/>
  </r>
  <r>
    <x v="2"/>
    <s v="顾客"/>
    <s v="內需"/>
    <s v="-無-"/>
    <s v="C00039"/>
    <x v="15"/>
    <s v="kyungshin(안휘경신)韩国京信电子"/>
    <s v="자동차(일반)"/>
    <s v="AVSS"/>
    <n v="140015181"/>
    <s v="AVSS"/>
    <s v="0.3SQ"/>
    <s v="W"/>
    <s v="(B/B)NPS"/>
    <n v="10000"/>
    <s v="완제품"/>
    <s v="AVSS B/B 0.3SQ"/>
    <s v="A/R송장 (IN)"/>
    <n v="120000"/>
    <s v="M"/>
    <n v="397.2"/>
    <n v="0.01"/>
    <n v="4518.72"/>
  </r>
  <r>
    <x v="2"/>
    <s v="顾客"/>
    <s v="內需"/>
    <s v="-無-"/>
    <s v="C00039"/>
    <x v="15"/>
    <s v="kyungshin(안휘경신)韩国京信电子"/>
    <s v="자동차(일반)"/>
    <s v="AVSS"/>
    <n v="140018213"/>
    <s v="AVSS"/>
    <s v="0.3SQ"/>
    <s v="W/B"/>
    <s v="(B/B)NPS"/>
    <n v="10000"/>
    <s v="완제품"/>
    <s v="AVSS B/B 0.3SQ"/>
    <s v="A/R송장 (IN)"/>
    <n v="30000"/>
    <s v="M"/>
    <n v="99.3"/>
    <n v="0.01"/>
    <n v="1129.68"/>
  </r>
  <r>
    <x v="2"/>
    <s v="顾客"/>
    <s v="內需"/>
    <s v="-無-"/>
    <s v="C00039"/>
    <x v="15"/>
    <s v="kyungshin(안휘경신)韩国京信电子"/>
    <s v="자동차(일반)"/>
    <s v="AVSS"/>
    <n v="140019865"/>
    <s v="AVSS"/>
    <s v="2SQ"/>
    <s v="B"/>
    <s v="(B/B)NPS"/>
    <n v="3000"/>
    <s v="완제품"/>
    <s v="AVSS B/B 2SQ"/>
    <s v="A/R송장 (IN)"/>
    <n v="3000"/>
    <s v="M"/>
    <n v="54.48"/>
    <n v="0.01"/>
    <n v="236.59"/>
  </r>
  <r>
    <x v="2"/>
    <s v="顾客"/>
    <s v="內需"/>
    <s v="-無-"/>
    <s v="C00039"/>
    <x v="15"/>
    <s v="kyungshin(안휘경신)韩国京信电子"/>
    <s v="자동차(일반)"/>
    <s v="AVSS"/>
    <n v="140018224"/>
    <s v="AVSS"/>
    <s v="0.5SQ"/>
    <s v="R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20083"/>
    <s v="AVSS"/>
    <s v="1.25SQ"/>
    <s v="G"/>
    <s v="(B/B)NPS"/>
    <n v="5000"/>
    <s v="완제품"/>
    <s v="AVSS B/B 1.25SQ"/>
    <s v="A/R송장 (IN)"/>
    <n v="5000"/>
    <s v="M"/>
    <n v="56.35"/>
    <n v="0.01"/>
    <n v="294.85000000000002"/>
  </r>
  <r>
    <x v="2"/>
    <s v="顾客"/>
    <s v="內需"/>
    <s v="-無-"/>
    <s v="C00039"/>
    <x v="15"/>
    <s v="kyungshin(안휘경신)韩国京信电子"/>
    <s v="자동차(일반)"/>
    <s v="AVSS"/>
    <n v="140020065"/>
    <s v="AVSS"/>
    <s v="0.5SQ"/>
    <s v="Gr"/>
    <s v="(B/B)NPS"/>
    <n v="8000"/>
    <s v="완제품"/>
    <s v="AVSS B/B 0.5SQ"/>
    <s v="A/R송장 (IN)"/>
    <n v="24000"/>
    <s v="M"/>
    <n v="120.24"/>
    <n v="0.01"/>
    <n v="1023.11"/>
  </r>
  <r>
    <x v="2"/>
    <s v="顾客"/>
    <s v="內需"/>
    <s v="-無-"/>
    <s v="C00039"/>
    <x v="15"/>
    <s v="kyungshin(안휘경신)韩国京信电子"/>
    <s v="자동차(일반)"/>
    <s v="AVSS"/>
    <n v="140018226"/>
    <s v="AVSS"/>
    <s v="0.5SQ"/>
    <s v="O"/>
    <s v="(B/B)NPS"/>
    <n v="8000"/>
    <s v="완제품"/>
    <s v="AVSS B/B 0.5SQ"/>
    <s v="A/R송장 (IN)"/>
    <n v="16000"/>
    <s v="M"/>
    <n v="80.16"/>
    <n v="0.01"/>
    <n v="682.07"/>
  </r>
  <r>
    <x v="2"/>
    <s v="顾客"/>
    <s v="內需"/>
    <s v="-無-"/>
    <s v="C00039"/>
    <x v="15"/>
    <s v="kyungshin(안휘경신)韩国京信电子"/>
    <s v="자동차(일반)"/>
    <s v="AVSS"/>
    <n v="140020068"/>
    <s v="AVSS"/>
    <s v="0.5SQ"/>
    <s v="O/B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18224"/>
    <s v="AVSS"/>
    <s v="0.5SQ"/>
    <s v="R"/>
    <s v="(B/B)NPS"/>
    <n v="8000"/>
    <s v="완제품"/>
    <s v="AVSS B/B 0.5SQ"/>
    <s v="A/R송장 (IN)"/>
    <n v="48000"/>
    <s v="M"/>
    <n v="240.48"/>
    <n v="0.01"/>
    <n v="2046.21"/>
  </r>
  <r>
    <x v="2"/>
    <s v="顾客"/>
    <s v="內需"/>
    <s v="-無-"/>
    <s v="C00039"/>
    <x v="15"/>
    <s v="kyungshin(안휘경신)韩国京信电子"/>
    <s v="자동차(일반)"/>
    <s v="AVSS"/>
    <n v="140018187"/>
    <s v="AVSS"/>
    <s v="0.5SQ"/>
    <s v="R/B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20070"/>
    <s v="AVSS"/>
    <s v="0.5SQ"/>
    <s v="R/O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20072"/>
    <s v="AVSS"/>
    <s v="0.5SQ"/>
    <s v="W/O"/>
    <s v="(B/B)"/>
    <n v="1000"/>
    <s v="완제품"/>
    <s v="AVSS B/B 0.5SQ"/>
    <s v="A/R송장 (IN)"/>
    <n v="1000"/>
    <s v="M"/>
    <n v="5.01"/>
    <n v="0.01"/>
    <n v="42.63"/>
  </r>
  <r>
    <x v="2"/>
    <s v="顾客"/>
    <s v="內需"/>
    <s v="-無-"/>
    <s v="C00039"/>
    <x v="15"/>
    <s v="kyungshin(안휘경신)韩国京信电子"/>
    <s v="자동차(일반)"/>
    <s v="AVSS"/>
    <n v="140020073"/>
    <s v="AVSS"/>
    <s v="0.5SQ"/>
    <s v="Y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20074"/>
    <s v="AVSS"/>
    <s v="0.5SQ"/>
    <s v="Y/B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19904"/>
    <s v="AVSS"/>
    <s v="1.25SQ"/>
    <s v="B"/>
    <s v="(B/B)NPS"/>
    <n v="5000"/>
    <s v="완제품"/>
    <s v="AVSS B/B 1.25SQ"/>
    <s v="A/R송장 (IN)"/>
    <n v="25000"/>
    <s v="M"/>
    <n v="281.75"/>
    <n v="0.01"/>
    <n v="1474.27"/>
  </r>
  <r>
    <x v="2"/>
    <s v="顾客"/>
    <s v="內需"/>
    <s v="-無-"/>
    <s v="C00039"/>
    <x v="15"/>
    <s v="kyungshin(안휘경신)韩国京信电子"/>
    <s v="자동차(일반)"/>
    <s v="AVSS"/>
    <n v="140020083"/>
    <s v="AVSS"/>
    <s v="1.25SQ"/>
    <s v="G"/>
    <s v="(B/B)NPS"/>
    <n v="5000"/>
    <s v="완제품"/>
    <s v="AVSS B/B 1.25SQ"/>
    <s v="A/R송장 (IN)"/>
    <n v="5000"/>
    <s v="M"/>
    <n v="56.35"/>
    <n v="0.01"/>
    <n v="294.85000000000002"/>
  </r>
  <r>
    <x v="2"/>
    <s v="顾客"/>
    <s v="內需"/>
    <s v="-無-"/>
    <s v="C00039"/>
    <x v="15"/>
    <s v="kyungshin(안휘경신)韩国京信电子"/>
    <s v="자동차(일반)"/>
    <s v="AVSS"/>
    <n v="140019869"/>
    <s v="AVSS"/>
    <s v="1.25SQ"/>
    <s v="L"/>
    <s v="(B/B)NPS"/>
    <n v="5000"/>
    <s v="완제품"/>
    <s v="AVSS B/B 1.25SQ"/>
    <s v="A/R송장 (IN)"/>
    <n v="5000"/>
    <s v="M"/>
    <n v="56.35"/>
    <n v="0.01"/>
    <n v="294.85000000000002"/>
  </r>
  <r>
    <x v="2"/>
    <s v="顾客"/>
    <s v="內需"/>
    <s v="-無-"/>
    <s v="C00039"/>
    <x v="15"/>
    <s v="kyungshin(안휘경신)韩国京信电子"/>
    <s v="자동차(일반)"/>
    <s v="AVSS"/>
    <n v="140020085"/>
    <s v="AVSS"/>
    <s v="1.25SQ"/>
    <s v="P"/>
    <s v="(B/B)NPS"/>
    <n v="5000"/>
    <s v="완제품"/>
    <s v="AVSS B/B 1.25SQ"/>
    <s v="A/R송장 (IN)"/>
    <n v="5000"/>
    <s v="M"/>
    <n v="56.35"/>
    <n v="0.01"/>
    <n v="294.85000000000002"/>
  </r>
  <r>
    <x v="2"/>
    <s v="顾客"/>
    <s v="內需"/>
    <s v="-無-"/>
    <s v="C00039"/>
    <x v="15"/>
    <s v="kyungshin(안휘경신)韩国京信电子"/>
    <s v="자동차(일반)"/>
    <s v="AVSS"/>
    <n v="140019905"/>
    <s v="AVSS"/>
    <s v="1.25SQ"/>
    <s v="R"/>
    <s v="(B/B)NPS"/>
    <n v="5000"/>
    <s v="완제품"/>
    <s v="AVSS B/B 1.25SQ"/>
    <s v="A/R송장 (IN)"/>
    <n v="10000"/>
    <s v="M"/>
    <n v="112.7"/>
    <n v="0.01"/>
    <n v="589.71"/>
  </r>
  <r>
    <x v="2"/>
    <s v="顾客"/>
    <s v="內需"/>
    <s v="-無-"/>
    <s v="C00039"/>
    <x v="15"/>
    <s v="kyungshin(안휘경신)韩国京信电子"/>
    <s v="자동차(일반)"/>
    <s v="AVSS"/>
    <n v="140019938"/>
    <s v="AVSS"/>
    <s v="1.25SQ"/>
    <s v="Y"/>
    <s v="(B/B)NPS"/>
    <n v="5000"/>
    <s v="완제품"/>
    <s v="AVSS B/B 1.25SQ"/>
    <s v="A/R송장 (IN)"/>
    <n v="5000"/>
    <s v="M"/>
    <n v="56.35"/>
    <n v="0.01"/>
    <n v="294.85000000000002"/>
  </r>
  <r>
    <x v="2"/>
    <s v="顾客"/>
    <s v="內需"/>
    <s v="-無-"/>
    <s v="C00039"/>
    <x v="15"/>
    <s v="kyungshin(안휘경신)韩国京信电子"/>
    <s v="자동차(일반)"/>
    <s v="AVSS"/>
    <n v="140000752"/>
    <s v="AVSS"/>
    <s v="1.25SQ"/>
    <s v="B/O"/>
    <s v="(B/B)"/>
    <n v="700"/>
    <s v="완제품"/>
    <s v="AVSS B/B 1.25SQ"/>
    <s v="A/R송장 (IN)"/>
    <n v="700"/>
    <s v="M"/>
    <n v="7.89"/>
    <n v="0.01"/>
    <n v="41.28"/>
  </r>
  <r>
    <x v="2"/>
    <s v="顾客"/>
    <s v="內需"/>
    <s v="-無-"/>
    <s v="C00039"/>
    <x v="15"/>
    <s v="kyungshin(안휘경신)韩国京信电子"/>
    <s v="자동차(일반)"/>
    <s v="AVSS"/>
    <n v="140000508"/>
    <s v="AVSS"/>
    <s v="0.5SQ"/>
    <s v="Br/O"/>
    <s v="(B/B)"/>
    <n v="1000"/>
    <s v="완제품"/>
    <s v="AVSS B/B 0.5SQ"/>
    <s v="A/R송장 (IN)"/>
    <n v="1000"/>
    <s v="M"/>
    <n v="5.01"/>
    <n v="0.01"/>
    <n v="42.63"/>
  </r>
  <r>
    <x v="2"/>
    <s v="顾客"/>
    <s v="內需"/>
    <s v="-無-"/>
    <s v="C00039"/>
    <x v="15"/>
    <s v="kyungshin(안휘경신)韩国京信电子"/>
    <s v="자동차(일반)"/>
    <s v="AVSS"/>
    <n v="140000752"/>
    <s v="AVSS"/>
    <s v="1.25SQ"/>
    <s v="B/O"/>
    <s v="(B/B)"/>
    <n v="700"/>
    <s v="완제품"/>
    <s v="AVSS B/B 1.25SQ"/>
    <s v="A/R송장 (IN)"/>
    <n v="700"/>
    <s v="M"/>
    <n v="7.89"/>
    <n v="0.01"/>
    <n v="41.28"/>
  </r>
  <r>
    <x v="2"/>
    <s v="顾客"/>
    <s v="內需"/>
    <s v="-無-"/>
    <s v="C00039"/>
    <x v="15"/>
    <s v="kyungshin(안휘경신)韩国京信电子"/>
    <s v="자동차(일반)"/>
    <s v="AVSS"/>
    <n v="140015173"/>
    <s v="AVSS"/>
    <s v="0.3SQ"/>
    <s v="B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8222"/>
    <s v="AVSS"/>
    <s v="0.3SQ"/>
    <s v="B/O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5174"/>
    <s v="AVSS"/>
    <s v="0.3SQ"/>
    <s v="Br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8218"/>
    <s v="AVSS"/>
    <s v="0.3SQ"/>
    <s v="Br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5175"/>
    <s v="AVSS"/>
    <s v="0.3SQ"/>
    <s v="Br/O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5176"/>
    <s v="AVSS"/>
    <s v="0.3SQ"/>
    <s v="G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8217"/>
    <s v="AVSS"/>
    <s v="0.3SQ"/>
    <s v="G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8210"/>
    <s v="AVSS"/>
    <s v="0.3SQ"/>
    <s v="G/O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5177"/>
    <s v="AVSS"/>
    <s v="0.3SQ"/>
    <s v="Gr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8214"/>
    <s v="AVSS"/>
    <s v="0.3SQ"/>
    <s v="Gr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8252"/>
    <s v="AVSS"/>
    <s v="0.3SQ"/>
    <s v="Gr/O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5500"/>
    <s v="M"/>
    <n v="18.21"/>
    <n v="0.01"/>
    <n v="207.11"/>
  </r>
  <r>
    <x v="2"/>
    <s v="顾客"/>
    <s v="內需"/>
    <s v="-無-"/>
    <s v="C00039"/>
    <x v="15"/>
    <s v="kyungshin(안휘경신)韩国京信电子"/>
    <s v="자동차(일반)"/>
    <s v="AVSS"/>
    <n v="140018209"/>
    <s v="AVSS"/>
    <s v="0.3SQ"/>
    <s v="L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5179"/>
    <s v="AVSS"/>
    <s v="0.3SQ"/>
    <s v="O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8251"/>
    <s v="AVSS"/>
    <s v="0.3SQ"/>
    <s v="O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8216"/>
    <s v="AVSS"/>
    <s v="0.3SQ"/>
    <s v="P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8215"/>
    <s v="AVSS"/>
    <s v="0.3SQ"/>
    <s v="P/B"/>
    <s v="(B/B)NPS"/>
    <n v="10000"/>
    <s v="완제품"/>
    <s v="AVSS 0.3SQ(완제품)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5180"/>
    <s v="AVSS"/>
    <s v="0.3SQ"/>
    <s v="R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8250"/>
    <s v="AVSS"/>
    <s v="0.3SQ"/>
    <s v="R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8221"/>
    <s v="AVSS"/>
    <s v="0.3SQ"/>
    <s v="R/O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5181"/>
    <s v="AVSS"/>
    <s v="0.3SQ"/>
    <s v="W"/>
    <s v="(B/B)NPS"/>
    <n v="10000"/>
    <s v="완제품"/>
    <s v="AVSS B/B 0.3SQ"/>
    <s v="A/R송장 (IN)"/>
    <n v="20000"/>
    <s v="M"/>
    <n v="66.2"/>
    <n v="0.01"/>
    <n v="753.12"/>
  </r>
  <r>
    <x v="2"/>
    <s v="顾客"/>
    <s v="內需"/>
    <s v="-無-"/>
    <s v="C00039"/>
    <x v="15"/>
    <s v="kyungshin(안휘경신)韩国京信电子"/>
    <s v="자동차(일반)"/>
    <s v="AVSS"/>
    <n v="140018213"/>
    <s v="AVSS"/>
    <s v="0.3SQ"/>
    <s v="W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5182"/>
    <s v="AVSS"/>
    <s v="0.3SQ"/>
    <s v="Y"/>
    <s v="(B/B)NPS"/>
    <n v="10000"/>
    <s v="완제품"/>
    <s v="AVSS B/B 0.3SQ"/>
    <s v="A/R송장 (IN)"/>
    <n v="30000"/>
    <s v="M"/>
    <n v="99.3"/>
    <n v="0.01"/>
    <n v="1129.68"/>
  </r>
  <r>
    <x v="2"/>
    <s v="顾客"/>
    <s v="內需"/>
    <s v="-無-"/>
    <s v="C00039"/>
    <x v="15"/>
    <s v="kyungshin(안휘경신)韩国京信电子"/>
    <s v="자동차(일반)"/>
    <s v="AVSS"/>
    <n v="140018212"/>
    <s v="AVSS"/>
    <s v="0.3SQ"/>
    <s v="Y/B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8219"/>
    <s v="AVSS"/>
    <s v="0.3SQ"/>
    <s v="Y/O"/>
    <s v="(B/B)NPS"/>
    <n v="10000"/>
    <s v="완제품"/>
    <s v="AVSS B/B 0.3SQ"/>
    <s v="A/R송장 (IN)"/>
    <n v="10000"/>
    <s v="M"/>
    <n v="33.1"/>
    <n v="0.01"/>
    <n v="376.56"/>
  </r>
  <r>
    <x v="2"/>
    <s v="顾客"/>
    <s v="內需"/>
    <s v="-無-"/>
    <s v="C00039"/>
    <x v="15"/>
    <s v="kyungshin(안휘경신)韩国京信电子"/>
    <s v="자동차(일반)"/>
    <s v="AVSS"/>
    <n v="140015183"/>
    <s v="AVSS"/>
    <s v="0.5SQ"/>
    <s v="B"/>
    <s v="(B/B)NPS"/>
    <n v="8000"/>
    <s v="완제품"/>
    <s v="AVSS B/B 0.5SQ"/>
    <s v="A/R송장 (IN)"/>
    <n v="24000"/>
    <s v="M"/>
    <n v="120.24"/>
    <n v="0.01"/>
    <n v="1023.11"/>
  </r>
  <r>
    <x v="2"/>
    <s v="顾客"/>
    <s v="內需"/>
    <s v="-無-"/>
    <s v="C00039"/>
    <x v="15"/>
    <s v="kyungshin(안휘경신)韩国京信电子"/>
    <s v="자동차(일반)"/>
    <s v="AVSS"/>
    <n v="140020061"/>
    <s v="AVSS"/>
    <s v="0.5SQ"/>
    <s v="B/O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20063"/>
    <s v="AVSS"/>
    <s v="0.5SQ"/>
    <s v="Br/B"/>
    <s v="(B/B)"/>
    <n v="1000"/>
    <s v="완제품"/>
    <s v="AVSS B/B 0.5SQ"/>
    <s v="A/R송장 (IN)"/>
    <n v="1000"/>
    <s v="M"/>
    <n v="5.01"/>
    <n v="0.01"/>
    <n v="42.63"/>
  </r>
  <r>
    <x v="2"/>
    <s v="顾客"/>
    <s v="內需"/>
    <s v="-無-"/>
    <s v="C00039"/>
    <x v="15"/>
    <s v="kyungshin(안휘경신)韩国京信电子"/>
    <s v="자동차(일반)"/>
    <s v="AVSS"/>
    <n v="140000508"/>
    <s v="AVSS"/>
    <s v="0.5SQ"/>
    <s v="Br/O"/>
    <s v="(B/B)"/>
    <n v="1000"/>
    <s v="완제품"/>
    <s v="AVSS B/B 0.5SQ"/>
    <s v="A/R송장 (IN)"/>
    <n v="1000"/>
    <s v="M"/>
    <n v="5.01"/>
    <n v="0.01"/>
    <n v="42.63"/>
  </r>
  <r>
    <x v="2"/>
    <s v="顾客"/>
    <s v="內需"/>
    <s v="-無-"/>
    <s v="C00039"/>
    <x v="15"/>
    <s v="kyungshin(안휘경신)韩国京信电子"/>
    <s v="자동차(일반)"/>
    <s v="AVSS"/>
    <n v="140018223"/>
    <s v="AVSS"/>
    <s v="0.5SQ"/>
    <s v="G/B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00535"/>
    <s v="AVSS"/>
    <s v="0.5SQ"/>
    <s v="G/O"/>
    <s v="(B/B)"/>
    <n v="1000"/>
    <s v="완제품"/>
    <s v="AVSS B/B 0.5SQ"/>
    <s v="A/R송장 (IN)"/>
    <n v="1000"/>
    <s v="M"/>
    <n v="5.01"/>
    <n v="0.01"/>
    <n v="42.63"/>
  </r>
  <r>
    <x v="2"/>
    <s v="顾客"/>
    <s v="內需"/>
    <s v="-無-"/>
    <s v="C00039"/>
    <x v="15"/>
    <s v="kyungshin(안휘경신)韩国京信电子"/>
    <s v="자동차(일반)"/>
    <s v="AVSS"/>
    <n v="140020065"/>
    <s v="AVSS"/>
    <s v="0.5SQ"/>
    <s v="Gr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18186"/>
    <s v="AVSS"/>
    <s v="0.5SQ"/>
    <s v="L"/>
    <s v="(B/B)NPS"/>
    <n v="8000"/>
    <s v="완제품"/>
    <s v="AVSS B/B 0.5SQ"/>
    <s v="A/R송장 (IN)"/>
    <n v="8000"/>
    <s v="M"/>
    <n v="40.08"/>
    <n v="0.01"/>
    <n v="341.04"/>
  </r>
  <r>
    <x v="2"/>
    <s v="顾客"/>
    <s v="內需"/>
    <s v="-無-"/>
    <s v="C00039"/>
    <x v="15"/>
    <s v="kyungshin(안휘경신)韩国京信电子"/>
    <s v="자동차(일반)"/>
    <s v="AVSS"/>
    <n v="140018226"/>
    <s v="AVSS"/>
    <s v="0.5SQ"/>
    <s v="O"/>
    <s v="(B/B)NPS"/>
    <n v="8000"/>
    <s v="완제품"/>
    <s v="AVSS B/B 0.5SQ"/>
    <s v="A/R송장 (IN)"/>
    <n v="16000"/>
    <s v="M"/>
    <n v="80.16"/>
    <n v="0.01"/>
    <n v="682.07"/>
  </r>
  <r>
    <x v="2"/>
    <s v="顾客"/>
    <s v="內需"/>
    <s v="-無-"/>
    <s v="C00039"/>
    <x v="15"/>
    <s v="kyungshin(안휘경신)韩国京信电子"/>
    <s v="자동차(일반)"/>
    <s v="AVSS"/>
    <n v="140018224"/>
    <s v="AVSS"/>
    <s v="0.5SQ"/>
    <s v="R"/>
    <s v="(B/B)NPS"/>
    <n v="8000"/>
    <s v="완제품"/>
    <s v="AVSS B/B 0.5SQ"/>
    <s v="A/R송장 (IN)"/>
    <n v="24000"/>
    <s v="M"/>
    <n v="120.24"/>
    <n v="0.01"/>
    <n v="1023.11"/>
  </r>
  <r>
    <x v="2"/>
    <s v="顾客"/>
    <s v="內需"/>
    <s v="-無-"/>
    <s v="C00039"/>
    <x v="15"/>
    <s v="kyungshin(안휘경신)韩国京信电子"/>
    <s v="자동차(일반)"/>
    <s v="AVSS"/>
    <n v="140020072"/>
    <s v="AVSS"/>
    <s v="0.5SQ"/>
    <s v="W/O"/>
    <s v="(B/B)"/>
    <n v="1000"/>
    <s v="완제품"/>
    <s v="AVSS B/B 0.5SQ"/>
    <s v="A/R송장 (IN)"/>
    <n v="5000"/>
    <s v="M"/>
    <n v="25.05"/>
    <n v="0.01"/>
    <n v="213.15"/>
  </r>
  <r>
    <x v="2"/>
    <s v="顾客"/>
    <s v="內需"/>
    <s v="-無-"/>
    <s v="C00039"/>
    <x v="15"/>
    <s v="kyungshin(안휘경신)韩国京信电子"/>
    <s v="자동차(일반)"/>
    <s v="AVSS"/>
    <n v="140018235"/>
    <s v="AVSS"/>
    <s v="0.85SQ"/>
    <s v="G"/>
    <s v="(B/B)NPS"/>
    <n v="7000"/>
    <s v="완제품"/>
    <s v="AVSS B/B 0.85SQ"/>
    <s v="A/R송장 (IN)"/>
    <n v="7000"/>
    <s v="M"/>
    <n v="53.83"/>
    <n v="0.01"/>
    <n v="363.06"/>
  </r>
  <r>
    <x v="2"/>
    <s v="顾客"/>
    <s v="內需"/>
    <s v="-無-"/>
    <s v="C00039"/>
    <x v="15"/>
    <s v="kyungshin(안휘경신)韩国京信电子"/>
    <s v="자동차(일반)"/>
    <s v="AVSS"/>
    <n v="140018233"/>
    <s v="AVSS"/>
    <s v="0.85SQ"/>
    <s v="L"/>
    <s v="(B/B)NPS"/>
    <n v="7000"/>
    <s v="완제품"/>
    <s v="AVSS B/B 0.85SQ"/>
    <s v="A/R송장 (IN)"/>
    <n v="7000"/>
    <s v="M"/>
    <n v="53.83"/>
    <n v="0.01"/>
    <n v="363.06"/>
  </r>
  <r>
    <x v="2"/>
    <s v="顾客"/>
    <s v="內需"/>
    <s v="-無-"/>
    <s v="C00039"/>
    <x v="15"/>
    <s v="kyungshin(안휘경신)韩国京信电子"/>
    <s v="자동차(일반)"/>
    <s v="AVSS"/>
    <n v="140000752"/>
    <s v="AVSS"/>
    <s v="1.25SQ"/>
    <s v="B/O"/>
    <s v="(B/B)"/>
    <n v="700"/>
    <s v="완제품"/>
    <s v="AVSS B/B 1.25SQ"/>
    <s v="A/R송장 (IN)"/>
    <n v="700"/>
    <s v="M"/>
    <n v="7.89"/>
    <n v="0.01"/>
    <n v="41.28"/>
  </r>
  <r>
    <x v="2"/>
    <s v="顾客"/>
    <s v="內需"/>
    <s v="-無-"/>
    <s v="C00039"/>
    <x v="15"/>
    <s v="kyungshin(안휘경신)韩国京信电子"/>
    <s v="자동차(일반)"/>
    <s v="AVSS"/>
    <n v="140019866"/>
    <s v="AVSS"/>
    <s v="1.25SQ"/>
    <s v="W"/>
    <s v="(B/B)NPS"/>
    <n v="5000"/>
    <s v="완제품"/>
    <s v="AVSS B/B 1.25SQ"/>
    <s v="A/R송장 (IN)"/>
    <n v="5000"/>
    <s v="M"/>
    <n v="56.35"/>
    <n v="0.01"/>
    <n v="294.85000000000002"/>
  </r>
  <r>
    <x v="2"/>
    <s v="顾客"/>
    <s v="內需"/>
    <s v="-無-"/>
    <s v="C00039"/>
    <x v="15"/>
    <s v="kyungshin(안휘경신)韩国京信电子"/>
    <s v="자동차(일반)"/>
    <s v="AVSS"/>
    <n v="140019865"/>
    <s v="AVSS"/>
    <s v="2SQ"/>
    <s v="B"/>
    <s v="(B/B)NPS"/>
    <n v="3000"/>
    <s v="완제품"/>
    <s v="AVSS B/B 2SQ"/>
    <s v="A/R송장 (IN)"/>
    <n v="6000"/>
    <s v="M"/>
    <n v="108.96"/>
    <n v="0.01"/>
    <n v="473.19"/>
  </r>
  <r>
    <x v="2"/>
    <s v="顾客"/>
    <s v="內需"/>
    <s v="-無-"/>
    <s v="C00039"/>
    <x v="15"/>
    <s v="kyungshin(안휘경신)韩国京信电子"/>
    <s v="자동차(일반)"/>
    <s v="AVSS"/>
    <n v="140020090"/>
    <s v="AVSS"/>
    <s v="2SQ"/>
    <s v="G"/>
    <s v="(B/B)NPS"/>
    <n v="3000"/>
    <s v="완제품"/>
    <s v="AVSS B/B 2SQ"/>
    <s v="A/R송장 (IN)"/>
    <n v="3000"/>
    <s v="M"/>
    <n v="54.48"/>
    <n v="0.01"/>
    <n v="236.59"/>
  </r>
  <r>
    <x v="2"/>
    <s v="顾客"/>
    <s v="內需"/>
    <s v="-無-"/>
    <s v="C00039"/>
    <x v="15"/>
    <s v="kyungshin(안휘경신)韩国京信电子"/>
    <s v="자동차(일반)"/>
    <s v="AVSS"/>
    <n v="140019864"/>
    <s v="AVSS"/>
    <s v="2SQ"/>
    <s v="L"/>
    <s v="(B/B)NPS"/>
    <n v="3000"/>
    <s v="완제품"/>
    <s v="AVSS B/B 2SQ"/>
    <s v="A/R송장 (IN)"/>
    <n v="3000"/>
    <s v="M"/>
    <n v="54.48"/>
    <n v="0.01"/>
    <n v="236.59"/>
  </r>
  <r>
    <x v="2"/>
    <s v="顾客"/>
    <s v="內需"/>
    <s v="-無-"/>
    <s v="C00039"/>
    <x v="15"/>
    <s v="kyungshin(안휘경신)韩国京信电子"/>
    <s v="자동차(일반)"/>
    <s v="AVSS"/>
    <n v="140020091"/>
    <s v="AVSS"/>
    <s v="2SQ"/>
    <s v="O"/>
    <s v="(B/B)NPS"/>
    <n v="3000"/>
    <s v="완제품"/>
    <s v="AVSS B/B 2SQ"/>
    <s v="A/R송장 (IN)"/>
    <n v="3800"/>
    <s v="M"/>
    <n v="69.010000000000005"/>
    <n v="0.01"/>
    <n v="299.68"/>
  </r>
  <r>
    <x v="2"/>
    <s v="顾客"/>
    <s v="內需"/>
    <s v="-無-"/>
    <s v="C00039"/>
    <x v="15"/>
    <s v="kyungshin(안휘경신)韩国京信电子"/>
    <s v="자동차(일반)"/>
    <s v="AVSS"/>
    <n v="140019863"/>
    <s v="AVSS"/>
    <s v="2SQ"/>
    <s v="R"/>
    <s v="(B/B)NPS"/>
    <n v="3000"/>
    <s v="완제품"/>
    <s v="AVSS B/B 2SQ"/>
    <s v="A/R송장 (IN)"/>
    <n v="3000"/>
    <s v="M"/>
    <n v="54.48"/>
    <n v="0.01"/>
    <n v="236.59"/>
  </r>
  <r>
    <x v="2"/>
    <s v="顾客"/>
    <s v="內需"/>
    <s v="-無-"/>
    <s v="C00039"/>
    <x v="15"/>
    <s v="kyungshin(안휘경신)韩国京信电子"/>
    <s v="자동차(일반)"/>
    <s v="AVSS"/>
    <n v="140020095"/>
    <s v="AVSS"/>
    <s v="2SQ"/>
    <s v="Y"/>
    <s v="(B/B)NPS"/>
    <n v="3000"/>
    <s v="완제품"/>
    <s v="AVSS B/B 2SQ"/>
    <s v="A/R송장 (IN)"/>
    <n v="3000"/>
    <s v="M"/>
    <n v="54.48"/>
    <n v="0.01"/>
    <n v="236.59"/>
  </r>
  <r>
    <x v="2"/>
    <s v="顾客"/>
    <s v="內需"/>
    <s v="-無-"/>
    <s v="C00045"/>
    <x v="23"/>
    <s v="盐城通铭汽车配件有限公司"/>
    <s v="자동차(일반)"/>
    <s v="AVSS"/>
    <n v="100000929"/>
    <s v="AVSS"/>
    <s v="0.3SQ"/>
    <s v="Gr"/>
    <m/>
    <n v="1500"/>
    <s v="완제품"/>
    <s v="AVSS 0.3SQ(완제품)"/>
    <s v="A/R송장 (IN)"/>
    <n v="37500"/>
    <s v="M"/>
    <n v="124.13"/>
    <n v="0.28999999999999998"/>
    <n v="10867.5"/>
  </r>
  <r>
    <x v="2"/>
    <s v="顾客"/>
    <s v="內需"/>
    <s v="-無-"/>
    <s v="C00045"/>
    <x v="23"/>
    <s v="盐城通铭汽车配件有限公司"/>
    <s v="자동차(일반)"/>
    <s v="AVSS"/>
    <n v="100000936"/>
    <s v="AVSS"/>
    <s v="0.3SQ"/>
    <s v="B"/>
    <m/>
    <n v="1500"/>
    <s v="완제품"/>
    <s v="AVSS 0.3SQ(완제품)"/>
    <s v="A/R송장 (IN)"/>
    <n v="30000"/>
    <s v="M"/>
    <n v="99.3"/>
    <n v="0.28999999999999998"/>
    <n v="8694"/>
  </r>
  <r>
    <x v="2"/>
    <s v="顾客"/>
    <s v="內需"/>
    <s v="-無-"/>
    <s v="C00045"/>
    <x v="23"/>
    <s v="盐城通铭汽车配件有限公司"/>
    <s v="자동차(일반)"/>
    <s v="AVSS"/>
    <n v="100000992"/>
    <s v="AVSS"/>
    <s v="0.3SQ"/>
    <s v="W"/>
    <m/>
    <n v="1500"/>
    <s v="완제품"/>
    <s v="AVSS 0.3SQ(완제품)"/>
    <s v="A/R송장 (IN)"/>
    <n v="7500"/>
    <s v="M"/>
    <n v="24.83"/>
    <n v="0.28999999999999998"/>
    <n v="2173.5"/>
  </r>
  <r>
    <x v="2"/>
    <s v="顾客"/>
    <s v="內需"/>
    <s v="-無-"/>
    <s v="C00045"/>
    <x v="23"/>
    <s v="盐城通铭汽车配件有限公司"/>
    <s v="자동차(일반)"/>
    <s v="AVSS"/>
    <n v="100000979"/>
    <s v="AVSS"/>
    <s v="0.3SQ"/>
    <s v="R"/>
    <m/>
    <n v="1500"/>
    <s v="완제품"/>
    <s v="AVSS 0.3SQ(완제품)"/>
    <s v="A/R송장 (IN)"/>
    <n v="7500"/>
    <s v="M"/>
    <n v="24.83"/>
    <n v="0.28999999999999998"/>
    <n v="2173.5"/>
  </r>
  <r>
    <x v="2"/>
    <s v="顾客"/>
    <s v="內需"/>
    <s v="-無-"/>
    <s v="C00048"/>
    <x v="25"/>
    <s v="昆山信兴电子有限公司"/>
    <s v="자동차(일반)"/>
    <s v="AVSS"/>
    <n v="100001000"/>
    <s v="AVSS"/>
    <s v="0.3SQ"/>
    <s v="Y"/>
    <m/>
    <n v="1500"/>
    <s v="완제품"/>
    <s v="AVSS 0.3SQ(완제품)"/>
    <s v="A/R송장 (IN)"/>
    <n v="15000"/>
    <s v="M"/>
    <n v="49.65"/>
    <n v="0.28999999999999998"/>
    <n v="4288.5"/>
  </r>
  <r>
    <x v="2"/>
    <s v="顾客"/>
    <s v="內需"/>
    <s v="-無-"/>
    <s v="C00048"/>
    <x v="25"/>
    <s v="昆山信兴电子有限公司"/>
    <s v="자동차(일반)"/>
    <s v="AVSS"/>
    <n v="100000968"/>
    <s v="AVSS"/>
    <s v="0.3SQ"/>
    <s v="L"/>
    <m/>
    <n v="1500"/>
    <s v="완제품"/>
    <s v="AVSS 0.3SQ(완제품)"/>
    <s v="A/R송장 (IN)"/>
    <n v="13500"/>
    <s v="M"/>
    <n v="44.69"/>
    <n v="0.28999999999999998"/>
    <n v="3859.65"/>
  </r>
  <r>
    <x v="2"/>
    <s v="顾客"/>
    <s v="內需"/>
    <s v="-無-"/>
    <s v="C00048"/>
    <x v="25"/>
    <s v="昆山信兴电子有限公司"/>
    <s v="자동차(일반)"/>
    <s v="AVSS"/>
    <n v="100000960"/>
    <s v="AVSS"/>
    <s v="0.3SQ"/>
    <s v="G"/>
    <m/>
    <n v="1500"/>
    <s v="완제품"/>
    <s v="AVSS 0.3SQ(완제품)"/>
    <s v="A/R송장 (IN)"/>
    <n v="6000"/>
    <s v="M"/>
    <n v="19.86"/>
    <n v="0.28999999999999998"/>
    <n v="1715.4"/>
  </r>
  <r>
    <x v="2"/>
    <s v="顾客"/>
    <s v="內需"/>
    <s v="-無-"/>
    <s v="C00048"/>
    <x v="25"/>
    <s v="昆山信兴电子有限公司"/>
    <s v="자동차(일반)"/>
    <s v="AVSS"/>
    <n v="100000966"/>
    <s v="AVSS"/>
    <s v="0.3SQ"/>
    <s v="L/W"/>
    <m/>
    <n v="1500"/>
    <s v="완제품"/>
    <s v="AVSS 0.3SQ(완제품)"/>
    <s v="A/R송장 (IN)"/>
    <n v="15000"/>
    <s v="M"/>
    <n v="49.65"/>
    <n v="0.28999999999999998"/>
    <n v="4288.5"/>
  </r>
  <r>
    <x v="2"/>
    <s v="顾客"/>
    <s v="內需"/>
    <s v="-無-"/>
    <s v="C00048"/>
    <x v="25"/>
    <s v="昆山信兴电子有限公司"/>
    <s v="자동차(일반)"/>
    <s v="AVSS"/>
    <n v="100000979"/>
    <s v="AVSS"/>
    <s v="0.3SQ"/>
    <s v="R"/>
    <m/>
    <n v="1500"/>
    <s v="완제품"/>
    <s v="AVSS 0.3SQ(완제품)"/>
    <s v="A/R송장 (IN)"/>
    <n v="18000"/>
    <s v="M"/>
    <n v="59.58"/>
    <n v="0.28999999999999998"/>
    <n v="5146.2"/>
  </r>
  <r>
    <x v="2"/>
    <s v="顾客"/>
    <s v="內需"/>
    <s v="-無-"/>
    <s v="C00048"/>
    <x v="25"/>
    <s v="昆山信兴电子有限公司"/>
    <s v="자동차(일반)"/>
    <s v="AVSS"/>
    <n v="100000929"/>
    <s v="AVSS"/>
    <s v="0.3SQ"/>
    <s v="Gr"/>
    <m/>
    <n v="1500"/>
    <s v="완제품"/>
    <s v="AVSS 0.3SQ(완제품)"/>
    <s v="A/R송장 (IN)"/>
    <n v="18000"/>
    <s v="M"/>
    <n v="59.58"/>
    <n v="0.28999999999999998"/>
    <n v="5146.2"/>
  </r>
  <r>
    <x v="2"/>
    <s v="顾客"/>
    <s v="內需"/>
    <s v="-無-"/>
    <s v="C00048"/>
    <x v="25"/>
    <s v="昆山信兴电子有限公司"/>
    <s v="자동차(일반)"/>
    <s v="AVSS"/>
    <n v="100000948"/>
    <s v="AVSS"/>
    <s v="0.3SQ"/>
    <s v="O"/>
    <m/>
    <n v="1500"/>
    <s v="완제품"/>
    <s v="AVSS 0.3SQ(완제품)"/>
    <s v="A/R송장 (IN)"/>
    <n v="10500"/>
    <s v="M"/>
    <n v="34.76"/>
    <n v="0.28999999999999998"/>
    <n v="3001.95"/>
  </r>
  <r>
    <x v="2"/>
    <s v="顾客"/>
    <s v="內需"/>
    <s v="-無-"/>
    <s v="C00048"/>
    <x v="25"/>
    <s v="昆山信兴电子有限公司"/>
    <s v="자동차(일반)"/>
    <s v="AVSS"/>
    <n v="100000992"/>
    <s v="AVSS"/>
    <s v="0.3SQ"/>
    <s v="W"/>
    <m/>
    <n v="1500"/>
    <s v="완제품"/>
    <s v="AVSS 0.3SQ(완제품)"/>
    <s v="A/R송장 (IN)"/>
    <n v="28500"/>
    <s v="M"/>
    <n v="94.34"/>
    <n v="0.28999999999999998"/>
    <n v="8148.15"/>
  </r>
  <r>
    <x v="2"/>
    <s v="顾客"/>
    <s v="內需"/>
    <s v="-無-"/>
    <s v="C00048"/>
    <x v="25"/>
    <s v="昆山信兴电子有限公司"/>
    <s v="자동차(일반)"/>
    <s v="AVSS"/>
    <n v="100001000"/>
    <s v="AVSS"/>
    <s v="0.3SQ"/>
    <s v="Y"/>
    <m/>
    <n v="1500"/>
    <s v="완제품"/>
    <s v="AVSS 0.3SQ(완제품)"/>
    <s v="A/R송장 (IN)"/>
    <n v="22500"/>
    <s v="M"/>
    <n v="74.48"/>
    <n v="0.28999999999999998"/>
    <n v="6432.75"/>
  </r>
  <r>
    <x v="2"/>
    <s v="顾客"/>
    <s v="內需"/>
    <s v="-無-"/>
    <s v="C00048"/>
    <x v="25"/>
    <s v="昆山信兴电子有限公司"/>
    <s v="자동차(일반)"/>
    <s v="AVSS"/>
    <n v="100000936"/>
    <s v="AVSS"/>
    <s v="0.3SQ"/>
    <s v="B"/>
    <m/>
    <n v="1500"/>
    <s v="완제품"/>
    <s v="AVSS 0.3SQ(완제품)"/>
    <s v="A/R송장 (IN)"/>
    <n v="46500"/>
    <s v="M"/>
    <n v="153.91999999999999"/>
    <n v="0.28999999999999998"/>
    <n v="13294.35"/>
  </r>
  <r>
    <x v="2"/>
    <s v="顾客"/>
    <s v="內需"/>
    <s v="-無-"/>
    <s v="C00048"/>
    <x v="25"/>
    <s v="昆山信兴电子有限公司"/>
    <s v="자동차(일반)"/>
    <s v="AVSS"/>
    <n v="100000968"/>
    <s v="AVSS"/>
    <s v="0.3SQ"/>
    <s v="L"/>
    <m/>
    <n v="1500"/>
    <s v="완제품"/>
    <s v="AVSS 0.3SQ(완제품)"/>
    <s v="A/R송장 (IN)"/>
    <n v="43500"/>
    <s v="M"/>
    <n v="143.99"/>
    <n v="0.28999999999999998"/>
    <n v="12436.65"/>
  </r>
  <r>
    <x v="2"/>
    <s v="顾客"/>
    <s v="內需"/>
    <s v="-無-"/>
    <s v="C00048"/>
    <x v="25"/>
    <s v="昆山信兴电子有限公司"/>
    <s v="자동차(일반)"/>
    <s v="AVSS"/>
    <n v="100000960"/>
    <s v="AVSS"/>
    <s v="0.3SQ"/>
    <s v="G"/>
    <m/>
    <n v="1500"/>
    <s v="완제품"/>
    <s v="AVSS 0.3SQ(완제품)"/>
    <s v="A/R송장 (IN)"/>
    <n v="22500"/>
    <s v="M"/>
    <n v="74.48"/>
    <n v="0.28999999999999998"/>
    <n v="6432.75"/>
  </r>
  <r>
    <x v="2"/>
    <s v="顾客"/>
    <s v="內需"/>
    <s v="-無-"/>
    <s v="C00048"/>
    <x v="25"/>
    <s v="昆山信兴电子有限公司"/>
    <s v="자동차(일반)"/>
    <s v="AVSS"/>
    <n v="100000944"/>
    <s v="AVSS"/>
    <s v="0.3SQ"/>
    <s v="Br"/>
    <m/>
    <n v="1500"/>
    <s v="완제품"/>
    <s v="AVSS 0.3SQ(완제품)"/>
    <s v="A/R송장 (IN)"/>
    <n v="1500"/>
    <s v="M"/>
    <n v="4.97"/>
    <n v="0.28999999999999998"/>
    <n v="428.85"/>
  </r>
  <r>
    <x v="2"/>
    <s v="顾客"/>
    <s v="內需"/>
    <s v="-無-"/>
    <s v="C00048"/>
    <x v="25"/>
    <s v="昆山信兴电子有限公司"/>
    <s v="자동차(일반)"/>
    <s v="AVSS"/>
    <n v="100000933"/>
    <s v="AVSS"/>
    <s v="0.3SQ"/>
    <s v="B/R"/>
    <m/>
    <n v="1500"/>
    <s v="완제품"/>
    <s v="AVSS 0.3SQ(완제품)"/>
    <s v="A/R송장 (IN)"/>
    <n v="9000"/>
    <s v="M"/>
    <n v="29.79"/>
    <n v="0.28999999999999998"/>
    <n v="2573.1"/>
  </r>
  <r>
    <x v="2"/>
    <s v="顾客"/>
    <s v="內需"/>
    <s v="-無-"/>
    <s v="C00048"/>
    <x v="25"/>
    <s v="昆山信兴电子有限公司"/>
    <s v="자동차(일반)"/>
    <s v="AVSS"/>
    <n v="100000934"/>
    <s v="AVSS"/>
    <s v="0.3SQ"/>
    <s v="B/W"/>
    <m/>
    <n v="1500"/>
    <s v="완제품"/>
    <s v="AVSS 0.3SQ(완제품)"/>
    <s v="A/R송장 (IN)"/>
    <n v="7500"/>
    <s v="M"/>
    <n v="24.83"/>
    <n v="0.28999999999999998"/>
    <n v="2144.25"/>
  </r>
  <r>
    <x v="2"/>
    <s v="顾客"/>
    <s v="內需"/>
    <s v="-無-"/>
    <s v="C00048"/>
    <x v="25"/>
    <s v="昆山信兴电子有限公司"/>
    <s v="자동차(일반)"/>
    <s v="AVSS"/>
    <n v="100000966"/>
    <s v="AVSS"/>
    <s v="0.3SQ"/>
    <s v="L/W"/>
    <m/>
    <n v="1500"/>
    <s v="완제품"/>
    <s v="AVSS 0.3SQ(완제품)"/>
    <s v="A/R송장 (IN)"/>
    <n v="7500"/>
    <s v="M"/>
    <n v="24.83"/>
    <n v="0.28999999999999998"/>
    <n v="2144.25"/>
  </r>
  <r>
    <x v="2"/>
    <s v="顾客"/>
    <s v="內需"/>
    <s v="-無-"/>
    <s v="C00048"/>
    <x v="25"/>
    <s v="昆山信兴电子有限公司"/>
    <s v="자동차(일반)"/>
    <s v="AVSS"/>
    <n v="100000575"/>
    <s v="AVSS"/>
    <s v="0.5SQ"/>
    <s v="R"/>
    <m/>
    <n v="1000"/>
    <s v="완제품"/>
    <s v="AVSS 0.5SQ(완제품)"/>
    <s v="A/R송장 (IN)"/>
    <n v="14000"/>
    <s v="M"/>
    <n v="70.14"/>
    <n v="0.42"/>
    <n v="5817"/>
  </r>
  <r>
    <x v="2"/>
    <s v="顾客"/>
    <s v="內需"/>
    <s v="-無-"/>
    <s v="C00048"/>
    <x v="25"/>
    <s v="昆山信兴电子有限公司"/>
    <s v="자동차(일반)"/>
    <s v="AVSS"/>
    <n v="100000501"/>
    <s v="AVSS"/>
    <s v="0.5SQ"/>
    <s v="B"/>
    <m/>
    <n v="1000"/>
    <s v="완제품"/>
    <s v="AVSS 0.5SQ(완제품)"/>
    <s v="A/R송장 (IN)"/>
    <n v="2000"/>
    <s v="M"/>
    <n v="10.02"/>
    <n v="0.42"/>
    <n v="831"/>
  </r>
  <r>
    <x v="2"/>
    <s v="顾客"/>
    <s v="內需"/>
    <s v="-無-"/>
    <s v="C00001"/>
    <x v="2"/>
    <s v="江苏京信电子有限公司(Cable)"/>
    <s v="자동차(일반)"/>
    <s v="AVS"/>
    <n v="100020060"/>
    <s v="AVS"/>
    <s v="3SQ"/>
    <s v="O"/>
    <s v="NPS"/>
    <n v="1500"/>
    <s v="완제품"/>
    <s v="AVS 3SQ(상품)"/>
    <s v="A/R송장 (IN)"/>
    <n v="1500"/>
    <s v="M"/>
    <n v="44.3"/>
    <n v="2.19"/>
    <n v="3284.55"/>
  </r>
  <r>
    <x v="2"/>
    <s v="顾客"/>
    <s v="內需"/>
    <s v="-無-"/>
    <s v="C00001"/>
    <x v="2"/>
    <s v="江苏京信电子有限公司(Cable)"/>
    <s v="자동차(일반)"/>
    <s v="AVS"/>
    <n v="100019297"/>
    <s v="AVS"/>
    <s v="3SQ"/>
    <s v="L"/>
    <s v="NPS"/>
    <n v="1500"/>
    <s v="완제품"/>
    <s v="AVS 3SQ(상품)"/>
    <s v="A/R송장 (IN)"/>
    <n v="1500"/>
    <s v="M"/>
    <n v="44.3"/>
    <n v="2.19"/>
    <n v="3284.55"/>
  </r>
  <r>
    <x v="2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4780"/>
    <s v="M"/>
    <n v="341.96"/>
    <n v="5.04"/>
    <n v="24089.77"/>
  </r>
  <r>
    <x v="2"/>
    <s v="顾客"/>
    <s v="內需"/>
    <s v="-無-"/>
    <s v="C00001"/>
    <x v="2"/>
    <s v="江苏京信电子有限公司(Cable)"/>
    <s v="자동차(일반)"/>
    <s v="AVS"/>
    <n v="190000402"/>
    <s v="AVS"/>
    <s v="3SQ"/>
    <s v="W"/>
    <s v="NPS"/>
    <n v="1500"/>
    <s v="완제품"/>
    <s v="AVS 3SQ(상품)"/>
    <s v="A/R송장 (IN)"/>
    <n v="1500"/>
    <s v="M"/>
    <n v="44.3"/>
    <n v="2.19"/>
    <n v="3284.55"/>
  </r>
  <r>
    <x v="2"/>
    <s v="顾客"/>
    <s v="內需"/>
    <s v="-無-"/>
    <s v="C00001"/>
    <x v="2"/>
    <s v="江苏京信电子有限公司(Cable)"/>
    <s v="자동차(일반)"/>
    <s v="AVS"/>
    <n v="100000456"/>
    <s v="AVS"/>
    <s v="5SQ"/>
    <s v="Y"/>
    <m/>
    <n v="200"/>
    <s v="완제품"/>
    <s v="AVS 5SQ(완제품)"/>
    <s v="A/R송장 (IN)"/>
    <n v="1000"/>
    <s v="M"/>
    <n v="47.03"/>
    <n v="3.47"/>
    <n v="3474.8"/>
  </r>
  <r>
    <x v="2"/>
    <s v="顾客"/>
    <s v="內需"/>
    <s v="-無-"/>
    <s v="C00001"/>
    <x v="2"/>
    <s v="江苏京信电子有限公司(Cable)"/>
    <s v="자동차(일반)"/>
    <s v="AVS"/>
    <n v="100000454"/>
    <s v="AVS"/>
    <s v="5SQ"/>
    <s v="W"/>
    <m/>
    <n v="200"/>
    <s v="완제품"/>
    <s v="AVS 5SQ(완제품)"/>
    <s v="A/R송장 (IN)"/>
    <n v="400"/>
    <s v="M"/>
    <n v="18.809999999999999"/>
    <n v="3.47"/>
    <n v="1389.92"/>
  </r>
  <r>
    <x v="2"/>
    <s v="顾客"/>
    <s v="內需"/>
    <s v="-無-"/>
    <s v="C00001"/>
    <x v="2"/>
    <s v="江苏京信电子有限公司(Cable)"/>
    <s v="자동차(일반)"/>
    <s v="AVS"/>
    <n v="100000456"/>
    <s v="AVS"/>
    <s v="5SQ"/>
    <s v="Y"/>
    <m/>
    <n v="200"/>
    <s v="완제품"/>
    <s v="AVS 5SQ(완제품)"/>
    <s v="A/R송장 (IN)"/>
    <n v="1000"/>
    <s v="M"/>
    <n v="47.03"/>
    <n v="3.47"/>
    <n v="3474.8"/>
  </r>
  <r>
    <x v="2"/>
    <s v="顾客"/>
    <s v="內需"/>
    <s v="-無-"/>
    <s v="C00001"/>
    <x v="2"/>
    <s v="江苏京信电子有限公司(Cable)"/>
    <s v="자동차(일반)"/>
    <s v="AVS"/>
    <n v="100000439"/>
    <s v="AVS"/>
    <s v="5SQ"/>
    <s v="G"/>
    <m/>
    <n v="200"/>
    <s v="완제품"/>
    <s v="AVS 5SQ(완제품)"/>
    <s v="A/R송장 (IN)"/>
    <n v="5800"/>
    <s v="M"/>
    <n v="272.77"/>
    <n v="3.47"/>
    <n v="20153.84"/>
  </r>
  <r>
    <x v="2"/>
    <s v="顾客"/>
    <s v="內需"/>
    <s v="-無-"/>
    <s v="C00001"/>
    <x v="2"/>
    <s v="江苏京信电子有限公司(Cable)"/>
    <s v="자동차(일반)"/>
    <s v="AVS"/>
    <n v="100000419"/>
    <s v="AVS"/>
    <s v="3SQ"/>
    <s v="R"/>
    <m/>
    <n v="300"/>
    <s v="완제품"/>
    <s v="AVS 3SQ(상품)"/>
    <s v="A/R송장 (IN)"/>
    <n v="900"/>
    <s v="M"/>
    <n v="26.58"/>
    <n v="2.19"/>
    <n v="1970.73"/>
  </r>
  <r>
    <x v="2"/>
    <s v="顾客"/>
    <s v="內需"/>
    <s v="-無-"/>
    <s v="C00001"/>
    <x v="2"/>
    <s v="江苏京信电子有限公司(Cable)"/>
    <s v="자동차(일반)"/>
    <s v="AVS"/>
    <n v="100000435"/>
    <s v="AVS"/>
    <s v="5SQ"/>
    <s v="B"/>
    <m/>
    <n v="200"/>
    <s v="완제품"/>
    <s v="AVS 5SQ(완제품)"/>
    <s v="A/R송장 (IN)"/>
    <n v="600"/>
    <s v="M"/>
    <n v="28.22"/>
    <n v="3.47"/>
    <n v="2084.88"/>
  </r>
  <r>
    <x v="2"/>
    <s v="顾客"/>
    <s v="內需"/>
    <s v="-無-"/>
    <s v="C00001"/>
    <x v="2"/>
    <s v="江苏京信电子有限公司(Cable)"/>
    <s v="자동차(일반)"/>
    <s v="AVS"/>
    <n v="100000449"/>
    <s v="AVS"/>
    <s v="5SQ"/>
    <s v="R"/>
    <m/>
    <n v="200"/>
    <s v="완제품"/>
    <s v="AVS 5SQ(완제품)"/>
    <s v="A/R송장 (IN)"/>
    <n v="6800"/>
    <s v="M"/>
    <n v="319.8"/>
    <n v="3.47"/>
    <n v="23628.639999999999"/>
  </r>
  <r>
    <x v="2"/>
    <s v="顾客"/>
    <s v="內需"/>
    <s v="-無-"/>
    <s v="C00001"/>
    <x v="2"/>
    <s v="江苏京信电子有限公司(Cable)"/>
    <s v="자동차(일반)"/>
    <s v="AVS"/>
    <n v="190000459"/>
    <s v="AVS"/>
    <s v="8SQ"/>
    <s v="B"/>
    <m/>
    <n v="150"/>
    <s v="완제품"/>
    <s v="AVS 8SQ(완제품)"/>
    <s v="A/R송장 (IN)"/>
    <n v="750"/>
    <s v="M"/>
    <n v="53.66"/>
    <n v="5.04"/>
    <n v="3779.78"/>
  </r>
  <r>
    <x v="2"/>
    <s v="顾客"/>
    <s v="內需"/>
    <s v="-無-"/>
    <s v="C00001"/>
    <x v="2"/>
    <s v="江苏京信电子有限公司(Cable)"/>
    <s v="자동차(일반)"/>
    <s v="AVS"/>
    <n v="190000459"/>
    <s v="AVS"/>
    <s v="8SQ"/>
    <s v="B"/>
    <m/>
    <n v="150"/>
    <s v="완제품"/>
    <s v="AVS 8SQ(완제품)"/>
    <s v="A/R송장 (IN)"/>
    <n v="2100"/>
    <s v="M"/>
    <n v="150.22999999999999"/>
    <n v="5.04"/>
    <n v="10583.37"/>
  </r>
  <r>
    <x v="2"/>
    <s v="顾客"/>
    <s v="內需"/>
    <s v="-無-"/>
    <s v="C00001"/>
    <x v="2"/>
    <s v="江苏京信电子有限公司(Cable)"/>
    <s v="자동차(일반)"/>
    <s v="AVS"/>
    <n v="190000001"/>
    <s v="AVS"/>
    <s v="3SQ"/>
    <s v="R"/>
    <s v="NPS"/>
    <n v="1500"/>
    <s v="완제품"/>
    <s v="AVS 3SQ(상품)"/>
    <s v="A/R송장 (IN)"/>
    <n v="8900"/>
    <s v="M"/>
    <n v="262.82"/>
    <n v="2.19"/>
    <n v="19488.330000000002"/>
  </r>
  <r>
    <x v="2"/>
    <s v="顾客"/>
    <s v="內需"/>
    <s v="-無-"/>
    <s v="C00001"/>
    <x v="2"/>
    <s v="江苏京信电子有限公司(Cable)"/>
    <s v="자동차(일반)"/>
    <s v="AVS"/>
    <n v="100018845"/>
    <s v="AVS"/>
    <s v="3SQ"/>
    <s v="B"/>
    <s v="NPS"/>
    <n v="1500"/>
    <s v="완제품"/>
    <s v="AVS 3SQ(상품)"/>
    <s v="A/R송장 (IN)"/>
    <n v="6000"/>
    <s v="M"/>
    <n v="177.18"/>
    <n v="2.19"/>
    <n v="13138.2"/>
  </r>
  <r>
    <x v="2"/>
    <s v="顾客"/>
    <s v="內需"/>
    <s v="-無-"/>
    <s v="C00001"/>
    <x v="2"/>
    <s v="江苏京信电子有限公司(Cable)"/>
    <s v="자동차(일반)"/>
    <s v="AVS"/>
    <n v="190000401"/>
    <s v="AVS"/>
    <s v="3SQ"/>
    <s v="P"/>
    <s v="NPS"/>
    <n v="1500"/>
    <s v="완제품"/>
    <s v="AVS 3SQ(상품)"/>
    <s v="A/R송장 (IN)"/>
    <n v="1000"/>
    <s v="M"/>
    <n v="29.53"/>
    <n v="2.19"/>
    <n v="2189.6999999999998"/>
  </r>
  <r>
    <x v="2"/>
    <s v="顾客"/>
    <s v="內需"/>
    <s v="-無-"/>
    <s v="C00001"/>
    <x v="2"/>
    <s v="江苏京信电子有限公司(Cable)"/>
    <s v="자동차(일반)"/>
    <s v="AVS"/>
    <n v="100020060"/>
    <s v="AVS"/>
    <s v="3SQ"/>
    <s v="O"/>
    <s v="NPS"/>
    <n v="1500"/>
    <s v="완제품"/>
    <s v="AVS 3SQ(상품)"/>
    <s v="A/R송장 (IN)"/>
    <n v="9000"/>
    <s v="M"/>
    <n v="265.77"/>
    <n v="2.19"/>
    <n v="19707.3"/>
  </r>
  <r>
    <x v="2"/>
    <s v="顾客"/>
    <s v="內需"/>
    <s v="-無-"/>
    <s v="C00001"/>
    <x v="2"/>
    <s v="江苏京信电子有限公司(Cable)"/>
    <s v="자동차(일반)"/>
    <s v="AVS"/>
    <n v="100019297"/>
    <s v="AVS"/>
    <s v="3SQ"/>
    <s v="L"/>
    <s v="NPS"/>
    <n v="1500"/>
    <s v="완제품"/>
    <s v="AVS 3SQ(상품)"/>
    <s v="A/R송장 (IN)"/>
    <n v="18000"/>
    <s v="M"/>
    <n v="531.54"/>
    <n v="2.19"/>
    <n v="39414.6"/>
  </r>
  <r>
    <x v="2"/>
    <s v="顾客"/>
    <s v="內需"/>
    <s v="-無-"/>
    <s v="C00001"/>
    <x v="2"/>
    <s v="江苏京信电子有限公司(Cable)"/>
    <s v="자동차(일반)"/>
    <s v="AVS"/>
    <n v="190000459"/>
    <s v="AVS"/>
    <s v="8SQ"/>
    <s v="B"/>
    <m/>
    <n v="150"/>
    <s v="완제품"/>
    <s v="AVS 8SQ(완제품)"/>
    <s v="A/R송장 (IN)"/>
    <n v="900"/>
    <s v="M"/>
    <n v="64.39"/>
    <n v="5.04"/>
    <n v="4535.7299999999996"/>
  </r>
  <r>
    <x v="2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1460"/>
    <s v="M"/>
    <n v="43.11"/>
    <n v="2.19"/>
    <n v="3196.96"/>
  </r>
  <r>
    <x v="2"/>
    <s v="顾客"/>
    <s v="內需"/>
    <s v="-無-"/>
    <s v="C00001"/>
    <x v="2"/>
    <s v="江苏京信电子有限公司(Cable)"/>
    <s v="자동차(일반)"/>
    <s v="AVS"/>
    <n v="100000399"/>
    <s v="AVS"/>
    <s v="3SQ"/>
    <s v="O"/>
    <m/>
    <n v="300"/>
    <s v="완제품"/>
    <s v="AVS 3SQ(상품)"/>
    <s v="A/R송장 (IN)"/>
    <n v="600"/>
    <s v="M"/>
    <n v="17.72"/>
    <n v="2.19"/>
    <n v="1313.82"/>
  </r>
  <r>
    <x v="2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900"/>
    <s v="M"/>
    <n v="26.58"/>
    <n v="2.19"/>
    <n v="1970.73"/>
  </r>
  <r>
    <x v="2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2700"/>
    <s v="M"/>
    <n v="79.73"/>
    <n v="2.19"/>
    <n v="5912.19"/>
  </r>
  <r>
    <x v="2"/>
    <s v="顾客"/>
    <s v="內需"/>
    <s v="-無-"/>
    <s v="C00001"/>
    <x v="2"/>
    <s v="江苏京信电子有限公司(Cable)"/>
    <s v="자동차(일반)"/>
    <s v="AVS"/>
    <n v="100000397"/>
    <s v="AVS"/>
    <s v="3SQ"/>
    <s v="B"/>
    <m/>
    <n v="300"/>
    <s v="완제품"/>
    <s v="AVS 3SQ(상품)"/>
    <s v="A/R송장 (IN)"/>
    <n v="7150"/>
    <s v="M"/>
    <n v="211.14"/>
    <n v="2.19"/>
    <n v="15656.36"/>
  </r>
  <r>
    <x v="2"/>
    <s v="顾客"/>
    <s v="內需"/>
    <s v="-無-"/>
    <s v="C00001"/>
    <x v="2"/>
    <s v="江苏京信电子有限公司(Cable)"/>
    <s v="자동차(일반)"/>
    <s v="AVS"/>
    <n v="100000399"/>
    <s v="AVS"/>
    <s v="3SQ"/>
    <s v="O"/>
    <m/>
    <n v="300"/>
    <s v="완제품"/>
    <s v="AVS 3SQ(상품)"/>
    <s v="A/R송장 (IN)"/>
    <n v="1200"/>
    <s v="M"/>
    <n v="35.44"/>
    <n v="2.19"/>
    <n v="2627.64"/>
  </r>
  <r>
    <x v="2"/>
    <s v="顾客"/>
    <s v="內需"/>
    <s v="-無-"/>
    <s v="C00001"/>
    <x v="2"/>
    <s v="江苏京信电子有限公司(Cable)"/>
    <s v="자동차(일반)"/>
    <s v="AVS"/>
    <n v="100000399"/>
    <s v="AVS"/>
    <s v="3SQ"/>
    <s v="O"/>
    <m/>
    <n v="300"/>
    <s v="완제품"/>
    <s v="AVS 3SQ(상품)"/>
    <s v="A/R송장 (IN)"/>
    <n v="1800"/>
    <s v="M"/>
    <n v="53.15"/>
    <n v="2.19"/>
    <n v="3941.46"/>
  </r>
  <r>
    <x v="2"/>
    <s v="顾客"/>
    <s v="內需"/>
    <s v="-無-"/>
    <s v="C00001"/>
    <x v="2"/>
    <s v="江苏京信电子有限公司(Cable)"/>
    <s v="자동차(일반)"/>
    <s v="AVS"/>
    <n v="100000410"/>
    <s v="AVS"/>
    <s v="3SQ"/>
    <s v="L"/>
    <m/>
    <n v="300"/>
    <s v="완제품"/>
    <s v="AVS 3SQ(상품)"/>
    <s v="A/R송장 (IN)"/>
    <n v="4700"/>
    <s v="M"/>
    <n v="138.79"/>
    <n v="2.19"/>
    <n v="10291.59"/>
  </r>
  <r>
    <x v="2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7500"/>
    <s v="M"/>
    <n v="221.48"/>
    <n v="2.19"/>
    <n v="16422.75"/>
  </r>
  <r>
    <x v="2"/>
    <s v="顾客"/>
    <s v="內需"/>
    <s v="-無-"/>
    <s v="C00001"/>
    <x v="2"/>
    <s v="江苏京信电子有限公司(Cable)"/>
    <s v="자동차(일반)"/>
    <s v="AVS"/>
    <n v="100000410"/>
    <s v="AVS"/>
    <s v="3SQ"/>
    <s v="L"/>
    <m/>
    <n v="300"/>
    <s v="완제품"/>
    <s v="AVS 3SQ(상품)"/>
    <s v="A/R송장 (IN)"/>
    <n v="5400"/>
    <s v="M"/>
    <n v="159.46"/>
    <n v="2.19"/>
    <n v="11824.38"/>
  </r>
  <r>
    <x v="2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6000"/>
    <s v="M"/>
    <n v="177.18"/>
    <n v="2.19"/>
    <n v="13138.2"/>
  </r>
  <r>
    <x v="2"/>
    <s v="顾客"/>
    <s v="內需"/>
    <s v="-無-"/>
    <s v="C00001"/>
    <x v="2"/>
    <s v="江苏京信电子有限公司(Cable)"/>
    <s v="자동차(일반)"/>
    <s v="AVS"/>
    <n v="100000426"/>
    <s v="AVS"/>
    <s v="3SQ"/>
    <s v="W"/>
    <m/>
    <n v="300"/>
    <s v="완제품"/>
    <s v="AVS 3SQ(상품)"/>
    <s v="A/R송장 (IN)"/>
    <n v="600"/>
    <s v="M"/>
    <n v="17.72"/>
    <n v="2.19"/>
    <n v="1313.82"/>
  </r>
  <r>
    <x v="2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2400"/>
    <s v="M"/>
    <n v="70.87"/>
    <n v="2.19"/>
    <n v="5255.28"/>
  </r>
  <r>
    <x v="2"/>
    <s v="顾客"/>
    <s v="內需"/>
    <s v="-無-"/>
    <s v="C00001"/>
    <x v="2"/>
    <s v="江苏京信电子有限公司(Cable)"/>
    <s v="자동차(일반)"/>
    <s v="AVS"/>
    <n v="100000410"/>
    <s v="AVS"/>
    <s v="3SQ"/>
    <s v="L"/>
    <m/>
    <n v="300"/>
    <s v="완제품"/>
    <s v="AVS 3SQ(상품)"/>
    <s v="A/R송장 (IN)"/>
    <n v="3600"/>
    <s v="M"/>
    <n v="106.31"/>
    <n v="2.19"/>
    <n v="7882.92"/>
  </r>
  <r>
    <x v="2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1500"/>
    <s v="M"/>
    <n v="44.3"/>
    <n v="2.19"/>
    <n v="3284.55"/>
  </r>
  <r>
    <x v="2"/>
    <s v="顾客"/>
    <s v="內需"/>
    <s v="-無-"/>
    <s v="C00001"/>
    <x v="2"/>
    <s v="江苏京信电子有限公司(Cable)"/>
    <s v="자동차(일반)"/>
    <s v="AVS"/>
    <n v="100000419"/>
    <s v="AVS"/>
    <s v="3SQ"/>
    <s v="R"/>
    <m/>
    <n v="300"/>
    <s v="완제품"/>
    <s v="AVS 3SQ(상품)"/>
    <s v="A/R송장 (IN)"/>
    <n v="3000"/>
    <s v="M"/>
    <n v="88.59"/>
    <n v="2.19"/>
    <n v="6569.1"/>
  </r>
  <r>
    <x v="2"/>
    <s v="顾客"/>
    <s v="內需"/>
    <s v="-無-"/>
    <s v="C00001"/>
    <x v="2"/>
    <s v="江苏京信电子有限公司(Cable)"/>
    <s v="자동차(일반)"/>
    <s v="AVS"/>
    <n v="100000426"/>
    <s v="AVS"/>
    <s v="3SQ"/>
    <s v="W"/>
    <m/>
    <n v="300"/>
    <s v="완제품"/>
    <s v="AVS 3SQ(상품)"/>
    <s v="A/R송장 (IN)"/>
    <n v="1800"/>
    <s v="M"/>
    <n v="53.15"/>
    <n v="2.19"/>
    <n v="3941.46"/>
  </r>
  <r>
    <x v="2"/>
    <s v="顾客"/>
    <s v="內需"/>
    <s v="-無-"/>
    <s v="C00001"/>
    <x v="2"/>
    <s v="江苏京信电子有限公司(Cable)"/>
    <s v="자동차(일반)"/>
    <s v="AVS"/>
    <n v="100000429"/>
    <s v="AVS"/>
    <s v="3SQ"/>
    <s v="Y"/>
    <m/>
    <n v="300"/>
    <s v="완제품"/>
    <s v="AVS 3SQ(상품)"/>
    <s v="A/R송장 (IN)"/>
    <n v="2100"/>
    <s v="M"/>
    <n v="62.01"/>
    <n v="2.19"/>
    <n v="4598.37"/>
  </r>
  <r>
    <x v="2"/>
    <s v="顾客"/>
    <s v="內需"/>
    <s v="-無-"/>
    <s v="C00001"/>
    <x v="2"/>
    <s v="江苏京信电子有限公司(Cable)"/>
    <s v="자동차(일반)"/>
    <s v="AVS"/>
    <n v="100000435"/>
    <s v="AVS"/>
    <s v="5SQ"/>
    <s v="B"/>
    <m/>
    <n v="200"/>
    <s v="완제품"/>
    <s v="AVS 5SQ(완제품)"/>
    <s v="A/R송장 (IN)"/>
    <n v="200"/>
    <s v="M"/>
    <n v="9.41"/>
    <n v="3.47"/>
    <n v="694.96"/>
  </r>
  <r>
    <x v="2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1200"/>
    <s v="M"/>
    <n v="35.44"/>
    <n v="2.19"/>
    <n v="2627.64"/>
  </r>
  <r>
    <x v="2"/>
    <s v="顾客"/>
    <s v="內需"/>
    <s v="-無-"/>
    <s v="C00001"/>
    <x v="2"/>
    <s v="江苏京信电子有限公司(Cable)"/>
    <s v="자동차(일반)"/>
    <s v="AVS"/>
    <n v="190000001"/>
    <s v="AVS"/>
    <s v="3SQ"/>
    <s v="R"/>
    <s v="NPS"/>
    <n v="1500"/>
    <s v="완제품"/>
    <s v="AVS 3SQ(상품)"/>
    <s v="A/R송장 (IN)"/>
    <n v="33000"/>
    <s v="M"/>
    <n v="974.49"/>
    <n v="2.19"/>
    <n v="72260.100000000006"/>
  </r>
  <r>
    <x v="2"/>
    <s v="顾客"/>
    <s v="內需"/>
    <s v="-無-"/>
    <s v="C00001"/>
    <x v="2"/>
    <s v="江苏京信电子有限公司(Cable)"/>
    <s v="자동차(일반)"/>
    <s v="AVS"/>
    <n v="100018845"/>
    <s v="AVS"/>
    <s v="3SQ"/>
    <s v="B"/>
    <s v="NPS"/>
    <n v="1500"/>
    <s v="완제품"/>
    <s v="AVS 3SQ(상품)"/>
    <s v="A/R송장 (IN)"/>
    <n v="12000"/>
    <s v="M"/>
    <n v="354.36"/>
    <n v="2.19"/>
    <n v="26276.400000000001"/>
  </r>
  <r>
    <x v="2"/>
    <s v="顾客"/>
    <s v="內需"/>
    <s v="-無-"/>
    <s v="C00001"/>
    <x v="2"/>
    <s v="江苏京信电子有限公司(Cable)"/>
    <s v="자동차(일반)"/>
    <s v="AVS"/>
    <n v="190000401"/>
    <s v="AVS"/>
    <s v="3SQ"/>
    <s v="P"/>
    <s v="NPS"/>
    <n v="1500"/>
    <s v="완제품"/>
    <s v="AVS 3SQ(상품)"/>
    <s v="A/R송장 (IN)"/>
    <n v="1500"/>
    <s v="M"/>
    <n v="44.3"/>
    <n v="2.19"/>
    <n v="3284.55"/>
  </r>
  <r>
    <x v="2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9000"/>
    <s v="M"/>
    <n v="265.77"/>
    <n v="2.19"/>
    <n v="19707.3"/>
  </r>
  <r>
    <x v="2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1200"/>
    <s v="M"/>
    <n v="35.44"/>
    <n v="2.19"/>
    <n v="2627.64"/>
  </r>
  <r>
    <x v="2"/>
    <s v="顾客"/>
    <s v="內需"/>
    <s v="-無-"/>
    <s v="C00001"/>
    <x v="2"/>
    <s v="江苏京信电子有限公司(Cable)"/>
    <s v="자동차(일반)"/>
    <s v="AVS"/>
    <n v="190000401"/>
    <s v="AVS"/>
    <s v="3SQ"/>
    <s v="P"/>
    <s v="NPS"/>
    <n v="1500"/>
    <s v="완제품"/>
    <s v="AVS 3SQ(상품)"/>
    <s v="A/R송장 (IN)"/>
    <n v="1500"/>
    <s v="M"/>
    <n v="44.3"/>
    <n v="2.19"/>
    <n v="3284.55"/>
  </r>
  <r>
    <x v="2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900"/>
    <s v="M"/>
    <n v="26.58"/>
    <n v="2.19"/>
    <n v="1970.73"/>
  </r>
  <r>
    <x v="2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1500"/>
    <s v="M"/>
    <n v="44.3"/>
    <n v="2.19"/>
    <n v="3284.55"/>
  </r>
  <r>
    <x v="2"/>
    <s v="顾客"/>
    <s v="內需"/>
    <s v="-無-"/>
    <s v="C00001"/>
    <x v="2"/>
    <s v="江苏京信电子有限公司(Cable)"/>
    <s v="자동차(일반)"/>
    <s v="AVS"/>
    <n v="100000426"/>
    <s v="AVS"/>
    <s v="3SQ"/>
    <s v="W"/>
    <m/>
    <n v="300"/>
    <s v="완제품"/>
    <s v="AVS 3SQ(상품)"/>
    <s v="A/R송장 (IN)"/>
    <n v="1800"/>
    <s v="M"/>
    <n v="53.15"/>
    <n v="2.19"/>
    <n v="3941.46"/>
  </r>
  <r>
    <x v="2"/>
    <s v="顾客"/>
    <s v="內需"/>
    <s v="-無-"/>
    <s v="C00001"/>
    <x v="2"/>
    <s v="江苏京信电子有限公司(Cable)"/>
    <s v="자동차(일반)"/>
    <s v="AVS"/>
    <n v="100000426"/>
    <s v="AVS"/>
    <s v="3SQ"/>
    <s v="W"/>
    <m/>
    <n v="300"/>
    <s v="완제품"/>
    <s v="AVS 3SQ(상품)"/>
    <s v="A/R송장 (IN)"/>
    <n v="1200"/>
    <s v="M"/>
    <n v="35.44"/>
    <n v="2.19"/>
    <n v="2627.64"/>
  </r>
  <r>
    <x v="2"/>
    <s v="顾客"/>
    <s v="內需"/>
    <s v="-無-"/>
    <s v="C00001"/>
    <x v="2"/>
    <s v="江苏京信电子有限公司(Cable)"/>
    <s v="자동차(일반)"/>
    <s v="AVS"/>
    <n v="100000419"/>
    <s v="AVS"/>
    <s v="3SQ"/>
    <s v="R"/>
    <m/>
    <n v="300"/>
    <s v="완제품"/>
    <s v="AVS 3SQ(상품)"/>
    <s v="A/R송장 (IN)"/>
    <n v="3000"/>
    <s v="M"/>
    <n v="88.59"/>
    <n v="2.19"/>
    <n v="6569.1"/>
  </r>
  <r>
    <x v="2"/>
    <s v="顾客"/>
    <s v="內需"/>
    <s v="-無-"/>
    <s v="C00001"/>
    <x v="2"/>
    <s v="江苏京信电子有限公司(Cable)"/>
    <s v="자동차(일반)"/>
    <s v="AVS"/>
    <n v="190000402"/>
    <s v="AVS"/>
    <s v="3SQ"/>
    <s v="W"/>
    <s v="NPS"/>
    <n v="1500"/>
    <s v="완제품"/>
    <s v="AVS 3SQ(상품)"/>
    <s v="A/R송장 (IN)"/>
    <n v="1500"/>
    <s v="M"/>
    <n v="44.3"/>
    <n v="2.19"/>
    <n v="3284.55"/>
  </r>
  <r>
    <x v="2"/>
    <s v="顾客"/>
    <s v="內需"/>
    <s v="-無-"/>
    <s v="C00001"/>
    <x v="2"/>
    <s v="江苏京信电子有限公司(Cable)"/>
    <s v="자동차(일반)"/>
    <s v="AVS"/>
    <n v="100019297"/>
    <s v="AVS"/>
    <s v="3SQ"/>
    <s v="L"/>
    <s v="NPS"/>
    <n v="1500"/>
    <s v="완제품"/>
    <s v="AVS 3SQ(상품)"/>
    <s v="A/R송장 (IN)"/>
    <n v="1500"/>
    <s v="M"/>
    <n v="44.3"/>
    <n v="2.19"/>
    <n v="3284.55"/>
  </r>
  <r>
    <x v="2"/>
    <s v="顾客"/>
    <s v="內需"/>
    <s v="-無-"/>
    <s v="C00001"/>
    <x v="2"/>
    <s v="江苏京信电子有限公司(Cable)"/>
    <s v="자동차(일반)"/>
    <s v="AVS"/>
    <n v="190000402"/>
    <s v="AVS"/>
    <s v="3SQ"/>
    <s v="W"/>
    <s v="NPS"/>
    <n v="1500"/>
    <s v="완제품"/>
    <s v="AVS 3SQ(상품)"/>
    <s v="A/R송장 (IN)"/>
    <n v="1500"/>
    <s v="M"/>
    <n v="44.3"/>
    <n v="2.19"/>
    <n v="3284.55"/>
  </r>
  <r>
    <x v="2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1180"/>
    <s v="M"/>
    <n v="84.42"/>
    <n v="5.04"/>
    <n v="5946.85"/>
  </r>
  <r>
    <x v="2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3000"/>
    <s v="M"/>
    <n v="214.62"/>
    <n v="5.04"/>
    <n v="15119.1"/>
  </r>
  <r>
    <x v="2"/>
    <s v="顾客"/>
    <s v="內需"/>
    <s v="-無-"/>
    <s v="C00001"/>
    <x v="2"/>
    <s v="江苏京信电子有限公司(Cable)"/>
    <s v="자동차(일반)"/>
    <s v="AVS"/>
    <n v="100000449"/>
    <s v="AVS"/>
    <s v="5SQ"/>
    <s v="R"/>
    <m/>
    <n v="200"/>
    <s v="완제품"/>
    <s v="AVS 5SQ(완제품)"/>
    <s v="A/R송장 (IN)"/>
    <n v="1200"/>
    <s v="M"/>
    <n v="56.44"/>
    <n v="3.47"/>
    <n v="4169.76"/>
  </r>
  <r>
    <x v="2"/>
    <s v="顾客"/>
    <s v="內需"/>
    <s v="-無-"/>
    <s v="C00001"/>
    <x v="2"/>
    <s v="江苏京信电子有限公司(Cable)"/>
    <s v="자동차(일반)"/>
    <s v="AVS"/>
    <n v="100000439"/>
    <s v="AVS"/>
    <s v="5SQ"/>
    <s v="G"/>
    <m/>
    <n v="200"/>
    <s v="완제품"/>
    <s v="AVS 5SQ(완제품)"/>
    <s v="A/R송장 (IN)"/>
    <n v="1000"/>
    <s v="M"/>
    <n v="47.03"/>
    <n v="3.47"/>
    <n v="3474.8"/>
  </r>
  <r>
    <x v="2"/>
    <s v="顾客"/>
    <s v="內需"/>
    <s v="-無-"/>
    <s v="C00001"/>
    <x v="2"/>
    <s v="江苏京信电子有限公司(Cable)"/>
    <s v="자동차(일반)"/>
    <s v="AVS"/>
    <n v="100000439"/>
    <s v="AVS"/>
    <s v="5SQ"/>
    <s v="G"/>
    <m/>
    <n v="200"/>
    <s v="완제품"/>
    <s v="AVS 5SQ(완제품)"/>
    <s v="A/R송장 (IN)"/>
    <n v="2160"/>
    <s v="M"/>
    <n v="101.58"/>
    <n v="3.47"/>
    <n v="7505.57"/>
  </r>
  <r>
    <x v="2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1800"/>
    <s v="M"/>
    <n v="128.77000000000001"/>
    <n v="5.04"/>
    <n v="9071.4599999999991"/>
  </r>
  <r>
    <x v="2"/>
    <s v="顾客"/>
    <s v="內需"/>
    <s v="-無-"/>
    <s v="C00001"/>
    <x v="2"/>
    <s v="江苏京信电子有限公司(Cable)"/>
    <s v="자동차(일반)"/>
    <s v="AVS"/>
    <n v="100000449"/>
    <s v="AVS"/>
    <s v="5SQ"/>
    <s v="R"/>
    <m/>
    <n v="200"/>
    <s v="완제품"/>
    <s v="AVS 5SQ(완제품)"/>
    <s v="A/R송장 (IN)"/>
    <n v="1000"/>
    <s v="M"/>
    <n v="47.03"/>
    <n v="3.47"/>
    <n v="3474.8"/>
  </r>
  <r>
    <x v="2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150"/>
    <s v="M"/>
    <n v="10.73"/>
    <n v="5.04"/>
    <n v="755.96"/>
  </r>
  <r>
    <x v="2"/>
    <s v="顾客"/>
    <s v="內需"/>
    <s v="-無-"/>
    <s v="C00001"/>
    <x v="2"/>
    <s v="江苏京信电子有限公司(Cable)"/>
    <s v="자동차(일반)"/>
    <s v="AVS"/>
    <n v="100000449"/>
    <s v="AVS"/>
    <s v="5SQ"/>
    <s v="R"/>
    <m/>
    <n v="200"/>
    <s v="완제품"/>
    <s v="AVS 5SQ(완제품)"/>
    <s v="A/R송장 (IN)"/>
    <n v="1000"/>
    <s v="M"/>
    <n v="47.03"/>
    <n v="3.47"/>
    <n v="3474.8"/>
  </r>
  <r>
    <x v="2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900"/>
    <s v="M"/>
    <n v="64.39"/>
    <n v="5.04"/>
    <n v="4535.7299999999996"/>
  </r>
  <r>
    <x v="2"/>
    <s v="顾客"/>
    <s v="內需"/>
    <s v="-無-"/>
    <s v="C00001"/>
    <x v="2"/>
    <s v="江苏京信电子有限公司(Cable)"/>
    <s v="자동차(일반)"/>
    <s v="AVS"/>
    <n v="100000456"/>
    <s v="AVS"/>
    <s v="5SQ"/>
    <s v="Y"/>
    <m/>
    <n v="200"/>
    <s v="완제품"/>
    <s v="AVS 5SQ(완제품)"/>
    <s v="A/R송장 (IN)"/>
    <n v="800"/>
    <s v="M"/>
    <n v="37.619999999999997"/>
    <n v="3.47"/>
    <n v="2779.84"/>
  </r>
  <r>
    <x v="2"/>
    <s v="顾客"/>
    <s v="內需"/>
    <s v="-無-"/>
    <s v="C00001"/>
    <x v="2"/>
    <s v="江苏京信电子有限公司(Cable)"/>
    <s v="자동차(일반)"/>
    <s v="AVS"/>
    <n v="190000459"/>
    <s v="AVS"/>
    <s v="8SQ"/>
    <s v="B"/>
    <m/>
    <n v="150"/>
    <s v="완제품"/>
    <s v="AVS 8SQ(완제품)"/>
    <s v="A/R송장 (IN)"/>
    <n v="750"/>
    <s v="M"/>
    <n v="53.66"/>
    <n v="5.04"/>
    <n v="3779.78"/>
  </r>
  <r>
    <x v="2"/>
    <s v="顾客"/>
    <s v="內需"/>
    <s v="-無-"/>
    <s v="C00001"/>
    <x v="2"/>
    <s v="江苏京信电子有限公司(Cable)"/>
    <s v="자동차(일반)"/>
    <s v="AVS"/>
    <n v="100000397"/>
    <s v="AVS"/>
    <s v="3SQ"/>
    <s v="B"/>
    <m/>
    <n v="300"/>
    <s v="완제품"/>
    <s v="AVS 3SQ(상품)"/>
    <s v="A/R송장 (IN)"/>
    <n v="300"/>
    <s v="M"/>
    <n v="8.86"/>
    <n v="2.19"/>
    <n v="656.91"/>
  </r>
  <r>
    <x v="2"/>
    <s v="顾客"/>
    <s v="內需"/>
    <s v="-無-"/>
    <s v="C00001"/>
    <x v="2"/>
    <s v="江苏京信电子有限公司(Cable)"/>
    <s v="자동차(일반)"/>
    <s v="AVS"/>
    <n v="100000410"/>
    <s v="AVS"/>
    <s v="3SQ"/>
    <s v="L"/>
    <m/>
    <n v="300"/>
    <s v="완제품"/>
    <s v="AVS 3SQ(상품)"/>
    <s v="A/R송장 (IN)"/>
    <n v="300"/>
    <s v="M"/>
    <n v="8.86"/>
    <n v="2.19"/>
    <n v="656.91"/>
  </r>
  <r>
    <x v="2"/>
    <s v="顾客"/>
    <s v="內需"/>
    <s v="-無-"/>
    <s v="C00001"/>
    <x v="2"/>
    <s v="江苏京信电子有限公司(Cable)"/>
    <s v="자동차(일반)"/>
    <s v="AVS"/>
    <n v="100000399"/>
    <s v="AVS"/>
    <s v="3SQ"/>
    <s v="O"/>
    <m/>
    <n v="300"/>
    <s v="완제품"/>
    <s v="AVS 3SQ(상품)"/>
    <s v="A/R송장 (IN)"/>
    <n v="180"/>
    <s v="M"/>
    <n v="5.32"/>
    <n v="2.19"/>
    <n v="394.15"/>
  </r>
  <r>
    <x v="2"/>
    <s v="顾客"/>
    <s v="內需"/>
    <s v="-無-"/>
    <s v="C00001"/>
    <x v="2"/>
    <s v="江苏京信电子有限公司(Cable)"/>
    <s v="자동차(일반)"/>
    <s v="AVS"/>
    <n v="100000419"/>
    <s v="AVS"/>
    <s v="3SQ"/>
    <s v="R"/>
    <m/>
    <n v="300"/>
    <s v="완제품"/>
    <s v="AVS 3SQ(상품)"/>
    <s v="A/R송장 (IN)"/>
    <n v="900"/>
    <s v="M"/>
    <n v="26.58"/>
    <n v="2.19"/>
    <n v="1970.73"/>
  </r>
  <r>
    <x v="2"/>
    <s v="顾客"/>
    <s v="內需"/>
    <s v="-無-"/>
    <s v="C00001"/>
    <x v="2"/>
    <s v="江苏京信电子有限公司(Cable)"/>
    <s v="자동차(일반)"/>
    <s v="AVS"/>
    <n v="100000426"/>
    <s v="AVS"/>
    <s v="3SQ"/>
    <s v="W"/>
    <m/>
    <n v="300"/>
    <s v="완제품"/>
    <s v="AVS 3SQ(상품)"/>
    <s v="A/R송장 (IN)"/>
    <n v="600"/>
    <s v="M"/>
    <n v="17.72"/>
    <n v="2.19"/>
    <n v="1313.82"/>
  </r>
  <r>
    <x v="2"/>
    <s v="顾客"/>
    <s v="內需"/>
    <s v="-無-"/>
    <s v="C00001"/>
    <x v="2"/>
    <s v="江苏京信电子有限公司(Cable)"/>
    <s v="자동차(일반)"/>
    <s v="AVS"/>
    <n v="100000429"/>
    <s v="AVS"/>
    <s v="3SQ"/>
    <s v="Y"/>
    <m/>
    <n v="300"/>
    <s v="완제품"/>
    <s v="AVS 3SQ(상품)"/>
    <s v="A/R송장 (IN)"/>
    <n v="600"/>
    <s v="M"/>
    <n v="17.72"/>
    <n v="2.19"/>
    <n v="1313.82"/>
  </r>
  <r>
    <x v="2"/>
    <s v="顾客"/>
    <s v="內需"/>
    <s v="-無-"/>
    <s v="C00001"/>
    <x v="2"/>
    <s v="江苏京信电子有限公司(Cable)"/>
    <s v="자동차(일반)"/>
    <s v="AVS"/>
    <n v="100000435"/>
    <s v="AVS"/>
    <s v="5SQ"/>
    <s v="B"/>
    <m/>
    <n v="200"/>
    <s v="완제품"/>
    <s v="AVS 5SQ(완제품)"/>
    <s v="A/R송장 (IN)"/>
    <n v="200"/>
    <s v="M"/>
    <n v="9.41"/>
    <n v="3.47"/>
    <n v="694.96"/>
  </r>
  <r>
    <x v="2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1050"/>
    <s v="M"/>
    <n v="75.12"/>
    <n v="5.04"/>
    <n v="5291.69"/>
  </r>
  <r>
    <x v="2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4800"/>
    <s v="M"/>
    <n v="141.74"/>
    <n v="2.19"/>
    <n v="10510.56"/>
  </r>
  <r>
    <x v="2"/>
    <s v="顾客"/>
    <s v="內需"/>
    <s v="-無-"/>
    <s v="C00001"/>
    <x v="2"/>
    <s v="江苏京信电子有限公司(Cable)"/>
    <s v="자동차(일반)"/>
    <s v="AVS"/>
    <n v="100000419"/>
    <s v="AVS"/>
    <s v="3SQ"/>
    <s v="R"/>
    <m/>
    <n v="300"/>
    <s v="완제품"/>
    <s v="AVS 3SQ(상품)"/>
    <s v="A/R송장 (IN)"/>
    <n v="2030"/>
    <s v="M"/>
    <n v="59.95"/>
    <n v="2.19"/>
    <n v="4445.09"/>
  </r>
  <r>
    <x v="2"/>
    <s v="顾客"/>
    <s v="內需"/>
    <s v="-無-"/>
    <s v="C00001"/>
    <x v="2"/>
    <s v="江苏京信电子有限公司(Cable)"/>
    <s v="자동차(일반)"/>
    <s v="AVS"/>
    <n v="100000426"/>
    <s v="AVS"/>
    <s v="3SQ"/>
    <s v="W"/>
    <m/>
    <n v="300"/>
    <s v="완제품"/>
    <s v="AVS 3SQ(상품)"/>
    <s v="A/R송장 (IN)"/>
    <n v="1800"/>
    <s v="M"/>
    <n v="53.15"/>
    <n v="2.19"/>
    <n v="3941.46"/>
  </r>
  <r>
    <x v="2"/>
    <s v="顾客"/>
    <s v="內需"/>
    <s v="-無-"/>
    <s v="C00001"/>
    <x v="2"/>
    <s v="江苏京信电子有限公司(Cable)"/>
    <s v="자동차(일반)"/>
    <s v="AVS"/>
    <n v="100000429"/>
    <s v="AVS"/>
    <s v="3SQ"/>
    <s v="Y"/>
    <m/>
    <n v="300"/>
    <s v="완제품"/>
    <s v="AVS 3SQ(상품)"/>
    <s v="A/R송장 (IN)"/>
    <n v="1200"/>
    <s v="M"/>
    <n v="35.44"/>
    <n v="2.19"/>
    <n v="2627.64"/>
  </r>
  <r>
    <x v="2"/>
    <s v="顾客"/>
    <s v="內需"/>
    <s v="-無-"/>
    <s v="C00001"/>
    <x v="2"/>
    <s v="江苏京信电子有限公司(Cable)"/>
    <s v="자동차(일반)"/>
    <s v="AVS"/>
    <n v="190000001"/>
    <s v="AVS"/>
    <s v="3SQ"/>
    <s v="R"/>
    <s v="NPS"/>
    <n v="1500"/>
    <s v="완제품"/>
    <s v="AVS 3SQ(상품)"/>
    <s v="A/R송장 (IN)"/>
    <n v="3000"/>
    <s v="M"/>
    <n v="88.59"/>
    <n v="2.19"/>
    <n v="6569.1"/>
  </r>
  <r>
    <x v="2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3600"/>
    <s v="M"/>
    <n v="257.54000000000002"/>
    <n v="5.04"/>
    <n v="18142.919999999998"/>
  </r>
  <r>
    <x v="2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2400"/>
    <s v="M"/>
    <n v="171.7"/>
    <n v="5.04"/>
    <n v="12095.28"/>
  </r>
  <r>
    <x v="2"/>
    <s v="顾客"/>
    <s v="內需"/>
    <s v="-無-"/>
    <s v="C00001"/>
    <x v="2"/>
    <s v="江苏京信电子有限公司(Cable)"/>
    <s v="자동차(일반)"/>
    <s v="AVS"/>
    <n v="100000454"/>
    <s v="AVS"/>
    <s v="5SQ"/>
    <s v="W"/>
    <m/>
    <n v="200"/>
    <s v="완제품"/>
    <s v="AVS 5SQ(완제품)"/>
    <s v="A/R송장 (IN)"/>
    <n v="600"/>
    <s v="M"/>
    <n v="28.22"/>
    <n v="3.47"/>
    <n v="2084.88"/>
  </r>
  <r>
    <x v="2"/>
    <s v="顾客"/>
    <s v="內需"/>
    <s v="-無-"/>
    <s v="C00001"/>
    <x v="2"/>
    <s v="江苏京信电子有限公司(Cable)"/>
    <s v="자동차(일반)"/>
    <s v="AVS"/>
    <n v="100000449"/>
    <s v="AVS"/>
    <s v="5SQ"/>
    <s v="R"/>
    <m/>
    <n v="200"/>
    <s v="완제품"/>
    <s v="AVS 5SQ(완제품)"/>
    <s v="A/R송장 (IN)"/>
    <n v="2600"/>
    <s v="M"/>
    <n v="122.28"/>
    <n v="3.47"/>
    <n v="9034.48"/>
  </r>
  <r>
    <x v="2"/>
    <s v="顾客"/>
    <s v="內需"/>
    <s v="-無-"/>
    <s v="C00001"/>
    <x v="2"/>
    <s v="江苏京信电子有限公司(Cable)"/>
    <s v="자동차(일반)"/>
    <s v="AVS"/>
    <n v="100000435"/>
    <s v="AVS"/>
    <s v="5SQ"/>
    <s v="B"/>
    <m/>
    <n v="200"/>
    <s v="완제품"/>
    <s v="AVS 5SQ(완제품)"/>
    <s v="A/R송장 (IN)"/>
    <n v="2000"/>
    <s v="M"/>
    <n v="94.06"/>
    <n v="3.47"/>
    <n v="6949.6"/>
  </r>
  <r>
    <x v="2"/>
    <s v="顾客"/>
    <s v="內需"/>
    <s v="-無-"/>
    <s v="C00016"/>
    <x v="6"/>
    <s v="常州庆福机电有限公司"/>
    <s v="자동차(일반)"/>
    <s v="AVS"/>
    <n v="100000454"/>
    <s v="AVS"/>
    <s v="5SQ"/>
    <s v="W"/>
    <m/>
    <n v="200"/>
    <s v="완제품"/>
    <s v="AVS 5SQ(완제품)"/>
    <s v="A/R송장 (IN)"/>
    <n v="1000"/>
    <s v="M"/>
    <n v="47.03"/>
    <n v="3.43"/>
    <n v="3431.5"/>
  </r>
  <r>
    <x v="2"/>
    <s v="顾客"/>
    <s v="內需"/>
    <s v="-無-"/>
    <s v="C00016"/>
    <x v="6"/>
    <s v="常州庆福机电有限公司"/>
    <s v="자동차(일반)"/>
    <s v="AVS"/>
    <n v="100000435"/>
    <s v="AVS"/>
    <s v="5SQ"/>
    <s v="B"/>
    <m/>
    <n v="200"/>
    <s v="완제품"/>
    <s v="AVS 5SQ(완제품)"/>
    <s v="A/R송장 (IN)"/>
    <n v="1000"/>
    <s v="M"/>
    <n v="47.03"/>
    <n v="3.43"/>
    <n v="3431.5"/>
  </r>
  <r>
    <x v="2"/>
    <s v="顾客"/>
    <s v="內需"/>
    <s v="-無-"/>
    <s v="C00001"/>
    <x v="2"/>
    <s v="江苏京信电子有限公司(Cable)"/>
    <s v="자동차(특수)"/>
    <s v="자동차특수전선/기타"/>
    <n v="100005755"/>
    <s v="ATW-FEP"/>
    <s v="0.5SQ"/>
    <s v="Gr"/>
    <m/>
    <n v="1000"/>
    <s v="상품"/>
    <s v="ATW-FEP 0.5SQ(상품)"/>
    <s v="A/R송장 (IN)"/>
    <n v="1000"/>
    <s v="M"/>
    <n v="3.43"/>
    <n v="1.1200000000000001"/>
    <n v="1115"/>
  </r>
  <r>
    <x v="2"/>
    <s v="顾客"/>
    <s v="內需"/>
    <s v="-無-"/>
    <s v="C00001"/>
    <x v="2"/>
    <s v="江苏京信电子有限公司(Cable)"/>
    <s v="자동차(특수)"/>
    <s v="자동차특수전선/기타"/>
    <n v="100005769"/>
    <s v="ATW-FEP"/>
    <s v="0.5SQ"/>
    <s v="Y"/>
    <m/>
    <n v="1000"/>
    <s v="상품"/>
    <s v="ATW-FEP 0.5SQ(상품)"/>
    <s v="A/R송장 (IN)"/>
    <n v="1000"/>
    <s v="M"/>
    <n v="3.43"/>
    <n v="1.1200000000000001"/>
    <n v="1115"/>
  </r>
  <r>
    <x v="2"/>
    <s v="顾客"/>
    <s v="內需"/>
    <s v="-無-"/>
    <s v="C00001"/>
    <x v="2"/>
    <s v="江苏京信电子有限公司(Cable)"/>
    <s v="자동차(특수)"/>
    <s v="자동차특수전선/기타"/>
    <n v="100005780"/>
    <s v="ATW-FEP"/>
    <s v="0.85SQ"/>
    <s v="R"/>
    <m/>
    <n v="1000"/>
    <s v="상품"/>
    <s v="ATW-FEP 0.85SQ(상품)"/>
    <s v="A/R송장 (IN)"/>
    <n v="1000"/>
    <s v="M"/>
    <n v="3.43"/>
    <n v="1.42"/>
    <n v="1422.2"/>
  </r>
  <r>
    <x v="2"/>
    <s v="顾客"/>
    <s v="內需"/>
    <s v="-無-"/>
    <s v="C00001"/>
    <x v="2"/>
    <s v="江苏京信电子有限公司(Cable)"/>
    <s v="자동차(특수)"/>
    <s v="자동차특수전선/기타"/>
    <n v="100021875"/>
    <s v="ATW-FEP"/>
    <s v="0.5SQ"/>
    <s v="L/B"/>
    <m/>
    <n v="1000"/>
    <s v="상품"/>
    <s v="ATW-FEP 0.5SQ(상품)"/>
    <s v="A/R송장 (IN)"/>
    <n v="1000"/>
    <s v="M"/>
    <n v="3.43"/>
    <n v="1.1200000000000001"/>
    <n v="1115"/>
  </r>
  <r>
    <x v="2"/>
    <s v="顾客"/>
    <s v="內需"/>
    <s v="-無-"/>
    <s v="C00001"/>
    <x v="2"/>
    <s v="江苏京信电子有限公司(Cable)"/>
    <s v="자동차(특수)"/>
    <s v="자동차특수전선/기타"/>
    <n v="100005764"/>
    <s v="ATW-FEP"/>
    <s v="0.5SQ"/>
    <s v="L"/>
    <m/>
    <n v="1000"/>
    <s v="상품"/>
    <s v="ATW-FEP 0.5SQ(상품)"/>
    <s v="A/R송장 (IN)"/>
    <n v="1000"/>
    <s v="M"/>
    <n v="3.43"/>
    <n v="1.1200000000000001"/>
    <n v="1115"/>
  </r>
  <r>
    <x v="2"/>
    <s v="顾客"/>
    <s v="內需"/>
    <s v="-無-"/>
    <s v="C00001"/>
    <x v="2"/>
    <s v="江苏京信电子有限公司(Cable)"/>
    <s v="자동차(특수)"/>
    <s v="자동차특수전선/기타"/>
    <n v="100005764"/>
    <s v="ATW-FEP"/>
    <s v="0.5SQ"/>
    <s v="L"/>
    <m/>
    <n v="1000"/>
    <s v="상품"/>
    <s v="ATW-FEP 0.5SQ(상품)"/>
    <s v="A/R송장 (IN)"/>
    <n v="1000"/>
    <s v="M"/>
    <n v="3.43"/>
    <n v="1.1200000000000001"/>
    <n v="1115"/>
  </r>
  <r>
    <x v="2"/>
    <s v="顾客"/>
    <s v="內需"/>
    <s v="-無-"/>
    <s v="C00001"/>
    <x v="2"/>
    <s v="江苏京信电子有限公司(Cable)"/>
    <s v="자동차(특수)"/>
    <s v="자동차특수전선/기타"/>
    <n v="100005766"/>
    <s v="ATW-FEP"/>
    <s v="0.5SQ"/>
    <s v="R"/>
    <m/>
    <n v="1000"/>
    <s v="상품"/>
    <s v="ATW-FEP 0.5SQ(상품)"/>
    <s v="A/R송장 (IN)"/>
    <n v="1000"/>
    <s v="M"/>
    <n v="3.43"/>
    <n v="1.1200000000000001"/>
    <n v="1115"/>
  </r>
  <r>
    <x v="2"/>
    <s v="顾客"/>
    <s v="內需"/>
    <s v="-無-"/>
    <s v="C00001"/>
    <x v="2"/>
    <s v="江苏京信电子有限公司(Cable)"/>
    <s v="자동차(특수)"/>
    <s v="자동차특수전선/기타"/>
    <n v="100005766"/>
    <s v="ATW-FEP"/>
    <s v="0.5SQ"/>
    <s v="R"/>
    <m/>
    <n v="1000"/>
    <s v="상품"/>
    <s v="ATW-FEP 0.5SQ(상품)"/>
    <s v="A/R송장 (IN)"/>
    <n v="1000"/>
    <s v="M"/>
    <n v="3.43"/>
    <n v="1.1200000000000001"/>
    <n v="1115"/>
  </r>
  <r>
    <x v="2"/>
    <s v="顾客"/>
    <s v="內需"/>
    <s v="-無-"/>
    <s v="C00001"/>
    <x v="2"/>
    <s v="江苏京信电子有限公司(Cable)"/>
    <s v="자동차(특수)"/>
    <s v="자동차특수전선/기타"/>
    <n v="100021876"/>
    <s v="ATW-FEP"/>
    <s v="0.5SQ"/>
    <s v="Br/W"/>
    <m/>
    <n v="1000"/>
    <s v="상품"/>
    <s v="ATW-FEP 0.5SQ(상품)"/>
    <s v="A/R송장 (IN)"/>
    <n v="1000"/>
    <s v="M"/>
    <n v="3.43"/>
    <n v="1.1200000000000001"/>
    <n v="1115"/>
  </r>
  <r>
    <x v="2"/>
    <s v="顾客"/>
    <s v="內需"/>
    <s v="-無-"/>
    <s v="C00001"/>
    <x v="2"/>
    <s v="江苏京信电子有限公司(Cable)"/>
    <s v="자동차(특수)"/>
    <s v="SHIELD WIRE_조사"/>
    <n v="100026956"/>
    <s v="AHEX-BS"/>
    <s v="3SQ"/>
    <s v="O"/>
    <s v="(VCX)"/>
    <n v="2000"/>
    <s v="상품"/>
    <s v="AHEX-BS 3SQ(상품)"/>
    <s v="A/R송장 (IN)"/>
    <n v="3500"/>
    <s v="M"/>
    <n v="159.22"/>
    <n v="5.31"/>
    <n v="18579.75"/>
  </r>
  <r>
    <x v="2"/>
    <s v="顾客"/>
    <s v="內需"/>
    <s v="-無-"/>
    <s v="C00001"/>
    <x v="2"/>
    <s v="江苏京信电子有限公司(Cable)"/>
    <s v="자동차(특수)"/>
    <s v="SHIELD WIRE_조사"/>
    <n v="100026956"/>
    <s v="AHEX-BS"/>
    <s v="3SQ"/>
    <s v="O"/>
    <s v="(VCX)"/>
    <n v="2000"/>
    <s v="상품"/>
    <s v="AHEX-BS 3SQ(상품)"/>
    <s v="A/R송장 (IN)"/>
    <n v="4000"/>
    <s v="M"/>
    <n v="181.96"/>
    <n v="5.31"/>
    <n v="21234"/>
  </r>
  <r>
    <x v="2"/>
    <s v="顾客"/>
    <s v="內需"/>
    <s v="-無-"/>
    <s v="C00001"/>
    <x v="2"/>
    <s v="江苏京信电子有限公司(Cable)"/>
    <s v="자동차(특수)"/>
    <s v="SHIELD WIRE_조사"/>
    <n v="100026956"/>
    <s v="AHEX-BS"/>
    <s v="3SQ"/>
    <s v="O"/>
    <s v="(VCX)"/>
    <n v="2000"/>
    <s v="상품"/>
    <s v="AHEX-BS 3SQ(상품)"/>
    <s v="A/R송장 (IN)"/>
    <n v="1500"/>
    <s v="M"/>
    <n v="68.239999999999995"/>
    <n v="5.31"/>
    <n v="7962.75"/>
  </r>
  <r>
    <x v="2"/>
    <s v="顾客"/>
    <s v="內需"/>
    <s v="-無-"/>
    <s v="C00001"/>
    <x v="2"/>
    <s v="江苏京信电子有限公司(Cable)"/>
    <s v="자동차(특수)"/>
    <s v="SHIELD WIRE_조사"/>
    <n v="100026956"/>
    <s v="AHEX-BS"/>
    <s v="3SQ"/>
    <s v="O"/>
    <s v="(VCX)"/>
    <n v="2000"/>
    <s v="상품"/>
    <s v="AHEX-BS 3SQ(상품)"/>
    <s v="A/R송장 (IN)"/>
    <n v="14000"/>
    <s v="M"/>
    <n v="636.86"/>
    <n v="5.31"/>
    <n v="74319"/>
  </r>
  <r>
    <x v="2"/>
    <s v="顾客"/>
    <s v="內需"/>
    <s v="-無-"/>
    <s v="C00001"/>
    <x v="2"/>
    <s v="江苏京信电子有限公司(Cable)"/>
    <s v="자동차(조사)"/>
    <s v="자동차조사전선"/>
    <n v="100004977"/>
    <s v="AEXHSF"/>
    <s v="15SQ"/>
    <s v="B"/>
    <m/>
    <n v="1500"/>
    <s v="상품"/>
    <s v="AEXHSF 15SQ(상품)"/>
    <s v="A/R송장 (IN)"/>
    <n v="1650"/>
    <s v="M"/>
    <n v="222.12"/>
    <n v="11.38"/>
    <n v="18779.810000000001"/>
  </r>
  <r>
    <x v="2"/>
    <s v="顾客"/>
    <s v="內需"/>
    <s v="-無-"/>
    <s v="C00001"/>
    <x v="2"/>
    <s v="江苏京信电子有限公司(Cable)"/>
    <s v="자동차(조사)"/>
    <s v="자동차조사전선"/>
    <n v="100004978"/>
    <s v="AEXHSF"/>
    <s v="15SQ"/>
    <s v="R"/>
    <m/>
    <n v="1500"/>
    <s v="상품"/>
    <s v="AEXHSF 15SQ(상품)"/>
    <s v="A/R송장 (IN)"/>
    <n v="3050"/>
    <s v="M"/>
    <n v="410.59"/>
    <n v="11.38"/>
    <n v="34714.19"/>
  </r>
  <r>
    <x v="2"/>
    <s v="顾客"/>
    <s v="內需"/>
    <s v="-無-"/>
    <s v="C00001"/>
    <x v="2"/>
    <s v="江苏京信电子有限公司(Cable)"/>
    <s v="자동차(조사)"/>
    <s v="AEXF"/>
    <n v="100003653"/>
    <s v="AEXF"/>
    <s v="3SQ"/>
    <s v="W"/>
    <m/>
    <n v="300"/>
    <s v="완제품"/>
    <s v="AEXF 3SQ(완제품)"/>
    <s v="A/R송장 (IN)"/>
    <n v="600"/>
    <s v="M"/>
    <n v="16.239999999999998"/>
    <n v="2.15"/>
    <n v="1290.5999999999999"/>
  </r>
  <r>
    <x v="2"/>
    <s v="顾客"/>
    <s v="內需"/>
    <s v="-無-"/>
    <s v="C00001"/>
    <x v="2"/>
    <s v="江苏京信电子有限公司(Cable)"/>
    <s v="자동차(조사)"/>
    <s v="AEXF"/>
    <n v="100003641"/>
    <s v="AEXF"/>
    <s v="3SQ"/>
    <s v="G"/>
    <m/>
    <n v="300"/>
    <s v="완제품"/>
    <s v="AEXF 3SQ(완제품)"/>
    <s v="A/R송장 (IN)"/>
    <n v="1200"/>
    <s v="M"/>
    <n v="32.479999999999997"/>
    <n v="2.15"/>
    <n v="2581.1999999999998"/>
  </r>
  <r>
    <x v="2"/>
    <s v="顾客"/>
    <s v="內需"/>
    <s v="-無-"/>
    <s v="C00001"/>
    <x v="2"/>
    <s v="江苏京信电子有限公司(Cable)"/>
    <s v="자동차(조사)"/>
    <s v="AEXF"/>
    <n v="100003676"/>
    <s v="AEXF"/>
    <s v="8SQ"/>
    <s v="B"/>
    <m/>
    <n v="150"/>
    <s v="완제품"/>
    <s v="AEXF 8SQ(완제품)"/>
    <s v="A/R송장 (IN)"/>
    <n v="1200"/>
    <s v="M"/>
    <n v="85.8"/>
    <n v="5.53"/>
    <n v="6639.48"/>
  </r>
  <r>
    <x v="2"/>
    <s v="顾客"/>
    <s v="內需"/>
    <s v="-無-"/>
    <s v="C00001"/>
    <x v="2"/>
    <s v="江苏京信电子有限公司(Cable)"/>
    <s v="자동차(조사)"/>
    <s v="AEXF"/>
    <n v="100003653"/>
    <s v="AEXF"/>
    <s v="3SQ"/>
    <s v="W"/>
    <m/>
    <n v="300"/>
    <s v="완제품"/>
    <s v="AEXF 3SQ(완제품)"/>
    <s v="A/R송장 (IN)"/>
    <n v="900"/>
    <s v="M"/>
    <n v="24.36"/>
    <n v="2.15"/>
    <n v="1935.9"/>
  </r>
  <r>
    <x v="2"/>
    <s v="顾客"/>
    <s v="內需"/>
    <s v="-無-"/>
    <s v="C00001"/>
    <x v="2"/>
    <s v="江苏京信电子有限公司(Cable)"/>
    <s v="자동차(조사)"/>
    <s v="AEXF"/>
    <n v="100003663"/>
    <s v="AEXF"/>
    <s v="5SQ"/>
    <s v="B"/>
    <m/>
    <n v="200"/>
    <s v="완제품"/>
    <s v="AEXF 5SQ(완제품)"/>
    <s v="A/R송장 (IN)"/>
    <n v="1000"/>
    <s v="M"/>
    <n v="47.07"/>
    <n v="3.7"/>
    <n v="3704.3"/>
  </r>
  <r>
    <x v="2"/>
    <s v="顾客"/>
    <s v="內需"/>
    <s v="-無-"/>
    <s v="C00001"/>
    <x v="2"/>
    <s v="江苏京信电子有限公司(Cable)"/>
    <s v="자동차(조사)"/>
    <s v="AEXF"/>
    <n v="100003650"/>
    <s v="AEXF"/>
    <s v="3SQ"/>
    <s v="R"/>
    <m/>
    <n v="300"/>
    <s v="완제품"/>
    <s v="AEXF 3SQ(완제품)"/>
    <s v="A/R송장 (IN)"/>
    <n v="1200"/>
    <s v="M"/>
    <n v="32.479999999999997"/>
    <n v="2.15"/>
    <n v="2581.1999999999998"/>
  </r>
  <r>
    <x v="2"/>
    <s v="顾客"/>
    <s v="內需"/>
    <s v="-無-"/>
    <s v="C00001"/>
    <x v="2"/>
    <s v="江苏京信电子有限公司(Cable)"/>
    <s v="자동차(조사)"/>
    <s v="AEXF"/>
    <n v="100003650"/>
    <s v="AEXF"/>
    <s v="3SQ"/>
    <s v="R"/>
    <m/>
    <n v="300"/>
    <s v="완제품"/>
    <s v="AEXF 3SQ(완제품)"/>
    <s v="A/R송장 (IN)"/>
    <n v="3900"/>
    <s v="M"/>
    <n v="105.57"/>
    <n v="2.15"/>
    <n v="8388.9"/>
  </r>
  <r>
    <x v="2"/>
    <s v="顾客"/>
    <s v="內需"/>
    <s v="-無-"/>
    <s v="C00001"/>
    <x v="2"/>
    <s v="江苏京信电子有限公司(Cable)"/>
    <s v="자동차(조사)"/>
    <s v="AEXF"/>
    <n v="100003653"/>
    <s v="AEXF"/>
    <s v="3SQ"/>
    <s v="W"/>
    <m/>
    <n v="300"/>
    <s v="완제품"/>
    <s v="AEXF 3SQ(완제품)"/>
    <s v="A/R송장 (IN)"/>
    <n v="600"/>
    <s v="M"/>
    <n v="16.239999999999998"/>
    <n v="2.15"/>
    <n v="1290.5999999999999"/>
  </r>
  <r>
    <x v="2"/>
    <s v="顾客"/>
    <s v="內需"/>
    <s v="-無-"/>
    <s v="C00001"/>
    <x v="2"/>
    <s v="江苏京信电子有限公司(Cable)"/>
    <s v="자동차(조사)"/>
    <s v="AEXF"/>
    <n v="100003672"/>
    <s v="AEXF"/>
    <s v="5SQ"/>
    <s v="W"/>
    <m/>
    <n v="200"/>
    <s v="완제품"/>
    <s v="AEXF 5SQ(완제품)"/>
    <s v="A/R송장 (IN)"/>
    <n v="1600"/>
    <s v="M"/>
    <n v="75.31"/>
    <n v="3.7"/>
    <n v="5926.88"/>
  </r>
  <r>
    <x v="2"/>
    <s v="顾客"/>
    <s v="內需"/>
    <s v="-無-"/>
    <s v="C00001"/>
    <x v="2"/>
    <s v="江苏京信电子有限公司(Cable)"/>
    <s v="자동차(특수)"/>
    <s v="SHIELD WIRE_조사"/>
    <n v="190005503"/>
    <s v="AESSXF-BS"/>
    <s v="2x0.3SQ"/>
    <s v="Gr(G,W)"/>
    <m/>
    <n v="500"/>
    <s v="완제품"/>
    <s v="AESSXF-BS 2x0.3SQ(완제"/>
    <s v="A/R송장 (IN)"/>
    <n v="1500"/>
    <s v="M"/>
    <n v="21.03"/>
    <n v="1.85"/>
    <n v="2770.5"/>
  </r>
  <r>
    <x v="2"/>
    <s v="顾客"/>
    <s v="內需"/>
    <s v="-無-"/>
    <s v="C00001"/>
    <x v="2"/>
    <s v="江苏京信电子有限公司(Cable)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2100"/>
    <s v="M"/>
    <n v="38.76"/>
    <n v="2.34"/>
    <n v="4920.3"/>
  </r>
  <r>
    <x v="2"/>
    <s v="顾客"/>
    <s v="內需"/>
    <s v="-無-"/>
    <s v="C00001"/>
    <x v="2"/>
    <s v="江苏京信电子有限公司(Cable)"/>
    <s v="자동차(특수)"/>
    <s v="SHIELD WIRE_조사"/>
    <n v="190012435"/>
    <s v="AESSXF-BS"/>
    <s v="1x0.5SQ"/>
    <s v="Gr(W)"/>
    <m/>
    <n v="500"/>
    <s v="완제품"/>
    <s v="AESSXF-BS 1x0.5SQ(완제"/>
    <s v="A/R송장 (IN)"/>
    <n v="1000"/>
    <s v="M"/>
    <n v="10.35"/>
    <n v="1.28"/>
    <n v="1283.7"/>
  </r>
  <r>
    <x v="2"/>
    <s v="顾客"/>
    <s v="內需"/>
    <s v="-無-"/>
    <s v="C00001"/>
    <x v="2"/>
    <s v="江苏京信电子有限公司(Cable)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1500"/>
    <s v="M"/>
    <n v="27.68"/>
    <n v="2.34"/>
    <n v="3514.5"/>
  </r>
  <r>
    <x v="2"/>
    <s v="顾客"/>
    <s v="內需"/>
    <s v="-無-"/>
    <s v="C00001"/>
    <x v="2"/>
    <s v="江苏京信电子有限公司(Cable)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6000"/>
    <s v="M"/>
    <n v="110.73"/>
    <n v="2.34"/>
    <n v="14058"/>
  </r>
  <r>
    <x v="2"/>
    <s v="顾客"/>
    <s v="內需"/>
    <s v="-無-"/>
    <s v="C00001"/>
    <x v="2"/>
    <s v="江苏京信电子有限公司(Cable)"/>
    <s v="자동차(특수)"/>
    <s v="SHIELD WIRE_조사"/>
    <n v="190005530"/>
    <s v="AESSXF-BS"/>
    <s v="4x0.75SQ"/>
    <s v="Gr(B,G,R,W)"/>
    <m/>
    <n v="200"/>
    <s v="완제품"/>
    <s v="AESSXF-BS 4x0.75SQ(완"/>
    <s v="A/R송장 (IN)"/>
    <n v="200"/>
    <s v="M"/>
    <n v="7.64"/>
    <n v="3.83"/>
    <n v="765.54"/>
  </r>
  <r>
    <x v="2"/>
    <s v="顾客"/>
    <s v="內需"/>
    <s v="-無-"/>
    <s v="C00001"/>
    <x v="2"/>
    <s v="江苏京信电子有限公司(Cable)"/>
    <s v="자동차(특수)"/>
    <s v="SHIELD WIRE_조사"/>
    <n v="190005530"/>
    <s v="AESSXF-BS"/>
    <s v="4x0.75SQ"/>
    <s v="Gr(B,G,R,W)"/>
    <m/>
    <n v="200"/>
    <s v="완제품"/>
    <s v="AESSXF-BS 4x0.75SQ(완"/>
    <s v="A/R송장 (IN)"/>
    <n v="200"/>
    <s v="M"/>
    <n v="7.64"/>
    <n v="3.83"/>
    <n v="765.54"/>
  </r>
  <r>
    <x v="2"/>
    <s v="顾客"/>
    <s v="內需"/>
    <s v="-無-"/>
    <s v="C00001"/>
    <x v="2"/>
    <s v="江苏京信电子有限公司(Cable)"/>
    <s v="자동차(특수)"/>
    <s v="SHIELD WIRE_조사"/>
    <n v="190005530"/>
    <s v="AESSXF-BS"/>
    <s v="4x0.75SQ"/>
    <s v="Gr(B,G,R,W)"/>
    <m/>
    <n v="200"/>
    <s v="완제품"/>
    <s v="AESSXF-BS 4x0.75SQ(완"/>
    <s v="A/R송장 (IN)"/>
    <n v="1000"/>
    <s v="M"/>
    <n v="38.22"/>
    <n v="3.83"/>
    <n v="3827.7"/>
  </r>
  <r>
    <x v="2"/>
    <s v="顾客"/>
    <s v="內需"/>
    <s v="-無-"/>
    <s v="C00001"/>
    <x v="2"/>
    <s v="江苏京信电子有限公司(Cable)"/>
    <s v="자동차(특수)"/>
    <s v="SHIELD WIRE_조사"/>
    <n v="190005530"/>
    <s v="AESSXF-BS"/>
    <s v="4x0.75SQ"/>
    <s v="Gr(B,G,R,W)"/>
    <m/>
    <n v="200"/>
    <s v="완제품"/>
    <s v="AESSXF-BS 4x0.75SQ(완"/>
    <s v="A/R송장 (IN)"/>
    <n v="800"/>
    <s v="M"/>
    <n v="30.58"/>
    <n v="3.83"/>
    <n v="3062.16"/>
  </r>
  <r>
    <x v="2"/>
    <s v="顾客"/>
    <s v="內需"/>
    <s v="-無-"/>
    <s v="C00001"/>
    <x v="2"/>
    <s v="江苏京信电子有限公司(Cable)"/>
    <s v="자동차(특수)"/>
    <s v="SHIELD WIRE_조사"/>
    <n v="190005530"/>
    <s v="AESSXF-BS"/>
    <s v="4x0.75SQ"/>
    <s v="Gr(B,G,R,W)"/>
    <m/>
    <n v="200"/>
    <s v="완제품"/>
    <s v="AESSXF-BS 4x0.75SQ(완"/>
    <s v="A/R송장 (IN)"/>
    <n v="1520"/>
    <s v="M"/>
    <n v="58.09"/>
    <n v="3.83"/>
    <n v="5818.1"/>
  </r>
  <r>
    <x v="2"/>
    <s v="顾客"/>
    <s v="內需"/>
    <s v="-無-"/>
    <s v="C00001"/>
    <x v="2"/>
    <s v="江苏京信电子有限公司(Cable)"/>
    <s v="자동차(특수)"/>
    <s v="SHIELD WIRE_조사"/>
    <n v="190005530"/>
    <s v="AESSXF-BS"/>
    <s v="4x0.75SQ"/>
    <s v="Gr(B,G,R,W)"/>
    <m/>
    <n v="200"/>
    <s v="완제품"/>
    <s v="AESSXF-BS 4x0.75SQ(완"/>
    <s v="A/R송장 (IN)"/>
    <n v="1400"/>
    <s v="M"/>
    <n v="53.51"/>
    <n v="3.83"/>
    <n v="5358.78"/>
  </r>
  <r>
    <x v="2"/>
    <s v="顾客"/>
    <s v="內需"/>
    <s v="-無-"/>
    <s v="C00001"/>
    <x v="2"/>
    <s v="江苏京信电子有限公司(Cable)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300"/>
    <s v="M"/>
    <n v="5.54"/>
    <n v="2.34"/>
    <n v="702.9"/>
  </r>
  <r>
    <x v="2"/>
    <s v="顾客"/>
    <s v="內需"/>
    <s v="-無-"/>
    <s v="C00001"/>
    <x v="2"/>
    <s v="江苏京信电子有限公司(Cable)"/>
    <s v="자동차(특수)"/>
    <s v="SHIELD WIRE_조사"/>
    <n v="190005530"/>
    <s v="AESSXF-BS"/>
    <s v="4x0.75SQ"/>
    <s v="Gr(B,G,R,W)"/>
    <m/>
    <n v="200"/>
    <s v="완제품"/>
    <s v="AESSXF-BS 4x0.75SQ(완"/>
    <s v="A/R송장 (IN)"/>
    <n v="1920"/>
    <s v="M"/>
    <n v="73.38"/>
    <n v="3.83"/>
    <n v="7349.18"/>
  </r>
  <r>
    <x v="2"/>
    <s v="顾客"/>
    <s v="內需"/>
    <s v="-無-"/>
    <s v="C00001"/>
    <x v="2"/>
    <s v="江苏京信电子有限公司(Cable)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300"/>
    <s v="M"/>
    <n v="5.54"/>
    <n v="2.34"/>
    <n v="702.9"/>
  </r>
  <r>
    <x v="2"/>
    <s v="顾客"/>
    <s v="內需"/>
    <s v="-無-"/>
    <s v="C00001"/>
    <x v="2"/>
    <s v="江苏京信电子有限公司(Cable)"/>
    <s v="자동차(특수)"/>
    <s v="SHIELD WIRE_조사"/>
    <n v="190005530"/>
    <s v="AESSXF-BS"/>
    <s v="4x0.75SQ"/>
    <s v="Gr(B,G,R,W)"/>
    <m/>
    <n v="200"/>
    <s v="완제품"/>
    <s v="AESSXF-BS 4x0.75SQ(완"/>
    <s v="A/R송장 (IN)"/>
    <n v="400"/>
    <s v="M"/>
    <n v="15.29"/>
    <n v="3.83"/>
    <n v="1531.08"/>
  </r>
  <r>
    <x v="2"/>
    <s v="顾客"/>
    <s v="內需"/>
    <s v="-無-"/>
    <s v="C00001"/>
    <x v="2"/>
    <s v="江苏京信电子有限公司(Cable)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300"/>
    <s v="M"/>
    <n v="5.54"/>
    <n v="2.34"/>
    <n v="702.9"/>
  </r>
  <r>
    <x v="2"/>
    <s v="顾客"/>
    <s v="內需"/>
    <s v="-無-"/>
    <s v="C00001"/>
    <x v="2"/>
    <s v="江苏京信电子有限公司(Cable)"/>
    <s v="자동차(특수)"/>
    <s v="SHIELD WIRE_조사"/>
    <n v="190005530"/>
    <s v="AESSXF-BS"/>
    <s v="4x0.75SQ"/>
    <s v="Gr(B,G,R,W)"/>
    <m/>
    <n v="200"/>
    <s v="완제품"/>
    <s v="AESSXF-BS 4x0.75SQ(완"/>
    <s v="A/R송장 (IN)"/>
    <n v="800"/>
    <s v="M"/>
    <n v="30.58"/>
    <n v="3.83"/>
    <n v="3062.16"/>
  </r>
  <r>
    <x v="2"/>
    <s v="顾客"/>
    <s v="內需"/>
    <s v="-無-"/>
    <s v="C00001"/>
    <x v="2"/>
    <s v="江苏京信电子有限公司(Cable)"/>
    <s v="자동차(특수)"/>
    <s v="SHIELD WIRE_조사"/>
    <n v="100016509"/>
    <s v="AESSXF-BS"/>
    <s v="3x2SQ"/>
    <s v="Gr(B,W,Y)"/>
    <m/>
    <n v="150"/>
    <s v="상품"/>
    <s v="AESSXF-BS 3x2SQ(상품)"/>
    <s v="A/R송장 (IN)"/>
    <n v="3000"/>
    <s v="M"/>
    <n v="70.28"/>
    <n v="7.4"/>
    <n v="22213.200000000001"/>
  </r>
  <r>
    <x v="2"/>
    <s v="顾客"/>
    <s v="內需"/>
    <s v="-無-"/>
    <s v="C00032"/>
    <x v="1"/>
    <s v="Kyungshin Cable international corporation"/>
    <s v="자동차(특수)"/>
    <s v="SHIELD WIRE_조사"/>
    <n v="190005488"/>
    <s v="AESSXF-BS"/>
    <s v="1x0.75SQ"/>
    <s v="Gr(G)"/>
    <m/>
    <n v="500"/>
    <s v="완제품"/>
    <s v="AESSXF-BS 1x0.75SQ(완"/>
    <s v="A/R송장 (IN)"/>
    <n v="370"/>
    <s v="M"/>
    <n v="14.14"/>
    <n v="0.2"/>
    <n v="520.01"/>
  </r>
  <r>
    <x v="2"/>
    <s v="顾客"/>
    <s v="內需"/>
    <s v="-無-"/>
    <s v="C00032"/>
    <x v="1"/>
    <s v="Kyungshin Cable international corporation"/>
    <s v="자동차(특수)"/>
    <s v="SHIELD WIRE_조사"/>
    <n v="190005490"/>
    <s v="AESSXF-BS"/>
    <s v="1x0.75SQ"/>
    <s v="Gr(W)"/>
    <m/>
    <n v="500"/>
    <s v="완제품"/>
    <s v="AESSXF-BS 1x0.75SQ(완"/>
    <s v="A/R송장 (IN)"/>
    <n v="330"/>
    <s v="M"/>
    <n v="12.61"/>
    <n v="0.2"/>
    <n v="463.74"/>
  </r>
  <r>
    <x v="2"/>
    <s v="顾客"/>
    <s v="內需"/>
    <s v="-無-"/>
    <s v="C00032"/>
    <x v="1"/>
    <s v="Kyungshin Cable international corporation"/>
    <s v="자동차(특수)"/>
    <s v="SHIELD WIRE_조사"/>
    <n v="190012435"/>
    <s v="AESSXF-BS"/>
    <s v="1x0.5SQ"/>
    <s v="Gr(W)"/>
    <m/>
    <n v="500"/>
    <s v="완제품"/>
    <s v="AESSXF-BS 1x0.5SQ(완제"/>
    <s v="A/R송장 (IN)"/>
    <n v="500"/>
    <s v="M"/>
    <n v="5.18"/>
    <n v="0.19"/>
    <n v="670.7"/>
  </r>
  <r>
    <x v="2"/>
    <s v="顾客"/>
    <s v="內需"/>
    <s v="-無-"/>
    <s v="C00032"/>
    <x v="1"/>
    <s v="Kyungshin Cable international corporation"/>
    <s v="자동차(특수)"/>
    <s v="SHIELD WIRE_조사"/>
    <n v="190012435"/>
    <s v="AESSXF-BS"/>
    <s v="1x0.5SQ"/>
    <s v="Gr(W)"/>
    <m/>
    <n v="500"/>
    <s v="완제품"/>
    <s v="AESSXF-BS 1x0.5SQ(완제"/>
    <s v="A/R송장 (IN)"/>
    <n v="2000"/>
    <s v="M"/>
    <n v="20.7"/>
    <n v="0.19"/>
    <n v="2682.81"/>
  </r>
  <r>
    <x v="2"/>
    <s v="顾客"/>
    <s v="內需"/>
    <s v="-無-"/>
    <s v="C00032"/>
    <x v="1"/>
    <s v="Kyungshin Cable international corporation"/>
    <s v="자동차(특수)"/>
    <s v="SHIELD WIRE_조사"/>
    <n v="190005507"/>
    <s v="AESSXF-BS"/>
    <s v="2x0.5SQ"/>
    <s v="Gr(Br,Y)"/>
    <m/>
    <n v="300"/>
    <s v="완제품"/>
    <s v="AESSXF-BS 2x0.5SQ(완제"/>
    <s v="A/R송장 (IN)"/>
    <n v="8670"/>
    <s v="M"/>
    <n v="160"/>
    <n v="0.34"/>
    <n v="20722.080000000002"/>
  </r>
  <r>
    <x v="2"/>
    <s v="顾客"/>
    <s v="內需"/>
    <s v="-無-"/>
    <s v="C00032"/>
    <x v="1"/>
    <s v="Kyungshin Cable international corporation"/>
    <s v="자동차(특수)"/>
    <s v="SHIELD WIRE_조사"/>
    <n v="190005507"/>
    <s v="AESSXF-BS"/>
    <s v="2x0.5SQ"/>
    <s v="Gr(Br,Y)"/>
    <m/>
    <n v="300"/>
    <s v="완제품"/>
    <s v="AESSXF-BS 2x0.5SQ(완제"/>
    <s v="A/R송장 (IN)"/>
    <n v="300"/>
    <s v="M"/>
    <n v="5.54"/>
    <n v="0.34"/>
    <n v="717.03"/>
  </r>
  <r>
    <x v="2"/>
    <s v="顾客"/>
    <s v="內需"/>
    <s v="-無-"/>
    <s v="C00032"/>
    <x v="1"/>
    <s v="Kyungshin Cable international corporation"/>
    <s v="자동차(특수)"/>
    <s v="SHIELD WIRE_조사"/>
    <n v="190005513"/>
    <s v="AESSXF-BS"/>
    <s v="2x0.5SQ"/>
    <s v="Gr(G,L)"/>
    <m/>
    <n v="300"/>
    <s v="완제품"/>
    <s v="AESSXF-BS 2x0.5SQ(완제"/>
    <s v="A/R송장 (IN)"/>
    <n v="6900"/>
    <s v="M"/>
    <n v="127.34"/>
    <n v="0.34"/>
    <n v="16491.61"/>
  </r>
  <r>
    <x v="2"/>
    <s v="顾客"/>
    <s v="內需"/>
    <s v="-無-"/>
    <s v="C00032"/>
    <x v="1"/>
    <s v="Kyungshin Cable international corporation"/>
    <s v="자동차(특수)"/>
    <s v="SHIELD WIRE_조사"/>
    <n v="190005511"/>
    <s v="AESSXF-BS"/>
    <s v="2x0.5SQ"/>
    <s v="Gr(G,W)"/>
    <m/>
    <n v="300"/>
    <s v="완제품"/>
    <s v="AESSXF-BS 2x0.5SQ(완제"/>
    <s v="A/R송장 (IN)"/>
    <n v="26610"/>
    <s v="M"/>
    <n v="491.09"/>
    <n v="0.34"/>
    <n v="63600.22"/>
  </r>
  <r>
    <x v="2"/>
    <s v="顾客"/>
    <s v="內需"/>
    <s v="-無-"/>
    <s v="C00032"/>
    <x v="1"/>
    <s v="Kyungshin Cable international corporation"/>
    <s v="자동차(특수)"/>
    <s v="SHIELD WIRE_조사"/>
    <n v="190005513"/>
    <s v="AESSXF-BS"/>
    <s v="2x0.5SQ"/>
    <s v="Gr(G,L)"/>
    <m/>
    <n v="300"/>
    <s v="완제품"/>
    <s v="AESSXF-BS 2x0.5SQ(완제"/>
    <s v="A/R송장 (IN)"/>
    <n v="1200"/>
    <s v="M"/>
    <n v="22.15"/>
    <n v="0.34"/>
    <n v="2868.11"/>
  </r>
  <r>
    <x v="2"/>
    <s v="顾客"/>
    <s v="內需"/>
    <s v="-無-"/>
    <s v="C00032"/>
    <x v="1"/>
    <s v="Kyungshin Cable international corporation"/>
    <s v="자동차(특수)"/>
    <s v="SHIELD WIRE_조사"/>
    <n v="190005513"/>
    <s v="AESSXF-BS"/>
    <s v="2x0.5SQ"/>
    <s v="Gr(G,L)"/>
    <m/>
    <n v="300"/>
    <s v="완제품"/>
    <s v="AESSXF-BS 2x0.5SQ(완제"/>
    <s v="A/R송장 (IN)"/>
    <n v="600"/>
    <s v="M"/>
    <n v="11.07"/>
    <n v="0.34"/>
    <n v="1434.05"/>
  </r>
  <r>
    <x v="2"/>
    <s v="顾客"/>
    <s v="內需"/>
    <s v="-無-"/>
    <s v="C00001"/>
    <x v="2"/>
    <s v="江苏京信电子有限公司(Cable)"/>
    <s v="자동차(조사)"/>
    <s v="AESSXF"/>
    <n v="100018710"/>
    <s v="AESSXF(G)"/>
    <s v="0.5SQ"/>
    <s v="G"/>
    <s v="NPS"/>
    <n v="10000"/>
    <s v="완제품"/>
    <s v="AESSXF(G) 0.5SQ(완제품)"/>
    <s v="A/R송장 (IN)"/>
    <n v="10000"/>
    <s v="M"/>
    <n v="48.17"/>
    <n v="0.46"/>
    <n v="4595"/>
  </r>
  <r>
    <x v="2"/>
    <s v="顾客"/>
    <s v="內需"/>
    <s v="-無-"/>
    <s v="C00001"/>
    <x v="2"/>
    <s v="江苏京信电子有限公司(Cable)"/>
    <s v="자동차(조사)"/>
    <s v="AESSXF"/>
    <n v="100019471"/>
    <s v="AESSXF(G)"/>
    <s v="0.5SQ"/>
    <s v="R/G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19474"/>
    <s v="AESSXF(G)"/>
    <s v="0.5SQ"/>
    <s v="Y/B"/>
    <m/>
    <n v="1000"/>
    <s v="완제품"/>
    <s v="AESSXF(G) 0.5SQ(완제품)"/>
    <s v="A/R송장 (IN)"/>
    <n v="3000"/>
    <s v="M"/>
    <n v="14.45"/>
    <n v="0.46"/>
    <n v="1378.5"/>
  </r>
  <r>
    <x v="2"/>
    <s v="顾客"/>
    <s v="內需"/>
    <s v="-無-"/>
    <s v="C00001"/>
    <x v="2"/>
    <s v="江苏京信电子有限公司(Cable)"/>
    <s v="자동차(조사)"/>
    <s v="AESSXF"/>
    <n v="100018715"/>
    <s v="AESSXF(G)"/>
    <s v="0.5SQ"/>
    <s v="L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18719"/>
    <s v="AESSXF(G)"/>
    <s v="0.5SQ"/>
    <s v="L/Y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18731"/>
    <s v="AESSXF(G)"/>
    <s v="0.75SQ"/>
    <s v="B"/>
    <m/>
    <n v="1000"/>
    <s v="완제품"/>
    <s v="AESSXF(G) 0.75SQ(완제품"/>
    <s v="A/R송장 (IN)"/>
    <n v="1000"/>
    <s v="M"/>
    <n v="7.06"/>
    <n v="0.63"/>
    <n v="633.79999999999995"/>
  </r>
  <r>
    <x v="2"/>
    <s v="顾客"/>
    <s v="內需"/>
    <s v="-無-"/>
    <s v="C00001"/>
    <x v="2"/>
    <s v="江苏京信电子有限公司(Cable)"/>
    <s v="자동차(조사)"/>
    <s v="AESSXF"/>
    <n v="100019473"/>
    <s v="AESSXF(G)"/>
    <s v="0.5SQ"/>
    <s v="W/O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18706"/>
    <s v="AESSXF(G)"/>
    <s v="0.5SQ"/>
    <s v="B/L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18740"/>
    <s v="AESSXF(G)"/>
    <s v="0.75SQ"/>
    <s v="W"/>
    <m/>
    <n v="1000"/>
    <s v="완제품"/>
    <s v="AESSXF(G) 0.75SQ(완제품"/>
    <s v="A/R송장 (IN)"/>
    <n v="1000"/>
    <s v="M"/>
    <n v="7.06"/>
    <n v="0.63"/>
    <n v="633.79999999999995"/>
  </r>
  <r>
    <x v="2"/>
    <s v="顾客"/>
    <s v="內需"/>
    <s v="-無-"/>
    <s v="C00001"/>
    <x v="2"/>
    <s v="江苏京信电子有限公司(Cable)"/>
    <s v="자동차(조사)"/>
    <s v="AESSXF"/>
    <n v="100018739"/>
    <s v="AESSXF(G)"/>
    <s v="0.75SQ"/>
    <s v="R"/>
    <m/>
    <n v="1000"/>
    <s v="완제품"/>
    <s v="AESSXF(G) 0.75SQ(완제품"/>
    <s v="A/R송장 (IN)"/>
    <n v="1000"/>
    <s v="M"/>
    <n v="7.06"/>
    <n v="0.63"/>
    <n v="633.79999999999995"/>
  </r>
  <r>
    <x v="2"/>
    <s v="顾客"/>
    <s v="內需"/>
    <s v="-無-"/>
    <s v="C00001"/>
    <x v="2"/>
    <s v="江苏京信电子有限公司(Cable)"/>
    <s v="자동차(조사)"/>
    <s v="AESSXF"/>
    <n v="100019468"/>
    <s v="AESSXF(G)"/>
    <s v="0.5SQ"/>
    <s v="G/O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18712"/>
    <s v="AESSXF(G)"/>
    <s v="0.5SQ"/>
    <s v="G/Y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19472"/>
    <s v="AESSXF(G)"/>
    <s v="0.5SQ"/>
    <s v="R/O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19476"/>
    <s v="AESSXF(G)"/>
    <s v="0.75SQ"/>
    <s v="W/B"/>
    <m/>
    <n v="1000"/>
    <s v="완제품"/>
    <s v="AESSXF(G) 0.75SQ(완제품"/>
    <s v="A/R송장 (IN)"/>
    <n v="1000"/>
    <s v="M"/>
    <n v="7.06"/>
    <n v="0.63"/>
    <n v="633.79999999999995"/>
  </r>
  <r>
    <x v="2"/>
    <s v="顾客"/>
    <s v="內需"/>
    <s v="-無-"/>
    <s v="C00001"/>
    <x v="2"/>
    <s v="江苏京信电子有限公司(Cable)"/>
    <s v="자동차(조사)"/>
    <s v="AESSXF"/>
    <n v="100018726"/>
    <s v="AESSXF(G)"/>
    <s v="0.5SQ"/>
    <s v="W/B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18705"/>
    <s v="AESSXF(G)"/>
    <s v="0.5SQ"/>
    <s v="B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20872"/>
    <s v="AESSXF(G)"/>
    <s v="0.5SQ"/>
    <s v="Br/Y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20580"/>
    <s v="AESSXF(G)"/>
    <s v="0.5SQ"/>
    <s v="Y/W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20720"/>
    <s v="AESSXF(G)"/>
    <s v="0.5SQ"/>
    <s v="B/O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20715"/>
    <s v="AESSXF(G)"/>
    <s v="0.5SQ"/>
    <s v="W/V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20718"/>
    <s v="AESSXF(G)"/>
    <s v="0.5SQ"/>
    <s v="Br/W"/>
    <m/>
    <n v="1000"/>
    <s v="완제품"/>
    <s v="AESSXF(G) 0.5SQ(완제품)"/>
    <s v="A/R송장 (IN)"/>
    <n v="2000"/>
    <s v="M"/>
    <n v="9.6300000000000008"/>
    <n v="0.46"/>
    <n v="919"/>
  </r>
  <r>
    <x v="2"/>
    <s v="顾客"/>
    <s v="內需"/>
    <s v="-無-"/>
    <s v="C00001"/>
    <x v="2"/>
    <s v="江苏京信电子有限公司(Cable)"/>
    <s v="자동차(조사)"/>
    <s v="AESSXF"/>
    <n v="100020870"/>
    <s v="AESSXF(G)"/>
    <s v="0.5SQ"/>
    <s v="Br/G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20716"/>
    <s v="AESSXF(G)"/>
    <s v="0.5SQ"/>
    <s v="P/O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19485"/>
    <s v="AESSXF(G)"/>
    <s v="2.5SQ"/>
    <s v="L"/>
    <m/>
    <n v="400"/>
    <s v="완제품"/>
    <s v="AESSXF(G) 2.5SQ(완제품)"/>
    <s v="A/R송장 (IN)"/>
    <n v="1200"/>
    <s v="M"/>
    <n v="28.7"/>
    <n v="1.72"/>
    <n v="2067.84"/>
  </r>
  <r>
    <x v="2"/>
    <s v="顾客"/>
    <s v="內需"/>
    <s v="-無-"/>
    <s v="C00001"/>
    <x v="2"/>
    <s v="江苏京信电子有限公司(Cable)"/>
    <s v="자동차(조사)"/>
    <s v="AESSXF"/>
    <n v="100018723"/>
    <s v="AESSXF(G)"/>
    <s v="0.5SQ"/>
    <s v="R/B"/>
    <m/>
    <n v="1000"/>
    <s v="완제품"/>
    <s v="AESSXF(G) 0.5SQ(완제품)"/>
    <s v="A/R송장 (IN)"/>
    <n v="2000"/>
    <s v="M"/>
    <n v="9.6300000000000008"/>
    <n v="0.46"/>
    <n v="919"/>
  </r>
  <r>
    <x v="2"/>
    <s v="顾客"/>
    <s v="內需"/>
    <s v="-無-"/>
    <s v="C00001"/>
    <x v="2"/>
    <s v="江苏京信电子有限公司(Cable)"/>
    <s v="자동차(조사)"/>
    <s v="AESSXF"/>
    <n v="100018724"/>
    <s v="AESSXF(G)"/>
    <s v="0.5SQ"/>
    <s v="R/W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18741"/>
    <s v="AESSXF(G)"/>
    <s v="0.75SQ"/>
    <s v="W/L"/>
    <m/>
    <n v="1000"/>
    <s v="완제품"/>
    <s v="AESSXF(G) 0.75SQ(완제품"/>
    <s v="A/R송장 (IN)"/>
    <n v="1000"/>
    <s v="M"/>
    <n v="7.06"/>
    <n v="0.63"/>
    <n v="633.79999999999995"/>
  </r>
  <r>
    <x v="2"/>
    <s v="顾客"/>
    <s v="內需"/>
    <s v="-無-"/>
    <s v="C00001"/>
    <x v="2"/>
    <s v="江苏京信电子有限公司(Cable)"/>
    <s v="자동차(조사)"/>
    <s v="AESSXF"/>
    <n v="100018708"/>
    <s v="AESSXF(G)"/>
    <s v="0.5SQ"/>
    <s v="Br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18718"/>
    <s v="AESSXF(G)"/>
    <s v="0.5SQ"/>
    <s v="L/R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18733"/>
    <s v="AESSXF(G)"/>
    <s v="0.75SQ"/>
    <s v="Br"/>
    <m/>
    <n v="1000"/>
    <s v="완제품"/>
    <s v="AESSXF(G) 0.75SQ(완제품"/>
    <s v="A/R송장 (IN)"/>
    <n v="1000"/>
    <s v="M"/>
    <n v="7.06"/>
    <n v="0.63"/>
    <n v="633.79999999999995"/>
  </r>
  <r>
    <x v="2"/>
    <s v="顾客"/>
    <s v="內需"/>
    <s v="-無-"/>
    <s v="C00001"/>
    <x v="2"/>
    <s v="江苏京信电子有限公司(Cable)"/>
    <s v="자동차(조사)"/>
    <s v="AESSXF"/>
    <n v="100018720"/>
    <s v="AESSXF(G)"/>
    <s v="0.5SQ"/>
    <s v="O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18709"/>
    <s v="AESSXF(G)"/>
    <s v="0.5SQ"/>
    <s v="Br/O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18728"/>
    <s v="AESSXF(G)"/>
    <s v="0.5SQ"/>
    <s v="W/R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18714"/>
    <s v="AESSXF(G)"/>
    <s v="0.5SQ"/>
    <s v="Gr/O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18705"/>
    <s v="AESSXF(G)"/>
    <s v="0.5SQ"/>
    <s v="B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20714"/>
    <s v="AESSXF(G)"/>
    <s v="0.75SQ"/>
    <s v="Gr"/>
    <m/>
    <n v="1000"/>
    <s v="완제품"/>
    <s v="AESSXF(G) 0.75SQ(완제품"/>
    <s v="A/R송장 (IN)"/>
    <n v="1000"/>
    <s v="M"/>
    <n v="7.06"/>
    <n v="0.63"/>
    <n v="633.79999999999995"/>
  </r>
  <r>
    <x v="2"/>
    <s v="顾客"/>
    <s v="內需"/>
    <s v="-無-"/>
    <s v="C00001"/>
    <x v="2"/>
    <s v="江苏京信电子有限公司(Cable)"/>
    <s v="자동차(조사)"/>
    <s v="AESSXF"/>
    <n v="100018705"/>
    <s v="AESSXF(G)"/>
    <s v="0.5SQ"/>
    <s v="B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18706"/>
    <s v="AESSXF(G)"/>
    <s v="0.5SQ"/>
    <s v="B/L"/>
    <m/>
    <n v="1000"/>
    <s v="완제품"/>
    <s v="AESSXF(G) 0.5SQ(완제품)"/>
    <s v="A/R송장 (IN)"/>
    <n v="6000"/>
    <s v="M"/>
    <n v="28.9"/>
    <n v="0.46"/>
    <n v="2757"/>
  </r>
  <r>
    <x v="2"/>
    <s v="顾客"/>
    <s v="內需"/>
    <s v="-無-"/>
    <s v="C00001"/>
    <x v="2"/>
    <s v="江苏京信电子有限公司(Cable)"/>
    <s v="자동차(조사)"/>
    <s v="AESSXF"/>
    <n v="100019468"/>
    <s v="AESSXF(G)"/>
    <s v="0.5SQ"/>
    <s v="G/O"/>
    <m/>
    <n v="1000"/>
    <s v="완제품"/>
    <s v="AESSXF(G) 0.5SQ(완제품)"/>
    <s v="A/R송장 (IN)"/>
    <n v="8000"/>
    <s v="M"/>
    <n v="38.54"/>
    <n v="0.46"/>
    <n v="3676"/>
  </r>
  <r>
    <x v="2"/>
    <s v="顾客"/>
    <s v="內需"/>
    <s v="-無-"/>
    <s v="C00001"/>
    <x v="2"/>
    <s v="江苏京信电子有限公司(Cable)"/>
    <s v="자동차(조사)"/>
    <s v="AESSXF"/>
    <n v="100018715"/>
    <s v="AESSXF(G)"/>
    <s v="0.5SQ"/>
    <s v="L"/>
    <m/>
    <n v="1000"/>
    <s v="완제품"/>
    <s v="AESSXF(G) 0.5SQ(완제품)"/>
    <s v="A/R송장 (IN)"/>
    <n v="2000"/>
    <s v="M"/>
    <n v="9.6300000000000008"/>
    <n v="0.46"/>
    <n v="919"/>
  </r>
  <r>
    <x v="2"/>
    <s v="顾客"/>
    <s v="內需"/>
    <s v="-無-"/>
    <s v="C00001"/>
    <x v="2"/>
    <s v="江苏京信电子有限公司(Cable)"/>
    <s v="자동차(조사)"/>
    <s v="AESSXF"/>
    <n v="100018717"/>
    <s v="AESSXF(G)"/>
    <s v="0.5SQ"/>
    <s v="L/O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18719"/>
    <s v="AESSXF(G)"/>
    <s v="0.5SQ"/>
    <s v="L/Y"/>
    <m/>
    <n v="1000"/>
    <s v="완제품"/>
    <s v="AESSXF(G) 0.5SQ(완제품)"/>
    <s v="A/R송장 (IN)"/>
    <n v="5000"/>
    <s v="M"/>
    <n v="24.09"/>
    <n v="0.46"/>
    <n v="2297.5"/>
  </r>
  <r>
    <x v="2"/>
    <s v="顾客"/>
    <s v="內需"/>
    <s v="-無-"/>
    <s v="C00001"/>
    <x v="2"/>
    <s v="江苏京信电子有限公司(Cable)"/>
    <s v="자동차(조사)"/>
    <s v="AESSXF"/>
    <n v="100018721"/>
    <s v="AESSXF(G)"/>
    <s v="0.5SQ"/>
    <s v="P"/>
    <m/>
    <n v="1000"/>
    <s v="완제품"/>
    <s v="AESSXF(G) 0.5SQ(완제품)"/>
    <s v="A/R송장 (IN)"/>
    <n v="3000"/>
    <s v="M"/>
    <n v="14.45"/>
    <n v="0.46"/>
    <n v="1378.5"/>
  </r>
  <r>
    <x v="2"/>
    <s v="顾客"/>
    <s v="內需"/>
    <s v="-無-"/>
    <s v="C00001"/>
    <x v="2"/>
    <s v="江苏京信电子有限公司(Cable)"/>
    <s v="자동차(조사)"/>
    <s v="AESSXF"/>
    <n v="100018732"/>
    <s v="AESSXF(G)"/>
    <s v="0.75SQ"/>
    <s v="B/W"/>
    <m/>
    <n v="1000"/>
    <s v="완제품"/>
    <s v="AESSXF(G) 0.75SQ(완제품"/>
    <s v="A/R송장 (IN)"/>
    <n v="3000"/>
    <s v="M"/>
    <n v="21.18"/>
    <n v="0.63"/>
    <n v="1901.4"/>
  </r>
  <r>
    <x v="2"/>
    <s v="顾客"/>
    <s v="內需"/>
    <s v="-無-"/>
    <s v="C00001"/>
    <x v="2"/>
    <s v="江苏京信电子有限公司(Cable)"/>
    <s v="자동차(조사)"/>
    <s v="AESSXF"/>
    <n v="100018735"/>
    <s v="AESSXF(G)"/>
    <s v="0.75SQ"/>
    <s v="L"/>
    <m/>
    <n v="1000"/>
    <s v="완제품"/>
    <s v="AESSXF(G) 0.75SQ(완제품"/>
    <s v="A/R송장 (IN)"/>
    <n v="2000"/>
    <s v="M"/>
    <n v="14.12"/>
    <n v="0.63"/>
    <n v="1267.5999999999999"/>
  </r>
  <r>
    <x v="2"/>
    <s v="顾客"/>
    <s v="內需"/>
    <s v="-無-"/>
    <s v="C00001"/>
    <x v="2"/>
    <s v="江苏京信电子有限公司(Cable)"/>
    <s v="자동차(조사)"/>
    <s v="AESSXF"/>
    <n v="100018736"/>
    <s v="AESSXF(G)"/>
    <s v="0.75SQ"/>
    <s v="L/B"/>
    <m/>
    <n v="1000"/>
    <s v="완제품"/>
    <s v="AESSXF(G) 0.75SQ(완제품"/>
    <s v="A/R송장 (IN)"/>
    <n v="3000"/>
    <s v="M"/>
    <n v="21.18"/>
    <n v="0.63"/>
    <n v="1901.4"/>
  </r>
  <r>
    <x v="2"/>
    <s v="顾客"/>
    <s v="內需"/>
    <s v="-無-"/>
    <s v="C00001"/>
    <x v="2"/>
    <s v="江苏京信电子有限公司(Cable)"/>
    <s v="자동차(조사)"/>
    <s v="AESSXF"/>
    <n v="100019426"/>
    <s v="AESSXF(G)"/>
    <s v="0.75SQ"/>
    <s v="R/L"/>
    <m/>
    <n v="1000"/>
    <s v="완제품"/>
    <s v="AESSXF(G) 0.75SQ(완제품"/>
    <s v="A/R송장 (IN)"/>
    <n v="1000"/>
    <s v="M"/>
    <n v="7.06"/>
    <n v="0.63"/>
    <n v="633.79999999999995"/>
  </r>
  <r>
    <x v="2"/>
    <s v="顾客"/>
    <s v="內需"/>
    <s v="-無-"/>
    <s v="C00001"/>
    <x v="2"/>
    <s v="江苏京信电子有限公司(Cable)"/>
    <s v="자동차(조사)"/>
    <s v="AESSXF"/>
    <n v="100018740"/>
    <s v="AESSXF(G)"/>
    <s v="0.75SQ"/>
    <s v="W"/>
    <m/>
    <n v="1000"/>
    <s v="완제품"/>
    <s v="AESSXF(G) 0.75SQ(완제품"/>
    <s v="A/R송장 (IN)"/>
    <n v="3000"/>
    <s v="M"/>
    <n v="21.18"/>
    <n v="0.63"/>
    <n v="1901.4"/>
  </r>
  <r>
    <x v="2"/>
    <s v="顾客"/>
    <s v="內需"/>
    <s v="-無-"/>
    <s v="C00001"/>
    <x v="2"/>
    <s v="江苏京信电子有限公司(Cable)"/>
    <s v="자동차(조사)"/>
    <s v="AESSXF"/>
    <n v="100019488"/>
    <s v="AESSXF(G)"/>
    <s v="2.5SQ"/>
    <s v="W"/>
    <m/>
    <n v="400"/>
    <s v="완제품"/>
    <s v="AESSXF(G) 2.5SQ(완제품)"/>
    <s v="A/R송장 (IN)"/>
    <n v="1600"/>
    <s v="M"/>
    <n v="38.270000000000003"/>
    <n v="1.72"/>
    <n v="2757.12"/>
  </r>
  <r>
    <x v="2"/>
    <s v="顾客"/>
    <s v="內需"/>
    <s v="-無-"/>
    <s v="C00001"/>
    <x v="2"/>
    <s v="江苏京信电子有限公司(Cable)"/>
    <s v="자동차(조사)"/>
    <s v="AESSXF"/>
    <n v="100018716"/>
    <s v="AESSXF(G)"/>
    <s v="0.5SQ"/>
    <s v="L/B"/>
    <m/>
    <n v="1000"/>
    <s v="완제품"/>
    <s v="AESSXF(G) 0.5SQ(완제품)"/>
    <s v="A/R송장 (IN)"/>
    <n v="3000"/>
    <s v="M"/>
    <n v="14.45"/>
    <n v="0.46"/>
    <n v="1378.5"/>
  </r>
  <r>
    <x v="2"/>
    <s v="顾客"/>
    <s v="內需"/>
    <s v="-無-"/>
    <s v="C00001"/>
    <x v="2"/>
    <s v="江苏京信电子有限公司(Cable)"/>
    <s v="자동차(조사)"/>
    <s v="AESSXF"/>
    <n v="100018716"/>
    <s v="AESSXF(G)"/>
    <s v="0.5SQ"/>
    <s v="L/B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19466"/>
    <s v="AESSXF(G)"/>
    <s v="0.5SQ"/>
    <s v="Br/B"/>
    <m/>
    <n v="1000"/>
    <s v="완제품"/>
    <s v="AESSXF(G) 0.5SQ(완제품)"/>
    <s v="A/R송장 (IN)"/>
    <n v="2000"/>
    <s v="M"/>
    <n v="9.6300000000000008"/>
    <n v="0.46"/>
    <n v="919"/>
  </r>
  <r>
    <x v="2"/>
    <s v="顾客"/>
    <s v="內需"/>
    <s v="-無-"/>
    <s v="C00001"/>
    <x v="2"/>
    <s v="江苏京信电子有限公司(Cable)"/>
    <s v="자동차(조사)"/>
    <s v="AESSXF"/>
    <n v="100019467"/>
    <s v="AESSXF(G)"/>
    <s v="0.5SQ"/>
    <s v="G/B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20718"/>
    <s v="AESSXF(G)"/>
    <s v="0.5SQ"/>
    <s v="Br/W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20581"/>
    <s v="AESSXF(G)"/>
    <s v="0.5SQ"/>
    <s v="B/Y"/>
    <m/>
    <n v="1000"/>
    <s v="완제품"/>
    <s v="AESSXF(G) 0.5SQ(완제품)"/>
    <s v="A/R송장 (IN)"/>
    <n v="2000"/>
    <s v="M"/>
    <n v="9.6300000000000008"/>
    <n v="0.46"/>
    <n v="919"/>
  </r>
  <r>
    <x v="2"/>
    <s v="顾客"/>
    <s v="內需"/>
    <s v="-無-"/>
    <s v="C00001"/>
    <x v="2"/>
    <s v="江苏京信电子有限公司(Cable)"/>
    <s v="자동차(조사)"/>
    <s v="AESSXF"/>
    <n v="100019478"/>
    <s v="AESSXF(G)"/>
    <s v="1.25SQ"/>
    <s v="L"/>
    <m/>
    <n v="500"/>
    <s v="완제품"/>
    <s v="AESSXF(G) 1.25SQ(완제품"/>
    <s v="A/R송장 (IN)"/>
    <n v="500"/>
    <s v="M"/>
    <n v="5.82"/>
    <n v="0.88"/>
    <n v="438.7"/>
  </r>
  <r>
    <x v="2"/>
    <s v="顾客"/>
    <s v="內需"/>
    <s v="-無-"/>
    <s v="C00001"/>
    <x v="2"/>
    <s v="江苏京信电子有限公司(Cable)"/>
    <s v="자동차(조사)"/>
    <s v="AESSXF"/>
    <n v="100020581"/>
    <s v="AESSXF(G)"/>
    <s v="0.5SQ"/>
    <s v="B/Y"/>
    <m/>
    <n v="1000"/>
    <s v="완제품"/>
    <s v="AESSXF(G) 0.5SQ(완제품)"/>
    <s v="A/R송장 (IN)"/>
    <n v="1000"/>
    <s v="M"/>
    <n v="4.82"/>
    <n v="0.46"/>
    <n v="459.5"/>
  </r>
  <r>
    <x v="2"/>
    <s v="顾客"/>
    <s v="內需"/>
    <s v="-無-"/>
    <s v="C00001"/>
    <x v="2"/>
    <s v="江苏京信电子有限公司(Cable)"/>
    <s v="자동차(조사)"/>
    <s v="AESSXF"/>
    <n v="100019478"/>
    <s v="AESSXF(G)"/>
    <s v="1.25SQ"/>
    <s v="L"/>
    <m/>
    <n v="500"/>
    <s v="완제품"/>
    <s v="AESSXF(G) 1.25SQ(완제품"/>
    <s v="A/R송장 (IN)"/>
    <n v="500"/>
    <s v="M"/>
    <n v="5.82"/>
    <n v="0.88"/>
    <n v="438.7"/>
  </r>
  <r>
    <x v="2"/>
    <s v="顾客"/>
    <s v="內需"/>
    <s v="-無-"/>
    <s v="C00001"/>
    <x v="2"/>
    <s v="江苏京信电子有限公司(Cable)"/>
    <s v="자동차(조사)"/>
    <s v="AESSXF"/>
    <n v="100018725"/>
    <s v="AESSXF(G)"/>
    <s v="0.5SQ"/>
    <s v="W"/>
    <s v="NPS"/>
    <n v="10000"/>
    <s v="완제품"/>
    <s v="AESSXF(G) 0.5SQ(완제품)"/>
    <s v="A/R송장 (IN)"/>
    <n v="10000"/>
    <s v="M"/>
    <n v="48.17"/>
    <n v="0.46"/>
    <n v="4595"/>
  </r>
  <r>
    <x v="2"/>
    <s v="顾客"/>
    <s v="內需"/>
    <s v="-無-"/>
    <s v="C00001"/>
    <x v="2"/>
    <s v="江苏京信电子有限公司(Cable)"/>
    <s v="자동차(조사)"/>
    <s v="AESSXF"/>
    <n v="100020581"/>
    <s v="AESSXF(G)"/>
    <s v="0.5SQ"/>
    <s v="B/Y"/>
    <m/>
    <n v="1000"/>
    <s v="완제품"/>
    <s v="AESSXF(G) 0.5SQ(완제품)"/>
    <s v="A/R송장 (IN)"/>
    <n v="2000"/>
    <s v="M"/>
    <n v="9.6300000000000008"/>
    <n v="0.46"/>
    <n v="919"/>
  </r>
  <r>
    <x v="2"/>
    <s v="顾客"/>
    <s v="內需"/>
    <s v="-無-"/>
    <s v="C00001"/>
    <x v="2"/>
    <s v="江苏京信电子有限公司(Cable)"/>
    <s v="자동차(조사)"/>
    <s v="AESSXF"/>
    <n v="100018712"/>
    <s v="AESSXF(G)"/>
    <s v="0.5SQ"/>
    <s v="G/Y"/>
    <m/>
    <n v="1000"/>
    <s v="완제품"/>
    <s v="AESSXF(G) 0.5SQ(완제품)"/>
    <s v="A/R송장 (IN)"/>
    <n v="3000"/>
    <s v="M"/>
    <n v="14.45"/>
    <n v="0.46"/>
    <n v="1378.5"/>
  </r>
  <r>
    <x v="2"/>
    <s v="顾客"/>
    <s v="內需"/>
    <s v="-無-"/>
    <s v="C00001"/>
    <x v="2"/>
    <s v="江苏京信电子有限公司(Cable)"/>
    <s v="자동차(조사)"/>
    <s v="AESSXF"/>
    <n v="100018716"/>
    <s v="AESSXF(G)"/>
    <s v="0.5SQ"/>
    <s v="L/B"/>
    <m/>
    <n v="1000"/>
    <s v="완제품"/>
    <s v="AESSXF(G) 0.5SQ(완제품)"/>
    <s v="A/R송장 (IN)"/>
    <n v="3000"/>
    <s v="M"/>
    <n v="14.45"/>
    <n v="0.46"/>
    <n v="1378.5"/>
  </r>
  <r>
    <x v="2"/>
    <s v="顾客"/>
    <s v="內需"/>
    <s v="-無-"/>
    <s v="C00001"/>
    <x v="2"/>
    <s v="江苏京信电子有限公司(Cable)"/>
    <s v="자동차(조사)"/>
    <s v="AESSXF"/>
    <n v="100018729"/>
    <s v="AESSXF(G)"/>
    <s v="0.5SQ"/>
    <s v="Y"/>
    <s v="NPS"/>
    <n v="10000"/>
    <s v="완제품"/>
    <s v="AESSXF(G) 0.5SQ(완제품)"/>
    <s v="A/R송장 (IN)"/>
    <n v="10000"/>
    <s v="M"/>
    <n v="48.17"/>
    <n v="0.46"/>
    <n v="4595"/>
  </r>
  <r>
    <x v="2"/>
    <s v="顾客"/>
    <s v="內需"/>
    <s v="-無-"/>
    <s v="C00001"/>
    <x v="2"/>
    <s v="江苏京信电子有限公司(Cable)"/>
    <s v="자동차(조사)"/>
    <s v="AESSXF"/>
    <n v="100018736"/>
    <s v="AESSXF(G)"/>
    <s v="0.75SQ"/>
    <s v="L/B"/>
    <m/>
    <n v="1000"/>
    <s v="완제품"/>
    <s v="AESSXF(G) 0.75SQ(완제품"/>
    <s v="A/R송장 (IN)"/>
    <n v="7000"/>
    <s v="M"/>
    <n v="49.42"/>
    <n v="0.63"/>
    <n v="4436.6000000000004"/>
  </r>
  <r>
    <x v="2"/>
    <s v="顾客"/>
    <s v="內需"/>
    <s v="-無-"/>
    <s v="C00001"/>
    <x v="2"/>
    <s v="江苏京信电子有限公司(Cable)"/>
    <s v="자동차(조사)"/>
    <s v="AESSXF"/>
    <n v="100018740"/>
    <s v="AESSXF(G)"/>
    <s v="0.75SQ"/>
    <s v="W"/>
    <m/>
    <n v="1000"/>
    <s v="완제품"/>
    <s v="AESSXF(G) 0.75SQ(완제품"/>
    <s v="A/R송장 (IN)"/>
    <n v="3000"/>
    <s v="M"/>
    <n v="21.18"/>
    <n v="0.63"/>
    <n v="1901.4"/>
  </r>
  <r>
    <x v="2"/>
    <s v="顾客"/>
    <s v="內需"/>
    <s v="-無-"/>
    <s v="C00001"/>
    <x v="2"/>
    <s v="江苏京信电子有限公司(Cable)"/>
    <s v="자동차(조사)"/>
    <s v="AESSXF"/>
    <n v="100019476"/>
    <s v="AESSXF(G)"/>
    <s v="0.75SQ"/>
    <s v="W/B"/>
    <m/>
    <n v="1000"/>
    <s v="완제품"/>
    <s v="AESSXF(G) 0.75SQ(완제품"/>
    <s v="A/R송장 (IN)"/>
    <n v="1800"/>
    <s v="M"/>
    <n v="12.71"/>
    <n v="0.63"/>
    <n v="1140.8399999999999"/>
  </r>
  <r>
    <x v="2"/>
    <s v="顾客"/>
    <s v="內需"/>
    <s v="-無-"/>
    <s v="C00001"/>
    <x v="2"/>
    <s v="江苏京信电子有限公司(Cable)"/>
    <s v="자동차(조사)"/>
    <s v="AESSXF"/>
    <n v="100019478"/>
    <s v="AESSXF(G)"/>
    <s v="1.25SQ"/>
    <s v="L"/>
    <m/>
    <n v="500"/>
    <s v="완제품"/>
    <s v="AESSXF(G) 1.25SQ(완제품"/>
    <s v="A/R송장 (IN)"/>
    <n v="2000"/>
    <s v="M"/>
    <n v="23.28"/>
    <n v="0.88"/>
    <n v="1754.8"/>
  </r>
  <r>
    <x v="2"/>
    <s v="顾客"/>
    <s v="內需"/>
    <s v="-無-"/>
    <s v="C00001"/>
    <x v="2"/>
    <s v="江苏京信电子有限公司(Cable)"/>
    <s v="자동차(조사)"/>
    <s v="AESSXF"/>
    <n v="100019488"/>
    <s v="AESSXF(G)"/>
    <s v="2.5SQ"/>
    <s v="W"/>
    <m/>
    <n v="400"/>
    <s v="완제품"/>
    <s v="AESSXF(G) 2.5SQ(완제품)"/>
    <s v="A/R송장 (IN)"/>
    <n v="400"/>
    <s v="M"/>
    <n v="9.57"/>
    <n v="1.72"/>
    <n v="689.28"/>
  </r>
  <r>
    <x v="2"/>
    <s v="顾客"/>
    <s v="內需"/>
    <s v="-無-"/>
    <s v="C00001"/>
    <x v="2"/>
    <s v="江苏京信电子有限公司(Cable)"/>
    <s v="자동차(조사)"/>
    <s v="AESSXF"/>
    <n v="100018881"/>
    <s v="AESSXF"/>
    <s v="0.5SQ"/>
    <s v="P"/>
    <s v="NPS"/>
    <n v="10000"/>
    <s v="완제품"/>
    <s v="AESSXF 0.5SQ(완제품)"/>
    <s v="A/R송장 (IN)"/>
    <n v="10000"/>
    <s v="M"/>
    <n v="48.17"/>
    <n v="0.5"/>
    <n v="5016"/>
  </r>
  <r>
    <x v="2"/>
    <s v="顾客"/>
    <s v="內需"/>
    <s v="-無-"/>
    <s v="C00001"/>
    <x v="2"/>
    <s v="江苏京信电子有限公司(Cable)"/>
    <s v="자동차(조사)"/>
    <s v="AESSXF"/>
    <n v="100018879"/>
    <s v="AESSXF"/>
    <s v="0.5SQ"/>
    <s v="L"/>
    <s v="NPS"/>
    <n v="10000"/>
    <s v="완제품"/>
    <s v="AESSXF 0.5SQ(완제품)"/>
    <s v="A/R송장 (IN)"/>
    <n v="10000"/>
    <s v="M"/>
    <n v="48.17"/>
    <n v="0.5"/>
    <n v="5016"/>
  </r>
  <r>
    <x v="2"/>
    <s v="顾客"/>
    <s v="內需"/>
    <s v="-無-"/>
    <s v="C00001"/>
    <x v="2"/>
    <s v="江苏京信电子有限公司(Cable)"/>
    <s v="자동차(조사)"/>
    <s v="AESSXF"/>
    <n v="100003926"/>
    <s v="AESSXF"/>
    <s v="0.75SQ"/>
    <s v="Br"/>
    <m/>
    <n v="1000"/>
    <s v="완제품"/>
    <s v="AESSXF 0.75SQ(완제품)"/>
    <s v="A/R송장 (IN)"/>
    <n v="7000"/>
    <s v="M"/>
    <n v="49.42"/>
    <n v="0.69"/>
    <n v="4833.5"/>
  </r>
  <r>
    <x v="2"/>
    <s v="顾客"/>
    <s v="內需"/>
    <s v="-無-"/>
    <s v="C00001"/>
    <x v="2"/>
    <s v="江苏京信电子有限公司(Cable)"/>
    <s v="자동차(조사)"/>
    <s v="AESSXF"/>
    <n v="100003933"/>
    <s v="AESSXF"/>
    <s v="0.75SQ"/>
    <s v="O"/>
    <m/>
    <n v="1000"/>
    <s v="완제품"/>
    <s v="AESSXF 0.75SQ(완제품)"/>
    <s v="A/R송장 (IN)"/>
    <n v="6000"/>
    <s v="M"/>
    <n v="42.36"/>
    <n v="0.69"/>
    <n v="4143"/>
  </r>
  <r>
    <x v="2"/>
    <s v="顾客"/>
    <s v="內需"/>
    <s v="-無-"/>
    <s v="C00001"/>
    <x v="2"/>
    <s v="江苏京信电子有限公司(Cable)"/>
    <s v="자동차(조사)"/>
    <s v="AESSXF"/>
    <n v="100003720"/>
    <s v="AESSXF"/>
    <s v="0.3SQ"/>
    <s v="B/O"/>
    <m/>
    <n v="1500"/>
    <s v="완제품"/>
    <s v="AESSXF 0.3SQ(완제품)"/>
    <s v="A/R송장 (IN)"/>
    <n v="3000"/>
    <s v="M"/>
    <n v="10.25"/>
    <n v="0.39"/>
    <n v="1158.3"/>
  </r>
  <r>
    <x v="2"/>
    <s v="顾客"/>
    <s v="內需"/>
    <s v="-無-"/>
    <s v="C00001"/>
    <x v="2"/>
    <s v="江苏京信电子有限公司(Cable)"/>
    <s v="자동차(조사)"/>
    <s v="AESSXF"/>
    <n v="100003741"/>
    <s v="AESSXF"/>
    <s v="0.3SQ"/>
    <s v="G/O"/>
    <m/>
    <n v="1500"/>
    <s v="완제품"/>
    <s v="AESSXF 0.3SQ(완제품)"/>
    <s v="A/R송장 (IN)"/>
    <n v="3000"/>
    <s v="M"/>
    <n v="10.25"/>
    <n v="0.39"/>
    <n v="1158.3"/>
  </r>
  <r>
    <x v="2"/>
    <s v="顾客"/>
    <s v="內需"/>
    <s v="-無-"/>
    <s v="C00001"/>
    <x v="2"/>
    <s v="江苏京信电子有限公司(Cable)"/>
    <s v="자동차(조사)"/>
    <s v="AESSXF"/>
    <n v="100003778"/>
    <s v="AESSXF"/>
    <s v="0.3SQ"/>
    <s v="Y/O"/>
    <m/>
    <n v="1500"/>
    <s v="완제품"/>
    <s v="AESSXF 0.3SQ(완제품)"/>
    <s v="A/R송장 (IN)"/>
    <n v="1500"/>
    <s v="M"/>
    <n v="5.13"/>
    <n v="0.39"/>
    <n v="579.15"/>
  </r>
  <r>
    <x v="2"/>
    <s v="顾客"/>
    <s v="內需"/>
    <s v="-無-"/>
    <s v="C00001"/>
    <x v="2"/>
    <s v="江苏京信电子有限公司(Cable)"/>
    <s v="자동차(조사)"/>
    <s v="AESSXF"/>
    <n v="100004062"/>
    <s v="AESSXF"/>
    <s v="1.25SQ"/>
    <s v="W"/>
    <m/>
    <n v="500"/>
    <s v="완제품"/>
    <s v="AESSXF 1.25SQ(완제품)"/>
    <s v="A/R송장 (IN)"/>
    <n v="500"/>
    <s v="M"/>
    <n v="5.82"/>
    <n v="0.95"/>
    <n v="477.35"/>
  </r>
  <r>
    <x v="2"/>
    <s v="顾客"/>
    <s v="內需"/>
    <s v="-無-"/>
    <s v="C00001"/>
    <x v="2"/>
    <s v="江苏京信电子有限公司(Cable)"/>
    <s v="자동차(조사)"/>
    <s v="AESSXF"/>
    <n v="100003889"/>
    <s v="AESSXF"/>
    <s v="0.5SQ"/>
    <s v="W"/>
    <m/>
    <n v="1000"/>
    <s v="완제품"/>
    <s v="AESSXF 0.5SQ(완제품)"/>
    <s v="A/R송장 (IN)"/>
    <n v="3650"/>
    <s v="M"/>
    <n v="17.579999999999998"/>
    <n v="0.5"/>
    <n v="1830.84"/>
  </r>
  <r>
    <x v="2"/>
    <s v="顾客"/>
    <s v="內需"/>
    <s v="-無-"/>
    <s v="C00001"/>
    <x v="2"/>
    <s v="江苏京信电子有限公司(Cable)"/>
    <s v="자동차(조사)"/>
    <s v="AESSXF"/>
    <n v="100003817"/>
    <s v="AESSXF"/>
    <s v="0.5SQ"/>
    <s v="O"/>
    <m/>
    <n v="1000"/>
    <s v="완제품"/>
    <s v="AESSXF 0.5SQ(완제품)"/>
    <s v="A/R송장 (IN)"/>
    <n v="3000"/>
    <s v="M"/>
    <n v="14.45"/>
    <n v="0.5"/>
    <n v="1504.8"/>
  </r>
  <r>
    <x v="2"/>
    <s v="顾客"/>
    <s v="內需"/>
    <s v="-無-"/>
    <s v="C00001"/>
    <x v="2"/>
    <s v="江苏京信电子有限公司(Cable)"/>
    <s v="자동차(조사)"/>
    <s v="AESSXF"/>
    <n v="100003736"/>
    <s v="AESSXF"/>
    <s v="0.3SQ"/>
    <s v="O"/>
    <m/>
    <n v="1500"/>
    <s v="완제품"/>
    <s v="AESSXF 0.3SQ(완제품)"/>
    <s v="A/R송장 (IN)"/>
    <n v="1400"/>
    <s v="M"/>
    <n v="4.79"/>
    <n v="0.39"/>
    <n v="540.54"/>
  </r>
  <r>
    <x v="2"/>
    <s v="顾客"/>
    <s v="內需"/>
    <s v="-無-"/>
    <s v="C00001"/>
    <x v="2"/>
    <s v="江苏京信电子有限公司(Cable)"/>
    <s v="자동차(조사)"/>
    <s v="AESSXF"/>
    <n v="100003764"/>
    <s v="AESSXF"/>
    <s v="0.3SQ"/>
    <s v="R"/>
    <m/>
    <n v="1500"/>
    <s v="완제품"/>
    <s v="AESSXF 0.3SQ(완제품)"/>
    <s v="A/R송장 (IN)"/>
    <n v="2600"/>
    <s v="M"/>
    <n v="8.89"/>
    <n v="0.39"/>
    <n v="1003.86"/>
  </r>
  <r>
    <x v="2"/>
    <s v="顾客"/>
    <s v="內需"/>
    <s v="-無-"/>
    <s v="C00001"/>
    <x v="2"/>
    <s v="江苏京信电子有限公司(Cable)"/>
    <s v="자동차(조사)"/>
    <s v="AESSXF"/>
    <n v="100003866"/>
    <s v="AESSXF"/>
    <s v="0.5SQ"/>
    <s v="R/O"/>
    <m/>
    <n v="1000"/>
    <s v="완제품"/>
    <s v="AESSXF 0.5SQ(완제품)"/>
    <s v="A/R송장 (IN)"/>
    <n v="1000"/>
    <s v="M"/>
    <n v="4.82"/>
    <n v="0.5"/>
    <n v="501.6"/>
  </r>
  <r>
    <x v="2"/>
    <s v="顾客"/>
    <s v="內需"/>
    <s v="-無-"/>
    <s v="C00001"/>
    <x v="2"/>
    <s v="江苏京信电子有限公司(Cable)"/>
    <s v="자동차(조사)"/>
    <s v="AESSXF"/>
    <n v="100003832"/>
    <s v="AESSXF"/>
    <s v="0.5SQ"/>
    <s v="G/W"/>
    <m/>
    <n v="1000"/>
    <s v="완제품"/>
    <s v="AESSXF 0.5SQ(완제품)"/>
    <s v="A/R송장 (IN)"/>
    <n v="1000"/>
    <s v="M"/>
    <n v="4.82"/>
    <n v="0.5"/>
    <n v="501.6"/>
  </r>
  <r>
    <x v="2"/>
    <s v="顾客"/>
    <s v="內需"/>
    <s v="-無-"/>
    <s v="C00001"/>
    <x v="2"/>
    <s v="江苏京信电子有限公司(Cable)"/>
    <s v="자동차(조사)"/>
    <s v="AESSXF"/>
    <n v="100003871"/>
    <s v="AESSXF"/>
    <s v="0.5SQ"/>
    <s v="R"/>
    <m/>
    <n v="1000"/>
    <s v="완제품"/>
    <s v="AESSXF 0.5SQ(완제품)"/>
    <s v="A/R송장 (IN)"/>
    <n v="7700"/>
    <s v="M"/>
    <n v="37.090000000000003"/>
    <n v="0.5"/>
    <n v="3862.32"/>
  </r>
  <r>
    <x v="2"/>
    <s v="顾客"/>
    <s v="內需"/>
    <s v="-無-"/>
    <s v="C00001"/>
    <x v="2"/>
    <s v="江苏京信电子有限公司(Cable)"/>
    <s v="자동차(조사)"/>
    <s v="AESSXF"/>
    <n v="100003799"/>
    <s v="AESSXF"/>
    <s v="0.5SQ"/>
    <s v="Br/B"/>
    <m/>
    <n v="1000"/>
    <s v="완제품"/>
    <s v="AESSXF 0.5SQ(완제품)"/>
    <s v="A/R송장 (IN)"/>
    <n v="1000"/>
    <s v="M"/>
    <n v="4.82"/>
    <n v="0.5"/>
    <n v="501.6"/>
  </r>
  <r>
    <x v="2"/>
    <s v="顾客"/>
    <s v="內需"/>
    <s v="-無-"/>
    <s v="C00001"/>
    <x v="2"/>
    <s v="江苏京信电子有限公司(Cable)"/>
    <s v="자동차(조사)"/>
    <s v="AESSXF"/>
    <n v="100003900"/>
    <s v="AESSXF"/>
    <s v="0.5SQ"/>
    <s v="Y"/>
    <m/>
    <n v="1000"/>
    <s v="완제품"/>
    <s v="AESSXF 0.5SQ(완제품)"/>
    <s v="A/R송장 (IN)"/>
    <n v="4000"/>
    <s v="M"/>
    <n v="19.27"/>
    <n v="0.5"/>
    <n v="2006.4"/>
  </r>
  <r>
    <x v="2"/>
    <s v="顾客"/>
    <s v="內需"/>
    <s v="-無-"/>
    <s v="C00001"/>
    <x v="2"/>
    <s v="江苏京信电子有限公司(Cable)"/>
    <s v="자동차(조사)"/>
    <s v="AESSXF"/>
    <n v="100003824"/>
    <s v="AESSXF"/>
    <s v="0.5SQ"/>
    <s v="G/B"/>
    <m/>
    <n v="1000"/>
    <s v="완제품"/>
    <s v="AESSXF 0.5SQ(완제품)"/>
    <s v="A/R송장 (IN)"/>
    <n v="1000"/>
    <s v="M"/>
    <n v="4.82"/>
    <n v="0.5"/>
    <n v="501.6"/>
  </r>
  <r>
    <x v="2"/>
    <s v="顾客"/>
    <s v="內需"/>
    <s v="-無-"/>
    <s v="C00001"/>
    <x v="2"/>
    <s v="江苏京信电子有限公司(Cable)"/>
    <s v="자동차(조사)"/>
    <s v="AESSXF"/>
    <n v="100003970"/>
    <s v="AESSXF"/>
    <s v="0.75SQ"/>
    <s v="R"/>
    <m/>
    <n v="1000"/>
    <s v="완제품"/>
    <s v="AESSXF 0.75SQ(완제품)"/>
    <s v="A/R송장 (IN)"/>
    <n v="900"/>
    <s v="M"/>
    <n v="6.35"/>
    <n v="0.69"/>
    <n v="621.45000000000005"/>
  </r>
  <r>
    <x v="2"/>
    <s v="顾客"/>
    <s v="內需"/>
    <s v="-無-"/>
    <s v="C00001"/>
    <x v="2"/>
    <s v="江苏京信电子有限公司(Cable)"/>
    <s v="자동차(조사)"/>
    <s v="AESSXF"/>
    <n v="100003945"/>
    <s v="AESSXF"/>
    <s v="0.75SQ"/>
    <s v="G"/>
    <m/>
    <n v="1000"/>
    <s v="완제품"/>
    <s v="AESSXF 0.75SQ(완제품)"/>
    <s v="A/R송장 (IN)"/>
    <n v="1600"/>
    <s v="M"/>
    <n v="11.3"/>
    <n v="0.69"/>
    <n v="1104.8"/>
  </r>
  <r>
    <x v="2"/>
    <s v="顾客"/>
    <s v="內需"/>
    <s v="-無-"/>
    <s v="C00001"/>
    <x v="2"/>
    <s v="江苏京信电子有限公司(Cable)"/>
    <s v="자동차(조사)"/>
    <s v="AESSXF"/>
    <n v="100003808"/>
    <s v="AESSXF"/>
    <s v="0.5SQ"/>
    <s v="Br"/>
    <m/>
    <n v="1000"/>
    <s v="완제품"/>
    <s v="AESSXF 0.5SQ(완제품)"/>
    <s v="A/R송장 (IN)"/>
    <n v="1500"/>
    <s v="M"/>
    <n v="7.23"/>
    <n v="0.5"/>
    <n v="752.4"/>
  </r>
  <r>
    <x v="2"/>
    <s v="顾客"/>
    <s v="內需"/>
    <s v="-無-"/>
    <s v="C00001"/>
    <x v="2"/>
    <s v="江苏京信电子有限公司(Cable)"/>
    <s v="자동차(조사)"/>
    <s v="AESSXF"/>
    <n v="100003992"/>
    <s v="AESSXF"/>
    <s v="0.75SQ"/>
    <s v="Y"/>
    <m/>
    <n v="1000"/>
    <s v="완제품"/>
    <s v="AESSXF 0.75SQ(완제품)"/>
    <s v="A/R송장 (IN)"/>
    <n v="1000"/>
    <s v="M"/>
    <n v="7.06"/>
    <n v="0.69"/>
    <n v="690.5"/>
  </r>
  <r>
    <x v="2"/>
    <s v="顾客"/>
    <s v="內需"/>
    <s v="-無-"/>
    <s v="C00001"/>
    <x v="2"/>
    <s v="江苏京信电子有限公司(Cable)"/>
    <s v="자동차(조사)"/>
    <s v="AESSXF"/>
    <n v="100003961"/>
    <s v="AESSXF"/>
    <s v="0.75SQ"/>
    <s v="P"/>
    <m/>
    <n v="1000"/>
    <s v="완제품"/>
    <s v="AESSXF 0.75SQ(완제품)"/>
    <s v="A/R송장 (IN)"/>
    <n v="2000"/>
    <s v="M"/>
    <n v="14.12"/>
    <n v="0.69"/>
    <n v="1381"/>
  </r>
  <r>
    <x v="2"/>
    <s v="顾客"/>
    <s v="內需"/>
    <s v="-無-"/>
    <s v="C00001"/>
    <x v="2"/>
    <s v="江苏京信电子有限公司(Cable)"/>
    <s v="자동차(조사)"/>
    <s v="AESSXF"/>
    <n v="100003968"/>
    <s v="AESSXF"/>
    <s v="0.75SQ"/>
    <s v="R/W"/>
    <m/>
    <n v="1000"/>
    <s v="완제품"/>
    <s v="AESSXF 0.75SQ(완제품)"/>
    <s v="A/R송장 (IN)"/>
    <n v="1000"/>
    <s v="M"/>
    <n v="7.06"/>
    <n v="0.69"/>
    <n v="690.5"/>
  </r>
  <r>
    <x v="2"/>
    <s v="顾客"/>
    <s v="內需"/>
    <s v="-無-"/>
    <s v="C00001"/>
    <x v="2"/>
    <s v="江苏京信电子有限公司(Cable)"/>
    <s v="자동차(조사)"/>
    <s v="AESSXF"/>
    <n v="100003948"/>
    <s v="AESSXF"/>
    <s v="0.75SQ"/>
    <s v="L/B"/>
    <m/>
    <n v="1000"/>
    <s v="완제품"/>
    <s v="AESSXF 0.75SQ(완제품)"/>
    <s v="A/R송장 (IN)"/>
    <n v="1000"/>
    <s v="M"/>
    <n v="7.06"/>
    <n v="0.69"/>
    <n v="690.5"/>
  </r>
  <r>
    <x v="2"/>
    <s v="顾客"/>
    <s v="內需"/>
    <s v="-無-"/>
    <s v="C00001"/>
    <x v="2"/>
    <s v="江苏京信电子有限公司(Cable)"/>
    <s v="자동차(조사)"/>
    <s v="AESSXF"/>
    <n v="100003952"/>
    <s v="AESSXF"/>
    <s v="0.75SQ"/>
    <s v="L/R"/>
    <m/>
    <n v="1000"/>
    <s v="완제품"/>
    <s v="AESSXF 0.75SQ(완제품)"/>
    <s v="A/R송장 (IN)"/>
    <n v="1000"/>
    <s v="M"/>
    <n v="7.06"/>
    <n v="0.69"/>
    <n v="690.5"/>
  </r>
  <r>
    <x v="2"/>
    <s v="顾客"/>
    <s v="內需"/>
    <s v="-無-"/>
    <s v="C00001"/>
    <x v="2"/>
    <s v="江苏京信电子有限公司(Cable)"/>
    <s v="자동차(조사)"/>
    <s v="AESSXF"/>
    <n v="100003910"/>
    <s v="AESSXF"/>
    <s v="0.75SQ"/>
    <s v="B/O"/>
    <m/>
    <n v="1000"/>
    <s v="완제품"/>
    <s v="AESSXF 0.75SQ(완제품)"/>
    <s v="A/R송장 (IN)"/>
    <n v="1000"/>
    <s v="M"/>
    <n v="7.06"/>
    <n v="0.69"/>
    <n v="690.5"/>
  </r>
  <r>
    <x v="2"/>
    <s v="顾客"/>
    <s v="內需"/>
    <s v="-無-"/>
    <s v="C00001"/>
    <x v="2"/>
    <s v="江苏京信电子有限公司(Cable)"/>
    <s v="자동차(조사)"/>
    <s v="AESSXF"/>
    <n v="100003786"/>
    <s v="AESSXF"/>
    <s v="0.5SQ"/>
    <s v="Gr"/>
    <m/>
    <n v="1000"/>
    <s v="완제품"/>
    <s v="AESSXF 0.5SQ(완제품)"/>
    <s v="A/R송장 (IN)"/>
    <n v="900"/>
    <s v="M"/>
    <n v="4.34"/>
    <n v="0.5"/>
    <n v="451.44"/>
  </r>
  <r>
    <x v="2"/>
    <s v="顾客"/>
    <s v="內需"/>
    <s v="-無-"/>
    <s v="C00001"/>
    <x v="2"/>
    <s v="江苏京信电子有限公司(Cable)"/>
    <s v="자동차(조사)"/>
    <s v="AESSXF"/>
    <n v="100003907"/>
    <s v="AESSXF"/>
    <s v="0.75SQ"/>
    <s v="Gr"/>
    <m/>
    <n v="1000"/>
    <s v="완제품"/>
    <s v="AESSXF 0.75SQ(완제품)"/>
    <s v="A/R송장 (IN)"/>
    <n v="1000"/>
    <s v="M"/>
    <n v="7.06"/>
    <n v="0.69"/>
    <n v="690.5"/>
  </r>
  <r>
    <x v="2"/>
    <s v="顾客"/>
    <s v="內需"/>
    <s v="-無-"/>
    <s v="C00001"/>
    <x v="2"/>
    <s v="江苏京信电子有限公司(Cable)"/>
    <s v="자동차(조사)"/>
    <s v="AESSXF"/>
    <n v="100003961"/>
    <s v="AESSXF"/>
    <s v="0.75SQ"/>
    <s v="P"/>
    <m/>
    <n v="1000"/>
    <s v="완제품"/>
    <s v="AESSXF 0.75SQ(완제품)"/>
    <s v="A/R송장 (IN)"/>
    <n v="1000"/>
    <s v="M"/>
    <n v="7.06"/>
    <n v="0.69"/>
    <n v="690.5"/>
  </r>
  <r>
    <x v="2"/>
    <s v="顾客"/>
    <s v="內需"/>
    <s v="-無-"/>
    <s v="C00001"/>
    <x v="2"/>
    <s v="江苏京信电子有限公司(Cable)"/>
    <s v="자동차(조사)"/>
    <s v="AESSXF"/>
    <n v="100003970"/>
    <s v="AESSXF"/>
    <s v="0.75SQ"/>
    <s v="R"/>
    <m/>
    <n v="1000"/>
    <s v="완제품"/>
    <s v="AESSXF 0.75SQ(완제품)"/>
    <s v="A/R송장 (IN)"/>
    <n v="1000"/>
    <s v="M"/>
    <n v="7.06"/>
    <n v="0.69"/>
    <n v="690.5"/>
  </r>
  <r>
    <x v="2"/>
    <s v="顾客"/>
    <s v="內需"/>
    <s v="-無-"/>
    <s v="C00001"/>
    <x v="2"/>
    <s v="江苏京信电子有限公司(Cable)"/>
    <s v="자동차(조사)"/>
    <s v="AESSXF"/>
    <n v="100004125"/>
    <s v="AESSXF"/>
    <s v="2.5SQ"/>
    <s v="W"/>
    <m/>
    <n v="400"/>
    <s v="완제품"/>
    <s v="AESSXF 2.5SQ(완제품)"/>
    <s v="A/R송장 (IN)"/>
    <n v="400"/>
    <s v="M"/>
    <n v="9.57"/>
    <n v="1.87"/>
    <n v="748.08"/>
  </r>
  <r>
    <x v="2"/>
    <s v="顾客"/>
    <s v="內需"/>
    <s v="-無-"/>
    <s v="C00001"/>
    <x v="2"/>
    <s v="江苏京信电子有限公司(Cable)"/>
    <s v="자동차(조사)"/>
    <s v="AESSXF"/>
    <n v="100003764"/>
    <s v="AESSXF"/>
    <s v="0.3SQ"/>
    <s v="R"/>
    <m/>
    <n v="1500"/>
    <s v="완제품"/>
    <s v="AESSXF 0.3SQ(완제품)"/>
    <s v="A/R송장 (IN)"/>
    <n v="3000"/>
    <s v="M"/>
    <n v="10.25"/>
    <n v="0.39"/>
    <n v="1158.3"/>
  </r>
  <r>
    <x v="2"/>
    <s v="顾客"/>
    <s v="內需"/>
    <s v="-無-"/>
    <s v="C00001"/>
    <x v="2"/>
    <s v="江苏京信电子有限公司(Cable)"/>
    <s v="자동차(조사)"/>
    <s v="AESSXF"/>
    <n v="100003808"/>
    <s v="AESSXF"/>
    <s v="0.5SQ"/>
    <s v="Br"/>
    <m/>
    <n v="1000"/>
    <s v="완제품"/>
    <s v="AESSXF 0.5SQ(완제품)"/>
    <s v="A/R송장 (IN)"/>
    <n v="2000"/>
    <s v="M"/>
    <n v="9.6300000000000008"/>
    <n v="0.5"/>
    <n v="1003.2"/>
  </r>
  <r>
    <x v="2"/>
    <s v="顾客"/>
    <s v="內需"/>
    <s v="-無-"/>
    <s v="C00001"/>
    <x v="2"/>
    <s v="江苏京信电子有限公司(Cable)"/>
    <s v="자동차(조사)"/>
    <s v="AESSXF"/>
    <n v="100003752"/>
    <s v="AESSXF"/>
    <s v="0.3SQ"/>
    <s v="L"/>
    <m/>
    <n v="1500"/>
    <s v="완제품"/>
    <s v="AESSXF 0.3SQ(완제품)"/>
    <s v="A/R송장 (IN)"/>
    <n v="5900"/>
    <s v="M"/>
    <n v="20.170000000000002"/>
    <n v="0.39"/>
    <n v="2277.9899999999998"/>
  </r>
  <r>
    <x v="2"/>
    <s v="顾客"/>
    <s v="內需"/>
    <s v="-無-"/>
    <s v="C00001"/>
    <x v="2"/>
    <s v="江苏京信电子有限公司(Cable)"/>
    <s v="자동차(조사)"/>
    <s v="AESSXF"/>
    <n v="100003926"/>
    <s v="AESSXF"/>
    <s v="0.75SQ"/>
    <s v="Br"/>
    <m/>
    <n v="1000"/>
    <s v="완제품"/>
    <s v="AESSXF 0.75SQ(완제품)"/>
    <s v="A/R송장 (IN)"/>
    <n v="6000"/>
    <s v="M"/>
    <n v="42.36"/>
    <n v="0.69"/>
    <n v="4143"/>
  </r>
  <r>
    <x v="2"/>
    <s v="顾客"/>
    <s v="內需"/>
    <s v="-無-"/>
    <s v="C00001"/>
    <x v="2"/>
    <s v="江苏京信电子有限公司(Cable)"/>
    <s v="자동차(조사)"/>
    <s v="AESSXF"/>
    <n v="100003933"/>
    <s v="AESSXF"/>
    <s v="0.75SQ"/>
    <s v="O"/>
    <m/>
    <n v="1000"/>
    <s v="완제품"/>
    <s v="AESSXF 0.75SQ(완제품)"/>
    <s v="A/R송장 (IN)"/>
    <n v="7000"/>
    <s v="M"/>
    <n v="49.42"/>
    <n v="0.69"/>
    <n v="4833.5"/>
  </r>
  <r>
    <x v="2"/>
    <s v="顾客"/>
    <s v="內需"/>
    <s v="-無-"/>
    <s v="C00001"/>
    <x v="2"/>
    <s v="江苏京信电子有限公司(Cable)"/>
    <s v="자동차(조사)"/>
    <s v="AESSXF"/>
    <n v="100003970"/>
    <s v="AESSXF"/>
    <s v="0.75SQ"/>
    <s v="R"/>
    <m/>
    <n v="1000"/>
    <s v="완제품"/>
    <s v="AESSXF 0.75SQ(완제품)"/>
    <s v="A/R송장 (IN)"/>
    <n v="2000"/>
    <s v="M"/>
    <n v="14.12"/>
    <n v="0.69"/>
    <n v="1381"/>
  </r>
  <r>
    <x v="2"/>
    <s v="顾客"/>
    <s v="內需"/>
    <s v="-無-"/>
    <s v="C00001"/>
    <x v="2"/>
    <s v="江苏京信电子有限公司(Cable)"/>
    <s v="자동차(조사)"/>
    <s v="AESSXF"/>
    <n v="100003961"/>
    <s v="AESSXF"/>
    <s v="0.75SQ"/>
    <s v="P"/>
    <m/>
    <n v="1000"/>
    <s v="완제품"/>
    <s v="AESSXF 0.75SQ(완제품)"/>
    <s v="A/R송장 (IN)"/>
    <n v="2000"/>
    <s v="M"/>
    <n v="14.12"/>
    <n v="0.69"/>
    <n v="1381"/>
  </r>
  <r>
    <x v="2"/>
    <s v="顾客"/>
    <s v="內需"/>
    <s v="-無-"/>
    <s v="C00001"/>
    <x v="2"/>
    <s v="江苏京信电子有限公司(Cable)"/>
    <s v="자동차(조사)"/>
    <s v="AESSXF"/>
    <n v="100003991"/>
    <s v="AESSXF"/>
    <s v="0.75SQ"/>
    <s v="Y/W"/>
    <m/>
    <n v="1000"/>
    <s v="완제품"/>
    <s v="AESSXF 0.75SQ(완제품)"/>
    <s v="A/R송장 (IN)"/>
    <n v="1000"/>
    <s v="M"/>
    <n v="7.06"/>
    <n v="0.69"/>
    <n v="690.5"/>
  </r>
  <r>
    <x v="2"/>
    <s v="顾客"/>
    <s v="內需"/>
    <s v="-無-"/>
    <s v="C00001"/>
    <x v="2"/>
    <s v="江苏京信电子有限公司(Cable)"/>
    <s v="자동차(조사)"/>
    <s v="AESSXF"/>
    <n v="100003789"/>
    <s v="AESSXF"/>
    <s v="0.5SQ"/>
    <s v="B/O"/>
    <m/>
    <n v="1000"/>
    <s v="완제품"/>
    <s v="AESSXF 0.5SQ(완제품)"/>
    <s v="A/R송장 (IN)"/>
    <n v="750"/>
    <s v="M"/>
    <n v="3.61"/>
    <n v="0.5"/>
    <n v="376.2"/>
  </r>
  <r>
    <x v="2"/>
    <s v="顾客"/>
    <s v="內需"/>
    <s v="-無-"/>
    <s v="C00001"/>
    <x v="2"/>
    <s v="江苏京信电子有限公司(Cable)"/>
    <s v="자동차(조사)"/>
    <s v="AESSXF"/>
    <n v="100003992"/>
    <s v="AESSXF"/>
    <s v="0.75SQ"/>
    <s v="Y"/>
    <m/>
    <n v="1000"/>
    <s v="완제품"/>
    <s v="AESSXF 0.75SQ(완제품)"/>
    <s v="A/R송장 (IN)"/>
    <n v="1000"/>
    <s v="M"/>
    <n v="7.06"/>
    <n v="0.69"/>
    <n v="690.5"/>
  </r>
  <r>
    <x v="2"/>
    <s v="顾客"/>
    <s v="內需"/>
    <s v="-無-"/>
    <s v="C00001"/>
    <x v="2"/>
    <s v="江苏京信电子有限公司(Cable)"/>
    <s v="자동차(조사)"/>
    <s v="AESSXF"/>
    <n v="100003866"/>
    <s v="AESSXF"/>
    <s v="0.5SQ"/>
    <s v="R/O"/>
    <m/>
    <n v="1000"/>
    <s v="완제품"/>
    <s v="AESSXF 0.5SQ(완제품)"/>
    <s v="A/R송장 (IN)"/>
    <n v="2000"/>
    <s v="M"/>
    <n v="9.6300000000000008"/>
    <n v="0.5"/>
    <n v="1003.2"/>
  </r>
  <r>
    <x v="2"/>
    <s v="顾客"/>
    <s v="內需"/>
    <s v="-無-"/>
    <s v="C00001"/>
    <x v="2"/>
    <s v="江苏京信电子有限公司(Cable)"/>
    <s v="자동차(조사)"/>
    <s v="AESSXF"/>
    <n v="100003889"/>
    <s v="AESSXF"/>
    <s v="0.5SQ"/>
    <s v="W"/>
    <m/>
    <n v="1000"/>
    <s v="완제품"/>
    <s v="AESSXF 0.5SQ(완제품)"/>
    <s v="A/R송장 (IN)"/>
    <n v="2000"/>
    <s v="M"/>
    <n v="9.6300000000000008"/>
    <n v="0.5"/>
    <n v="1003.2"/>
  </r>
  <r>
    <x v="2"/>
    <s v="顾客"/>
    <s v="內需"/>
    <s v="-無-"/>
    <s v="C00001"/>
    <x v="2"/>
    <s v="江苏京信电子有限公司(Cable)"/>
    <s v="자동차(조사)"/>
    <s v="AESSXF"/>
    <n v="100003786"/>
    <s v="AESSXF"/>
    <s v="0.5SQ"/>
    <s v="Gr"/>
    <m/>
    <n v="1000"/>
    <s v="완제품"/>
    <s v="AESSXF 0.5SQ(완제품)"/>
    <s v="A/R송장 (IN)"/>
    <n v="1800"/>
    <s v="M"/>
    <n v="8.67"/>
    <n v="0.5"/>
    <n v="902.88"/>
  </r>
  <r>
    <x v="2"/>
    <s v="顾客"/>
    <s v="內需"/>
    <s v="-無-"/>
    <s v="C00001"/>
    <x v="2"/>
    <s v="江苏京信电子有限公司(Cable)"/>
    <s v="자동차(조사)"/>
    <s v="AESSXF"/>
    <n v="100018876"/>
    <s v="AESSXF"/>
    <s v="0.5SQ"/>
    <s v="G"/>
    <s v="NPS"/>
    <n v="10000"/>
    <s v="완제품"/>
    <s v="AESSXF 0.5SQ(완제품)"/>
    <s v="A/R송장 (IN)"/>
    <n v="20000"/>
    <s v="M"/>
    <n v="96.34"/>
    <n v="0.5"/>
    <n v="10032"/>
  </r>
  <r>
    <x v="2"/>
    <s v="顾客"/>
    <s v="內需"/>
    <s v="-無-"/>
    <s v="C00001"/>
    <x v="2"/>
    <s v="江苏京信电子有限公司(Cable)"/>
    <s v="자동차(조사)"/>
    <s v="AESSXF"/>
    <n v="100003727"/>
    <s v="AESSXF"/>
    <s v="0.3SQ"/>
    <s v="Br/O"/>
    <m/>
    <n v="1500"/>
    <s v="완제품"/>
    <s v="AESSXF 0.3SQ(완제품)"/>
    <s v="A/R송장 (IN)"/>
    <n v="3000"/>
    <s v="M"/>
    <n v="10.25"/>
    <n v="0.39"/>
    <n v="1158.3"/>
  </r>
  <r>
    <x v="2"/>
    <s v="顾客"/>
    <s v="內需"/>
    <s v="-無-"/>
    <s v="C00001"/>
    <x v="2"/>
    <s v="江苏京信电子有限公司(Cable)"/>
    <s v="자동차(조사)"/>
    <s v="AESSXF"/>
    <n v="100004016"/>
    <s v="AESSXF"/>
    <s v="1.25SQ"/>
    <s v="O"/>
    <m/>
    <n v="500"/>
    <s v="완제품"/>
    <s v="AESSXF 1.25SQ(완제품)"/>
    <s v="A/R송장 (IN)"/>
    <n v="6000"/>
    <s v="M"/>
    <n v="69.84"/>
    <n v="0.95"/>
    <n v="5728.2"/>
  </r>
  <r>
    <x v="2"/>
    <s v="顾客"/>
    <s v="內需"/>
    <s v="-無-"/>
    <s v="C00001"/>
    <x v="2"/>
    <s v="江苏京信电子有限公司(Cable)"/>
    <s v="자동차(조사)"/>
    <s v="AESSXF"/>
    <n v="100004016"/>
    <s v="AESSXF"/>
    <s v="1.25SQ"/>
    <s v="O"/>
    <m/>
    <n v="500"/>
    <s v="완제품"/>
    <s v="AESSXF 1.25SQ(완제품)"/>
    <s v="A/R송장 (IN)"/>
    <n v="500"/>
    <s v="M"/>
    <n v="5.82"/>
    <n v="0.95"/>
    <n v="477.35"/>
  </r>
  <r>
    <x v="2"/>
    <s v="顾客"/>
    <s v="內需"/>
    <s v="-無-"/>
    <s v="C00001"/>
    <x v="2"/>
    <s v="江苏京信电子有限公司(Cable)"/>
    <s v="자동차(조사)"/>
    <s v="AESSXF"/>
    <n v="100003895"/>
    <s v="AESSXF"/>
    <s v="0.5SQ"/>
    <s v="Y/O"/>
    <m/>
    <n v="1000"/>
    <s v="완제품"/>
    <s v="AESSXF 0.5SQ(완제품)"/>
    <s v="A/R송장 (IN)"/>
    <n v="1000"/>
    <s v="M"/>
    <n v="4.82"/>
    <n v="0.5"/>
    <n v="501.6"/>
  </r>
  <r>
    <x v="2"/>
    <s v="顾客"/>
    <s v="內需"/>
    <s v="-無-"/>
    <s v="C00001"/>
    <x v="2"/>
    <s v="江苏京信电子有限公司(Cable)"/>
    <s v="자동차(조사)"/>
    <s v="AESSXF"/>
    <n v="100003847"/>
    <s v="AESSXF"/>
    <s v="0.5SQ"/>
    <s v="L"/>
    <m/>
    <n v="1000"/>
    <s v="완제품"/>
    <s v="AESSXF 0.5SQ(완제품)"/>
    <s v="A/R송장 (IN)"/>
    <n v="700"/>
    <s v="M"/>
    <n v="3.37"/>
    <n v="0.5"/>
    <n v="351.12"/>
  </r>
  <r>
    <x v="2"/>
    <s v="顾客"/>
    <s v="內需"/>
    <s v="-無-"/>
    <s v="C00001"/>
    <x v="2"/>
    <s v="江苏京信电子有限公司(Cable)"/>
    <s v="자동차(조사)"/>
    <s v="AESSXF"/>
    <n v="100003871"/>
    <s v="AESSXF"/>
    <s v="0.5SQ"/>
    <s v="R"/>
    <m/>
    <n v="1000"/>
    <s v="완제품"/>
    <s v="AESSXF 0.5SQ(완제품)"/>
    <s v="A/R송장 (IN)"/>
    <n v="1000"/>
    <s v="M"/>
    <n v="4.82"/>
    <n v="0.5"/>
    <n v="501.6"/>
  </r>
  <r>
    <x v="2"/>
    <s v="顾客"/>
    <s v="內需"/>
    <s v="-無-"/>
    <s v="C00001"/>
    <x v="2"/>
    <s v="江苏京信电子有限公司(Cable)"/>
    <s v="자동차(조사)"/>
    <s v="AESSXF"/>
    <n v="100003907"/>
    <s v="AESSXF"/>
    <s v="0.75SQ"/>
    <s v="Gr"/>
    <m/>
    <n v="1000"/>
    <s v="완제품"/>
    <s v="AESSXF 0.75SQ(완제품)"/>
    <s v="A/R송장 (IN)"/>
    <n v="2000"/>
    <s v="M"/>
    <n v="14.12"/>
    <n v="0.69"/>
    <n v="1381"/>
  </r>
  <r>
    <x v="2"/>
    <s v="顾客"/>
    <s v="內需"/>
    <s v="-無-"/>
    <s v="C00001"/>
    <x v="2"/>
    <s v="江苏京信电子有限公司(Cable)"/>
    <s v="자동차(조사)"/>
    <s v="AESSXF"/>
    <n v="100003961"/>
    <s v="AESSXF"/>
    <s v="0.75SQ"/>
    <s v="P"/>
    <m/>
    <n v="1000"/>
    <s v="완제품"/>
    <s v="AESSXF 0.75SQ(완제품)"/>
    <s v="A/R송장 (IN)"/>
    <n v="1000"/>
    <s v="M"/>
    <n v="7.06"/>
    <n v="0.69"/>
    <n v="690.5"/>
  </r>
  <r>
    <x v="2"/>
    <s v="顾客"/>
    <s v="內需"/>
    <s v="-無-"/>
    <s v="C00001"/>
    <x v="2"/>
    <s v="江苏京信电子有限公司(Cable)"/>
    <s v="자동차(조사)"/>
    <s v="AESSXF"/>
    <n v="100003970"/>
    <s v="AESSXF"/>
    <s v="0.75SQ"/>
    <s v="R"/>
    <m/>
    <n v="1000"/>
    <s v="완제품"/>
    <s v="AESSXF 0.75SQ(완제품)"/>
    <s v="A/R송장 (IN)"/>
    <n v="1000"/>
    <s v="M"/>
    <n v="7.06"/>
    <n v="0.69"/>
    <n v="690.5"/>
  </r>
  <r>
    <x v="2"/>
    <s v="顾客"/>
    <s v="內需"/>
    <s v="-無-"/>
    <s v="C00001"/>
    <x v="2"/>
    <s v="江苏京信电子有限公司(Cable)"/>
    <s v="자동차(조사)"/>
    <s v="AESSXF"/>
    <n v="100004062"/>
    <s v="AESSXF"/>
    <s v="1.25SQ"/>
    <s v="W"/>
    <m/>
    <n v="500"/>
    <s v="완제품"/>
    <s v="AESSXF 1.25SQ(완제품)"/>
    <s v="A/R송장 (IN)"/>
    <n v="2500"/>
    <s v="M"/>
    <n v="29.1"/>
    <n v="0.95"/>
    <n v="2386.75"/>
  </r>
  <r>
    <x v="2"/>
    <s v="顾客"/>
    <s v="內需"/>
    <s v="-無-"/>
    <s v="C00001"/>
    <x v="2"/>
    <s v="江苏京信电子有限公司(Cable)"/>
    <s v="자동차(조사)"/>
    <s v="AESSXF"/>
    <n v="100003881"/>
    <s v="AESSXF"/>
    <s v="0.5SQ"/>
    <s v="W/B"/>
    <m/>
    <n v="1000"/>
    <s v="완제품"/>
    <s v="AESSXF 0.5SQ(완제품)"/>
    <s v="A/R송장 (IN)"/>
    <n v="1000"/>
    <s v="M"/>
    <n v="4.82"/>
    <n v="0.5"/>
    <n v="501.6"/>
  </r>
  <r>
    <x v="2"/>
    <s v="顾客"/>
    <s v="內需"/>
    <s v="-無-"/>
    <s v="C00001"/>
    <x v="2"/>
    <s v="江苏京信电子有限公司(Cable)"/>
    <s v="자동차(조사)"/>
    <s v="AESSXF"/>
    <n v="100004057"/>
    <s v="AESSXF"/>
    <s v="1.25SQ"/>
    <s v="W/B"/>
    <m/>
    <n v="500"/>
    <s v="완제품"/>
    <s v="AESSXF 1.25SQ(완제품)"/>
    <s v="A/R송장 (IN)"/>
    <n v="500"/>
    <s v="M"/>
    <n v="5.82"/>
    <n v="0.95"/>
    <n v="477.35"/>
  </r>
  <r>
    <x v="2"/>
    <s v="顾客"/>
    <s v="內需"/>
    <s v="-無-"/>
    <s v="C00001"/>
    <x v="2"/>
    <s v="江苏京信电子有限公司(Cable)"/>
    <s v="자동차(조사)"/>
    <s v="AESSXF"/>
    <n v="100003977"/>
    <s v="AESSXF"/>
    <s v="0.75SQ"/>
    <s v="W/B"/>
    <m/>
    <n v="1000"/>
    <s v="완제품"/>
    <s v="AESSXF 0.75SQ(완제품)"/>
    <s v="A/R송장 (IN)"/>
    <n v="1000"/>
    <s v="M"/>
    <n v="7.06"/>
    <n v="0.69"/>
    <n v="690.5"/>
  </r>
  <r>
    <x v="2"/>
    <s v="顾客"/>
    <s v="內需"/>
    <s v="-無-"/>
    <s v="C00001"/>
    <x v="2"/>
    <s v="江苏京信电子有限公司(Cable)"/>
    <s v="자동차(조사)"/>
    <s v="AESSXF"/>
    <n v="100018869"/>
    <s v="AESSXF"/>
    <s v="0.5SQ"/>
    <s v="B"/>
    <s v="NPS"/>
    <n v="10000"/>
    <s v="완제품"/>
    <s v="AESSXF 0.5SQ(완제품)"/>
    <s v="A/R송장 (IN)"/>
    <n v="20000"/>
    <s v="M"/>
    <n v="96.34"/>
    <n v="0.5"/>
    <n v="10032"/>
  </r>
  <r>
    <x v="2"/>
    <s v="顾客"/>
    <s v="內需"/>
    <s v="-無-"/>
    <s v="C00001"/>
    <x v="2"/>
    <s v="江苏京信电子有限公司(Cable)"/>
    <s v="자동차(조사)"/>
    <s v="AESSXF"/>
    <n v="100018879"/>
    <s v="AESSXF"/>
    <s v="0.5SQ"/>
    <s v="L"/>
    <s v="NPS"/>
    <n v="10000"/>
    <s v="완제품"/>
    <s v="AESSXF 0.5SQ(완제품)"/>
    <s v="A/R송장 (IN)"/>
    <n v="20000"/>
    <s v="M"/>
    <n v="96.34"/>
    <n v="0.5"/>
    <n v="10032"/>
  </r>
  <r>
    <x v="2"/>
    <s v="顾客"/>
    <s v="內需"/>
    <s v="-無-"/>
    <s v="C00001"/>
    <x v="2"/>
    <s v="江苏京信电子有限公司(Cable)"/>
    <s v="자동차(조사)"/>
    <s v="AESSXF"/>
    <n v="100018876"/>
    <s v="AESSXF"/>
    <s v="0.5SQ"/>
    <s v="G"/>
    <s v="NPS"/>
    <n v="10000"/>
    <s v="완제품"/>
    <s v="AESSXF 0.5SQ(완제품)"/>
    <s v="A/R송장 (IN)"/>
    <n v="10000"/>
    <s v="M"/>
    <n v="48.17"/>
    <n v="0.5"/>
    <n v="5016"/>
  </r>
  <r>
    <x v="2"/>
    <s v="顾客"/>
    <s v="內需"/>
    <s v="-無-"/>
    <s v="C00001"/>
    <x v="2"/>
    <s v="江苏京信电子有限公司(Cable)"/>
    <s v="자동차(조사)"/>
    <s v="AESSXF"/>
    <n v="100003817"/>
    <s v="AESSXF"/>
    <s v="0.5SQ"/>
    <s v="O"/>
    <m/>
    <n v="1000"/>
    <s v="완제품"/>
    <s v="AESSXF 0.5SQ(완제품)"/>
    <s v="A/R송장 (IN)"/>
    <n v="8550"/>
    <s v="M"/>
    <n v="41.19"/>
    <n v="0.5"/>
    <n v="4288.68"/>
  </r>
  <r>
    <x v="2"/>
    <s v="顾客"/>
    <s v="內需"/>
    <s v="-無-"/>
    <s v="C00001"/>
    <x v="2"/>
    <s v="江苏京信电子有限公司(Cable)"/>
    <s v="자동차(조사)"/>
    <s v="AESSXF"/>
    <n v="100003910"/>
    <s v="AESSXF"/>
    <s v="0.75SQ"/>
    <s v="B/O"/>
    <m/>
    <n v="1000"/>
    <s v="완제품"/>
    <s v="AESSXF 0.75SQ(완제품)"/>
    <s v="A/R송장 (IN)"/>
    <n v="2000"/>
    <s v="M"/>
    <n v="14.12"/>
    <n v="0.69"/>
    <n v="1381"/>
  </r>
  <r>
    <x v="2"/>
    <s v="顾客"/>
    <s v="內需"/>
    <s v="-無-"/>
    <s v="C00001"/>
    <x v="2"/>
    <s v="江苏京信电子有限公司(Cable)"/>
    <s v="자동차(조사)"/>
    <s v="AESSXF"/>
    <n v="100003817"/>
    <s v="AESSXF"/>
    <s v="0.5SQ"/>
    <s v="O"/>
    <m/>
    <n v="1000"/>
    <s v="완제품"/>
    <s v="AESSXF 0.5SQ(완제품)"/>
    <s v="A/R송장 (IN)"/>
    <n v="2000"/>
    <s v="M"/>
    <n v="9.6300000000000008"/>
    <n v="0.5"/>
    <n v="1003.2"/>
  </r>
  <r>
    <x v="2"/>
    <s v="顾客"/>
    <s v="內需"/>
    <s v="-無-"/>
    <s v="C00001"/>
    <x v="2"/>
    <s v="江苏京信电子有限公司(Cable)"/>
    <s v="자동차(조사)"/>
    <s v="AESSXF"/>
    <n v="100003910"/>
    <s v="AESSXF"/>
    <s v="0.75SQ"/>
    <s v="B/O"/>
    <m/>
    <n v="1000"/>
    <s v="완제품"/>
    <s v="AESSXF 0.75SQ(완제품)"/>
    <s v="A/R송장 (IN)"/>
    <n v="1000"/>
    <s v="M"/>
    <n v="7.06"/>
    <n v="0.69"/>
    <n v="690.5"/>
  </r>
  <r>
    <x v="2"/>
    <s v="顾客"/>
    <s v="內需"/>
    <s v="-無-"/>
    <s v="C00001"/>
    <x v="2"/>
    <s v="江苏京信电子有限公司(Cable)"/>
    <s v="자동차(조사)"/>
    <s v="AESSXF"/>
    <n v="191000000"/>
    <s v="AESSXF"/>
    <s v="2SQ"/>
    <s v="R"/>
    <s v="NPS"/>
    <n v="3000"/>
    <s v="완제품"/>
    <s v="AESSXF 2SQ(완제품)"/>
    <s v="A/R송장 (IN)"/>
    <n v="2200"/>
    <s v="M"/>
    <n v="39.53"/>
    <n v="1.42"/>
    <n v="3125.1"/>
  </r>
  <r>
    <x v="2"/>
    <s v="顾客"/>
    <s v="內需"/>
    <s v="-無-"/>
    <s v="C00001"/>
    <x v="2"/>
    <s v="江苏京信电子有限公司(Cable)"/>
    <s v="자동차(조사)"/>
    <s v="AESSXF"/>
    <n v="100004125"/>
    <s v="AESSXF"/>
    <s v="2.5SQ"/>
    <s v="W"/>
    <m/>
    <n v="400"/>
    <s v="완제품"/>
    <s v="AESSXF 2.5SQ(완제품)"/>
    <s v="A/R송장 (IN)"/>
    <n v="800"/>
    <s v="M"/>
    <n v="19.14"/>
    <n v="1.87"/>
    <n v="1496.16"/>
  </r>
  <r>
    <x v="2"/>
    <s v="顾客"/>
    <s v="內需"/>
    <s v="-無-"/>
    <s v="C00001"/>
    <x v="2"/>
    <s v="江苏京信电子有限公司(Cable)"/>
    <s v="자동차(조사)"/>
    <s v="AESSXF"/>
    <n v="100003736"/>
    <s v="AESSXF"/>
    <s v="0.3SQ"/>
    <s v="O"/>
    <m/>
    <n v="1500"/>
    <s v="완제품"/>
    <s v="AESSXF 0.3SQ(완제품)"/>
    <s v="A/R송장 (IN)"/>
    <n v="3000"/>
    <s v="M"/>
    <n v="10.25"/>
    <n v="0.39"/>
    <n v="1158.3"/>
  </r>
  <r>
    <x v="2"/>
    <s v="顾客"/>
    <s v="內需"/>
    <s v="-無-"/>
    <s v="C00001"/>
    <x v="2"/>
    <s v="江苏京信电子有限公司(Cable)"/>
    <s v="자동차(조사)"/>
    <s v="AESSXF"/>
    <n v="100003808"/>
    <s v="AESSXF"/>
    <s v="0.5SQ"/>
    <s v="Br"/>
    <m/>
    <n v="1000"/>
    <s v="완제품"/>
    <s v="AESSXF 0.5SQ(완제품)"/>
    <s v="A/R송장 (IN)"/>
    <n v="1000"/>
    <s v="M"/>
    <n v="4.82"/>
    <n v="0.5"/>
    <n v="501.6"/>
  </r>
  <r>
    <x v="2"/>
    <s v="顾客"/>
    <s v="內需"/>
    <s v="-無-"/>
    <s v="C00001"/>
    <x v="2"/>
    <s v="江苏京信电子有限公司(Cable)"/>
    <s v="자동차(조사)"/>
    <s v="AESSXF"/>
    <n v="100003926"/>
    <s v="AESSXF"/>
    <s v="0.75SQ"/>
    <s v="Br"/>
    <m/>
    <n v="1000"/>
    <s v="완제품"/>
    <s v="AESSXF 0.75SQ(완제품)"/>
    <s v="A/R송장 (IN)"/>
    <n v="6000"/>
    <s v="M"/>
    <n v="42.36"/>
    <n v="0.69"/>
    <n v="4143"/>
  </r>
  <r>
    <x v="2"/>
    <s v="顾客"/>
    <s v="內需"/>
    <s v="-無-"/>
    <s v="C00001"/>
    <x v="2"/>
    <s v="江苏京信电子有限公司(Cable)"/>
    <s v="자동차(조사)"/>
    <s v="AESSXF"/>
    <n v="100004077"/>
    <s v="AESSXF"/>
    <s v="2SQ"/>
    <s v="Br"/>
    <m/>
    <n v="500"/>
    <s v="완제품"/>
    <s v="AESSXF 2SQ(완제품)"/>
    <s v="A/R송장 (IN)"/>
    <n v="1000"/>
    <s v="M"/>
    <n v="17.97"/>
    <n v="1.42"/>
    <n v="1420.5"/>
  </r>
  <r>
    <x v="2"/>
    <s v="顾客"/>
    <s v="內需"/>
    <s v="-無-"/>
    <s v="C00001"/>
    <x v="2"/>
    <s v="江苏京信电子有限公司(Cable)"/>
    <s v="자동차(조사)"/>
    <s v="AESSXF"/>
    <n v="100003808"/>
    <s v="AESSXF"/>
    <s v="0.5SQ"/>
    <s v="Br"/>
    <m/>
    <n v="1000"/>
    <s v="완제품"/>
    <s v="AESSXF 0.5SQ(완제품)"/>
    <s v="A/R송장 (IN)"/>
    <n v="2000"/>
    <s v="M"/>
    <n v="9.6300000000000008"/>
    <n v="0.5"/>
    <n v="1003.2"/>
  </r>
  <r>
    <x v="2"/>
    <s v="顾客"/>
    <s v="內需"/>
    <s v="-無-"/>
    <s v="C00001"/>
    <x v="2"/>
    <s v="江苏京信电子有限公司(Cable)"/>
    <s v="자동차(조사)"/>
    <s v="AESSXF"/>
    <n v="100003926"/>
    <s v="AESSXF"/>
    <s v="0.75SQ"/>
    <s v="Br"/>
    <m/>
    <n v="1000"/>
    <s v="완제품"/>
    <s v="AESSXF 0.75SQ(완제품)"/>
    <s v="A/R송장 (IN)"/>
    <n v="3000"/>
    <s v="M"/>
    <n v="21.18"/>
    <n v="0.69"/>
    <n v="2071.5"/>
  </r>
  <r>
    <x v="2"/>
    <s v="顾客"/>
    <s v="內需"/>
    <s v="-無-"/>
    <s v="C00001"/>
    <x v="2"/>
    <s v="江苏京信电子有限公司(Cable)"/>
    <s v="자동차(조사)"/>
    <s v="AESSXF"/>
    <n v="100004051"/>
    <s v="AESSXF"/>
    <s v="1.25SQ"/>
    <s v="R"/>
    <m/>
    <n v="500"/>
    <s v="완제품"/>
    <s v="AESSXF 1.25SQ(완제품)"/>
    <s v="A/R송장 (IN)"/>
    <n v="1000"/>
    <s v="M"/>
    <n v="11.64"/>
    <n v="0.95"/>
    <n v="954.7"/>
  </r>
  <r>
    <x v="2"/>
    <s v="顾客"/>
    <s v="內需"/>
    <s v="-無-"/>
    <s v="C00001"/>
    <x v="2"/>
    <s v="江苏京信电子有限公司(Cable)"/>
    <s v="자동차(조사)"/>
    <s v="AESSXF"/>
    <n v="100004005"/>
    <s v="AESSXF"/>
    <s v="1.25SQ"/>
    <s v="B"/>
    <m/>
    <n v="500"/>
    <s v="완제품"/>
    <s v="AESSXF 1.25SQ(완제품)"/>
    <s v="A/R송장 (IN)"/>
    <n v="1000"/>
    <s v="M"/>
    <n v="11.64"/>
    <n v="0.95"/>
    <n v="954.7"/>
  </r>
  <r>
    <x v="2"/>
    <s v="顾客"/>
    <s v="內需"/>
    <s v="-無-"/>
    <s v="C00001"/>
    <x v="2"/>
    <s v="江苏京信电子有限公司(Cable)"/>
    <s v="자동차(조사)"/>
    <s v="AESSXF"/>
    <n v="100003764"/>
    <s v="AESSXF"/>
    <s v="0.3SQ"/>
    <s v="R"/>
    <m/>
    <n v="1500"/>
    <s v="완제품"/>
    <s v="AESSXF 0.3SQ(완제품)"/>
    <s v="A/R송장 (IN)"/>
    <n v="1500"/>
    <s v="M"/>
    <n v="5.13"/>
    <n v="0.39"/>
    <n v="579.15"/>
  </r>
  <r>
    <x v="2"/>
    <s v="顾客"/>
    <s v="內需"/>
    <s v="-無-"/>
    <s v="C00001"/>
    <x v="2"/>
    <s v="江苏京信电子有限公司(Cable)"/>
    <s v="자동차(조사)"/>
    <s v="AESSXF"/>
    <n v="100018876"/>
    <s v="AESSXF"/>
    <s v="0.5SQ"/>
    <s v="G"/>
    <s v="NPS"/>
    <n v="10000"/>
    <s v="완제품"/>
    <s v="AESSXF 0.5SQ(완제품)"/>
    <s v="A/R송장 (IN)"/>
    <n v="10000"/>
    <s v="M"/>
    <n v="48.17"/>
    <n v="0.5"/>
    <n v="5016"/>
  </r>
  <r>
    <x v="2"/>
    <s v="顾客"/>
    <s v="內需"/>
    <s v="-無-"/>
    <s v="C00001"/>
    <x v="2"/>
    <s v="江苏京信电子有限公司(Cable)"/>
    <s v="자동차(조사)"/>
    <s v="AESSXF"/>
    <n v="191000001"/>
    <s v="AESSXF"/>
    <s v="2SQ"/>
    <s v="W"/>
    <s v="NPS"/>
    <n v="3000"/>
    <s v="완제품"/>
    <s v="AESSXF 2SQ(완제품)"/>
    <s v="A/R송장 (IN)"/>
    <n v="3000"/>
    <s v="M"/>
    <n v="53.91"/>
    <n v="1.42"/>
    <n v="4261.5"/>
  </r>
  <r>
    <x v="2"/>
    <s v="顾客"/>
    <s v="內需"/>
    <s v="-無-"/>
    <s v="C00001"/>
    <x v="2"/>
    <s v="江苏京信电子有限公司(Cable)"/>
    <s v="자동차(조사)"/>
    <s v="AESSXF"/>
    <n v="100004075"/>
    <s v="AESSXF"/>
    <s v="2SQ"/>
    <s v="B"/>
    <s v="NPS"/>
    <n v="3000"/>
    <s v="완제품"/>
    <s v="AESSXF 2SQ(완제품)"/>
    <s v="A/R송장 (IN)"/>
    <n v="3000"/>
    <s v="M"/>
    <n v="53.91"/>
    <n v="1.42"/>
    <n v="4261.5"/>
  </r>
  <r>
    <x v="2"/>
    <s v="顾客"/>
    <s v="內需"/>
    <s v="-無-"/>
    <s v="C00001"/>
    <x v="2"/>
    <s v="江苏京信电子有限公司(Cable)"/>
    <s v="자동차(조사)"/>
    <s v="AESSXF"/>
    <n v="100018879"/>
    <s v="AESSXF"/>
    <s v="0.5SQ"/>
    <s v="L"/>
    <s v="NPS"/>
    <n v="10000"/>
    <s v="완제품"/>
    <s v="AESSXF 0.5SQ(완제품)"/>
    <s v="A/R송장 (IN)"/>
    <n v="10000"/>
    <s v="M"/>
    <n v="48.17"/>
    <n v="0.5"/>
    <n v="5016"/>
  </r>
  <r>
    <x v="2"/>
    <s v="顾客"/>
    <s v="內需"/>
    <s v="-無-"/>
    <s v="C00001"/>
    <x v="2"/>
    <s v="江苏京信电子有限公司(Cable)"/>
    <s v="자동차(조사)"/>
    <s v="AESSXF"/>
    <n v="100003945"/>
    <s v="AESSXF"/>
    <s v="0.75SQ"/>
    <s v="G"/>
    <m/>
    <n v="1000"/>
    <s v="완제품"/>
    <s v="AESSXF 0.75SQ(완제품)"/>
    <s v="A/R송장 (IN)"/>
    <n v="3000"/>
    <s v="M"/>
    <n v="21.18"/>
    <n v="0.69"/>
    <n v="2071.5"/>
  </r>
  <r>
    <x v="2"/>
    <s v="顾客"/>
    <s v="內需"/>
    <s v="-無-"/>
    <s v="C00001"/>
    <x v="2"/>
    <s v="江苏京信电子有限公司(Cable)"/>
    <s v="자동차(조사)"/>
    <s v="AESSXF"/>
    <n v="100003933"/>
    <s v="AESSXF"/>
    <s v="0.75SQ"/>
    <s v="O"/>
    <m/>
    <n v="1000"/>
    <s v="완제품"/>
    <s v="AESSXF 0.75SQ(완제품)"/>
    <s v="A/R송장 (IN)"/>
    <n v="29800"/>
    <s v="M"/>
    <n v="210.39"/>
    <n v="0.69"/>
    <n v="20576.900000000001"/>
  </r>
  <r>
    <x v="2"/>
    <s v="顾客"/>
    <s v="內需"/>
    <s v="-無-"/>
    <s v="C00001"/>
    <x v="2"/>
    <s v="江苏京信电子有限公司(Cable)"/>
    <s v="자동차(조사)"/>
    <s v="AESSXF"/>
    <n v="100003955"/>
    <s v="AESSXF"/>
    <s v="0.75SQ"/>
    <s v="L"/>
    <m/>
    <n v="1000"/>
    <s v="완제품"/>
    <s v="AESSXF 0.75SQ(완제품)"/>
    <s v="A/R송장 (IN)"/>
    <n v="1850"/>
    <s v="M"/>
    <n v="13.06"/>
    <n v="0.69"/>
    <n v="1277.43"/>
  </r>
  <r>
    <x v="2"/>
    <s v="顾客"/>
    <s v="內需"/>
    <s v="-無-"/>
    <s v="C00001"/>
    <x v="2"/>
    <s v="江苏京信电子有限公司(Cable)"/>
    <s v="자동차(조사)"/>
    <s v="AESSXF"/>
    <n v="100003918"/>
    <s v="AESSXF"/>
    <s v="0.75SQ"/>
    <s v="B"/>
    <m/>
    <n v="1000"/>
    <s v="완제품"/>
    <s v="AESSXF 0.75SQ(완제품)"/>
    <s v="A/R송장 (IN)"/>
    <n v="4000"/>
    <s v="M"/>
    <n v="28.24"/>
    <n v="0.69"/>
    <n v="2762"/>
  </r>
  <r>
    <x v="2"/>
    <s v="顾客"/>
    <s v="內需"/>
    <s v="-無-"/>
    <s v="C00001"/>
    <x v="2"/>
    <s v="江苏京信电子有限公司(Cable)"/>
    <s v="자동차(조사)"/>
    <s v="AESSXF"/>
    <n v="100003970"/>
    <s v="AESSXF"/>
    <s v="0.75SQ"/>
    <s v="R"/>
    <m/>
    <n v="1000"/>
    <s v="완제품"/>
    <s v="AESSXF 0.75SQ(완제품)"/>
    <s v="A/R송장 (IN)"/>
    <n v="1000"/>
    <s v="M"/>
    <n v="7.06"/>
    <n v="0.69"/>
    <n v="690.5"/>
  </r>
  <r>
    <x v="2"/>
    <s v="顾客"/>
    <s v="內需"/>
    <s v="-無-"/>
    <s v="C00001"/>
    <x v="2"/>
    <s v="江苏京信电子有限公司(Cable)"/>
    <s v="자동차(조사)"/>
    <s v="AESSXF"/>
    <n v="100003881"/>
    <s v="AESSXF"/>
    <s v="0.5SQ"/>
    <s v="W/B"/>
    <m/>
    <n v="1000"/>
    <s v="완제품"/>
    <s v="AESSXF 0.5SQ(완제품)"/>
    <s v="A/R송장 (IN)"/>
    <n v="3000"/>
    <s v="M"/>
    <n v="14.45"/>
    <n v="0.5"/>
    <n v="1504.8"/>
  </r>
  <r>
    <x v="2"/>
    <s v="顾客"/>
    <s v="內需"/>
    <s v="-無-"/>
    <s v="C00001"/>
    <x v="2"/>
    <s v="江苏京信电子有限公司(Cable)"/>
    <s v="자동차(조사)"/>
    <s v="AESSXF"/>
    <n v="100003952"/>
    <s v="AESSXF"/>
    <s v="0.75SQ"/>
    <s v="L/R"/>
    <m/>
    <n v="1000"/>
    <s v="완제품"/>
    <s v="AESSXF 0.75SQ(완제품)"/>
    <s v="A/R송장 (IN)"/>
    <n v="1000"/>
    <s v="M"/>
    <n v="7.06"/>
    <n v="0.69"/>
    <n v="690.5"/>
  </r>
  <r>
    <x v="2"/>
    <s v="顾客"/>
    <s v="內需"/>
    <s v="-無-"/>
    <s v="C00001"/>
    <x v="2"/>
    <s v="江苏京信电子有限公司(Cable)"/>
    <s v="자동차(조사)"/>
    <s v="AESSXF"/>
    <n v="100003999"/>
    <s v="AESSXF"/>
    <s v="1.25SQ"/>
    <s v="B/O"/>
    <m/>
    <n v="500"/>
    <s v="완제품"/>
    <s v="AESSXF 1.25SQ(완제품)"/>
    <s v="A/R송장 (IN)"/>
    <n v="2000"/>
    <s v="M"/>
    <n v="23.28"/>
    <n v="0.95"/>
    <n v="1909.4"/>
  </r>
  <r>
    <x v="2"/>
    <s v="顾客"/>
    <s v="內需"/>
    <s v="-無-"/>
    <s v="C00001"/>
    <x v="2"/>
    <s v="江苏京信电子有限公司(Cable)"/>
    <s v="자동차(조사)"/>
    <s v="AESSXF"/>
    <n v="100004057"/>
    <s v="AESSXF"/>
    <s v="1.25SQ"/>
    <s v="W/B"/>
    <m/>
    <n v="500"/>
    <s v="완제품"/>
    <s v="AESSXF 1.25SQ(완제품)"/>
    <s v="A/R송장 (IN)"/>
    <n v="3000"/>
    <s v="M"/>
    <n v="34.92"/>
    <n v="0.95"/>
    <n v="2864.1"/>
  </r>
  <r>
    <x v="2"/>
    <s v="顾客"/>
    <s v="內需"/>
    <s v="-無-"/>
    <s v="C00001"/>
    <x v="2"/>
    <s v="江苏京信电子有限公司(Cable)"/>
    <s v="자동차(조사)"/>
    <s v="AESSXF"/>
    <n v="100003895"/>
    <s v="AESSXF"/>
    <s v="0.5SQ"/>
    <s v="Y/O"/>
    <m/>
    <n v="1000"/>
    <s v="완제품"/>
    <s v="AESSXF 0.5SQ(완제품)"/>
    <s v="A/R송장 (IN)"/>
    <n v="800"/>
    <s v="M"/>
    <n v="3.85"/>
    <n v="0.5"/>
    <n v="401.28"/>
  </r>
  <r>
    <x v="2"/>
    <s v="顾客"/>
    <s v="內需"/>
    <s v="-無-"/>
    <s v="C00001"/>
    <x v="2"/>
    <s v="江苏京信电子有限公司(Cable)"/>
    <s v="자동차(조사)"/>
    <s v="AESSXF"/>
    <n v="100003866"/>
    <s v="AESSXF"/>
    <s v="0.5SQ"/>
    <s v="R/O"/>
    <m/>
    <n v="1000"/>
    <s v="완제품"/>
    <s v="AESSXF 0.5SQ(완제품)"/>
    <s v="A/R송장 (IN)"/>
    <n v="4000"/>
    <s v="M"/>
    <n v="19.27"/>
    <n v="0.5"/>
    <n v="2006.4"/>
  </r>
  <r>
    <x v="2"/>
    <s v="顾客"/>
    <s v="內需"/>
    <s v="-無-"/>
    <s v="C00001"/>
    <x v="2"/>
    <s v="江苏京信电子有限公司(Cable)"/>
    <s v="자동차(조사)"/>
    <s v="AESSXF"/>
    <n v="100003900"/>
    <s v="AESSXF"/>
    <s v="0.5SQ"/>
    <s v="Y"/>
    <m/>
    <n v="1000"/>
    <s v="완제품"/>
    <s v="AESSXF 0.5SQ(완제품)"/>
    <s v="A/R송장 (IN)"/>
    <n v="8750"/>
    <s v="M"/>
    <n v="42.15"/>
    <n v="0.5"/>
    <n v="4389"/>
  </r>
  <r>
    <x v="2"/>
    <s v="顾客"/>
    <s v="內需"/>
    <s v="-無-"/>
    <s v="C00001"/>
    <x v="2"/>
    <s v="江苏京信电子有限公司(Cable)"/>
    <s v="자동차(조사)"/>
    <s v="AESSXF"/>
    <n v="100003786"/>
    <s v="AESSXF"/>
    <s v="0.5SQ"/>
    <s v="Gr"/>
    <m/>
    <n v="1000"/>
    <s v="완제품"/>
    <s v="AESSXF 0.5SQ(완제품)"/>
    <s v="A/R송장 (IN)"/>
    <n v="6800"/>
    <s v="M"/>
    <n v="32.76"/>
    <n v="0.5"/>
    <n v="3410.88"/>
  </r>
  <r>
    <x v="2"/>
    <s v="顾客"/>
    <s v="內需"/>
    <s v="-無-"/>
    <s v="C00001"/>
    <x v="2"/>
    <s v="江苏京信电子有限公司(Cable)"/>
    <s v="자동차(조사)"/>
    <s v="AESSXF"/>
    <n v="100003871"/>
    <s v="AESSXF"/>
    <s v="0.5SQ"/>
    <s v="R"/>
    <m/>
    <n v="1000"/>
    <s v="완제품"/>
    <s v="AESSXF 0.5SQ(완제품)"/>
    <s v="A/R송장 (IN)"/>
    <n v="1400"/>
    <s v="M"/>
    <n v="6.74"/>
    <n v="0.5"/>
    <n v="702.24"/>
  </r>
  <r>
    <x v="2"/>
    <s v="顾客"/>
    <s v="內需"/>
    <s v="-無-"/>
    <s v="C00001"/>
    <x v="2"/>
    <s v="江苏京信电子有限公司(Cable)"/>
    <s v="자동차(조사)"/>
    <s v="AESSXF"/>
    <n v="100003780"/>
    <s v="AESSXF"/>
    <s v="0.3SQ"/>
    <s v="Y"/>
    <m/>
    <n v="1500"/>
    <s v="완제품"/>
    <s v="AESSXF 0.3SQ(완제품)"/>
    <s v="A/R송장 (IN)"/>
    <n v="4400"/>
    <s v="M"/>
    <n v="15.04"/>
    <n v="0.39"/>
    <n v="1698.84"/>
  </r>
  <r>
    <x v="2"/>
    <s v="顾客"/>
    <s v="內需"/>
    <s v="-無-"/>
    <s v="C00001"/>
    <x v="2"/>
    <s v="江苏京信电子有限公司(Cable)"/>
    <s v="자동차(조사)"/>
    <s v="AESSXF"/>
    <n v="100003736"/>
    <s v="AESSXF"/>
    <s v="0.3SQ"/>
    <s v="O"/>
    <m/>
    <n v="1500"/>
    <s v="완제품"/>
    <s v="AESSXF 0.3SQ(완제품)"/>
    <s v="A/R송장 (IN)"/>
    <n v="6000"/>
    <s v="M"/>
    <n v="20.51"/>
    <n v="0.39"/>
    <n v="2316.6"/>
  </r>
  <r>
    <x v="2"/>
    <s v="顾客"/>
    <s v="內需"/>
    <s v="-無-"/>
    <s v="C00001"/>
    <x v="2"/>
    <s v="江苏京信电子有限公司(Cable)"/>
    <s v="자동차(조사)"/>
    <s v="AESSXF"/>
    <n v="100003808"/>
    <s v="AESSXF"/>
    <s v="0.5SQ"/>
    <s v="Br"/>
    <m/>
    <n v="1000"/>
    <s v="완제품"/>
    <s v="AESSXF 0.5SQ(완제품)"/>
    <s v="A/R송장 (IN)"/>
    <n v="4000"/>
    <s v="M"/>
    <n v="19.27"/>
    <n v="0.5"/>
    <n v="2006.4"/>
  </r>
  <r>
    <x v="2"/>
    <s v="顾客"/>
    <s v="內需"/>
    <s v="-無-"/>
    <s v="C00001"/>
    <x v="2"/>
    <s v="江苏京信电子有限公司(Cable)"/>
    <s v="자동차(조사)"/>
    <s v="AESSXF"/>
    <n v="100003758"/>
    <s v="AESSXF"/>
    <s v="0.3SQ"/>
    <s v="P"/>
    <m/>
    <n v="1500"/>
    <s v="완제품"/>
    <s v="AESSXF 0.3SQ(완제품)"/>
    <s v="A/R송장 (IN)"/>
    <n v="4600"/>
    <s v="M"/>
    <n v="15.72"/>
    <n v="0.39"/>
    <n v="1776.06"/>
  </r>
  <r>
    <x v="2"/>
    <s v="顾客"/>
    <s v="內需"/>
    <s v="-無-"/>
    <s v="C00001"/>
    <x v="2"/>
    <s v="江苏京信电子有限公司(Cable)"/>
    <s v="자동차(조사)"/>
    <s v="AESSXF"/>
    <n v="100003889"/>
    <s v="AESSXF"/>
    <s v="0.5SQ"/>
    <s v="W"/>
    <m/>
    <n v="1000"/>
    <s v="완제품"/>
    <s v="AESSXF 0.5SQ(완제품)"/>
    <s v="A/R송장 (IN)"/>
    <n v="5000"/>
    <s v="M"/>
    <n v="24.09"/>
    <n v="0.5"/>
    <n v="2508"/>
  </r>
  <r>
    <x v="2"/>
    <s v="顾客"/>
    <s v="內需"/>
    <s v="-無-"/>
    <s v="C00001"/>
    <x v="2"/>
    <s v="江苏京信电子有限公司(Cable)"/>
    <s v="자동차(조사)"/>
    <s v="AESSXF"/>
    <n v="100003752"/>
    <s v="AESSXF"/>
    <s v="0.3SQ"/>
    <s v="L"/>
    <m/>
    <n v="1500"/>
    <s v="완제품"/>
    <s v="AESSXF 0.3SQ(완제품)"/>
    <s v="A/R송장 (IN)"/>
    <n v="1500"/>
    <s v="M"/>
    <n v="5.13"/>
    <n v="0.39"/>
    <n v="579.15"/>
  </r>
  <r>
    <x v="2"/>
    <s v="顾客"/>
    <s v="內需"/>
    <s v="-無-"/>
    <s v="C00001"/>
    <x v="2"/>
    <s v="江苏京信电子有限公司(Cable)"/>
    <s v="자동차(조사)"/>
    <s v="AESSXF"/>
    <n v="100003764"/>
    <s v="AESSXF"/>
    <s v="0.3SQ"/>
    <s v="R"/>
    <m/>
    <n v="1500"/>
    <s v="완제품"/>
    <s v="AESSXF 0.3SQ(완제품)"/>
    <s v="A/R송장 (IN)"/>
    <n v="3000"/>
    <s v="M"/>
    <n v="10.25"/>
    <n v="0.39"/>
    <n v="1158.3"/>
  </r>
  <r>
    <x v="2"/>
    <s v="顾客"/>
    <s v="內需"/>
    <s v="-無-"/>
    <s v="C00001"/>
    <x v="2"/>
    <s v="江苏京信电子有限公司(Cable)"/>
    <s v="자동차(조사)"/>
    <s v="AESSXF"/>
    <n v="100003717"/>
    <s v="AESSXF"/>
    <s v="0.3SQ"/>
    <s v="Gr"/>
    <m/>
    <n v="1500"/>
    <s v="완제품"/>
    <s v="AESSXF 0.3SQ(완제품)"/>
    <s v="A/R송장 (IN)"/>
    <n v="3000"/>
    <s v="M"/>
    <n v="10.25"/>
    <n v="0.39"/>
    <n v="1158.3"/>
  </r>
  <r>
    <x v="2"/>
    <s v="顾客"/>
    <s v="內需"/>
    <s v="-無-"/>
    <s v="C00001"/>
    <x v="2"/>
    <s v="江苏京信电子有限公司(Cable)"/>
    <s v="자동차(조사)"/>
    <s v="AESSXF"/>
    <n v="100004062"/>
    <s v="AESSXF"/>
    <s v="1.25SQ"/>
    <s v="W"/>
    <m/>
    <n v="500"/>
    <s v="완제품"/>
    <s v="AESSXF 1.25SQ(완제품)"/>
    <s v="A/R송장 (IN)"/>
    <n v="3000"/>
    <s v="M"/>
    <n v="34.92"/>
    <n v="0.95"/>
    <n v="2864.1"/>
  </r>
  <r>
    <x v="2"/>
    <s v="顾客"/>
    <s v="內需"/>
    <s v="-無-"/>
    <s v="C00001"/>
    <x v="2"/>
    <s v="江苏京信电子有限公司(Cable)"/>
    <s v="자동차(조사)"/>
    <s v="AESSXF"/>
    <n v="100004005"/>
    <s v="AESSXF"/>
    <s v="1.25SQ"/>
    <s v="B"/>
    <m/>
    <n v="500"/>
    <s v="완제품"/>
    <s v="AESSXF 1.25SQ(완제품)"/>
    <s v="A/R송장 (IN)"/>
    <n v="2000"/>
    <s v="M"/>
    <n v="23.28"/>
    <n v="0.95"/>
    <n v="1909.4"/>
  </r>
  <r>
    <x v="2"/>
    <s v="顾客"/>
    <s v="內需"/>
    <s v="-無-"/>
    <s v="C00001"/>
    <x v="2"/>
    <s v="江苏京信电子有限公司(Cable)"/>
    <s v="자동차(조사)"/>
    <s v="AESSXF"/>
    <n v="100004051"/>
    <s v="AESSXF"/>
    <s v="1.25SQ"/>
    <s v="R"/>
    <m/>
    <n v="500"/>
    <s v="완제품"/>
    <s v="AESSXF 1.25SQ(완제품)"/>
    <s v="A/R송장 (IN)"/>
    <n v="3000"/>
    <s v="M"/>
    <n v="34.92"/>
    <n v="0.95"/>
    <n v="2864.1"/>
  </r>
  <r>
    <x v="2"/>
    <s v="顾客"/>
    <s v="內需"/>
    <s v="-無-"/>
    <s v="C00001"/>
    <x v="2"/>
    <s v="江苏京信电子有限公司(Cable)"/>
    <s v="자동차(조사)"/>
    <s v="AESSXF"/>
    <n v="100003837"/>
    <s v="AESSXF"/>
    <s v="0.5SQ"/>
    <s v="L/B"/>
    <m/>
    <n v="1000"/>
    <s v="완제품"/>
    <s v="AESSXF 0.5SQ(완제품)"/>
    <s v="A/R송장 (IN)"/>
    <n v="2000"/>
    <s v="M"/>
    <n v="9.6300000000000008"/>
    <n v="0.5"/>
    <n v="1003.2"/>
  </r>
  <r>
    <x v="2"/>
    <s v="顾客"/>
    <s v="內需"/>
    <s v="-無-"/>
    <s v="C00001"/>
    <x v="2"/>
    <s v="江苏京信电子有限公司(Cable)"/>
    <s v="자동차(조사)"/>
    <s v="AESSXF"/>
    <n v="100004040"/>
    <s v="AESSXF"/>
    <s v="1.25SQ"/>
    <s v="P"/>
    <m/>
    <n v="500"/>
    <s v="완제품"/>
    <s v="AESSXF 1.25SQ(완제품)"/>
    <s v="A/R송장 (IN)"/>
    <n v="4000"/>
    <s v="M"/>
    <n v="46.56"/>
    <n v="0.95"/>
    <n v="3818.8"/>
  </r>
  <r>
    <x v="2"/>
    <s v="顾客"/>
    <s v="內需"/>
    <s v="-無-"/>
    <s v="C00001"/>
    <x v="2"/>
    <s v="江苏京信电子有限公司(Cable)"/>
    <s v="자동차(조사)"/>
    <s v="AESSXF"/>
    <n v="100003789"/>
    <s v="AESSXF"/>
    <s v="0.5SQ"/>
    <s v="B/O"/>
    <m/>
    <n v="1000"/>
    <s v="완제품"/>
    <s v="AESSXF 0.5SQ(완제품)"/>
    <s v="A/R송장 (IN)"/>
    <n v="2850"/>
    <s v="M"/>
    <n v="13.73"/>
    <n v="0.5"/>
    <n v="1429.56"/>
  </r>
  <r>
    <x v="2"/>
    <s v="顾客"/>
    <s v="內需"/>
    <s v="-無-"/>
    <s v="C00001"/>
    <x v="2"/>
    <s v="江苏京信电子有限公司(Cable)"/>
    <s v="자동차(조사)"/>
    <s v="AESSXF"/>
    <n v="100003732"/>
    <s v="AESSXF"/>
    <s v="0.3SQ"/>
    <s v="O/B"/>
    <m/>
    <n v="1500"/>
    <s v="완제품"/>
    <s v="AESSXF 0.3SQ(완제품)"/>
    <s v="A/R송장 (IN)"/>
    <n v="3000"/>
    <s v="M"/>
    <n v="10.25"/>
    <n v="0.39"/>
    <n v="1158.3"/>
  </r>
  <r>
    <x v="2"/>
    <s v="顾客"/>
    <s v="內需"/>
    <s v="-無-"/>
    <s v="C00001"/>
    <x v="2"/>
    <s v="江苏京信电子有限公司(Cable)"/>
    <s v="자동차(조사)"/>
    <s v="AESSXF"/>
    <n v="100003992"/>
    <s v="AESSXF"/>
    <s v="0.75SQ"/>
    <s v="Y"/>
    <m/>
    <n v="1000"/>
    <s v="완제품"/>
    <s v="AESSXF 0.75SQ(완제품)"/>
    <s v="A/R송장 (IN)"/>
    <n v="1000"/>
    <s v="M"/>
    <n v="7.06"/>
    <n v="0.69"/>
    <n v="690.5"/>
  </r>
  <r>
    <x v="2"/>
    <s v="顾客"/>
    <s v="內需"/>
    <s v="-無-"/>
    <s v="C00001"/>
    <x v="2"/>
    <s v="江苏京信电子有限公司(Cable)"/>
    <s v="자동차(조사)"/>
    <s v="AESSXF"/>
    <n v="100003741"/>
    <s v="AESSXF"/>
    <s v="0.3SQ"/>
    <s v="G/O"/>
    <m/>
    <n v="1500"/>
    <s v="완제품"/>
    <s v="AESSXF 0.3SQ(완제품)"/>
    <s v="A/R송장 (IN)"/>
    <n v="3000"/>
    <s v="M"/>
    <n v="10.25"/>
    <n v="0.39"/>
    <n v="1158.3"/>
  </r>
  <r>
    <x v="2"/>
    <s v="顾客"/>
    <s v="內需"/>
    <s v="-無-"/>
    <s v="C00001"/>
    <x v="2"/>
    <s v="江苏京信电子有限公司(Cable)"/>
    <s v="자동차(조사)"/>
    <s v="AESSXF"/>
    <n v="100003781"/>
    <s v="AESSXF"/>
    <s v="0.5SQ"/>
    <s v="Gr/B"/>
    <m/>
    <n v="1000"/>
    <s v="완제품"/>
    <s v="AESSXF 0.5SQ(완제품)"/>
    <s v="A/R송장 (IN)"/>
    <n v="3000"/>
    <s v="M"/>
    <n v="14.45"/>
    <n v="0.5"/>
    <n v="1504.8"/>
  </r>
  <r>
    <x v="2"/>
    <s v="顾客"/>
    <s v="內需"/>
    <s v="-無-"/>
    <s v="C00001"/>
    <x v="2"/>
    <s v="江苏京信电子有限公司(Cable)"/>
    <s v="자동차(조사)"/>
    <s v="AESSXF"/>
    <n v="100004012"/>
    <s v="AESSXF"/>
    <s v="1.25SQ"/>
    <s v="Br"/>
    <m/>
    <n v="500"/>
    <s v="완제품"/>
    <s v="AESSXF 1.25SQ(완제품)"/>
    <s v="A/R송장 (IN)"/>
    <n v="500"/>
    <s v="M"/>
    <n v="5.82"/>
    <n v="0.95"/>
    <n v="477.35"/>
  </r>
  <r>
    <x v="2"/>
    <s v="顾客"/>
    <s v="內需"/>
    <s v="-無-"/>
    <s v="C00001"/>
    <x v="2"/>
    <s v="江苏京信电子有限公司(Cable)"/>
    <s v="자동차(조사)"/>
    <s v="AESSXF"/>
    <n v="100003717"/>
    <s v="AESSXF"/>
    <s v="0.3SQ"/>
    <s v="Gr"/>
    <m/>
    <n v="1500"/>
    <s v="완제품"/>
    <s v="AESSXF 0.3SQ(완제품)"/>
    <s v="A/R송장 (IN)"/>
    <n v="1150"/>
    <s v="M"/>
    <n v="3.93"/>
    <n v="0.39"/>
    <n v="444.02"/>
  </r>
  <r>
    <x v="2"/>
    <s v="顾客"/>
    <s v="內需"/>
    <s v="-無-"/>
    <s v="C00001"/>
    <x v="2"/>
    <s v="江苏京信电子有限公司(Cable)"/>
    <s v="자동차(조사)"/>
    <s v="AESSXF"/>
    <n v="100004005"/>
    <s v="AESSXF"/>
    <s v="1.25SQ"/>
    <s v="B"/>
    <m/>
    <n v="500"/>
    <s v="완제품"/>
    <s v="AESSXF 1.25SQ(완제품)"/>
    <s v="A/R송장 (IN)"/>
    <n v="1000"/>
    <s v="M"/>
    <n v="11.64"/>
    <n v="0.95"/>
    <n v="954.7"/>
  </r>
  <r>
    <x v="2"/>
    <s v="顾客"/>
    <s v="內需"/>
    <s v="-無-"/>
    <s v="C00001"/>
    <x v="2"/>
    <s v="江苏京信电子有限公司(Cable)"/>
    <s v="자동차(조사)"/>
    <s v="AESSXF"/>
    <n v="100003847"/>
    <s v="AESSXF"/>
    <s v="0.5SQ"/>
    <s v="L"/>
    <m/>
    <n v="1000"/>
    <s v="완제품"/>
    <s v="AESSXF 0.5SQ(완제품)"/>
    <s v="A/R송장 (IN)"/>
    <n v="1000"/>
    <s v="M"/>
    <n v="4.82"/>
    <n v="0.5"/>
    <n v="501.6"/>
  </r>
  <r>
    <x v="2"/>
    <s v="顾客"/>
    <s v="內需"/>
    <s v="-無-"/>
    <s v="C00001"/>
    <x v="2"/>
    <s v="江苏京信电子有限公司(Cable)"/>
    <s v="자동차(조사)"/>
    <s v="AESSXF"/>
    <n v="100003746"/>
    <s v="AESSXF"/>
    <s v="0.3SQ"/>
    <s v="L/B"/>
    <m/>
    <n v="1500"/>
    <s v="완제품"/>
    <s v="AESSXF 0.3SQ(완제품)"/>
    <s v="A/R송장 (IN)"/>
    <n v="3000"/>
    <s v="M"/>
    <n v="10.25"/>
    <n v="0.39"/>
    <n v="1158.3"/>
  </r>
  <r>
    <x v="2"/>
    <s v="顾客"/>
    <s v="內需"/>
    <s v="-無-"/>
    <s v="C00001"/>
    <x v="2"/>
    <s v="江苏京信电子有限公司(Cable)"/>
    <s v="자동차(조사)"/>
    <s v="AESSXF"/>
    <n v="100003716"/>
    <s v="AESSXF"/>
    <s v="0.3SQ"/>
    <s v="Gr/O"/>
    <m/>
    <n v="1500"/>
    <s v="완제품"/>
    <s v="AESSXF 0.3SQ(완제품)"/>
    <s v="A/R송장 (IN)"/>
    <n v="1500"/>
    <s v="M"/>
    <n v="5.13"/>
    <n v="0.39"/>
    <n v="579.15"/>
  </r>
  <r>
    <x v="2"/>
    <s v="顾客"/>
    <s v="內需"/>
    <s v="-無-"/>
    <s v="C00001"/>
    <x v="2"/>
    <s v="江苏京信电子有限公司(Cable)"/>
    <s v="자동차(조사)"/>
    <s v="AESSXF"/>
    <n v="100003727"/>
    <s v="AESSXF"/>
    <s v="0.3SQ"/>
    <s v="Br/O"/>
    <m/>
    <n v="1500"/>
    <s v="완제품"/>
    <s v="AESSXF 0.3SQ(완제품)"/>
    <s v="A/R송장 (IN)"/>
    <n v="1500"/>
    <s v="M"/>
    <n v="5.13"/>
    <n v="0.39"/>
    <n v="579.15"/>
  </r>
  <r>
    <x v="2"/>
    <s v="顾客"/>
    <s v="內需"/>
    <s v="-無-"/>
    <s v="C00001"/>
    <x v="2"/>
    <s v="江苏京信电子有限公司(Cable)"/>
    <s v="자동차(조사)"/>
    <s v="AESSXF"/>
    <n v="100003796"/>
    <s v="AESSXF"/>
    <s v="0.5SQ"/>
    <s v="B"/>
    <m/>
    <n v="1000"/>
    <s v="완제품"/>
    <s v="AESSXF 0.5SQ(완제품)"/>
    <s v="A/R송장 (IN)"/>
    <n v="650"/>
    <s v="M"/>
    <n v="3.13"/>
    <n v="0.5"/>
    <n v="326.04000000000002"/>
  </r>
  <r>
    <x v="2"/>
    <s v="顾客"/>
    <s v="內需"/>
    <s v="-無-"/>
    <s v="C00001"/>
    <x v="2"/>
    <s v="江苏京信电子有限公司(Cable)"/>
    <s v="자동차(조사)"/>
    <s v="AESSXF"/>
    <n v="100003999"/>
    <s v="AESSXF"/>
    <s v="1.25SQ"/>
    <s v="B/O"/>
    <m/>
    <n v="500"/>
    <s v="완제품"/>
    <s v="AESSXF 1.25SQ(완제품)"/>
    <s v="A/R송장 (IN)"/>
    <n v="500"/>
    <s v="M"/>
    <n v="5.82"/>
    <n v="0.95"/>
    <n v="477.35"/>
  </r>
  <r>
    <x v="2"/>
    <s v="顾客"/>
    <s v="內需"/>
    <s v="-無-"/>
    <s v="C00001"/>
    <x v="2"/>
    <s v="江苏京信电子有限公司(Cable)"/>
    <s v="자동차(조사)"/>
    <s v="AESSXF"/>
    <n v="100004016"/>
    <s v="AESSXF"/>
    <s v="1.25SQ"/>
    <s v="O"/>
    <m/>
    <n v="500"/>
    <s v="완제품"/>
    <s v="AESSXF 1.25SQ(완제품)"/>
    <s v="A/R송장 (IN)"/>
    <n v="2000"/>
    <s v="M"/>
    <n v="23.28"/>
    <n v="0.95"/>
    <n v="1909.4"/>
  </r>
  <r>
    <x v="2"/>
    <s v="顾客"/>
    <s v="內需"/>
    <s v="-無-"/>
    <s v="C00001"/>
    <x v="2"/>
    <s v="江苏京信电子有限公司(Cable)"/>
    <s v="자동차(조사)"/>
    <s v="AESSXF"/>
    <n v="100004051"/>
    <s v="AESSXF"/>
    <s v="1.25SQ"/>
    <s v="R"/>
    <m/>
    <n v="500"/>
    <s v="완제품"/>
    <s v="AESSXF 1.25SQ(완제품)"/>
    <s v="A/R송장 (IN)"/>
    <n v="1000"/>
    <s v="M"/>
    <n v="11.64"/>
    <n v="0.95"/>
    <n v="954.7"/>
  </r>
  <r>
    <x v="2"/>
    <s v="顾客"/>
    <s v="內需"/>
    <s v="-無-"/>
    <s v="C00001"/>
    <x v="2"/>
    <s v="江苏京信电子有限公司(Cable)"/>
    <s v="자동차(조사)"/>
    <s v="AESSXF"/>
    <n v="100004012"/>
    <s v="AESSXF"/>
    <s v="1.25SQ"/>
    <s v="Br"/>
    <m/>
    <n v="500"/>
    <s v="완제품"/>
    <s v="AESSXF 1.25SQ(완제품)"/>
    <s v="A/R송장 (IN)"/>
    <n v="500"/>
    <s v="M"/>
    <n v="5.82"/>
    <n v="0.95"/>
    <n v="477.35"/>
  </r>
  <r>
    <x v="2"/>
    <s v="顾客"/>
    <s v="內需"/>
    <s v="-無-"/>
    <s v="C00011"/>
    <x v="0"/>
    <s v="Kyungshin Cable CO.,LTD"/>
    <s v="자동차(조사)"/>
    <s v="AESSXF"/>
    <n v="100003717"/>
    <s v="AESSXF"/>
    <s v="0.3SQ"/>
    <s v="Gr"/>
    <m/>
    <n v="1500"/>
    <s v="완제품"/>
    <s v="AESSXF 0.3SQ(완제품)"/>
    <s v="A/R송장 (IN)"/>
    <n v="150000"/>
    <s v="M"/>
    <n v="512.70000000000005"/>
    <n v="0.05"/>
    <n v="48490.94"/>
  </r>
  <r>
    <x v="2"/>
    <s v="顾客"/>
    <s v="內需"/>
    <s v="-無-"/>
    <s v="C00011"/>
    <x v="0"/>
    <s v="Kyungshin Cable CO.,LTD"/>
    <s v="자동차(조사)"/>
    <s v="AESSXF"/>
    <n v="100003736"/>
    <s v="AESSXF"/>
    <s v="0.3SQ"/>
    <s v="O"/>
    <m/>
    <n v="1500"/>
    <s v="완제품"/>
    <s v="AESSXF 0.3SQ(완제품)"/>
    <s v="A/R송장 (IN)"/>
    <n v="150000"/>
    <s v="M"/>
    <n v="512.70000000000005"/>
    <n v="0.05"/>
    <n v="48490.94"/>
  </r>
  <r>
    <x v="2"/>
    <s v="顾客"/>
    <s v="內需"/>
    <s v="-無-"/>
    <s v="C00011"/>
    <x v="0"/>
    <s v="Kyungshin Cable CO.,LTD"/>
    <s v="자동차(조사)"/>
    <s v="AESSXF"/>
    <n v="100003758"/>
    <s v="AESSXF"/>
    <s v="0.3SQ"/>
    <s v="P"/>
    <m/>
    <n v="1500"/>
    <s v="완제품"/>
    <s v="AESSXF 0.3SQ(완제품)"/>
    <s v="A/R송장 (IN)"/>
    <n v="150000"/>
    <s v="M"/>
    <n v="512.70000000000005"/>
    <n v="0.05"/>
    <n v="48490.94"/>
  </r>
  <r>
    <x v="2"/>
    <s v="顾客"/>
    <s v="內需"/>
    <s v="-無-"/>
    <s v="C00011"/>
    <x v="0"/>
    <s v="Kyungshin Cable CO.,LTD"/>
    <s v="자동차(조사)"/>
    <s v="AESSXF"/>
    <n v="100003764"/>
    <s v="AESSXF"/>
    <s v="0.3SQ"/>
    <s v="R"/>
    <m/>
    <n v="1500"/>
    <s v="완제품"/>
    <s v="AESSXF 0.3SQ(완제품)"/>
    <s v="A/R송장 (IN)"/>
    <n v="150000"/>
    <s v="M"/>
    <n v="512.70000000000005"/>
    <n v="0.05"/>
    <n v="48490.94"/>
  </r>
  <r>
    <x v="2"/>
    <s v="顾客"/>
    <s v="內需"/>
    <s v="-無-"/>
    <s v="C00011"/>
    <x v="0"/>
    <s v="Kyungshin Cable CO.,LTD"/>
    <s v="자동차(조사)"/>
    <s v="AESSXF"/>
    <n v="100003780"/>
    <s v="AESSXF"/>
    <s v="0.3SQ"/>
    <s v="Y"/>
    <m/>
    <n v="1500"/>
    <s v="완제품"/>
    <s v="AESSXF 0.3SQ(완제품)"/>
    <s v="A/R송장 (IN)"/>
    <n v="150000"/>
    <s v="M"/>
    <n v="512.70000000000005"/>
    <n v="0.05"/>
    <n v="48490.94"/>
  </r>
  <r>
    <x v="2"/>
    <s v="顾客"/>
    <s v="內需"/>
    <s v="-無-"/>
    <s v="C00011"/>
    <x v="0"/>
    <s v="Kyungshin Cable CO.,LTD"/>
    <s v="자동차(조사)"/>
    <s v="AESSXF"/>
    <n v="100003945"/>
    <s v="AESSXF"/>
    <s v="0.75SQ"/>
    <s v="G"/>
    <m/>
    <n v="1000"/>
    <s v="완제품"/>
    <s v="AESSXF 0.75SQ(완제품)"/>
    <s v="A/R송장 (IN)"/>
    <n v="100000"/>
    <s v="M"/>
    <n v="706"/>
    <n v="0.08"/>
    <n v="60249.55"/>
  </r>
  <r>
    <x v="2"/>
    <s v="顾客"/>
    <s v="內需"/>
    <s v="-無-"/>
    <s v="C00011"/>
    <x v="0"/>
    <s v="Kyungshin Cable CO.,LTD"/>
    <s v="자동차(조사)"/>
    <s v="AESSXF"/>
    <n v="100003970"/>
    <s v="AESSXF"/>
    <s v="0.75SQ"/>
    <s v="R"/>
    <m/>
    <n v="1000"/>
    <s v="완제품"/>
    <s v="AESSXF 0.75SQ(완제품)"/>
    <s v="A/R송장 (IN)"/>
    <n v="100000"/>
    <s v="M"/>
    <n v="706"/>
    <n v="0.08"/>
    <n v="60249.55"/>
  </r>
  <r>
    <x v="2"/>
    <s v="顾客"/>
    <s v="內需"/>
    <s v="-無-"/>
    <s v="C00011"/>
    <x v="0"/>
    <s v="Kyungshin Cable CO.,LTD"/>
    <s v="자동차(조사)"/>
    <s v="AESSXF"/>
    <n v="100003729"/>
    <s v="AESSXF"/>
    <s v="0.3SQ"/>
    <s v="Br"/>
    <m/>
    <n v="1500"/>
    <s v="완제품"/>
    <s v="AESSXF 0.3SQ(완제품)"/>
    <s v="A/R송장 (IN)"/>
    <n v="150000"/>
    <s v="M"/>
    <n v="512.70000000000005"/>
    <n v="0.05"/>
    <n v="48490.94"/>
  </r>
  <r>
    <x v="2"/>
    <s v="顾客"/>
    <s v="內需"/>
    <s v="-無-"/>
    <s v="C00011"/>
    <x v="0"/>
    <s v="Kyungshin Cable CO.,LTD"/>
    <s v="자동차(조사)"/>
    <s v="AESSXF"/>
    <n v="100003743"/>
    <s v="AESSXF"/>
    <s v="0.3SQ"/>
    <s v="G"/>
    <m/>
    <n v="1500"/>
    <s v="완제품"/>
    <s v="AESSXF 0.3SQ(완제품)"/>
    <s v="A/R송장 (IN)"/>
    <n v="150000"/>
    <s v="M"/>
    <n v="512.70000000000005"/>
    <n v="0.05"/>
    <n v="48490.94"/>
  </r>
  <r>
    <x v="2"/>
    <s v="顾客"/>
    <s v="內需"/>
    <s v="-無-"/>
    <s v="C00011"/>
    <x v="0"/>
    <s v="Kyungshin Cable CO.,LTD"/>
    <s v="자동차(조사)"/>
    <s v="AESSXF"/>
    <n v="100003752"/>
    <s v="AESSXF"/>
    <s v="0.3SQ"/>
    <s v="L"/>
    <m/>
    <n v="1500"/>
    <s v="완제품"/>
    <s v="AESSXF 0.3SQ(완제품)"/>
    <s v="A/R송장 (IN)"/>
    <n v="150000"/>
    <s v="M"/>
    <n v="512.70000000000005"/>
    <n v="0.05"/>
    <n v="48490.94"/>
  </r>
  <r>
    <x v="2"/>
    <s v="顾客"/>
    <s v="內需"/>
    <s v="-無-"/>
    <s v="C00011"/>
    <x v="0"/>
    <s v="Kyungshin Cable CO.,LTD"/>
    <s v="자동차(조사)"/>
    <s v="AESSXF"/>
    <n v="100003773"/>
    <s v="AESSXF"/>
    <s v="0.3SQ"/>
    <s v="W"/>
    <m/>
    <n v="1500"/>
    <s v="완제품"/>
    <s v="AESSXF 0.3SQ(완제품)"/>
    <s v="A/R송장 (IN)"/>
    <n v="1500"/>
    <s v="M"/>
    <n v="5.13"/>
    <n v="0.05"/>
    <n v="484.91"/>
  </r>
  <r>
    <x v="2"/>
    <s v="顾客"/>
    <s v="內需"/>
    <s v="-無-"/>
    <s v="C00011"/>
    <x v="0"/>
    <s v="Kyungshin Cable CO.,LTD"/>
    <s v="자동차(조사)"/>
    <s v="AESSXF"/>
    <n v="100003847"/>
    <s v="AESSXF"/>
    <s v="0.5SQ"/>
    <s v="L"/>
    <m/>
    <n v="1000"/>
    <s v="완제품"/>
    <s v="AESSXF 0.5SQ(완제품)"/>
    <s v="A/R송장 (IN)"/>
    <n v="100000"/>
    <s v="M"/>
    <n v="481.7"/>
    <n v="0.06"/>
    <n v="43481.99"/>
  </r>
  <r>
    <x v="2"/>
    <s v="顾客"/>
    <s v="內需"/>
    <s v="-無-"/>
    <s v="C00011"/>
    <x v="0"/>
    <s v="Kyungshin Cable CO.,LTD"/>
    <s v="자동차(조사)"/>
    <s v="AESSXF"/>
    <n v="100003955"/>
    <s v="AESSXF"/>
    <s v="0.75SQ"/>
    <s v="L"/>
    <m/>
    <n v="1000"/>
    <s v="완제품"/>
    <s v="AESSXF 0.75SQ(완제품)"/>
    <s v="A/R송장 (IN)"/>
    <n v="100000"/>
    <s v="M"/>
    <n v="706"/>
    <n v="0.08"/>
    <n v="60249.55"/>
  </r>
  <r>
    <x v="2"/>
    <s v="顾客"/>
    <s v="內需"/>
    <s v="-無-"/>
    <s v="C00011"/>
    <x v="0"/>
    <s v="Kyungshin Cable CO.,LTD"/>
    <s v="자동차(조사)"/>
    <s v="AESSXF"/>
    <n v="100003786"/>
    <s v="AESSXF"/>
    <s v="0.5SQ"/>
    <s v="Gr"/>
    <m/>
    <n v="1000"/>
    <s v="완제품"/>
    <s v="AESSXF 0.5SQ(완제품)"/>
    <s v="A/R송장 (IN)"/>
    <n v="100000"/>
    <s v="M"/>
    <n v="481.7"/>
    <n v="0.06"/>
    <n v="43481.99"/>
  </r>
  <r>
    <x v="2"/>
    <s v="顾客"/>
    <s v="內需"/>
    <s v="-無-"/>
    <s v="C00011"/>
    <x v="0"/>
    <s v="Kyungshin Cable CO.,LTD"/>
    <s v="자동차(조사)"/>
    <s v="AESSXF"/>
    <n v="100003817"/>
    <s v="AESSXF"/>
    <s v="0.5SQ"/>
    <s v="O"/>
    <m/>
    <n v="1000"/>
    <s v="완제품"/>
    <s v="AESSXF 0.5SQ(완제품)"/>
    <s v="A/R송장 (IN)"/>
    <n v="100000"/>
    <s v="M"/>
    <n v="481.7"/>
    <n v="0.06"/>
    <n v="43481.99"/>
  </r>
  <r>
    <x v="2"/>
    <s v="顾客"/>
    <s v="內需"/>
    <s v="-無-"/>
    <s v="C00011"/>
    <x v="0"/>
    <s v="Kyungshin Cable CO.,LTD"/>
    <s v="자동차(조사)"/>
    <s v="AESSXF"/>
    <n v="100003856"/>
    <s v="AESSXF"/>
    <s v="0.5SQ"/>
    <s v="P"/>
    <m/>
    <n v="1000"/>
    <s v="완제품"/>
    <s v="AESSXF 0.5SQ(완제품)"/>
    <s v="A/R송장 (IN)"/>
    <n v="100000"/>
    <s v="M"/>
    <n v="481.7"/>
    <n v="0.06"/>
    <n v="43481.99"/>
  </r>
  <r>
    <x v="2"/>
    <s v="顾客"/>
    <s v="內需"/>
    <s v="-無-"/>
    <s v="C00011"/>
    <x v="0"/>
    <s v="Kyungshin Cable CO.,LTD"/>
    <s v="자동차(조사)"/>
    <s v="AESSXF"/>
    <n v="100003871"/>
    <s v="AESSXF"/>
    <s v="0.5SQ"/>
    <s v="R"/>
    <m/>
    <n v="1000"/>
    <s v="완제품"/>
    <s v="AESSXF 0.5SQ(완제품)"/>
    <s v="A/R송장 (IN)"/>
    <n v="100000"/>
    <s v="M"/>
    <n v="481.7"/>
    <n v="0.06"/>
    <n v="43481.99"/>
  </r>
  <r>
    <x v="2"/>
    <s v="顾客"/>
    <s v="內需"/>
    <s v="-無-"/>
    <s v="C00011"/>
    <x v="0"/>
    <s v="Kyungshin Cable CO.,LTD"/>
    <s v="자동차(조사)"/>
    <s v="AESSXF"/>
    <n v="100003900"/>
    <s v="AESSXF"/>
    <s v="0.5SQ"/>
    <s v="Y"/>
    <m/>
    <n v="1000"/>
    <s v="완제품"/>
    <s v="AESSXF 0.5SQ(완제품)"/>
    <s v="A/R송장 (IN)"/>
    <n v="100000"/>
    <s v="M"/>
    <n v="481.7"/>
    <n v="0.06"/>
    <n v="43481.99"/>
  </r>
  <r>
    <x v="2"/>
    <s v="顾客"/>
    <s v="內需"/>
    <s v="-無-"/>
    <s v="C00011"/>
    <x v="0"/>
    <s v="Kyungshin Cable CO.,LTD"/>
    <s v="자동차(조사)"/>
    <s v="AESSXF"/>
    <n v="100003796"/>
    <s v="AESSXF"/>
    <s v="0.5SQ"/>
    <s v="B"/>
    <m/>
    <n v="1000"/>
    <s v="완제품"/>
    <s v="AESSXF 0.5SQ(완제품)"/>
    <s v="A/R송장 (IN)"/>
    <n v="98000"/>
    <s v="M"/>
    <n v="472.07"/>
    <n v="0.06"/>
    <n v="42612.35"/>
  </r>
  <r>
    <x v="2"/>
    <s v="顾客"/>
    <s v="內需"/>
    <s v="-無-"/>
    <s v="C00011"/>
    <x v="0"/>
    <s v="Kyungshin Cable CO.,LTD"/>
    <s v="자동차(조사)"/>
    <s v="AESSXF"/>
    <n v="100003796"/>
    <s v="AESSXF"/>
    <s v="0.5SQ"/>
    <s v="B"/>
    <m/>
    <n v="1000"/>
    <s v="완제품"/>
    <s v="AESSXF 0.5SQ(완제품)"/>
    <s v="A/R송장 (IN)"/>
    <n v="86000"/>
    <s v="M"/>
    <n v="414.26"/>
    <n v="0.06"/>
    <n v="37394.51"/>
  </r>
  <r>
    <x v="2"/>
    <s v="顾客"/>
    <s v="內需"/>
    <s v="-無-"/>
    <s v="C00011"/>
    <x v="0"/>
    <s v="Kyungshin Cable CO.,LTD"/>
    <s v="자동차(조사)"/>
    <s v="AESSXF"/>
    <n v="100003723"/>
    <s v="AESSXF"/>
    <s v="0.3SQ"/>
    <s v="B"/>
    <m/>
    <n v="1500"/>
    <s v="완제품"/>
    <s v="AESSXF 0.3SQ(완제품)"/>
    <s v="A/R송장 (IN)"/>
    <n v="150000"/>
    <s v="M"/>
    <n v="512.70000000000005"/>
    <n v="0.05"/>
    <n v="48490.94"/>
  </r>
  <r>
    <x v="2"/>
    <s v="顾客"/>
    <s v="內需"/>
    <s v="-無-"/>
    <s v="C00017"/>
    <x v="3"/>
    <s v="江苏新进汽车配件有限公司"/>
    <s v="자동차(조사)"/>
    <s v="AESSXF"/>
    <n v="100003773"/>
    <s v="AESSXF"/>
    <s v="0.3SQ"/>
    <s v="W"/>
    <m/>
    <n v="1500"/>
    <s v="완제품"/>
    <s v="AESSXF 0.3SQ(완제품)"/>
    <s v="A/R송장 (IN)"/>
    <n v="9000"/>
    <s v="M"/>
    <n v="30.76"/>
    <n v="0.35"/>
    <n v="3107.7"/>
  </r>
  <r>
    <x v="2"/>
    <s v="顾客"/>
    <s v="內需"/>
    <s v="-無-"/>
    <s v="C00020"/>
    <x v="12"/>
    <s v="盐城市晟广达汽车零部件有限公司"/>
    <s v="자동차(조사)"/>
    <s v="AESSXF"/>
    <n v="100004003"/>
    <s v="AESSXF"/>
    <s v="1.25SQ"/>
    <s v="B/W"/>
    <m/>
    <n v="500"/>
    <s v="완제품"/>
    <s v="AESSXF 1.25SQ(완제품)"/>
    <s v="A/R송장 (IN)"/>
    <n v="3000"/>
    <s v="M"/>
    <n v="34.92"/>
    <n v="0.99"/>
    <n v="2959.2"/>
  </r>
  <r>
    <x v="2"/>
    <s v="顾客"/>
    <s v="內需"/>
    <s v="-無-"/>
    <s v="C00020"/>
    <x v="12"/>
    <s v="盐城市晟广达汽车零部件有限公司"/>
    <s v="자동차(조사)"/>
    <s v="AESSXF"/>
    <n v="100004051"/>
    <s v="AESSXF"/>
    <s v="1.25SQ"/>
    <s v="R"/>
    <m/>
    <n v="500"/>
    <s v="완제품"/>
    <s v="AESSXF 1.25SQ(완제품)"/>
    <s v="A/R송장 (IN)"/>
    <n v="2000"/>
    <s v="M"/>
    <n v="23.28"/>
    <n v="0.99"/>
    <n v="1972.8"/>
  </r>
  <r>
    <x v="2"/>
    <s v="顾客"/>
    <s v="內需"/>
    <s v="-無-"/>
    <s v="C00020"/>
    <x v="12"/>
    <s v="盐城市晟广达汽车零部件有限公司"/>
    <s v="자동차(조사)"/>
    <s v="AESSXF"/>
    <n v="100004001"/>
    <s v="AESSXF"/>
    <s v="1.25SQ"/>
    <s v="B/L"/>
    <m/>
    <n v="500"/>
    <s v="완제품"/>
    <s v="AESSXF 1.25SQ(완제품)"/>
    <s v="A/R송장 (IN)"/>
    <n v="3500"/>
    <s v="M"/>
    <n v="40.74"/>
    <n v="0.99"/>
    <n v="3452.4"/>
  </r>
  <r>
    <x v="2"/>
    <s v="顾客"/>
    <s v="內需"/>
    <s v="-無-"/>
    <s v="C00020"/>
    <x v="12"/>
    <s v="盐城市晟广达汽车零部件有限公司"/>
    <s v="자동차(조사)"/>
    <s v="AESSXF"/>
    <n v="100004043"/>
    <s v="AESSXF"/>
    <s v="1.25SQ"/>
    <s v="R/B"/>
    <m/>
    <n v="500"/>
    <s v="완제품"/>
    <s v="AESSXF 1.25SQ(완제품)"/>
    <s v="A/R송장 (IN)"/>
    <n v="5000"/>
    <s v="M"/>
    <n v="58.2"/>
    <n v="0.99"/>
    <n v="4932"/>
  </r>
  <r>
    <x v="2"/>
    <s v="顾客"/>
    <s v="內需"/>
    <s v="-無-"/>
    <s v="C00020"/>
    <x v="12"/>
    <s v="盐城市晟广达汽车零部件有限公司"/>
    <s v="자동차(조사)"/>
    <s v="AESSXF"/>
    <n v="100012004"/>
    <s v="AESSXF"/>
    <s v="2SQ"/>
    <s v="B/W"/>
    <m/>
    <n v="500"/>
    <s v="완제품"/>
    <s v="AESSXF 2SQ(완제품)"/>
    <s v="A/R송장 (IN)"/>
    <n v="5000"/>
    <s v="M"/>
    <n v="90.25"/>
    <n v="1.48"/>
    <n v="7391"/>
  </r>
  <r>
    <x v="2"/>
    <s v="顾客"/>
    <s v="內需"/>
    <s v="-無-"/>
    <s v="C00020"/>
    <x v="12"/>
    <s v="盐城市晟广达汽车零部件有限公司"/>
    <s v="자동차(조사)"/>
    <s v="AESSXF"/>
    <n v="100004100"/>
    <s v="AESSXF"/>
    <s v="2SQ"/>
    <s v="R/W"/>
    <m/>
    <n v="500"/>
    <s v="완제품"/>
    <s v="AESSXF 2SQ(완제품)"/>
    <s v="A/R송장 (IN)"/>
    <n v="5000"/>
    <s v="M"/>
    <n v="89.85"/>
    <n v="1.48"/>
    <n v="7391"/>
  </r>
  <r>
    <x v="2"/>
    <s v="顾客"/>
    <s v="內需"/>
    <s v="-無-"/>
    <s v="C00021"/>
    <x v="10"/>
    <s v="安波福连接器系统（南通）有限公司"/>
    <s v="자동차(조사)"/>
    <s v="AESSXF"/>
    <n v="120003723"/>
    <s v="AESSXF"/>
    <s v="0.3SQ"/>
    <s v="B"/>
    <s v="APTIV(Nantong)"/>
    <n v="1500"/>
    <s v="완제품"/>
    <s v="AESSXF(A) 0.3SQ(완제품)"/>
    <s v="A/R송장 (IN)"/>
    <n v="3000"/>
    <s v="M"/>
    <n v="10.25"/>
    <n v="0.34"/>
    <n v="1016.73"/>
  </r>
  <r>
    <x v="2"/>
    <s v="顾客"/>
    <s v="內需"/>
    <s v="-無-"/>
    <s v="C00021"/>
    <x v="10"/>
    <s v="安波福连接器系统（南通）有限公司"/>
    <s v="자동차(조사)"/>
    <s v="AESSXF"/>
    <n v="120003764"/>
    <s v="AESSXF"/>
    <s v="0.3SQ"/>
    <s v="R"/>
    <s v="APTIV(Nantong)"/>
    <n v="1500"/>
    <s v="완제품"/>
    <s v="AESSXF(A) 0.3SQ(완제품)"/>
    <s v="A/R송장 (IN)"/>
    <n v="3000"/>
    <s v="M"/>
    <n v="10.25"/>
    <n v="0.34"/>
    <n v="1016.73"/>
  </r>
  <r>
    <x v="2"/>
    <s v="顾客"/>
    <s v="內需"/>
    <s v="-無-"/>
    <s v="C00029"/>
    <x v="11"/>
    <s v="盐城世明电子器件有限公司"/>
    <s v="자동차(조사)"/>
    <s v="AESSXF"/>
    <n v="100003763"/>
    <s v="AESSXF"/>
    <s v="0.3SQ"/>
    <s v="R/W"/>
    <m/>
    <n v="1500"/>
    <s v="완제품"/>
    <s v="AESSXF 0.3SQ(완제품)"/>
    <s v="A/R송장 (IN)"/>
    <n v="1500"/>
    <s v="M"/>
    <n v="5.13"/>
    <n v="0.34"/>
    <n v="508.37"/>
  </r>
  <r>
    <x v="2"/>
    <s v="顾客"/>
    <s v="內需"/>
    <s v="-無-"/>
    <s v="C00029"/>
    <x v="11"/>
    <s v="盐城世明电子器件有限公司"/>
    <s v="자동차(조사)"/>
    <s v="AESSXF"/>
    <n v="100003743"/>
    <s v="AESSXF"/>
    <s v="0.3SQ"/>
    <s v="G"/>
    <m/>
    <n v="1500"/>
    <s v="완제품"/>
    <s v="AESSXF 0.3SQ(완제품)"/>
    <s v="A/R송장 (IN)"/>
    <n v="3000"/>
    <s v="M"/>
    <n v="10.25"/>
    <n v="0.34"/>
    <n v="1016.73"/>
  </r>
  <r>
    <x v="2"/>
    <s v="顾客"/>
    <s v="內需"/>
    <s v="-無-"/>
    <s v="C00029"/>
    <x v="11"/>
    <s v="盐城世明电子器件有限公司"/>
    <s v="자동차(조사)"/>
    <s v="AESSXF"/>
    <n v="100003763"/>
    <s v="AESSXF"/>
    <s v="0.3SQ"/>
    <s v="R/W"/>
    <m/>
    <n v="1500"/>
    <s v="완제품"/>
    <s v="AESSXF 0.3SQ(완제품)"/>
    <s v="A/R송장 (IN)"/>
    <n v="3000"/>
    <s v="M"/>
    <n v="10.25"/>
    <n v="0.34"/>
    <n v="1016.73"/>
  </r>
  <r>
    <x v="2"/>
    <s v="顾客"/>
    <s v="內需"/>
    <s v="-無-"/>
    <s v="C00029"/>
    <x v="11"/>
    <s v="盐城世明电子器件有限公司"/>
    <s v="자동차(조사)"/>
    <s v="AESSXF"/>
    <n v="100003723"/>
    <s v="AESSXF"/>
    <s v="0.3SQ"/>
    <s v="B"/>
    <m/>
    <n v="1500"/>
    <s v="완제품"/>
    <s v="AESSXF 0.3SQ(완제품)"/>
    <s v="A/R송장 (IN)"/>
    <n v="4500"/>
    <s v="M"/>
    <n v="15.38"/>
    <n v="0.34"/>
    <n v="1525.1"/>
  </r>
  <r>
    <x v="2"/>
    <s v="顾客"/>
    <s v="內需"/>
    <s v="-無-"/>
    <s v="C00029"/>
    <x v="11"/>
    <s v="盐城世明电子器件有限公司"/>
    <s v="자동차(조사)"/>
    <s v="AESSXF"/>
    <n v="100003720"/>
    <s v="AESSXF"/>
    <s v="0.3SQ"/>
    <s v="B/O"/>
    <m/>
    <n v="1500"/>
    <s v="완제품"/>
    <s v="AESSXF 0.3SQ(완제품)"/>
    <s v="A/R송장 (IN)"/>
    <n v="3000"/>
    <s v="M"/>
    <n v="10.25"/>
    <n v="0.34"/>
    <n v="1016.73"/>
  </r>
  <r>
    <x v="2"/>
    <s v="顾客"/>
    <s v="內需"/>
    <s v="-無-"/>
    <s v="C00029"/>
    <x v="11"/>
    <s v="盐城世明电子器件有限公司"/>
    <s v="자동차(조사)"/>
    <s v="AESSXF"/>
    <n v="100003722"/>
    <s v="AESSXF"/>
    <s v="0.3SQ"/>
    <s v="B/W"/>
    <m/>
    <n v="1500"/>
    <s v="완제품"/>
    <s v="AESSXF 0.3SQ(완제품)"/>
    <s v="A/R송장 (IN)"/>
    <n v="3000"/>
    <s v="M"/>
    <n v="10.25"/>
    <n v="0.34"/>
    <n v="1016.73"/>
  </r>
  <r>
    <x v="2"/>
    <s v="顾客"/>
    <s v="內需"/>
    <s v="-無-"/>
    <s v="C00029"/>
    <x v="11"/>
    <s v="盐城世明电子器件有限公司"/>
    <s v="자동차(조사)"/>
    <s v="AESSXF"/>
    <n v="100003729"/>
    <s v="AESSXF"/>
    <s v="0.3SQ"/>
    <s v="Br"/>
    <m/>
    <n v="1500"/>
    <s v="완제품"/>
    <s v="AESSXF 0.3SQ(완제품)"/>
    <s v="A/R송장 (IN)"/>
    <n v="1500"/>
    <s v="M"/>
    <n v="5.13"/>
    <n v="0.34"/>
    <n v="508.37"/>
  </r>
  <r>
    <x v="2"/>
    <s v="顾客"/>
    <s v="內需"/>
    <s v="-無-"/>
    <s v="C00029"/>
    <x v="11"/>
    <s v="盐城世明电子器件有限公司"/>
    <s v="자동차(조사)"/>
    <s v="AESSXF"/>
    <n v="100003717"/>
    <s v="AESSXF"/>
    <s v="0.3SQ"/>
    <s v="Gr"/>
    <m/>
    <n v="1500"/>
    <s v="완제품"/>
    <s v="AESSXF 0.3SQ(완제품)"/>
    <s v="A/R송장 (IN)"/>
    <n v="4500"/>
    <s v="M"/>
    <n v="15.38"/>
    <n v="0.34"/>
    <n v="1525.1"/>
  </r>
  <r>
    <x v="2"/>
    <s v="顾客"/>
    <s v="內需"/>
    <s v="-無-"/>
    <s v="C00029"/>
    <x v="11"/>
    <s v="盐城世明电子器件有限公司"/>
    <s v="자동차(조사)"/>
    <s v="AESSXF"/>
    <n v="100003752"/>
    <s v="AESSXF"/>
    <s v="0.3SQ"/>
    <s v="L"/>
    <m/>
    <n v="1500"/>
    <s v="완제품"/>
    <s v="AESSXF 0.3SQ(완제품)"/>
    <s v="A/R송장 (IN)"/>
    <n v="4500"/>
    <s v="M"/>
    <n v="15.38"/>
    <n v="0.34"/>
    <n v="1525.1"/>
  </r>
  <r>
    <x v="2"/>
    <s v="顾客"/>
    <s v="內需"/>
    <s v="-無-"/>
    <s v="C00029"/>
    <x v="11"/>
    <s v="盐城世明电子器件有限公司"/>
    <s v="자동차(조사)"/>
    <s v="AESSXF"/>
    <n v="100003764"/>
    <s v="AESSXF"/>
    <s v="0.3SQ"/>
    <s v="R"/>
    <m/>
    <n v="1500"/>
    <s v="완제품"/>
    <s v="AESSXF 0.3SQ(완제품)"/>
    <s v="A/R송장 (IN)"/>
    <n v="3000"/>
    <s v="M"/>
    <n v="10.25"/>
    <n v="0.34"/>
    <n v="1016.73"/>
  </r>
  <r>
    <x v="2"/>
    <s v="顾客"/>
    <s v="內需"/>
    <s v="-無-"/>
    <s v="C00029"/>
    <x v="11"/>
    <s v="盐城世明电子器件有限公司"/>
    <s v="자동차(조사)"/>
    <s v="AESSXF"/>
    <n v="100003763"/>
    <s v="AESSXF"/>
    <s v="0.3SQ"/>
    <s v="R/W"/>
    <m/>
    <n v="1500"/>
    <s v="완제품"/>
    <s v="AESSXF 0.3SQ(완제품)"/>
    <s v="A/R송장 (IN)"/>
    <n v="1500"/>
    <s v="M"/>
    <n v="5.13"/>
    <n v="0.34"/>
    <n v="508.37"/>
  </r>
  <r>
    <x v="2"/>
    <s v="顾客"/>
    <s v="內需"/>
    <s v="-無-"/>
    <s v="C00029"/>
    <x v="11"/>
    <s v="盐城世明电子器件有限公司"/>
    <s v="자동차(조사)"/>
    <s v="AESSXF"/>
    <n v="100003773"/>
    <s v="AESSXF"/>
    <s v="0.3SQ"/>
    <s v="W"/>
    <m/>
    <n v="1500"/>
    <s v="완제품"/>
    <s v="AESSXF 0.3SQ(완제품)"/>
    <s v="A/R송장 (IN)"/>
    <n v="4500"/>
    <s v="M"/>
    <n v="15.38"/>
    <n v="0.34"/>
    <n v="1525.1"/>
  </r>
  <r>
    <x v="2"/>
    <s v="顾客"/>
    <s v="內需"/>
    <s v="-無-"/>
    <s v="C00029"/>
    <x v="11"/>
    <s v="盐城世明电子器件有限公司"/>
    <s v="자동차(조사)"/>
    <s v="AESSXF"/>
    <n v="100003796"/>
    <s v="AESSXF"/>
    <s v="0.5SQ"/>
    <s v="B"/>
    <m/>
    <n v="1000"/>
    <s v="완제품"/>
    <s v="AESSXF 0.5SQ(완제품)"/>
    <s v="A/R송장 (IN)"/>
    <n v="2000"/>
    <s v="M"/>
    <n v="9.6300000000000008"/>
    <n v="0.44"/>
    <n v="872.64"/>
  </r>
  <r>
    <x v="2"/>
    <s v="顾客"/>
    <s v="內需"/>
    <s v="-無-"/>
    <s v="C00029"/>
    <x v="11"/>
    <s v="盐城世明电子器件有限公司"/>
    <s v="자동차(조사)"/>
    <s v="AESSXF"/>
    <n v="100003808"/>
    <s v="AESSXF"/>
    <s v="0.5SQ"/>
    <s v="Br"/>
    <m/>
    <n v="1000"/>
    <s v="완제품"/>
    <s v="AESSXF 0.5SQ(완제품)"/>
    <s v="A/R송장 (IN)"/>
    <n v="2000"/>
    <s v="M"/>
    <n v="9.6300000000000008"/>
    <n v="0.44"/>
    <n v="872.64"/>
  </r>
  <r>
    <x v="2"/>
    <s v="顾客"/>
    <s v="內需"/>
    <s v="-無-"/>
    <s v="C00029"/>
    <x v="11"/>
    <s v="盐城世明电子器件有限公司"/>
    <s v="자동차(조사)"/>
    <s v="AESSXF"/>
    <n v="100003847"/>
    <s v="AESSXF"/>
    <s v="0.5SQ"/>
    <s v="L"/>
    <m/>
    <n v="1000"/>
    <s v="완제품"/>
    <s v="AESSXF 0.5SQ(완제품)"/>
    <s v="A/R송장 (IN)"/>
    <n v="2000"/>
    <s v="M"/>
    <n v="9.6300000000000008"/>
    <n v="0.44"/>
    <n v="872.64"/>
  </r>
  <r>
    <x v="2"/>
    <s v="顾客"/>
    <s v="內需"/>
    <s v="-無-"/>
    <s v="C00029"/>
    <x v="11"/>
    <s v="盐城世明电子器件有限公司"/>
    <s v="자동차(조사)"/>
    <s v="AESSXF"/>
    <n v="100003871"/>
    <s v="AESSXF"/>
    <s v="0.5SQ"/>
    <s v="R"/>
    <m/>
    <n v="1000"/>
    <s v="완제품"/>
    <s v="AESSXF 0.5SQ(완제품)"/>
    <s v="A/R송장 (IN)"/>
    <n v="1000"/>
    <s v="M"/>
    <n v="4.82"/>
    <n v="0.44"/>
    <n v="436.32"/>
  </r>
  <r>
    <x v="2"/>
    <s v="顾客"/>
    <s v="內需"/>
    <s v="-無-"/>
    <s v="C00029"/>
    <x v="11"/>
    <s v="盐城世明电子器件有限公司"/>
    <s v="자동차(조사)"/>
    <s v="AESSXF"/>
    <n v="100003723"/>
    <s v="AESSXF"/>
    <s v="0.3SQ"/>
    <s v="B"/>
    <m/>
    <n v="1500"/>
    <s v="완제품"/>
    <s v="AESSXF 0.3SQ(완제품)"/>
    <s v="A/R송장 (IN)"/>
    <n v="1500"/>
    <s v="M"/>
    <n v="5.13"/>
    <n v="0.34"/>
    <n v="508.37"/>
  </r>
  <r>
    <x v="2"/>
    <s v="顾客"/>
    <s v="內需"/>
    <s v="-無-"/>
    <s v="C00029"/>
    <x v="11"/>
    <s v="盐城世明电子器件有限公司"/>
    <s v="자동차(조사)"/>
    <s v="AESSXF"/>
    <n v="100003717"/>
    <s v="AESSXF"/>
    <s v="0.3SQ"/>
    <s v="Gr"/>
    <m/>
    <n v="1500"/>
    <s v="완제품"/>
    <s v="AESSXF 0.3SQ(완제품)"/>
    <s v="A/R송장 (IN)"/>
    <n v="1500"/>
    <s v="M"/>
    <n v="5.13"/>
    <n v="0.34"/>
    <n v="508.32"/>
  </r>
  <r>
    <x v="2"/>
    <s v="顾客"/>
    <s v="內需"/>
    <s v="-無-"/>
    <s v="C00035"/>
    <x v="4"/>
    <s v="大观汽车电子（大连）有限公司"/>
    <s v="자동차(조사)"/>
    <s v="AESSXF"/>
    <n v="100003889"/>
    <s v="AESSXF"/>
    <s v="0.5SQ"/>
    <s v="W"/>
    <m/>
    <n v="1000"/>
    <s v="완제품"/>
    <s v="AESSXF 0.5SQ(완제품)"/>
    <s v="A/R송장 (IN)"/>
    <n v="4000"/>
    <s v="M"/>
    <n v="19.27"/>
    <n v="0.44"/>
    <n v="1758.4"/>
  </r>
  <r>
    <x v="2"/>
    <s v="顾客"/>
    <s v="內需"/>
    <s v="-無-"/>
    <s v="C00035"/>
    <x v="4"/>
    <s v="大观汽车电子（大连）有限公司"/>
    <s v="자동차(조사)"/>
    <s v="AESSXF"/>
    <n v="100003796"/>
    <s v="AESSXF"/>
    <s v="0.5SQ"/>
    <s v="B"/>
    <m/>
    <n v="1000"/>
    <s v="완제품"/>
    <s v="AESSXF 0.5SQ(완제품)"/>
    <s v="A/R송장 (IN)"/>
    <n v="13000"/>
    <s v="M"/>
    <n v="62.62"/>
    <n v="0.44"/>
    <n v="5714.8"/>
  </r>
  <r>
    <x v="2"/>
    <s v="顾客"/>
    <s v="內需"/>
    <s v="-無-"/>
    <s v="C00035"/>
    <x v="4"/>
    <s v="大观汽车电子（大连）有限公司"/>
    <s v="자동차(조사)"/>
    <s v="AESSXF"/>
    <n v="100003871"/>
    <s v="AESSXF"/>
    <s v="0.5SQ"/>
    <s v="R"/>
    <m/>
    <n v="1000"/>
    <s v="완제품"/>
    <s v="AESSXF 0.5SQ(완제품)"/>
    <s v="A/R송장 (IN)"/>
    <n v="20000"/>
    <s v="M"/>
    <n v="96.34"/>
    <n v="0.44"/>
    <n v="8792"/>
  </r>
  <r>
    <x v="2"/>
    <s v="顾客"/>
    <s v="內需"/>
    <s v="-無-"/>
    <s v="C00035"/>
    <x v="4"/>
    <s v="大观汽车电子（大连）有限公司"/>
    <s v="자동차(조사)"/>
    <s v="AESSXF"/>
    <n v="100003796"/>
    <s v="AESSXF"/>
    <s v="0.5SQ"/>
    <s v="B"/>
    <m/>
    <n v="1000"/>
    <s v="완제품"/>
    <s v="AESSXF 0.5SQ(완제품)"/>
    <s v="A/R송장 (IN)"/>
    <n v="5000"/>
    <s v="M"/>
    <n v="24.09"/>
    <n v="0.44"/>
    <n v="2217.6999999999998"/>
  </r>
  <r>
    <x v="2"/>
    <s v="顾客"/>
    <s v="內需"/>
    <s v="-無-"/>
    <s v="C00048"/>
    <x v="25"/>
    <s v="昆山信兴电子有限公司"/>
    <s v="자동차(조사)"/>
    <s v="AESSXF"/>
    <n v="100003764"/>
    <s v="AESSXF"/>
    <s v="0.3SQ"/>
    <s v="R"/>
    <m/>
    <n v="1500"/>
    <s v="완제품"/>
    <s v="AESSXF 0.3SQ(완제품)"/>
    <s v="A/R송장 (IN)"/>
    <n v="1500"/>
    <s v="M"/>
    <n v="5.13"/>
    <n v="0.36"/>
    <n v="544.20000000000005"/>
  </r>
  <r>
    <x v="2"/>
    <s v="顾客"/>
    <s v="內需"/>
    <s v="-無-"/>
    <s v="C00048"/>
    <x v="25"/>
    <s v="昆山信兴电子有限公司"/>
    <s v="자동차(조사)"/>
    <s v="AESSXF"/>
    <n v="100003752"/>
    <s v="AESSXF"/>
    <s v="0.3SQ"/>
    <s v="L"/>
    <m/>
    <n v="1500"/>
    <s v="완제품"/>
    <s v="AESSXF 0.3SQ(완제품)"/>
    <s v="A/R송장 (IN)"/>
    <n v="3000"/>
    <s v="M"/>
    <n v="10.25"/>
    <n v="0.36"/>
    <n v="1088.4000000000001"/>
  </r>
  <r>
    <x v="2"/>
    <s v="顾客"/>
    <s v="內需"/>
    <s v="-無-"/>
    <s v="C00048"/>
    <x v="25"/>
    <s v="昆山信兴电子有限公司"/>
    <s v="자동차(조사)"/>
    <s v="AESSXF"/>
    <n v="100003729"/>
    <s v="AESSXF"/>
    <s v="0.3SQ"/>
    <s v="Br"/>
    <m/>
    <n v="1500"/>
    <s v="완제품"/>
    <s v="AESSXF 0.3SQ(완제품)"/>
    <s v="A/R송장 (IN)"/>
    <n v="1500"/>
    <s v="M"/>
    <n v="5.13"/>
    <n v="0.36"/>
    <n v="544.20000000000005"/>
  </r>
  <r>
    <x v="2"/>
    <s v="顾客"/>
    <s v="內需"/>
    <s v="-無-"/>
    <s v="C00048"/>
    <x v="25"/>
    <s v="昆山信兴电子有限公司"/>
    <s v="자동차(조사)"/>
    <s v="AESSXF"/>
    <n v="100003723"/>
    <s v="AESSXF"/>
    <s v="0.3SQ"/>
    <s v="B"/>
    <m/>
    <n v="1500"/>
    <s v="완제품"/>
    <s v="AESSXF 0.3SQ(완제품)"/>
    <s v="A/R송장 (IN)"/>
    <n v="3000"/>
    <s v="M"/>
    <n v="10.25"/>
    <n v="0.36"/>
    <n v="1088.4000000000001"/>
  </r>
  <r>
    <x v="2"/>
    <s v="顾客"/>
    <s v="內需"/>
    <s v="-無-"/>
    <s v="C00048"/>
    <x v="25"/>
    <s v="昆山信兴电子有限公司"/>
    <s v="자동차(조사)"/>
    <s v="AESSXF"/>
    <n v="100003736"/>
    <s v="AESSXF"/>
    <s v="0.3SQ"/>
    <s v="O"/>
    <m/>
    <n v="1500"/>
    <s v="완제품"/>
    <s v="AESSXF 0.3SQ(완제품)"/>
    <s v="A/R송장 (IN)"/>
    <n v="3000"/>
    <s v="M"/>
    <n v="10.25"/>
    <n v="0.36"/>
    <n v="1088.4000000000001"/>
  </r>
  <r>
    <x v="3"/>
    <s v="顾客"/>
    <s v="內需"/>
    <s v="-無-"/>
    <s v="C00013"/>
    <x v="21"/>
    <s v="青岛京信电线有限公司"/>
    <s v="반제품"/>
    <s v="반제품"/>
    <n v="200000127"/>
    <s v="绞合"/>
    <s v="19/0.160A(同芯绞)"/>
    <m/>
    <s v="S 17MM"/>
    <n v="125000"/>
    <s v="반제품"/>
    <s v="半成品 绞合_반제품 집합"/>
    <s v="A/R송장 (IN)"/>
    <n v="250000"/>
    <s v="M"/>
    <n v="855"/>
    <n v="0.27"/>
    <n v="66725"/>
  </r>
  <r>
    <x v="3"/>
    <s v="顾客"/>
    <s v="內需"/>
    <s v="-無-"/>
    <s v="C00032"/>
    <x v="1"/>
    <s v="Kyungshin Cable international corporation"/>
    <s v="자동차(조사)"/>
    <s v="ISO전선_조사"/>
    <n v="160000013"/>
    <s v="TXL"/>
    <s v="5SQ"/>
    <s v="B"/>
    <s v="(KL)NPS"/>
    <n v="1400"/>
    <s v="완제품"/>
    <s v="TXL 5SQ(완제품)"/>
    <s v="A/R송장 (IN)"/>
    <n v="2800"/>
    <s v="M"/>
    <n v="121.72"/>
    <n v="0.45"/>
    <n v="8951.44"/>
  </r>
  <r>
    <x v="3"/>
    <s v="顾客"/>
    <s v="內需"/>
    <s v="-無-"/>
    <s v="C00032"/>
    <x v="1"/>
    <s v="Kyungshin Cable international corporation"/>
    <s v="자동차(조사)"/>
    <s v="ISO전선_조사"/>
    <n v="100004464"/>
    <s v="TXL"/>
    <s v="3SQ"/>
    <s v="B"/>
    <s v="NPS"/>
    <n v="2300"/>
    <s v="완제품"/>
    <s v="TXL 3SQ(완제품)"/>
    <s v="A/R송장 (IN)"/>
    <n v="55200"/>
    <s v="M"/>
    <n v="1505.3"/>
    <n v="0.27"/>
    <n v="106573.15"/>
  </r>
  <r>
    <x v="3"/>
    <s v="顾客"/>
    <s v="內需"/>
    <s v="-無-"/>
    <s v="C00032"/>
    <x v="1"/>
    <s v="Kyungshin Cable international corporation"/>
    <s v="자동차(조사)"/>
    <s v="ISO전선_조사"/>
    <n v="100010279"/>
    <s v="TXL"/>
    <s v="3SQ"/>
    <s v="R"/>
    <s v="NPS"/>
    <n v="2300"/>
    <s v="완제품"/>
    <s v="TXL 3SQ(완제품)"/>
    <s v="A/R송장 (IN)"/>
    <n v="69000"/>
    <s v="M"/>
    <n v="1881.63"/>
    <n v="0.27"/>
    <n v="133216.44"/>
  </r>
  <r>
    <x v="3"/>
    <s v="顾客"/>
    <s v="內需"/>
    <s v="-無-"/>
    <s v="C00032"/>
    <x v="1"/>
    <s v="Kyungshin Cable international corporation"/>
    <s v="자동차(조사)"/>
    <s v="ISO전선_조사"/>
    <n v="100010569"/>
    <s v="TXL"/>
    <s v="3SQ"/>
    <s v="Y"/>
    <s v="NPS"/>
    <n v="2300"/>
    <s v="완제품"/>
    <s v="TXL 3SQ(완제품)"/>
    <s v="A/R송장 (IN)"/>
    <n v="6900"/>
    <s v="M"/>
    <n v="188.16"/>
    <n v="0.27"/>
    <n v="13321.64"/>
  </r>
  <r>
    <x v="3"/>
    <s v="顾客"/>
    <s v="內需"/>
    <s v="-無-"/>
    <s v="C00032"/>
    <x v="1"/>
    <s v="Kyungshin Cable international corporation"/>
    <s v="자동차(조사)"/>
    <s v="ISO전선_조사"/>
    <n v="160000013"/>
    <s v="TXL"/>
    <s v="5SQ"/>
    <s v="B"/>
    <s v="(KL)NPS"/>
    <n v="1400"/>
    <s v="완제품"/>
    <s v="TXL 5SQ(완제품)"/>
    <s v="A/R송장 (IN)"/>
    <n v="1400"/>
    <s v="M"/>
    <n v="60.86"/>
    <n v="0.45"/>
    <n v="4475.72"/>
  </r>
  <r>
    <x v="3"/>
    <s v="顾客"/>
    <s v="內需"/>
    <s v="-無-"/>
    <s v="C00032"/>
    <x v="1"/>
    <s v="Kyungshin Cable international corporation"/>
    <s v="자동차(조사)"/>
    <s v="ISO전선_조사"/>
    <n v="100004464"/>
    <s v="TXL"/>
    <s v="3SQ"/>
    <s v="B"/>
    <s v="NPS"/>
    <n v="2300"/>
    <s v="완제품"/>
    <s v="TXL 3SQ(완제품)"/>
    <s v="A/R송장 (IN)"/>
    <n v="4600"/>
    <s v="M"/>
    <n v="125.44"/>
    <n v="0.27"/>
    <n v="8881.1"/>
  </r>
  <r>
    <x v="3"/>
    <s v="顾客"/>
    <s v="內需"/>
    <s v="-無-"/>
    <s v="C00032"/>
    <x v="1"/>
    <s v="Kyungshin Cable international corporation"/>
    <s v="자동차(조사)"/>
    <s v="ISO전선_조사"/>
    <n v="100010276"/>
    <s v="TXL"/>
    <s v="3SQ"/>
    <s v="L(DL)"/>
    <s v="NPS"/>
    <n v="2300"/>
    <s v="완제품"/>
    <s v="TXL 3SQ(완제품)"/>
    <s v="A/R송장 (IN)"/>
    <n v="64400"/>
    <s v="M"/>
    <n v="1756.19"/>
    <n v="0.27"/>
    <n v="124335.34"/>
  </r>
  <r>
    <x v="3"/>
    <s v="顾客"/>
    <s v="內需"/>
    <s v="-無-"/>
    <s v="C00032"/>
    <x v="1"/>
    <s v="Kyungshin Cable international corporation"/>
    <s v="자동차(조사)"/>
    <s v="ISO전선_조사"/>
    <n v="100010279"/>
    <s v="TXL"/>
    <s v="3SQ"/>
    <s v="R"/>
    <s v="NPS"/>
    <n v="2300"/>
    <s v="완제품"/>
    <s v="TXL 3SQ(완제품)"/>
    <s v="A/R송장 (IN)"/>
    <n v="66700"/>
    <s v="M"/>
    <n v="1818.91"/>
    <n v="0.27"/>
    <n v="128775.89"/>
  </r>
  <r>
    <x v="3"/>
    <s v="顾客"/>
    <s v="內需"/>
    <s v="-無-"/>
    <s v="C00032"/>
    <x v="1"/>
    <s v="Kyungshin Cable international corporation"/>
    <s v="자동차(조사)"/>
    <s v="ISO전선_조사"/>
    <n v="100010569"/>
    <s v="TXL"/>
    <s v="3SQ"/>
    <s v="Y"/>
    <s v="NPS"/>
    <n v="2300"/>
    <s v="완제품"/>
    <s v="TXL 3SQ(완제품)"/>
    <s v="A/R송장 (IN)"/>
    <n v="13800"/>
    <s v="M"/>
    <n v="376.33"/>
    <n v="0.27"/>
    <n v="26643.29"/>
  </r>
  <r>
    <x v="3"/>
    <s v="顾客"/>
    <s v="內需"/>
    <s v="-無-"/>
    <s v="C00032"/>
    <x v="1"/>
    <s v="Kyungshin Cable international corporation"/>
    <s v="자동차(조사)"/>
    <s v="ISO전선_조사"/>
    <n v="100004464"/>
    <s v="TXL"/>
    <s v="3SQ"/>
    <s v="B"/>
    <s v="NPS"/>
    <n v="2300"/>
    <s v="완제품"/>
    <s v="TXL 3SQ(완제품)"/>
    <s v="A/R송장 (IN)"/>
    <n v="27600"/>
    <s v="M"/>
    <n v="752.65"/>
    <n v="0.27"/>
    <n v="53286.58"/>
  </r>
  <r>
    <x v="3"/>
    <s v="顾客"/>
    <s v="內需"/>
    <s v="-無-"/>
    <s v="C00032"/>
    <x v="1"/>
    <s v="Kyungshin Cable international corporation"/>
    <s v="자동차(조사)"/>
    <s v="ISO전선_조사"/>
    <n v="100010566"/>
    <s v="TXL"/>
    <s v="3SQ"/>
    <s v="G(DG)"/>
    <s v="NPS"/>
    <n v="2300"/>
    <s v="완제품"/>
    <s v="TXL 3SQ(완제품)"/>
    <s v="A/R송장 (IN)"/>
    <n v="2300"/>
    <s v="M"/>
    <n v="62.72"/>
    <n v="0.27"/>
    <n v="4440.55"/>
  </r>
  <r>
    <x v="3"/>
    <s v="顾客"/>
    <s v="內需"/>
    <s v="-無-"/>
    <s v="C00032"/>
    <x v="1"/>
    <s v="Kyungshin Cable international corporation"/>
    <s v="자동차(조사)"/>
    <s v="ISO전선_조사"/>
    <n v="160000014"/>
    <s v="TXL"/>
    <s v="5SQ"/>
    <s v="L"/>
    <s v="(KL)NPS"/>
    <n v="1400"/>
    <s v="완제품"/>
    <s v="TXL 5SQ(완제품)"/>
    <s v="A/R송장 (IN)"/>
    <n v="1400"/>
    <s v="M"/>
    <n v="60.86"/>
    <n v="0.45"/>
    <n v="4475.72"/>
  </r>
  <r>
    <x v="3"/>
    <s v="顾客"/>
    <s v="內需"/>
    <s v="-無-"/>
    <s v="C00032"/>
    <x v="1"/>
    <s v="Kyungshin Cable international corporation"/>
    <s v="자동차(조사)"/>
    <s v="ISO전선_조사"/>
    <n v="160000014"/>
    <s v="TXL"/>
    <s v="5SQ"/>
    <s v="L"/>
    <s v="(KL)NPS"/>
    <n v="1400"/>
    <s v="완제품"/>
    <s v="TXL 5SQ(완제품)"/>
    <s v="A/R송장 (IN)"/>
    <n v="7000"/>
    <s v="M"/>
    <n v="304.29000000000002"/>
    <n v="0.45"/>
    <n v="22378.61"/>
  </r>
  <r>
    <x v="3"/>
    <s v="顾客"/>
    <s v="內需"/>
    <s v="-無-"/>
    <s v="C00032"/>
    <x v="1"/>
    <s v="Kyungshin Cable international corporation"/>
    <s v="자동차(조사)"/>
    <s v="ISO전선_조사"/>
    <n v="100010276"/>
    <s v="TXL"/>
    <s v="3SQ"/>
    <s v="L(DL)"/>
    <s v="NPS"/>
    <n v="2300"/>
    <s v="완제품"/>
    <s v="TXL 3SQ(완제품)"/>
    <s v="A/R송장 (IN)"/>
    <n v="4600"/>
    <s v="M"/>
    <n v="125.44"/>
    <n v="0.27"/>
    <n v="8881.1"/>
  </r>
  <r>
    <x v="3"/>
    <s v="顾客"/>
    <s v="內需"/>
    <s v="-無-"/>
    <s v="C00032"/>
    <x v="1"/>
    <s v="Kyungshin Cable international corporation"/>
    <s v="자동차(조사)"/>
    <s v="ISO전선_조사"/>
    <n v="160000014"/>
    <s v="TXL"/>
    <s v="5SQ"/>
    <s v="L"/>
    <s v="(KL)NPS"/>
    <n v="1400"/>
    <s v="완제품"/>
    <s v="TXL 5SQ(완제품)"/>
    <s v="A/R송장 (IN)"/>
    <n v="11200"/>
    <s v="M"/>
    <n v="486.86"/>
    <n v="0.45"/>
    <n v="35805.78"/>
  </r>
  <r>
    <x v="3"/>
    <s v="顾客"/>
    <s v="內需"/>
    <s v="-無-"/>
    <s v="C00032"/>
    <x v="1"/>
    <s v="Kyungshin Cable international corporation"/>
    <s v="자동차(조사)"/>
    <s v="ISO전선_조사"/>
    <n v="160000014"/>
    <s v="TXL"/>
    <s v="5SQ"/>
    <s v="L"/>
    <s v="(KL)NPS"/>
    <n v="1400"/>
    <s v="완제품"/>
    <s v="TXL 5SQ(완제품)"/>
    <s v="A/R송장 (IN)"/>
    <n v="1400"/>
    <s v="M"/>
    <n v="60.86"/>
    <n v="0.45"/>
    <n v="4475.72"/>
  </r>
  <r>
    <x v="3"/>
    <s v="顾客"/>
    <s v="內需"/>
    <s v="-無-"/>
    <s v="C00032"/>
    <x v="1"/>
    <s v="Kyungshin Cable international corporation"/>
    <s v="자동차(조사)"/>
    <s v="ISO전선_조사"/>
    <n v="160000013"/>
    <s v="TXL"/>
    <s v="5SQ"/>
    <s v="B"/>
    <s v="(KL)NPS"/>
    <n v="1400"/>
    <s v="완제품"/>
    <s v="TXL 5SQ(완제품)"/>
    <s v="A/R송장 (IN)"/>
    <n v="8300"/>
    <s v="M"/>
    <n v="360.8"/>
    <n v="0.45"/>
    <n v="26534.639999999999"/>
  </r>
  <r>
    <x v="3"/>
    <s v="顾客"/>
    <s v="內需"/>
    <s v="-無-"/>
    <s v="C00032"/>
    <x v="1"/>
    <s v="Kyungshin Cable international corporation"/>
    <s v="자동차(조사)"/>
    <s v="ISO전선_조사"/>
    <n v="100010279"/>
    <s v="TXL"/>
    <s v="3SQ"/>
    <s v="R"/>
    <s v="NPS"/>
    <n v="2300"/>
    <s v="완제품"/>
    <s v="TXL 3SQ(완제품)"/>
    <s v="A/R송장 (IN)"/>
    <n v="41400"/>
    <s v="M"/>
    <n v="1128.98"/>
    <n v="0.27"/>
    <n v="79929.86"/>
  </r>
  <r>
    <x v="3"/>
    <s v="顾客"/>
    <s v="內需"/>
    <s v="-無-"/>
    <s v="C00032"/>
    <x v="1"/>
    <s v="Kyungshin Cable international corporation"/>
    <s v="자동차(조사)"/>
    <s v="ISO전선_조사"/>
    <n v="160000014"/>
    <s v="TXL"/>
    <s v="5SQ"/>
    <s v="L"/>
    <s v="(KL)NPS"/>
    <n v="1400"/>
    <s v="완제품"/>
    <s v="TXL 5SQ(완제품)"/>
    <s v="A/R송장 (IN)"/>
    <n v="33600"/>
    <s v="M"/>
    <n v="1460.59"/>
    <n v="0.45"/>
    <n v="107417.33"/>
  </r>
  <r>
    <x v="3"/>
    <s v="顾客"/>
    <s v="內需"/>
    <s v="-無-"/>
    <s v="C00032"/>
    <x v="1"/>
    <s v="Kyungshin Cable international corporation"/>
    <s v="자동차(조사)"/>
    <s v="ISO전선_조사"/>
    <n v="160000016"/>
    <s v="TXL"/>
    <s v="5SQ"/>
    <s v="W"/>
    <s v="(KL)NPS"/>
    <n v="1400"/>
    <s v="완제품"/>
    <s v="TXL 5SQ(완제품)"/>
    <s v="A/R송장 (IN)"/>
    <n v="2600"/>
    <s v="M"/>
    <n v="113.02"/>
    <n v="0.45"/>
    <n v="8312.06"/>
  </r>
  <r>
    <x v="3"/>
    <s v="顾客"/>
    <s v="內需"/>
    <s v="-無-"/>
    <s v="C00032"/>
    <x v="1"/>
    <s v="Kyungshin Cable international corporation"/>
    <s v="자동차(조사)"/>
    <s v="ISO전선_조사"/>
    <n v="160000015"/>
    <s v="TXL"/>
    <s v="5SQ"/>
    <s v="R"/>
    <s v="(KL)NPS"/>
    <n v="1400"/>
    <s v="완제품"/>
    <s v="TXL 5SQ(완제품)"/>
    <s v="A/R송장 (IN)"/>
    <n v="1400"/>
    <s v="M"/>
    <n v="60.86"/>
    <n v="0.45"/>
    <n v="4475.72"/>
  </r>
  <r>
    <x v="3"/>
    <s v="顾客"/>
    <s v="內需"/>
    <s v="-無-"/>
    <s v="C00032"/>
    <x v="1"/>
    <s v="Kyungshin Cable international corporation"/>
    <s v="자동차(조사)"/>
    <s v="ISO전선_조사"/>
    <n v="160000018"/>
    <s v="TXL"/>
    <s v="8SQ"/>
    <s v="R"/>
    <s v="(KL)NPS"/>
    <n v="800"/>
    <s v="완제품"/>
    <s v="TXL 8SQ(완제품)"/>
    <s v="A/R송장 (IN)"/>
    <n v="3200"/>
    <s v="M"/>
    <n v="221.82"/>
    <n v="0.84"/>
    <n v="19032.439999999999"/>
  </r>
  <r>
    <x v="3"/>
    <s v="顾客"/>
    <s v="內需"/>
    <s v="-無-"/>
    <s v="C00032"/>
    <x v="1"/>
    <s v="Kyungshin Cable international corporation"/>
    <s v="자동차(조사)"/>
    <s v="ISO전선_조사"/>
    <n v="160000014"/>
    <s v="TXL"/>
    <s v="5SQ"/>
    <s v="L"/>
    <s v="(KL)NPS"/>
    <n v="1400"/>
    <s v="완제품"/>
    <s v="TXL 5SQ(완제품)"/>
    <s v="A/R송장 (IN)"/>
    <n v="19600"/>
    <s v="M"/>
    <n v="852.01"/>
    <n v="0.45"/>
    <n v="62660.11"/>
  </r>
  <r>
    <x v="3"/>
    <s v="顾客"/>
    <s v="內需"/>
    <s v="-無-"/>
    <s v="C00032"/>
    <x v="1"/>
    <s v="Kyungshin Cable international corporation"/>
    <s v="자동차(조사)"/>
    <s v="ISO전선_조사"/>
    <n v="160000015"/>
    <s v="TXL"/>
    <s v="5SQ"/>
    <s v="R"/>
    <s v="(KL)NPS"/>
    <n v="1400"/>
    <s v="완제품"/>
    <s v="TXL 5SQ(완제품)"/>
    <s v="A/R송장 (IN)"/>
    <n v="26600"/>
    <s v="M"/>
    <n v="1156.3"/>
    <n v="0.45"/>
    <n v="85038.720000000001"/>
  </r>
  <r>
    <x v="3"/>
    <s v="顾客"/>
    <s v="內需"/>
    <s v="-無-"/>
    <s v="C00032"/>
    <x v="1"/>
    <s v="Kyungshin Cable international corporation"/>
    <s v="자동차(조사)"/>
    <s v="ISO전선_조사"/>
    <n v="160000016"/>
    <s v="TXL"/>
    <s v="5SQ"/>
    <s v="W"/>
    <s v="(KL)NPS"/>
    <n v="1400"/>
    <s v="완제품"/>
    <s v="TXL 5SQ(완제품)"/>
    <s v="A/R송장 (IN)"/>
    <n v="14000"/>
    <s v="M"/>
    <n v="608.58000000000004"/>
    <n v="0.45"/>
    <n v="44757.22"/>
  </r>
  <r>
    <x v="3"/>
    <s v="顾客"/>
    <s v="內需"/>
    <s v="-無-"/>
    <s v="C00032"/>
    <x v="1"/>
    <s v="Kyungshin Cable international corporation"/>
    <s v="자동차(조사)"/>
    <s v="ISO전선_조사"/>
    <n v="160000018"/>
    <s v="TXL"/>
    <s v="8SQ"/>
    <s v="R"/>
    <s v="(KL)NPS"/>
    <n v="800"/>
    <s v="완제품"/>
    <s v="TXL 8SQ(완제품)"/>
    <s v="A/R송장 (IN)"/>
    <n v="4000"/>
    <s v="M"/>
    <n v="277.27999999999997"/>
    <n v="0.84"/>
    <n v="23790.55"/>
  </r>
  <r>
    <x v="3"/>
    <s v="顾客"/>
    <s v="內需"/>
    <s v="-無-"/>
    <s v="C00032"/>
    <x v="1"/>
    <s v="Kyungshin Cable international corporation"/>
    <s v="자동차(조사)"/>
    <s v="ISO전선_조사"/>
    <n v="160000015"/>
    <s v="TXL"/>
    <s v="5SQ"/>
    <s v="R"/>
    <s v="(KL)NPS"/>
    <n v="1400"/>
    <s v="완제품"/>
    <s v="TXL 5SQ(완제품)"/>
    <s v="A/R송장 (IN)"/>
    <n v="8400"/>
    <s v="M"/>
    <n v="365.15"/>
    <n v="0.45"/>
    <n v="26854.33"/>
  </r>
  <r>
    <x v="3"/>
    <s v="顾客"/>
    <s v="內需"/>
    <s v="-無-"/>
    <s v="C00032"/>
    <x v="1"/>
    <s v="Kyungshin Cable international corporation"/>
    <s v="자동차(조사)"/>
    <s v="ISO전선_조사"/>
    <n v="160000013"/>
    <s v="TXL"/>
    <s v="5SQ"/>
    <s v="B"/>
    <s v="(KL)NPS"/>
    <n v="1400"/>
    <s v="완제품"/>
    <s v="TXL 5SQ(완제품)"/>
    <s v="A/R송장 (IN)"/>
    <n v="18200"/>
    <s v="M"/>
    <n v="791.15"/>
    <n v="0.45"/>
    <n v="58184.39"/>
  </r>
  <r>
    <x v="3"/>
    <s v="顾客"/>
    <s v="內需"/>
    <s v="-無-"/>
    <s v="C00032"/>
    <x v="1"/>
    <s v="Kyungshin Cable international corporation"/>
    <s v="자동차(조사)"/>
    <s v="ISO전선_조사"/>
    <n v="160000014"/>
    <s v="TXL"/>
    <s v="5SQ"/>
    <s v="L"/>
    <s v="(KL)NPS"/>
    <n v="1400"/>
    <s v="완제품"/>
    <s v="TXL 5SQ(완제품)"/>
    <s v="A/R송장 (IN)"/>
    <n v="8400"/>
    <s v="M"/>
    <n v="365.15"/>
    <n v="0.45"/>
    <n v="26854.33"/>
  </r>
  <r>
    <x v="3"/>
    <s v="顾客"/>
    <s v="內需"/>
    <s v="-無-"/>
    <s v="C00032"/>
    <x v="1"/>
    <s v="Kyungshin Cable international corporation"/>
    <s v="자동차(조사)"/>
    <s v="ISO전선_조사"/>
    <n v="160000015"/>
    <s v="TXL"/>
    <s v="5SQ"/>
    <s v="R"/>
    <s v="(KL)NPS"/>
    <n v="1400"/>
    <s v="완제품"/>
    <s v="TXL 5SQ(완제품)"/>
    <s v="A/R송장 (IN)"/>
    <n v="45800"/>
    <s v="M"/>
    <n v="1990.93"/>
    <n v="0.45"/>
    <n v="146420.04999999999"/>
  </r>
  <r>
    <x v="3"/>
    <s v="顾客"/>
    <s v="內需"/>
    <s v="-無-"/>
    <s v="C00032"/>
    <x v="1"/>
    <s v="Kyungshin Cable international corporation"/>
    <s v="자동차(조사)"/>
    <s v="ISO전선_조사"/>
    <n v="160000018"/>
    <s v="TXL"/>
    <s v="8SQ"/>
    <s v="R"/>
    <s v="(KL)NPS"/>
    <n v="800"/>
    <s v="완제품"/>
    <s v="TXL 8SQ(완제품)"/>
    <s v="A/R송장 (IN)"/>
    <n v="4800"/>
    <s v="M"/>
    <n v="332.74"/>
    <n v="0.84"/>
    <n v="28548.66"/>
  </r>
  <r>
    <x v="3"/>
    <s v="顾客"/>
    <s v="內需"/>
    <s v="-無-"/>
    <s v="C00032"/>
    <x v="1"/>
    <s v="Kyungshin Cable international corporation"/>
    <s v="자동차(조사)"/>
    <s v="ISO전선_조사"/>
    <n v="160000013"/>
    <s v="TXL"/>
    <s v="5SQ"/>
    <s v="B"/>
    <s v="(KL)NPS"/>
    <n v="1400"/>
    <s v="완제품"/>
    <s v="TXL 5SQ(완제품)"/>
    <s v="A/R송장 (IN)"/>
    <n v="2800"/>
    <s v="M"/>
    <n v="121.72"/>
    <n v="0.45"/>
    <n v="8951.44"/>
  </r>
  <r>
    <x v="3"/>
    <s v="顾客"/>
    <s v="內需"/>
    <s v="-無-"/>
    <s v="C00032"/>
    <x v="1"/>
    <s v="Kyungshin Cable international corporation"/>
    <s v="자동차(조사)"/>
    <s v="ISO전선_조사"/>
    <n v="160000013"/>
    <s v="TXL"/>
    <s v="5SQ"/>
    <s v="B"/>
    <s v="(KL)NPS"/>
    <n v="1400"/>
    <s v="완제품"/>
    <s v="TXL 5SQ(완제품)"/>
    <s v="A/R송장 (IN)"/>
    <n v="2600"/>
    <s v="M"/>
    <n v="113.02"/>
    <n v="0.45"/>
    <n v="8312.06"/>
  </r>
  <r>
    <x v="3"/>
    <s v="顾客"/>
    <s v="內需"/>
    <s v="-無-"/>
    <s v="C00001"/>
    <x v="2"/>
    <s v="江苏京信电子有限公司(Cable)"/>
    <s v="자동차(일반)"/>
    <s v="자동차일반전선_기타"/>
    <n v="100007815"/>
    <s v="TBC"/>
    <s v="15SQ"/>
    <m/>
    <m/>
    <n v="200"/>
    <s v="상품"/>
    <s v="TBC 15SQ(상품)"/>
    <s v="A/R송장 (IN)"/>
    <n v="1000"/>
    <s v="M"/>
    <n v="143.88999999999999"/>
    <n v="12.64"/>
    <n v="12641.4"/>
  </r>
  <r>
    <x v="3"/>
    <s v="顾客"/>
    <s v="內需"/>
    <s v="-無-"/>
    <s v="C00001"/>
    <x v="2"/>
    <s v="江苏京信电子有限公司(Cable)"/>
    <s v="자동차(일반)"/>
    <s v="자동차일반전선_기타"/>
    <n v="100007815"/>
    <s v="TBC"/>
    <s v="15SQ"/>
    <m/>
    <m/>
    <n v="200"/>
    <s v="상품"/>
    <s v="TBC 15SQ(상품)"/>
    <s v="A/R송장 (IN)"/>
    <n v="1200"/>
    <s v="M"/>
    <n v="172.67"/>
    <n v="12.64"/>
    <n v="15169.68"/>
  </r>
  <r>
    <x v="3"/>
    <s v="顾客"/>
    <s v="內需"/>
    <s v="-無-"/>
    <s v="C00001"/>
    <x v="2"/>
    <s v="江苏京信电子有限公司(Cable)"/>
    <s v="자동차(일반)"/>
    <s v="자동차일반전선_기타"/>
    <n v="100007815"/>
    <s v="TBC"/>
    <s v="15SQ"/>
    <m/>
    <m/>
    <n v="200"/>
    <s v="상품"/>
    <s v="TBC 15SQ(상품)"/>
    <s v="A/R송장 (IN)"/>
    <n v="400"/>
    <s v="M"/>
    <n v="57.56"/>
    <n v="12.64"/>
    <n v="5056.5600000000004"/>
  </r>
  <r>
    <x v="3"/>
    <s v="顾客"/>
    <s v="內需"/>
    <s v="-無-"/>
    <s v="C00001"/>
    <x v="2"/>
    <s v="江苏京信电子有限公司(Cable)"/>
    <s v="자동차(일반)"/>
    <s v="자동차일반전선_기타"/>
    <n v="100007815"/>
    <s v="TBC"/>
    <s v="15SQ"/>
    <m/>
    <m/>
    <n v="200"/>
    <s v="상품"/>
    <s v="TBC 15SQ(상품)"/>
    <s v="A/R송장 (IN)"/>
    <n v="400"/>
    <s v="M"/>
    <n v="57.56"/>
    <n v="12.64"/>
    <n v="5056.5600000000004"/>
  </r>
  <r>
    <x v="3"/>
    <s v="顾客"/>
    <s v="內需"/>
    <s v="-無-"/>
    <s v="C00016"/>
    <x v="6"/>
    <s v="常州庆福机电有限公司"/>
    <s v="자동차(조사)"/>
    <s v="HEX"/>
    <n v="190004152"/>
    <s v="HEX"/>
    <s v="0.85SQ"/>
    <s v="W"/>
    <m/>
    <n v="500"/>
    <s v="완제품"/>
    <s v="HEX 0.85SQ(완제품)"/>
    <s v="A/R송장 (IN)"/>
    <n v="2000"/>
    <s v="M"/>
    <n v="15.56"/>
    <n v="0.74"/>
    <n v="1477.8"/>
  </r>
  <r>
    <x v="3"/>
    <s v="顾客"/>
    <s v="內需"/>
    <s v="-無-"/>
    <s v="C00016"/>
    <x v="6"/>
    <s v="常州庆福机电有限公司"/>
    <s v="자동차(조사)"/>
    <s v="HEX"/>
    <n v="190004144"/>
    <s v="HEX"/>
    <s v="0.85SQ"/>
    <s v="L"/>
    <m/>
    <n v="500"/>
    <s v="완제품"/>
    <s v="HEX 0.85SQ(완제품)"/>
    <s v="A/R송장 (IN)"/>
    <n v="500"/>
    <s v="M"/>
    <n v="3.89"/>
    <n v="0.74"/>
    <n v="369.45"/>
  </r>
  <r>
    <x v="3"/>
    <s v="顾客"/>
    <s v="內需"/>
    <s v="-無-"/>
    <s v="C00016"/>
    <x v="6"/>
    <s v="常州庆福机电有限公司"/>
    <s v="자동차(조사)"/>
    <s v="HEX"/>
    <n v="190004172"/>
    <s v="HEX"/>
    <s v="1.25SQ"/>
    <s v="L"/>
    <m/>
    <n v="500"/>
    <s v="완제품"/>
    <s v="HEX 1.25SQ(완제품)"/>
    <s v="A/R송장 (IN)"/>
    <n v="1500"/>
    <s v="M"/>
    <n v="17.059999999999999"/>
    <n v="1.1200000000000001"/>
    <n v="1684.65"/>
  </r>
  <r>
    <x v="3"/>
    <s v="顾客"/>
    <s v="內需"/>
    <s v="-無-"/>
    <s v="C00016"/>
    <x v="6"/>
    <s v="常州庆福机电有限公司"/>
    <s v="자동차(조사)"/>
    <s v="HEX"/>
    <n v="190004147"/>
    <s v="HEX"/>
    <s v="0.85SQ"/>
    <s v="R"/>
    <m/>
    <n v="500"/>
    <s v="완제품"/>
    <s v="HEX 0.85SQ(완제품)"/>
    <s v="A/R송장 (IN)"/>
    <n v="500"/>
    <s v="M"/>
    <n v="3.89"/>
    <n v="0.74"/>
    <n v="369.45"/>
  </r>
  <r>
    <x v="3"/>
    <s v="顾客"/>
    <s v="內需"/>
    <s v="-無-"/>
    <s v="C00016"/>
    <x v="6"/>
    <s v="常州庆福机电有限公司"/>
    <s v="자동차(조사)"/>
    <s v="HEX"/>
    <n v="190004131"/>
    <s v="HEX"/>
    <s v="0.85SQ"/>
    <s v="Gr"/>
    <m/>
    <n v="500"/>
    <s v="완제품"/>
    <s v="HEX 0.85SQ(완제품)"/>
    <s v="A/R송장 (IN)"/>
    <n v="500"/>
    <s v="M"/>
    <n v="3.89"/>
    <n v="0.74"/>
    <n v="369.45"/>
  </r>
  <r>
    <x v="3"/>
    <s v="顾客"/>
    <s v="內需"/>
    <s v="-無-"/>
    <s v="C00016"/>
    <x v="6"/>
    <s v="常州庆福机电有限公司"/>
    <s v="자동차(조사)"/>
    <s v="HEX"/>
    <n v="190004134"/>
    <s v="HEX"/>
    <s v="0.85SQ"/>
    <s v="B"/>
    <m/>
    <n v="500"/>
    <s v="완제품"/>
    <s v="HEX 0.85SQ(완제품)"/>
    <s v="A/R송장 (IN)"/>
    <n v="500"/>
    <s v="M"/>
    <n v="3.89"/>
    <n v="0.74"/>
    <n v="369.45"/>
  </r>
  <r>
    <x v="3"/>
    <s v="顾客"/>
    <s v="內需"/>
    <s v="-無-"/>
    <s v="C00016"/>
    <x v="6"/>
    <s v="常州庆福机电有限公司"/>
    <s v="자동차(조사)"/>
    <s v="HEX"/>
    <n v="190004144"/>
    <s v="HEX"/>
    <s v="0.85SQ"/>
    <s v="L"/>
    <m/>
    <n v="500"/>
    <s v="완제품"/>
    <s v="HEX 0.85SQ(완제품)"/>
    <s v="A/R송장 (IN)"/>
    <n v="1500"/>
    <s v="M"/>
    <n v="11.67"/>
    <n v="0.74"/>
    <n v="1108.3499999999999"/>
  </r>
  <r>
    <x v="3"/>
    <s v="顾客"/>
    <s v="內需"/>
    <s v="-無-"/>
    <s v="C00016"/>
    <x v="6"/>
    <s v="常州庆福机电有限公司"/>
    <s v="자동차(조사)"/>
    <s v="HEX"/>
    <n v="190004147"/>
    <s v="HEX"/>
    <s v="0.85SQ"/>
    <s v="R"/>
    <m/>
    <n v="500"/>
    <s v="완제품"/>
    <s v="HEX 0.85SQ(완제품)"/>
    <s v="A/R송장 (IN)"/>
    <n v="500"/>
    <s v="M"/>
    <n v="3.89"/>
    <n v="0.74"/>
    <n v="369.45"/>
  </r>
  <r>
    <x v="3"/>
    <s v="顾客"/>
    <s v="內需"/>
    <s v="-無-"/>
    <s v="C00016"/>
    <x v="6"/>
    <s v="常州庆福机电有限公司"/>
    <s v="자동차(조사)"/>
    <s v="HEX"/>
    <n v="190004131"/>
    <s v="HEX"/>
    <s v="0.85SQ"/>
    <s v="Gr"/>
    <m/>
    <n v="500"/>
    <s v="완제품"/>
    <s v="HEX 0.85SQ(완제품)"/>
    <s v="A/R송장 (IN)"/>
    <n v="3500"/>
    <s v="M"/>
    <n v="27.23"/>
    <n v="0.74"/>
    <n v="2586.15"/>
  </r>
  <r>
    <x v="3"/>
    <s v="顾客"/>
    <s v="內需"/>
    <s v="-無-"/>
    <s v="C00016"/>
    <x v="6"/>
    <s v="常州庆福机电有限公司"/>
    <s v="자동차(조사)"/>
    <s v="HEX"/>
    <n v="190004150"/>
    <s v="HEX"/>
    <s v="0.85SQ"/>
    <s v="V"/>
    <m/>
    <n v="500"/>
    <s v="완제품"/>
    <s v="HEX 0.85SQ(완제품)"/>
    <s v="A/R송장 (IN)"/>
    <n v="1500"/>
    <s v="M"/>
    <n v="11.67"/>
    <n v="0.74"/>
    <n v="1108.3499999999999"/>
  </r>
  <r>
    <x v="3"/>
    <s v="顾客"/>
    <s v="內需"/>
    <s v="-無-"/>
    <s v="C00016"/>
    <x v="6"/>
    <s v="常州庆福机电有限公司"/>
    <s v="자동차(조사)"/>
    <s v="HEX"/>
    <n v="190004138"/>
    <s v="HEX"/>
    <s v="0.85SQ"/>
    <s v="O"/>
    <m/>
    <n v="500"/>
    <s v="완제품"/>
    <s v="HEX 0.85SQ(완제품)"/>
    <s v="A/R송장 (IN)"/>
    <n v="1500"/>
    <s v="M"/>
    <n v="11.67"/>
    <n v="0.74"/>
    <n v="1108.3499999999999"/>
  </r>
  <r>
    <x v="3"/>
    <s v="顾客"/>
    <s v="內需"/>
    <s v="-無-"/>
    <s v="C00016"/>
    <x v="6"/>
    <s v="常州庆福机电有限公司"/>
    <s v="자동차(조사)"/>
    <s v="HEX"/>
    <n v="190004176"/>
    <s v="HEX"/>
    <s v="1.25SQ"/>
    <s v="R"/>
    <m/>
    <n v="500"/>
    <s v="완제품"/>
    <s v="HEX 1.25SQ(완제품)"/>
    <s v="A/R송장 (IN)"/>
    <n v="1500"/>
    <s v="M"/>
    <n v="17.059999999999999"/>
    <n v="1.1200000000000001"/>
    <n v="1684.65"/>
  </r>
  <r>
    <x v="3"/>
    <s v="顾客"/>
    <s v="內需"/>
    <s v="-無-"/>
    <s v="C00016"/>
    <x v="6"/>
    <s v="常州庆福机电有限公司"/>
    <s v="자동차(조사)"/>
    <s v="HEX"/>
    <n v="190004161"/>
    <s v="HEX"/>
    <s v="1.25SQ"/>
    <s v="B"/>
    <m/>
    <n v="500"/>
    <s v="완제품"/>
    <s v="HEX 1.25SQ(완제품)"/>
    <s v="A/R송장 (IN)"/>
    <n v="1500"/>
    <s v="M"/>
    <n v="17.059999999999999"/>
    <n v="1.1200000000000001"/>
    <n v="1684.65"/>
  </r>
  <r>
    <x v="3"/>
    <s v="顾客"/>
    <s v="內需"/>
    <s v="-無-"/>
    <s v="C00016"/>
    <x v="6"/>
    <s v="常州庆福机电有限公司"/>
    <s v="자동차(조사)"/>
    <s v="HEX"/>
    <n v="190004155"/>
    <s v="HEX"/>
    <s v="0.85SQ"/>
    <s v="Y"/>
    <m/>
    <n v="500"/>
    <s v="완제품"/>
    <s v="HEX 0.85SQ(완제품)"/>
    <s v="A/R송장 (IN)"/>
    <n v="500"/>
    <s v="M"/>
    <n v="3.89"/>
    <n v="0.74"/>
    <n v="369.45"/>
  </r>
  <r>
    <x v="3"/>
    <s v="顾客"/>
    <s v="內需"/>
    <s v="-無-"/>
    <s v="C00016"/>
    <x v="6"/>
    <s v="常州庆福机电有限公司"/>
    <s v="자동차(조사)"/>
    <s v="HEX"/>
    <n v="190004173"/>
    <s v="HEX"/>
    <s v="1.25SQ"/>
    <s v="R/O"/>
    <m/>
    <n v="500"/>
    <s v="완제품"/>
    <s v="HEX 1.25SQ(완제품)"/>
    <s v="A/R송장 (IN)"/>
    <n v="500"/>
    <s v="M"/>
    <n v="5.69"/>
    <n v="1.1200000000000001"/>
    <n v="561.54999999999995"/>
  </r>
  <r>
    <x v="3"/>
    <s v="顾客"/>
    <s v="內需"/>
    <s v="-無-"/>
    <s v="C00016"/>
    <x v="6"/>
    <s v="常州庆福机电有限公司"/>
    <s v="자동차(조사)"/>
    <s v="HEX"/>
    <n v="190004146"/>
    <s v="HEX"/>
    <s v="0.85SQ"/>
    <s v="R/W"/>
    <m/>
    <n v="500"/>
    <s v="완제품"/>
    <s v="HEX 0.85SQ(완제품)"/>
    <s v="A/R송장 (IN)"/>
    <n v="500"/>
    <s v="M"/>
    <n v="3.89"/>
    <n v="0.74"/>
    <n v="369.45"/>
  </r>
  <r>
    <x v="3"/>
    <s v="顾客"/>
    <s v="內需"/>
    <s v="-無-"/>
    <s v="C00016"/>
    <x v="6"/>
    <s v="常州庆福机电有限公司"/>
    <s v="자동차(조사)"/>
    <s v="HEX"/>
    <n v="190004166"/>
    <s v="HEX"/>
    <s v="1.25SQ"/>
    <s v="O"/>
    <m/>
    <n v="500"/>
    <s v="완제품"/>
    <s v="HEX 1.25SQ(완제품)"/>
    <s v="A/R송장 (IN)"/>
    <n v="1000"/>
    <s v="M"/>
    <n v="11.37"/>
    <n v="1.1200000000000001"/>
    <n v="1123.0999999999999"/>
  </r>
  <r>
    <x v="3"/>
    <s v="顾客"/>
    <s v="內需"/>
    <s v="-無-"/>
    <s v="C00001"/>
    <x v="2"/>
    <s v="江苏京信电子有限公司(Cable)"/>
    <s v="자동차(특수)"/>
    <s v="자동차특수전선/기타"/>
    <n v="100022290"/>
    <s v="FLRYW-C"/>
    <s v="20SQ"/>
    <s v="R"/>
    <m/>
    <n v="1000"/>
    <s v="상품"/>
    <s v="FLRYW-C 20SQ(상품)"/>
    <s v="A/R송장 (IN)"/>
    <n v="2000"/>
    <s v="M"/>
    <n v="336"/>
    <n v="12.73"/>
    <n v="25456.04"/>
  </r>
  <r>
    <x v="3"/>
    <s v="顾客"/>
    <s v="內需"/>
    <s v="-無-"/>
    <s v="C00001"/>
    <x v="2"/>
    <s v="江苏京信电子有限公司(Cable)"/>
    <s v="자동차(특수)"/>
    <s v="자동차특수전선/기타"/>
    <n v="100022290"/>
    <s v="FLRYW-C"/>
    <s v="20SQ"/>
    <s v="R"/>
    <m/>
    <n v="1000"/>
    <s v="상품"/>
    <s v="FLRYW-C 20SQ(상품)"/>
    <s v="A/R송장 (IN)"/>
    <n v="2000"/>
    <s v="M"/>
    <n v="336"/>
    <n v="12.73"/>
    <n v="25456"/>
  </r>
  <r>
    <x v="3"/>
    <s v="顾客"/>
    <s v="內需"/>
    <s v="-無-"/>
    <s v="C00001"/>
    <x v="2"/>
    <s v="江苏京信电子有限公司(Cable)"/>
    <s v="자동차(특수)"/>
    <s v="자동차특수전선/기타"/>
    <n v="100022290"/>
    <s v="FLRYW-C"/>
    <s v="20SQ"/>
    <s v="R"/>
    <m/>
    <n v="1000"/>
    <s v="상품"/>
    <s v="FLRYW-C 20SQ(상품)"/>
    <s v="A/R송장 (IN)"/>
    <n v="1000"/>
    <s v="M"/>
    <n v="168"/>
    <n v="12.73"/>
    <n v="12728"/>
  </r>
  <r>
    <x v="3"/>
    <s v="顾客"/>
    <s v="內需"/>
    <s v="-無-"/>
    <s v="C00001"/>
    <x v="2"/>
    <s v="江苏京信电子有限公司(Cable)"/>
    <s v="자동차(특수)"/>
    <s v="자동차특수전선/기타"/>
    <n v="100022290"/>
    <s v="FLRYW-C"/>
    <s v="20SQ"/>
    <s v="R"/>
    <m/>
    <n v="1000"/>
    <s v="상품"/>
    <s v="FLRYW-C 20SQ(상품)"/>
    <s v="A/R송장 (IN)"/>
    <n v="1000"/>
    <s v="M"/>
    <n v="168"/>
    <n v="12.73"/>
    <n v="12728"/>
  </r>
  <r>
    <x v="3"/>
    <s v="顾客"/>
    <s v="內需"/>
    <s v="-無-"/>
    <s v="C00038"/>
    <x v="16"/>
    <s v="鹤壁天海环球电器有限公司"/>
    <s v="자동차(조사)"/>
    <s v="자동차조사전선"/>
    <n v="100022315"/>
    <s v="FLR91X-B/4TBD"/>
    <s v="8SQ"/>
    <s v="R"/>
    <s v="(P)"/>
    <n v="150"/>
    <s v="상품"/>
    <s v="FLR91X-B/4TBD 8SQ(상품"/>
    <s v="A/R송장 (IN)"/>
    <n v="900"/>
    <s v="M"/>
    <n v="7.74"/>
    <n v="7.47"/>
    <n v="6719.04"/>
  </r>
  <r>
    <x v="3"/>
    <s v="顾客"/>
    <s v="內需"/>
    <s v="-無-"/>
    <s v="C00038"/>
    <x v="16"/>
    <s v="鹤壁天海环球电器有限公司"/>
    <s v="자동차(조사)"/>
    <s v="자동차조사전선"/>
    <n v="100022314"/>
    <s v="FLR91X-B/4TBD"/>
    <s v="8SQ"/>
    <s v="B"/>
    <s v="(P)"/>
    <n v="150"/>
    <s v="상품"/>
    <s v="FLR91X-B/4TBD 8SQ(상품"/>
    <s v="A/R송장 (IN)"/>
    <n v="900"/>
    <s v="M"/>
    <n v="7.74"/>
    <n v="7.47"/>
    <n v="6719.04"/>
  </r>
  <r>
    <x v="3"/>
    <s v="顾客"/>
    <s v="內需"/>
    <s v="-無-"/>
    <s v="C00038"/>
    <x v="16"/>
    <s v="鹤壁天海环球电器有限公司"/>
    <s v="자동차(조사)"/>
    <s v="자동차조사전선"/>
    <n v="100021575"/>
    <s v="FLR91X-B/4TBD"/>
    <s v="1SQ"/>
    <s v="Y/B"/>
    <s v="(P)"/>
    <n v="1000"/>
    <s v="상품"/>
    <s v="FLR91X-B/4TBD 1SQ(상품"/>
    <s v="A/R송장 (IN)"/>
    <n v="2000"/>
    <s v="M"/>
    <n v="17.2"/>
    <n v="1.17"/>
    <n v="2348"/>
  </r>
  <r>
    <x v="3"/>
    <s v="顾客"/>
    <s v="內需"/>
    <s v="-無-"/>
    <s v="C00038"/>
    <x v="16"/>
    <s v="鹤壁天海环球电器有限公司"/>
    <s v="자동차(조사)"/>
    <s v="자동차조사전선"/>
    <n v="100021574"/>
    <s v="FLR91X-B/4TBD"/>
    <s v="1SQ"/>
    <s v="Br/O"/>
    <s v="(P)"/>
    <n v="1000"/>
    <s v="상품"/>
    <s v="FLR91X-B/4TBD 1SQ(상품"/>
    <s v="A/R송장 (IN)"/>
    <n v="5000"/>
    <s v="M"/>
    <n v="43"/>
    <n v="1.17"/>
    <n v="5870"/>
  </r>
  <r>
    <x v="3"/>
    <s v="顾客"/>
    <s v="內需"/>
    <s v="-無-"/>
    <s v="C00038"/>
    <x v="16"/>
    <s v="鹤壁天海环球电器有限公司"/>
    <s v="자동차(조사)"/>
    <s v="자동차조사전선"/>
    <n v="100022315"/>
    <s v="FLR91X-B/4TBD"/>
    <s v="8SQ"/>
    <s v="R"/>
    <s v="(P)"/>
    <n v="150"/>
    <s v="상품"/>
    <s v="FLR91X-B/4TBD 8SQ(상품"/>
    <s v="A/R송장 (IN)"/>
    <n v="3000"/>
    <s v="M"/>
    <n v="25.8"/>
    <n v="7.47"/>
    <n v="22396.799999999999"/>
  </r>
  <r>
    <x v="3"/>
    <s v="顾客"/>
    <s v="內需"/>
    <s v="-無-"/>
    <s v="C00038"/>
    <x v="16"/>
    <s v="鹤壁天海环球电器有限公司"/>
    <s v="자동차(조사)"/>
    <s v="자동차조사전선"/>
    <n v="100022314"/>
    <s v="FLR91X-B/4TBD"/>
    <s v="8SQ"/>
    <s v="B"/>
    <s v="(P)"/>
    <n v="150"/>
    <s v="상품"/>
    <s v="FLR91X-B/4TBD 8SQ(상품"/>
    <s v="A/R송장 (IN)"/>
    <n v="3300"/>
    <s v="M"/>
    <n v="28.38"/>
    <n v="7.47"/>
    <n v="24636.48"/>
  </r>
  <r>
    <x v="3"/>
    <s v="顾客"/>
    <s v="內需"/>
    <s v="-無-"/>
    <s v="C00001"/>
    <x v="2"/>
    <s v="江苏京信电子有限公司(Cable)"/>
    <s v="자동차(조사)"/>
    <s v="자동차조사전선"/>
    <n v="170019437"/>
    <s v="FLR91X-B(G)"/>
    <s v="0.5SQ"/>
    <s v="B"/>
    <s v="NPS"/>
    <n v="10000"/>
    <s v="완제품"/>
    <s v="FLR91X-B(G) 0.5SQ"/>
    <s v="A/R송장 (IN)"/>
    <n v="40000"/>
    <s v="M"/>
    <n v="180.8"/>
    <n v="0.37"/>
    <n v="14880"/>
  </r>
  <r>
    <x v="3"/>
    <s v="顾客"/>
    <s v="內需"/>
    <s v="-無-"/>
    <s v="C00001"/>
    <x v="2"/>
    <s v="江苏京信电子有限公司(Cable)"/>
    <s v="자동차(조사)"/>
    <s v="자동차조사전선"/>
    <n v="170019439"/>
    <s v="FLR91X-B(G)"/>
    <s v="0.5SQ"/>
    <s v="G"/>
    <s v="NPS"/>
    <n v="10000"/>
    <s v="완제품"/>
    <s v="FLR91X-B(G) 0.5SQ"/>
    <s v="A/R송장 (IN)"/>
    <n v="10000"/>
    <s v="M"/>
    <n v="45.2"/>
    <n v="0.37"/>
    <n v="3720"/>
  </r>
  <r>
    <x v="3"/>
    <s v="顾客"/>
    <s v="內需"/>
    <s v="-無-"/>
    <s v="C00001"/>
    <x v="2"/>
    <s v="江苏京信电子有限公司(Cable)"/>
    <s v="자동차(조사)"/>
    <s v="자동차조사전선"/>
    <n v="170019440"/>
    <s v="FLR91X-B(G)"/>
    <s v="0.5SQ"/>
    <s v="G/B"/>
    <s v="NPS"/>
    <n v="10000"/>
    <s v="완제품"/>
    <s v="FLR91X-B(G) 0.5SQ"/>
    <s v="A/R송장 (IN)"/>
    <n v="10000"/>
    <s v="M"/>
    <n v="45.2"/>
    <n v="0.37"/>
    <n v="3720"/>
  </r>
  <r>
    <x v="3"/>
    <s v="顾客"/>
    <s v="內需"/>
    <s v="-無-"/>
    <s v="C00001"/>
    <x v="2"/>
    <s v="江苏京信电子有限公司(Cable)"/>
    <s v="자동차(조사)"/>
    <s v="자동차조사전선"/>
    <n v="170019446"/>
    <s v="FLR91X-B(G)"/>
    <s v="0.5SQ"/>
    <s v="L/P"/>
    <s v="NPS"/>
    <n v="10000"/>
    <s v="완제품"/>
    <s v="FLR91X-B(G) 0.5SQ"/>
    <s v="A/R송장 (IN)"/>
    <n v="20000"/>
    <s v="M"/>
    <n v="90.4"/>
    <n v="0.37"/>
    <n v="7440"/>
  </r>
  <r>
    <x v="3"/>
    <s v="顾客"/>
    <s v="內需"/>
    <s v="-無-"/>
    <s v="C00001"/>
    <x v="2"/>
    <s v="江苏京信电子有限公司(Cable)"/>
    <s v="자동차(조사)"/>
    <s v="자동차조사전선"/>
    <n v="170019449"/>
    <s v="FLR91X-B(G)"/>
    <s v="0.5SQ"/>
    <s v="L/Y"/>
    <s v="NPS"/>
    <n v="10000"/>
    <s v="완제품"/>
    <s v="FLR91X-B(G) 0.5SQ"/>
    <s v="A/R송장 (IN)"/>
    <n v="30000"/>
    <s v="M"/>
    <n v="135.6"/>
    <n v="0.37"/>
    <n v="11160"/>
  </r>
  <r>
    <x v="3"/>
    <s v="顾客"/>
    <s v="內需"/>
    <s v="-無-"/>
    <s v="C00001"/>
    <x v="2"/>
    <s v="江苏京信电子有限公司(Cable)"/>
    <s v="자동차(조사)"/>
    <s v="자동차조사전선"/>
    <n v="170019455"/>
    <s v="FLR91X-B(G)"/>
    <s v="0.5SQ"/>
    <s v="W/G"/>
    <s v="NPS"/>
    <n v="10000"/>
    <s v="완제품"/>
    <s v="FLR91X-B(G) 0.5SQ"/>
    <s v="A/R송장 (IN)"/>
    <n v="30000"/>
    <s v="M"/>
    <n v="135.6"/>
    <n v="0.37"/>
    <n v="11160"/>
  </r>
  <r>
    <x v="3"/>
    <s v="顾客"/>
    <s v="內需"/>
    <s v="-無-"/>
    <s v="C00001"/>
    <x v="2"/>
    <s v="江苏京信电子有限公司(Cable)"/>
    <s v="자동차(조사)"/>
    <s v="자동차조사전선"/>
    <n v="170019451"/>
    <s v="FLR91X-B(G)"/>
    <s v="0.5SQ"/>
    <s v="Pp"/>
    <s v="NPS"/>
    <n v="10000"/>
    <s v="완제품"/>
    <s v="FLR91X-B(G) 0.5SQ"/>
    <s v="A/R송장 (IN)"/>
    <n v="10000"/>
    <s v="M"/>
    <n v="45.2"/>
    <n v="0.37"/>
    <n v="3720"/>
  </r>
  <r>
    <x v="3"/>
    <s v="顾客"/>
    <s v="內需"/>
    <s v="-無-"/>
    <s v="C00001"/>
    <x v="2"/>
    <s v="江苏京信电子有限公司(Cable)"/>
    <s v="자동차(조사)"/>
    <s v="자동차조사전선"/>
    <n v="170019445"/>
    <s v="FLR91X-B(G)"/>
    <s v="0.5SQ"/>
    <s v="L/G"/>
    <s v="NPS"/>
    <n v="10000"/>
    <s v="완제품"/>
    <s v="FLR91X-B(G) 0.5SQ"/>
    <s v="A/R송장 (IN)"/>
    <n v="30000"/>
    <s v="M"/>
    <n v="135.6"/>
    <n v="0.37"/>
    <n v="11160"/>
  </r>
  <r>
    <x v="3"/>
    <s v="顾客"/>
    <s v="內需"/>
    <s v="-無-"/>
    <s v="C00001"/>
    <x v="2"/>
    <s v="江苏京信电子有限公司(Cable)"/>
    <s v="자동차(조사)"/>
    <s v="자동차조사전선"/>
    <n v="170019442"/>
    <s v="FLR91X-B(G)"/>
    <s v="0.5SQ"/>
    <s v="Gr/W"/>
    <s v="NPS"/>
    <n v="10000"/>
    <s v="완제품"/>
    <s v="FLR91X-B(G) 0.5SQ"/>
    <s v="A/R송장 (IN)"/>
    <n v="10000"/>
    <s v="M"/>
    <n v="45.2"/>
    <n v="0.37"/>
    <n v="3720"/>
  </r>
  <r>
    <x v="3"/>
    <s v="顾客"/>
    <s v="內需"/>
    <s v="-無-"/>
    <s v="C00001"/>
    <x v="2"/>
    <s v="江苏京信电子有限公司(Cable)"/>
    <s v="자동차(조사)"/>
    <s v="자동차조사전선"/>
    <n v="170019462"/>
    <s v="FLR91X-B(G)"/>
    <s v="2.5SQ"/>
    <s v="R/G"/>
    <s v="NPS"/>
    <n v="2000"/>
    <s v="완제품"/>
    <s v="FLR91X-B(G) 2.5SQ완제품"/>
    <s v="A/R송장 (IN)"/>
    <n v="16000"/>
    <s v="M"/>
    <n v="569.76"/>
    <n v="1.57"/>
    <n v="25099.200000000001"/>
  </r>
  <r>
    <x v="3"/>
    <s v="顾客"/>
    <s v="內需"/>
    <s v="-無-"/>
    <s v="C00001"/>
    <x v="2"/>
    <s v="江苏京信电子有限公司(Cable)"/>
    <s v="자동차(조사)"/>
    <s v="자동차조사전선"/>
    <n v="190019464"/>
    <s v="FLR91X-B(G)"/>
    <s v="4SQ"/>
    <s v="B"/>
    <m/>
    <n v="300"/>
    <s v="완제품"/>
    <s v="FLR91X-B(G) 4SQ완제품"/>
    <s v="A/R송장 (IN)"/>
    <n v="7200"/>
    <s v="M"/>
    <n v="256.45999999999998"/>
    <n v="2.4700000000000002"/>
    <n v="17817.84"/>
  </r>
  <r>
    <x v="3"/>
    <s v="顾客"/>
    <s v="內需"/>
    <s v="-無-"/>
    <s v="C00001"/>
    <x v="2"/>
    <s v="江苏京信电子有限公司(Cable)"/>
    <s v="자동차(조사)"/>
    <s v="자동차조사전선"/>
    <n v="170019461"/>
    <s v="FLR91X-B(G)"/>
    <s v="2.5SQ"/>
    <s v="R/B"/>
    <s v="NPS"/>
    <n v="2000"/>
    <s v="완제품"/>
    <s v="FLR91X-B(G) 2.5SQ완제품"/>
    <s v="A/R송장 (IN)"/>
    <n v="12000"/>
    <s v="M"/>
    <n v="427.32"/>
    <n v="1.57"/>
    <n v="18824.400000000001"/>
  </r>
  <r>
    <x v="3"/>
    <s v="顾客"/>
    <s v="內需"/>
    <s v="-無-"/>
    <s v="C00001"/>
    <x v="2"/>
    <s v="江苏京信电子有限公司(Cable)"/>
    <s v="자동차(조사)"/>
    <s v="자동차조사전선"/>
    <n v="170019463"/>
    <s v="FLR91X-B(G)"/>
    <s v="2.5SQ"/>
    <s v="R/L"/>
    <s v="NPS"/>
    <n v="2000"/>
    <s v="완제품"/>
    <s v="FLR91X-B(G) 2.5SQ완제품"/>
    <s v="A/R송장 (IN)"/>
    <n v="14000"/>
    <s v="M"/>
    <n v="498.54"/>
    <n v="1.57"/>
    <n v="21961.8"/>
  </r>
  <r>
    <x v="3"/>
    <s v="顾客"/>
    <s v="內需"/>
    <s v="-無-"/>
    <s v="C00001"/>
    <x v="2"/>
    <s v="江苏京信电子有限公司(Cable)"/>
    <s v="자동차(조사)"/>
    <s v="자동차조사전선"/>
    <n v="170019460"/>
    <s v="FLR91X-B(G)"/>
    <s v="2.5SQ"/>
    <s v="R"/>
    <s v="NPS"/>
    <n v="2000"/>
    <s v="완제품"/>
    <s v="FLR91X-B(G) 2.5SQ완제품"/>
    <s v="A/R송장 (IN)"/>
    <n v="6000"/>
    <s v="M"/>
    <n v="132.54"/>
    <n v="1.57"/>
    <n v="9412.2000000000007"/>
  </r>
  <r>
    <x v="3"/>
    <s v="顾客"/>
    <s v="內需"/>
    <s v="-無-"/>
    <s v="C00001"/>
    <x v="2"/>
    <s v="江苏京信电子有限公司(Cable)"/>
    <s v="자동차(조사)"/>
    <s v="자동차조사전선"/>
    <n v="170019461"/>
    <s v="FLR91X-B(G)"/>
    <s v="2.5SQ"/>
    <s v="R/B"/>
    <s v="NPS"/>
    <n v="2000"/>
    <s v="완제품"/>
    <s v="FLR91X-B(G) 2.5SQ완제품"/>
    <s v="A/R송장 (IN)"/>
    <n v="14000"/>
    <s v="M"/>
    <n v="498.54"/>
    <n v="1.57"/>
    <n v="21961.8"/>
  </r>
  <r>
    <x v="3"/>
    <s v="顾客"/>
    <s v="內需"/>
    <s v="-無-"/>
    <s v="C00001"/>
    <x v="2"/>
    <s v="江苏京信电子有限公司(Cable)"/>
    <s v="자동차(조사)"/>
    <s v="자동차조사전선"/>
    <n v="170019460"/>
    <s v="FLR91X-B(G)"/>
    <s v="2.5SQ"/>
    <s v="R"/>
    <s v="NPS"/>
    <n v="2000"/>
    <s v="완제품"/>
    <s v="FLR91X-B(G) 2.5SQ완제품"/>
    <s v="A/R송장 (IN)"/>
    <n v="4000"/>
    <s v="M"/>
    <n v="88.36"/>
    <n v="1.57"/>
    <n v="6274.8"/>
  </r>
  <r>
    <x v="3"/>
    <s v="顾客"/>
    <s v="內需"/>
    <s v="-無-"/>
    <s v="C00001"/>
    <x v="2"/>
    <s v="江苏京信电子有限公司(Cable)"/>
    <s v="자동차(조사)"/>
    <s v="자동차조사전선"/>
    <n v="170019459"/>
    <s v="FLR91X-B(G)"/>
    <s v="2.5SQ"/>
    <s v="B"/>
    <s v="NPS"/>
    <n v="2000"/>
    <s v="완제품"/>
    <s v="FLR91X-B(G) 2.5SQ완제품"/>
    <s v="A/R송장 (IN)"/>
    <n v="10000"/>
    <s v="M"/>
    <n v="356.1"/>
    <n v="1.57"/>
    <n v="15687"/>
  </r>
  <r>
    <x v="3"/>
    <s v="顾客"/>
    <s v="內需"/>
    <s v="-無-"/>
    <s v="C00001"/>
    <x v="2"/>
    <s v="江苏京信电子有限公司(Cable)"/>
    <s v="자동차(조사)"/>
    <s v="자동차조사전선"/>
    <n v="170019437"/>
    <s v="FLR91X-B(G)"/>
    <s v="0.5SQ"/>
    <s v="B"/>
    <s v="NPS"/>
    <n v="10000"/>
    <s v="완제품"/>
    <s v="FLR91X-B(G) 0.5SQ"/>
    <s v="A/R송장 (IN)"/>
    <n v="10000"/>
    <s v="M"/>
    <n v="45.2"/>
    <n v="0.37"/>
    <n v="3720"/>
  </r>
  <r>
    <x v="3"/>
    <s v="顾客"/>
    <s v="內需"/>
    <s v="-無-"/>
    <s v="C00001"/>
    <x v="2"/>
    <s v="江苏京信电子有限公司(Cable)"/>
    <s v="자동차(조사)"/>
    <s v="자동차조사전선"/>
    <n v="170019440"/>
    <s v="FLR91X-B(G)"/>
    <s v="0.5SQ"/>
    <s v="G/B"/>
    <s v="NPS"/>
    <n v="10000"/>
    <s v="완제품"/>
    <s v="FLR91X-B(G) 0.5SQ"/>
    <s v="A/R송장 (IN)"/>
    <n v="10000"/>
    <s v="M"/>
    <n v="45.2"/>
    <n v="0.37"/>
    <n v="3720"/>
  </r>
  <r>
    <x v="3"/>
    <s v="顾客"/>
    <s v="內需"/>
    <s v="-無-"/>
    <s v="C00001"/>
    <x v="2"/>
    <s v="江苏京信电子有限公司(Cable)"/>
    <s v="자동차(조사)"/>
    <s v="자동차조사전선"/>
    <n v="170019461"/>
    <s v="FLR91X-B(G)"/>
    <s v="2.5SQ"/>
    <s v="R/B"/>
    <s v="NPS"/>
    <n v="2000"/>
    <s v="완제품"/>
    <s v="FLR91X-B(G) 2.5SQ완제품"/>
    <s v="A/R송장 (IN)"/>
    <n v="4000"/>
    <s v="M"/>
    <n v="142.44"/>
    <n v="1.57"/>
    <n v="6274.8"/>
  </r>
  <r>
    <x v="3"/>
    <s v="顾客"/>
    <s v="內需"/>
    <s v="-無-"/>
    <s v="C00001"/>
    <x v="2"/>
    <s v="江苏京信电子有限公司(Cable)"/>
    <s v="자동차(조사)"/>
    <s v="자동차조사전선"/>
    <n v="170019462"/>
    <s v="FLR91X-B(G)"/>
    <s v="2.5SQ"/>
    <s v="R/G"/>
    <s v="NPS"/>
    <n v="2000"/>
    <s v="완제품"/>
    <s v="FLR91X-B(G) 2.5SQ완제품"/>
    <s v="A/R송장 (IN)"/>
    <n v="2000"/>
    <s v="M"/>
    <n v="71.22"/>
    <n v="1.57"/>
    <n v="3137.4"/>
  </r>
  <r>
    <x v="3"/>
    <s v="顾客"/>
    <s v="內需"/>
    <s v="-無-"/>
    <s v="C00001"/>
    <x v="2"/>
    <s v="江苏京信电子有限公司(Cable)"/>
    <s v="자동차(조사)"/>
    <s v="자동차조사전선"/>
    <n v="170019463"/>
    <s v="FLR91X-B(G)"/>
    <s v="2.5SQ"/>
    <s v="R/L"/>
    <s v="NPS"/>
    <n v="2000"/>
    <s v="완제품"/>
    <s v="FLR91X-B(G) 2.5SQ완제품"/>
    <s v="A/R송장 (IN)"/>
    <n v="2000"/>
    <s v="M"/>
    <n v="71.22"/>
    <n v="1.57"/>
    <n v="3137.4"/>
  </r>
  <r>
    <x v="3"/>
    <s v="顾客"/>
    <s v="內需"/>
    <s v="-無-"/>
    <s v="C00001"/>
    <x v="2"/>
    <s v="江苏京信电子有限公司(Cable)"/>
    <s v="자동차(조사)"/>
    <s v="자동차조사전선"/>
    <n v="170019460"/>
    <s v="FLR91X-B(G)"/>
    <s v="2.5SQ"/>
    <s v="R"/>
    <s v="NPS"/>
    <n v="2000"/>
    <s v="완제품"/>
    <s v="FLR91X-B(G) 2.5SQ완제품"/>
    <s v="A/R송장 (IN)"/>
    <n v="2000"/>
    <s v="M"/>
    <n v="44.18"/>
    <n v="1.57"/>
    <n v="3137.4"/>
  </r>
  <r>
    <x v="3"/>
    <s v="顾客"/>
    <s v="內需"/>
    <s v="-無-"/>
    <s v="C00001"/>
    <x v="2"/>
    <s v="江苏京信电子有限公司(Cable)"/>
    <s v="자동차(조사)"/>
    <s v="자동차조사전선"/>
    <n v="170019459"/>
    <s v="FLR91X-B(G)"/>
    <s v="2.5SQ"/>
    <s v="B"/>
    <s v="NPS"/>
    <n v="2000"/>
    <s v="완제품"/>
    <s v="FLR91X-B(G) 2.5SQ완제품"/>
    <s v="A/R송장 (IN)"/>
    <n v="2000"/>
    <s v="M"/>
    <n v="71.22"/>
    <n v="1.57"/>
    <n v="3137.4"/>
  </r>
  <r>
    <x v="3"/>
    <s v="顾客"/>
    <s v="內需"/>
    <s v="-無-"/>
    <s v="C00001"/>
    <x v="2"/>
    <s v="江苏京信电子有限公司(Cable)"/>
    <s v="자동차(조사)"/>
    <s v="자동차조사전선"/>
    <n v="100020567"/>
    <s v="FLR91X-B(G)"/>
    <s v="1SQ"/>
    <s v="Y/B"/>
    <m/>
    <n v="1000"/>
    <s v="상품"/>
    <s v="FLR91X-B(G) 1SQ(상품)"/>
    <s v="A/R송장 (IN)"/>
    <n v="5000"/>
    <s v="M"/>
    <n v="45.2"/>
    <n v="0.67"/>
    <n v="3363"/>
  </r>
  <r>
    <x v="3"/>
    <s v="顾客"/>
    <s v="內需"/>
    <s v="-無-"/>
    <s v="C00001"/>
    <x v="2"/>
    <s v="江苏京信电子有限公司(Cable)"/>
    <s v="자동차(조사)"/>
    <s v="자동차조사전선"/>
    <n v="190019091"/>
    <s v="FLR91X-B(G)"/>
    <s v="1SQ"/>
    <s v="B"/>
    <m/>
    <n v="1000"/>
    <s v="완제품"/>
    <s v="FLR91X-B(G) 1SQ완제품"/>
    <s v="A/R송장 (IN)"/>
    <n v="4000"/>
    <s v="M"/>
    <n v="34.4"/>
    <n v="0.67"/>
    <n v="2690.4"/>
  </r>
  <r>
    <x v="3"/>
    <s v="顾客"/>
    <s v="內需"/>
    <s v="-無-"/>
    <s v="C00001"/>
    <x v="2"/>
    <s v="江苏京信电子有限公司(Cable)"/>
    <s v="자동차(조사)"/>
    <s v="자동차조사전선"/>
    <n v="100019091"/>
    <s v="FLR91X-B(G)"/>
    <s v="1SQ"/>
    <s v="B"/>
    <m/>
    <n v="1000"/>
    <s v="상품"/>
    <s v="FLR91X-B(G) 1SQ(상품)"/>
    <s v="A/R송장 (IN)"/>
    <n v="6000"/>
    <s v="M"/>
    <n v="54.24"/>
    <n v="0.67"/>
    <n v="4035.6"/>
  </r>
  <r>
    <x v="3"/>
    <s v="顾客"/>
    <s v="內需"/>
    <s v="-無-"/>
    <s v="C00001"/>
    <x v="2"/>
    <s v="江苏京信电子有限公司(Cable)"/>
    <s v="자동차(조사)"/>
    <s v="자동차조사전선"/>
    <n v="190019465"/>
    <s v="FLR91X-B(G)"/>
    <s v="6SQ"/>
    <s v="B"/>
    <m/>
    <n v="200"/>
    <s v="완제품"/>
    <s v="FLR91X-B(G) 6SQ완제품"/>
    <s v="A/R송장 (IN)"/>
    <n v="2200"/>
    <s v="M"/>
    <n v="117.77"/>
    <n v="3.68"/>
    <n v="8099.3"/>
  </r>
  <r>
    <x v="3"/>
    <s v="顾客"/>
    <s v="內需"/>
    <s v="-無-"/>
    <s v="C00001"/>
    <x v="2"/>
    <s v="江苏京信电子有限公司(Cable)"/>
    <s v="자동차(조사)"/>
    <s v="자동차조사전선"/>
    <n v="190000018"/>
    <s v="FLR91X-B(G)"/>
    <s v="1SQ"/>
    <s v="Y/B"/>
    <s v="NPS"/>
    <n v="5000"/>
    <s v="완제품"/>
    <s v="FLR91X-B(G) 1SQ완제품"/>
    <s v="A/R송장 (IN)"/>
    <n v="5000"/>
    <s v="M"/>
    <n v="43"/>
    <n v="0.67"/>
    <n v="3363"/>
  </r>
  <r>
    <x v="3"/>
    <s v="顾客"/>
    <s v="內需"/>
    <s v="-無-"/>
    <s v="C00001"/>
    <x v="2"/>
    <s v="江苏京信电子有限公司(Cable)"/>
    <s v="자동차(조사)"/>
    <s v="자동차조사전선"/>
    <n v="170019461"/>
    <s v="FLR91X-B(G)"/>
    <s v="2.5SQ"/>
    <s v="R/B"/>
    <s v="NPS"/>
    <n v="2000"/>
    <s v="완제품"/>
    <s v="FLR91X-B(G) 2.5SQ완제품"/>
    <s v="A/R송장 (IN)"/>
    <n v="10000"/>
    <s v="M"/>
    <n v="356.1"/>
    <n v="1.57"/>
    <n v="15687"/>
  </r>
  <r>
    <x v="3"/>
    <s v="顾客"/>
    <s v="內需"/>
    <s v="-無-"/>
    <s v="C00001"/>
    <x v="2"/>
    <s v="江苏京信电子有限公司(Cable)"/>
    <s v="자동차(조사)"/>
    <s v="자동차조사전선"/>
    <n v="170019460"/>
    <s v="FLR91X-B(G)"/>
    <s v="2.5SQ"/>
    <s v="R"/>
    <s v="NPS"/>
    <n v="2000"/>
    <s v="완제품"/>
    <s v="FLR91X-B(G) 2.5SQ완제품"/>
    <s v="A/R송장 (IN)"/>
    <n v="4000"/>
    <s v="M"/>
    <n v="88.36"/>
    <n v="1.57"/>
    <n v="6274.8"/>
  </r>
  <r>
    <x v="3"/>
    <s v="顾客"/>
    <s v="內需"/>
    <s v="-無-"/>
    <s v="C00001"/>
    <x v="2"/>
    <s v="江苏京信电子有限公司(Cable)"/>
    <s v="자동차(조사)"/>
    <s v="자동차조사전선"/>
    <n v="170019455"/>
    <s v="FLR91X-B(G)"/>
    <s v="0.5SQ"/>
    <s v="W/G"/>
    <s v="NPS"/>
    <n v="10000"/>
    <s v="완제품"/>
    <s v="FLR91X-B(G) 0.5SQ"/>
    <s v="A/R송장 (IN)"/>
    <n v="10000"/>
    <s v="M"/>
    <n v="45.2"/>
    <n v="0.37"/>
    <n v="3720"/>
  </r>
  <r>
    <x v="3"/>
    <s v="顾客"/>
    <s v="內需"/>
    <s v="-無-"/>
    <s v="C00001"/>
    <x v="2"/>
    <s v="江苏京信电子有限公司(Cable)"/>
    <s v="자동차(조사)"/>
    <s v="자동차조사전선"/>
    <n v="170019451"/>
    <s v="FLR91X-B(G)"/>
    <s v="0.5SQ"/>
    <s v="Pp"/>
    <s v="NPS"/>
    <n v="10000"/>
    <s v="완제품"/>
    <s v="FLR91X-B(G) 0.5SQ"/>
    <s v="A/R송장 (IN)"/>
    <n v="8000"/>
    <s v="M"/>
    <n v="36.159999999999997"/>
    <n v="0.37"/>
    <n v="2976"/>
  </r>
  <r>
    <x v="3"/>
    <s v="顾客"/>
    <s v="內需"/>
    <s v="-無-"/>
    <s v="C00001"/>
    <x v="2"/>
    <s v="江苏京信电子有限公司(Cable)"/>
    <s v="자동차(조사)"/>
    <s v="자동차조사전선"/>
    <n v="170019444"/>
    <s v="FLR91X-B(G)"/>
    <s v="0.5SQ"/>
    <s v="L/B"/>
    <s v="NPS"/>
    <n v="10000"/>
    <s v="완제품"/>
    <s v="FLR91X-B(G) 0.5SQ"/>
    <s v="A/R송장 (IN)"/>
    <n v="10000"/>
    <s v="M"/>
    <n v="45.2"/>
    <n v="0.37"/>
    <n v="3720"/>
  </r>
  <r>
    <x v="3"/>
    <s v="顾客"/>
    <s v="內需"/>
    <s v="-無-"/>
    <s v="C00001"/>
    <x v="2"/>
    <s v="江苏京信电子有限公司(Cable)"/>
    <s v="자동차(조사)"/>
    <s v="자동차조사전선"/>
    <n v="170019462"/>
    <s v="FLR91X-B(G)"/>
    <s v="2.5SQ"/>
    <s v="R/G"/>
    <s v="NPS"/>
    <n v="2000"/>
    <s v="완제품"/>
    <s v="FLR91X-B(G) 2.5SQ완제품"/>
    <s v="A/R송장 (IN)"/>
    <n v="6000"/>
    <s v="M"/>
    <n v="213.66"/>
    <n v="1.57"/>
    <n v="9412.2000000000007"/>
  </r>
  <r>
    <x v="3"/>
    <s v="顾客"/>
    <s v="內需"/>
    <s v="-無-"/>
    <s v="C00001"/>
    <x v="2"/>
    <s v="江苏京信电子有限公司(Cable)"/>
    <s v="자동차(조사)"/>
    <s v="자동차조사전선"/>
    <n v="170019439"/>
    <s v="FLR91X-B(G)"/>
    <s v="0.5SQ"/>
    <s v="G"/>
    <s v="NPS"/>
    <n v="10000"/>
    <s v="완제품"/>
    <s v="FLR91X-B(G) 0.5SQ"/>
    <s v="A/R송장 (IN)"/>
    <n v="10000"/>
    <s v="M"/>
    <n v="45.2"/>
    <n v="0.37"/>
    <n v="3720"/>
  </r>
  <r>
    <x v="3"/>
    <s v="顾客"/>
    <s v="內需"/>
    <s v="-無-"/>
    <s v="C00001"/>
    <x v="2"/>
    <s v="江苏京信电子有限公司(Cable)"/>
    <s v="자동차(조사)"/>
    <s v="자동차조사전선"/>
    <n v="170019463"/>
    <s v="FLR91X-B(G)"/>
    <s v="2.5SQ"/>
    <s v="R/L"/>
    <s v="NPS"/>
    <n v="2000"/>
    <s v="완제품"/>
    <s v="FLR91X-B(G) 2.5SQ완제품"/>
    <s v="A/R송장 (IN)"/>
    <n v="5950"/>
    <s v="M"/>
    <n v="211.88"/>
    <n v="1.57"/>
    <n v="9333.77"/>
  </r>
  <r>
    <x v="3"/>
    <s v="顾客"/>
    <s v="內需"/>
    <s v="-無-"/>
    <s v="C00001"/>
    <x v="2"/>
    <s v="江苏京信电子有限公司(Cable)"/>
    <s v="자동차(조사)"/>
    <s v="자동차조사전선"/>
    <n v="170019441"/>
    <s v="FLR91X-B(G)"/>
    <s v="0.5SQ"/>
    <s v="G/W"/>
    <s v="NPS"/>
    <n v="10000"/>
    <s v="완제품"/>
    <s v="FLR91X-B(G) 0.5SQ"/>
    <s v="A/R송장 (IN)"/>
    <n v="10000"/>
    <s v="M"/>
    <n v="45.2"/>
    <n v="0.37"/>
    <n v="3720"/>
  </r>
  <r>
    <x v="3"/>
    <s v="顾客"/>
    <s v="內需"/>
    <s v="-無-"/>
    <s v="C00001"/>
    <x v="2"/>
    <s v="江苏京信电子有限公司(Cable)"/>
    <s v="자동차(조사)"/>
    <s v="자동차조사전선"/>
    <n v="170019460"/>
    <s v="FLR91X-B(G)"/>
    <s v="2.5SQ"/>
    <s v="R"/>
    <s v="NPS"/>
    <n v="2000"/>
    <s v="완제품"/>
    <s v="FLR91X-B(G) 2.5SQ완제품"/>
    <s v="A/R송장 (IN)"/>
    <n v="6000"/>
    <s v="M"/>
    <n v="132.54"/>
    <n v="1.57"/>
    <n v="9412.2000000000007"/>
  </r>
  <r>
    <x v="3"/>
    <s v="顾客"/>
    <s v="內需"/>
    <s v="-無-"/>
    <s v="C00001"/>
    <x v="2"/>
    <s v="江苏京信电子有限公司(Cable)"/>
    <s v="자동차(조사)"/>
    <s v="자동차조사전선"/>
    <n v="170019459"/>
    <s v="FLR91X-B(G)"/>
    <s v="2.5SQ"/>
    <s v="B"/>
    <s v="NPS"/>
    <n v="2000"/>
    <s v="완제품"/>
    <s v="FLR91X-B(G) 2.5SQ완제품"/>
    <s v="A/R송장 (IN)"/>
    <n v="10000"/>
    <s v="M"/>
    <n v="356.1"/>
    <n v="1.57"/>
    <n v="15687"/>
  </r>
  <r>
    <x v="3"/>
    <s v="顾客"/>
    <s v="內需"/>
    <s v="-無-"/>
    <s v="C00001"/>
    <x v="2"/>
    <s v="江苏京信电子有限公司(Cable)"/>
    <s v="자동차(조사)"/>
    <s v="자동차조사전선"/>
    <n v="170019449"/>
    <s v="FLR91X-B(G)"/>
    <s v="0.5SQ"/>
    <s v="L/Y"/>
    <s v="NPS"/>
    <n v="10000"/>
    <s v="완제품"/>
    <s v="FLR91X-B(G) 0.5SQ"/>
    <s v="A/R송장 (IN)"/>
    <n v="20000"/>
    <s v="M"/>
    <n v="90.4"/>
    <n v="0.37"/>
    <n v="7440"/>
  </r>
  <r>
    <x v="3"/>
    <s v="顾客"/>
    <s v="內需"/>
    <s v="-無-"/>
    <s v="C00001"/>
    <x v="2"/>
    <s v="江苏京信电子有限公司(Cable)"/>
    <s v="자동차(조사)"/>
    <s v="자동차조사전선"/>
    <n v="170019459"/>
    <s v="FLR91X-B(G)"/>
    <s v="2.5SQ"/>
    <s v="B"/>
    <s v="NPS"/>
    <n v="2000"/>
    <s v="완제품"/>
    <s v="FLR91X-B(G) 2.5SQ완제품"/>
    <s v="A/R송장 (IN)"/>
    <n v="2000"/>
    <s v="M"/>
    <n v="71.22"/>
    <n v="1.57"/>
    <n v="3137.4"/>
  </r>
  <r>
    <x v="3"/>
    <s v="顾客"/>
    <s v="內需"/>
    <s v="-無-"/>
    <s v="C00001"/>
    <x v="2"/>
    <s v="江苏京信电子有限公司(Cable)"/>
    <s v="자동차(조사)"/>
    <s v="자동차조사전선"/>
    <n v="170019456"/>
    <s v="FLR91X-B(G)"/>
    <s v="0.5SQ"/>
    <s v="Y"/>
    <s v="NPS"/>
    <n v="10000"/>
    <s v="완제품"/>
    <s v="FLR91X-B(G) 0.5SQ"/>
    <s v="A/R송장 (IN)"/>
    <n v="10000"/>
    <s v="M"/>
    <n v="45.2"/>
    <n v="0.37"/>
    <n v="3720"/>
  </r>
  <r>
    <x v="3"/>
    <s v="顾客"/>
    <s v="內需"/>
    <s v="-無-"/>
    <s v="C00001"/>
    <x v="2"/>
    <s v="江苏京信电子有限公司(Cable)"/>
    <s v="자동차(조사)"/>
    <s v="자동차조사전선"/>
    <n v="170019458"/>
    <s v="FLR91X-B(G)"/>
    <s v="0.5SQ"/>
    <s v="Y/G"/>
    <s v="NPS"/>
    <n v="10000"/>
    <s v="완제품"/>
    <s v="FLR91X-B(G) 0.5SQ"/>
    <s v="A/R송장 (IN)"/>
    <n v="10000"/>
    <s v="M"/>
    <n v="45.2"/>
    <n v="0.37"/>
    <n v="3720"/>
  </r>
  <r>
    <x v="3"/>
    <s v="顾客"/>
    <s v="內需"/>
    <s v="-無-"/>
    <s v="C00001"/>
    <x v="2"/>
    <s v="江苏京信电子有限公司(Cable)"/>
    <s v="자동차(조사)"/>
    <s v="자동차조사전선"/>
    <n v="170019445"/>
    <s v="FLR91X-B(G)"/>
    <s v="0.5SQ"/>
    <s v="L/G"/>
    <s v="NPS"/>
    <n v="10000"/>
    <s v="완제품"/>
    <s v="FLR91X-B(G) 0.5SQ"/>
    <s v="A/R송장 (IN)"/>
    <n v="20000"/>
    <s v="M"/>
    <n v="90.4"/>
    <n v="0.37"/>
    <n v="7440"/>
  </r>
  <r>
    <x v="3"/>
    <s v="顾客"/>
    <s v="內需"/>
    <s v="-無-"/>
    <s v="C00001"/>
    <x v="2"/>
    <s v="江苏京信电子有限公司(Cable)"/>
    <s v="자동차(조사)"/>
    <s v="자동차조사전선"/>
    <n v="170019461"/>
    <s v="FLR91X-B(G)"/>
    <s v="2.5SQ"/>
    <s v="R/B"/>
    <s v="NPS"/>
    <n v="2000"/>
    <s v="완제품"/>
    <s v="FLR91X-B(G) 2.5SQ완제품"/>
    <s v="A/R송장 (IN)"/>
    <n v="18000"/>
    <s v="M"/>
    <n v="640.98"/>
    <n v="1.57"/>
    <n v="28236.6"/>
  </r>
  <r>
    <x v="3"/>
    <s v="顾客"/>
    <s v="內需"/>
    <s v="-無-"/>
    <s v="C00001"/>
    <x v="2"/>
    <s v="江苏京信电子有限公司(Cable)"/>
    <s v="자동차(조사)"/>
    <s v="자동차조사전선"/>
    <n v="170019462"/>
    <s v="FLR91X-B(G)"/>
    <s v="2.5SQ"/>
    <s v="R/G"/>
    <s v="NPS"/>
    <n v="2000"/>
    <s v="완제품"/>
    <s v="FLR91X-B(G) 2.5SQ완제품"/>
    <s v="A/R송장 (IN)"/>
    <n v="12000"/>
    <s v="M"/>
    <n v="427.32"/>
    <n v="1.57"/>
    <n v="18824.400000000001"/>
  </r>
  <r>
    <x v="3"/>
    <s v="顾客"/>
    <s v="內需"/>
    <s v="-無-"/>
    <s v="C00001"/>
    <x v="2"/>
    <s v="江苏京信电子有限公司(Cable)"/>
    <s v="자동차(조사)"/>
    <s v="자동차조사전선"/>
    <n v="170019437"/>
    <s v="FLR91X-B(G)"/>
    <s v="0.5SQ"/>
    <s v="B"/>
    <s v="NPS"/>
    <n v="10000"/>
    <s v="완제품"/>
    <s v="FLR91X-B(G) 0.5SQ"/>
    <s v="A/R송장 (IN)"/>
    <n v="50000"/>
    <s v="M"/>
    <n v="226"/>
    <n v="0.37"/>
    <n v="18600"/>
  </r>
  <r>
    <x v="3"/>
    <s v="顾客"/>
    <s v="內需"/>
    <s v="-無-"/>
    <s v="C00001"/>
    <x v="2"/>
    <s v="江苏京信电子有限公司(Cable)"/>
    <s v="자동차(조사)"/>
    <s v="자동차조사전선"/>
    <n v="170019438"/>
    <s v="FLR91X-B(G)"/>
    <s v="0.5SQ"/>
    <s v="Br/Y"/>
    <s v="NPS"/>
    <n v="10000"/>
    <s v="완제품"/>
    <s v="FLR91X-B(G) 0.5SQ"/>
    <s v="A/R송장 (IN)"/>
    <n v="10000"/>
    <s v="M"/>
    <n v="45.2"/>
    <n v="0.37"/>
    <n v="3720"/>
  </r>
  <r>
    <x v="3"/>
    <s v="顾客"/>
    <s v="內需"/>
    <s v="-無-"/>
    <s v="C00001"/>
    <x v="2"/>
    <s v="江苏京信电子有限公司(Cable)"/>
    <s v="자동차(조사)"/>
    <s v="자동차조사전선"/>
    <n v="170019437"/>
    <s v="FLR91X-B(G)"/>
    <s v="0.5SQ"/>
    <s v="B"/>
    <s v="NPS"/>
    <n v="10000"/>
    <s v="완제품"/>
    <s v="FLR91X-B(G) 0.5SQ"/>
    <s v="A/R송장 (IN)"/>
    <n v="30000"/>
    <s v="M"/>
    <n v="135.6"/>
    <n v="0.37"/>
    <n v="11160"/>
  </r>
  <r>
    <x v="3"/>
    <s v="顾客"/>
    <s v="內需"/>
    <s v="-無-"/>
    <s v="C00001"/>
    <x v="2"/>
    <s v="江苏京信电子有限公司(Cable)"/>
    <s v="자동차(조사)"/>
    <s v="자동차조사전선"/>
    <n v="170019439"/>
    <s v="FLR91X-B(G)"/>
    <s v="0.5SQ"/>
    <s v="G"/>
    <s v="NPS"/>
    <n v="10000"/>
    <s v="완제품"/>
    <s v="FLR91X-B(G) 0.5SQ"/>
    <s v="A/R송장 (IN)"/>
    <n v="10000"/>
    <s v="M"/>
    <n v="45.2"/>
    <n v="0.37"/>
    <n v="3720"/>
  </r>
  <r>
    <x v="3"/>
    <s v="顾客"/>
    <s v="內需"/>
    <s v="-無-"/>
    <s v="C00001"/>
    <x v="2"/>
    <s v="江苏京信电子有限公司(Cable)"/>
    <s v="자동차(조사)"/>
    <s v="자동차조사전선"/>
    <n v="170019440"/>
    <s v="FLR91X-B(G)"/>
    <s v="0.5SQ"/>
    <s v="G/B"/>
    <s v="NPS"/>
    <n v="10000"/>
    <s v="완제품"/>
    <s v="FLR91X-B(G) 0.5SQ"/>
    <s v="A/R송장 (IN)"/>
    <n v="10000"/>
    <s v="M"/>
    <n v="45.2"/>
    <n v="0.37"/>
    <n v="3720"/>
  </r>
  <r>
    <x v="3"/>
    <s v="顾客"/>
    <s v="內需"/>
    <s v="-無-"/>
    <s v="C00001"/>
    <x v="2"/>
    <s v="江苏京信电子有限公司(Cable)"/>
    <s v="자동차(조사)"/>
    <s v="자동차조사전선"/>
    <n v="170019460"/>
    <s v="FLR91X-B(G)"/>
    <s v="2.5SQ"/>
    <s v="R"/>
    <s v="NPS"/>
    <n v="2000"/>
    <s v="완제품"/>
    <s v="FLR91X-B(G) 2.5SQ완제품"/>
    <s v="A/R송장 (IN)"/>
    <n v="4000"/>
    <s v="M"/>
    <n v="88.36"/>
    <n v="1.57"/>
    <n v="6274.8"/>
  </r>
  <r>
    <x v="3"/>
    <s v="顾客"/>
    <s v="內需"/>
    <s v="-無-"/>
    <s v="C00001"/>
    <x v="2"/>
    <s v="江苏京信电子有限公司(Cable)"/>
    <s v="자동차(조사)"/>
    <s v="자동차조사전선"/>
    <n v="170019459"/>
    <s v="FLR91X-B(G)"/>
    <s v="2.5SQ"/>
    <s v="B"/>
    <s v="NPS"/>
    <n v="2000"/>
    <s v="완제품"/>
    <s v="FLR91X-B(G) 2.5SQ완제품"/>
    <s v="A/R송장 (IN)"/>
    <n v="4000"/>
    <s v="M"/>
    <n v="142.44"/>
    <n v="1.57"/>
    <n v="6274.8"/>
  </r>
  <r>
    <x v="3"/>
    <s v="顾客"/>
    <s v="內需"/>
    <s v="-無-"/>
    <s v="C00001"/>
    <x v="2"/>
    <s v="江苏京信电子有限公司(Cable)"/>
    <s v="자동차(조사)"/>
    <s v="자동차조사전선"/>
    <n v="170019451"/>
    <s v="FLR91X-B(G)"/>
    <s v="0.5SQ"/>
    <s v="Pp"/>
    <s v="NPS"/>
    <n v="10000"/>
    <s v="완제품"/>
    <s v="FLR91X-B(G) 0.5SQ"/>
    <s v="A/R송장 (IN)"/>
    <n v="10000"/>
    <s v="M"/>
    <n v="45.2"/>
    <n v="0.37"/>
    <n v="3720"/>
  </r>
  <r>
    <x v="3"/>
    <s v="顾客"/>
    <s v="內需"/>
    <s v="-無-"/>
    <s v="C00001"/>
    <x v="2"/>
    <s v="江苏京信电子有限公司(Cable)"/>
    <s v="자동차(조사)"/>
    <s v="자동차조사전선"/>
    <n v="170019441"/>
    <s v="FLR91X-B(G)"/>
    <s v="0.5SQ"/>
    <s v="G/W"/>
    <s v="NPS"/>
    <n v="10000"/>
    <s v="완제품"/>
    <s v="FLR91X-B(G) 0.5SQ"/>
    <s v="A/R송장 (IN)"/>
    <n v="10000"/>
    <s v="M"/>
    <n v="45.2"/>
    <n v="0.37"/>
    <n v="3720"/>
  </r>
  <r>
    <x v="3"/>
    <s v="顾客"/>
    <s v="內需"/>
    <s v="-無-"/>
    <s v="C00001"/>
    <x v="2"/>
    <s v="江苏京信电子有限公司(Cable)"/>
    <s v="자동차(조사)"/>
    <s v="자동차조사전선"/>
    <n v="170019454"/>
    <s v="FLR91X-B(G)"/>
    <s v="0.5SQ"/>
    <s v="R/W"/>
    <s v="NPS"/>
    <n v="10000"/>
    <s v="완제품"/>
    <s v="FLR91X-B(G) 0.5SQ"/>
    <s v="A/R송장 (IN)"/>
    <n v="10000"/>
    <s v="M"/>
    <n v="45.2"/>
    <n v="0.37"/>
    <n v="3720"/>
  </r>
  <r>
    <x v="3"/>
    <s v="顾客"/>
    <s v="內需"/>
    <s v="-無-"/>
    <s v="C00001"/>
    <x v="2"/>
    <s v="江苏京信电子有限公司(Cable)"/>
    <s v="자동차(조사)"/>
    <s v="자동차조사전선"/>
    <n v="170019452"/>
    <s v="FLR91X-B(G)"/>
    <s v="0.5SQ"/>
    <s v="R/G"/>
    <s v="NPS"/>
    <n v="10000"/>
    <s v="완제품"/>
    <s v="FLR91X-B(G) 0.5SQ"/>
    <s v="A/R송장 (IN)"/>
    <n v="10000"/>
    <s v="M"/>
    <n v="45.2"/>
    <n v="0.37"/>
    <n v="3720"/>
  </r>
  <r>
    <x v="3"/>
    <s v="顾客"/>
    <s v="內需"/>
    <s v="-無-"/>
    <s v="C00001"/>
    <x v="2"/>
    <s v="江苏京信电子有限公司(Cable)"/>
    <s v="자동차(조사)"/>
    <s v="자동차조사전선"/>
    <n v="170019453"/>
    <s v="FLR91X-B(G)"/>
    <s v="0.5SQ"/>
    <s v="R/O"/>
    <s v="NPS"/>
    <n v="10000"/>
    <s v="완제품"/>
    <s v="FLR91X-B(G) 0.5SQ"/>
    <s v="A/R송장 (IN)"/>
    <n v="10000"/>
    <s v="M"/>
    <n v="45.2"/>
    <n v="0.37"/>
    <n v="3720"/>
  </r>
  <r>
    <x v="3"/>
    <s v="顾客"/>
    <s v="內需"/>
    <s v="-無-"/>
    <s v="C00001"/>
    <x v="2"/>
    <s v="江苏京信电子有限公司(Cable)"/>
    <s v="자동차(조사)"/>
    <s v="자동차조사전선"/>
    <n v="170019443"/>
    <s v="FLR91X-B(G)"/>
    <s v="0.5SQ"/>
    <s v="Gr/Y"/>
    <s v="NPS"/>
    <n v="10000"/>
    <s v="완제품"/>
    <s v="FLR91X-B(G) 0.5SQ"/>
    <s v="A/R송장 (IN)"/>
    <n v="10000"/>
    <s v="M"/>
    <n v="45.2"/>
    <n v="0.37"/>
    <n v="3720"/>
  </r>
  <r>
    <x v="3"/>
    <s v="顾客"/>
    <s v="內需"/>
    <s v="-無-"/>
    <s v="C00001"/>
    <x v="2"/>
    <s v="江苏京信电子有限公司(Cable)"/>
    <s v="자동차(조사)"/>
    <s v="자동차조사전선"/>
    <n v="170019445"/>
    <s v="FLR91X-B(G)"/>
    <s v="0.5SQ"/>
    <s v="L/G"/>
    <s v="NPS"/>
    <n v="10000"/>
    <s v="완제품"/>
    <s v="FLR91X-B(G) 0.5SQ"/>
    <s v="A/R송장 (IN)"/>
    <n v="10000"/>
    <s v="M"/>
    <n v="45.2"/>
    <n v="0.37"/>
    <n v="3720"/>
  </r>
  <r>
    <x v="3"/>
    <s v="顾客"/>
    <s v="內需"/>
    <s v="-無-"/>
    <s v="C00001"/>
    <x v="2"/>
    <s v="江苏京信电子有限公司(Cable)"/>
    <s v="자동차(조사)"/>
    <s v="자동차조사전선"/>
    <n v="170019449"/>
    <s v="FLR91X-B(G)"/>
    <s v="0.5SQ"/>
    <s v="L/Y"/>
    <s v="NPS"/>
    <n v="10000"/>
    <s v="완제품"/>
    <s v="FLR91X-B(G) 0.5SQ"/>
    <s v="A/R송장 (IN)"/>
    <n v="10000"/>
    <s v="M"/>
    <n v="45.2"/>
    <n v="0.37"/>
    <n v="3720"/>
  </r>
  <r>
    <x v="3"/>
    <s v="顾客"/>
    <s v="內需"/>
    <s v="-無-"/>
    <s v="C00001"/>
    <x v="2"/>
    <s v="江苏京信电子有限公司(Cable)"/>
    <s v="자동차(조사)"/>
    <s v="자동차조사전선"/>
    <n v="170019461"/>
    <s v="FLR91X-B(G)"/>
    <s v="2.5SQ"/>
    <s v="R/B"/>
    <s v="NPS"/>
    <n v="2000"/>
    <s v="완제품"/>
    <s v="FLR91X-B(G) 2.5SQ완제품"/>
    <s v="A/R송장 (IN)"/>
    <n v="18000"/>
    <s v="M"/>
    <n v="640.98"/>
    <n v="1.57"/>
    <n v="28236.6"/>
  </r>
  <r>
    <x v="3"/>
    <s v="顾客"/>
    <s v="內需"/>
    <s v="-無-"/>
    <s v="C00001"/>
    <x v="2"/>
    <s v="江苏京信电子有限公司(Cable)"/>
    <s v="자동차(조사)"/>
    <s v="자동차조사전선"/>
    <n v="170019440"/>
    <s v="FLR91X-B(G)"/>
    <s v="0.5SQ"/>
    <s v="G/B"/>
    <s v="NPS"/>
    <n v="10000"/>
    <s v="완제품"/>
    <s v="FLR91X-B(G) 0.5SQ"/>
    <s v="A/R송장 (IN)"/>
    <n v="10000"/>
    <s v="M"/>
    <n v="45.2"/>
    <n v="0.37"/>
    <n v="3720"/>
  </r>
  <r>
    <x v="3"/>
    <s v="顾客"/>
    <s v="內需"/>
    <s v="-無-"/>
    <s v="C00001"/>
    <x v="2"/>
    <s v="江苏京信电子有限公司(Cable)"/>
    <s v="자동차(조사)"/>
    <s v="자동차조사전선"/>
    <n v="170019462"/>
    <s v="FLR91X-B(G)"/>
    <s v="2.5SQ"/>
    <s v="R/G"/>
    <s v="NPS"/>
    <n v="2000"/>
    <s v="완제품"/>
    <s v="FLR91X-B(G) 2.5SQ완제품"/>
    <s v="A/R송장 (IN)"/>
    <n v="8000"/>
    <s v="M"/>
    <n v="284.88"/>
    <n v="1.57"/>
    <n v="12549.6"/>
  </r>
  <r>
    <x v="3"/>
    <s v="顾客"/>
    <s v="內需"/>
    <s v="-無-"/>
    <s v="C00001"/>
    <x v="2"/>
    <s v="江苏京信电子有限公司(Cable)"/>
    <s v="자동차(조사)"/>
    <s v="자동차조사전선"/>
    <n v="170019463"/>
    <s v="FLR91X-B(G)"/>
    <s v="2.5SQ"/>
    <s v="R/L"/>
    <s v="NPS"/>
    <n v="2000"/>
    <s v="완제품"/>
    <s v="FLR91X-B(G) 2.5SQ완제품"/>
    <s v="A/R송장 (IN)"/>
    <n v="12000"/>
    <s v="M"/>
    <n v="427.32"/>
    <n v="1.57"/>
    <n v="18824.400000000001"/>
  </r>
  <r>
    <x v="3"/>
    <s v="顾客"/>
    <s v="內需"/>
    <s v="-無-"/>
    <s v="C00001"/>
    <x v="2"/>
    <s v="江苏京信电子有限公司(Cable)"/>
    <s v="자동차(조사)"/>
    <s v="자동차조사전선"/>
    <n v="170019446"/>
    <s v="FLR91X-B(G)"/>
    <s v="0.5SQ"/>
    <s v="L/P"/>
    <s v="NPS"/>
    <n v="10000"/>
    <s v="완제품"/>
    <s v="FLR91X-B(G) 0.5SQ"/>
    <s v="A/R송장 (IN)"/>
    <n v="10000"/>
    <s v="M"/>
    <n v="45.2"/>
    <n v="0.37"/>
    <n v="3720"/>
  </r>
  <r>
    <x v="3"/>
    <s v="顾客"/>
    <s v="內需"/>
    <s v="-無-"/>
    <s v="C00001"/>
    <x v="2"/>
    <s v="江苏京信电子有限公司(Cable)"/>
    <s v="자동차(조사)"/>
    <s v="자동차조사전선"/>
    <n v="170019438"/>
    <s v="FLR91X-B(G)"/>
    <s v="0.5SQ"/>
    <s v="Br/Y"/>
    <s v="NPS"/>
    <n v="10000"/>
    <s v="완제품"/>
    <s v="FLR91X-B(G) 0.5SQ"/>
    <s v="A/R송장 (IN)"/>
    <n v="10000"/>
    <s v="M"/>
    <n v="45.2"/>
    <n v="0.37"/>
    <n v="3720"/>
  </r>
  <r>
    <x v="3"/>
    <s v="顾客"/>
    <s v="內需"/>
    <s v="-無-"/>
    <s v="C00001"/>
    <x v="2"/>
    <s v="江苏京信电子有限公司(Cable)"/>
    <s v="자동차(조사)"/>
    <s v="자동차조사전선"/>
    <n v="100004702"/>
    <s v="FLR2X-B"/>
    <s v="4SQ"/>
    <s v="R"/>
    <m/>
    <n v="300"/>
    <s v="상품"/>
    <s v="FLR2X-B 4SQ(상품)"/>
    <s v="A/R송장 (IN)"/>
    <n v="600"/>
    <s v="M"/>
    <n v="21.37"/>
    <n v="2.85"/>
    <n v="1710.72"/>
  </r>
  <r>
    <x v="3"/>
    <s v="顾客"/>
    <s v="內需"/>
    <s v="-無-"/>
    <s v="C00001"/>
    <x v="2"/>
    <s v="江苏京信电子有限公司(Cable)"/>
    <s v="자동차(조사)"/>
    <s v="자동차조사전선"/>
    <n v="100004702"/>
    <s v="FLR2X-B"/>
    <s v="4SQ"/>
    <s v="R"/>
    <m/>
    <n v="300"/>
    <s v="상품"/>
    <s v="FLR2X-B 4SQ(상품)"/>
    <s v="A/R송장 (IN)"/>
    <n v="6600"/>
    <s v="M"/>
    <n v="235.03"/>
    <n v="2.85"/>
    <n v="18817.919999999998"/>
  </r>
  <r>
    <x v="3"/>
    <s v="顾客"/>
    <s v="內需"/>
    <s v="-無-"/>
    <s v="C00001"/>
    <x v="2"/>
    <s v="江苏京信电子有限公司(Cable)"/>
    <s v="자동차(특수)"/>
    <s v="자동차특수전선/기타"/>
    <n v="100025834"/>
    <s v="FHLR2GCB2G"/>
    <s v="50SQ(15.5PI)"/>
    <s v="O"/>
    <s v="(CHINA)"/>
    <n v="300"/>
    <s v="상품"/>
    <s v="FHLR2GCB2G 50SQ(상품)"/>
    <s v="A/R송장 (IN)"/>
    <n v="600"/>
    <s v="M"/>
    <n v="181.85"/>
    <n v="153.29"/>
    <n v="91975.98"/>
  </r>
  <r>
    <x v="3"/>
    <s v="顾客"/>
    <s v="內需"/>
    <s v="-無-"/>
    <s v="C00001"/>
    <x v="2"/>
    <s v="江苏京信电子有限公司(Cable)"/>
    <s v="자동차(특수)"/>
    <s v="자동차특수전선/기타"/>
    <n v="100025834"/>
    <s v="FHLR2GCB2G"/>
    <s v="50SQ(15.5PI)"/>
    <s v="O"/>
    <s v="(CHINA)"/>
    <n v="300"/>
    <s v="상품"/>
    <s v="FHLR2GCB2G 50SQ(상품)"/>
    <s v="A/R송장 (IN)"/>
    <n v="600"/>
    <s v="M"/>
    <n v="181.85"/>
    <n v="153.29"/>
    <n v="91975.98"/>
  </r>
  <r>
    <x v="3"/>
    <s v="顾客"/>
    <s v="內需"/>
    <s v="-無-"/>
    <s v="C00001"/>
    <x v="2"/>
    <s v="江苏京信电子有限公司(Cable)"/>
    <s v="자동차(특수)"/>
    <s v="자동차특수전선/기타"/>
    <n v="100025834"/>
    <s v="FHLR2GCB2G"/>
    <s v="50SQ(15.5PI)"/>
    <s v="O"/>
    <s v="(CHINA)"/>
    <n v="300"/>
    <s v="상품"/>
    <s v="FHLR2GCB2G 50SQ(상품)"/>
    <s v="A/R송장 (IN)"/>
    <n v="600"/>
    <s v="M"/>
    <n v="181.85"/>
    <n v="153.29"/>
    <n v="91975.98"/>
  </r>
  <r>
    <x v="3"/>
    <s v="顾客"/>
    <s v="內需"/>
    <s v="-無-"/>
    <s v="C00001"/>
    <x v="2"/>
    <s v="江苏京信电子有限公司(Cable)"/>
    <s v="자동차(특수)"/>
    <s v="자동차특수전선/기타"/>
    <n v="100025835"/>
    <s v="FHLR2GCB2G"/>
    <s v="70SQ(17.8PI)"/>
    <s v="O"/>
    <s v="(CHINA)"/>
    <n v="200"/>
    <s v="상품"/>
    <s v="FHLR2GCB2G 70SQ(상품)"/>
    <s v="A/R송장 (IN)"/>
    <n v="400"/>
    <s v="M"/>
    <n v="121.23"/>
    <n v="187.47"/>
    <n v="74989.320000000007"/>
  </r>
  <r>
    <x v="3"/>
    <s v="顾客"/>
    <s v="內需"/>
    <s v="-無-"/>
    <s v="C00001"/>
    <x v="2"/>
    <s v="江苏京信电子有限公司(Cable)"/>
    <s v="자동차(특수)"/>
    <s v="자동차특수전선/기타"/>
    <n v="100025835"/>
    <s v="FHLR2GCB2G"/>
    <s v="70SQ(17.8PI)"/>
    <s v="O"/>
    <s v="(CHINA)"/>
    <n v="200"/>
    <s v="상품"/>
    <s v="FHLR2GCB2G 70SQ(상품)"/>
    <s v="A/R송장 (IN)"/>
    <n v="420"/>
    <s v="M"/>
    <n v="127.29"/>
    <n v="187.47"/>
    <n v="78738.789999999994"/>
  </r>
  <r>
    <x v="3"/>
    <s v="顾客"/>
    <s v="內需"/>
    <s v="-無-"/>
    <s v="C00001"/>
    <x v="2"/>
    <s v="江苏京信电子有限公司(Cable)"/>
    <s v="자동차(특수)"/>
    <s v="자동차특수전선/기타"/>
    <n v="100025835"/>
    <s v="FHLR2GCB2G"/>
    <s v="70SQ(17.8PI)"/>
    <s v="O"/>
    <s v="(CHINA)"/>
    <n v="200"/>
    <s v="상품"/>
    <s v="FHLR2GCB2G 70SQ(상품)"/>
    <s v="A/R송장 (IN)"/>
    <n v="368"/>
    <s v="M"/>
    <n v="111.53"/>
    <n v="187.47"/>
    <n v="68990.17"/>
  </r>
  <r>
    <x v="3"/>
    <s v="顾客"/>
    <s v="內需"/>
    <s v="-無-"/>
    <s v="C00001"/>
    <x v="2"/>
    <s v="江苏京信电子有限公司(Cable)"/>
    <s v="자동차(특수)"/>
    <s v="자동차특수전선/기타"/>
    <n v="100025835"/>
    <s v="FHLR2GCB2G"/>
    <s v="70SQ(17.8PI)"/>
    <s v="O"/>
    <s v="(CHINA)"/>
    <n v="200"/>
    <s v="상품"/>
    <s v="FHLR2GCB2G 70SQ(상품)"/>
    <s v="A/R송장 (IN)"/>
    <n v="410"/>
    <s v="M"/>
    <n v="124.26"/>
    <n v="187.47"/>
    <n v="76864.05"/>
  </r>
  <r>
    <x v="3"/>
    <s v="顾客"/>
    <s v="內需"/>
    <s v="-無-"/>
    <s v="C00001"/>
    <x v="2"/>
    <s v="江苏京信电子有限公司(Cable)"/>
    <s v="자동차(특수)"/>
    <s v="자동차특수전선/기타"/>
    <n v="100025835"/>
    <s v="FHLR2GCB2G"/>
    <s v="70SQ(17.8PI)"/>
    <s v="O"/>
    <s v="(CHINA)"/>
    <n v="200"/>
    <s v="상품"/>
    <s v="FHLR2GCB2G 70SQ(상품)"/>
    <s v="A/R송장 (IN)"/>
    <n v="335"/>
    <s v="M"/>
    <n v="101.53"/>
    <n v="187.47"/>
    <n v="62803.56"/>
  </r>
  <r>
    <x v="3"/>
    <s v="顾客"/>
    <s v="內需"/>
    <s v="-無-"/>
    <s v="C00001"/>
    <x v="2"/>
    <s v="江苏京信电子有限公司(Cable)"/>
    <s v="자동차(특수)"/>
    <s v="자동차특수전선/기타"/>
    <n v="100025834"/>
    <s v="FHLR2GCB2G"/>
    <s v="50SQ(15.5PI)"/>
    <s v="O"/>
    <s v="(CHINA)"/>
    <n v="300"/>
    <s v="상품"/>
    <s v="FHLR2GCB2G 50SQ(상품)"/>
    <s v="A/R송장 (IN)"/>
    <n v="600"/>
    <s v="M"/>
    <n v="181.85"/>
    <n v="153.29"/>
    <n v="91975.98"/>
  </r>
  <r>
    <x v="3"/>
    <s v="顾客"/>
    <s v="內需"/>
    <s v="-無-"/>
    <s v="C00001"/>
    <x v="2"/>
    <s v="江苏京信电子有限公司(Cable)"/>
    <s v="자동차(특수)"/>
    <s v="자동차특수전선/기타"/>
    <n v="100025834"/>
    <s v="FHLR2GCB2G"/>
    <s v="50SQ(15.5PI)"/>
    <s v="O"/>
    <s v="(CHINA)"/>
    <n v="300"/>
    <s v="상품"/>
    <s v="FHLR2GCB2G 50SQ(상품)"/>
    <s v="A/R송장 (IN)"/>
    <n v="466"/>
    <s v="M"/>
    <n v="141.24"/>
    <n v="153.29"/>
    <n v="71434.679999999993"/>
  </r>
  <r>
    <x v="3"/>
    <s v="顾客"/>
    <s v="內需"/>
    <s v="-無-"/>
    <s v="C00001"/>
    <x v="2"/>
    <s v="江苏京信电子有限公司(Cable)"/>
    <s v="자동차(특수)"/>
    <s v="자동차특수전선/기타"/>
    <n v="100025834"/>
    <s v="FHLR2GCB2G"/>
    <s v="50SQ(15.5PI)"/>
    <s v="O"/>
    <s v="(CHINA)"/>
    <n v="300"/>
    <s v="상품"/>
    <s v="FHLR2GCB2G 50SQ(상품)"/>
    <s v="A/R송장 (IN)"/>
    <n v="600"/>
    <s v="M"/>
    <n v="181.85"/>
    <n v="153.29"/>
    <n v="91975.98"/>
  </r>
  <r>
    <x v="3"/>
    <s v="顾客"/>
    <s v="內需"/>
    <s v="-無-"/>
    <s v="C00021"/>
    <x v="10"/>
    <s v="安波福连接器系统（南通）有限公司"/>
    <s v="자동차(조사)"/>
    <s v="자동차조사전선"/>
    <n v="130004967"/>
    <s v="EEX"/>
    <s v="3SQ"/>
    <s v="O"/>
    <m/>
    <n v="4500"/>
    <s v="완제품"/>
    <s v="EEX 3SQ(APTIV南通)"/>
    <s v="A/R송장 (IN)"/>
    <n v="9000"/>
    <s v="M"/>
    <n v="423.45"/>
    <n v="2.64"/>
    <n v="23723.73"/>
  </r>
  <r>
    <x v="3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6000"/>
    <s v="M"/>
    <n v="1818.48"/>
    <n v="28.52"/>
    <n v="171128.94"/>
  </r>
  <r>
    <x v="3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2000"/>
    <s v="M"/>
    <n v="606.16"/>
    <n v="28.52"/>
    <n v="57042.98"/>
  </r>
  <r>
    <x v="3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4000"/>
    <s v="M"/>
    <n v="1212.32"/>
    <n v="28.52"/>
    <n v="114085.96"/>
  </r>
  <r>
    <x v="3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1000"/>
    <s v="M"/>
    <n v="303.08"/>
    <n v="28.52"/>
    <n v="28521.49"/>
  </r>
  <r>
    <x v="3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5000"/>
    <s v="M"/>
    <n v="1515.4"/>
    <n v="28.52"/>
    <n v="142607.45000000001"/>
  </r>
  <r>
    <x v="3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4030"/>
    <s v="M"/>
    <n v="1221.4100000000001"/>
    <n v="28.52"/>
    <n v="114941.6"/>
  </r>
  <r>
    <x v="3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1000"/>
    <s v="M"/>
    <n v="303.08"/>
    <n v="28.52"/>
    <n v="28521.49"/>
  </r>
  <r>
    <x v="3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2000"/>
    <s v="M"/>
    <n v="606.16"/>
    <n v="28.52"/>
    <n v="57042.98"/>
  </r>
  <r>
    <x v="3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4000"/>
    <s v="M"/>
    <n v="1212.32"/>
    <n v="28.52"/>
    <n v="114085.96"/>
  </r>
  <r>
    <x v="3"/>
    <s v="顾客"/>
    <s v="內需"/>
    <s v="-無-"/>
    <s v="C00014"/>
    <x v="7"/>
    <s v="上海李尔实业交通汽车部件有限公司"/>
    <s v="자동차(특수)"/>
    <s v="자동차특수전선/기타"/>
    <n v="100016968"/>
    <s v="CU-R4EPDM"/>
    <s v="25SQ(C)"/>
    <s v="R/W"/>
    <m/>
    <n v="1000"/>
    <s v="상품"/>
    <s v="CU-R4EPDM 25SQ(상품)"/>
    <s v="A/R송장 (IN)"/>
    <n v="2000"/>
    <s v="M"/>
    <n v="431.92"/>
    <n v="18.53"/>
    <n v="37066.6"/>
  </r>
  <r>
    <x v="3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4920"/>
    <s v="M"/>
    <n v="1491.15"/>
    <n v="28.52"/>
    <n v="140325.73000000001"/>
  </r>
  <r>
    <x v="3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2960"/>
    <s v="M"/>
    <n v="897.12"/>
    <n v="28.52"/>
    <n v="84423.61"/>
  </r>
  <r>
    <x v="3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1000"/>
    <s v="M"/>
    <n v="303.08"/>
    <n v="28.52"/>
    <n v="28521.49"/>
  </r>
  <r>
    <x v="3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4000"/>
    <s v="M"/>
    <n v="1212.32"/>
    <n v="28.52"/>
    <n v="114085.96"/>
  </r>
  <r>
    <x v="3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3030"/>
    <s v="M"/>
    <n v="918.33"/>
    <n v="28.52"/>
    <n v="86420.11"/>
  </r>
  <r>
    <x v="3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2000"/>
    <s v="M"/>
    <n v="606.16"/>
    <n v="28.52"/>
    <n v="57042.98"/>
  </r>
  <r>
    <x v="3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1000"/>
    <s v="M"/>
    <n v="303.08"/>
    <n v="28.52"/>
    <n v="28521.49"/>
  </r>
  <r>
    <x v="3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5000"/>
    <s v="M"/>
    <n v="1515.4"/>
    <n v="28.52"/>
    <n v="142607.45000000001"/>
  </r>
  <r>
    <x v="3"/>
    <s v="顾客"/>
    <s v="內需"/>
    <s v="-無-"/>
    <s v="C00014"/>
    <x v="7"/>
    <s v="上海李尔实业交通汽车部件有限公司"/>
    <s v="자동차(특수)"/>
    <s v="자동차특수전선/기타"/>
    <n v="100016968"/>
    <s v="CU-R4EPDM"/>
    <s v="25SQ(C)"/>
    <s v="R/W"/>
    <m/>
    <n v="1000"/>
    <s v="상품"/>
    <s v="CU-R4EPDM 25SQ(상품)"/>
    <s v="A/R송장 (IN)"/>
    <n v="2000"/>
    <s v="M"/>
    <n v="431.92"/>
    <n v="18.53"/>
    <n v="37066.6"/>
  </r>
  <r>
    <x v="3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5000"/>
    <s v="M"/>
    <n v="1515.4"/>
    <n v="28.52"/>
    <n v="142607.45000000001"/>
  </r>
  <r>
    <x v="3"/>
    <s v="顾客"/>
    <s v="內需"/>
    <s v="-無-"/>
    <s v="C00014"/>
    <x v="7"/>
    <s v="上海李尔实业交通汽车部件有限公司"/>
    <s v="자동차(특수)"/>
    <s v="자동차특수전선/기타"/>
    <n v="100016968"/>
    <s v="CU-R4EPDM"/>
    <s v="25SQ(C)"/>
    <s v="R/W"/>
    <m/>
    <n v="1000"/>
    <s v="상품"/>
    <s v="CU-R4EPDM 25SQ(상품)"/>
    <s v="A/R송장 (IN)"/>
    <n v="1000"/>
    <s v="M"/>
    <n v="215.96"/>
    <n v="18.53"/>
    <n v="18533.3"/>
  </r>
  <r>
    <x v="3"/>
    <s v="顾客"/>
    <s v="內需"/>
    <s v="-無-"/>
    <s v="C00014"/>
    <x v="7"/>
    <s v="上海李尔实业交通汽车部件有限公司"/>
    <s v="자동차(특수)"/>
    <s v="자동차특수전선/기타"/>
    <n v="100016306"/>
    <s v="CU-R4EPDM"/>
    <s v="35SQ(C)"/>
    <s v="B"/>
    <m/>
    <n v="1000"/>
    <s v="상품"/>
    <s v="CU-R4EPDM 35SQ(상품)"/>
    <s v="A/R송장 (IN)"/>
    <n v="2000"/>
    <s v="M"/>
    <n v="606.16"/>
    <n v="28.52"/>
    <n v="57042.98"/>
  </r>
  <r>
    <x v="3"/>
    <s v="顾客"/>
    <s v="內需"/>
    <s v="-無-"/>
    <s v="C00014"/>
    <x v="7"/>
    <s v="上海李尔实业交通汽车部件有限公司"/>
    <s v="자동차(특수)"/>
    <s v="자동차특수전선/기타"/>
    <n v="100016308"/>
    <s v="CU-R4EPDM"/>
    <s v="35SQ(C)"/>
    <s v="R/Y"/>
    <m/>
    <n v="1000"/>
    <s v="상품"/>
    <s v="CU-R4EPDM 35SQ(상품)"/>
    <s v="A/R송장 (IN)"/>
    <n v="2000"/>
    <s v="M"/>
    <n v="606.16"/>
    <n v="28.52"/>
    <n v="57042.98"/>
  </r>
  <r>
    <x v="3"/>
    <s v="顾客"/>
    <s v="內需"/>
    <s v="-無-"/>
    <s v="C00014"/>
    <x v="7"/>
    <s v="上海李尔实业交通汽车部件有限公司"/>
    <s v="자동차(특수)"/>
    <s v="자동차특수전선/기타"/>
    <n v="100016968"/>
    <s v="CU-R4EPDM"/>
    <s v="25SQ(C)"/>
    <s v="R/W"/>
    <m/>
    <n v="1000"/>
    <s v="상품"/>
    <s v="CU-R4EPDM 25SQ(상품)"/>
    <s v="A/R송장 (IN)"/>
    <n v="1000"/>
    <s v="M"/>
    <n v="215.96"/>
    <n v="18.53"/>
    <n v="18533.3"/>
  </r>
  <r>
    <x v="3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6000"/>
    <s v="M"/>
    <n v="432.3"/>
    <n v="6.4"/>
    <n v="38425.5"/>
  </r>
  <r>
    <x v="3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3000"/>
    <s v="M"/>
    <n v="216.15"/>
    <n v="6.4"/>
    <n v="19212.75"/>
  </r>
  <r>
    <x v="3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6000"/>
    <s v="M"/>
    <n v="432.3"/>
    <n v="6.4"/>
    <n v="38425.5"/>
  </r>
  <r>
    <x v="3"/>
    <s v="顾客"/>
    <s v="內需"/>
    <s v="-無-"/>
    <s v="C00014"/>
    <x v="7"/>
    <s v="上海李尔实业交通汽车部件有限公司"/>
    <s v="자동차(특수)"/>
    <s v="자동차특수전선/기타"/>
    <n v="100021327"/>
    <s v="CU-R3EPDM"/>
    <s v="10SQ(C)"/>
    <s v="R/L"/>
    <m/>
    <n v="1500"/>
    <s v="상품"/>
    <s v="CU-R3EPDM 10SQ(상품)"/>
    <s v="A/R송장 (IN)"/>
    <n v="4500"/>
    <s v="M"/>
    <n v="393.75"/>
    <n v="8.24"/>
    <n v="37100.25"/>
  </r>
  <r>
    <x v="3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4500"/>
    <s v="M"/>
    <n v="324.23"/>
    <n v="6.4"/>
    <n v="28819.13"/>
  </r>
  <r>
    <x v="3"/>
    <s v="顾客"/>
    <s v="內需"/>
    <s v="-無-"/>
    <s v="C00014"/>
    <x v="7"/>
    <s v="上海李尔实业交通汽车部件有限公司"/>
    <s v="자동차(특수)"/>
    <s v="자동차특수전선/기타"/>
    <n v="100021327"/>
    <s v="CU-R3EPDM"/>
    <s v="10SQ(C)"/>
    <s v="R/L"/>
    <m/>
    <n v="1500"/>
    <s v="상품"/>
    <s v="CU-R3EPDM 10SQ(상품)"/>
    <s v="A/R송장 (IN)"/>
    <n v="4500"/>
    <s v="M"/>
    <n v="393.75"/>
    <n v="8.24"/>
    <n v="37100.25"/>
  </r>
  <r>
    <x v="3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9000"/>
    <s v="M"/>
    <n v="648.45000000000005"/>
    <n v="6.4"/>
    <n v="57638.25"/>
  </r>
  <r>
    <x v="3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11980"/>
    <s v="M"/>
    <n v="863.16"/>
    <n v="6.4"/>
    <n v="76722.92"/>
  </r>
  <r>
    <x v="3"/>
    <s v="顾客"/>
    <s v="內需"/>
    <s v="-無-"/>
    <s v="C00014"/>
    <x v="7"/>
    <s v="上海李尔实业交通汽车部件有限公司"/>
    <s v="자동차(특수)"/>
    <s v="자동차특수전선/기타"/>
    <n v="100021328"/>
    <s v="CU-R3EPDM"/>
    <s v="10SQ(C)"/>
    <s v="R/Y"/>
    <m/>
    <n v="1500"/>
    <s v="상품"/>
    <s v="CU-R3EPDM 10SQ(상품)"/>
    <s v="A/R송장 (IN)"/>
    <n v="9000"/>
    <s v="M"/>
    <n v="787.5"/>
    <n v="8.24"/>
    <n v="74200.5"/>
  </r>
  <r>
    <x v="3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1500"/>
    <s v="M"/>
    <n v="108.08"/>
    <n v="6.4"/>
    <n v="9606.3799999999992"/>
  </r>
  <r>
    <x v="3"/>
    <s v="顾客"/>
    <s v="內需"/>
    <s v="-無-"/>
    <s v="C00014"/>
    <x v="7"/>
    <s v="上海李尔实业交通汽车部件有限公司"/>
    <s v="자동차(특수)"/>
    <s v="자동차특수전선/기타"/>
    <n v="100021327"/>
    <s v="CU-R3EPDM"/>
    <s v="10SQ(C)"/>
    <s v="R/L"/>
    <m/>
    <n v="1500"/>
    <s v="상품"/>
    <s v="CU-R3EPDM 10SQ(상품)"/>
    <s v="A/R송장 (IN)"/>
    <n v="7560"/>
    <s v="M"/>
    <n v="661.5"/>
    <n v="8.24"/>
    <n v="62328.42"/>
  </r>
  <r>
    <x v="3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3000"/>
    <s v="M"/>
    <n v="216.15"/>
    <n v="6.4"/>
    <n v="19212.75"/>
  </r>
  <r>
    <x v="3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7500"/>
    <s v="M"/>
    <n v="540.38"/>
    <n v="6.4"/>
    <n v="48031.88"/>
  </r>
  <r>
    <x v="3"/>
    <s v="顾客"/>
    <s v="內需"/>
    <s v="-無-"/>
    <s v="C00014"/>
    <x v="7"/>
    <s v="上海李尔实业交通汽车部件有限公司"/>
    <s v="자동차(특수)"/>
    <s v="자동차특수전선/기타"/>
    <n v="100021328"/>
    <s v="CU-R3EPDM"/>
    <s v="10SQ(C)"/>
    <s v="R/Y"/>
    <m/>
    <n v="1500"/>
    <s v="상품"/>
    <s v="CU-R3EPDM 10SQ(상품)"/>
    <s v="A/R송장 (IN)"/>
    <n v="3000"/>
    <s v="M"/>
    <n v="262.5"/>
    <n v="8.24"/>
    <n v="24733.5"/>
  </r>
  <r>
    <x v="3"/>
    <s v="顾客"/>
    <s v="內需"/>
    <s v="-無-"/>
    <s v="C00014"/>
    <x v="7"/>
    <s v="上海李尔实业交通汽车部件有限公司"/>
    <s v="자동차(특수)"/>
    <s v="자동차특수전선/기타"/>
    <n v="100021327"/>
    <s v="CU-R3EPDM"/>
    <s v="10SQ(C)"/>
    <s v="R/L"/>
    <m/>
    <n v="1500"/>
    <s v="상품"/>
    <s v="CU-R3EPDM 10SQ(상품)"/>
    <s v="A/R송장 (IN)"/>
    <n v="1540"/>
    <s v="M"/>
    <n v="134.75"/>
    <n v="8.24"/>
    <n v="12696.53"/>
  </r>
  <r>
    <x v="3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4500"/>
    <s v="M"/>
    <n v="324.23"/>
    <n v="6.4"/>
    <n v="28819.13"/>
  </r>
  <r>
    <x v="3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1400"/>
    <s v="M"/>
    <n v="100.87"/>
    <n v="6.4"/>
    <n v="8965.9500000000007"/>
  </r>
  <r>
    <x v="3"/>
    <s v="顾客"/>
    <s v="內需"/>
    <s v="-無-"/>
    <s v="C00014"/>
    <x v="7"/>
    <s v="上海李尔实业交通汽车部件有限公司"/>
    <s v="자동차(특수)"/>
    <s v="자동차특수전선/기타"/>
    <n v="100021328"/>
    <s v="CU-R3EPDM"/>
    <s v="10SQ(C)"/>
    <s v="R/Y"/>
    <m/>
    <n v="1500"/>
    <s v="상품"/>
    <s v="CU-R3EPDM 10SQ(상품)"/>
    <s v="A/R송장 (IN)"/>
    <n v="4570"/>
    <s v="M"/>
    <n v="399.88"/>
    <n v="8.24"/>
    <n v="37677.370000000003"/>
  </r>
  <r>
    <x v="3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1500"/>
    <s v="M"/>
    <n v="108.08"/>
    <n v="6.4"/>
    <n v="9606.3799999999992"/>
  </r>
  <r>
    <x v="3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1500"/>
    <s v="M"/>
    <n v="108.08"/>
    <n v="6.4"/>
    <n v="9606.3799999999992"/>
  </r>
  <r>
    <x v="3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1500"/>
    <s v="M"/>
    <n v="108.08"/>
    <n v="6.4"/>
    <n v="9606.3799999999992"/>
  </r>
  <r>
    <x v="3"/>
    <s v="顾客"/>
    <s v="內需"/>
    <s v="-無-"/>
    <s v="C00014"/>
    <x v="7"/>
    <s v="上海李尔实业交通汽车部件有限公司"/>
    <s v="자동차(특수)"/>
    <s v="자동차특수전선/기타"/>
    <n v="100021328"/>
    <s v="CU-R3EPDM"/>
    <s v="10SQ(C)"/>
    <s v="R/Y"/>
    <m/>
    <n v="1500"/>
    <s v="상품"/>
    <s v="CU-R3EPDM 10SQ(상품)"/>
    <s v="A/R송장 (IN)"/>
    <n v="1500"/>
    <s v="M"/>
    <n v="131.25"/>
    <n v="8.24"/>
    <n v="12366.75"/>
  </r>
  <r>
    <x v="3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5710"/>
    <s v="M"/>
    <n v="411.41"/>
    <n v="6.4"/>
    <n v="36568.269999999997"/>
  </r>
  <r>
    <x v="3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1500"/>
    <s v="M"/>
    <n v="108.08"/>
    <n v="6.4"/>
    <n v="9606.3799999999992"/>
  </r>
  <r>
    <x v="3"/>
    <s v="顾客"/>
    <s v="內需"/>
    <s v="-無-"/>
    <s v="C00014"/>
    <x v="7"/>
    <s v="上海李尔实业交通汽车部件有限公司"/>
    <s v="자동차(특수)"/>
    <s v="자동차특수전선/기타"/>
    <n v="100021328"/>
    <s v="CU-R3EPDM"/>
    <s v="10SQ(C)"/>
    <s v="R/Y"/>
    <m/>
    <n v="1500"/>
    <s v="상품"/>
    <s v="CU-R3EPDM 10SQ(상품)"/>
    <s v="A/R송장 (IN)"/>
    <n v="7530"/>
    <s v="M"/>
    <n v="658.88"/>
    <n v="8.24"/>
    <n v="62081.09"/>
  </r>
  <r>
    <x v="3"/>
    <s v="顾客"/>
    <s v="內需"/>
    <s v="-無-"/>
    <s v="C00014"/>
    <x v="7"/>
    <s v="上海李尔实业交通汽车部件有限公司"/>
    <s v="자동차(특수)"/>
    <s v="자동차특수전선/기타"/>
    <n v="100021327"/>
    <s v="CU-R3EPDM"/>
    <s v="10SQ(C)"/>
    <s v="R/L"/>
    <m/>
    <n v="1500"/>
    <s v="상품"/>
    <s v="CU-R3EPDM 10SQ(상품)"/>
    <s v="A/R송장 (IN)"/>
    <n v="4500"/>
    <s v="M"/>
    <n v="393.75"/>
    <n v="8.24"/>
    <n v="37100.25"/>
  </r>
  <r>
    <x v="3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6000"/>
    <s v="M"/>
    <n v="432.3"/>
    <n v="6.4"/>
    <n v="38425.5"/>
  </r>
  <r>
    <x v="3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9000"/>
    <s v="M"/>
    <n v="648.45000000000005"/>
    <n v="6.4"/>
    <n v="57638.25"/>
  </r>
  <r>
    <x v="3"/>
    <s v="顾客"/>
    <s v="內需"/>
    <s v="-無-"/>
    <s v="C00014"/>
    <x v="7"/>
    <s v="上海李尔实业交通汽车部件有限公司"/>
    <s v="자동차(특수)"/>
    <s v="자동차특수전선/기타"/>
    <n v="100021327"/>
    <s v="CU-R3EPDM"/>
    <s v="10SQ(C)"/>
    <s v="R/L"/>
    <m/>
    <n v="1500"/>
    <s v="상품"/>
    <s v="CU-R3EPDM 10SQ(상품)"/>
    <s v="A/R송장 (IN)"/>
    <n v="10500"/>
    <s v="M"/>
    <n v="918.75"/>
    <n v="8.24"/>
    <n v="86567.25"/>
  </r>
  <r>
    <x v="3"/>
    <s v="顾客"/>
    <s v="內需"/>
    <s v="-無-"/>
    <s v="C00014"/>
    <x v="7"/>
    <s v="上海李尔实业交通汽车部件有限公司"/>
    <s v="자동차(특수)"/>
    <s v="자동차특수전선/기타"/>
    <n v="100021328"/>
    <s v="CU-R3EPDM"/>
    <s v="10SQ(C)"/>
    <s v="R/Y"/>
    <m/>
    <n v="1500"/>
    <s v="상품"/>
    <s v="CU-R3EPDM 10SQ(상품)"/>
    <s v="A/R송장 (IN)"/>
    <n v="1500"/>
    <s v="M"/>
    <n v="131.25"/>
    <n v="8.24"/>
    <n v="12366.75"/>
  </r>
  <r>
    <x v="3"/>
    <s v="顾客"/>
    <s v="內需"/>
    <s v="-無-"/>
    <s v="C00014"/>
    <x v="7"/>
    <s v="上海李尔实业交通汽车部件有限公司"/>
    <s v="자동차(특수)"/>
    <s v="자동차특수전선/기타"/>
    <n v="100021328"/>
    <s v="CU-R3EPDM"/>
    <s v="10SQ(C)"/>
    <s v="R/Y"/>
    <m/>
    <n v="1500"/>
    <s v="상품"/>
    <s v="CU-R3EPDM 10SQ(상품)"/>
    <s v="A/R송장 (IN)"/>
    <n v="1500"/>
    <s v="M"/>
    <n v="131.25"/>
    <n v="8.24"/>
    <n v="12366.75"/>
  </r>
  <r>
    <x v="3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5825"/>
    <s v="M"/>
    <n v="419.69"/>
    <n v="6.4"/>
    <n v="37304.76"/>
  </r>
  <r>
    <x v="3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3270"/>
    <s v="M"/>
    <n v="235.6"/>
    <n v="6.4"/>
    <n v="20941.900000000001"/>
  </r>
  <r>
    <x v="3"/>
    <s v="顾客"/>
    <s v="內需"/>
    <s v="-無-"/>
    <s v="C00014"/>
    <x v="7"/>
    <s v="上海李尔实业交通汽车部件有限公司"/>
    <s v="자동차(특수)"/>
    <s v="자동차특수전선/기타"/>
    <n v="100021327"/>
    <s v="CU-R3EPDM"/>
    <s v="10SQ(C)"/>
    <s v="R/L"/>
    <m/>
    <n v="1500"/>
    <s v="상품"/>
    <s v="CU-R3EPDM 10SQ(상품)"/>
    <s v="A/R송장 (IN)"/>
    <n v="3000"/>
    <s v="M"/>
    <n v="262.5"/>
    <n v="8.24"/>
    <n v="24733.5"/>
  </r>
  <r>
    <x v="3"/>
    <s v="顾客"/>
    <s v="內需"/>
    <s v="-無-"/>
    <s v="C00014"/>
    <x v="7"/>
    <s v="上海李尔实业交通汽车部件有限公司"/>
    <s v="자동차(특수)"/>
    <s v="자동차특수전선/기타"/>
    <n v="100021326"/>
    <s v="CU-R3EPDM"/>
    <s v="8SQ(C)"/>
    <s v="B"/>
    <m/>
    <n v="1500"/>
    <s v="상품"/>
    <s v="CU-R3EPDM 8SQ(상품)"/>
    <s v="A/R송장 (IN)"/>
    <n v="3000"/>
    <s v="M"/>
    <n v="216.15"/>
    <n v="6.4"/>
    <n v="19212.75"/>
  </r>
  <r>
    <x v="3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3050"/>
    <s v="M"/>
    <n v="219.75"/>
    <n v="6.4"/>
    <n v="19532.96"/>
  </r>
  <r>
    <x v="3"/>
    <s v="顾客"/>
    <s v="內需"/>
    <s v="-無-"/>
    <s v="C00014"/>
    <x v="7"/>
    <s v="上海李尔实业交通汽车部件有限公司"/>
    <s v="자동차(특수)"/>
    <s v="자동차특수전선/기타"/>
    <n v="100021328"/>
    <s v="CU-R3EPDM"/>
    <s v="10SQ(C)"/>
    <s v="R/Y"/>
    <m/>
    <n v="1500"/>
    <s v="상품"/>
    <s v="CU-R3EPDM 10SQ(상품)"/>
    <s v="A/R송장 (IN)"/>
    <n v="3000"/>
    <s v="M"/>
    <n v="262.5"/>
    <n v="8.24"/>
    <n v="24733.5"/>
  </r>
  <r>
    <x v="3"/>
    <s v="顾客"/>
    <s v="內需"/>
    <s v="-無-"/>
    <s v="C00014"/>
    <x v="7"/>
    <s v="上海李尔实业交通汽车部件有限公司"/>
    <s v="자동차(특수)"/>
    <s v="자동차특수전선/기타"/>
    <n v="100021325"/>
    <s v="CU-R3EPDM"/>
    <s v="8SQ(C)"/>
    <s v="R/G"/>
    <m/>
    <n v="1500"/>
    <s v="상품"/>
    <s v="CU-R3EPDM 8SQ(상품)"/>
    <s v="A/R송장 (IN)"/>
    <n v="3070"/>
    <s v="M"/>
    <n v="221.19"/>
    <n v="6.4"/>
    <n v="19661"/>
  </r>
  <r>
    <x v="3"/>
    <s v="顾客"/>
    <s v="內需"/>
    <s v="-無-"/>
    <s v="C00001"/>
    <x v="2"/>
    <s v="江苏京信电子有限公司(Cable)"/>
    <s v="자동차(일반)"/>
    <s v="자동차일반전선_기타"/>
    <n v="100015049"/>
    <s v="CIVUS"/>
    <s v="0.5SQ"/>
    <s v="R"/>
    <m/>
    <n v="2000"/>
    <s v="상품"/>
    <s v="CIVUS 0.5SQ(상품)"/>
    <s v="A/R송장 (IN)"/>
    <n v="10000"/>
    <s v="M"/>
    <n v="47.1"/>
    <n v="0.38"/>
    <n v="3790"/>
  </r>
  <r>
    <x v="3"/>
    <s v="顾客"/>
    <s v="內需"/>
    <s v="-無-"/>
    <s v="C00001"/>
    <x v="2"/>
    <s v="江苏京信电子有限公司(Cable)"/>
    <s v="자동차(일반)"/>
    <s v="자동차일반전선_기타"/>
    <n v="100015049"/>
    <s v="CIVUS"/>
    <s v="0.5SQ"/>
    <s v="R"/>
    <m/>
    <n v="2000"/>
    <s v="상품"/>
    <s v="CIVUS 0.5SQ(상품)"/>
    <s v="A/R송장 (IN)"/>
    <n v="4000"/>
    <s v="M"/>
    <n v="18.84"/>
    <n v="0.38"/>
    <n v="1516"/>
  </r>
  <r>
    <x v="3"/>
    <s v="顾客"/>
    <s v="內需"/>
    <s v="-無-"/>
    <s v="C00001"/>
    <x v="2"/>
    <s v="江苏京信电子有限公司(Cable)"/>
    <s v="자동차(일반)"/>
    <s v="자동차일반전선_기타"/>
    <n v="100015931"/>
    <s v="CIVUS"/>
    <s v="0.35SQ"/>
    <s v="B"/>
    <m/>
    <n v="2500"/>
    <s v="상품"/>
    <s v="CIVUS 0.35SQ(상품)"/>
    <s v="A/R송장 (IN)"/>
    <n v="2500"/>
    <s v="M"/>
    <n v="7.78"/>
    <n v="0.27"/>
    <n v="683"/>
  </r>
  <r>
    <x v="3"/>
    <s v="顾客"/>
    <s v="內需"/>
    <s v="-無-"/>
    <s v="C00001"/>
    <x v="2"/>
    <s v="江苏京信电子有限公司(Cable)"/>
    <s v="자동차(일반)"/>
    <s v="CHFUS"/>
    <n v="100002369"/>
    <s v="CHFUS"/>
    <s v="0.22SQ"/>
    <s v="G"/>
    <m/>
    <n v="3000"/>
    <s v="완제품"/>
    <s v="CHFUS 0.22SQ(완제품)"/>
    <s v="A/R송장 (IN)"/>
    <n v="6000"/>
    <s v="M"/>
    <n v="13.44"/>
    <n v="0.24"/>
    <n v="1452"/>
  </r>
  <r>
    <x v="3"/>
    <s v="顾客"/>
    <s v="內需"/>
    <s v="-無-"/>
    <s v="C00001"/>
    <x v="2"/>
    <s v="江苏京信电子有限公司(Cable)"/>
    <s v="자동차(일반)"/>
    <s v="CHFUS"/>
    <n v="100002363"/>
    <s v="CHFUS"/>
    <s v="0.22SQ"/>
    <s v="B"/>
    <m/>
    <n v="3000"/>
    <s v="완제품"/>
    <s v="CHFUS 0.22SQ(완제품)"/>
    <s v="A/R송장 (IN)"/>
    <n v="3000"/>
    <s v="M"/>
    <n v="6.72"/>
    <n v="0.24"/>
    <n v="726"/>
  </r>
  <r>
    <x v="3"/>
    <s v="顾客"/>
    <s v="內需"/>
    <s v="-無-"/>
    <s v="C00001"/>
    <x v="2"/>
    <s v="江苏京信电子有限公司(Cable)"/>
    <s v="자동차(일반)"/>
    <s v="CHFUS"/>
    <n v="100002372"/>
    <s v="CHFUS"/>
    <s v="0.22SQ"/>
    <s v="L"/>
    <m/>
    <n v="3000"/>
    <s v="완제품"/>
    <s v="CHFUS 0.22SQ(완제품)"/>
    <s v="A/R송장 (IN)"/>
    <n v="30000"/>
    <s v="M"/>
    <n v="67.2"/>
    <n v="0.24"/>
    <n v="7260"/>
  </r>
  <r>
    <x v="3"/>
    <s v="顾客"/>
    <s v="內需"/>
    <s v="-無-"/>
    <s v="C00001"/>
    <x v="2"/>
    <s v="江苏京信电子有限公司(Cable)"/>
    <s v="자동차(일반)"/>
    <s v="CHFUS"/>
    <n v="100002376"/>
    <s v="CHFUS"/>
    <s v="0.22SQ"/>
    <s v="R"/>
    <m/>
    <n v="3000"/>
    <s v="완제품"/>
    <s v="CHFUS 0.22SQ(완제품)"/>
    <s v="A/R송장 (IN)"/>
    <n v="21000"/>
    <s v="M"/>
    <n v="47.04"/>
    <n v="0.24"/>
    <n v="5082"/>
  </r>
  <r>
    <x v="3"/>
    <s v="顾客"/>
    <s v="內需"/>
    <s v="-無-"/>
    <s v="C00001"/>
    <x v="2"/>
    <s v="江苏京信电子有限公司(Cable)"/>
    <s v="자동차(일반)"/>
    <s v="CHFUS"/>
    <n v="100002365"/>
    <s v="CHFUS"/>
    <s v="0.22SQ"/>
    <s v="Br"/>
    <m/>
    <n v="3000"/>
    <s v="완제품"/>
    <s v="CHFUS 0.22SQ(완제품)"/>
    <s v="A/R송장 (IN)"/>
    <n v="21000"/>
    <s v="M"/>
    <n v="47.04"/>
    <n v="0.24"/>
    <n v="5082"/>
  </r>
  <r>
    <x v="3"/>
    <s v="顾客"/>
    <s v="內需"/>
    <s v="-無-"/>
    <s v="C00001"/>
    <x v="2"/>
    <s v="江苏京信电子有限公司(Cable)"/>
    <s v="자동차(일반)"/>
    <s v="CHFUS"/>
    <n v="100002378"/>
    <s v="CHFUS"/>
    <s v="0.22SQ"/>
    <s v="W"/>
    <m/>
    <n v="3000"/>
    <s v="완제품"/>
    <s v="CHFUS 0.22SQ(완제품)"/>
    <s v="A/R송장 (IN)"/>
    <n v="15000"/>
    <s v="M"/>
    <n v="33.6"/>
    <n v="0.24"/>
    <n v="3630"/>
  </r>
  <r>
    <x v="3"/>
    <s v="顾客"/>
    <s v="內需"/>
    <s v="-無-"/>
    <s v="C00001"/>
    <x v="2"/>
    <s v="江苏京信电子有限公司(Cable)"/>
    <s v="자동차(일반)"/>
    <s v="CHFUS"/>
    <n v="100002374"/>
    <s v="CHFUS"/>
    <s v="0.22SQ"/>
    <s v="P"/>
    <m/>
    <n v="3000"/>
    <s v="완제품"/>
    <s v="CHFUS 0.22SQ(완제품)"/>
    <s v="A/R송장 (IN)"/>
    <n v="15000"/>
    <s v="M"/>
    <n v="33.6"/>
    <n v="0.24"/>
    <n v="3630"/>
  </r>
  <r>
    <x v="3"/>
    <s v="顾客"/>
    <s v="內需"/>
    <s v="-無-"/>
    <s v="C00001"/>
    <x v="2"/>
    <s v="江苏京信电子有限公司(Cable)"/>
    <s v="자동차(일반)"/>
    <s v="CHFUS"/>
    <n v="100002369"/>
    <s v="CHFUS"/>
    <s v="0.22SQ"/>
    <s v="G"/>
    <m/>
    <n v="3000"/>
    <s v="완제품"/>
    <s v="CHFUS 0.22SQ(완제품)"/>
    <s v="A/R송장 (IN)"/>
    <n v="12000"/>
    <s v="M"/>
    <n v="26.88"/>
    <n v="0.24"/>
    <n v="2904"/>
  </r>
  <r>
    <x v="3"/>
    <s v="顾客"/>
    <s v="內需"/>
    <s v="-無-"/>
    <s v="C00001"/>
    <x v="2"/>
    <s v="江苏京信电子有限公司(Cable)"/>
    <s v="자동차(일반)"/>
    <s v="CHFUS"/>
    <n v="100002367"/>
    <s v="CHFUS"/>
    <s v="0.22SQ"/>
    <s v="O"/>
    <m/>
    <n v="3000"/>
    <s v="완제품"/>
    <s v="CHFUS 0.22SQ(완제품)"/>
    <s v="A/R송장 (IN)"/>
    <n v="12000"/>
    <s v="M"/>
    <n v="26.88"/>
    <n v="0.24"/>
    <n v="2904"/>
  </r>
  <r>
    <x v="3"/>
    <s v="顾客"/>
    <s v="內需"/>
    <s v="-無-"/>
    <s v="C00001"/>
    <x v="2"/>
    <s v="江苏京信电子有限公司(Cable)"/>
    <s v="자동차(일반)"/>
    <s v="CHFUS"/>
    <n v="100002372"/>
    <s v="CHFUS"/>
    <s v="0.22SQ"/>
    <s v="L"/>
    <m/>
    <n v="3000"/>
    <s v="완제품"/>
    <s v="CHFUS 0.22SQ(완제품)"/>
    <s v="A/R송장 (IN)"/>
    <n v="12000"/>
    <s v="M"/>
    <n v="26.88"/>
    <n v="0.24"/>
    <n v="2904"/>
  </r>
  <r>
    <x v="3"/>
    <s v="顾客"/>
    <s v="內需"/>
    <s v="-無-"/>
    <s v="C00001"/>
    <x v="2"/>
    <s v="江苏京信电子有限公司(Cable)"/>
    <s v="자동차(일반)"/>
    <s v="CHFUS"/>
    <n v="100002376"/>
    <s v="CHFUS"/>
    <s v="0.22SQ"/>
    <s v="R"/>
    <m/>
    <n v="3000"/>
    <s v="완제품"/>
    <s v="CHFUS 0.22SQ(완제품)"/>
    <s v="A/R송장 (IN)"/>
    <n v="6000"/>
    <s v="M"/>
    <n v="13.44"/>
    <n v="0.24"/>
    <n v="1452"/>
  </r>
  <r>
    <x v="3"/>
    <s v="顾客"/>
    <s v="內需"/>
    <s v="-無-"/>
    <s v="C00001"/>
    <x v="2"/>
    <s v="江苏京信电子有限公司(Cable)"/>
    <s v="자동차(일반)"/>
    <s v="CHFUS"/>
    <n v="100002376"/>
    <s v="CHFUS"/>
    <s v="0.22SQ"/>
    <s v="R"/>
    <m/>
    <n v="3000"/>
    <s v="완제품"/>
    <s v="CHFUS 0.22SQ(완제품)"/>
    <s v="A/R송장 (IN)"/>
    <n v="3000"/>
    <s v="M"/>
    <n v="6.72"/>
    <n v="0.24"/>
    <n v="726"/>
  </r>
  <r>
    <x v="3"/>
    <s v="顾客"/>
    <s v="內需"/>
    <s v="-無-"/>
    <s v="C00001"/>
    <x v="2"/>
    <s v="江苏京信电子有限公司(Cable)"/>
    <s v="자동차(일반)"/>
    <s v="CHFUS"/>
    <n v="100002361"/>
    <s v="CHFUS"/>
    <s v="0.22SQ"/>
    <s v="Gr"/>
    <m/>
    <n v="3000"/>
    <s v="완제품"/>
    <s v="CHFUS 0.22SQ(완제품)"/>
    <s v="A/R송장 (IN)"/>
    <n v="18000"/>
    <s v="M"/>
    <n v="40.32"/>
    <n v="0.24"/>
    <n v="4356"/>
  </r>
  <r>
    <x v="3"/>
    <s v="顾客"/>
    <s v="內需"/>
    <s v="-無-"/>
    <s v="C00001"/>
    <x v="2"/>
    <s v="江苏京信电子有限公司(Cable)"/>
    <s v="자동차(일반)"/>
    <s v="CHFUS"/>
    <n v="100002361"/>
    <s v="CHFUS"/>
    <s v="0.22SQ"/>
    <s v="Gr"/>
    <m/>
    <n v="3000"/>
    <s v="완제품"/>
    <s v="CHFUS 0.22SQ(완제품)"/>
    <s v="A/R송장 (IN)"/>
    <n v="12000"/>
    <s v="M"/>
    <n v="26.88"/>
    <n v="0.24"/>
    <n v="2904"/>
  </r>
  <r>
    <x v="3"/>
    <s v="顾客"/>
    <s v="內需"/>
    <s v="-無-"/>
    <s v="C00001"/>
    <x v="2"/>
    <s v="江苏京信电子有限公司(Cable)"/>
    <s v="자동차(일반)"/>
    <s v="CHFUS"/>
    <n v="100002363"/>
    <s v="CHFUS"/>
    <s v="0.22SQ"/>
    <s v="B"/>
    <m/>
    <n v="3000"/>
    <s v="완제품"/>
    <s v="CHFUS 0.22SQ(완제품)"/>
    <s v="A/R송장 (IN)"/>
    <n v="12000"/>
    <s v="M"/>
    <n v="26.88"/>
    <n v="0.24"/>
    <n v="2904"/>
  </r>
  <r>
    <x v="3"/>
    <s v="顾客"/>
    <s v="內需"/>
    <s v="-無-"/>
    <s v="C00001"/>
    <x v="2"/>
    <s v="江苏京信电子有限公司(Cable)"/>
    <s v="자동차(일반)"/>
    <s v="CHFUS"/>
    <n v="100002363"/>
    <s v="CHFUS"/>
    <s v="0.22SQ"/>
    <s v="B"/>
    <m/>
    <n v="3000"/>
    <s v="완제품"/>
    <s v="CHFUS 0.22SQ(완제품)"/>
    <s v="A/R송장 (IN)"/>
    <n v="9000"/>
    <s v="M"/>
    <n v="20.16"/>
    <n v="0.24"/>
    <n v="2178"/>
  </r>
  <r>
    <x v="3"/>
    <s v="顾客"/>
    <s v="內需"/>
    <s v="-無-"/>
    <s v="C00001"/>
    <x v="2"/>
    <s v="江苏京信电子有限公司(Cable)"/>
    <s v="자동차(일반)"/>
    <s v="CHFUS"/>
    <n v="100002365"/>
    <s v="CHFUS"/>
    <s v="0.22SQ"/>
    <s v="Br"/>
    <m/>
    <n v="3000"/>
    <s v="완제품"/>
    <s v="CHFUS 0.22SQ(완제품)"/>
    <s v="A/R송장 (IN)"/>
    <n v="15000"/>
    <s v="M"/>
    <n v="33.6"/>
    <n v="0.24"/>
    <n v="3630"/>
  </r>
  <r>
    <x v="3"/>
    <s v="顾客"/>
    <s v="內需"/>
    <s v="-無-"/>
    <s v="C00001"/>
    <x v="2"/>
    <s v="江苏京信电子有限公司(Cable)"/>
    <s v="자동차(일반)"/>
    <s v="CHFUS"/>
    <n v="100002369"/>
    <s v="CHFUS"/>
    <s v="0.22SQ"/>
    <s v="G"/>
    <m/>
    <n v="3000"/>
    <s v="완제품"/>
    <s v="CHFUS 0.22SQ(완제품)"/>
    <s v="A/R송장 (IN)"/>
    <n v="6000"/>
    <s v="M"/>
    <n v="13.44"/>
    <n v="0.24"/>
    <n v="1452"/>
  </r>
  <r>
    <x v="3"/>
    <s v="顾客"/>
    <s v="內需"/>
    <s v="-無-"/>
    <s v="C00001"/>
    <x v="2"/>
    <s v="江苏京信电子有限公司(Cable)"/>
    <s v="자동차(일반)"/>
    <s v="CHFUS"/>
    <n v="100002361"/>
    <s v="CHFUS"/>
    <s v="0.22SQ"/>
    <s v="Gr"/>
    <m/>
    <n v="3000"/>
    <s v="완제품"/>
    <s v="CHFUS 0.22SQ(완제품)"/>
    <s v="A/R송장 (IN)"/>
    <n v="12000"/>
    <s v="M"/>
    <n v="26.88"/>
    <n v="0.24"/>
    <n v="2904"/>
  </r>
  <r>
    <x v="3"/>
    <s v="顾客"/>
    <s v="內需"/>
    <s v="-無-"/>
    <s v="C00001"/>
    <x v="2"/>
    <s v="江苏京信电子有限公司(Cable)"/>
    <s v="자동차(일반)"/>
    <s v="CHFUS"/>
    <n v="100002372"/>
    <s v="CHFUS"/>
    <s v="0.22SQ"/>
    <s v="L"/>
    <m/>
    <n v="3000"/>
    <s v="완제품"/>
    <s v="CHFUS 0.22SQ(완제품)"/>
    <s v="A/R송장 (IN)"/>
    <n v="18000"/>
    <s v="M"/>
    <n v="40.32"/>
    <n v="0.24"/>
    <n v="4356"/>
  </r>
  <r>
    <x v="3"/>
    <s v="顾客"/>
    <s v="內需"/>
    <s v="-無-"/>
    <s v="C00001"/>
    <x v="2"/>
    <s v="江苏京信电子有限公司(Cable)"/>
    <s v="자동차(일반)"/>
    <s v="CHFUS"/>
    <n v="100002367"/>
    <s v="CHFUS"/>
    <s v="0.22SQ"/>
    <s v="O"/>
    <m/>
    <n v="3000"/>
    <s v="완제품"/>
    <s v="CHFUS 0.22SQ(완제품)"/>
    <s v="A/R송장 (IN)"/>
    <n v="12000"/>
    <s v="M"/>
    <n v="26.88"/>
    <n v="0.24"/>
    <n v="2904"/>
  </r>
  <r>
    <x v="3"/>
    <s v="顾客"/>
    <s v="內需"/>
    <s v="-無-"/>
    <s v="C00001"/>
    <x v="2"/>
    <s v="江苏京信电子有限公司(Cable)"/>
    <s v="자동차(일반)"/>
    <s v="CHFUS"/>
    <n v="100002374"/>
    <s v="CHFUS"/>
    <s v="0.22SQ"/>
    <s v="P"/>
    <m/>
    <n v="3000"/>
    <s v="완제품"/>
    <s v="CHFUS 0.22SQ(완제품)"/>
    <s v="A/R송장 (IN)"/>
    <n v="6000"/>
    <s v="M"/>
    <n v="13.44"/>
    <n v="0.24"/>
    <n v="1452"/>
  </r>
  <r>
    <x v="3"/>
    <s v="顾客"/>
    <s v="內需"/>
    <s v="-無-"/>
    <s v="C00001"/>
    <x v="2"/>
    <s v="江苏京信电子有限公司(Cable)"/>
    <s v="자동차(일반)"/>
    <s v="CHFUS"/>
    <n v="100002376"/>
    <s v="CHFUS"/>
    <s v="0.22SQ"/>
    <s v="R"/>
    <m/>
    <n v="3000"/>
    <s v="완제품"/>
    <s v="CHFUS 0.22SQ(완제품)"/>
    <s v="A/R송장 (IN)"/>
    <n v="6000"/>
    <s v="M"/>
    <n v="13.44"/>
    <n v="0.24"/>
    <n v="1452"/>
  </r>
  <r>
    <x v="3"/>
    <s v="顾客"/>
    <s v="內需"/>
    <s v="-無-"/>
    <s v="C00001"/>
    <x v="2"/>
    <s v="江苏京信电子有限公司(Cable)"/>
    <s v="자동차(일반)"/>
    <s v="CHFUS"/>
    <n v="100002378"/>
    <s v="CHFUS"/>
    <s v="0.22SQ"/>
    <s v="W"/>
    <m/>
    <n v="3000"/>
    <s v="완제품"/>
    <s v="CHFUS 0.22SQ(완제품)"/>
    <s v="A/R송장 (IN)"/>
    <n v="15000"/>
    <s v="M"/>
    <n v="33.6"/>
    <n v="0.24"/>
    <n v="3630"/>
  </r>
  <r>
    <x v="3"/>
    <s v="顾客"/>
    <s v="內需"/>
    <s v="-無-"/>
    <s v="C00001"/>
    <x v="2"/>
    <s v="江苏京信电子有限公司(Cable)"/>
    <s v="자동차(일반)"/>
    <s v="CHFUS"/>
    <n v="100002381"/>
    <s v="CHFUS"/>
    <s v="0.22SQ"/>
    <s v="Y"/>
    <m/>
    <n v="3000"/>
    <s v="완제품"/>
    <s v="CHFUS 0.22SQ(완제품)"/>
    <s v="A/R송장 (IN)"/>
    <n v="9000"/>
    <s v="M"/>
    <n v="20.16"/>
    <n v="0.24"/>
    <n v="2178"/>
  </r>
  <r>
    <x v="3"/>
    <s v="顾客"/>
    <s v="內需"/>
    <s v="-無-"/>
    <s v="C00001"/>
    <x v="2"/>
    <s v="江苏京信电子有限公司(Cable)"/>
    <s v="자동차(일반)"/>
    <s v="CHFUS"/>
    <n v="100002381"/>
    <s v="CHFUS"/>
    <s v="0.22SQ"/>
    <s v="Y"/>
    <m/>
    <n v="3000"/>
    <s v="완제품"/>
    <s v="CHFUS 0.22SQ(완제품)"/>
    <s v="A/R송장 (IN)"/>
    <n v="15000"/>
    <s v="M"/>
    <n v="33.6"/>
    <n v="0.24"/>
    <n v="3630"/>
  </r>
  <r>
    <x v="3"/>
    <s v="顾客"/>
    <s v="內需"/>
    <s v="-無-"/>
    <s v="C00001"/>
    <x v="2"/>
    <s v="江苏京信电子有限公司(Cable)"/>
    <s v="자동차(일반)"/>
    <s v="CHFUS"/>
    <n v="100002381"/>
    <s v="CHFUS"/>
    <s v="0.22SQ"/>
    <s v="Y"/>
    <m/>
    <n v="3000"/>
    <s v="완제품"/>
    <s v="CHFUS 0.22SQ(완제품)"/>
    <s v="A/R송장 (IN)"/>
    <n v="6000"/>
    <s v="M"/>
    <n v="13.44"/>
    <n v="0.24"/>
    <n v="1452"/>
  </r>
  <r>
    <x v="3"/>
    <s v="顾客"/>
    <s v="內需"/>
    <s v="-無-"/>
    <s v="C00001"/>
    <x v="2"/>
    <s v="江苏京信电子有限公司(Cable)"/>
    <s v="자동차(일반)"/>
    <s v="CHFUS"/>
    <n v="100002372"/>
    <s v="CHFUS"/>
    <s v="0.22SQ"/>
    <s v="L"/>
    <m/>
    <n v="3000"/>
    <s v="완제품"/>
    <s v="CHFUS 0.22SQ(완제품)"/>
    <s v="A/R송장 (IN)"/>
    <n v="3000"/>
    <s v="M"/>
    <n v="6.72"/>
    <n v="0.24"/>
    <n v="726"/>
  </r>
  <r>
    <x v="3"/>
    <s v="顾客"/>
    <s v="內需"/>
    <s v="-無-"/>
    <s v="C00001"/>
    <x v="2"/>
    <s v="江苏京信电子有限公司(Cable)"/>
    <s v="자동차(일반)"/>
    <s v="CHFUS"/>
    <n v="100002372"/>
    <s v="CHFUS"/>
    <s v="0.22SQ"/>
    <s v="L"/>
    <m/>
    <n v="3000"/>
    <s v="완제품"/>
    <s v="CHFUS 0.22SQ(완제품)"/>
    <s v="A/R송장 (IN)"/>
    <n v="3000"/>
    <s v="M"/>
    <n v="6.72"/>
    <n v="0.24"/>
    <n v="726"/>
  </r>
  <r>
    <x v="3"/>
    <s v="顾客"/>
    <s v="內需"/>
    <s v="-無-"/>
    <s v="C00001"/>
    <x v="2"/>
    <s v="江苏京信电子有限公司(Cable)"/>
    <s v="자동차(일반)"/>
    <s v="CHFUS"/>
    <n v="100002372"/>
    <s v="CHFUS"/>
    <s v="0.22SQ"/>
    <s v="L"/>
    <m/>
    <n v="3000"/>
    <s v="완제품"/>
    <s v="CHFUS 0.22SQ(완제품)"/>
    <s v="A/R송장 (IN)"/>
    <n v="30000"/>
    <s v="M"/>
    <n v="67.2"/>
    <n v="0.24"/>
    <n v="7260"/>
  </r>
  <r>
    <x v="3"/>
    <s v="顾客"/>
    <s v="內需"/>
    <s v="-無-"/>
    <s v="C00001"/>
    <x v="2"/>
    <s v="江苏京信电子有限公司(Cable)"/>
    <s v="자동차(일반)"/>
    <s v="CHFUS"/>
    <n v="100002367"/>
    <s v="CHFUS"/>
    <s v="0.22SQ"/>
    <s v="O"/>
    <m/>
    <n v="3000"/>
    <s v="완제품"/>
    <s v="CHFUS 0.22SQ(완제품)"/>
    <s v="A/R송장 (IN)"/>
    <n v="12000"/>
    <s v="M"/>
    <n v="26.88"/>
    <n v="0.24"/>
    <n v="2904"/>
  </r>
  <r>
    <x v="3"/>
    <s v="顾客"/>
    <s v="內需"/>
    <s v="-無-"/>
    <s v="C00001"/>
    <x v="2"/>
    <s v="江苏京信电子有限公司(Cable)"/>
    <s v="자동차(일반)"/>
    <s v="CHFUS"/>
    <n v="100002367"/>
    <s v="CHFUS"/>
    <s v="0.22SQ"/>
    <s v="O"/>
    <m/>
    <n v="3000"/>
    <s v="완제품"/>
    <s v="CHFUS 0.22SQ(완제품)"/>
    <s v="A/R송장 (IN)"/>
    <n v="6000"/>
    <s v="M"/>
    <n v="13.44"/>
    <n v="0.24"/>
    <n v="1452"/>
  </r>
  <r>
    <x v="3"/>
    <s v="顾客"/>
    <s v="內需"/>
    <s v="-無-"/>
    <s v="C00001"/>
    <x v="2"/>
    <s v="江苏京信电子有限公司(Cable)"/>
    <s v="자동차(일반)"/>
    <s v="CHFUS"/>
    <n v="100002363"/>
    <s v="CHFUS"/>
    <s v="0.22SQ"/>
    <s v="B"/>
    <m/>
    <n v="3000"/>
    <s v="완제품"/>
    <s v="CHFUS 0.22SQ(완제품)"/>
    <s v="A/R송장 (IN)"/>
    <n v="12000"/>
    <s v="M"/>
    <n v="26.88"/>
    <n v="0.24"/>
    <n v="2904"/>
  </r>
  <r>
    <x v="3"/>
    <s v="顾客"/>
    <s v="內需"/>
    <s v="-無-"/>
    <s v="C00001"/>
    <x v="2"/>
    <s v="江苏京信电子有限公司(Cable)"/>
    <s v="자동차(일반)"/>
    <s v="CHFUS"/>
    <n v="100002369"/>
    <s v="CHFUS"/>
    <s v="0.22SQ"/>
    <s v="G"/>
    <m/>
    <n v="3000"/>
    <s v="완제품"/>
    <s v="CHFUS 0.22SQ(완제품)"/>
    <s v="A/R송장 (IN)"/>
    <n v="12000"/>
    <s v="M"/>
    <n v="26.88"/>
    <n v="0.24"/>
    <n v="2904"/>
  </r>
  <r>
    <x v="3"/>
    <s v="顾客"/>
    <s v="內需"/>
    <s v="-無-"/>
    <s v="C00001"/>
    <x v="2"/>
    <s v="江苏京信电子有限公司(Cable)"/>
    <s v="자동차(일반)"/>
    <s v="CHFUS"/>
    <n v="100002367"/>
    <s v="CHFUS"/>
    <s v="0.22SQ"/>
    <s v="O"/>
    <m/>
    <n v="3000"/>
    <s v="완제품"/>
    <s v="CHFUS 0.22SQ(완제품)"/>
    <s v="A/R송장 (IN)"/>
    <n v="9000"/>
    <s v="M"/>
    <n v="20.16"/>
    <n v="0.24"/>
    <n v="2178"/>
  </r>
  <r>
    <x v="3"/>
    <s v="顾客"/>
    <s v="內需"/>
    <s v="-無-"/>
    <s v="C00001"/>
    <x v="2"/>
    <s v="江苏京信电子有限公司(Cable)"/>
    <s v="자동차(일반)"/>
    <s v="CHFUS"/>
    <n v="100002367"/>
    <s v="CHFUS"/>
    <s v="0.22SQ"/>
    <s v="O"/>
    <m/>
    <n v="3000"/>
    <s v="완제품"/>
    <s v="CHFUS 0.22SQ(완제품)"/>
    <s v="A/R송장 (IN)"/>
    <n v="15000"/>
    <s v="M"/>
    <n v="33.6"/>
    <n v="0.24"/>
    <n v="3630"/>
  </r>
  <r>
    <x v="3"/>
    <s v="顾客"/>
    <s v="內需"/>
    <s v="-無-"/>
    <s v="C00001"/>
    <x v="2"/>
    <s v="江苏京信电子有限公司(Cable)"/>
    <s v="자동차(일반)"/>
    <s v="CHFUS"/>
    <n v="100002369"/>
    <s v="CHFUS"/>
    <s v="0.22SQ"/>
    <s v="G"/>
    <m/>
    <n v="3000"/>
    <s v="완제품"/>
    <s v="CHFUS 0.22SQ(완제품)"/>
    <s v="A/R송장 (IN)"/>
    <n v="9000"/>
    <s v="M"/>
    <n v="20.16"/>
    <n v="0.24"/>
    <n v="2178"/>
  </r>
  <r>
    <x v="3"/>
    <s v="顾客"/>
    <s v="內需"/>
    <s v="-無-"/>
    <s v="C00001"/>
    <x v="2"/>
    <s v="江苏京信电子有限公司(Cable)"/>
    <s v="자동차(일반)"/>
    <s v="CHFUS"/>
    <n v="100002363"/>
    <s v="CHFUS"/>
    <s v="0.22SQ"/>
    <s v="B"/>
    <m/>
    <n v="3000"/>
    <s v="완제품"/>
    <s v="CHFUS 0.22SQ(완제품)"/>
    <s v="A/R송장 (IN)"/>
    <n v="9000"/>
    <s v="M"/>
    <n v="20.16"/>
    <n v="0.24"/>
    <n v="2178"/>
  </r>
  <r>
    <x v="3"/>
    <s v="顾客"/>
    <s v="內需"/>
    <s v="-無-"/>
    <s v="C00001"/>
    <x v="2"/>
    <s v="江苏京信电子有限公司(Cable)"/>
    <s v="자동차(일반)"/>
    <s v="CHFUS"/>
    <n v="100002369"/>
    <s v="CHFUS"/>
    <s v="0.22SQ"/>
    <s v="G"/>
    <m/>
    <n v="3000"/>
    <s v="완제품"/>
    <s v="CHFUS 0.22SQ(완제품)"/>
    <s v="A/R송장 (IN)"/>
    <n v="9000"/>
    <s v="M"/>
    <n v="20.16"/>
    <n v="0.24"/>
    <n v="2178"/>
  </r>
  <r>
    <x v="3"/>
    <s v="顾客"/>
    <s v="內需"/>
    <s v="-無-"/>
    <s v="C00001"/>
    <x v="2"/>
    <s v="江苏京信电子有限公司(Cable)"/>
    <s v="자동차(일반)"/>
    <s v="CHFUS"/>
    <n v="100002372"/>
    <s v="CHFUS"/>
    <s v="0.22SQ"/>
    <s v="L"/>
    <m/>
    <n v="3000"/>
    <s v="완제품"/>
    <s v="CHFUS 0.22SQ(완제품)"/>
    <s v="A/R송장 (IN)"/>
    <n v="12000"/>
    <s v="M"/>
    <n v="26.88"/>
    <n v="0.24"/>
    <n v="2904"/>
  </r>
  <r>
    <x v="3"/>
    <s v="顾客"/>
    <s v="內需"/>
    <s v="-無-"/>
    <s v="C00001"/>
    <x v="2"/>
    <s v="江苏京信电子有限公司(Cable)"/>
    <s v="자동차(일반)"/>
    <s v="CHFUS"/>
    <n v="100002367"/>
    <s v="CHFUS"/>
    <s v="0.22SQ"/>
    <s v="O"/>
    <m/>
    <n v="3000"/>
    <s v="완제품"/>
    <s v="CHFUS 0.22SQ(완제품)"/>
    <s v="A/R송장 (IN)"/>
    <n v="6000"/>
    <s v="M"/>
    <n v="13.44"/>
    <n v="0.24"/>
    <n v="1452"/>
  </r>
  <r>
    <x v="3"/>
    <s v="顾客"/>
    <s v="內需"/>
    <s v="-無-"/>
    <s v="C00001"/>
    <x v="2"/>
    <s v="江苏京信电子有限公司(Cable)"/>
    <s v="자동차(일반)"/>
    <s v="CHFUS"/>
    <n v="100002376"/>
    <s v="CHFUS"/>
    <s v="0.22SQ"/>
    <s v="R"/>
    <m/>
    <n v="3000"/>
    <s v="완제품"/>
    <s v="CHFUS 0.22SQ(완제품)"/>
    <s v="A/R송장 (IN)"/>
    <n v="9000"/>
    <s v="M"/>
    <n v="20.16"/>
    <n v="0.24"/>
    <n v="2178"/>
  </r>
  <r>
    <x v="3"/>
    <s v="顾客"/>
    <s v="內需"/>
    <s v="-無-"/>
    <s v="C00001"/>
    <x v="2"/>
    <s v="江苏京信电子有限公司(Cable)"/>
    <s v="자동차(일반)"/>
    <s v="CHFUS"/>
    <n v="100002378"/>
    <s v="CHFUS"/>
    <s v="0.22SQ"/>
    <s v="W"/>
    <m/>
    <n v="3000"/>
    <s v="완제품"/>
    <s v="CHFUS 0.22SQ(완제품)"/>
    <s v="A/R송장 (IN)"/>
    <n v="9000"/>
    <s v="M"/>
    <n v="20.16"/>
    <n v="0.24"/>
    <n v="2178"/>
  </r>
  <r>
    <x v="3"/>
    <s v="顾客"/>
    <s v="內需"/>
    <s v="-無-"/>
    <s v="C00001"/>
    <x v="2"/>
    <s v="江苏京信电子有限公司(Cable)"/>
    <s v="자동차(일반)"/>
    <s v="CHFUS"/>
    <n v="100002381"/>
    <s v="CHFUS"/>
    <s v="0.22SQ"/>
    <s v="Y"/>
    <m/>
    <n v="3000"/>
    <s v="완제품"/>
    <s v="CHFUS 0.22SQ(완제품)"/>
    <s v="A/R송장 (IN)"/>
    <n v="6000"/>
    <s v="M"/>
    <n v="13.44"/>
    <n v="0.24"/>
    <n v="1452"/>
  </r>
  <r>
    <x v="3"/>
    <s v="顾客"/>
    <s v="內需"/>
    <s v="-無-"/>
    <s v="C00001"/>
    <x v="2"/>
    <s v="江苏京信电子有限公司(Cable)"/>
    <s v="자동차(일반)"/>
    <s v="CHFUS"/>
    <n v="100002363"/>
    <s v="CHFUS"/>
    <s v="0.22SQ"/>
    <s v="B"/>
    <m/>
    <n v="3000"/>
    <s v="완제품"/>
    <s v="CHFUS 0.22SQ(완제품)"/>
    <s v="A/R송장 (IN)"/>
    <n v="9000"/>
    <s v="M"/>
    <n v="20.16"/>
    <n v="0.24"/>
    <n v="2178"/>
  </r>
  <r>
    <x v="3"/>
    <s v="顾客"/>
    <s v="內需"/>
    <s v="-無-"/>
    <s v="C00001"/>
    <x v="2"/>
    <s v="江苏京信电子有限公司(Cable)"/>
    <s v="자동차(일반)"/>
    <s v="CHFUS"/>
    <n v="100002365"/>
    <s v="CHFUS"/>
    <s v="0.22SQ"/>
    <s v="Br"/>
    <m/>
    <n v="3000"/>
    <s v="완제품"/>
    <s v="CHFUS 0.22SQ(완제품)"/>
    <s v="A/R송장 (IN)"/>
    <n v="15000"/>
    <s v="M"/>
    <n v="33.6"/>
    <n v="0.24"/>
    <n v="3630"/>
  </r>
  <r>
    <x v="3"/>
    <s v="顾客"/>
    <s v="內需"/>
    <s v="-無-"/>
    <s v="C00001"/>
    <x v="2"/>
    <s v="江苏京信电子有限公司(Cable)"/>
    <s v="자동차(일반)"/>
    <s v="CHFUS"/>
    <n v="100002369"/>
    <s v="CHFUS"/>
    <s v="0.22SQ"/>
    <s v="G"/>
    <m/>
    <n v="3000"/>
    <s v="완제품"/>
    <s v="CHFUS 0.22SQ(완제품)"/>
    <s v="A/R송장 (IN)"/>
    <n v="6000"/>
    <s v="M"/>
    <n v="13.44"/>
    <n v="0.24"/>
    <n v="1452"/>
  </r>
  <r>
    <x v="3"/>
    <s v="顾客"/>
    <s v="內需"/>
    <s v="-無-"/>
    <s v="C00001"/>
    <x v="2"/>
    <s v="江苏京信电子有限公司(Cable)"/>
    <s v="자동차(일반)"/>
    <s v="CHFUS"/>
    <n v="100002361"/>
    <s v="CHFUS"/>
    <s v="0.22SQ"/>
    <s v="Gr"/>
    <m/>
    <n v="3000"/>
    <s v="완제품"/>
    <s v="CHFUS 0.22SQ(완제품)"/>
    <s v="A/R송장 (IN)"/>
    <n v="18000"/>
    <s v="M"/>
    <n v="40.32"/>
    <n v="0.24"/>
    <n v="4356"/>
  </r>
  <r>
    <x v="3"/>
    <s v="顾客"/>
    <s v="內需"/>
    <s v="-無-"/>
    <s v="C00001"/>
    <x v="2"/>
    <s v="江苏京信电子有限公司(Cable)"/>
    <s v="자동차(일반)"/>
    <s v="CHFUS"/>
    <n v="100002372"/>
    <s v="CHFUS"/>
    <s v="0.22SQ"/>
    <s v="L"/>
    <m/>
    <n v="3000"/>
    <s v="완제품"/>
    <s v="CHFUS 0.22SQ(완제품)"/>
    <s v="A/R송장 (IN)"/>
    <n v="12000"/>
    <s v="M"/>
    <n v="26.88"/>
    <n v="0.24"/>
    <n v="2904"/>
  </r>
  <r>
    <x v="3"/>
    <s v="顾客"/>
    <s v="內需"/>
    <s v="-無-"/>
    <s v="C00001"/>
    <x v="2"/>
    <s v="江苏京信电子有限公司(Cable)"/>
    <s v="자동차(일반)"/>
    <s v="CHFUS"/>
    <n v="100002367"/>
    <s v="CHFUS"/>
    <s v="0.22SQ"/>
    <s v="O"/>
    <m/>
    <n v="3000"/>
    <s v="완제품"/>
    <s v="CHFUS 0.22SQ(완제품)"/>
    <s v="A/R송장 (IN)"/>
    <n v="15000"/>
    <s v="M"/>
    <n v="33.6"/>
    <n v="0.24"/>
    <n v="3630"/>
  </r>
  <r>
    <x v="3"/>
    <s v="顾客"/>
    <s v="內需"/>
    <s v="-無-"/>
    <s v="C00001"/>
    <x v="2"/>
    <s v="江苏京信电子有限公司(Cable)"/>
    <s v="자동차(일반)"/>
    <s v="CHFUS"/>
    <n v="100002374"/>
    <s v="CHFUS"/>
    <s v="0.22SQ"/>
    <s v="P"/>
    <m/>
    <n v="3000"/>
    <s v="완제품"/>
    <s v="CHFUS 0.22SQ(완제품)"/>
    <s v="A/R송장 (IN)"/>
    <n v="6000"/>
    <s v="M"/>
    <n v="13.44"/>
    <n v="0.24"/>
    <n v="1452"/>
  </r>
  <r>
    <x v="3"/>
    <s v="顾客"/>
    <s v="內需"/>
    <s v="-無-"/>
    <s v="C00001"/>
    <x v="2"/>
    <s v="江苏京信电子有限公司(Cable)"/>
    <s v="자동차(일반)"/>
    <s v="CHFUS"/>
    <n v="100002376"/>
    <s v="CHFUS"/>
    <s v="0.22SQ"/>
    <s v="R"/>
    <m/>
    <n v="3000"/>
    <s v="완제품"/>
    <s v="CHFUS 0.22SQ(완제품)"/>
    <s v="A/R송장 (IN)"/>
    <n v="6000"/>
    <s v="M"/>
    <n v="13.44"/>
    <n v="0.24"/>
    <n v="1452"/>
  </r>
  <r>
    <x v="3"/>
    <s v="顾客"/>
    <s v="內需"/>
    <s v="-無-"/>
    <s v="C00001"/>
    <x v="2"/>
    <s v="江苏京信电子有限公司(Cable)"/>
    <s v="자동차(일반)"/>
    <s v="CHFUS"/>
    <n v="100002381"/>
    <s v="CHFUS"/>
    <s v="0.22SQ"/>
    <s v="Y"/>
    <m/>
    <n v="3000"/>
    <s v="완제품"/>
    <s v="CHFUS 0.22SQ(완제품)"/>
    <s v="A/R송장 (IN)"/>
    <n v="9000"/>
    <s v="M"/>
    <n v="20.16"/>
    <n v="0.24"/>
    <n v="2178"/>
  </r>
  <r>
    <x v="3"/>
    <s v="顾客"/>
    <s v="內需"/>
    <s v="-無-"/>
    <s v="C00001"/>
    <x v="2"/>
    <s v="江苏京信电子有限公司(Cable)"/>
    <s v="자동차(일반)"/>
    <s v="CHFUS"/>
    <n v="100002361"/>
    <s v="CHFUS"/>
    <s v="0.22SQ"/>
    <s v="Gr"/>
    <m/>
    <n v="3000"/>
    <s v="완제품"/>
    <s v="CHFUS 0.22SQ(완제품)"/>
    <s v="A/R송장 (IN)"/>
    <n v="9000"/>
    <s v="M"/>
    <n v="20.16"/>
    <n v="0.24"/>
    <n v="2178"/>
  </r>
  <r>
    <x v="3"/>
    <s v="顾客"/>
    <s v="內需"/>
    <s v="-無-"/>
    <s v="C00001"/>
    <x v="2"/>
    <s v="江苏京信电子有限公司(Cable)"/>
    <s v="자동차(일반)"/>
    <s v="CHFUS"/>
    <n v="100002361"/>
    <s v="CHFUS"/>
    <s v="0.22SQ"/>
    <s v="Gr"/>
    <m/>
    <n v="3000"/>
    <s v="완제품"/>
    <s v="CHFUS 0.22SQ(완제품)"/>
    <s v="A/R송장 (IN)"/>
    <n v="9000"/>
    <s v="M"/>
    <n v="20.16"/>
    <n v="0.24"/>
    <n v="2178"/>
  </r>
  <r>
    <x v="3"/>
    <s v="顾客"/>
    <s v="內需"/>
    <s v="-無-"/>
    <s v="C00001"/>
    <x v="2"/>
    <s v="江苏京信电子有限公司(Cable)"/>
    <s v="자동차(일반)"/>
    <s v="CHFUS"/>
    <n v="100002365"/>
    <s v="CHFUS"/>
    <s v="0.22SQ"/>
    <s v="Br"/>
    <m/>
    <n v="3000"/>
    <s v="완제품"/>
    <s v="CHFUS 0.22SQ(완제품)"/>
    <s v="A/R송장 (IN)"/>
    <n v="9000"/>
    <s v="M"/>
    <n v="20.16"/>
    <n v="0.24"/>
    <n v="2178"/>
  </r>
  <r>
    <x v="3"/>
    <s v="顾客"/>
    <s v="內需"/>
    <s v="-無-"/>
    <s v="C00001"/>
    <x v="2"/>
    <s v="江苏京信电子有限公司(Cable)"/>
    <s v="자동차(일반)"/>
    <s v="CHFUS"/>
    <n v="100002374"/>
    <s v="CHFUS"/>
    <s v="0.22SQ"/>
    <s v="P"/>
    <m/>
    <n v="3000"/>
    <s v="완제품"/>
    <s v="CHFUS 0.22SQ(완제품)"/>
    <s v="A/R송장 (IN)"/>
    <n v="6000"/>
    <s v="M"/>
    <n v="13.44"/>
    <n v="0.24"/>
    <n v="1452"/>
  </r>
  <r>
    <x v="3"/>
    <s v="顾客"/>
    <s v="內需"/>
    <s v="-無-"/>
    <s v="C00001"/>
    <x v="2"/>
    <s v="江苏京信电子有限公司(Cable)"/>
    <s v="자동차(일반)"/>
    <s v="CHFUS"/>
    <n v="100002378"/>
    <s v="CHFUS"/>
    <s v="0.22SQ"/>
    <s v="W"/>
    <m/>
    <n v="3000"/>
    <s v="완제품"/>
    <s v="CHFUS 0.22SQ(완제품)"/>
    <s v="A/R송장 (IN)"/>
    <n v="6000"/>
    <s v="M"/>
    <n v="13.44"/>
    <n v="0.24"/>
    <n v="1452"/>
  </r>
  <r>
    <x v="3"/>
    <s v="顾客"/>
    <s v="內需"/>
    <s v="-無-"/>
    <s v="C00001"/>
    <x v="2"/>
    <s v="江苏京信电子有限公司(Cable)"/>
    <s v="자동차(일반)"/>
    <s v="CHFUS"/>
    <n v="100002367"/>
    <s v="CHFUS"/>
    <s v="0.22SQ"/>
    <s v="O"/>
    <m/>
    <n v="3000"/>
    <s v="완제품"/>
    <s v="CHFUS 0.22SQ(완제품)"/>
    <s v="A/R송장 (IN)"/>
    <n v="3000"/>
    <s v="M"/>
    <n v="6.72"/>
    <n v="0.24"/>
    <n v="726"/>
  </r>
  <r>
    <x v="3"/>
    <s v="顾客"/>
    <s v="內需"/>
    <s v="-無-"/>
    <s v="C00001"/>
    <x v="2"/>
    <s v="江苏京信电子有限公司(Cable)"/>
    <s v="자동차(일반)"/>
    <s v="CHFUS"/>
    <n v="100002369"/>
    <s v="CHFUS"/>
    <s v="0.22SQ"/>
    <s v="G"/>
    <m/>
    <n v="3000"/>
    <s v="완제품"/>
    <s v="CHFUS 0.22SQ(완제품)"/>
    <s v="A/R송장 (IN)"/>
    <n v="3000"/>
    <s v="M"/>
    <n v="6.72"/>
    <n v="0.24"/>
    <n v="726"/>
  </r>
  <r>
    <x v="3"/>
    <s v="顾客"/>
    <s v="內需"/>
    <s v="-無-"/>
    <s v="C00001"/>
    <x v="2"/>
    <s v="江苏京信电子有限公司(Cable)"/>
    <s v="자동차(일반)"/>
    <s v="CHFUS"/>
    <n v="100002381"/>
    <s v="CHFUS"/>
    <s v="0.22SQ"/>
    <s v="Y"/>
    <m/>
    <n v="3000"/>
    <s v="완제품"/>
    <s v="CHFUS 0.22SQ(완제품)"/>
    <s v="A/R송장 (IN)"/>
    <n v="3000"/>
    <s v="M"/>
    <n v="6.72"/>
    <n v="0.24"/>
    <n v="726"/>
  </r>
  <r>
    <x v="3"/>
    <s v="顾客"/>
    <s v="內需"/>
    <s v="-無-"/>
    <s v="C00001"/>
    <x v="2"/>
    <s v="江苏京信电子有限公司(Cable)"/>
    <s v="자동차(일반)"/>
    <s v="CHFUS"/>
    <n v="100002365"/>
    <s v="CHFUS"/>
    <s v="0.22SQ"/>
    <s v="Br"/>
    <m/>
    <n v="3000"/>
    <s v="완제품"/>
    <s v="CHFUS 0.22SQ(완제품)"/>
    <s v="A/R송장 (IN)"/>
    <n v="12000"/>
    <s v="M"/>
    <n v="26.88"/>
    <n v="0.24"/>
    <n v="2904"/>
  </r>
  <r>
    <x v="3"/>
    <s v="顾客"/>
    <s v="內需"/>
    <s v="-無-"/>
    <s v="C00001"/>
    <x v="2"/>
    <s v="江苏京信电子有限公司(Cable)"/>
    <s v="자동차(일반)"/>
    <s v="CHFUS"/>
    <n v="100002374"/>
    <s v="CHFUS"/>
    <s v="0.22SQ"/>
    <s v="P"/>
    <m/>
    <n v="3000"/>
    <s v="완제품"/>
    <s v="CHFUS 0.22SQ(완제품)"/>
    <s v="A/R송장 (IN)"/>
    <n v="9000"/>
    <s v="M"/>
    <n v="20.16"/>
    <n v="0.24"/>
    <n v="2178"/>
  </r>
  <r>
    <x v="3"/>
    <s v="顾客"/>
    <s v="內需"/>
    <s v="-無-"/>
    <s v="C00001"/>
    <x v="2"/>
    <s v="江苏京信电子有限公司(Cable)"/>
    <s v="자동차(일반)"/>
    <s v="CHFUS"/>
    <n v="100002378"/>
    <s v="CHFUS"/>
    <s v="0.22SQ"/>
    <s v="W"/>
    <m/>
    <n v="3000"/>
    <s v="완제품"/>
    <s v="CHFUS 0.22SQ(완제품)"/>
    <s v="A/R송장 (IN)"/>
    <n v="2600"/>
    <s v="M"/>
    <n v="5.82"/>
    <n v="0.24"/>
    <n v="629.20000000000005"/>
  </r>
  <r>
    <x v="3"/>
    <s v="顾客"/>
    <s v="內需"/>
    <s v="-無-"/>
    <s v="C00001"/>
    <x v="2"/>
    <s v="江苏京信电子有限公司(Cable)"/>
    <s v="자동차(일반)"/>
    <s v="CHFUS"/>
    <n v="100002378"/>
    <s v="CHFUS"/>
    <s v="0.22SQ"/>
    <s v="W"/>
    <m/>
    <n v="3000"/>
    <s v="완제품"/>
    <s v="CHFUS 0.22SQ(완제품)"/>
    <s v="A/R송장 (IN)"/>
    <n v="18000"/>
    <s v="M"/>
    <n v="40.32"/>
    <n v="0.24"/>
    <n v="4356"/>
  </r>
  <r>
    <x v="3"/>
    <s v="顾客"/>
    <s v="內需"/>
    <s v="-無-"/>
    <s v="C00001"/>
    <x v="2"/>
    <s v="江苏京信电子有限公司(Cable)"/>
    <s v="자동차(일반)"/>
    <s v="CHFUS"/>
    <n v="100002372"/>
    <s v="CHFUS"/>
    <s v="0.22SQ"/>
    <s v="L"/>
    <m/>
    <n v="3000"/>
    <s v="완제품"/>
    <s v="CHFUS 0.22SQ(완제품)"/>
    <s v="A/R송장 (IN)"/>
    <n v="15000"/>
    <s v="M"/>
    <n v="33.6"/>
    <n v="0.24"/>
    <n v="3630"/>
  </r>
  <r>
    <x v="3"/>
    <s v="顾客"/>
    <s v="內需"/>
    <s v="-無-"/>
    <s v="C00001"/>
    <x v="2"/>
    <s v="江苏京信电子有限公司(Cable)"/>
    <s v="자동차(일반)"/>
    <s v="CHFUS"/>
    <n v="100002376"/>
    <s v="CHFUS"/>
    <s v="0.22SQ"/>
    <s v="R"/>
    <m/>
    <n v="3000"/>
    <s v="완제품"/>
    <s v="CHFUS 0.22SQ(완제품)"/>
    <s v="A/R송장 (IN)"/>
    <n v="6000"/>
    <s v="M"/>
    <n v="13.44"/>
    <n v="0.24"/>
    <n v="1452"/>
  </r>
  <r>
    <x v="3"/>
    <s v="顾客"/>
    <s v="內需"/>
    <s v="-無-"/>
    <s v="C00001"/>
    <x v="2"/>
    <s v="江苏京信电子有限公司(Cable)"/>
    <s v="자동차(일반)"/>
    <s v="CHFUS"/>
    <n v="100002372"/>
    <s v="CHFUS"/>
    <s v="0.22SQ"/>
    <s v="L"/>
    <m/>
    <n v="3000"/>
    <s v="완제품"/>
    <s v="CHFUS 0.22SQ(완제품)"/>
    <s v="A/R송장 (IN)"/>
    <n v="5400"/>
    <s v="M"/>
    <n v="12.1"/>
    <n v="0.24"/>
    <n v="1306.8"/>
  </r>
  <r>
    <x v="3"/>
    <s v="顾客"/>
    <s v="內需"/>
    <s v="-無-"/>
    <s v="C00001"/>
    <x v="2"/>
    <s v="江苏京信电子有限公司(Cable)"/>
    <s v="자동차(일반)"/>
    <s v="CHFUS"/>
    <n v="100002363"/>
    <s v="CHFUS"/>
    <s v="0.22SQ"/>
    <s v="B"/>
    <m/>
    <n v="3000"/>
    <s v="완제품"/>
    <s v="CHFUS 0.22SQ(완제품)"/>
    <s v="A/R송장 (IN)"/>
    <n v="6000"/>
    <s v="M"/>
    <n v="13.44"/>
    <n v="0.24"/>
    <n v="1452"/>
  </r>
  <r>
    <x v="3"/>
    <s v="顾客"/>
    <s v="內需"/>
    <s v="-無-"/>
    <s v="C00001"/>
    <x v="2"/>
    <s v="江苏京信电子有限公司(Cable)"/>
    <s v="자동차(일반)"/>
    <s v="CHFUS"/>
    <n v="100002365"/>
    <s v="CHFUS"/>
    <s v="0.22SQ"/>
    <s v="Br"/>
    <m/>
    <n v="3000"/>
    <s v="완제품"/>
    <s v="CHFUS 0.22SQ(완제품)"/>
    <s v="A/R송장 (IN)"/>
    <n v="9800"/>
    <s v="M"/>
    <n v="21.95"/>
    <n v="0.24"/>
    <n v="2371.6"/>
  </r>
  <r>
    <x v="3"/>
    <s v="顾客"/>
    <s v="內需"/>
    <s v="-無-"/>
    <s v="C00001"/>
    <x v="2"/>
    <s v="江苏京信电子有限公司(Cable)"/>
    <s v="자동차(일반)"/>
    <s v="CHFUS"/>
    <n v="100002369"/>
    <s v="CHFUS"/>
    <s v="0.22SQ"/>
    <s v="G"/>
    <m/>
    <n v="3000"/>
    <s v="완제품"/>
    <s v="CHFUS 0.22SQ(완제품)"/>
    <s v="A/R송장 (IN)"/>
    <n v="6000"/>
    <s v="M"/>
    <n v="13.44"/>
    <n v="0.24"/>
    <n v="1452"/>
  </r>
  <r>
    <x v="3"/>
    <s v="顾客"/>
    <s v="內需"/>
    <s v="-無-"/>
    <s v="C00001"/>
    <x v="2"/>
    <s v="江苏京信电子有限公司(Cable)"/>
    <s v="자동차(일반)"/>
    <s v="CHFUS"/>
    <n v="100002361"/>
    <s v="CHFUS"/>
    <s v="0.22SQ"/>
    <s v="Gr"/>
    <m/>
    <n v="3000"/>
    <s v="완제품"/>
    <s v="CHFUS 0.22SQ(완제품)"/>
    <s v="A/R송장 (IN)"/>
    <n v="9000"/>
    <s v="M"/>
    <n v="20.16"/>
    <n v="0.24"/>
    <n v="2178"/>
  </r>
  <r>
    <x v="3"/>
    <s v="顾客"/>
    <s v="內需"/>
    <s v="-無-"/>
    <s v="C00001"/>
    <x v="2"/>
    <s v="江苏京信电子有限公司(Cable)"/>
    <s v="자동차(일반)"/>
    <s v="CHFUS"/>
    <n v="100002372"/>
    <s v="CHFUS"/>
    <s v="0.22SQ"/>
    <s v="L"/>
    <m/>
    <n v="3000"/>
    <s v="완제품"/>
    <s v="CHFUS 0.22SQ(완제품)"/>
    <s v="A/R송장 (IN)"/>
    <n v="9000"/>
    <s v="M"/>
    <n v="20.16"/>
    <n v="0.24"/>
    <n v="2178"/>
  </r>
  <r>
    <x v="3"/>
    <s v="顾客"/>
    <s v="內需"/>
    <s v="-無-"/>
    <s v="C00001"/>
    <x v="2"/>
    <s v="江苏京信电子有限公司(Cable)"/>
    <s v="자동차(일반)"/>
    <s v="CHFUS"/>
    <n v="100002367"/>
    <s v="CHFUS"/>
    <s v="0.22SQ"/>
    <s v="O"/>
    <m/>
    <n v="3000"/>
    <s v="완제품"/>
    <s v="CHFUS 0.22SQ(완제품)"/>
    <s v="A/R송장 (IN)"/>
    <n v="3000"/>
    <s v="M"/>
    <n v="6.72"/>
    <n v="0.24"/>
    <n v="726"/>
  </r>
  <r>
    <x v="3"/>
    <s v="顾客"/>
    <s v="內需"/>
    <s v="-無-"/>
    <s v="C00001"/>
    <x v="2"/>
    <s v="江苏京信电子有限公司(Cable)"/>
    <s v="자동차(일반)"/>
    <s v="CHFUS"/>
    <n v="100002374"/>
    <s v="CHFUS"/>
    <s v="0.22SQ"/>
    <s v="P"/>
    <m/>
    <n v="3000"/>
    <s v="완제품"/>
    <s v="CHFUS 0.22SQ(완제품)"/>
    <s v="A/R송장 (IN)"/>
    <n v="6000"/>
    <s v="M"/>
    <n v="13.44"/>
    <n v="0.24"/>
    <n v="1452"/>
  </r>
  <r>
    <x v="3"/>
    <s v="顾客"/>
    <s v="內需"/>
    <s v="-無-"/>
    <s v="C00001"/>
    <x v="2"/>
    <s v="江苏京信电子有限公司(Cable)"/>
    <s v="자동차(일반)"/>
    <s v="CHFUS"/>
    <n v="100002376"/>
    <s v="CHFUS"/>
    <s v="0.22SQ"/>
    <s v="R"/>
    <m/>
    <n v="3000"/>
    <s v="완제품"/>
    <s v="CHFUS 0.22SQ(완제품)"/>
    <s v="A/R송장 (IN)"/>
    <n v="9000"/>
    <s v="M"/>
    <n v="20.16"/>
    <n v="0.24"/>
    <n v="2178"/>
  </r>
  <r>
    <x v="3"/>
    <s v="顾客"/>
    <s v="內需"/>
    <s v="-無-"/>
    <s v="C00001"/>
    <x v="2"/>
    <s v="江苏京信电子有限公司(Cable)"/>
    <s v="자동차(일반)"/>
    <s v="CHFUS"/>
    <n v="100002378"/>
    <s v="CHFUS"/>
    <s v="0.22SQ"/>
    <s v="W"/>
    <m/>
    <n v="3000"/>
    <s v="완제품"/>
    <s v="CHFUS 0.22SQ(완제품)"/>
    <s v="A/R송장 (IN)"/>
    <n v="15000"/>
    <s v="M"/>
    <n v="33.6"/>
    <n v="0.24"/>
    <n v="3630"/>
  </r>
  <r>
    <x v="3"/>
    <s v="顾客"/>
    <s v="內需"/>
    <s v="-無-"/>
    <s v="C00001"/>
    <x v="2"/>
    <s v="江苏京信电子有限公司(Cable)"/>
    <s v="자동차(일반)"/>
    <s v="CHFUS"/>
    <n v="100002381"/>
    <s v="CHFUS"/>
    <s v="0.22SQ"/>
    <s v="Y"/>
    <m/>
    <n v="3000"/>
    <s v="완제품"/>
    <s v="CHFUS 0.22SQ(완제품)"/>
    <s v="A/R송장 (IN)"/>
    <n v="12000"/>
    <s v="M"/>
    <n v="26.88"/>
    <n v="0.24"/>
    <n v="2904"/>
  </r>
  <r>
    <x v="3"/>
    <s v="顾客"/>
    <s v="內需"/>
    <s v="-無-"/>
    <s v="C00001"/>
    <x v="2"/>
    <s v="江苏京信电子有限公司(Cable)"/>
    <s v="자동차(일반)"/>
    <s v="CHFUS"/>
    <n v="100002381"/>
    <s v="CHFUS"/>
    <s v="0.22SQ"/>
    <s v="Y"/>
    <m/>
    <n v="3000"/>
    <s v="완제품"/>
    <s v="CHFUS 0.22SQ(완제품)"/>
    <s v="A/R송장 (IN)"/>
    <n v="9000"/>
    <s v="M"/>
    <n v="20.16"/>
    <n v="0.24"/>
    <n v="2178"/>
  </r>
  <r>
    <x v="3"/>
    <s v="顾客"/>
    <s v="內需"/>
    <s v="-無-"/>
    <s v="C00001"/>
    <x v="2"/>
    <s v="江苏京信电子有限公司(Cable)"/>
    <s v="자동차(일반)"/>
    <s v="CHFUS"/>
    <n v="100002361"/>
    <s v="CHFUS"/>
    <s v="0.22SQ"/>
    <s v="Gr"/>
    <m/>
    <n v="3000"/>
    <s v="완제품"/>
    <s v="CHFUS 0.22SQ(완제품)"/>
    <s v="A/R송장 (IN)"/>
    <n v="9000"/>
    <s v="M"/>
    <n v="20.16"/>
    <n v="0.24"/>
    <n v="2178"/>
  </r>
  <r>
    <x v="3"/>
    <s v="顾客"/>
    <s v="內需"/>
    <s v="-無-"/>
    <s v="C00001"/>
    <x v="2"/>
    <s v="江苏京信电子有限公司(Cable)"/>
    <s v="자동차(일반)"/>
    <s v="CHFUS"/>
    <n v="100002372"/>
    <s v="CHFUS"/>
    <s v="0.22SQ"/>
    <s v="L"/>
    <m/>
    <n v="3000"/>
    <s v="완제품"/>
    <s v="CHFUS 0.22SQ(완제품)"/>
    <s v="A/R송장 (IN)"/>
    <n v="15000"/>
    <s v="M"/>
    <n v="33.6"/>
    <n v="0.24"/>
    <n v="3630"/>
  </r>
  <r>
    <x v="3"/>
    <s v="顾客"/>
    <s v="內需"/>
    <s v="-無-"/>
    <s v="C00001"/>
    <x v="2"/>
    <s v="江苏京信电子有限公司(Cable)"/>
    <s v="자동차(일반)"/>
    <s v="CHFUS"/>
    <n v="100002363"/>
    <s v="CHFUS"/>
    <s v="0.22SQ"/>
    <s v="B"/>
    <m/>
    <n v="3000"/>
    <s v="완제품"/>
    <s v="CHFUS 0.22SQ(완제품)"/>
    <s v="A/R송장 (IN)"/>
    <n v="3000"/>
    <s v="M"/>
    <n v="6.72"/>
    <n v="0.24"/>
    <n v="726"/>
  </r>
  <r>
    <x v="3"/>
    <s v="顾客"/>
    <s v="內需"/>
    <s v="-無-"/>
    <s v="C00001"/>
    <x v="2"/>
    <s v="江苏京信电子有限公司(Cable)"/>
    <s v="자동차(일반)"/>
    <s v="CHFUS"/>
    <n v="100002361"/>
    <s v="CHFUS"/>
    <s v="0.22SQ"/>
    <s v="Gr"/>
    <m/>
    <n v="3000"/>
    <s v="완제품"/>
    <s v="CHFUS 0.22SQ(완제품)"/>
    <s v="A/R송장 (IN)"/>
    <n v="3000"/>
    <s v="M"/>
    <n v="6.72"/>
    <n v="0.24"/>
    <n v="726"/>
  </r>
  <r>
    <x v="3"/>
    <s v="顾客"/>
    <s v="內需"/>
    <s v="-無-"/>
    <s v="C00001"/>
    <x v="2"/>
    <s v="江苏京信电子有限公司(Cable)"/>
    <s v="자동차(일반)"/>
    <s v="CHFUS"/>
    <n v="100002365"/>
    <s v="CHFUS"/>
    <s v="0.22SQ"/>
    <s v="Br"/>
    <m/>
    <n v="3000"/>
    <s v="완제품"/>
    <s v="CHFUS 0.22SQ(완제품)"/>
    <s v="A/R송장 (IN)"/>
    <n v="6000"/>
    <s v="M"/>
    <n v="13.44"/>
    <n v="0.24"/>
    <n v="1452"/>
  </r>
  <r>
    <x v="3"/>
    <s v="顾客"/>
    <s v="內需"/>
    <s v="-無-"/>
    <s v="C00001"/>
    <x v="2"/>
    <s v="江苏京信电子有限公司(Cable)"/>
    <s v="자동차(일반)"/>
    <s v="CHFUS"/>
    <n v="100002374"/>
    <s v="CHFUS"/>
    <s v="0.22SQ"/>
    <s v="P"/>
    <m/>
    <n v="3000"/>
    <s v="완제품"/>
    <s v="CHFUS 0.22SQ(완제품)"/>
    <s v="A/R송장 (IN)"/>
    <n v="6000"/>
    <s v="M"/>
    <n v="13.44"/>
    <n v="0.24"/>
    <n v="1452"/>
  </r>
  <r>
    <x v="3"/>
    <s v="顾客"/>
    <s v="內需"/>
    <s v="-無-"/>
    <s v="C00001"/>
    <x v="2"/>
    <s v="江苏京信电子有限公司(Cable)"/>
    <s v="자동차(일반)"/>
    <s v="CHFUS"/>
    <n v="100002378"/>
    <s v="CHFUS"/>
    <s v="0.22SQ"/>
    <s v="W"/>
    <m/>
    <n v="3000"/>
    <s v="완제품"/>
    <s v="CHFUS 0.22SQ(완제품)"/>
    <s v="A/R송장 (IN)"/>
    <n v="12000"/>
    <s v="M"/>
    <n v="26.88"/>
    <n v="0.24"/>
    <n v="2904"/>
  </r>
  <r>
    <x v="3"/>
    <s v="顾客"/>
    <s v="內需"/>
    <s v="-無-"/>
    <s v="C00001"/>
    <x v="2"/>
    <s v="江苏京信电子有限公司(Cable)"/>
    <s v="자동차(일반)"/>
    <s v="CHFUS"/>
    <n v="100002372"/>
    <s v="CHFUS"/>
    <s v="0.22SQ"/>
    <s v="L"/>
    <m/>
    <n v="3000"/>
    <s v="완제품"/>
    <s v="CHFUS 0.22SQ(완제품)"/>
    <s v="A/R송장 (IN)"/>
    <n v="12000"/>
    <s v="M"/>
    <n v="26.88"/>
    <n v="0.24"/>
    <n v="2904"/>
  </r>
  <r>
    <x v="3"/>
    <s v="顾客"/>
    <s v="內需"/>
    <s v="-無-"/>
    <s v="C00001"/>
    <x v="2"/>
    <s v="江苏京信电子有限公司(Cable)"/>
    <s v="자동차(일반)"/>
    <s v="CHFUS"/>
    <n v="100002363"/>
    <s v="CHFUS"/>
    <s v="0.22SQ"/>
    <s v="B"/>
    <m/>
    <n v="3000"/>
    <s v="완제품"/>
    <s v="CHFUS 0.22SQ(완제품)"/>
    <s v="A/R송장 (IN)"/>
    <n v="3000"/>
    <s v="M"/>
    <n v="6.72"/>
    <n v="0.24"/>
    <n v="726"/>
  </r>
  <r>
    <x v="3"/>
    <s v="顾客"/>
    <s v="內需"/>
    <s v="-無-"/>
    <s v="C00001"/>
    <x v="2"/>
    <s v="江苏京信电子有限公司(Cable)"/>
    <s v="자동차(일반)"/>
    <s v="CHFUS"/>
    <n v="100002367"/>
    <s v="CHFUS"/>
    <s v="0.22SQ"/>
    <s v="O"/>
    <m/>
    <n v="3000"/>
    <s v="완제품"/>
    <s v="CHFUS 0.22SQ(완제품)"/>
    <s v="A/R송장 (IN)"/>
    <n v="6000"/>
    <s v="M"/>
    <n v="13.44"/>
    <n v="0.24"/>
    <n v="1452"/>
  </r>
  <r>
    <x v="3"/>
    <s v="顾客"/>
    <s v="內需"/>
    <s v="-無-"/>
    <s v="C00001"/>
    <x v="2"/>
    <s v="江苏京信电子有限公司(Cable)"/>
    <s v="자동차(일반)"/>
    <s v="CHFUS"/>
    <n v="100002376"/>
    <s v="CHFUS"/>
    <s v="0.22SQ"/>
    <s v="R"/>
    <m/>
    <n v="3000"/>
    <s v="완제품"/>
    <s v="CHFUS 0.22SQ(완제품)"/>
    <s v="A/R송장 (IN)"/>
    <n v="3000"/>
    <s v="M"/>
    <n v="6.72"/>
    <n v="0.24"/>
    <n v="726"/>
  </r>
  <r>
    <x v="3"/>
    <s v="顾客"/>
    <s v="內需"/>
    <s v="-無-"/>
    <s v="C00001"/>
    <x v="2"/>
    <s v="江苏京信电子有限公司(Cable)"/>
    <s v="자동차(조사)"/>
    <s v="AVXF"/>
    <n v="100002815"/>
    <s v="AVXF"/>
    <s v="8SQ"/>
    <s v="R"/>
    <m/>
    <n v="150"/>
    <s v="완제품"/>
    <s v="AVXF 8SQ(완제품)"/>
    <s v="A/R송장 (IN)"/>
    <n v="3000"/>
    <s v="M"/>
    <n v="214.51"/>
    <n v="5.33"/>
    <n v="16000.5"/>
  </r>
  <r>
    <x v="3"/>
    <s v="顾客"/>
    <s v="內需"/>
    <s v="-無-"/>
    <s v="C00001"/>
    <x v="2"/>
    <s v="江苏京信电子有限公司(Cable)"/>
    <s v="자동차(조사)"/>
    <s v="AVXF"/>
    <n v="100002812"/>
    <s v="AVXF"/>
    <s v="5SQ"/>
    <s v="R"/>
    <m/>
    <n v="200"/>
    <s v="완제품"/>
    <s v="AVXF 5SQ(완제품)"/>
    <s v="A/R송장 (IN)"/>
    <n v="400"/>
    <s v="M"/>
    <n v="18.829999999999998"/>
    <n v="3.53"/>
    <n v="1413.88"/>
  </r>
  <r>
    <x v="3"/>
    <s v="顾客"/>
    <s v="內需"/>
    <s v="-無-"/>
    <s v="C00001"/>
    <x v="2"/>
    <s v="江苏京信电子有限公司(Cable)"/>
    <s v="자동차(조사)"/>
    <s v="AVXF"/>
    <n v="100002809"/>
    <s v="AVXF"/>
    <s v="5SQ"/>
    <s v="B"/>
    <m/>
    <n v="200"/>
    <s v="완제품"/>
    <s v="AVXF 5SQ(완제품)"/>
    <s v="A/R송장 (IN)"/>
    <n v="400"/>
    <s v="M"/>
    <n v="18.829999999999998"/>
    <n v="3.53"/>
    <n v="1413.88"/>
  </r>
  <r>
    <x v="3"/>
    <s v="顾客"/>
    <s v="內需"/>
    <s v="-無-"/>
    <s v="C00001"/>
    <x v="2"/>
    <s v="江苏京信电子有限公司(Cable)"/>
    <s v="자동차(조사)"/>
    <s v="AVXF"/>
    <n v="100008079"/>
    <s v="AVXF"/>
    <s v="3SQ"/>
    <s v="L"/>
    <s v="NPS"/>
    <n v="1500"/>
    <s v="완제품"/>
    <s v="AVXF 3SQ(완제품)"/>
    <s v="A/R송장 (IN)"/>
    <n v="3000"/>
    <s v="M"/>
    <n v="81.209999999999994"/>
    <n v="2.02"/>
    <n v="6049.5"/>
  </r>
  <r>
    <x v="3"/>
    <s v="顾客"/>
    <s v="內需"/>
    <s v="-無-"/>
    <s v="C00001"/>
    <x v="2"/>
    <s v="江苏京信电子有限公司(Cable)"/>
    <s v="자동차(조사)"/>
    <s v="AVXF"/>
    <n v="100002822"/>
    <s v="AVXF"/>
    <s v="20SQ"/>
    <s v="B"/>
    <m/>
    <n v="1500"/>
    <s v="완제품"/>
    <s v="AVXF 20SQ(완제품)"/>
    <s v="A/R송장 (IN)"/>
    <n v="1500"/>
    <s v="M"/>
    <n v="267.74"/>
    <n v="12.67"/>
    <n v="19005.150000000001"/>
  </r>
  <r>
    <x v="3"/>
    <s v="顾客"/>
    <s v="內需"/>
    <s v="-無-"/>
    <s v="C00001"/>
    <x v="2"/>
    <s v="江苏京信电子有限公司(Cable)"/>
    <s v="자동차(조사)"/>
    <s v="AVXF"/>
    <n v="100002822"/>
    <s v="AVXF"/>
    <s v="20SQ"/>
    <s v="B"/>
    <m/>
    <n v="1500"/>
    <s v="완제품"/>
    <s v="AVXF 20SQ(완제품)"/>
    <s v="A/R송장 (IN)"/>
    <n v="4450"/>
    <s v="M"/>
    <n v="794.28"/>
    <n v="12.67"/>
    <n v="56381.95"/>
  </r>
  <r>
    <x v="3"/>
    <s v="顾客"/>
    <s v="內需"/>
    <s v="-無-"/>
    <s v="C00001"/>
    <x v="2"/>
    <s v="江苏京信电子有限公司(Cable)"/>
    <s v="자동차(조사)"/>
    <s v="AVXF"/>
    <n v="100002808"/>
    <s v="AVXF"/>
    <s v="3SQ"/>
    <s v="Y"/>
    <m/>
    <n v="300"/>
    <s v="완제품"/>
    <s v="AVXF 3SQ(완제품)"/>
    <s v="A/R송장 (IN)"/>
    <n v="5700"/>
    <s v="M"/>
    <n v="154.30000000000001"/>
    <n v="2.02"/>
    <n v="11494.05"/>
  </r>
  <r>
    <x v="3"/>
    <s v="顾客"/>
    <s v="內需"/>
    <s v="-無-"/>
    <s v="C00001"/>
    <x v="2"/>
    <s v="江苏京信电子有限公司(Cable)"/>
    <s v="자동차(조사)"/>
    <s v="AVXF"/>
    <n v="100002801"/>
    <s v="AVXF"/>
    <s v="3SQ"/>
    <s v="B"/>
    <m/>
    <n v="300"/>
    <s v="완제품"/>
    <s v="AVXF 3SQ(완제품)"/>
    <s v="A/R송장 (IN)"/>
    <n v="600"/>
    <s v="M"/>
    <n v="16.239999999999998"/>
    <n v="2.02"/>
    <n v="1209.9000000000001"/>
  </r>
  <r>
    <x v="3"/>
    <s v="顾客"/>
    <s v="內需"/>
    <s v="-無-"/>
    <s v="C00001"/>
    <x v="2"/>
    <s v="江苏京信电子有限公司(Cable)"/>
    <s v="자동차(조사)"/>
    <s v="AVXF"/>
    <n v="100002806"/>
    <s v="AVXF"/>
    <s v="3SQ"/>
    <s v="R"/>
    <m/>
    <n v="300"/>
    <s v="완제품"/>
    <s v="AVXF 3SQ(완제품)"/>
    <s v="A/R송장 (IN)"/>
    <n v="1200"/>
    <s v="M"/>
    <n v="32.479999999999997"/>
    <n v="2.02"/>
    <n v="2419.8000000000002"/>
  </r>
  <r>
    <x v="3"/>
    <s v="顾客"/>
    <s v="內需"/>
    <s v="-無-"/>
    <s v="C00001"/>
    <x v="2"/>
    <s v="江苏京信电子有限公司(Cable)"/>
    <s v="자동차(조사)"/>
    <s v="AVXF"/>
    <n v="100002803"/>
    <s v="AVXF"/>
    <s v="3SQ"/>
    <s v="G"/>
    <m/>
    <n v="300"/>
    <s v="완제품"/>
    <s v="AVXF 3SQ(완제품)"/>
    <s v="A/R송장 (IN)"/>
    <n v="2100"/>
    <s v="M"/>
    <n v="56.85"/>
    <n v="2.02"/>
    <n v="4234.6499999999996"/>
  </r>
  <r>
    <x v="3"/>
    <s v="顾客"/>
    <s v="內需"/>
    <s v="-無-"/>
    <s v="C00001"/>
    <x v="2"/>
    <s v="江苏京信电子有限公司(Cable)"/>
    <s v="자동차(조사)"/>
    <s v="AVXF"/>
    <n v="100002808"/>
    <s v="AVXF"/>
    <s v="3SQ"/>
    <s v="Y"/>
    <m/>
    <n v="300"/>
    <s v="완제품"/>
    <s v="AVXF 3SQ(완제품)"/>
    <s v="A/R송장 (IN)"/>
    <n v="4200"/>
    <s v="M"/>
    <n v="113.69"/>
    <n v="2.02"/>
    <n v="8469.2999999999993"/>
  </r>
  <r>
    <x v="3"/>
    <s v="顾客"/>
    <s v="內需"/>
    <s v="-無-"/>
    <s v="C00001"/>
    <x v="2"/>
    <s v="江苏京信电子有限公司(Cable)"/>
    <s v="자동차(조사)"/>
    <s v="AVXF"/>
    <n v="100002822"/>
    <s v="AVXF"/>
    <s v="20SQ"/>
    <s v="B"/>
    <m/>
    <n v="1500"/>
    <s v="완제품"/>
    <s v="AVXF 20SQ(완제품)"/>
    <s v="A/R송장 (IN)"/>
    <n v="1500"/>
    <s v="M"/>
    <n v="267.74"/>
    <n v="12.67"/>
    <n v="19005.150000000001"/>
  </r>
  <r>
    <x v="3"/>
    <s v="顾客"/>
    <s v="內需"/>
    <s v="-無-"/>
    <s v="C00001"/>
    <x v="2"/>
    <s v="江苏京信电子有限公司(Cable)"/>
    <s v="자동차(조사)"/>
    <s v="AVXF"/>
    <n v="100008081"/>
    <s v="AVXF"/>
    <s v="3SQ"/>
    <s v="W"/>
    <s v="NPS"/>
    <n v="1500"/>
    <s v="완제품"/>
    <s v="AVXF 3SQ(완제품)"/>
    <s v="A/R송장 (IN)"/>
    <n v="1500"/>
    <s v="M"/>
    <n v="40.61"/>
    <n v="2.02"/>
    <n v="3024.75"/>
  </r>
  <r>
    <x v="3"/>
    <s v="顾客"/>
    <s v="內需"/>
    <s v="-無-"/>
    <s v="C00001"/>
    <x v="2"/>
    <s v="江苏京信电子有限公司(Cable)"/>
    <s v="자동차(조사)"/>
    <s v="AVXF"/>
    <n v="100008078"/>
    <s v="AVXF"/>
    <s v="3SQ"/>
    <s v="B"/>
    <s v="NPS"/>
    <n v="1500"/>
    <s v="완제품"/>
    <s v="AVXF 3SQ(완제품)"/>
    <s v="A/R송장 (IN)"/>
    <n v="9000"/>
    <s v="M"/>
    <n v="243.63"/>
    <n v="2.02"/>
    <n v="18148.5"/>
  </r>
  <r>
    <x v="3"/>
    <s v="顾客"/>
    <s v="內需"/>
    <s v="-無-"/>
    <s v="C00001"/>
    <x v="2"/>
    <s v="江苏京信电子有限公司(Cable)"/>
    <s v="자동차(조사)"/>
    <s v="AVXF"/>
    <n v="100002811"/>
    <s v="AVXF"/>
    <s v="5SQ"/>
    <s v="L"/>
    <m/>
    <n v="200"/>
    <s v="완제품"/>
    <s v="AVXF 5SQ(완제품)"/>
    <s v="A/R송장 (IN)"/>
    <n v="200"/>
    <s v="M"/>
    <n v="9.41"/>
    <n v="3.53"/>
    <n v="706.94"/>
  </r>
  <r>
    <x v="3"/>
    <s v="顾客"/>
    <s v="內需"/>
    <s v="-無-"/>
    <s v="C00001"/>
    <x v="2"/>
    <s v="江苏京信电子有限公司(Cable)"/>
    <s v="자동차(조사)"/>
    <s v="AVXF"/>
    <n v="100002812"/>
    <s v="AVXF"/>
    <s v="5SQ"/>
    <s v="R"/>
    <m/>
    <n v="200"/>
    <s v="완제품"/>
    <s v="AVXF 5SQ(완제품)"/>
    <s v="A/R송장 (IN)"/>
    <n v="1000"/>
    <s v="M"/>
    <n v="47.07"/>
    <n v="3.53"/>
    <n v="3534.7"/>
  </r>
  <r>
    <x v="3"/>
    <s v="顾客"/>
    <s v="內需"/>
    <s v="-無-"/>
    <s v="C00001"/>
    <x v="2"/>
    <s v="江苏京信电子有限公司(Cable)"/>
    <s v="자동차(조사)"/>
    <s v="AVXF"/>
    <n v="100002811"/>
    <s v="AVXF"/>
    <s v="5SQ"/>
    <s v="L"/>
    <m/>
    <n v="200"/>
    <s v="완제품"/>
    <s v="AVXF 5SQ(완제품)"/>
    <s v="A/R송장 (IN)"/>
    <n v="200"/>
    <s v="M"/>
    <n v="9.41"/>
    <n v="3.53"/>
    <n v="706.94"/>
  </r>
  <r>
    <x v="3"/>
    <s v="顾客"/>
    <s v="內需"/>
    <s v="-無-"/>
    <s v="C00001"/>
    <x v="2"/>
    <s v="江苏京信电子有限公司(Cable)"/>
    <s v="자동차(조사)"/>
    <s v="AVXF"/>
    <n v="100002818"/>
    <s v="AVXF"/>
    <s v="15SQ"/>
    <s v="B"/>
    <m/>
    <n v="1500"/>
    <s v="완제품"/>
    <s v="AVXF 15SQ(완제품)"/>
    <s v="A/R송장 (IN)"/>
    <n v="1500"/>
    <s v="M"/>
    <n v="200.45"/>
    <n v="9.5"/>
    <n v="14248.05"/>
  </r>
  <r>
    <x v="3"/>
    <s v="顾客"/>
    <s v="內需"/>
    <s v="-無-"/>
    <s v="C00001"/>
    <x v="2"/>
    <s v="江苏京信电子有限公司(Cable)"/>
    <s v="자동차(조사)"/>
    <s v="AVXF"/>
    <n v="100002811"/>
    <s v="AVXF"/>
    <s v="5SQ"/>
    <s v="L"/>
    <m/>
    <n v="200"/>
    <s v="완제품"/>
    <s v="AVXF 5SQ(완제품)"/>
    <s v="A/R송장 (IN)"/>
    <n v="400"/>
    <s v="M"/>
    <n v="18.829999999999998"/>
    <n v="3.53"/>
    <n v="1413.88"/>
  </r>
  <r>
    <x v="3"/>
    <s v="顾客"/>
    <s v="內需"/>
    <s v="-無-"/>
    <s v="C00001"/>
    <x v="2"/>
    <s v="江苏京信电子有限公司(Cable)"/>
    <s v="자동차(조사)"/>
    <s v="AVXF"/>
    <n v="100002811"/>
    <s v="AVXF"/>
    <s v="5SQ"/>
    <s v="L"/>
    <m/>
    <n v="200"/>
    <s v="완제품"/>
    <s v="AVXF 5SQ(완제품)"/>
    <s v="A/R송장 (IN)"/>
    <n v="920"/>
    <s v="M"/>
    <n v="43.3"/>
    <n v="3.53"/>
    <n v="3251.92"/>
  </r>
  <r>
    <x v="3"/>
    <s v="顾客"/>
    <s v="內需"/>
    <s v="-無-"/>
    <s v="C00001"/>
    <x v="2"/>
    <s v="江苏京信电子有限公司(Cable)"/>
    <s v="자동차(조사)"/>
    <s v="AVXF"/>
    <n v="100008080"/>
    <s v="AVXF"/>
    <s v="3SQ"/>
    <s v="R"/>
    <s v="NPS"/>
    <n v="1500"/>
    <s v="완제품"/>
    <s v="AVXF 3SQ(완제품)"/>
    <s v="A/R송장 (IN)"/>
    <n v="9000"/>
    <s v="M"/>
    <n v="243.63"/>
    <n v="2.02"/>
    <n v="18148.5"/>
  </r>
  <r>
    <x v="3"/>
    <s v="顾客"/>
    <s v="內需"/>
    <s v="-無-"/>
    <s v="C00001"/>
    <x v="2"/>
    <s v="江苏京信电子有限公司(Cable)"/>
    <s v="자동차(조사)"/>
    <s v="AVXF"/>
    <n v="100002822"/>
    <s v="AVXF"/>
    <s v="20SQ"/>
    <s v="B"/>
    <m/>
    <n v="1500"/>
    <s v="완제품"/>
    <s v="AVXF 20SQ(완제품)"/>
    <s v="A/R송장 (IN)"/>
    <n v="1500"/>
    <s v="M"/>
    <n v="267.74"/>
    <n v="12.67"/>
    <n v="19005.150000000001"/>
  </r>
  <r>
    <x v="3"/>
    <s v="顾客"/>
    <s v="內需"/>
    <s v="-無-"/>
    <s v="C00001"/>
    <x v="2"/>
    <s v="江苏京信电子有限公司(Cable)"/>
    <s v="자동차(조사)"/>
    <s v="AVXF"/>
    <n v="100008081"/>
    <s v="AVXF"/>
    <s v="3SQ"/>
    <s v="W"/>
    <s v="NPS"/>
    <n v="1500"/>
    <s v="완제품"/>
    <s v="AVXF 3SQ(완제품)"/>
    <s v="A/R송장 (IN)"/>
    <n v="15000"/>
    <s v="M"/>
    <n v="406.05"/>
    <n v="2.02"/>
    <n v="30247.5"/>
  </r>
  <r>
    <x v="3"/>
    <s v="顾客"/>
    <s v="內需"/>
    <s v="-無-"/>
    <s v="C00001"/>
    <x v="2"/>
    <s v="江苏京信电子有限公司(Cable)"/>
    <s v="자동차(조사)"/>
    <s v="AVXF"/>
    <n v="100002815"/>
    <s v="AVXF"/>
    <s v="8SQ"/>
    <s v="R"/>
    <m/>
    <n v="150"/>
    <s v="완제품"/>
    <s v="AVXF 8SQ(완제품)"/>
    <s v="A/R송장 (IN)"/>
    <n v="3130"/>
    <s v="M"/>
    <n v="223.8"/>
    <n v="5.33"/>
    <n v="16693.86"/>
  </r>
  <r>
    <x v="3"/>
    <s v="顾客"/>
    <s v="內需"/>
    <s v="-無-"/>
    <s v="C00001"/>
    <x v="2"/>
    <s v="江苏京信电子有限公司(Cable)"/>
    <s v="자동차(조사)"/>
    <s v="AVXF"/>
    <n v="100002812"/>
    <s v="AVXF"/>
    <s v="5SQ"/>
    <s v="R"/>
    <m/>
    <n v="200"/>
    <s v="완제품"/>
    <s v="AVXF 5SQ(완제품)"/>
    <s v="A/R송장 (IN)"/>
    <n v="1200"/>
    <s v="M"/>
    <n v="56.48"/>
    <n v="3.53"/>
    <n v="4241.6400000000003"/>
  </r>
  <r>
    <x v="3"/>
    <s v="顾客"/>
    <s v="內需"/>
    <s v="-無-"/>
    <s v="C00001"/>
    <x v="2"/>
    <s v="江苏京信电子有限公司(Cable)"/>
    <s v="자동차(조사)"/>
    <s v="AVXF"/>
    <n v="100008081"/>
    <s v="AVXF"/>
    <s v="3SQ"/>
    <s v="W"/>
    <s v="NPS"/>
    <n v="1500"/>
    <s v="완제품"/>
    <s v="AVXF 3SQ(완제품)"/>
    <s v="A/R송장 (IN)"/>
    <n v="3000"/>
    <s v="M"/>
    <n v="81.209999999999994"/>
    <n v="2.02"/>
    <n v="6049.5"/>
  </r>
  <r>
    <x v="3"/>
    <s v="顾客"/>
    <s v="內需"/>
    <s v="-無-"/>
    <s v="C00001"/>
    <x v="2"/>
    <s v="江苏京信电子有限公司(Cable)"/>
    <s v="자동차(조사)"/>
    <s v="AVXF"/>
    <n v="100002815"/>
    <s v="AVXF"/>
    <s v="8SQ"/>
    <s v="R"/>
    <m/>
    <n v="150"/>
    <s v="완제품"/>
    <s v="AVXF 8SQ(완제품)"/>
    <s v="A/R송장 (IN)"/>
    <n v="700"/>
    <s v="M"/>
    <n v="50.05"/>
    <n v="5.33"/>
    <n v="3733.45"/>
  </r>
  <r>
    <x v="3"/>
    <s v="顾客"/>
    <s v="內需"/>
    <s v="-無-"/>
    <s v="C00001"/>
    <x v="2"/>
    <s v="江苏京信电子有限公司(Cable)"/>
    <s v="자동차(조사)"/>
    <s v="AVXF"/>
    <n v="100002812"/>
    <s v="AVXF"/>
    <s v="5SQ"/>
    <s v="R"/>
    <m/>
    <n v="200"/>
    <s v="완제품"/>
    <s v="AVXF 5SQ(완제품)"/>
    <s v="A/R송장 (IN)"/>
    <n v="2000"/>
    <s v="M"/>
    <n v="94.13"/>
    <n v="3.53"/>
    <n v="7069.4"/>
  </r>
  <r>
    <x v="3"/>
    <s v="顾客"/>
    <s v="內需"/>
    <s v="-無-"/>
    <s v="C00001"/>
    <x v="2"/>
    <s v="江苏京信电子有限公司(Cable)"/>
    <s v="자동차(조사)"/>
    <s v="AVXF"/>
    <n v="100008078"/>
    <s v="AVXF"/>
    <s v="3SQ"/>
    <s v="B"/>
    <s v="NPS"/>
    <n v="1500"/>
    <s v="완제품"/>
    <s v="AVXF 3SQ(완제품)"/>
    <s v="A/R송장 (IN)"/>
    <n v="1500"/>
    <s v="M"/>
    <n v="40.61"/>
    <n v="2.02"/>
    <n v="3024.75"/>
  </r>
  <r>
    <x v="3"/>
    <s v="顾客"/>
    <s v="內需"/>
    <s v="-無-"/>
    <s v="C00001"/>
    <x v="2"/>
    <s v="江苏京信电子有限公司(Cable)"/>
    <s v="자동차(조사)"/>
    <s v="AVXF"/>
    <n v="100002822"/>
    <s v="AVXF"/>
    <s v="20SQ"/>
    <s v="B"/>
    <m/>
    <n v="1500"/>
    <s v="완제품"/>
    <s v="AVXF 20SQ(완제품)"/>
    <s v="A/R송장 (IN)"/>
    <n v="4500"/>
    <s v="M"/>
    <n v="803.21"/>
    <n v="12.67"/>
    <n v="57015.45"/>
  </r>
  <r>
    <x v="3"/>
    <s v="顾客"/>
    <s v="內需"/>
    <s v="-無-"/>
    <s v="C00001"/>
    <x v="2"/>
    <s v="江苏京信电子有限公司(Cable)"/>
    <s v="자동차(조사)"/>
    <s v="AVXF"/>
    <n v="100002803"/>
    <s v="AVXF"/>
    <s v="3SQ"/>
    <s v="G"/>
    <m/>
    <n v="300"/>
    <s v="완제품"/>
    <s v="AVXF 3SQ(완제품)"/>
    <s v="A/R송장 (IN)"/>
    <n v="900"/>
    <s v="M"/>
    <n v="24.36"/>
    <n v="2.02"/>
    <n v="1814.85"/>
  </r>
  <r>
    <x v="3"/>
    <s v="顾客"/>
    <s v="內需"/>
    <s v="-無-"/>
    <s v="C00001"/>
    <x v="2"/>
    <s v="江苏京信电子有限公司(Cable)"/>
    <s v="자동차(조사)"/>
    <s v="AVXF"/>
    <n v="100002818"/>
    <s v="AVXF"/>
    <s v="15SQ"/>
    <s v="B"/>
    <m/>
    <n v="1500"/>
    <s v="완제품"/>
    <s v="AVXF 15SQ(완제품)"/>
    <s v="A/R송장 (IN)"/>
    <n v="1500"/>
    <s v="M"/>
    <n v="200.45"/>
    <n v="9.5"/>
    <n v="14248.05"/>
  </r>
  <r>
    <x v="3"/>
    <s v="顾客"/>
    <s v="內需"/>
    <s v="-無-"/>
    <s v="C00001"/>
    <x v="2"/>
    <s v="江苏京信电子有限公司(Cable)"/>
    <s v="자동차(조사)"/>
    <s v="AVXF"/>
    <n v="100002803"/>
    <s v="AVXF"/>
    <s v="3SQ"/>
    <s v="G"/>
    <m/>
    <n v="300"/>
    <s v="완제품"/>
    <s v="AVXF 3SQ(완제품)"/>
    <s v="A/R송장 (IN)"/>
    <n v="3600"/>
    <s v="M"/>
    <n v="97.45"/>
    <n v="2.02"/>
    <n v="7259.4"/>
  </r>
  <r>
    <x v="3"/>
    <s v="顾客"/>
    <s v="內需"/>
    <s v="-無-"/>
    <s v="C00001"/>
    <x v="2"/>
    <s v="江苏京信电子有限公司(Cable)"/>
    <s v="자동차(조사)"/>
    <s v="AVXF"/>
    <n v="100002809"/>
    <s v="AVXF"/>
    <s v="5SQ"/>
    <s v="B"/>
    <m/>
    <n v="200"/>
    <s v="완제품"/>
    <s v="AVXF 5SQ(완제품)"/>
    <s v="A/R송장 (IN)"/>
    <n v="200"/>
    <s v="M"/>
    <n v="9.41"/>
    <n v="3.53"/>
    <n v="706.94"/>
  </r>
  <r>
    <x v="3"/>
    <s v="顾客"/>
    <s v="內需"/>
    <s v="-無-"/>
    <s v="C00001"/>
    <x v="2"/>
    <s v="江苏京信电子有限公司(Cable)"/>
    <s v="자동차(조사)"/>
    <s v="AVXF"/>
    <n v="100002814"/>
    <s v="AVXF"/>
    <s v="8SQ"/>
    <s v="B"/>
    <m/>
    <n v="150"/>
    <s v="완제품"/>
    <s v="AVXF 8SQ(완제품)"/>
    <s v="A/R송장 (IN)"/>
    <n v="1330"/>
    <s v="M"/>
    <n v="95.1"/>
    <n v="5.33"/>
    <n v="7093.56"/>
  </r>
  <r>
    <x v="3"/>
    <s v="顾客"/>
    <s v="內需"/>
    <s v="-無-"/>
    <s v="C00001"/>
    <x v="2"/>
    <s v="江苏京信电子有限公司(Cable)"/>
    <s v="자동차(조사)"/>
    <s v="AVXF"/>
    <n v="100008079"/>
    <s v="AVXF"/>
    <s v="3SQ"/>
    <s v="L"/>
    <s v="NPS"/>
    <n v="1500"/>
    <s v="완제품"/>
    <s v="AVXF 3SQ(완제품)"/>
    <s v="A/R송장 (IN)"/>
    <n v="12000"/>
    <s v="M"/>
    <n v="324.83999999999997"/>
    <n v="2.02"/>
    <n v="24198"/>
  </r>
  <r>
    <x v="3"/>
    <s v="顾客"/>
    <s v="內需"/>
    <s v="-無-"/>
    <s v="C00001"/>
    <x v="2"/>
    <s v="江苏京信电子有限公司(Cable)"/>
    <s v="자동차(조사)"/>
    <s v="AVXF"/>
    <n v="100008080"/>
    <s v="AVXF"/>
    <s v="3SQ"/>
    <s v="R"/>
    <s v="NPS"/>
    <n v="1500"/>
    <s v="완제품"/>
    <s v="AVXF 3SQ(완제품)"/>
    <s v="A/R송장 (IN)"/>
    <n v="7500"/>
    <s v="M"/>
    <n v="203.03"/>
    <n v="2.02"/>
    <n v="15123.75"/>
  </r>
  <r>
    <x v="3"/>
    <s v="顾客"/>
    <s v="內需"/>
    <s v="-無-"/>
    <s v="C00001"/>
    <x v="2"/>
    <s v="江苏京信电子有限公司(Cable)"/>
    <s v="자동차(조사)"/>
    <s v="AVXF"/>
    <n v="100015974"/>
    <s v="AVXF"/>
    <s v="25SQ"/>
    <s v="B"/>
    <m/>
    <n v="1000"/>
    <s v="완제품"/>
    <s v="AVXF 25SQ(완제품)"/>
    <s v="A/R송장 (IN)"/>
    <n v="2000"/>
    <s v="M"/>
    <n v="455.4"/>
    <n v="16.02"/>
    <n v="32047.8"/>
  </r>
  <r>
    <x v="3"/>
    <s v="顾客"/>
    <s v="內需"/>
    <s v="-無-"/>
    <s v="C00001"/>
    <x v="2"/>
    <s v="江苏京信电子有限公司(Cable)"/>
    <s v="자동차(조사)"/>
    <s v="AVXF"/>
    <n v="100008079"/>
    <s v="AVXF"/>
    <s v="3SQ"/>
    <s v="L"/>
    <s v="NPS"/>
    <n v="1500"/>
    <s v="완제품"/>
    <s v="AVXF 3SQ(완제품)"/>
    <s v="A/R송장 (IN)"/>
    <n v="6000"/>
    <s v="M"/>
    <n v="162.41999999999999"/>
    <n v="2.02"/>
    <n v="12099"/>
  </r>
  <r>
    <x v="3"/>
    <s v="顾客"/>
    <s v="內需"/>
    <s v="-無-"/>
    <s v="C00001"/>
    <x v="2"/>
    <s v="江苏京信电子有限公司(Cable)"/>
    <s v="자동차(조사)"/>
    <s v="AVXF"/>
    <n v="100008080"/>
    <s v="AVXF"/>
    <s v="3SQ"/>
    <s v="R"/>
    <s v="NPS"/>
    <n v="1500"/>
    <s v="완제품"/>
    <s v="AVXF 3SQ(완제품)"/>
    <s v="A/R송장 (IN)"/>
    <n v="1500"/>
    <s v="M"/>
    <n v="40.61"/>
    <n v="2.02"/>
    <n v="3024.75"/>
  </r>
  <r>
    <x v="3"/>
    <s v="顾客"/>
    <s v="內需"/>
    <s v="-無-"/>
    <s v="C00001"/>
    <x v="2"/>
    <s v="江苏京信电子有限公司(Cable)"/>
    <s v="자동차(조사)"/>
    <s v="AVXF"/>
    <n v="100002822"/>
    <s v="AVXF"/>
    <s v="20SQ"/>
    <s v="B"/>
    <m/>
    <n v="1500"/>
    <s v="완제품"/>
    <s v="AVXF 20SQ(완제품)"/>
    <s v="A/R송장 (IN)"/>
    <n v="7500"/>
    <s v="M"/>
    <n v="1338.68"/>
    <n v="12.67"/>
    <n v="95025.75"/>
  </r>
  <r>
    <x v="3"/>
    <s v="顾客"/>
    <s v="內需"/>
    <s v="-無-"/>
    <s v="C00001"/>
    <x v="2"/>
    <s v="江苏京信电子有限公司(Cable)"/>
    <s v="자동차(조사)"/>
    <s v="AVXF"/>
    <n v="100002809"/>
    <s v="AVXF"/>
    <s v="5SQ"/>
    <s v="B"/>
    <m/>
    <n v="200"/>
    <s v="완제품"/>
    <s v="AVXF 5SQ(완제품)"/>
    <s v="A/R송장 (IN)"/>
    <n v="1000"/>
    <s v="M"/>
    <n v="47.07"/>
    <n v="3.53"/>
    <n v="3534.7"/>
  </r>
  <r>
    <x v="3"/>
    <s v="顾客"/>
    <s v="內需"/>
    <s v="-無-"/>
    <s v="C00001"/>
    <x v="2"/>
    <s v="江苏京信电子有限公司(Cable)"/>
    <s v="자동차(조사)"/>
    <s v="AVXF"/>
    <n v="100002812"/>
    <s v="AVXF"/>
    <s v="5SQ"/>
    <s v="R"/>
    <m/>
    <n v="200"/>
    <s v="완제품"/>
    <s v="AVXF 5SQ(완제품)"/>
    <s v="A/R송장 (IN)"/>
    <n v="1400"/>
    <s v="M"/>
    <n v="65.89"/>
    <n v="3.53"/>
    <n v="4948.58"/>
  </r>
  <r>
    <x v="3"/>
    <s v="顾客"/>
    <s v="內需"/>
    <s v="-無-"/>
    <s v="C00001"/>
    <x v="2"/>
    <s v="江苏京信电子有限公司(Cable)"/>
    <s v="자동차(조사)"/>
    <s v="AVXF"/>
    <n v="100002811"/>
    <s v="AVXF"/>
    <s v="5SQ"/>
    <s v="L"/>
    <m/>
    <n v="200"/>
    <s v="완제품"/>
    <s v="AVXF 5SQ(완제품)"/>
    <s v="A/R송장 (IN)"/>
    <n v="400"/>
    <s v="M"/>
    <n v="18.829999999999998"/>
    <n v="3.53"/>
    <n v="1413.88"/>
  </r>
  <r>
    <x v="3"/>
    <s v="顾客"/>
    <s v="內需"/>
    <s v="-無-"/>
    <s v="C00001"/>
    <x v="2"/>
    <s v="江苏京信电子有限公司(Cable)"/>
    <s v="자동차(조사)"/>
    <s v="AVXF"/>
    <n v="100008079"/>
    <s v="AVXF"/>
    <s v="3SQ"/>
    <s v="L"/>
    <s v="NPS"/>
    <n v="1500"/>
    <s v="완제품"/>
    <s v="AVXF 3SQ(완제품)"/>
    <s v="A/R송장 (IN)"/>
    <n v="1500"/>
    <s v="M"/>
    <n v="40.61"/>
    <n v="2.02"/>
    <n v="3024.75"/>
  </r>
  <r>
    <x v="3"/>
    <s v="顾客"/>
    <s v="內需"/>
    <s v="-無-"/>
    <s v="C00001"/>
    <x v="2"/>
    <s v="江苏京信电子有限公司(Cable)"/>
    <s v="자동차(조사)"/>
    <s v="AVXF"/>
    <n v="100008078"/>
    <s v="AVXF"/>
    <s v="3SQ"/>
    <s v="B"/>
    <s v="NPS"/>
    <n v="1500"/>
    <s v="완제품"/>
    <s v="AVXF 3SQ(완제품)"/>
    <s v="A/R송장 (IN)"/>
    <n v="6000"/>
    <s v="M"/>
    <n v="162.41999999999999"/>
    <n v="2.02"/>
    <n v="12099"/>
  </r>
  <r>
    <x v="3"/>
    <s v="顾客"/>
    <s v="內需"/>
    <s v="-無-"/>
    <s v="C00001"/>
    <x v="2"/>
    <s v="江苏京信电子有限公司(Cable)"/>
    <s v="자동차(조사)"/>
    <s v="AVXF"/>
    <n v="100008080"/>
    <s v="AVXF"/>
    <s v="3SQ"/>
    <s v="R"/>
    <s v="NPS"/>
    <n v="1500"/>
    <s v="완제품"/>
    <s v="AVXF 3SQ(완제품)"/>
    <s v="A/R송장 (IN)"/>
    <n v="4500"/>
    <s v="M"/>
    <n v="121.82"/>
    <n v="2.02"/>
    <n v="9074.25"/>
  </r>
  <r>
    <x v="3"/>
    <s v="顾客"/>
    <s v="內需"/>
    <s v="-無-"/>
    <s v="C00001"/>
    <x v="2"/>
    <s v="江苏京信电子有限公司(Cable)"/>
    <s v="자동차(조사)"/>
    <s v="AVXF"/>
    <n v="100008081"/>
    <s v="AVXF"/>
    <s v="3SQ"/>
    <s v="W"/>
    <s v="NPS"/>
    <n v="1500"/>
    <s v="완제품"/>
    <s v="AVXF 3SQ(완제품)"/>
    <s v="A/R송장 (IN)"/>
    <n v="1500"/>
    <s v="M"/>
    <n v="40.61"/>
    <n v="2.02"/>
    <n v="3024.75"/>
  </r>
  <r>
    <x v="3"/>
    <s v="顾客"/>
    <s v="內需"/>
    <s v="-無-"/>
    <s v="C00001"/>
    <x v="2"/>
    <s v="江苏京信电子有限公司(Cable)"/>
    <s v="자동차(조사)"/>
    <s v="AVXF"/>
    <n v="100002815"/>
    <s v="AVXF"/>
    <s v="8SQ"/>
    <s v="R"/>
    <m/>
    <n v="150"/>
    <s v="완제품"/>
    <s v="AVXF 8SQ(완제품)"/>
    <s v="A/R송장 (IN)"/>
    <n v="3600"/>
    <s v="M"/>
    <n v="257.41000000000003"/>
    <n v="5.33"/>
    <n v="19200.599999999999"/>
  </r>
  <r>
    <x v="3"/>
    <s v="顾客"/>
    <s v="內需"/>
    <s v="-無-"/>
    <s v="C00001"/>
    <x v="2"/>
    <s v="江苏京信电子有限公司(Cable)"/>
    <s v="자동차(조사)"/>
    <s v="AVXF"/>
    <n v="100002801"/>
    <s v="AVXF"/>
    <s v="3SQ"/>
    <s v="B"/>
    <m/>
    <n v="300"/>
    <s v="완제품"/>
    <s v="AVXF 3SQ(완제품)"/>
    <s v="A/R송장 (IN)"/>
    <n v="300"/>
    <s v="M"/>
    <n v="8.1199999999999992"/>
    <n v="2.02"/>
    <n v="604.95000000000005"/>
  </r>
  <r>
    <x v="3"/>
    <s v="顾客"/>
    <s v="內需"/>
    <s v="-無-"/>
    <s v="C00001"/>
    <x v="2"/>
    <s v="江苏京信电子有限公司(Cable)"/>
    <s v="자동차(조사)"/>
    <s v="AVXF"/>
    <n v="100002806"/>
    <s v="AVXF"/>
    <s v="3SQ"/>
    <s v="R"/>
    <m/>
    <n v="300"/>
    <s v="완제품"/>
    <s v="AVXF 3SQ(완제품)"/>
    <s v="A/R송장 (IN)"/>
    <n v="900"/>
    <s v="M"/>
    <n v="24.36"/>
    <n v="2.02"/>
    <n v="1814.85"/>
  </r>
  <r>
    <x v="3"/>
    <s v="顾客"/>
    <s v="內需"/>
    <s v="-無-"/>
    <s v="C00001"/>
    <x v="2"/>
    <s v="江苏京信电子有限公司(Cable)"/>
    <s v="자동차(조사)"/>
    <s v="AVXF"/>
    <n v="100008081"/>
    <s v="AVXF"/>
    <s v="3SQ"/>
    <s v="W"/>
    <s v="NPS"/>
    <n v="1500"/>
    <s v="완제품"/>
    <s v="AVXF 3SQ(완제품)"/>
    <s v="A/R송장 (IN)"/>
    <n v="4500"/>
    <s v="M"/>
    <n v="121.82"/>
    <n v="2.02"/>
    <n v="9074.25"/>
  </r>
  <r>
    <x v="3"/>
    <s v="顾客"/>
    <s v="內需"/>
    <s v="-無-"/>
    <s v="C00001"/>
    <x v="2"/>
    <s v="江苏京信电子有限公司(Cable)"/>
    <s v="자동차(조사)"/>
    <s v="AVXF"/>
    <n v="100015974"/>
    <s v="AVXF"/>
    <s v="25SQ"/>
    <s v="B"/>
    <m/>
    <n v="1000"/>
    <s v="완제품"/>
    <s v="AVXF 25SQ(완제품)"/>
    <s v="A/R송장 (IN)"/>
    <n v="2000"/>
    <s v="M"/>
    <n v="455.4"/>
    <n v="16.02"/>
    <n v="32047.8"/>
  </r>
  <r>
    <x v="3"/>
    <s v="顾客"/>
    <s v="內需"/>
    <s v="-無-"/>
    <s v="C00001"/>
    <x v="2"/>
    <s v="江苏京信电子有限公司(Cable)"/>
    <s v="자동차(조사)"/>
    <s v="AVXF"/>
    <n v="100008081"/>
    <s v="AVXF"/>
    <s v="3SQ"/>
    <s v="W"/>
    <s v="NPS"/>
    <n v="1500"/>
    <s v="완제품"/>
    <s v="AVXF 3SQ(완제품)"/>
    <s v="A/R송장 (IN)"/>
    <n v="10500"/>
    <s v="M"/>
    <n v="284.24"/>
    <n v="2.02"/>
    <n v="21173.25"/>
  </r>
  <r>
    <x v="3"/>
    <s v="顾客"/>
    <s v="內需"/>
    <s v="-無-"/>
    <s v="C00001"/>
    <x v="2"/>
    <s v="江苏京信电子有限公司(Cable)"/>
    <s v="자동차(조사)"/>
    <s v="AVXF"/>
    <n v="100015974"/>
    <s v="AVXF"/>
    <s v="25SQ"/>
    <s v="B"/>
    <m/>
    <n v="1000"/>
    <s v="완제품"/>
    <s v="AVXF 25SQ(완제품)"/>
    <s v="A/R송장 (IN)"/>
    <n v="1000"/>
    <s v="M"/>
    <n v="227.7"/>
    <n v="16.02"/>
    <n v="16023.9"/>
  </r>
  <r>
    <x v="3"/>
    <s v="顾客"/>
    <s v="內需"/>
    <s v="-無-"/>
    <s v="C00001"/>
    <x v="2"/>
    <s v="江苏京信电子有限公司(Cable)"/>
    <s v="자동차(조사)"/>
    <s v="AVXF"/>
    <n v="100002815"/>
    <s v="AVXF"/>
    <s v="8SQ"/>
    <s v="R"/>
    <m/>
    <n v="150"/>
    <s v="완제품"/>
    <s v="AVXF 8SQ(완제품)"/>
    <s v="A/R송장 (IN)"/>
    <n v="300"/>
    <s v="M"/>
    <n v="21.45"/>
    <n v="5.33"/>
    <n v="1600.05"/>
  </r>
  <r>
    <x v="3"/>
    <s v="顾客"/>
    <s v="內需"/>
    <s v="-無-"/>
    <s v="C00001"/>
    <x v="2"/>
    <s v="江苏京信电子有限公司(Cable)"/>
    <s v="자동차(조사)"/>
    <s v="AVXF"/>
    <n v="100002814"/>
    <s v="AVXF"/>
    <s v="8SQ"/>
    <s v="B"/>
    <m/>
    <n v="150"/>
    <s v="완제품"/>
    <s v="AVXF 8SQ(완제품)"/>
    <s v="A/R송장 (IN)"/>
    <n v="1800"/>
    <s v="M"/>
    <n v="128.71"/>
    <n v="5.33"/>
    <n v="9600.2999999999993"/>
  </r>
  <r>
    <x v="3"/>
    <s v="顾客"/>
    <s v="內需"/>
    <s v="-無-"/>
    <s v="C00001"/>
    <x v="2"/>
    <s v="江苏京信电子有限公司(Cable)"/>
    <s v="자동차(조사)"/>
    <s v="AVXF"/>
    <n v="100002809"/>
    <s v="AVXF"/>
    <s v="5SQ"/>
    <s v="B"/>
    <m/>
    <n v="200"/>
    <s v="완제품"/>
    <s v="AVXF 5SQ(완제품)"/>
    <s v="A/R송장 (IN)"/>
    <n v="400"/>
    <s v="M"/>
    <n v="18.829999999999998"/>
    <n v="3.53"/>
    <n v="1413.88"/>
  </r>
  <r>
    <x v="3"/>
    <s v="顾客"/>
    <s v="內需"/>
    <s v="-無-"/>
    <s v="C00001"/>
    <x v="2"/>
    <s v="江苏京信电子有限公司(Cable)"/>
    <s v="자동차(조사)"/>
    <s v="AVXF"/>
    <n v="100002812"/>
    <s v="AVXF"/>
    <s v="5SQ"/>
    <s v="R"/>
    <m/>
    <n v="200"/>
    <s v="완제품"/>
    <s v="AVXF 5SQ(완제품)"/>
    <s v="A/R송장 (IN)"/>
    <n v="1930"/>
    <s v="M"/>
    <n v="90.84"/>
    <n v="3.53"/>
    <n v="6821.97"/>
  </r>
  <r>
    <x v="3"/>
    <s v="顾客"/>
    <s v="內需"/>
    <s v="-無-"/>
    <s v="C00001"/>
    <x v="2"/>
    <s v="江苏京信电子有限公司(Cable)"/>
    <s v="자동차(조사)"/>
    <s v="AVXF"/>
    <n v="100002814"/>
    <s v="AVXF"/>
    <s v="8SQ"/>
    <s v="B"/>
    <m/>
    <n v="150"/>
    <s v="완제품"/>
    <s v="AVXF 8SQ(완제품)"/>
    <s v="A/R송장 (IN)"/>
    <n v="1650"/>
    <s v="M"/>
    <n v="117.98"/>
    <n v="5.33"/>
    <n v="8800.2800000000007"/>
  </r>
  <r>
    <x v="3"/>
    <s v="顾客"/>
    <s v="內需"/>
    <s v="-無-"/>
    <s v="C00001"/>
    <x v="2"/>
    <s v="江苏京信电子有限公司(Cable)"/>
    <s v="자동차(조사)"/>
    <s v="AVXF"/>
    <n v="100002812"/>
    <s v="AVXF"/>
    <s v="5SQ"/>
    <s v="R"/>
    <m/>
    <n v="200"/>
    <s v="완제품"/>
    <s v="AVXF 5SQ(완제품)"/>
    <s v="A/R송장 (IN)"/>
    <n v="2000"/>
    <s v="M"/>
    <n v="94.13"/>
    <n v="3.53"/>
    <n v="7069.4"/>
  </r>
  <r>
    <x v="3"/>
    <s v="顾客"/>
    <s v="內需"/>
    <s v="-無-"/>
    <s v="C00001"/>
    <x v="2"/>
    <s v="江苏京信电子有限公司(Cable)"/>
    <s v="자동차(조사)"/>
    <s v="AVXF"/>
    <n v="100002809"/>
    <s v="AVXF"/>
    <s v="5SQ"/>
    <s v="B"/>
    <m/>
    <n v="200"/>
    <s v="완제품"/>
    <s v="AVXF 5SQ(완제품)"/>
    <s v="A/R송장 (IN)"/>
    <n v="2000"/>
    <s v="M"/>
    <n v="94.13"/>
    <n v="3.53"/>
    <n v="7069.4"/>
  </r>
  <r>
    <x v="3"/>
    <s v="顾客"/>
    <s v="內需"/>
    <s v="-無-"/>
    <s v="C00001"/>
    <x v="2"/>
    <s v="江苏京信电子有限公司(Cable)"/>
    <s v="자동차(조사)"/>
    <s v="AVXF"/>
    <n v="100002812"/>
    <s v="AVXF"/>
    <s v="5SQ"/>
    <s v="R"/>
    <m/>
    <n v="200"/>
    <s v="완제품"/>
    <s v="AVXF 5SQ(완제품)"/>
    <s v="A/R송장 (IN)"/>
    <n v="1000"/>
    <s v="M"/>
    <n v="47.07"/>
    <n v="3.53"/>
    <n v="3534.7"/>
  </r>
  <r>
    <x v="3"/>
    <s v="顾客"/>
    <s v="內需"/>
    <s v="-無-"/>
    <s v="C00001"/>
    <x v="2"/>
    <s v="江苏京信电子有限公司(Cable)"/>
    <s v="자동차(조사)"/>
    <s v="AVXF"/>
    <n v="100002814"/>
    <s v="AVXF"/>
    <s v="8SQ"/>
    <s v="B"/>
    <m/>
    <n v="150"/>
    <s v="완제품"/>
    <s v="AVXF 8SQ(완제품)"/>
    <s v="A/R송장 (IN)"/>
    <n v="990"/>
    <s v="M"/>
    <n v="70.790000000000006"/>
    <n v="5.33"/>
    <n v="5280.17"/>
  </r>
  <r>
    <x v="3"/>
    <s v="顾客"/>
    <s v="內需"/>
    <s v="-無-"/>
    <s v="C00001"/>
    <x v="2"/>
    <s v="江苏京信电子有限公司(Cable)"/>
    <s v="자동차(조사)"/>
    <s v="AVXF"/>
    <n v="100002806"/>
    <s v="AVXF"/>
    <s v="3SQ"/>
    <s v="R"/>
    <m/>
    <n v="300"/>
    <s v="완제품"/>
    <s v="AVXF 3SQ(완제품)"/>
    <s v="A/R송장 (IN)"/>
    <n v="600"/>
    <s v="M"/>
    <n v="16.239999999999998"/>
    <n v="2.02"/>
    <n v="1209.9000000000001"/>
  </r>
  <r>
    <x v="3"/>
    <s v="顾客"/>
    <s v="內需"/>
    <s v="-無-"/>
    <s v="C00001"/>
    <x v="2"/>
    <s v="江苏京信电子有限公司(Cable)"/>
    <s v="자동차(조사)"/>
    <s v="AVXF"/>
    <n v="100008079"/>
    <s v="AVXF"/>
    <s v="3SQ"/>
    <s v="L"/>
    <s v="NPS"/>
    <n v="1500"/>
    <s v="완제품"/>
    <s v="AVXF 3SQ(완제품)"/>
    <s v="A/R송장 (IN)"/>
    <n v="4500"/>
    <s v="M"/>
    <n v="121.82"/>
    <n v="2.02"/>
    <n v="9074.25"/>
  </r>
  <r>
    <x v="3"/>
    <s v="顾客"/>
    <s v="內需"/>
    <s v="-無-"/>
    <s v="C00001"/>
    <x v="2"/>
    <s v="江苏京信电子有限公司(Cable)"/>
    <s v="자동차(조사)"/>
    <s v="AVXF"/>
    <n v="100002808"/>
    <s v="AVXF"/>
    <s v="3SQ"/>
    <s v="Y"/>
    <m/>
    <n v="300"/>
    <s v="완제품"/>
    <s v="AVXF 3SQ(완제품)"/>
    <s v="A/R송장 (IN)"/>
    <n v="600"/>
    <s v="M"/>
    <n v="16.239999999999998"/>
    <n v="2.02"/>
    <n v="1209.9000000000001"/>
  </r>
  <r>
    <x v="3"/>
    <s v="顾客"/>
    <s v="內需"/>
    <s v="-無-"/>
    <s v="C00001"/>
    <x v="2"/>
    <s v="江苏京信电子有限公司(Cable)"/>
    <s v="자동차(조사)"/>
    <s v="AVXF"/>
    <n v="100002808"/>
    <s v="AVXF"/>
    <s v="3SQ"/>
    <s v="Y"/>
    <m/>
    <n v="300"/>
    <s v="완제품"/>
    <s v="AVXF 3SQ(완제품)"/>
    <s v="A/R송장 (IN)"/>
    <n v="1200"/>
    <s v="M"/>
    <n v="32.479999999999997"/>
    <n v="2.02"/>
    <n v="2419.8000000000002"/>
  </r>
  <r>
    <x v="3"/>
    <s v="顾客"/>
    <s v="內需"/>
    <s v="-無-"/>
    <s v="C00001"/>
    <x v="2"/>
    <s v="江苏京信电子有限公司(Cable)"/>
    <s v="자동차(조사)"/>
    <s v="AVXF"/>
    <n v="100002822"/>
    <s v="AVXF"/>
    <s v="20SQ"/>
    <s v="B"/>
    <m/>
    <n v="1500"/>
    <s v="완제품"/>
    <s v="AVXF 20SQ(완제품)"/>
    <s v="A/R송장 (IN)"/>
    <n v="1500"/>
    <s v="M"/>
    <n v="267.74"/>
    <n v="12.67"/>
    <n v="19005.150000000001"/>
  </r>
  <r>
    <x v="3"/>
    <s v="顾客"/>
    <s v="內需"/>
    <s v="-無-"/>
    <s v="C00001"/>
    <x v="2"/>
    <s v="江苏京信电子有限公司(Cable)"/>
    <s v="자동차(조사)"/>
    <s v="AVXF"/>
    <n v="100015974"/>
    <s v="AVXF"/>
    <s v="25SQ"/>
    <s v="B"/>
    <m/>
    <n v="1000"/>
    <s v="완제품"/>
    <s v="AVXF 25SQ(완제품)"/>
    <s v="A/R송장 (IN)"/>
    <n v="2000"/>
    <s v="M"/>
    <n v="455.4"/>
    <n v="16.02"/>
    <n v="32047.8"/>
  </r>
  <r>
    <x v="3"/>
    <s v="顾客"/>
    <s v="內需"/>
    <s v="-無-"/>
    <s v="C00001"/>
    <x v="2"/>
    <s v="江苏京信电子有限公司(Cable)"/>
    <s v="자동차(조사)"/>
    <s v="AVXF"/>
    <n v="100002801"/>
    <s v="AVXF"/>
    <s v="3SQ"/>
    <s v="B"/>
    <m/>
    <n v="300"/>
    <s v="완제품"/>
    <s v="AVXF 3SQ(완제품)"/>
    <s v="A/R송장 (IN)"/>
    <n v="600"/>
    <s v="M"/>
    <n v="16.239999999999998"/>
    <n v="2.02"/>
    <n v="1209.9000000000001"/>
  </r>
  <r>
    <x v="3"/>
    <s v="顾客"/>
    <s v="內需"/>
    <s v="-無-"/>
    <s v="C00001"/>
    <x v="2"/>
    <s v="江苏京信电子有限公司(Cable)"/>
    <s v="자동차(조사)"/>
    <s v="AVXF"/>
    <n v="100002806"/>
    <s v="AVXF"/>
    <s v="3SQ"/>
    <s v="R"/>
    <m/>
    <n v="300"/>
    <s v="완제품"/>
    <s v="AVXF 3SQ(완제품)"/>
    <s v="A/R송장 (IN)"/>
    <n v="1500"/>
    <s v="M"/>
    <n v="40.61"/>
    <n v="2.02"/>
    <n v="3024.75"/>
  </r>
  <r>
    <x v="3"/>
    <s v="顾客"/>
    <s v="內需"/>
    <s v="-無-"/>
    <s v="C00001"/>
    <x v="2"/>
    <s v="江苏京信电子有限公司(Cable)"/>
    <s v="자동차(조사)"/>
    <s v="AVXF"/>
    <n v="100015974"/>
    <s v="AVXF"/>
    <s v="25SQ"/>
    <s v="B"/>
    <m/>
    <n v="1000"/>
    <s v="완제품"/>
    <s v="AVXF 25SQ(완제품)"/>
    <s v="A/R송장 (IN)"/>
    <n v="1000"/>
    <s v="M"/>
    <n v="227.7"/>
    <n v="16.02"/>
    <n v="16023.9"/>
  </r>
  <r>
    <x v="3"/>
    <s v="顾客"/>
    <s v="內需"/>
    <s v="-無-"/>
    <s v="C00001"/>
    <x v="2"/>
    <s v="江苏京信电子有限公司(Cable)"/>
    <s v="자동차(조사)"/>
    <s v="AVXF"/>
    <n v="100008080"/>
    <s v="AVXF"/>
    <s v="3SQ"/>
    <s v="R"/>
    <s v="NPS"/>
    <n v="1500"/>
    <s v="완제품"/>
    <s v="AVXF 3SQ(완제품)"/>
    <s v="A/R송장 (IN)"/>
    <n v="9000"/>
    <s v="M"/>
    <n v="243.63"/>
    <n v="2.02"/>
    <n v="18148.5"/>
  </r>
  <r>
    <x v="3"/>
    <s v="顾客"/>
    <s v="內需"/>
    <s v="-無-"/>
    <s v="C00001"/>
    <x v="2"/>
    <s v="江苏京信电子有限公司(Cable)"/>
    <s v="자동차(조사)"/>
    <s v="AVXF"/>
    <n v="100002818"/>
    <s v="AVXF"/>
    <s v="15SQ"/>
    <s v="B"/>
    <m/>
    <n v="1500"/>
    <s v="완제품"/>
    <s v="AVXF 15SQ(완제품)"/>
    <s v="A/R송장 (IN)"/>
    <n v="3000"/>
    <s v="M"/>
    <n v="400.89"/>
    <n v="9.5"/>
    <n v="28496.1"/>
  </r>
  <r>
    <x v="3"/>
    <s v="顾客"/>
    <s v="內需"/>
    <s v="-無-"/>
    <s v="C00001"/>
    <x v="2"/>
    <s v="江苏京信电子有限公司(Cable)"/>
    <s v="자동차(조사)"/>
    <s v="AVXF"/>
    <n v="100008081"/>
    <s v="AVXF"/>
    <s v="3SQ"/>
    <s v="W"/>
    <s v="NPS"/>
    <n v="1500"/>
    <s v="완제품"/>
    <s v="AVXF 3SQ(완제품)"/>
    <s v="A/R송장 (IN)"/>
    <n v="4500"/>
    <s v="M"/>
    <n v="121.82"/>
    <n v="2.02"/>
    <n v="9074.25"/>
  </r>
  <r>
    <x v="3"/>
    <s v="顾客"/>
    <s v="內需"/>
    <s v="-無-"/>
    <s v="C00001"/>
    <x v="2"/>
    <s v="江苏京信电子有限公司(Cable)"/>
    <s v="자동차(조사)"/>
    <s v="AVXF"/>
    <n v="100002814"/>
    <s v="AVXF"/>
    <s v="8SQ"/>
    <s v="B"/>
    <m/>
    <n v="150"/>
    <s v="완제품"/>
    <s v="AVXF 8SQ(완제품)"/>
    <s v="A/R송장 (IN)"/>
    <n v="1200"/>
    <s v="M"/>
    <n v="85.8"/>
    <n v="5.33"/>
    <n v="6400.2"/>
  </r>
  <r>
    <x v="3"/>
    <s v="顾客"/>
    <s v="內需"/>
    <s v="-無-"/>
    <s v="C00001"/>
    <x v="2"/>
    <s v="江苏京信电子有限公司(Cable)"/>
    <s v="자동차(조사)"/>
    <s v="AVXF"/>
    <n v="100002814"/>
    <s v="AVXF"/>
    <s v="8SQ"/>
    <s v="B"/>
    <m/>
    <n v="150"/>
    <s v="완제품"/>
    <s v="AVXF 8SQ(완제품)"/>
    <s v="A/R송장 (IN)"/>
    <n v="1650"/>
    <s v="M"/>
    <n v="117.98"/>
    <n v="5.33"/>
    <n v="8800.2800000000007"/>
  </r>
  <r>
    <x v="3"/>
    <s v="顾客"/>
    <s v="內需"/>
    <s v="-無-"/>
    <s v="C00022"/>
    <x v="13"/>
    <s v="威海太光环保塑料制品有限公司"/>
    <s v="자동차(조사)"/>
    <s v="AVXF"/>
    <n v="100002715"/>
    <s v="AVXF"/>
    <s v="0.85SQ"/>
    <s v="B"/>
    <m/>
    <n v="500"/>
    <s v="완제품"/>
    <s v="AVXF 0.85SQ(완제품)"/>
    <s v="A/R송장 (IN)"/>
    <n v="3000"/>
    <s v="M"/>
    <n v="23.35"/>
    <n v="0.72"/>
    <n v="2145.3000000000002"/>
  </r>
  <r>
    <x v="3"/>
    <s v="顾客"/>
    <s v="內需"/>
    <s v="-無-"/>
    <s v="C00022"/>
    <x v="13"/>
    <s v="威海太光环保塑料制品有限公司"/>
    <s v="자동차(조사)"/>
    <s v="AVXF"/>
    <n v="100002742"/>
    <s v="AVXF"/>
    <s v="0.85SQ"/>
    <s v="R"/>
    <m/>
    <n v="500"/>
    <s v="완제품"/>
    <s v="AVXF 0.85SQ(완제품)"/>
    <s v="A/R송장 (IN)"/>
    <n v="6000"/>
    <s v="M"/>
    <n v="46.7"/>
    <n v="0.72"/>
    <n v="4290.6000000000004"/>
  </r>
  <r>
    <x v="3"/>
    <s v="顾客"/>
    <s v="內需"/>
    <s v="-無-"/>
    <s v="C00022"/>
    <x v="13"/>
    <s v="威海太光环保塑料制品有限公司"/>
    <s v="자동차(조사)"/>
    <s v="AVXF"/>
    <n v="100002735"/>
    <s v="AVXF"/>
    <s v="0.85SQ"/>
    <s v="L"/>
    <m/>
    <n v="500"/>
    <s v="완제품"/>
    <s v="AVXF 0.85SQ(완제품)"/>
    <s v="A/R송장 (IN)"/>
    <n v="2500"/>
    <s v="M"/>
    <n v="19.46"/>
    <n v="0.72"/>
    <n v="1787.75"/>
  </r>
  <r>
    <x v="3"/>
    <s v="顾客"/>
    <s v="內需"/>
    <s v="-無-"/>
    <s v="C00022"/>
    <x v="13"/>
    <s v="威海太光环保塑料制品有限公司"/>
    <s v="자동차(조사)"/>
    <s v="AVXF"/>
    <n v="100002710"/>
    <s v="AVXF"/>
    <s v="0.85SQ"/>
    <s v="Gr"/>
    <m/>
    <n v="500"/>
    <s v="완제품"/>
    <s v="AVXF 0.85SQ(완제품)"/>
    <s v="A/R송장 (IN)"/>
    <n v="1000"/>
    <s v="M"/>
    <n v="7.78"/>
    <n v="0.72"/>
    <n v="715.1"/>
  </r>
  <r>
    <x v="3"/>
    <s v="顾客"/>
    <s v="內需"/>
    <s v="-無-"/>
    <s v="C00032"/>
    <x v="1"/>
    <s v="Kyungshin Cable international corporation"/>
    <s v="자동차(조사)"/>
    <s v="AVXF"/>
    <n v="100013718"/>
    <s v="AVXF"/>
    <s v="5SQ"/>
    <s v="R"/>
    <s v="(KL&amp;YM)NPS"/>
    <n v="1000"/>
    <s v="완제품"/>
    <s v="AVXF 5SQ(완제품)"/>
    <s v="A/R송장 (IN)"/>
    <n v="30000"/>
    <s v="M"/>
    <n v="1412.01"/>
    <n v="0.53"/>
    <n v="112024.51"/>
  </r>
  <r>
    <x v="3"/>
    <s v="顾客"/>
    <s v="內需"/>
    <s v="-無-"/>
    <s v="C00032"/>
    <x v="1"/>
    <s v="Kyungshin Cable international corporation"/>
    <s v="자동차(조사)"/>
    <s v="AVXF"/>
    <n v="100013718"/>
    <s v="AVXF"/>
    <s v="5SQ"/>
    <s v="R"/>
    <s v="(KL&amp;YM)NPS"/>
    <n v="1000"/>
    <s v="완제품"/>
    <s v="AVXF 5SQ(완제품)"/>
    <s v="A/R송장 (IN)"/>
    <n v="2000"/>
    <s v="M"/>
    <n v="94.13"/>
    <n v="0.53"/>
    <n v="7468.3"/>
  </r>
  <r>
    <x v="3"/>
    <s v="顾客"/>
    <s v="內需"/>
    <s v="-無-"/>
    <s v="C00032"/>
    <x v="1"/>
    <s v="Kyungshin Cable international corporation"/>
    <s v="자동차(조사)"/>
    <s v="AVXF"/>
    <n v="100013716"/>
    <s v="AVXF"/>
    <s v="5SQ"/>
    <s v="B"/>
    <s v="(KL&amp;YM)NPS"/>
    <n v="1000"/>
    <s v="완제품"/>
    <s v="AVXF 5SQ(완제품)"/>
    <s v="A/R송장 (IN)"/>
    <n v="46000"/>
    <s v="M"/>
    <n v="2165.08"/>
    <n v="0.53"/>
    <n v="171770.92"/>
  </r>
  <r>
    <x v="3"/>
    <s v="顾客"/>
    <s v="內需"/>
    <s v="-無-"/>
    <s v="C00032"/>
    <x v="1"/>
    <s v="Kyungshin Cable international corporation"/>
    <s v="자동차(조사)"/>
    <s v="AVXF"/>
    <n v="100013719"/>
    <s v="AVXF"/>
    <s v="5SQ"/>
    <s v="W"/>
    <s v="(KL)NPS"/>
    <n v="1000"/>
    <s v="완제품"/>
    <s v="AVXF 5SQ(완제품)"/>
    <s v="A/R송장 (IN)"/>
    <n v="2000"/>
    <s v="M"/>
    <n v="94.13"/>
    <n v="0.53"/>
    <n v="7468.3"/>
  </r>
  <r>
    <x v="3"/>
    <s v="顾客"/>
    <s v="內需"/>
    <s v="-無-"/>
    <s v="C00032"/>
    <x v="1"/>
    <s v="Kyungshin Cable international corporation"/>
    <s v="자동차(조사)"/>
    <s v="AVXF"/>
    <n v="100013716"/>
    <s v="AVXF"/>
    <s v="5SQ"/>
    <s v="B"/>
    <s v="(KL&amp;YM)NPS"/>
    <n v="1000"/>
    <s v="완제품"/>
    <s v="AVXF 5SQ(완제품)"/>
    <s v="A/R송장 (IN)"/>
    <n v="3000"/>
    <s v="M"/>
    <n v="141.19999999999999"/>
    <n v="0.53"/>
    <n v="11202.45"/>
  </r>
  <r>
    <x v="3"/>
    <s v="顾客"/>
    <s v="內需"/>
    <s v="-無-"/>
    <s v="C00032"/>
    <x v="1"/>
    <s v="Kyungshin Cable international corporation"/>
    <s v="자동차(조사)"/>
    <s v="AVXF"/>
    <n v="100013719"/>
    <s v="AVXF"/>
    <s v="5SQ"/>
    <s v="W"/>
    <s v="(KL)NPS"/>
    <n v="1000"/>
    <s v="완제품"/>
    <s v="AVXF 5SQ(완제품)"/>
    <s v="A/R송장 (IN)"/>
    <n v="16000"/>
    <s v="M"/>
    <n v="753.07"/>
    <n v="0.53"/>
    <n v="59746.41"/>
  </r>
  <r>
    <x v="3"/>
    <s v="顾客"/>
    <s v="內需"/>
    <s v="-無-"/>
    <s v="C00035"/>
    <x v="4"/>
    <s v="大观汽车电子（大连）有限公司"/>
    <s v="자동차(조사)"/>
    <s v="AVXF"/>
    <n v="100002742"/>
    <s v="AVXF"/>
    <s v="0.85SQ"/>
    <s v="R"/>
    <m/>
    <n v="500"/>
    <s v="완제품"/>
    <s v="AVXF 0.85SQ(완제품)"/>
    <s v="A/R송장 (IN)"/>
    <n v="3000"/>
    <s v="M"/>
    <n v="23.35"/>
    <n v="0.7"/>
    <n v="2112.6"/>
  </r>
  <r>
    <x v="3"/>
    <s v="顾客"/>
    <s v="內需"/>
    <s v="-無-"/>
    <s v="C00035"/>
    <x v="4"/>
    <s v="大观汽车电子（大连）有限公司"/>
    <s v="자동차(조사)"/>
    <s v="AVXF"/>
    <n v="100002715"/>
    <s v="AVXF"/>
    <s v="0.85SQ"/>
    <s v="B"/>
    <m/>
    <n v="500"/>
    <s v="완제품"/>
    <s v="AVXF 0.85SQ(완제품)"/>
    <s v="A/R송장 (IN)"/>
    <n v="2000"/>
    <s v="M"/>
    <n v="15.57"/>
    <n v="0.7"/>
    <n v="1408.4"/>
  </r>
  <r>
    <x v="3"/>
    <s v="顾客"/>
    <s v="內需"/>
    <s v="-無-"/>
    <s v="C00001"/>
    <x v="2"/>
    <s v="江苏京信电子有限公司(Cable)"/>
    <s v="자동차(일반)"/>
    <s v="자동차일반전선_기타"/>
    <n v="100002393"/>
    <s v="AVUHSF"/>
    <s v="20SQ"/>
    <s v="R"/>
    <m/>
    <n v="1500"/>
    <s v="완제품"/>
    <s v="AVUHSF 20SQ(완제품)"/>
    <s v="A/R송장 (IN)"/>
    <n v="1500"/>
    <s v="M"/>
    <n v="269.07"/>
    <n v="14.3"/>
    <n v="21451.200000000001"/>
  </r>
  <r>
    <x v="3"/>
    <s v="顾客"/>
    <s v="內需"/>
    <s v="-無-"/>
    <s v="C00001"/>
    <x v="2"/>
    <s v="江苏京信电子有限公司(Cable)"/>
    <s v="자동차(일반)"/>
    <s v="자동차일반전선_기타"/>
    <n v="100002393"/>
    <s v="AVUHSF"/>
    <s v="20SQ"/>
    <s v="R"/>
    <m/>
    <n v="1500"/>
    <s v="완제품"/>
    <s v="AVUHSF 20SQ(완제품)"/>
    <s v="A/R송장 (IN)"/>
    <n v="1480"/>
    <s v="M"/>
    <n v="265.48"/>
    <n v="14.3"/>
    <n v="21165.18"/>
  </r>
  <r>
    <x v="3"/>
    <s v="顾客"/>
    <s v="內需"/>
    <s v="-無-"/>
    <s v="C00001"/>
    <x v="2"/>
    <s v="江苏京信电子有限公司(Cable)"/>
    <s v="자동차(일반)"/>
    <s v="자동차일반전선_기타"/>
    <n v="100002390"/>
    <s v="AVUHSF"/>
    <s v="20SQ"/>
    <s v="B"/>
    <m/>
    <n v="1500"/>
    <s v="완제품"/>
    <s v="AVUHSF 20SQ(완제품)"/>
    <s v="A/R송장 (IN)"/>
    <n v="1500"/>
    <s v="M"/>
    <n v="269.07"/>
    <n v="14.3"/>
    <n v="21451.200000000001"/>
  </r>
  <r>
    <x v="3"/>
    <s v="顾客"/>
    <s v="內需"/>
    <s v="-無-"/>
    <s v="C00001"/>
    <x v="2"/>
    <s v="江苏京信电子有限公司(Cable)"/>
    <s v="자동차(일반)"/>
    <s v="자동차일반전선_기타"/>
    <n v="100002390"/>
    <s v="AVUHSF"/>
    <s v="20SQ"/>
    <s v="B"/>
    <m/>
    <n v="1500"/>
    <s v="완제품"/>
    <s v="AVUHSF 20SQ(완제품)"/>
    <s v="A/R송장 (IN)"/>
    <n v="1500"/>
    <s v="M"/>
    <n v="269.07"/>
    <n v="14.3"/>
    <n v="21451.200000000001"/>
  </r>
  <r>
    <x v="3"/>
    <s v="顾客"/>
    <s v="內需"/>
    <s v="-無-"/>
    <s v="C00001"/>
    <x v="2"/>
    <s v="江苏京信电子有限公司(Cable)"/>
    <s v="자동차(일반)"/>
    <s v="자동차일반전선_기타"/>
    <n v="100002390"/>
    <s v="AVUHSF"/>
    <s v="20SQ"/>
    <s v="B"/>
    <m/>
    <n v="1500"/>
    <s v="완제품"/>
    <s v="AVUHSF 20SQ(완제품)"/>
    <s v="A/R송장 (IN)"/>
    <n v="1500"/>
    <s v="M"/>
    <n v="269.07"/>
    <n v="14.3"/>
    <n v="21451.200000000001"/>
  </r>
  <r>
    <x v="3"/>
    <s v="顾客"/>
    <s v="內需"/>
    <s v="-無-"/>
    <s v="C00001"/>
    <x v="2"/>
    <s v="江苏京信电子有限公司(Cable)"/>
    <s v="자동차(일반)"/>
    <s v="자동차일반전선_기타"/>
    <n v="100010964"/>
    <s v="AVUHSF"/>
    <s v="25SQ"/>
    <s v="R"/>
    <m/>
    <n v="1000"/>
    <s v="완제품"/>
    <s v="AVUHSF 25SQ(완제품)"/>
    <s v="A/R송장 (IN)"/>
    <n v="2000"/>
    <s v="M"/>
    <n v="461.74"/>
    <n v="18.149999999999999"/>
    <n v="36299.599999999999"/>
  </r>
  <r>
    <x v="3"/>
    <s v="顾客"/>
    <s v="內需"/>
    <s v="-無-"/>
    <s v="C00018"/>
    <x v="8"/>
    <s v="上海海拉电子有限公司"/>
    <s v="자동차(일반)"/>
    <s v="자동차일반전선_기타"/>
    <n v="100002394"/>
    <s v="AVUHSF"/>
    <s v="25SQ"/>
    <s v="B"/>
    <m/>
    <n v="1000"/>
    <s v="완제품"/>
    <s v="AVUHSF 25SQ(완제품)"/>
    <s v="A/R송장 (IN)"/>
    <n v="1000"/>
    <s v="M"/>
    <n v="231.42"/>
    <n v="17.5"/>
    <n v="17504.59"/>
  </r>
  <r>
    <x v="3"/>
    <s v="顾客"/>
    <s v="內需"/>
    <s v="-無-"/>
    <s v="C00018"/>
    <x v="8"/>
    <s v="上海海拉电子有限公司"/>
    <s v="자동차(일반)"/>
    <s v="자동차일반전선_기타"/>
    <n v="100002394"/>
    <s v="AVUHSF"/>
    <s v="25SQ"/>
    <s v="B"/>
    <m/>
    <n v="1000"/>
    <s v="완제품"/>
    <s v="AVUHSF 25SQ(완제품)"/>
    <s v="A/R송장 (IN)"/>
    <n v="1000"/>
    <s v="M"/>
    <n v="231.42"/>
    <n v="17.5"/>
    <n v="17504.59"/>
  </r>
  <r>
    <x v="3"/>
    <s v="顾客"/>
    <s v="內需"/>
    <s v="-無-"/>
    <s v="C00018"/>
    <x v="8"/>
    <s v="上海海拉电子有限公司"/>
    <s v="자동차(일반)"/>
    <s v="자동차일반전선_기타"/>
    <n v="100002394"/>
    <s v="AVUHSF"/>
    <s v="25SQ"/>
    <s v="B"/>
    <m/>
    <n v="1000"/>
    <s v="완제품"/>
    <s v="AVUHSF 25SQ(완제품)"/>
    <s v="A/R송장 (IN)"/>
    <n v="2150"/>
    <s v="M"/>
    <n v="497.55"/>
    <n v="17.5"/>
    <n v="37634.870000000003"/>
  </r>
  <r>
    <x v="3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8000"/>
    <s v="M"/>
    <n v="2129.92"/>
    <n v="3.11"/>
    <n v="176834.59"/>
  </r>
  <r>
    <x v="3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6400"/>
    <s v="M"/>
    <n v="1703.94"/>
    <n v="3.11"/>
    <n v="141467.67000000001"/>
  </r>
  <r>
    <x v="3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40000"/>
    <s v="M"/>
    <n v="10649.6"/>
    <n v="3.11"/>
    <n v="884172.93"/>
  </r>
  <r>
    <x v="3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3200"/>
    <s v="M"/>
    <n v="851.97"/>
    <n v="3.11"/>
    <n v="70733.83"/>
  </r>
  <r>
    <x v="3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800"/>
    <s v="M"/>
    <n v="212.99"/>
    <n v="3.11"/>
    <n v="17683.46"/>
  </r>
  <r>
    <x v="3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51000"/>
    <s v="M"/>
    <n v="13578.24"/>
    <n v="3.11"/>
    <n v="1127320.48"/>
  </r>
  <r>
    <x v="3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14400"/>
    <s v="M"/>
    <n v="3833.86"/>
    <n v="3.11"/>
    <n v="318302.25"/>
  </r>
  <r>
    <x v="3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8000"/>
    <s v="M"/>
    <n v="2129.92"/>
    <n v="3.11"/>
    <n v="176834.59"/>
  </r>
  <r>
    <x v="3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30170"/>
    <s v="M"/>
    <n v="8032.46"/>
    <n v="3.11"/>
    <n v="666887.43999999994"/>
  </r>
  <r>
    <x v="3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7900"/>
    <s v="M"/>
    <n v="2103.3000000000002"/>
    <n v="3.11"/>
    <n v="174624.15"/>
  </r>
  <r>
    <x v="3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4800"/>
    <s v="M"/>
    <n v="1277.95"/>
    <n v="3.11"/>
    <n v="106100.75"/>
  </r>
  <r>
    <x v="3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24000"/>
    <s v="M"/>
    <n v="6389.76"/>
    <n v="3.11"/>
    <n v="530503.76"/>
  </r>
  <r>
    <x v="3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41600"/>
    <s v="M"/>
    <n v="11075.58"/>
    <n v="3.11"/>
    <n v="919539.84"/>
  </r>
  <r>
    <x v="3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4720"/>
    <s v="M"/>
    <n v="1256.6500000000001"/>
    <n v="3.11"/>
    <n v="104332.38"/>
  </r>
  <r>
    <x v="3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9570"/>
    <s v="M"/>
    <n v="2547.92"/>
    <n v="3.11"/>
    <n v="211538.38"/>
  </r>
  <r>
    <x v="3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28800"/>
    <s v="M"/>
    <n v="7667.71"/>
    <n v="3.11"/>
    <n v="636604.51"/>
  </r>
  <r>
    <x v="3"/>
    <s v="顾客"/>
    <s v="內需"/>
    <s v="-無-"/>
    <s v="C00032"/>
    <x v="1"/>
    <s v="Kyungshin Cable international corporation"/>
    <s v="자동차(일반)"/>
    <s v="자동차일반전선_기타"/>
    <n v="160012234"/>
    <s v="AVUHSF"/>
    <s v="30SQ"/>
    <s v="B"/>
    <s v="(KL)"/>
    <n v="800"/>
    <s v="완제품"/>
    <s v="AVUHSF 30SQ(완제품)"/>
    <s v="A/R송장 (IN)"/>
    <n v="12800"/>
    <s v="M"/>
    <n v="3407.87"/>
    <n v="3.11"/>
    <n v="282935.40999999997"/>
  </r>
  <r>
    <x v="3"/>
    <s v="顾客"/>
    <s v="內需"/>
    <s v="-無-"/>
    <s v="C00001"/>
    <x v="2"/>
    <s v="江苏京信电子有限公司(Cable)"/>
    <s v="자동차(특수)"/>
    <s v="SHIELD WIRE_조사"/>
    <n v="190005442"/>
    <s v="AVSSXF-BS"/>
    <s v="2x0.5SQ"/>
    <s v="Gr(B,R)"/>
    <m/>
    <n v="300"/>
    <s v="완제품"/>
    <s v="AVSSXF-BS 2x0.5SQ(완제"/>
    <s v="A/R송장 (IN)"/>
    <n v="4050"/>
    <s v="M"/>
    <n v="74.73"/>
    <n v="1.96"/>
    <n v="7941.65"/>
  </r>
  <r>
    <x v="3"/>
    <s v="顾客"/>
    <s v="內需"/>
    <s v="-無-"/>
    <s v="C00001"/>
    <x v="2"/>
    <s v="江苏京信电子有限公司(Cable)"/>
    <s v="자동차(특수)"/>
    <s v="SHIELD WIRE_조사"/>
    <n v="190005442"/>
    <s v="AVSSXF-BS"/>
    <s v="2x0.5SQ"/>
    <s v="Gr(B,R)"/>
    <m/>
    <n v="300"/>
    <s v="완제품"/>
    <s v="AVSSXF-BS 2x0.5SQ(완제"/>
    <s v="A/R송장 (IN)"/>
    <n v="5710"/>
    <s v="M"/>
    <n v="105.36"/>
    <n v="1.96"/>
    <n v="11196.74"/>
  </r>
  <r>
    <x v="3"/>
    <s v="顾客"/>
    <s v="內需"/>
    <s v="-無-"/>
    <s v="C00001"/>
    <x v="2"/>
    <s v="江苏京信电子有限公司(Cable)"/>
    <s v="자동차(특수)"/>
    <s v="SHIELD WIRE_조사"/>
    <n v="190005442"/>
    <s v="AVSSXF-BS"/>
    <s v="2x0.5SQ"/>
    <s v="Gr(B,R)"/>
    <m/>
    <n v="300"/>
    <s v="완제품"/>
    <s v="AVSSXF-BS 2x0.5SQ(완제"/>
    <s v="A/R송장 (IN)"/>
    <n v="8100"/>
    <s v="M"/>
    <n v="149.46"/>
    <n v="1.96"/>
    <n v="15883.29"/>
  </r>
  <r>
    <x v="3"/>
    <s v="顾客"/>
    <s v="內需"/>
    <s v="-無-"/>
    <s v="C00001"/>
    <x v="2"/>
    <s v="江苏京信电子有限公司(Cable)"/>
    <s v="자동차(특수)"/>
    <s v="SHIELD WIRE_조사"/>
    <n v="190005442"/>
    <s v="AVSSXF-BS"/>
    <s v="2x0.5SQ"/>
    <s v="Gr(B,R)"/>
    <m/>
    <n v="300"/>
    <s v="완제품"/>
    <s v="AVSSXF-BS 2x0.5SQ(완제"/>
    <s v="A/R송장 (IN)"/>
    <n v="2100"/>
    <s v="M"/>
    <n v="38.75"/>
    <n v="1.96"/>
    <n v="4117.8900000000003"/>
  </r>
  <r>
    <x v="3"/>
    <s v="顾客"/>
    <s v="內需"/>
    <s v="-無-"/>
    <s v="C00032"/>
    <x v="1"/>
    <s v="Kyungshin Cable international corporation"/>
    <s v="자동차(특수)"/>
    <s v="SHIELD WIRE_조사"/>
    <n v="190016510"/>
    <s v="AVSSXF-BS"/>
    <s v="2x0.5SQ"/>
    <s v="Gr(G,Y)"/>
    <m/>
    <n v="300"/>
    <s v="완제품"/>
    <s v="AVSSXF-BS 2x0.5SQ(완제"/>
    <s v="A/R송장 (IN)"/>
    <n v="300"/>
    <s v="M"/>
    <n v="5.54"/>
    <n v="0.31"/>
    <n v="670.44"/>
  </r>
  <r>
    <x v="3"/>
    <s v="顾客"/>
    <s v="內需"/>
    <s v="-無-"/>
    <s v="C00032"/>
    <x v="1"/>
    <s v="Kyungshin Cable international corporation"/>
    <s v="자동차(특수)"/>
    <s v="SHIELD WIRE_조사"/>
    <n v="190005444"/>
    <s v="AVSSXF-BS"/>
    <s v="2x0.5SQ"/>
    <s v="Gr(G,W)"/>
    <m/>
    <n v="300"/>
    <s v="완제품"/>
    <s v="AVSSXF-BS 2x0.5SQ(완제"/>
    <s v="A/R송장 (IN)"/>
    <n v="11100"/>
    <s v="M"/>
    <n v="204.82"/>
    <n v="0.31"/>
    <n v="24806.34"/>
  </r>
  <r>
    <x v="3"/>
    <s v="顾客"/>
    <s v="內需"/>
    <s v="-無-"/>
    <s v="C00032"/>
    <x v="1"/>
    <s v="Kyungshin Cable international corporation"/>
    <s v="자동차(특수)"/>
    <s v="SHIELD WIRE_조사"/>
    <n v="190005444"/>
    <s v="AVSSXF-BS"/>
    <s v="2x0.5SQ"/>
    <s v="Gr(G,W)"/>
    <m/>
    <n v="300"/>
    <s v="완제품"/>
    <s v="AVSSXF-BS 2x0.5SQ(완제"/>
    <s v="A/R송장 (IN)"/>
    <n v="14320"/>
    <s v="M"/>
    <n v="264.23"/>
    <n v="0.31"/>
    <n v="32002.42"/>
  </r>
  <r>
    <x v="3"/>
    <s v="顾客"/>
    <s v="內需"/>
    <s v="-無-"/>
    <s v="C00001"/>
    <x v="2"/>
    <s v="江苏京信电子有限公司(Cable)"/>
    <s v="자동차(조사)"/>
    <s v="AVSSXF"/>
    <n v="100011196"/>
    <s v="AVSSXF"/>
    <s v="0.3SQ"/>
    <s v="L"/>
    <s v="NPS"/>
    <n v="12000"/>
    <s v="완제품"/>
    <s v="AVSSXF 0.3SQ(완제품)"/>
    <s v="A/R송장 (IN)"/>
    <n v="48000"/>
    <s v="M"/>
    <n v="164.16"/>
    <n v="0.37"/>
    <n v="17702.400000000001"/>
  </r>
  <r>
    <x v="3"/>
    <s v="顾客"/>
    <s v="內需"/>
    <s v="-無-"/>
    <s v="C00001"/>
    <x v="2"/>
    <s v="江苏京信电子有限公司(Cable)"/>
    <s v="자동차(조사)"/>
    <s v="AVSSXF"/>
    <n v="100011191"/>
    <s v="AVSSXF"/>
    <s v="0.3SQ"/>
    <s v="B"/>
    <s v="NPS"/>
    <n v="12000"/>
    <s v="완제품"/>
    <s v="AVSSXF 0.3SQ(완제품)"/>
    <s v="A/R송장 (IN)"/>
    <n v="84000"/>
    <s v="M"/>
    <n v="287.27999999999997"/>
    <n v="0.37"/>
    <n v="30979.200000000001"/>
  </r>
  <r>
    <x v="3"/>
    <s v="顾客"/>
    <s v="內需"/>
    <s v="-無-"/>
    <s v="C00001"/>
    <x v="2"/>
    <s v="江苏京信电子有限公司(Cable)"/>
    <s v="자동차(조사)"/>
    <s v="AVSSXF"/>
    <n v="100011201"/>
    <s v="AVSSXF"/>
    <s v="0.3SQ"/>
    <s v="W"/>
    <s v="NPS"/>
    <n v="12000"/>
    <s v="완제품"/>
    <s v="AVSSXF 0.3SQ(완제품)"/>
    <s v="A/R송장 (IN)"/>
    <n v="46800"/>
    <s v="M"/>
    <n v="160.06"/>
    <n v="0.37"/>
    <n v="17259.84"/>
  </r>
  <r>
    <x v="3"/>
    <s v="顾客"/>
    <s v="內需"/>
    <s v="-無-"/>
    <s v="C00001"/>
    <x v="2"/>
    <s v="江苏京信电子有限公司(Cable)"/>
    <s v="자동차(조사)"/>
    <s v="AVSSXF"/>
    <n v="100011192"/>
    <s v="AVSSXF"/>
    <s v="0.3SQ"/>
    <s v="Br"/>
    <s v="NPS"/>
    <n v="12000"/>
    <s v="완제품"/>
    <s v="AVSSXF 0.3SQ(완제품)"/>
    <s v="A/R송장 (IN)"/>
    <n v="42000"/>
    <s v="M"/>
    <n v="143.63999999999999"/>
    <n v="0.37"/>
    <n v="15489.6"/>
  </r>
  <r>
    <x v="3"/>
    <s v="顾客"/>
    <s v="內需"/>
    <s v="-無-"/>
    <s v="C00001"/>
    <x v="2"/>
    <s v="江苏京信电子有限公司(Cable)"/>
    <s v="자동차(조사)"/>
    <s v="AVSSXF"/>
    <n v="100011199"/>
    <s v="AVSSXF"/>
    <s v="0.3SQ"/>
    <s v="P"/>
    <s v="NPS"/>
    <n v="12000"/>
    <s v="완제품"/>
    <s v="AVSSXF 0.3SQ(완제품)"/>
    <s v="A/R송장 (IN)"/>
    <n v="36000"/>
    <s v="M"/>
    <n v="123.12"/>
    <n v="0.37"/>
    <n v="13276.8"/>
  </r>
  <r>
    <x v="3"/>
    <s v="顾客"/>
    <s v="內需"/>
    <s v="-無-"/>
    <s v="C00001"/>
    <x v="2"/>
    <s v="江苏京信电子有限公司(Cable)"/>
    <s v="자동차(조사)"/>
    <s v="AVSSXF"/>
    <n v="100011194"/>
    <s v="AVSSXF"/>
    <s v="0.3SQ"/>
    <s v="Gr"/>
    <s v="NPS"/>
    <n v="12000"/>
    <s v="완제품"/>
    <s v="AVSSXF 0.3SQ(완제품)"/>
    <s v="A/R송장 (IN)"/>
    <n v="36000"/>
    <s v="M"/>
    <n v="123.12"/>
    <n v="0.37"/>
    <n v="13276.8"/>
  </r>
  <r>
    <x v="3"/>
    <s v="顾客"/>
    <s v="內需"/>
    <s v="-無-"/>
    <s v="C00001"/>
    <x v="2"/>
    <s v="江苏京信电子有限公司(Cable)"/>
    <s v="자동차(조사)"/>
    <s v="AVSSXF"/>
    <n v="100003072"/>
    <s v="AVSSXF"/>
    <s v="0.85SQ"/>
    <s v="G"/>
    <m/>
    <n v="1000"/>
    <s v="완제품"/>
    <s v="AVSSXF 0.85SQ(완제품)"/>
    <s v="A/R송장 (IN)"/>
    <n v="2000"/>
    <s v="M"/>
    <n v="15.52"/>
    <n v="0.63"/>
    <n v="1262.4000000000001"/>
  </r>
  <r>
    <x v="3"/>
    <s v="顾客"/>
    <s v="內需"/>
    <s v="-無-"/>
    <s v="C00001"/>
    <x v="2"/>
    <s v="江苏京信电子有限公司(Cable)"/>
    <s v="자동차(조사)"/>
    <s v="AVSSXF"/>
    <n v="100002989"/>
    <s v="AVSSXF"/>
    <s v="0.5SQ"/>
    <s v="Gr/O"/>
    <m/>
    <n v="1000"/>
    <s v="완제품"/>
    <s v="AVSSXF 0.5SQ(완제품)"/>
    <s v="A/R송장 (IN)"/>
    <n v="5000"/>
    <s v="M"/>
    <n v="24.1"/>
    <n v="0.46"/>
    <n v="2290"/>
  </r>
  <r>
    <x v="3"/>
    <s v="顾客"/>
    <s v="內需"/>
    <s v="-無-"/>
    <s v="C00001"/>
    <x v="2"/>
    <s v="江苏京信电子有限公司(Cable)"/>
    <s v="자동차(조사)"/>
    <s v="AVSSXF"/>
    <n v="100003127"/>
    <s v="AVSSXF"/>
    <s v="2.5SQ"/>
    <s v="B"/>
    <m/>
    <n v="400"/>
    <s v="완제품"/>
    <s v="AVSSXF 2.5SQ(완제품)"/>
    <s v="A/R송장 (IN)"/>
    <n v="400"/>
    <s v="M"/>
    <n v="9.57"/>
    <n v="1.77"/>
    <n v="709.52"/>
  </r>
  <r>
    <x v="3"/>
    <s v="顾客"/>
    <s v="內需"/>
    <s v="-無-"/>
    <s v="C00001"/>
    <x v="2"/>
    <s v="江苏京信电子有限公司(Cable)"/>
    <s v="자동차(조사)"/>
    <s v="AVSSXF"/>
    <n v="100012907"/>
    <s v="AVSSXF"/>
    <s v="0.3SQ"/>
    <s v="Y"/>
    <s v="NPS"/>
    <n v="12000"/>
    <s v="완제품"/>
    <s v="AVSSXF 0.3SQ(완제품)"/>
    <s v="A/R송장 (IN)"/>
    <n v="72000"/>
    <s v="M"/>
    <n v="246.24"/>
    <n v="0.37"/>
    <n v="26553.599999999999"/>
  </r>
  <r>
    <x v="3"/>
    <s v="顾客"/>
    <s v="內需"/>
    <s v="-無-"/>
    <s v="C00001"/>
    <x v="2"/>
    <s v="江苏京信电子有限公司(Cable)"/>
    <s v="자동차(조사)"/>
    <s v="AVSSXF"/>
    <n v="100018955"/>
    <s v="AVSSXF"/>
    <s v="0.5SQ"/>
    <s v="Gr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8951"/>
    <s v="AVSSXF"/>
    <s v="0.5SQ"/>
    <s v="B"/>
    <s v="NPS"/>
    <n v="10000"/>
    <s v="완제품"/>
    <s v="AVSSXF 0.5SQ(완제품)"/>
    <s v="A/R송장 (IN)"/>
    <n v="80000"/>
    <s v="M"/>
    <n v="385.6"/>
    <n v="0.46"/>
    <n v="36640"/>
  </r>
  <r>
    <x v="3"/>
    <s v="顾客"/>
    <s v="內需"/>
    <s v="-無-"/>
    <s v="C00001"/>
    <x v="2"/>
    <s v="江苏京信电子有限公司(Cable)"/>
    <s v="자동차(조사)"/>
    <s v="AVSSXF"/>
    <n v="100012901"/>
    <s v="AVSSXF"/>
    <s v="0.3SQ"/>
    <s v="O"/>
    <s v="NPS"/>
    <n v="12000"/>
    <s v="완제품"/>
    <s v="AVSSXF 0.3SQ(완제품)"/>
    <s v="A/R송장 (IN)"/>
    <n v="48000"/>
    <s v="M"/>
    <n v="164.16"/>
    <n v="0.37"/>
    <n v="17702.400000000001"/>
  </r>
  <r>
    <x v="3"/>
    <s v="顾客"/>
    <s v="內需"/>
    <s v="-無-"/>
    <s v="C00001"/>
    <x v="2"/>
    <s v="江苏京信电子有限公司(Cable)"/>
    <s v="자동차(조사)"/>
    <s v="AVSSXF"/>
    <n v="100012894"/>
    <s v="AVSSXF"/>
    <s v="0.3SQ"/>
    <s v="G"/>
    <s v="NPS"/>
    <n v="12000"/>
    <s v="완제품"/>
    <s v="AVSSXF 0.3SQ(완제품)"/>
    <s v="A/R송장 (IN)"/>
    <n v="60000"/>
    <s v="M"/>
    <n v="205.2"/>
    <n v="0.37"/>
    <n v="22128"/>
  </r>
  <r>
    <x v="3"/>
    <s v="顾客"/>
    <s v="內需"/>
    <s v="-無-"/>
    <s v="C00001"/>
    <x v="2"/>
    <s v="江苏京信电子有限公司(Cable)"/>
    <s v="자동차(조사)"/>
    <s v="AVSSXF"/>
    <n v="100018952"/>
    <s v="AVSSXF"/>
    <s v="0.5SQ"/>
    <s v="Br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8962"/>
    <s v="AVSSXF"/>
    <s v="0.5SQ"/>
    <s v="P"/>
    <s v="NPS"/>
    <n v="10000"/>
    <s v="완제품"/>
    <s v="AVSSXF 0.5SQ(완제품)"/>
    <s v="A/R송장 (IN)"/>
    <n v="50000"/>
    <s v="M"/>
    <n v="241"/>
    <n v="0.46"/>
    <n v="22900"/>
  </r>
  <r>
    <x v="3"/>
    <s v="顾客"/>
    <s v="內需"/>
    <s v="-無-"/>
    <s v="C00001"/>
    <x v="2"/>
    <s v="江苏京信电子有限公司(Cable)"/>
    <s v="자동차(조사)"/>
    <s v="AVSSXF"/>
    <n v="100012936"/>
    <s v="AVSSXF"/>
    <s v="0.85SQ"/>
    <s v="R"/>
    <s v="NPS"/>
    <n v="8000"/>
    <s v="완제품"/>
    <s v="AVSSXF 0.85SQ(완제품)"/>
    <s v="A/R송장 (IN)"/>
    <n v="8000"/>
    <s v="M"/>
    <n v="62.08"/>
    <n v="0.63"/>
    <n v="5049.6000000000004"/>
  </r>
  <r>
    <x v="3"/>
    <s v="顾客"/>
    <s v="內需"/>
    <s v="-無-"/>
    <s v="C00001"/>
    <x v="2"/>
    <s v="江苏京信电子有限公司(Cable)"/>
    <s v="자동차(조사)"/>
    <s v="AVSSXF"/>
    <n v="100012931"/>
    <s v="AVSSXF"/>
    <s v="0.75SQ"/>
    <s v="R"/>
    <s v="NPS"/>
    <n v="8000"/>
    <s v="완제품"/>
    <s v="AVSSXF 0.75SQ(완제품)"/>
    <s v="A/R송장 (IN)"/>
    <n v="8000"/>
    <s v="M"/>
    <n v="56.48"/>
    <n v="0.59"/>
    <n v="4728"/>
  </r>
  <r>
    <x v="3"/>
    <s v="顾客"/>
    <s v="內需"/>
    <s v="-無-"/>
    <s v="C00001"/>
    <x v="2"/>
    <s v="江苏京信电子有限公司(Cable)"/>
    <s v="자동차(조사)"/>
    <s v="AVSSXF"/>
    <n v="100018959"/>
    <s v="AVSSXF"/>
    <s v="0.5SQ"/>
    <s v="L/O"/>
    <s v="NPS"/>
    <n v="10000"/>
    <s v="완제품"/>
    <s v="AVSSXF 0.5SQ(완제품)"/>
    <s v="A/R송장 (IN)"/>
    <n v="20000"/>
    <s v="M"/>
    <n v="96.4"/>
    <n v="0.46"/>
    <n v="9160"/>
  </r>
  <r>
    <x v="3"/>
    <s v="顾客"/>
    <s v="內需"/>
    <s v="-無-"/>
    <s v="C00001"/>
    <x v="2"/>
    <s v="江苏京信电子有限公司(Cable)"/>
    <s v="자동차(조사)"/>
    <s v="AVSSXF"/>
    <n v="100003094"/>
    <s v="AVSSXF"/>
    <s v="1.25SQ"/>
    <s v="O"/>
    <m/>
    <n v="500"/>
    <s v="완제품"/>
    <s v="AVSSXF 1.25SQ(완제품)"/>
    <s v="A/R송장 (IN)"/>
    <n v="500"/>
    <s v="M"/>
    <n v="5.82"/>
    <n v="0.91"/>
    <n v="456.85"/>
  </r>
  <r>
    <x v="3"/>
    <s v="顾客"/>
    <s v="內需"/>
    <s v="-無-"/>
    <s v="C00001"/>
    <x v="2"/>
    <s v="江苏京信电子有限公司(Cable)"/>
    <s v="자동차(조사)"/>
    <s v="AVSSXF"/>
    <n v="100002966"/>
    <s v="AVSSXF"/>
    <s v="0.3SQ"/>
    <s v="Br/B"/>
    <m/>
    <n v="1500"/>
    <s v="완제품"/>
    <s v="AVSSXF 0.3SQ(완제품)"/>
    <s v="A/R송장 (IN)"/>
    <n v="15000"/>
    <s v="M"/>
    <n v="51.3"/>
    <n v="0.37"/>
    <n v="5532"/>
  </r>
  <r>
    <x v="3"/>
    <s v="顾客"/>
    <s v="內需"/>
    <s v="-無-"/>
    <s v="C00001"/>
    <x v="2"/>
    <s v="江苏京信电子有限公司(Cable)"/>
    <s v="자동차(조사)"/>
    <s v="AVSSXF"/>
    <n v="100002986"/>
    <s v="AVSSXF"/>
    <s v="0.3SQ"/>
    <s v="Y/O"/>
    <m/>
    <n v="1500"/>
    <s v="완제품"/>
    <s v="AVSSXF 0.3SQ(완제품)"/>
    <s v="A/R송장 (IN)"/>
    <n v="10500"/>
    <s v="M"/>
    <n v="35.909999999999997"/>
    <n v="0.37"/>
    <n v="3872.4"/>
  </r>
  <r>
    <x v="3"/>
    <s v="顾客"/>
    <s v="內需"/>
    <s v="-無-"/>
    <s v="C00001"/>
    <x v="2"/>
    <s v="江苏京信电子有限公司(Cable)"/>
    <s v="자동차(조사)"/>
    <s v="AVSSXF"/>
    <n v="100003104"/>
    <s v="AVSSXF"/>
    <s v="1.25SQ"/>
    <s v="W"/>
    <m/>
    <n v="500"/>
    <s v="완제품"/>
    <s v="AVSSXF 1.25SQ(완제품)"/>
    <s v="A/R송장 (IN)"/>
    <n v="5000"/>
    <s v="M"/>
    <n v="58.2"/>
    <n v="0.91"/>
    <n v="4568.5"/>
  </r>
  <r>
    <x v="3"/>
    <s v="顾客"/>
    <s v="內需"/>
    <s v="-無-"/>
    <s v="C00001"/>
    <x v="2"/>
    <s v="江苏京信电子有限公司(Cable)"/>
    <s v="자동차(조사)"/>
    <s v="AVSSXF"/>
    <n v="100003119"/>
    <s v="AVSSXF"/>
    <s v="2SQ"/>
    <s v="P"/>
    <m/>
    <n v="500"/>
    <s v="완제품"/>
    <s v="AVSSXF 2SQ(완제품)"/>
    <s v="A/R송장 (IN)"/>
    <n v="2000"/>
    <s v="M"/>
    <n v="36.1"/>
    <n v="1.34"/>
    <n v="2671.6"/>
  </r>
  <r>
    <x v="3"/>
    <s v="顾客"/>
    <s v="內需"/>
    <s v="-無-"/>
    <s v="C00001"/>
    <x v="2"/>
    <s v="江苏京信电子有限公司(Cable)"/>
    <s v="자동차(조사)"/>
    <s v="AVSSXF"/>
    <n v="100003119"/>
    <s v="AVSSXF"/>
    <s v="2SQ"/>
    <s v="P"/>
    <m/>
    <n v="500"/>
    <s v="완제품"/>
    <s v="AVSSXF 2SQ(완제품)"/>
    <s v="A/R송장 (IN)"/>
    <n v="1500"/>
    <s v="M"/>
    <n v="27.08"/>
    <n v="1.34"/>
    <n v="2003.7"/>
  </r>
  <r>
    <x v="3"/>
    <s v="顾客"/>
    <s v="內需"/>
    <s v="-無-"/>
    <s v="C00001"/>
    <x v="2"/>
    <s v="江苏京信电子有限公司(Cable)"/>
    <s v="자동차(조사)"/>
    <s v="AVSSXF"/>
    <n v="100003039"/>
    <s v="AVSSXF"/>
    <s v="0.75SQ"/>
    <s v="Gr"/>
    <m/>
    <n v="1000"/>
    <s v="완제품"/>
    <s v="AVSSXF 0.75SQ(완제품)"/>
    <s v="A/R송장 (IN)"/>
    <n v="4000"/>
    <s v="M"/>
    <n v="28.24"/>
    <n v="0.59"/>
    <n v="2364"/>
  </r>
  <r>
    <x v="3"/>
    <s v="顾客"/>
    <s v="內需"/>
    <s v="-無-"/>
    <s v="C00001"/>
    <x v="2"/>
    <s v="江苏京信电子有限公司(Cable)"/>
    <s v="자동차(조사)"/>
    <s v="AVSSXF"/>
    <n v="100003063"/>
    <s v="AVSSXF"/>
    <s v="0.75SQ"/>
    <s v="Y"/>
    <m/>
    <n v="1000"/>
    <s v="완제품"/>
    <s v="AVSSXF 0.75SQ(완제품)"/>
    <s v="A/R송장 (IN)"/>
    <n v="5000"/>
    <s v="M"/>
    <n v="35.299999999999997"/>
    <n v="0.59"/>
    <n v="2955"/>
  </r>
  <r>
    <x v="3"/>
    <s v="顾客"/>
    <s v="內需"/>
    <s v="-無-"/>
    <s v="C00001"/>
    <x v="2"/>
    <s v="江苏京信电子有限公司(Cable)"/>
    <s v="자동차(조사)"/>
    <s v="AVSSXF"/>
    <n v="100003121"/>
    <s v="AVSSXF"/>
    <s v="2SQ"/>
    <s v="R"/>
    <m/>
    <n v="500"/>
    <s v="완제품"/>
    <s v="AVSSXF 2SQ(완제품)"/>
    <s v="A/R송장 (IN)"/>
    <n v="6000"/>
    <s v="M"/>
    <n v="108.3"/>
    <n v="1.34"/>
    <n v="8014.8"/>
  </r>
  <r>
    <x v="3"/>
    <s v="顾客"/>
    <s v="內需"/>
    <s v="-無-"/>
    <s v="C00001"/>
    <x v="2"/>
    <s v="江苏京信电子有限公司(Cable)"/>
    <s v="자동차(조사)"/>
    <s v="AVSSXF"/>
    <n v="100002989"/>
    <s v="AVSSXF"/>
    <s v="0.5SQ"/>
    <s v="Gr/O"/>
    <m/>
    <n v="1000"/>
    <s v="완제품"/>
    <s v="AVSSXF 0.5SQ(완제품)"/>
    <s v="A/R송장 (IN)"/>
    <n v="9000"/>
    <s v="M"/>
    <n v="43.38"/>
    <n v="0.46"/>
    <n v="4122"/>
  </r>
  <r>
    <x v="3"/>
    <s v="顾客"/>
    <s v="內需"/>
    <s v="-無-"/>
    <s v="C00001"/>
    <x v="2"/>
    <s v="江苏京信电子有限公司(Cable)"/>
    <s v="자동차(조사)"/>
    <s v="AVSSXF"/>
    <n v="100002988"/>
    <s v="AVSSXF"/>
    <s v="0.5SQ"/>
    <s v="Gr/B"/>
    <m/>
    <n v="1000"/>
    <s v="완제품"/>
    <s v="AVSSXF 0.5SQ(완제품)"/>
    <s v="A/R송장 (IN)"/>
    <n v="12000"/>
    <s v="M"/>
    <n v="57.84"/>
    <n v="0.46"/>
    <n v="5496"/>
  </r>
  <r>
    <x v="3"/>
    <s v="顾客"/>
    <s v="內需"/>
    <s v="-無-"/>
    <s v="C00001"/>
    <x v="2"/>
    <s v="江苏京信电子有限公司(Cable)"/>
    <s v="자동차(조사)"/>
    <s v="AVSSXF"/>
    <n v="100002991"/>
    <s v="AVSSXF"/>
    <s v="0.5SQ"/>
    <s v="B/O"/>
    <m/>
    <n v="1000"/>
    <s v="완제품"/>
    <s v="AVSSXF 0.5SQ(완제품)"/>
    <s v="A/R송장 (IN)"/>
    <n v="8000"/>
    <s v="M"/>
    <n v="38.56"/>
    <n v="0.46"/>
    <n v="3664"/>
  </r>
  <r>
    <x v="3"/>
    <s v="顾客"/>
    <s v="內需"/>
    <s v="-無-"/>
    <s v="C00001"/>
    <x v="2"/>
    <s v="江苏京信电子有限公司(Cable)"/>
    <s v="자동차(조사)"/>
    <s v="AVSSXF"/>
    <n v="100003044"/>
    <s v="AVSSXF"/>
    <s v="0.75SQ"/>
    <s v="Br"/>
    <m/>
    <n v="1000"/>
    <s v="완제품"/>
    <s v="AVSSXF 0.75SQ(완제품)"/>
    <s v="A/R송장 (IN)"/>
    <n v="3000"/>
    <s v="M"/>
    <n v="21.18"/>
    <n v="0.59"/>
    <n v="1773"/>
  </r>
  <r>
    <x v="3"/>
    <s v="顾客"/>
    <s v="內需"/>
    <s v="-無-"/>
    <s v="C00001"/>
    <x v="2"/>
    <s v="江苏京信电子有限公司(Cable)"/>
    <s v="자동차(조사)"/>
    <s v="AVSSXF"/>
    <n v="100003025"/>
    <s v="AVSSXF"/>
    <s v="0.5SQ"/>
    <s v="R/B"/>
    <m/>
    <n v="1000"/>
    <s v="완제품"/>
    <s v="AVSSXF 0.5SQ(완제품)"/>
    <s v="A/R송장 (IN)"/>
    <n v="2000"/>
    <s v="M"/>
    <n v="9.64"/>
    <n v="0.46"/>
    <n v="916"/>
  </r>
  <r>
    <x v="3"/>
    <s v="顾客"/>
    <s v="內需"/>
    <s v="-無-"/>
    <s v="C00001"/>
    <x v="2"/>
    <s v="江苏京信电子有限公司(Cable)"/>
    <s v="자동차(조사)"/>
    <s v="AVSSXF"/>
    <n v="100018955"/>
    <s v="AVSSXF"/>
    <s v="0.5SQ"/>
    <s v="Gr"/>
    <s v="NPS"/>
    <n v="10000"/>
    <s v="완제품"/>
    <s v="AVSSXF 0.5SQ(완제품)"/>
    <s v="A/R송장 (IN)"/>
    <n v="40000"/>
    <s v="M"/>
    <n v="192.8"/>
    <n v="0.46"/>
    <n v="18320"/>
  </r>
  <r>
    <x v="3"/>
    <s v="顾客"/>
    <s v="內需"/>
    <s v="-無-"/>
    <s v="C00001"/>
    <x v="2"/>
    <s v="江苏京信电子有限公司(Cable)"/>
    <s v="자동차(조사)"/>
    <s v="AVSSXF"/>
    <n v="100018967"/>
    <s v="AVSSXF"/>
    <s v="0.5SQ"/>
    <s v="W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8963"/>
    <s v="AVSSXF"/>
    <s v="0.5SQ"/>
    <s v="P/B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8960"/>
    <s v="AVSSXF"/>
    <s v="0.5SQ"/>
    <s v="O"/>
    <s v="NPS"/>
    <n v="10000"/>
    <s v="완제품"/>
    <s v="AVSSXF 0.5SQ(완제품)"/>
    <s v="A/R송장 (IN)"/>
    <n v="70000"/>
    <s v="M"/>
    <n v="337.4"/>
    <n v="0.46"/>
    <n v="32060"/>
  </r>
  <r>
    <x v="3"/>
    <s v="顾客"/>
    <s v="內需"/>
    <s v="-無-"/>
    <s v="C00001"/>
    <x v="2"/>
    <s v="江苏京信电子有限公司(Cable)"/>
    <s v="자동차(조사)"/>
    <s v="AVSSXF"/>
    <n v="100018964"/>
    <s v="AVSSXF"/>
    <s v="0.5SQ"/>
    <s v="R"/>
    <s v="NPS"/>
    <n v="10000"/>
    <s v="완제품"/>
    <s v="AVSSXF 0.5SQ(완제품)"/>
    <s v="A/R송장 (IN)"/>
    <n v="30000"/>
    <s v="M"/>
    <n v="144.6"/>
    <n v="0.46"/>
    <n v="13740"/>
  </r>
  <r>
    <x v="3"/>
    <s v="顾客"/>
    <s v="內需"/>
    <s v="-無-"/>
    <s v="C00001"/>
    <x v="2"/>
    <s v="江苏京信电子有限公司(Cable)"/>
    <s v="자동차(조사)"/>
    <s v="AVSSXF"/>
    <n v="100012930"/>
    <s v="AVSSXF"/>
    <s v="0.75SQ"/>
    <s v="L"/>
    <s v="NPS"/>
    <n v="8000"/>
    <s v="완제품"/>
    <s v="AVSSXF 0.75SQ(완제품)"/>
    <s v="A/R송장 (IN)"/>
    <n v="24000"/>
    <s v="M"/>
    <n v="169.44"/>
    <n v="0.59"/>
    <n v="14184"/>
  </r>
  <r>
    <x v="3"/>
    <s v="顾客"/>
    <s v="內需"/>
    <s v="-無-"/>
    <s v="C00001"/>
    <x v="2"/>
    <s v="江苏京信电子有限公司(Cable)"/>
    <s v="자동차(조사)"/>
    <s v="AVSSXF"/>
    <n v="100012928"/>
    <s v="AVSSXF"/>
    <s v="0.75SQ"/>
    <s v="G"/>
    <s v="NPS"/>
    <n v="8000"/>
    <s v="완제품"/>
    <s v="AVSSXF 0.75SQ(완제품)"/>
    <s v="A/R송장 (IN)"/>
    <n v="24000"/>
    <s v="M"/>
    <n v="169.44"/>
    <n v="0.59"/>
    <n v="14184"/>
  </r>
  <r>
    <x v="3"/>
    <s v="顾客"/>
    <s v="內需"/>
    <s v="-無-"/>
    <s v="C00001"/>
    <x v="2"/>
    <s v="江苏京信电子有限公司(Cable)"/>
    <s v="자동차(조사)"/>
    <s v="AVSSXF"/>
    <n v="100013454"/>
    <s v="AVSSXF"/>
    <s v="0.3SQ"/>
    <s v="L/B"/>
    <s v="NPS"/>
    <n v="12000"/>
    <s v="완제품"/>
    <s v="AVSSXF 0.3SQ(완제품)"/>
    <s v="A/R송장 (IN)"/>
    <n v="23000"/>
    <s v="M"/>
    <n v="78.66"/>
    <n v="0.37"/>
    <n v="8482.4"/>
  </r>
  <r>
    <x v="3"/>
    <s v="顾客"/>
    <s v="內需"/>
    <s v="-無-"/>
    <s v="C00001"/>
    <x v="2"/>
    <s v="江苏京信电子有限公司(Cable)"/>
    <s v="자동차(조사)"/>
    <s v="AVSSXF"/>
    <n v="100018977"/>
    <s v="AVSSXF"/>
    <s v="0.5SQ"/>
    <s v="G/B"/>
    <s v="NPS"/>
    <n v="10000"/>
    <s v="완제품"/>
    <s v="AVSSXF 0.5SQ(완제품)"/>
    <s v="A/R송장 (IN)"/>
    <n v="20000"/>
    <s v="M"/>
    <n v="96.4"/>
    <n v="0.46"/>
    <n v="9160"/>
  </r>
  <r>
    <x v="3"/>
    <s v="顾客"/>
    <s v="內需"/>
    <s v="-無-"/>
    <s v="C00001"/>
    <x v="2"/>
    <s v="江苏京信电子有限公司(Cable)"/>
    <s v="자동차(조사)"/>
    <s v="AVSSXF"/>
    <n v="100012941"/>
    <s v="AVSSXF"/>
    <s v="1.25SQ"/>
    <s v="G"/>
    <s v="NPS"/>
    <n v="5000"/>
    <s v="완제품"/>
    <s v="AVSSXF 1.25SQ(완제품)"/>
    <s v="A/R송장 (IN)"/>
    <n v="15000"/>
    <s v="M"/>
    <n v="174.6"/>
    <n v="0.91"/>
    <n v="13705.5"/>
  </r>
  <r>
    <x v="3"/>
    <s v="顾客"/>
    <s v="內需"/>
    <s v="-無-"/>
    <s v="C00001"/>
    <x v="2"/>
    <s v="江苏京信电子有限公司(Cable)"/>
    <s v="자동차(조사)"/>
    <s v="AVSSXF"/>
    <n v="100012905"/>
    <s v="AVSSXF"/>
    <s v="0.3SQ"/>
    <s v="R"/>
    <s v="NPS"/>
    <n v="12000"/>
    <s v="완제품"/>
    <s v="AVSSXF 0.3SQ(완제품)"/>
    <s v="A/R송장 (IN)"/>
    <n v="24000"/>
    <s v="M"/>
    <n v="82.08"/>
    <n v="0.37"/>
    <n v="8851.2000000000007"/>
  </r>
  <r>
    <x v="3"/>
    <s v="顾客"/>
    <s v="內需"/>
    <s v="-無-"/>
    <s v="C00001"/>
    <x v="2"/>
    <s v="江苏京信电子有限公司(Cable)"/>
    <s v="자동차(조사)"/>
    <s v="AVSSXF"/>
    <n v="100018993"/>
    <s v="AVSSXF"/>
    <s v="0.5SQ"/>
    <s v="Y/B"/>
    <s v="NPS"/>
    <n v="10000"/>
    <s v="완제품"/>
    <s v="AVSSXF 0.5SQ(완제품)"/>
    <s v="A/R송장 (IN)"/>
    <n v="30000"/>
    <s v="M"/>
    <n v="144.6"/>
    <n v="0.46"/>
    <n v="13740"/>
  </r>
  <r>
    <x v="3"/>
    <s v="顾客"/>
    <s v="內需"/>
    <s v="-無-"/>
    <s v="C00001"/>
    <x v="2"/>
    <s v="江苏京信电子有限公司(Cable)"/>
    <s v="자동차(조사)"/>
    <s v="AVSSXF"/>
    <n v="100003122"/>
    <s v="AVSSXF"/>
    <s v="2SQ"/>
    <s v="W"/>
    <m/>
    <n v="500"/>
    <s v="완제품"/>
    <s v="AVSSXF 2SQ(완제품)"/>
    <s v="A/R송장 (IN)"/>
    <n v="2000"/>
    <s v="M"/>
    <n v="36.1"/>
    <n v="1.34"/>
    <n v="2671.6"/>
  </r>
  <r>
    <x v="3"/>
    <s v="顾客"/>
    <s v="內需"/>
    <s v="-無-"/>
    <s v="C00001"/>
    <x v="2"/>
    <s v="江苏京信电子有限公司(Cable)"/>
    <s v="자동차(조사)"/>
    <s v="AVSSXF"/>
    <n v="100002965"/>
    <s v="AVSSXF"/>
    <s v="0.3SQ"/>
    <s v="B"/>
    <m/>
    <n v="1500"/>
    <s v="완제품"/>
    <s v="AVSSXF 0.3SQ(완제품)"/>
    <s v="A/R송장 (IN)"/>
    <n v="3700"/>
    <s v="M"/>
    <n v="12.65"/>
    <n v="0.37"/>
    <n v="1364.56"/>
  </r>
  <r>
    <x v="3"/>
    <s v="顾客"/>
    <s v="內需"/>
    <s v="-無-"/>
    <s v="C00001"/>
    <x v="2"/>
    <s v="江苏京信电子有限公司(Cable)"/>
    <s v="자동차(조사)"/>
    <s v="AVSSXF"/>
    <n v="100002968"/>
    <s v="AVSSXF"/>
    <s v="0.3SQ"/>
    <s v="Br"/>
    <m/>
    <n v="1500"/>
    <s v="완제품"/>
    <s v="AVSSXF 0.3SQ(완제품)"/>
    <s v="A/R송장 (IN)"/>
    <n v="2600"/>
    <s v="M"/>
    <n v="8.89"/>
    <n v="0.37"/>
    <n v="958.88"/>
  </r>
  <r>
    <x v="3"/>
    <s v="顾客"/>
    <s v="內需"/>
    <s v="-無-"/>
    <s v="C00001"/>
    <x v="2"/>
    <s v="江苏京信电子有限公司(Cable)"/>
    <s v="자동차(조사)"/>
    <s v="AVSSXF"/>
    <n v="100002966"/>
    <s v="AVSSXF"/>
    <s v="0.3SQ"/>
    <s v="Br/B"/>
    <m/>
    <n v="1500"/>
    <s v="완제품"/>
    <s v="AVSSXF 0.3SQ(완제품)"/>
    <s v="A/R송장 (IN)"/>
    <n v="1500"/>
    <s v="M"/>
    <n v="5.13"/>
    <n v="0.37"/>
    <n v="553.20000000000005"/>
  </r>
  <r>
    <x v="3"/>
    <s v="顾客"/>
    <s v="內需"/>
    <s v="-無-"/>
    <s v="C00001"/>
    <x v="2"/>
    <s v="江苏京信电子有限公司(Cable)"/>
    <s v="자동차(조사)"/>
    <s v="AVSSXF"/>
    <n v="100002967"/>
    <s v="AVSSXF"/>
    <s v="0.3SQ"/>
    <s v="Br/O"/>
    <m/>
    <n v="1500"/>
    <s v="완제품"/>
    <s v="AVSSXF 0.3SQ(완제품)"/>
    <s v="A/R송장 (IN)"/>
    <n v="4500"/>
    <s v="M"/>
    <n v="15.39"/>
    <n v="0.37"/>
    <n v="1659.6"/>
  </r>
  <r>
    <x v="3"/>
    <s v="顾客"/>
    <s v="內需"/>
    <s v="-無-"/>
    <s v="C00001"/>
    <x v="2"/>
    <s v="江苏京信电子有限公司(Cable)"/>
    <s v="자동차(조사)"/>
    <s v="AVSSXF"/>
    <n v="100002973"/>
    <s v="AVSSXF"/>
    <s v="0.3SQ"/>
    <s v="G"/>
    <m/>
    <n v="1500"/>
    <s v="완제품"/>
    <s v="AVSSXF 0.3SQ(완제품)"/>
    <s v="A/R송장 (IN)"/>
    <n v="9000"/>
    <s v="M"/>
    <n v="30.78"/>
    <n v="0.37"/>
    <n v="3319.2"/>
  </r>
  <r>
    <x v="3"/>
    <s v="顾客"/>
    <s v="內需"/>
    <s v="-無-"/>
    <s v="C00001"/>
    <x v="2"/>
    <s v="江苏京信电子有限公司(Cable)"/>
    <s v="자동차(조사)"/>
    <s v="AVSSXF"/>
    <n v="100002971"/>
    <s v="AVSSXF"/>
    <s v="0.3SQ"/>
    <s v="G/B"/>
    <m/>
    <n v="1500"/>
    <s v="완제품"/>
    <s v="AVSSXF 0.3SQ(완제품)"/>
    <s v="A/R송장 (IN)"/>
    <n v="3000"/>
    <s v="M"/>
    <n v="10.26"/>
    <n v="0.37"/>
    <n v="1106.4000000000001"/>
  </r>
  <r>
    <x v="3"/>
    <s v="顾客"/>
    <s v="內需"/>
    <s v="-無-"/>
    <s v="C00001"/>
    <x v="2"/>
    <s v="江苏京信电子有限公司(Cable)"/>
    <s v="자동차(조사)"/>
    <s v="AVSSXF"/>
    <n v="100002972"/>
    <s v="AVSSXF"/>
    <s v="0.3SQ"/>
    <s v="G/O"/>
    <m/>
    <n v="1500"/>
    <s v="완제품"/>
    <s v="AVSSXF 0.3SQ(완제품)"/>
    <s v="A/R송장 (IN)"/>
    <n v="1500"/>
    <s v="M"/>
    <n v="5.13"/>
    <n v="0.37"/>
    <n v="553.20000000000005"/>
  </r>
  <r>
    <x v="3"/>
    <s v="顾客"/>
    <s v="內需"/>
    <s v="-無-"/>
    <s v="C00001"/>
    <x v="2"/>
    <s v="江苏京信电子有限公司(Cable)"/>
    <s v="자동차(조사)"/>
    <s v="AVSSXF"/>
    <n v="100002963"/>
    <s v="AVSSXF"/>
    <s v="0.3SQ"/>
    <s v="Gr"/>
    <m/>
    <n v="1500"/>
    <s v="완제품"/>
    <s v="AVSSXF 0.3SQ(완제품)"/>
    <s v="A/R송장 (IN)"/>
    <n v="3000"/>
    <s v="M"/>
    <n v="10.26"/>
    <n v="0.37"/>
    <n v="1106.4000000000001"/>
  </r>
  <r>
    <x v="3"/>
    <s v="顾客"/>
    <s v="內需"/>
    <s v="-無-"/>
    <s v="C00001"/>
    <x v="2"/>
    <s v="江苏京信电子有限公司(Cable)"/>
    <s v="자동차(조사)"/>
    <s v="AVSSXF"/>
    <n v="100002976"/>
    <s v="AVSSXF"/>
    <s v="0.3SQ"/>
    <s v="L"/>
    <m/>
    <n v="1500"/>
    <s v="완제품"/>
    <s v="AVSSXF 0.3SQ(완제품)"/>
    <s v="A/R송장 (IN)"/>
    <n v="9000"/>
    <s v="M"/>
    <n v="30.78"/>
    <n v="0.37"/>
    <n v="3319.2"/>
  </r>
  <r>
    <x v="3"/>
    <s v="顾客"/>
    <s v="內需"/>
    <s v="-無-"/>
    <s v="C00001"/>
    <x v="2"/>
    <s v="江苏京信电子有限公司(Cable)"/>
    <s v="자동차(조사)"/>
    <s v="AVSSXF"/>
    <n v="100002974"/>
    <s v="AVSSXF"/>
    <s v="0.3SQ"/>
    <s v="L/B"/>
    <m/>
    <n v="1500"/>
    <s v="완제품"/>
    <s v="AVSSXF 0.3SQ(완제품)"/>
    <s v="A/R송장 (IN)"/>
    <n v="3000"/>
    <s v="M"/>
    <n v="10.26"/>
    <n v="0.37"/>
    <n v="1106.4000000000001"/>
  </r>
  <r>
    <x v="3"/>
    <s v="顾客"/>
    <s v="內需"/>
    <s v="-無-"/>
    <s v="C00001"/>
    <x v="2"/>
    <s v="江苏京信电子有限公司(Cable)"/>
    <s v="자동차(조사)"/>
    <s v="AVSSXF"/>
    <n v="100002975"/>
    <s v="AVSSXF"/>
    <s v="0.3SQ"/>
    <s v="L/O"/>
    <m/>
    <n v="1500"/>
    <s v="완제품"/>
    <s v="AVSSXF 0.3SQ(완제품)"/>
    <s v="A/R송장 (IN)"/>
    <n v="1500"/>
    <s v="M"/>
    <n v="5.13"/>
    <n v="0.37"/>
    <n v="553.20000000000005"/>
  </r>
  <r>
    <x v="3"/>
    <s v="顾客"/>
    <s v="內需"/>
    <s v="-無-"/>
    <s v="C00001"/>
    <x v="2"/>
    <s v="江苏京信电子有限公司(Cable)"/>
    <s v="자동차(조사)"/>
    <s v="AVSSXF"/>
    <n v="100002970"/>
    <s v="AVSSXF"/>
    <s v="0.3SQ"/>
    <s v="O"/>
    <m/>
    <n v="1500"/>
    <s v="완제품"/>
    <s v="AVSSXF 0.3SQ(완제품)"/>
    <s v="A/R송장 (IN)"/>
    <n v="4500"/>
    <s v="M"/>
    <n v="15.39"/>
    <n v="0.37"/>
    <n v="1659.6"/>
  </r>
  <r>
    <x v="3"/>
    <s v="顾客"/>
    <s v="內需"/>
    <s v="-無-"/>
    <s v="C00001"/>
    <x v="2"/>
    <s v="江苏京信电子有限公司(Cable)"/>
    <s v="자동차(조사)"/>
    <s v="AVSSXF"/>
    <n v="100002978"/>
    <s v="AVSSXF"/>
    <s v="0.3SQ"/>
    <s v="P"/>
    <m/>
    <n v="1500"/>
    <s v="완제품"/>
    <s v="AVSSXF 0.3SQ(완제품)"/>
    <s v="A/R송장 (IN)"/>
    <n v="10200"/>
    <s v="M"/>
    <n v="34.880000000000003"/>
    <n v="0.37"/>
    <n v="3761.76"/>
  </r>
  <r>
    <x v="3"/>
    <s v="顾客"/>
    <s v="內需"/>
    <s v="-無-"/>
    <s v="C00001"/>
    <x v="2"/>
    <s v="江苏京信电子有限公司(Cable)"/>
    <s v="자동차(조사)"/>
    <s v="AVSSXF"/>
    <n v="100002981"/>
    <s v="AVSSXF"/>
    <s v="0.3SQ"/>
    <s v="R"/>
    <m/>
    <n v="1500"/>
    <s v="완제품"/>
    <s v="AVSSXF 0.3SQ(완제품)"/>
    <s v="A/R송장 (IN)"/>
    <n v="900"/>
    <s v="M"/>
    <n v="3.08"/>
    <n v="0.37"/>
    <n v="331.92"/>
  </r>
  <r>
    <x v="3"/>
    <s v="顾客"/>
    <s v="內需"/>
    <s v="-無-"/>
    <s v="C00001"/>
    <x v="2"/>
    <s v="江苏京信电子有限公司(Cable)"/>
    <s v="자동차(조사)"/>
    <s v="AVSSXF"/>
    <n v="100002984"/>
    <s v="AVSSXF"/>
    <s v="0.3SQ"/>
    <s v="W"/>
    <m/>
    <n v="1500"/>
    <s v="완제품"/>
    <s v="AVSSXF 0.3SQ(완제품)"/>
    <s v="A/R송장 (IN)"/>
    <n v="8850"/>
    <s v="M"/>
    <n v="30.27"/>
    <n v="0.37"/>
    <n v="3263.88"/>
  </r>
  <r>
    <x v="3"/>
    <s v="顾客"/>
    <s v="內需"/>
    <s v="-無-"/>
    <s v="C00001"/>
    <x v="2"/>
    <s v="江苏京信电子有限公司(Cable)"/>
    <s v="자동차(조사)"/>
    <s v="AVSSXF"/>
    <n v="100002982"/>
    <s v="AVSSXF"/>
    <s v="0.3SQ"/>
    <s v="W/B"/>
    <m/>
    <n v="1500"/>
    <s v="완제품"/>
    <s v="AVSSXF 0.3SQ(완제품)"/>
    <s v="A/R송장 (IN)"/>
    <n v="3000"/>
    <s v="M"/>
    <n v="10.26"/>
    <n v="0.37"/>
    <n v="1106.4000000000001"/>
  </r>
  <r>
    <x v="3"/>
    <s v="顾客"/>
    <s v="內需"/>
    <s v="-無-"/>
    <s v="C00001"/>
    <x v="2"/>
    <s v="江苏京信电子有限公司(Cable)"/>
    <s v="자동차(조사)"/>
    <s v="AVSSXF"/>
    <n v="100002983"/>
    <s v="AVSSXF"/>
    <s v="0.3SQ"/>
    <s v="W/O"/>
    <m/>
    <n v="1500"/>
    <s v="완제품"/>
    <s v="AVSSXF 0.3SQ(완제품)"/>
    <s v="A/R송장 (IN)"/>
    <n v="1500"/>
    <s v="M"/>
    <n v="5.13"/>
    <n v="0.37"/>
    <n v="553.20000000000005"/>
  </r>
  <r>
    <x v="3"/>
    <s v="顾客"/>
    <s v="內需"/>
    <s v="-無-"/>
    <s v="C00001"/>
    <x v="2"/>
    <s v="江苏京信电子有限公司(Cable)"/>
    <s v="자동차(조사)"/>
    <s v="AVSSXF"/>
    <n v="100002985"/>
    <s v="AVSSXF"/>
    <s v="0.3SQ"/>
    <s v="Y/B"/>
    <m/>
    <n v="1500"/>
    <s v="완제품"/>
    <s v="AVSSXF 0.3SQ(완제품)"/>
    <s v="A/R송장 (IN)"/>
    <n v="1500"/>
    <s v="M"/>
    <n v="5.13"/>
    <n v="0.37"/>
    <n v="553.20000000000005"/>
  </r>
  <r>
    <x v="3"/>
    <s v="顾客"/>
    <s v="內需"/>
    <s v="-無-"/>
    <s v="C00001"/>
    <x v="2"/>
    <s v="江苏京信电子有限公司(Cable)"/>
    <s v="자동차(조사)"/>
    <s v="AVSSXF"/>
    <n v="100002986"/>
    <s v="AVSSXF"/>
    <s v="0.3SQ"/>
    <s v="Y/O"/>
    <m/>
    <n v="1500"/>
    <s v="완제품"/>
    <s v="AVSSXF 0.3SQ(완제품)"/>
    <s v="A/R송장 (IN)"/>
    <n v="1500"/>
    <s v="M"/>
    <n v="5.13"/>
    <n v="0.37"/>
    <n v="553.20000000000005"/>
  </r>
  <r>
    <x v="3"/>
    <s v="顾客"/>
    <s v="內需"/>
    <s v="-無-"/>
    <s v="C00001"/>
    <x v="2"/>
    <s v="江苏京信电子有限公司(Cable)"/>
    <s v="자동차(조사)"/>
    <s v="AVSSXF"/>
    <n v="100002991"/>
    <s v="AVSSXF"/>
    <s v="0.5SQ"/>
    <s v="B/O"/>
    <m/>
    <n v="1000"/>
    <s v="완제품"/>
    <s v="AVSSXF 0.5SQ(완제품)"/>
    <s v="A/R송장 (IN)"/>
    <n v="3000"/>
    <s v="M"/>
    <n v="14.46"/>
    <n v="0.46"/>
    <n v="1374"/>
  </r>
  <r>
    <x v="3"/>
    <s v="顾客"/>
    <s v="內需"/>
    <s v="-無-"/>
    <s v="C00001"/>
    <x v="2"/>
    <s v="江苏京信电子有限公司(Cable)"/>
    <s v="자동차(조사)"/>
    <s v="AVSSXF"/>
    <n v="100003001"/>
    <s v="AVSSXF"/>
    <s v="0.5SQ"/>
    <s v="Br"/>
    <m/>
    <n v="1000"/>
    <s v="완제품"/>
    <s v="AVSSXF 0.5SQ(완제품)"/>
    <s v="A/R송장 (IN)"/>
    <n v="5000"/>
    <s v="M"/>
    <n v="24.1"/>
    <n v="0.46"/>
    <n v="2290"/>
  </r>
  <r>
    <x v="3"/>
    <s v="顾客"/>
    <s v="內需"/>
    <s v="-無-"/>
    <s v="C00001"/>
    <x v="2"/>
    <s v="江苏京信电子有限公司(Cable)"/>
    <s v="자동차(조사)"/>
    <s v="AVSSXF"/>
    <n v="100002998"/>
    <s v="AVSSXF"/>
    <s v="0.5SQ"/>
    <s v="Br/O"/>
    <m/>
    <n v="1000"/>
    <s v="완제품"/>
    <s v="AVSSXF 0.5SQ(완제품)"/>
    <s v="A/R송장 (IN)"/>
    <n v="4000"/>
    <s v="M"/>
    <n v="19.28"/>
    <n v="0.46"/>
    <n v="1832"/>
  </r>
  <r>
    <x v="3"/>
    <s v="顾客"/>
    <s v="內需"/>
    <s v="-無-"/>
    <s v="C00001"/>
    <x v="2"/>
    <s v="江苏京信电子有限公司(Cable)"/>
    <s v="자동차(조사)"/>
    <s v="AVSSXF"/>
    <n v="100003013"/>
    <s v="AVSSXF"/>
    <s v="0.5SQ"/>
    <s v="G"/>
    <m/>
    <n v="1000"/>
    <s v="완제품"/>
    <s v="AVSSXF 0.5SQ(완제품)"/>
    <s v="A/R송장 (IN)"/>
    <n v="13000"/>
    <s v="M"/>
    <n v="62.66"/>
    <n v="0.46"/>
    <n v="5954"/>
  </r>
  <r>
    <x v="3"/>
    <s v="顾客"/>
    <s v="內需"/>
    <s v="-無-"/>
    <s v="C00001"/>
    <x v="2"/>
    <s v="江苏京信电子有限公司(Cable)"/>
    <s v="자동차(조사)"/>
    <s v="AVSSXF"/>
    <n v="100003008"/>
    <s v="AVSSXF"/>
    <s v="0.5SQ"/>
    <s v="G/B"/>
    <m/>
    <n v="1000"/>
    <s v="완제품"/>
    <s v="AVSSXF 0.5SQ(완제품)"/>
    <s v="A/R송장 (IN)"/>
    <n v="4000"/>
    <s v="M"/>
    <n v="19.28"/>
    <n v="0.46"/>
    <n v="1832"/>
  </r>
  <r>
    <x v="3"/>
    <s v="顾客"/>
    <s v="內需"/>
    <s v="-無-"/>
    <s v="C00001"/>
    <x v="2"/>
    <s v="江苏京信电子有限公司(Cable)"/>
    <s v="자동차(조사)"/>
    <s v="AVSSXF"/>
    <n v="100003010"/>
    <s v="AVSSXF"/>
    <s v="0.5SQ"/>
    <s v="G/O"/>
    <m/>
    <n v="1000"/>
    <s v="완제품"/>
    <s v="AVSSXF 0.5SQ(완제품)"/>
    <s v="A/R송장 (IN)"/>
    <n v="2000"/>
    <s v="M"/>
    <n v="9.64"/>
    <n v="0.46"/>
    <n v="916"/>
  </r>
  <r>
    <x v="3"/>
    <s v="顾客"/>
    <s v="內需"/>
    <s v="-無-"/>
    <s v="C00001"/>
    <x v="2"/>
    <s v="江苏京信电子有限公司(Cable)"/>
    <s v="자동차(조사)"/>
    <s v="AVSSXF"/>
    <n v="100002990"/>
    <s v="AVSSXF"/>
    <s v="0.5SQ"/>
    <s v="Gr"/>
    <m/>
    <n v="1000"/>
    <s v="완제품"/>
    <s v="AVSSXF 0.5SQ(완제품)"/>
    <s v="A/R송장 (IN)"/>
    <n v="5500"/>
    <s v="M"/>
    <n v="26.51"/>
    <n v="0.46"/>
    <n v="2519"/>
  </r>
  <r>
    <x v="3"/>
    <s v="顾客"/>
    <s v="內需"/>
    <s v="-無-"/>
    <s v="C00001"/>
    <x v="2"/>
    <s v="江苏京信电子有限公司(Cable)"/>
    <s v="자동차(조사)"/>
    <s v="AVSSXF"/>
    <n v="100003020"/>
    <s v="AVSSXF"/>
    <s v="0.5SQ"/>
    <s v="L"/>
    <m/>
    <n v="1000"/>
    <s v="완제품"/>
    <s v="AVSSXF 0.5SQ(완제품)"/>
    <s v="A/R송장 (IN)"/>
    <n v="8700"/>
    <s v="M"/>
    <n v="41.93"/>
    <n v="0.46"/>
    <n v="3984.6"/>
  </r>
  <r>
    <x v="3"/>
    <s v="顾客"/>
    <s v="內需"/>
    <s v="-無-"/>
    <s v="C00001"/>
    <x v="2"/>
    <s v="江苏京信电子有限公司(Cable)"/>
    <s v="자동차(조사)"/>
    <s v="AVSSXF"/>
    <n v="100003015"/>
    <s v="AVSSXF"/>
    <s v="0.5SQ"/>
    <s v="L/O"/>
    <m/>
    <n v="1000"/>
    <s v="완제품"/>
    <s v="AVSSXF 0.5SQ(완제품)"/>
    <s v="A/R송장 (IN)"/>
    <n v="3950"/>
    <s v="M"/>
    <n v="19.04"/>
    <n v="0.46"/>
    <n v="1809.1"/>
  </r>
  <r>
    <x v="3"/>
    <s v="顾客"/>
    <s v="內需"/>
    <s v="-無-"/>
    <s v="C00001"/>
    <x v="2"/>
    <s v="江苏京信电子有限公司(Cable)"/>
    <s v="자동차(조사)"/>
    <s v="AVSSXF"/>
    <n v="100003004"/>
    <s v="AVSSXF"/>
    <s v="0.5SQ"/>
    <s v="O"/>
    <m/>
    <n v="1000"/>
    <s v="완제품"/>
    <s v="AVSSXF 0.5SQ(완제품)"/>
    <s v="A/R송장 (IN)"/>
    <n v="1000"/>
    <s v="M"/>
    <n v="4.82"/>
    <n v="0.46"/>
    <n v="458"/>
  </r>
  <r>
    <x v="3"/>
    <s v="顾客"/>
    <s v="內需"/>
    <s v="-無-"/>
    <s v="C00001"/>
    <x v="2"/>
    <s v="江苏京信电子有限公司(Cable)"/>
    <s v="자동차(조사)"/>
    <s v="AVSSXF"/>
    <n v="100003002"/>
    <s v="AVSSXF"/>
    <s v="0.5SQ"/>
    <s v="O/B"/>
    <m/>
    <n v="1000"/>
    <s v="완제품"/>
    <s v="AVSSXF 0.5SQ(완제품)"/>
    <s v="A/R송장 (IN)"/>
    <n v="2000"/>
    <s v="M"/>
    <n v="9.64"/>
    <n v="0.46"/>
    <n v="916"/>
  </r>
  <r>
    <x v="3"/>
    <s v="顾客"/>
    <s v="內需"/>
    <s v="-無-"/>
    <s v="C00001"/>
    <x v="2"/>
    <s v="江苏京信电子有限公司(Cable)"/>
    <s v="자동차(조사)"/>
    <s v="AVSSXF"/>
    <n v="100003024"/>
    <s v="AVSSXF"/>
    <s v="0.5SQ"/>
    <s v="P"/>
    <m/>
    <n v="1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03025"/>
    <s v="AVSSXF"/>
    <s v="0.5SQ"/>
    <s v="R/B"/>
    <m/>
    <n v="1000"/>
    <s v="완제품"/>
    <s v="AVSSXF 0.5SQ(완제품)"/>
    <s v="A/R송장 (IN)"/>
    <n v="1000"/>
    <s v="M"/>
    <n v="4.82"/>
    <n v="0.46"/>
    <n v="458"/>
  </r>
  <r>
    <x v="3"/>
    <s v="顾客"/>
    <s v="內需"/>
    <s v="-無-"/>
    <s v="C00001"/>
    <x v="2"/>
    <s v="江苏京信电子有限公司(Cable)"/>
    <s v="자동차(조사)"/>
    <s v="AVSSXF"/>
    <n v="100003026"/>
    <s v="AVSSXF"/>
    <s v="0.5SQ"/>
    <s v="R/O"/>
    <m/>
    <n v="1000"/>
    <s v="완제품"/>
    <s v="AVSSXF 0.5SQ(완제품)"/>
    <s v="A/R송장 (IN)"/>
    <n v="1000"/>
    <s v="M"/>
    <n v="4.82"/>
    <n v="0.46"/>
    <n v="458"/>
  </r>
  <r>
    <x v="3"/>
    <s v="顾客"/>
    <s v="內需"/>
    <s v="-無-"/>
    <s v="C00001"/>
    <x v="2"/>
    <s v="江苏京信电子有限公司(Cable)"/>
    <s v="자동차(조사)"/>
    <s v="AVSSXF"/>
    <n v="100003031"/>
    <s v="AVSSXF"/>
    <s v="0.5SQ"/>
    <s v="W"/>
    <m/>
    <n v="1000"/>
    <s v="완제품"/>
    <s v="AVSSXF 0.5SQ(완제품)"/>
    <s v="A/R송장 (IN)"/>
    <n v="13000"/>
    <s v="M"/>
    <n v="62.66"/>
    <n v="0.46"/>
    <n v="5954"/>
  </r>
  <r>
    <x v="3"/>
    <s v="顾客"/>
    <s v="內需"/>
    <s v="-無-"/>
    <s v="C00001"/>
    <x v="2"/>
    <s v="江苏京信电子有限公司(Cable)"/>
    <s v="자동차(조사)"/>
    <s v="AVSSXF"/>
    <n v="100003029"/>
    <s v="AVSSXF"/>
    <s v="0.5SQ"/>
    <s v="W/B"/>
    <m/>
    <n v="1000"/>
    <s v="완제품"/>
    <s v="AVSSXF 0.5SQ(완제품)"/>
    <s v="A/R송장 (IN)"/>
    <n v="2000"/>
    <s v="M"/>
    <n v="9.64"/>
    <n v="0.46"/>
    <n v="916"/>
  </r>
  <r>
    <x v="3"/>
    <s v="顾客"/>
    <s v="內需"/>
    <s v="-無-"/>
    <s v="C00001"/>
    <x v="2"/>
    <s v="江苏京信电子有限公司(Cable)"/>
    <s v="자동차(조사)"/>
    <s v="AVSSXF"/>
    <n v="100003037"/>
    <s v="AVSSXF"/>
    <s v="0.5SQ"/>
    <s v="Y"/>
    <m/>
    <n v="1000"/>
    <s v="완제품"/>
    <s v="AVSSXF 0.5SQ(완제품)"/>
    <s v="A/R송장 (IN)"/>
    <n v="5000"/>
    <s v="M"/>
    <n v="24.1"/>
    <n v="0.46"/>
    <n v="2290"/>
  </r>
  <r>
    <x v="3"/>
    <s v="顾客"/>
    <s v="內需"/>
    <s v="-無-"/>
    <s v="C00001"/>
    <x v="2"/>
    <s v="江苏京信电子有限公司(Cable)"/>
    <s v="자동차(조사)"/>
    <s v="AVSSXF"/>
    <n v="100003041"/>
    <s v="AVSSXF"/>
    <s v="0.75SQ"/>
    <s v="B"/>
    <m/>
    <n v="1000"/>
    <s v="완제품"/>
    <s v="AVSSXF 0.75SQ(완제품)"/>
    <s v="A/R송장 (IN)"/>
    <n v="1000"/>
    <s v="M"/>
    <n v="7.06"/>
    <n v="0.59"/>
    <n v="591"/>
  </r>
  <r>
    <x v="3"/>
    <s v="顾客"/>
    <s v="內需"/>
    <s v="-無-"/>
    <s v="C00001"/>
    <x v="2"/>
    <s v="江苏京信电子有限公司(Cable)"/>
    <s v="자동차(조사)"/>
    <s v="AVSSXF"/>
    <n v="100003044"/>
    <s v="AVSSXF"/>
    <s v="0.75SQ"/>
    <s v="Br"/>
    <m/>
    <n v="1000"/>
    <s v="완제품"/>
    <s v="AVSSXF 0.75SQ(완제품)"/>
    <s v="A/R송장 (IN)"/>
    <n v="3000"/>
    <s v="M"/>
    <n v="21.18"/>
    <n v="0.59"/>
    <n v="1773"/>
  </r>
  <r>
    <x v="3"/>
    <s v="顾客"/>
    <s v="內需"/>
    <s v="-無-"/>
    <s v="C00001"/>
    <x v="2"/>
    <s v="江苏京信电子有限公司(Cable)"/>
    <s v="자동차(조사)"/>
    <s v="AVSSXF"/>
    <n v="100003050"/>
    <s v="AVSSXF"/>
    <s v="0.75SQ"/>
    <s v="G"/>
    <m/>
    <n v="1000"/>
    <s v="완제품"/>
    <s v="AVSSXF 0.75SQ(완제품)"/>
    <s v="A/R송장 (IN)"/>
    <n v="650"/>
    <s v="M"/>
    <n v="4.59"/>
    <n v="0.59"/>
    <n v="384.15"/>
  </r>
  <r>
    <x v="3"/>
    <s v="顾客"/>
    <s v="內需"/>
    <s v="-無-"/>
    <s v="C00001"/>
    <x v="2"/>
    <s v="江苏京信电子有限公司(Cable)"/>
    <s v="자동차(조사)"/>
    <s v="AVSSXF"/>
    <n v="100003053"/>
    <s v="AVSSXF"/>
    <s v="0.75SQ"/>
    <s v="L"/>
    <m/>
    <n v="1000"/>
    <s v="완제품"/>
    <s v="AVSSXF 0.75SQ(완제품)"/>
    <s v="A/R송장 (IN)"/>
    <n v="6000"/>
    <s v="M"/>
    <n v="42.36"/>
    <n v="0.59"/>
    <n v="3546"/>
  </r>
  <r>
    <x v="3"/>
    <s v="顾客"/>
    <s v="內需"/>
    <s v="-無-"/>
    <s v="C00001"/>
    <x v="2"/>
    <s v="江苏京信电子有限公司(Cable)"/>
    <s v="자동차(조사)"/>
    <s v="AVSSXF"/>
    <n v="100003055"/>
    <s v="AVSSXF"/>
    <s v="0.75SQ"/>
    <s v="P"/>
    <m/>
    <n v="1000"/>
    <s v="완제품"/>
    <s v="AVSSXF 0.75SQ(완제품)"/>
    <s v="A/R송장 (IN)"/>
    <n v="3000"/>
    <s v="M"/>
    <n v="21.18"/>
    <n v="0.59"/>
    <n v="1773"/>
  </r>
  <r>
    <x v="3"/>
    <s v="顾客"/>
    <s v="內需"/>
    <s v="-無-"/>
    <s v="C00001"/>
    <x v="2"/>
    <s v="江苏京信电子有限公司(Cable)"/>
    <s v="자동차(조사)"/>
    <s v="AVSSXF"/>
    <n v="100003058"/>
    <s v="AVSSXF"/>
    <s v="0.75SQ"/>
    <s v="R"/>
    <m/>
    <n v="1000"/>
    <s v="완제품"/>
    <s v="AVSSXF 0.75SQ(완제품)"/>
    <s v="A/R송장 (IN)"/>
    <n v="2000"/>
    <s v="M"/>
    <n v="14.12"/>
    <n v="0.59"/>
    <n v="1182"/>
  </r>
  <r>
    <x v="3"/>
    <s v="顾客"/>
    <s v="內需"/>
    <s v="-無-"/>
    <s v="C00001"/>
    <x v="2"/>
    <s v="江苏京信电子有限公司(Cable)"/>
    <s v="자동차(조사)"/>
    <s v="AVSSXF"/>
    <n v="100003060"/>
    <s v="AVSSXF"/>
    <s v="0.75SQ"/>
    <s v="W"/>
    <m/>
    <n v="1000"/>
    <s v="완제품"/>
    <s v="AVSSXF 0.75SQ(완제품)"/>
    <s v="A/R송장 (IN)"/>
    <n v="1000"/>
    <s v="M"/>
    <n v="7.06"/>
    <n v="0.59"/>
    <n v="591"/>
  </r>
  <r>
    <x v="3"/>
    <s v="顾客"/>
    <s v="內需"/>
    <s v="-無-"/>
    <s v="C00001"/>
    <x v="2"/>
    <s v="江苏京信电子有限公司(Cable)"/>
    <s v="자동차(조사)"/>
    <s v="AVSSXF"/>
    <n v="100003063"/>
    <s v="AVSSXF"/>
    <s v="0.75SQ"/>
    <s v="Y"/>
    <m/>
    <n v="1000"/>
    <s v="완제품"/>
    <s v="AVSSXF 0.75SQ(완제품)"/>
    <s v="A/R송장 (IN)"/>
    <n v="850"/>
    <s v="M"/>
    <n v="6"/>
    <n v="0.59"/>
    <n v="502.35"/>
  </r>
  <r>
    <x v="3"/>
    <s v="顾客"/>
    <s v="內需"/>
    <s v="-無-"/>
    <s v="C00001"/>
    <x v="2"/>
    <s v="江苏京信电子有限公司(Cable)"/>
    <s v="자동차(조사)"/>
    <s v="AVSSXF"/>
    <n v="100003090"/>
    <s v="AVSSXF"/>
    <s v="1.25SQ"/>
    <s v="B"/>
    <m/>
    <n v="500"/>
    <s v="완제품"/>
    <s v="AVSSXF 1.25SQ(완제품)"/>
    <s v="A/R송장 (IN)"/>
    <n v="2000"/>
    <s v="M"/>
    <n v="23.28"/>
    <n v="0.91"/>
    <n v="1827.4"/>
  </r>
  <r>
    <x v="3"/>
    <s v="顾客"/>
    <s v="內需"/>
    <s v="-無-"/>
    <s v="C00001"/>
    <x v="2"/>
    <s v="江苏京信电子有限公司(Cable)"/>
    <s v="자동차(조사)"/>
    <s v="AVSSXF"/>
    <n v="100003113"/>
    <s v="AVSSXF"/>
    <s v="2SQ"/>
    <s v="B"/>
    <m/>
    <n v="500"/>
    <s v="완제품"/>
    <s v="AVSSXF 2SQ(완제품)"/>
    <s v="A/R송장 (IN)"/>
    <n v="1000"/>
    <s v="M"/>
    <n v="18.05"/>
    <n v="1.34"/>
    <n v="1335.8"/>
  </r>
  <r>
    <x v="3"/>
    <s v="顾客"/>
    <s v="內需"/>
    <s v="-無-"/>
    <s v="C00001"/>
    <x v="2"/>
    <s v="江苏京信电子有限公司(Cable)"/>
    <s v="자동차(조사)"/>
    <s v="AVSSXF"/>
    <n v="100003121"/>
    <s v="AVSSXF"/>
    <s v="2SQ"/>
    <s v="R"/>
    <m/>
    <n v="500"/>
    <s v="완제품"/>
    <s v="AVSSXF 2SQ(완제품)"/>
    <s v="A/R송장 (IN)"/>
    <n v="2500"/>
    <s v="M"/>
    <n v="45.13"/>
    <n v="1.34"/>
    <n v="3339.5"/>
  </r>
  <r>
    <x v="3"/>
    <s v="顾客"/>
    <s v="內需"/>
    <s v="-無-"/>
    <s v="C00001"/>
    <x v="2"/>
    <s v="江苏京信电子有限公司(Cable)"/>
    <s v="자동차(조사)"/>
    <s v="AVSSXF"/>
    <n v="100018957"/>
    <s v="AVSSXF"/>
    <s v="0.5SQ"/>
    <s v="L"/>
    <s v="NPS"/>
    <n v="10000"/>
    <s v="완제품"/>
    <s v="AVSSXF 0.5SQ(완제품)"/>
    <s v="A/R송장 (IN)"/>
    <n v="30000"/>
    <s v="M"/>
    <n v="144.6"/>
    <n v="0.46"/>
    <n v="13740"/>
  </r>
  <r>
    <x v="3"/>
    <s v="顾客"/>
    <s v="內需"/>
    <s v="-無-"/>
    <s v="C00001"/>
    <x v="2"/>
    <s v="江苏京信电子有限公司(Cable)"/>
    <s v="자동차(조사)"/>
    <s v="AVSSXF"/>
    <n v="100013456"/>
    <s v="AVSSXF"/>
    <s v="0.3SQ"/>
    <s v="W/B"/>
    <s v="NPS"/>
    <n v="120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00018953"/>
    <s v="AVSSXF"/>
    <s v="0.5SQ"/>
    <s v="G"/>
    <s v="NPS"/>
    <n v="10000"/>
    <s v="완제품"/>
    <s v="AVSSXF 0.5SQ(완제품)"/>
    <s v="A/R송장 (IN)"/>
    <n v="30000"/>
    <s v="M"/>
    <n v="144.6"/>
    <n v="0.46"/>
    <n v="13740"/>
  </r>
  <r>
    <x v="3"/>
    <s v="顾客"/>
    <s v="內需"/>
    <s v="-無-"/>
    <s v="C00001"/>
    <x v="2"/>
    <s v="江苏京信电子有限公司(Cable)"/>
    <s v="자동차(조사)"/>
    <s v="AVSSXF"/>
    <n v="100003132"/>
    <s v="AVSSXF"/>
    <s v="2.5SQ"/>
    <s v="L"/>
    <m/>
    <n v="400"/>
    <s v="완제품"/>
    <s v="AVSSXF 2.5SQ(완제품)"/>
    <s v="A/R송장 (IN)"/>
    <n v="400"/>
    <s v="M"/>
    <n v="9.57"/>
    <n v="1.77"/>
    <n v="709.52"/>
  </r>
  <r>
    <x v="3"/>
    <s v="顾客"/>
    <s v="內需"/>
    <s v="-無-"/>
    <s v="C00001"/>
    <x v="2"/>
    <s v="江苏京信电子有限公司(Cable)"/>
    <s v="자동차(조사)"/>
    <s v="AVSSXF"/>
    <n v="100003030"/>
    <s v="AVSSXF"/>
    <s v="0.5SQ"/>
    <s v="W/O"/>
    <m/>
    <n v="1000"/>
    <s v="완제품"/>
    <s v="AVSSXF 0.5SQ(완제품)"/>
    <s v="A/R송장 (IN)"/>
    <n v="14000"/>
    <s v="M"/>
    <n v="67.48"/>
    <n v="0.46"/>
    <n v="6412"/>
  </r>
  <r>
    <x v="3"/>
    <s v="顾客"/>
    <s v="內需"/>
    <s v="-無-"/>
    <s v="C00001"/>
    <x v="2"/>
    <s v="江苏京信电子有限公司(Cable)"/>
    <s v="자동차(조사)"/>
    <s v="AVSSXF"/>
    <n v="100003030"/>
    <s v="AVSSXF"/>
    <s v="0.5SQ"/>
    <s v="W/O"/>
    <m/>
    <n v="1000"/>
    <s v="완제품"/>
    <s v="AVSSXF 0.5SQ(완제품)"/>
    <s v="A/R송장 (IN)"/>
    <n v="2000"/>
    <s v="M"/>
    <n v="9.64"/>
    <n v="0.46"/>
    <n v="916"/>
  </r>
  <r>
    <x v="3"/>
    <s v="顾客"/>
    <s v="內需"/>
    <s v="-無-"/>
    <s v="C00001"/>
    <x v="2"/>
    <s v="江苏京信电子有限公司(Cable)"/>
    <s v="자동차(조사)"/>
    <s v="AVSSXF"/>
    <n v="100018957"/>
    <s v="AVSSXF"/>
    <s v="0.5SQ"/>
    <s v="L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8953"/>
    <s v="AVSSXF"/>
    <s v="0.5SQ"/>
    <s v="G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03139"/>
    <s v="AVSSXF"/>
    <s v="2.5SQ"/>
    <s v="W"/>
    <m/>
    <n v="400"/>
    <s v="완제품"/>
    <s v="AVSSXF 2.5SQ(완제품)"/>
    <s v="A/R송장 (IN)"/>
    <n v="800"/>
    <s v="M"/>
    <n v="19.14"/>
    <n v="1.77"/>
    <n v="1419.04"/>
  </r>
  <r>
    <x v="3"/>
    <s v="顾客"/>
    <s v="內需"/>
    <s v="-無-"/>
    <s v="C00001"/>
    <x v="2"/>
    <s v="江苏京信电子有限公司(Cable)"/>
    <s v="자동차(조사)"/>
    <s v="AVSSXF"/>
    <n v="100018999"/>
    <s v="AVSSXF"/>
    <s v="0.5SQ"/>
    <s v="W/B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8967"/>
    <s v="AVSSXF"/>
    <s v="0.5SQ"/>
    <s v="W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1196"/>
    <s v="AVSSXF"/>
    <s v="0.3SQ"/>
    <s v="L"/>
    <s v="NPS"/>
    <n v="120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00012900"/>
    <s v="AVSSXF"/>
    <s v="0.3SQ"/>
    <s v="L/O"/>
    <s v="NPS"/>
    <n v="120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00018960"/>
    <s v="AVSSXF"/>
    <s v="0.5SQ"/>
    <s v="O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8952"/>
    <s v="AVSSXF"/>
    <s v="0.5SQ"/>
    <s v="Br"/>
    <s v="NPS"/>
    <n v="10000"/>
    <s v="완제품"/>
    <s v="AVSSXF 0.5SQ(완제품)"/>
    <s v="A/R송장 (IN)"/>
    <n v="20000"/>
    <s v="M"/>
    <n v="96.4"/>
    <n v="0.46"/>
    <n v="9160"/>
  </r>
  <r>
    <x v="3"/>
    <s v="顾客"/>
    <s v="內需"/>
    <s v="-無-"/>
    <s v="C00001"/>
    <x v="2"/>
    <s v="江苏京信电子有限公司(Cable)"/>
    <s v="자동차(조사)"/>
    <s v="AVSSXF"/>
    <n v="100018964"/>
    <s v="AVSSXF"/>
    <s v="0.5SQ"/>
    <s v="R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8966"/>
    <s v="AVSSXF"/>
    <s v="0.5SQ"/>
    <s v="R/O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8969"/>
    <s v="AVSSXF"/>
    <s v="0.5SQ"/>
    <s v="Y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8954"/>
    <s v="AVSSXF"/>
    <s v="0.5SQ"/>
    <s v="G/O"/>
    <s v="NPS"/>
    <n v="10000"/>
    <s v="완제품"/>
    <s v="AVSSXF 0.5SQ(완제품)"/>
    <s v="A/R송장 (IN)"/>
    <n v="20000"/>
    <s v="M"/>
    <n v="96.4"/>
    <n v="0.46"/>
    <n v="9160"/>
  </r>
  <r>
    <x v="3"/>
    <s v="顾客"/>
    <s v="內需"/>
    <s v="-無-"/>
    <s v="C00001"/>
    <x v="2"/>
    <s v="江苏京信电子有限公司(Cable)"/>
    <s v="자동차(조사)"/>
    <s v="AVSSXF"/>
    <n v="100012946"/>
    <s v="AVSSXF"/>
    <s v="1.25SQ"/>
    <s v="R"/>
    <s v="NPS"/>
    <n v="5000"/>
    <s v="완제품"/>
    <s v="AVSSXF 1.25SQ(완제품)"/>
    <s v="A/R송장 (IN)"/>
    <n v="15000"/>
    <s v="M"/>
    <n v="174.6"/>
    <n v="0.91"/>
    <n v="13705.5"/>
  </r>
  <r>
    <x v="3"/>
    <s v="顾客"/>
    <s v="內需"/>
    <s v="-無-"/>
    <s v="C00001"/>
    <x v="2"/>
    <s v="江苏京信电子有限公司(Cable)"/>
    <s v="자동차(조사)"/>
    <s v="AVSSXF"/>
    <n v="100012939"/>
    <s v="AVSSXF"/>
    <s v="1.25SQ"/>
    <s v="B"/>
    <s v="NPS"/>
    <n v="5000"/>
    <s v="완제품"/>
    <s v="AVSSXF 1.25SQ(완제품)"/>
    <s v="A/R송장 (IN)"/>
    <n v="15000"/>
    <s v="M"/>
    <n v="174.6"/>
    <n v="0.91"/>
    <n v="13705.5"/>
  </r>
  <r>
    <x v="3"/>
    <s v="顾客"/>
    <s v="內需"/>
    <s v="-無-"/>
    <s v="C00001"/>
    <x v="2"/>
    <s v="江苏京信电子有限公司(Cable)"/>
    <s v="자동차(조사)"/>
    <s v="AVSSXF"/>
    <n v="100013831"/>
    <s v="AVSSXF"/>
    <s v="2SQ"/>
    <s v="L"/>
    <s v="NPS"/>
    <n v="3000"/>
    <s v="완제품"/>
    <s v="AVSSXF 2SQ(완제품)"/>
    <s v="A/R송장 (IN)"/>
    <n v="18000"/>
    <s v="M"/>
    <n v="324.89999999999998"/>
    <n v="1.34"/>
    <n v="24044.400000000001"/>
  </r>
  <r>
    <x v="3"/>
    <s v="顾客"/>
    <s v="內需"/>
    <s v="-無-"/>
    <s v="C00001"/>
    <x v="2"/>
    <s v="江苏京信电子有限公司(Cable)"/>
    <s v="자동차(조사)"/>
    <s v="AVSSXF"/>
    <n v="100012934"/>
    <s v="AVSSXF"/>
    <s v="0.85SQ"/>
    <s v="Gr"/>
    <s v="NPS"/>
    <n v="8000"/>
    <s v="완제품"/>
    <s v="AVSSXF 0.85SQ(완제품)"/>
    <s v="A/R송장 (IN)"/>
    <n v="24000"/>
    <s v="M"/>
    <n v="186.24"/>
    <n v="0.63"/>
    <n v="15148.8"/>
  </r>
  <r>
    <x v="3"/>
    <s v="顾客"/>
    <s v="內需"/>
    <s v="-無-"/>
    <s v="C00001"/>
    <x v="2"/>
    <s v="江苏京信电子有限公司(Cable)"/>
    <s v="자동차(조사)"/>
    <s v="AVSSXF"/>
    <n v="100012936"/>
    <s v="AVSSXF"/>
    <s v="0.85SQ"/>
    <s v="R"/>
    <s v="NPS"/>
    <n v="8000"/>
    <s v="완제품"/>
    <s v="AVSSXF 0.85SQ(완제품)"/>
    <s v="A/R송장 (IN)"/>
    <n v="16000"/>
    <s v="M"/>
    <n v="124.16"/>
    <n v="0.63"/>
    <n v="10099.200000000001"/>
  </r>
  <r>
    <x v="3"/>
    <s v="顾客"/>
    <s v="內需"/>
    <s v="-無-"/>
    <s v="C00001"/>
    <x v="2"/>
    <s v="江苏京信电子有限公司(Cable)"/>
    <s v="자동차(조사)"/>
    <s v="AVSSXF"/>
    <n v="100013674"/>
    <s v="AVSSXF"/>
    <s v="0.75SQ"/>
    <s v="P"/>
    <s v="NPS"/>
    <n v="8000"/>
    <s v="완제품"/>
    <s v="AVSSXF 0.75SQ(완제품)"/>
    <s v="A/R송장 (IN)"/>
    <n v="24000"/>
    <s v="M"/>
    <n v="169.44"/>
    <n v="0.59"/>
    <n v="14184"/>
  </r>
  <r>
    <x v="3"/>
    <s v="顾客"/>
    <s v="內需"/>
    <s v="-無-"/>
    <s v="C00001"/>
    <x v="2"/>
    <s v="江苏京信电子有限公司(Cable)"/>
    <s v="자동차(조사)"/>
    <s v="AVSSXF"/>
    <n v="100003127"/>
    <s v="AVSSXF"/>
    <s v="2.5SQ"/>
    <s v="B"/>
    <m/>
    <n v="400"/>
    <s v="완제품"/>
    <s v="AVSSXF 2.5SQ(완제품)"/>
    <s v="A/R송장 (IN)"/>
    <n v="3600"/>
    <s v="M"/>
    <n v="86.11"/>
    <n v="1.77"/>
    <n v="6385.68"/>
  </r>
  <r>
    <x v="3"/>
    <s v="顾客"/>
    <s v="內需"/>
    <s v="-無-"/>
    <s v="C00001"/>
    <x v="2"/>
    <s v="江苏京信电子有限公司(Cable)"/>
    <s v="자동차(조사)"/>
    <s v="AVSSXF"/>
    <n v="100003112"/>
    <s v="AVSSXF"/>
    <s v="2SQ"/>
    <s v="Gr"/>
    <m/>
    <n v="500"/>
    <s v="완제품"/>
    <s v="AVSSXF 2SQ(완제품)"/>
    <s v="A/R송장 (IN)"/>
    <n v="2500"/>
    <s v="M"/>
    <n v="45.13"/>
    <n v="1.34"/>
    <n v="3339.5"/>
  </r>
  <r>
    <x v="3"/>
    <s v="顾客"/>
    <s v="內需"/>
    <s v="-無-"/>
    <s v="C00001"/>
    <x v="2"/>
    <s v="江苏京信电子有限公司(Cable)"/>
    <s v="자동차(조사)"/>
    <s v="AVSSXF"/>
    <n v="100003025"/>
    <s v="AVSSXF"/>
    <s v="0.5SQ"/>
    <s v="R/B"/>
    <m/>
    <n v="1000"/>
    <s v="완제품"/>
    <s v="AVSSXF 0.5SQ(완제품)"/>
    <s v="A/R송장 (IN)"/>
    <n v="2000"/>
    <s v="M"/>
    <n v="9.64"/>
    <n v="0.46"/>
    <n v="916"/>
  </r>
  <r>
    <x v="3"/>
    <s v="顾客"/>
    <s v="內需"/>
    <s v="-無-"/>
    <s v="C00001"/>
    <x v="2"/>
    <s v="江苏京信电子有限公司(Cable)"/>
    <s v="자동차(조사)"/>
    <s v="AVSSXF"/>
    <n v="100003130"/>
    <s v="AVSSXF"/>
    <s v="2.5SQ"/>
    <s v="G"/>
    <m/>
    <n v="400"/>
    <s v="완제품"/>
    <s v="AVSSXF 2.5SQ(완제품)"/>
    <s v="A/R송장 (IN)"/>
    <n v="400"/>
    <s v="M"/>
    <n v="9.57"/>
    <n v="1.77"/>
    <n v="709.52"/>
  </r>
  <r>
    <x v="3"/>
    <s v="顾客"/>
    <s v="內需"/>
    <s v="-無-"/>
    <s v="C00001"/>
    <x v="2"/>
    <s v="江苏京信电子有限公司(Cable)"/>
    <s v="자동차(조사)"/>
    <s v="AVSSXF"/>
    <n v="100003044"/>
    <s v="AVSSXF"/>
    <s v="0.75SQ"/>
    <s v="Br"/>
    <m/>
    <n v="1000"/>
    <s v="완제품"/>
    <s v="AVSSXF 0.75SQ(완제품)"/>
    <s v="A/R송장 (IN)"/>
    <n v="700"/>
    <s v="M"/>
    <n v="4.9400000000000004"/>
    <n v="0.59"/>
    <n v="413.7"/>
  </r>
  <r>
    <x v="3"/>
    <s v="顾客"/>
    <s v="內需"/>
    <s v="-無-"/>
    <s v="C00001"/>
    <x v="2"/>
    <s v="江苏京信电子有限公司(Cable)"/>
    <s v="자동차(조사)"/>
    <s v="AVSSXF"/>
    <n v="100003130"/>
    <s v="AVSSXF"/>
    <s v="2.5SQ"/>
    <s v="G"/>
    <m/>
    <n v="400"/>
    <s v="완제품"/>
    <s v="AVSSXF 2.5SQ(완제품)"/>
    <s v="A/R송장 (IN)"/>
    <n v="800"/>
    <s v="M"/>
    <n v="19.14"/>
    <n v="1.77"/>
    <n v="1419.04"/>
  </r>
  <r>
    <x v="3"/>
    <s v="顾客"/>
    <s v="內需"/>
    <s v="-無-"/>
    <s v="C00001"/>
    <x v="2"/>
    <s v="江苏京信电子有限公司(Cable)"/>
    <s v="자동차(조사)"/>
    <s v="AVSSXF"/>
    <n v="100012945"/>
    <s v="AVSSXF"/>
    <s v="1.25SQ"/>
    <s v="P"/>
    <s v="NPS"/>
    <n v="5000"/>
    <s v="완제품"/>
    <s v="AVSSXF 1.25SQ(완제품)"/>
    <s v="A/R송장 (IN)"/>
    <n v="15000"/>
    <s v="M"/>
    <n v="174.6"/>
    <n v="0.91"/>
    <n v="13705.5"/>
  </r>
  <r>
    <x v="3"/>
    <s v="顾客"/>
    <s v="內需"/>
    <s v="-無-"/>
    <s v="C00001"/>
    <x v="2"/>
    <s v="江苏京信电子有限公司(Cable)"/>
    <s v="자동차(조사)"/>
    <s v="AVSSXF"/>
    <n v="100012941"/>
    <s v="AVSSXF"/>
    <s v="1.25SQ"/>
    <s v="G"/>
    <s v="NPS"/>
    <n v="5000"/>
    <s v="완제품"/>
    <s v="AVSSXF 1.25SQ(완제품)"/>
    <s v="A/R송장 (IN)"/>
    <n v="5000"/>
    <s v="M"/>
    <n v="58.2"/>
    <n v="0.91"/>
    <n v="4568.5"/>
  </r>
  <r>
    <x v="3"/>
    <s v="顾客"/>
    <s v="內需"/>
    <s v="-無-"/>
    <s v="C00001"/>
    <x v="2"/>
    <s v="江苏京信电子有限公司(Cable)"/>
    <s v="자동차(조사)"/>
    <s v="AVSSXF"/>
    <n v="100012940"/>
    <s v="AVSSXF"/>
    <s v="1.25SQ"/>
    <s v="Br"/>
    <s v="NPS"/>
    <n v="5000"/>
    <s v="완제품"/>
    <s v="AVSSXF 1.25SQ(완제품)"/>
    <s v="A/R송장 (IN)"/>
    <n v="15000"/>
    <s v="M"/>
    <n v="174.6"/>
    <n v="0.91"/>
    <n v="13705.5"/>
  </r>
  <r>
    <x v="3"/>
    <s v="顾客"/>
    <s v="內需"/>
    <s v="-無-"/>
    <s v="C00001"/>
    <x v="2"/>
    <s v="江苏京信电子有限公司(Cable)"/>
    <s v="자동차(조사)"/>
    <s v="AVSSXF"/>
    <n v="100012943"/>
    <s v="AVSSXF"/>
    <s v="1.25SQ"/>
    <s v="L"/>
    <s v="NPS"/>
    <n v="5000"/>
    <s v="완제품"/>
    <s v="AVSSXF 1.25SQ(완제품)"/>
    <s v="A/R송장 (IN)"/>
    <n v="5000"/>
    <s v="M"/>
    <n v="58.2"/>
    <n v="0.91"/>
    <n v="4568.5"/>
  </r>
  <r>
    <x v="3"/>
    <s v="顾客"/>
    <s v="內需"/>
    <s v="-無-"/>
    <s v="C00001"/>
    <x v="2"/>
    <s v="江苏京信电子有限公司(Cable)"/>
    <s v="자동차(조사)"/>
    <s v="AVSSXF"/>
    <n v="100013457"/>
    <s v="AVSSXF"/>
    <s v="0.3SQ"/>
    <s v="W/O"/>
    <s v="NPS"/>
    <n v="120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00003094"/>
    <s v="AVSSXF"/>
    <s v="1.25SQ"/>
    <s v="O"/>
    <m/>
    <n v="500"/>
    <s v="완제품"/>
    <s v="AVSSXF 1.25SQ(완제품)"/>
    <s v="A/R송장 (IN)"/>
    <n v="7450"/>
    <s v="M"/>
    <n v="86.72"/>
    <n v="0.91"/>
    <n v="6807.07"/>
  </r>
  <r>
    <x v="3"/>
    <s v="顾客"/>
    <s v="內需"/>
    <s v="-無-"/>
    <s v="C00001"/>
    <x v="2"/>
    <s v="江苏京信电子有限公司(Cable)"/>
    <s v="자동차(조사)"/>
    <s v="AVSSXF"/>
    <n v="100003094"/>
    <s v="AVSSXF"/>
    <s v="1.25SQ"/>
    <s v="O"/>
    <m/>
    <n v="500"/>
    <s v="완제품"/>
    <s v="AVSSXF 1.25SQ(완제품)"/>
    <s v="A/R송장 (IN)"/>
    <n v="1000"/>
    <s v="M"/>
    <n v="11.64"/>
    <n v="0.91"/>
    <n v="913.7"/>
  </r>
  <r>
    <x v="3"/>
    <s v="顾客"/>
    <s v="內需"/>
    <s v="-無-"/>
    <s v="C00001"/>
    <x v="2"/>
    <s v="江苏京信电子有限公司(Cable)"/>
    <s v="자동차(조사)"/>
    <s v="AVSSXF"/>
    <n v="191000003"/>
    <s v="AVSSXF"/>
    <s v="1.25SQ"/>
    <s v="Y"/>
    <s v="NPS"/>
    <n v="5000"/>
    <s v="완제품"/>
    <s v="AVSSXF 1.25SQ(완제품)"/>
    <s v="A/R송장 (IN)"/>
    <n v="20000"/>
    <s v="M"/>
    <n v="232.8"/>
    <n v="0.91"/>
    <n v="18274"/>
  </r>
  <r>
    <x v="3"/>
    <s v="顾客"/>
    <s v="內需"/>
    <s v="-無-"/>
    <s v="C00001"/>
    <x v="2"/>
    <s v="江苏京信电子有限公司(Cable)"/>
    <s v="자동차(조사)"/>
    <s v="AVSSXF"/>
    <n v="100018967"/>
    <s v="AVSSXF"/>
    <s v="0.5SQ"/>
    <s v="W"/>
    <s v="NPS"/>
    <n v="10000"/>
    <s v="완제품"/>
    <s v="AVSSXF 0.5SQ(완제품)"/>
    <s v="A/R송장 (IN)"/>
    <n v="20000"/>
    <s v="M"/>
    <n v="96.4"/>
    <n v="0.46"/>
    <n v="9160"/>
  </r>
  <r>
    <x v="3"/>
    <s v="顾客"/>
    <s v="內需"/>
    <s v="-無-"/>
    <s v="C00001"/>
    <x v="2"/>
    <s v="江苏京信电子有限公司(Cable)"/>
    <s v="자동차(조사)"/>
    <s v="AVSSXF"/>
    <n v="100012363"/>
    <s v="AVSSXF"/>
    <s v="2SQ"/>
    <s v="B"/>
    <s v="NPS"/>
    <n v="3000"/>
    <s v="완제품"/>
    <s v="AVSSXF 2SQ(완제품)"/>
    <s v="A/R송장 (IN)"/>
    <n v="12000"/>
    <s v="M"/>
    <n v="216.6"/>
    <n v="1.34"/>
    <n v="16029.6"/>
  </r>
  <r>
    <x v="3"/>
    <s v="顾客"/>
    <s v="內需"/>
    <s v="-無-"/>
    <s v="C00001"/>
    <x v="2"/>
    <s v="江苏京信电子有限公司(Cable)"/>
    <s v="자동차(조사)"/>
    <s v="AVSSXF"/>
    <n v="100013458"/>
    <s v="AVSSXF"/>
    <s v="0.3SQ"/>
    <s v="Y/B"/>
    <s v="NPS"/>
    <n v="12000"/>
    <s v="완제품"/>
    <s v="AVSSXF 0.3SQ(완제품)"/>
    <s v="A/R송장 (IN)"/>
    <n v="24000"/>
    <s v="M"/>
    <n v="82.08"/>
    <n v="0.37"/>
    <n v="8851.2000000000007"/>
  </r>
  <r>
    <x v="3"/>
    <s v="顾客"/>
    <s v="內需"/>
    <s v="-無-"/>
    <s v="C00001"/>
    <x v="2"/>
    <s v="江苏京信电子有限公司(Cable)"/>
    <s v="자동차(조사)"/>
    <s v="AVSSXF"/>
    <n v="100012897"/>
    <s v="AVSSXF"/>
    <s v="0.3SQ"/>
    <s v="Gr/B"/>
    <s v="NPS"/>
    <n v="120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00018969"/>
    <s v="AVSSXF"/>
    <s v="0.5SQ"/>
    <s v="Y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20831"/>
    <s v="AVSSXF"/>
    <s v="0.75SQ"/>
    <s v="O"/>
    <s v="NPS"/>
    <n v="8000"/>
    <s v="완제품"/>
    <s v="AVSSXF 0.75SQ(완제품)"/>
    <s v="A/R송장 (IN)"/>
    <n v="8000"/>
    <s v="M"/>
    <n v="56.48"/>
    <n v="0.59"/>
    <n v="4728"/>
  </r>
  <r>
    <x v="3"/>
    <s v="顾客"/>
    <s v="內需"/>
    <s v="-無-"/>
    <s v="C00001"/>
    <x v="2"/>
    <s v="江苏京信电子有限公司(Cable)"/>
    <s v="자동차(조사)"/>
    <s v="AVSSXF"/>
    <n v="100013827"/>
    <s v="AVSSXF"/>
    <s v="0.3SQ"/>
    <s v="G/O"/>
    <s v="NPS"/>
    <n v="12000"/>
    <s v="완제품"/>
    <s v="AVSSXF 0.3SQ(완제품)"/>
    <s v="A/R송장 (IN)"/>
    <n v="24000"/>
    <s v="M"/>
    <n v="82.08"/>
    <n v="0.37"/>
    <n v="8851.2000000000007"/>
  </r>
  <r>
    <x v="3"/>
    <s v="顾客"/>
    <s v="內需"/>
    <s v="-無-"/>
    <s v="C00001"/>
    <x v="2"/>
    <s v="江苏京信电子有限公司(Cable)"/>
    <s v="자동차(조사)"/>
    <s v="AVSSXF"/>
    <n v="100013829"/>
    <s v="AVSSXF"/>
    <s v="0.3SQ"/>
    <s v="O/B"/>
    <s v="NPS"/>
    <n v="120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00003072"/>
    <s v="AVSSXF"/>
    <s v="0.85SQ"/>
    <s v="G"/>
    <m/>
    <n v="1000"/>
    <s v="완제품"/>
    <s v="AVSSXF 0.85SQ(완제품)"/>
    <s v="A/R송장 (IN)"/>
    <n v="2000"/>
    <s v="M"/>
    <n v="15.52"/>
    <n v="0.63"/>
    <n v="1262.4000000000001"/>
  </r>
  <r>
    <x v="3"/>
    <s v="顾客"/>
    <s v="內需"/>
    <s v="-無-"/>
    <s v="C00001"/>
    <x v="2"/>
    <s v="江苏京信电子有限公司(Cable)"/>
    <s v="자동차(조사)"/>
    <s v="AVSSXF"/>
    <n v="100003136"/>
    <s v="AVSSXF"/>
    <s v="2.5SQ"/>
    <s v="R"/>
    <m/>
    <n v="400"/>
    <s v="완제품"/>
    <s v="AVSSXF 2.5SQ(완제품)"/>
    <s v="A/R송장 (IN)"/>
    <n v="4000"/>
    <s v="M"/>
    <n v="95.68"/>
    <n v="1.77"/>
    <n v="7095.2"/>
  </r>
  <r>
    <x v="3"/>
    <s v="顾客"/>
    <s v="內需"/>
    <s v="-無-"/>
    <s v="C00001"/>
    <x v="2"/>
    <s v="江苏京信电子有限公司(Cable)"/>
    <s v="자동차(조사)"/>
    <s v="AVSSXF"/>
    <n v="100003122"/>
    <s v="AVSSXF"/>
    <s v="2SQ"/>
    <s v="W"/>
    <m/>
    <n v="500"/>
    <s v="완제품"/>
    <s v="AVSSXF 2SQ(완제품)"/>
    <s v="A/R송장 (IN)"/>
    <n v="9900"/>
    <s v="M"/>
    <n v="178.7"/>
    <n v="1.34"/>
    <n v="13224.42"/>
  </r>
  <r>
    <x v="3"/>
    <s v="顾客"/>
    <s v="內需"/>
    <s v="-無-"/>
    <s v="C00001"/>
    <x v="2"/>
    <s v="江苏京信电子有限公司(Cable)"/>
    <s v="자동차(조사)"/>
    <s v="AVSSXF"/>
    <n v="100003127"/>
    <s v="AVSSXF"/>
    <s v="2.5SQ"/>
    <s v="B"/>
    <m/>
    <n v="400"/>
    <s v="완제품"/>
    <s v="AVSSXF 2.5SQ(완제품)"/>
    <s v="A/R송장 (IN)"/>
    <n v="5870"/>
    <s v="M"/>
    <n v="140.41"/>
    <n v="1.77"/>
    <n v="10412.209999999999"/>
  </r>
  <r>
    <x v="3"/>
    <s v="顾客"/>
    <s v="內需"/>
    <s v="-無-"/>
    <s v="C00001"/>
    <x v="2"/>
    <s v="江苏京信电子有限公司(Cable)"/>
    <s v="자동차(조사)"/>
    <s v="AVSSXF"/>
    <n v="100018113"/>
    <s v="AVSSXF"/>
    <s v="1.5SQ"/>
    <s v="W"/>
    <m/>
    <n v="500"/>
    <s v="완제품"/>
    <s v="AVSSXF 1.5SQ(완제품)"/>
    <s v="A/R송장 (IN)"/>
    <n v="1000"/>
    <s v="M"/>
    <n v="13.72"/>
    <n v="0.98"/>
    <n v="975.3"/>
  </r>
  <r>
    <x v="3"/>
    <s v="顾客"/>
    <s v="內需"/>
    <s v="-無-"/>
    <s v="C00001"/>
    <x v="2"/>
    <s v="江苏京信电子有限公司(Cable)"/>
    <s v="자동차(조사)"/>
    <s v="AVSSXF"/>
    <n v="100003066"/>
    <s v="AVSSXF"/>
    <s v="0.85SQ"/>
    <s v="B"/>
    <m/>
    <n v="1000"/>
    <s v="완제품"/>
    <s v="AVSSXF 0.85SQ(완제품)"/>
    <s v="A/R송장 (IN)"/>
    <n v="5000"/>
    <s v="M"/>
    <n v="38.799999999999997"/>
    <n v="0.63"/>
    <n v="3156"/>
  </r>
  <r>
    <x v="3"/>
    <s v="顾客"/>
    <s v="內需"/>
    <s v="-無-"/>
    <s v="C00001"/>
    <x v="2"/>
    <s v="江苏京信电子有限公司(Cable)"/>
    <s v="자동차(조사)"/>
    <s v="AVSSXF"/>
    <n v="100003127"/>
    <s v="AVSSXF"/>
    <s v="2.5SQ"/>
    <s v="B"/>
    <m/>
    <n v="400"/>
    <s v="완제품"/>
    <s v="AVSSXF 2.5SQ(완제품)"/>
    <s v="A/R송장 (IN)"/>
    <n v="800"/>
    <s v="M"/>
    <n v="19.14"/>
    <n v="1.77"/>
    <n v="1419.04"/>
  </r>
  <r>
    <x v="3"/>
    <s v="顾客"/>
    <s v="內需"/>
    <s v="-無-"/>
    <s v="C00001"/>
    <x v="2"/>
    <s v="江苏京信电子有限公司(Cable)"/>
    <s v="자동차(조사)"/>
    <s v="AVSSXF"/>
    <n v="100003066"/>
    <s v="AVSSXF"/>
    <s v="0.85SQ"/>
    <s v="B"/>
    <m/>
    <n v="1000"/>
    <s v="완제품"/>
    <s v="AVSSXF 0.85SQ(완제품)"/>
    <s v="A/R송장 (IN)"/>
    <n v="5000"/>
    <s v="M"/>
    <n v="38.799999999999997"/>
    <n v="0.63"/>
    <n v="3156"/>
  </r>
  <r>
    <x v="3"/>
    <s v="顾客"/>
    <s v="內需"/>
    <s v="-無-"/>
    <s v="C00001"/>
    <x v="2"/>
    <s v="江苏京信电子有限公司(Cable)"/>
    <s v="자동차(조사)"/>
    <s v="AVSSXF"/>
    <n v="100003136"/>
    <s v="AVSSXF"/>
    <s v="2.5SQ"/>
    <s v="R"/>
    <m/>
    <n v="400"/>
    <s v="완제품"/>
    <s v="AVSSXF 2.5SQ(완제품)"/>
    <s v="A/R송장 (IN)"/>
    <n v="1200"/>
    <s v="M"/>
    <n v="28.7"/>
    <n v="1.77"/>
    <n v="2128.56"/>
  </r>
  <r>
    <x v="3"/>
    <s v="顾客"/>
    <s v="內需"/>
    <s v="-無-"/>
    <s v="C00001"/>
    <x v="2"/>
    <s v="江苏京信电子有限公司(Cable)"/>
    <s v="자동차(조사)"/>
    <s v="AVSSXF"/>
    <n v="100003121"/>
    <s v="AVSSXF"/>
    <s v="2SQ"/>
    <s v="R"/>
    <m/>
    <n v="500"/>
    <s v="완제품"/>
    <s v="AVSSXF 2SQ(완제품)"/>
    <s v="A/R송장 (IN)"/>
    <n v="500"/>
    <s v="M"/>
    <n v="9.0299999999999994"/>
    <n v="1.34"/>
    <n v="667.9"/>
  </r>
  <r>
    <x v="3"/>
    <s v="顾客"/>
    <s v="內需"/>
    <s v="-無-"/>
    <s v="C00001"/>
    <x v="2"/>
    <s v="江苏京信电子有限公司(Cable)"/>
    <s v="자동차(조사)"/>
    <s v="AVSSXF"/>
    <n v="100018113"/>
    <s v="AVSSXF"/>
    <s v="1.5SQ"/>
    <s v="W"/>
    <m/>
    <n v="500"/>
    <s v="완제품"/>
    <s v="AVSSXF 1.5SQ(완제품)"/>
    <s v="A/R송장 (IN)"/>
    <n v="500"/>
    <s v="M"/>
    <n v="6.86"/>
    <n v="0.98"/>
    <n v="487.65"/>
  </r>
  <r>
    <x v="3"/>
    <s v="顾客"/>
    <s v="內需"/>
    <s v="-無-"/>
    <s v="C00001"/>
    <x v="2"/>
    <s v="江苏京信电子有限公司(Cable)"/>
    <s v="자동차(조사)"/>
    <s v="AVSSXF"/>
    <n v="100003121"/>
    <s v="AVSSXF"/>
    <s v="2SQ"/>
    <s v="R"/>
    <m/>
    <n v="500"/>
    <s v="완제품"/>
    <s v="AVSSXF 2SQ(완제품)"/>
    <s v="A/R송장 (IN)"/>
    <n v="7500"/>
    <s v="M"/>
    <n v="135.38"/>
    <n v="1.34"/>
    <n v="10018.5"/>
  </r>
  <r>
    <x v="3"/>
    <s v="顾客"/>
    <s v="內需"/>
    <s v="-無-"/>
    <s v="C00001"/>
    <x v="2"/>
    <s v="江苏京信电子有限公司(Cable)"/>
    <s v="자동차(조사)"/>
    <s v="AVSSXF"/>
    <n v="100012363"/>
    <s v="AVSSXF"/>
    <s v="2SQ"/>
    <s v="B"/>
    <s v="NPS"/>
    <n v="3000"/>
    <s v="완제품"/>
    <s v="AVSSXF 2SQ(완제품)"/>
    <s v="A/R송장 (IN)"/>
    <n v="3000"/>
    <s v="M"/>
    <n v="54.15"/>
    <n v="1.34"/>
    <n v="4007.4"/>
  </r>
  <r>
    <x v="3"/>
    <s v="顾客"/>
    <s v="內需"/>
    <s v="-無-"/>
    <s v="C00001"/>
    <x v="2"/>
    <s v="江苏京信电子有限公司(Cable)"/>
    <s v="자동차(조사)"/>
    <s v="AVSSXF"/>
    <n v="100012897"/>
    <s v="AVSSXF"/>
    <s v="0.3SQ"/>
    <s v="Gr/B"/>
    <s v="NPS"/>
    <n v="120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00020832"/>
    <s v="AVSSXF"/>
    <s v="0.5SQ"/>
    <s v="Br/O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8967"/>
    <s v="AVSSXF"/>
    <s v="0.5SQ"/>
    <s v="W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03072"/>
    <s v="AVSSXF"/>
    <s v="0.85SQ"/>
    <s v="G"/>
    <m/>
    <n v="1000"/>
    <s v="완제품"/>
    <s v="AVSSXF 0.85SQ(완제품)"/>
    <s v="A/R송장 (IN)"/>
    <n v="3000"/>
    <s v="M"/>
    <n v="23.28"/>
    <n v="0.63"/>
    <n v="1893.6"/>
  </r>
  <r>
    <x v="3"/>
    <s v="顾客"/>
    <s v="內需"/>
    <s v="-無-"/>
    <s v="C00001"/>
    <x v="2"/>
    <s v="江苏京信电子有限公司(Cable)"/>
    <s v="자동차(조사)"/>
    <s v="AVSSXF"/>
    <n v="100003122"/>
    <s v="AVSSXF"/>
    <s v="2SQ"/>
    <s v="W"/>
    <m/>
    <n v="500"/>
    <s v="완제품"/>
    <s v="AVSSXF 2SQ(완제품)"/>
    <s v="A/R송장 (IN)"/>
    <n v="1500"/>
    <s v="M"/>
    <n v="27.08"/>
    <n v="1.34"/>
    <n v="2003.7"/>
  </r>
  <r>
    <x v="3"/>
    <s v="顾客"/>
    <s v="內需"/>
    <s v="-無-"/>
    <s v="C00001"/>
    <x v="2"/>
    <s v="江苏京信电子有限公司(Cable)"/>
    <s v="자동차(조사)"/>
    <s v="AVSSXF"/>
    <n v="100003127"/>
    <s v="AVSSXF"/>
    <s v="2.5SQ"/>
    <s v="B"/>
    <m/>
    <n v="400"/>
    <s v="완제품"/>
    <s v="AVSSXF 2.5SQ(완제품)"/>
    <s v="A/R송장 (IN)"/>
    <n v="4000"/>
    <s v="M"/>
    <n v="95.68"/>
    <n v="1.77"/>
    <n v="7095.2"/>
  </r>
  <r>
    <x v="3"/>
    <s v="顾客"/>
    <s v="內需"/>
    <s v="-無-"/>
    <s v="C00001"/>
    <x v="2"/>
    <s v="江苏京信电子有限公司(Cable)"/>
    <s v="자동차(조사)"/>
    <s v="AVSSXF"/>
    <n v="100003072"/>
    <s v="AVSSXF"/>
    <s v="0.85SQ"/>
    <s v="G"/>
    <m/>
    <n v="1000"/>
    <s v="완제품"/>
    <s v="AVSSXF 0.85SQ(완제품)"/>
    <s v="A/R송장 (IN)"/>
    <n v="5000"/>
    <s v="M"/>
    <n v="38.799999999999997"/>
    <n v="0.63"/>
    <n v="3156"/>
  </r>
  <r>
    <x v="3"/>
    <s v="顾客"/>
    <s v="內需"/>
    <s v="-無-"/>
    <s v="C00001"/>
    <x v="2"/>
    <s v="江苏京信电子有限公司(Cable)"/>
    <s v="자동차(조사)"/>
    <s v="AVSSXF"/>
    <n v="100003044"/>
    <s v="AVSSXF"/>
    <s v="0.75SQ"/>
    <s v="Br"/>
    <m/>
    <n v="1000"/>
    <s v="완제품"/>
    <s v="AVSSXF 0.75SQ(완제품)"/>
    <s v="A/R송장 (IN)"/>
    <n v="7000"/>
    <s v="M"/>
    <n v="49.42"/>
    <n v="0.59"/>
    <n v="4137"/>
  </r>
  <r>
    <x v="3"/>
    <s v="顾客"/>
    <s v="內需"/>
    <s v="-無-"/>
    <s v="C00001"/>
    <x v="2"/>
    <s v="江苏京信电子有限公司(Cable)"/>
    <s v="자동차(조사)"/>
    <s v="AVSSXF"/>
    <n v="100003122"/>
    <s v="AVSSXF"/>
    <s v="2SQ"/>
    <s v="W"/>
    <m/>
    <n v="500"/>
    <s v="완제품"/>
    <s v="AVSSXF 2SQ(완제품)"/>
    <s v="A/R송장 (IN)"/>
    <n v="5500"/>
    <s v="M"/>
    <n v="99.28"/>
    <n v="1.34"/>
    <n v="7346.9"/>
  </r>
  <r>
    <x v="3"/>
    <s v="顾客"/>
    <s v="內需"/>
    <s v="-無-"/>
    <s v="C00001"/>
    <x v="2"/>
    <s v="江苏京信电子有限公司(Cable)"/>
    <s v="자동차(조사)"/>
    <s v="AVSSXF"/>
    <n v="100003066"/>
    <s v="AVSSXF"/>
    <s v="0.85SQ"/>
    <s v="B"/>
    <m/>
    <n v="1000"/>
    <s v="완제품"/>
    <s v="AVSSXF 0.85SQ(완제품)"/>
    <s v="A/R송장 (IN)"/>
    <n v="9000"/>
    <s v="M"/>
    <n v="69.84"/>
    <n v="0.63"/>
    <n v="5680.8"/>
  </r>
  <r>
    <x v="3"/>
    <s v="顾客"/>
    <s v="內需"/>
    <s v="-無-"/>
    <s v="C00001"/>
    <x v="2"/>
    <s v="江苏京信电子有限公司(Cable)"/>
    <s v="자동차(조사)"/>
    <s v="AVSSXF"/>
    <n v="100003136"/>
    <s v="AVSSXF"/>
    <s v="2.5SQ"/>
    <s v="R"/>
    <m/>
    <n v="400"/>
    <s v="완제품"/>
    <s v="AVSSXF 2.5SQ(완제품)"/>
    <s v="A/R송장 (IN)"/>
    <n v="2400"/>
    <s v="M"/>
    <n v="57.41"/>
    <n v="1.77"/>
    <n v="4257.12"/>
  </r>
  <r>
    <x v="3"/>
    <s v="顾客"/>
    <s v="內需"/>
    <s v="-無-"/>
    <s v="C00001"/>
    <x v="2"/>
    <s v="江苏京信电子有限公司(Cable)"/>
    <s v="자동차(조사)"/>
    <s v="AVSSXF"/>
    <n v="100003039"/>
    <s v="AVSSXF"/>
    <s v="0.75SQ"/>
    <s v="Gr"/>
    <m/>
    <n v="1000"/>
    <s v="완제품"/>
    <s v="AVSSXF 0.75SQ(완제품)"/>
    <s v="A/R송장 (IN)"/>
    <n v="6000"/>
    <s v="M"/>
    <n v="42.36"/>
    <n v="0.59"/>
    <n v="3546"/>
  </r>
  <r>
    <x v="3"/>
    <s v="顾客"/>
    <s v="內需"/>
    <s v="-無-"/>
    <s v="C00001"/>
    <x v="2"/>
    <s v="江苏京信电子有限公司(Cable)"/>
    <s v="자동차(조사)"/>
    <s v="AVSSXF"/>
    <n v="100003088"/>
    <s v="AVSSXF"/>
    <s v="1.25SQ"/>
    <s v="Gr"/>
    <m/>
    <n v="500"/>
    <s v="완제품"/>
    <s v="AVSSXF 1.25SQ(완제품)"/>
    <s v="A/R송장 (IN)"/>
    <n v="5000"/>
    <s v="M"/>
    <n v="58.2"/>
    <n v="0.91"/>
    <n v="4568.5"/>
  </r>
  <r>
    <x v="3"/>
    <s v="顾客"/>
    <s v="內需"/>
    <s v="-無-"/>
    <s v="C00001"/>
    <x v="2"/>
    <s v="江苏京信电子有限公司(Cable)"/>
    <s v="자동차(조사)"/>
    <s v="AVSSXF"/>
    <n v="100003039"/>
    <s v="AVSSXF"/>
    <s v="0.75SQ"/>
    <s v="Gr"/>
    <m/>
    <n v="1000"/>
    <s v="완제품"/>
    <s v="AVSSXF 0.75SQ(완제품)"/>
    <s v="A/R송장 (IN)"/>
    <n v="2000"/>
    <s v="M"/>
    <n v="14.12"/>
    <n v="0.59"/>
    <n v="1182"/>
  </r>
  <r>
    <x v="3"/>
    <s v="顾客"/>
    <s v="內需"/>
    <s v="-無-"/>
    <s v="C00001"/>
    <x v="2"/>
    <s v="江苏京信电子有限公司(Cable)"/>
    <s v="자동차(조사)"/>
    <s v="AVSSXF"/>
    <n v="100003088"/>
    <s v="AVSSXF"/>
    <s v="1.25SQ"/>
    <s v="Gr"/>
    <m/>
    <n v="500"/>
    <s v="완제품"/>
    <s v="AVSSXF 1.25SQ(완제품)"/>
    <s v="A/R송장 (IN)"/>
    <n v="1000"/>
    <s v="M"/>
    <n v="11.64"/>
    <n v="0.91"/>
    <n v="913.7"/>
  </r>
  <r>
    <x v="3"/>
    <s v="顾客"/>
    <s v="內需"/>
    <s v="-無-"/>
    <s v="C00001"/>
    <x v="2"/>
    <s v="江苏京信电子有限公司(Cable)"/>
    <s v="자동차(조사)"/>
    <s v="AVSSXF"/>
    <n v="100012890"/>
    <s v="AVSSXF"/>
    <s v="0.3SQ"/>
    <s v="B/O"/>
    <s v="NPS"/>
    <n v="120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00003112"/>
    <s v="AVSSXF"/>
    <s v="2SQ"/>
    <s v="Gr"/>
    <m/>
    <n v="500"/>
    <s v="완제품"/>
    <s v="AVSSXF 2SQ(완제품)"/>
    <s v="A/R송장 (IN)"/>
    <n v="3000"/>
    <s v="M"/>
    <n v="54.15"/>
    <n v="1.34"/>
    <n v="4007.4"/>
  </r>
  <r>
    <x v="3"/>
    <s v="顾客"/>
    <s v="內需"/>
    <s v="-無-"/>
    <s v="C00001"/>
    <x v="2"/>
    <s v="江苏京信电子有限公司(Cable)"/>
    <s v="자동차(조사)"/>
    <s v="AVSSXF"/>
    <n v="100003025"/>
    <s v="AVSSXF"/>
    <s v="0.5SQ"/>
    <s v="R/B"/>
    <m/>
    <n v="1000"/>
    <s v="완제품"/>
    <s v="AVSSXF 0.5SQ(완제품)"/>
    <s v="A/R송장 (IN)"/>
    <n v="4000"/>
    <s v="M"/>
    <n v="19.28"/>
    <n v="0.46"/>
    <n v="1832"/>
  </r>
  <r>
    <x v="3"/>
    <s v="顾客"/>
    <s v="內需"/>
    <s v="-無-"/>
    <s v="C00001"/>
    <x v="2"/>
    <s v="江苏京信电子有限公司(Cable)"/>
    <s v="자동차(조사)"/>
    <s v="AVSSXF"/>
    <n v="100003039"/>
    <s v="AVSSXF"/>
    <s v="0.75SQ"/>
    <s v="Gr"/>
    <m/>
    <n v="1000"/>
    <s v="완제품"/>
    <s v="AVSSXF 0.75SQ(완제품)"/>
    <s v="A/R송장 (IN)"/>
    <n v="17750"/>
    <s v="M"/>
    <n v="125.32"/>
    <n v="0.59"/>
    <n v="10490.25"/>
  </r>
  <r>
    <x v="3"/>
    <s v="顾客"/>
    <s v="內需"/>
    <s v="-無-"/>
    <s v="C00001"/>
    <x v="2"/>
    <s v="江苏京信电子有限公司(Cable)"/>
    <s v="자동차(조사)"/>
    <s v="AVSSXF"/>
    <n v="100003088"/>
    <s v="AVSSXF"/>
    <s v="1.25SQ"/>
    <s v="Gr"/>
    <m/>
    <n v="500"/>
    <s v="완제품"/>
    <s v="AVSSXF 1.25SQ(완제품)"/>
    <s v="A/R송장 (IN)"/>
    <n v="3500"/>
    <s v="M"/>
    <n v="40.74"/>
    <n v="0.91"/>
    <n v="3197.95"/>
  </r>
  <r>
    <x v="3"/>
    <s v="顾客"/>
    <s v="內需"/>
    <s v="-無-"/>
    <s v="C00001"/>
    <x v="2"/>
    <s v="江苏京信电子有限公司(Cable)"/>
    <s v="자동차(조사)"/>
    <s v="AVSSXF"/>
    <n v="100003116"/>
    <s v="AVSSXF"/>
    <s v="2SQ"/>
    <s v="G"/>
    <m/>
    <n v="500"/>
    <s v="완제품"/>
    <s v="AVSSXF 2SQ(완제품)"/>
    <s v="A/R송장 (IN)"/>
    <n v="500"/>
    <s v="M"/>
    <n v="9.0299999999999994"/>
    <n v="1.34"/>
    <n v="667.9"/>
  </r>
  <r>
    <x v="3"/>
    <s v="顾客"/>
    <s v="內需"/>
    <s v="-無-"/>
    <s v="C00001"/>
    <x v="2"/>
    <s v="江苏京信电子有限公司(Cable)"/>
    <s v="자동차(조사)"/>
    <s v="AVSSXF"/>
    <n v="100003025"/>
    <s v="AVSSXF"/>
    <s v="0.5SQ"/>
    <s v="R/B"/>
    <m/>
    <n v="1000"/>
    <s v="완제품"/>
    <s v="AVSSXF 0.5SQ(완제품)"/>
    <s v="A/R송장 (IN)"/>
    <n v="1000"/>
    <s v="M"/>
    <n v="4.82"/>
    <n v="0.46"/>
    <n v="458"/>
  </r>
  <r>
    <x v="3"/>
    <s v="顾客"/>
    <s v="內需"/>
    <s v="-無-"/>
    <s v="C00001"/>
    <x v="2"/>
    <s v="江苏京信电子有限公司(Cable)"/>
    <s v="자동차(조사)"/>
    <s v="AVSSXF"/>
    <n v="100003063"/>
    <s v="AVSSXF"/>
    <s v="0.75SQ"/>
    <s v="Y"/>
    <m/>
    <n v="1000"/>
    <s v="완제품"/>
    <s v="AVSSXF 0.75SQ(완제품)"/>
    <s v="A/R송장 (IN)"/>
    <n v="4000"/>
    <s v="M"/>
    <n v="28.24"/>
    <n v="0.59"/>
    <n v="2364"/>
  </r>
  <r>
    <x v="3"/>
    <s v="顾客"/>
    <s v="內需"/>
    <s v="-無-"/>
    <s v="C00001"/>
    <x v="2"/>
    <s v="江苏京信电子有限公司(Cable)"/>
    <s v="자동차(조사)"/>
    <s v="AVSSXF"/>
    <n v="100003034"/>
    <s v="AVSSXF"/>
    <s v="0.5SQ"/>
    <s v="Y/O"/>
    <m/>
    <n v="1000"/>
    <s v="완제품"/>
    <s v="AVSSXF 0.5SQ(완제품)"/>
    <s v="A/R송장 (IN)"/>
    <n v="2000"/>
    <s v="M"/>
    <n v="9.64"/>
    <n v="0.46"/>
    <n v="916"/>
  </r>
  <r>
    <x v="3"/>
    <s v="顾客"/>
    <s v="內需"/>
    <s v="-無-"/>
    <s v="C00001"/>
    <x v="2"/>
    <s v="江苏京信电子有限公司(Cable)"/>
    <s v="자동차(조사)"/>
    <s v="AVSSXF"/>
    <n v="190020387"/>
    <s v="AVSSXF"/>
    <s v="1.5SQ"/>
    <s v="R"/>
    <m/>
    <n v="500"/>
    <s v="완제품"/>
    <s v="AVSSXF 1.5SQ(완제품)"/>
    <s v="A/R송장 (IN)"/>
    <n v="500"/>
    <s v="M"/>
    <n v="6.86"/>
    <n v="0.98"/>
    <n v="487.65"/>
  </r>
  <r>
    <x v="3"/>
    <s v="顾客"/>
    <s v="內需"/>
    <s v="-無-"/>
    <s v="C00001"/>
    <x v="2"/>
    <s v="江苏京信电子有限公司(Cable)"/>
    <s v="자동차(조사)"/>
    <s v="AVSSXF"/>
    <n v="100003139"/>
    <s v="AVSSXF"/>
    <s v="2.5SQ"/>
    <s v="W"/>
    <m/>
    <n v="400"/>
    <s v="완제품"/>
    <s v="AVSSXF 2.5SQ(완제품)"/>
    <s v="A/R송장 (IN)"/>
    <n v="2000"/>
    <s v="M"/>
    <n v="47.84"/>
    <n v="1.77"/>
    <n v="3547.6"/>
  </r>
  <r>
    <x v="3"/>
    <s v="顾客"/>
    <s v="內需"/>
    <s v="-無-"/>
    <s v="C00001"/>
    <x v="2"/>
    <s v="江苏京信电子有限公司(Cable)"/>
    <s v="자동차(조사)"/>
    <s v="AVSSXF"/>
    <n v="190020387"/>
    <s v="AVSSXF"/>
    <s v="1.5SQ"/>
    <s v="R"/>
    <m/>
    <n v="500"/>
    <s v="완제품"/>
    <s v="AVSSXF 1.5SQ(완제품)"/>
    <s v="A/R송장 (IN)"/>
    <n v="500"/>
    <s v="M"/>
    <n v="6.86"/>
    <n v="0.98"/>
    <n v="487.65"/>
  </r>
  <r>
    <x v="3"/>
    <s v="顾客"/>
    <s v="內需"/>
    <s v="-無-"/>
    <s v="C00001"/>
    <x v="2"/>
    <s v="江苏京信电子有限公司(Cable)"/>
    <s v="자동차(조사)"/>
    <s v="AVSSXF"/>
    <n v="100012946"/>
    <s v="AVSSXF"/>
    <s v="1.25SQ"/>
    <s v="R"/>
    <s v="NPS"/>
    <n v="5000"/>
    <s v="완제품"/>
    <s v="AVSSXF 1.25SQ(완제품)"/>
    <s v="A/R송장 (IN)"/>
    <n v="5000"/>
    <s v="M"/>
    <n v="58.2"/>
    <n v="0.91"/>
    <n v="4568.5"/>
  </r>
  <r>
    <x v="3"/>
    <s v="顾客"/>
    <s v="內需"/>
    <s v="-無-"/>
    <s v="C00001"/>
    <x v="2"/>
    <s v="江苏京信电子有限公司(Cable)"/>
    <s v="자동차(조사)"/>
    <s v="AVSSXF"/>
    <n v="100012946"/>
    <s v="AVSSXF"/>
    <s v="1.25SQ"/>
    <s v="R"/>
    <s v="NPS"/>
    <n v="5000"/>
    <s v="완제품"/>
    <s v="AVSSXF 1.25SQ(완제품)"/>
    <s v="A/R송장 (IN)"/>
    <n v="5000"/>
    <s v="M"/>
    <n v="58.2"/>
    <n v="0.91"/>
    <n v="4568.5"/>
  </r>
  <r>
    <x v="3"/>
    <s v="顾客"/>
    <s v="內需"/>
    <s v="-無-"/>
    <s v="C00001"/>
    <x v="2"/>
    <s v="江苏京信电子有限公司(Cable)"/>
    <s v="자동차(조사)"/>
    <s v="AVSSXF"/>
    <n v="100018969"/>
    <s v="AVSSXF"/>
    <s v="0.5SQ"/>
    <s v="Y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02962"/>
    <s v="AVSSXF"/>
    <s v="0.3SQ"/>
    <s v="Gr/O"/>
    <m/>
    <n v="1500"/>
    <s v="완제품"/>
    <s v="AVSSXF 0.3SQ(완제품)"/>
    <s v="A/R송장 (IN)"/>
    <n v="2400"/>
    <s v="M"/>
    <n v="8.2100000000000009"/>
    <n v="0.37"/>
    <n v="885.12"/>
  </r>
  <r>
    <x v="3"/>
    <s v="顾客"/>
    <s v="內需"/>
    <s v="-無-"/>
    <s v="C00001"/>
    <x v="2"/>
    <s v="江苏京信电子有限公司(Cable)"/>
    <s v="자동차(조사)"/>
    <s v="AVSSXF"/>
    <n v="100011199"/>
    <s v="AVSSXF"/>
    <s v="0.3SQ"/>
    <s v="P"/>
    <s v="NPS"/>
    <n v="120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00018962"/>
    <s v="AVSSXF"/>
    <s v="0.5SQ"/>
    <s v="P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1191"/>
    <s v="AVSSXF"/>
    <s v="0.3SQ"/>
    <s v="B"/>
    <s v="NPS"/>
    <n v="12000"/>
    <s v="완제품"/>
    <s v="AVSSXF 0.3SQ(완제품)"/>
    <s v="A/R송장 (IN)"/>
    <n v="24000"/>
    <s v="M"/>
    <n v="82.08"/>
    <n v="0.37"/>
    <n v="8851.2000000000007"/>
  </r>
  <r>
    <x v="3"/>
    <s v="顾客"/>
    <s v="內需"/>
    <s v="-無-"/>
    <s v="C00001"/>
    <x v="2"/>
    <s v="江苏京信电子有限公司(Cable)"/>
    <s v="자동차(조사)"/>
    <s v="AVSSXF"/>
    <n v="100011196"/>
    <s v="AVSSXF"/>
    <s v="0.3SQ"/>
    <s v="L"/>
    <s v="NPS"/>
    <n v="120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00011192"/>
    <s v="AVSSXF"/>
    <s v="0.3SQ"/>
    <s v="Br"/>
    <s v="NPS"/>
    <n v="120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00012939"/>
    <s v="AVSSXF"/>
    <s v="1.25SQ"/>
    <s v="B"/>
    <s v="NPS"/>
    <n v="5000"/>
    <s v="완제품"/>
    <s v="AVSSXF 1.25SQ(완제품)"/>
    <s v="A/R송장 (IN)"/>
    <n v="5000"/>
    <s v="M"/>
    <n v="58.2"/>
    <n v="0.91"/>
    <n v="4568.5"/>
  </r>
  <r>
    <x v="3"/>
    <s v="顾客"/>
    <s v="內需"/>
    <s v="-無-"/>
    <s v="C00001"/>
    <x v="2"/>
    <s v="江苏京信电子有限公司(Cable)"/>
    <s v="자동차(조사)"/>
    <s v="AVSSXF"/>
    <n v="100018963"/>
    <s v="AVSSXF"/>
    <s v="0.5SQ"/>
    <s v="P/B"/>
    <s v="NPS"/>
    <n v="10000"/>
    <s v="완제품"/>
    <s v="AVSSXF 0.5SQ(완제품)"/>
    <s v="A/R송장 (IN)"/>
    <n v="20000"/>
    <s v="M"/>
    <n v="96.4"/>
    <n v="0.46"/>
    <n v="9160"/>
  </r>
  <r>
    <x v="3"/>
    <s v="顾客"/>
    <s v="內需"/>
    <s v="-無-"/>
    <s v="C00001"/>
    <x v="2"/>
    <s v="江苏京信电子有限公司(Cable)"/>
    <s v="자동차(조사)"/>
    <s v="AVSSXF"/>
    <n v="100012894"/>
    <s v="AVSSXF"/>
    <s v="0.3SQ"/>
    <s v="G"/>
    <s v="NPS"/>
    <n v="120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00012928"/>
    <s v="AVSSXF"/>
    <s v="0.75SQ"/>
    <s v="G"/>
    <s v="NPS"/>
    <n v="8000"/>
    <s v="완제품"/>
    <s v="AVSSXF 0.75SQ(완제품)"/>
    <s v="A/R송장 (IN)"/>
    <n v="8000"/>
    <s v="M"/>
    <n v="56.48"/>
    <n v="0.59"/>
    <n v="4728"/>
  </r>
  <r>
    <x v="3"/>
    <s v="顾客"/>
    <s v="內需"/>
    <s v="-無-"/>
    <s v="C00001"/>
    <x v="2"/>
    <s v="江苏京信电子有限公司(Cable)"/>
    <s v="자동차(조사)"/>
    <s v="AVSSXF"/>
    <n v="100013830"/>
    <s v="AVSSXF"/>
    <s v="0.3SQ"/>
    <s v="P/B"/>
    <s v="NPS"/>
    <n v="120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00013827"/>
    <s v="AVSSXF"/>
    <s v="0.3SQ"/>
    <s v="G/O"/>
    <s v="NPS"/>
    <n v="120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91000003"/>
    <s v="AVSSXF"/>
    <s v="1.25SQ"/>
    <s v="Y"/>
    <s v="NPS"/>
    <n v="5000"/>
    <s v="완제품"/>
    <s v="AVSSXF 1.25SQ(완제품)"/>
    <s v="A/R송장 (IN)"/>
    <n v="5000"/>
    <s v="M"/>
    <n v="58.2"/>
    <n v="0.91"/>
    <n v="4568.5"/>
  </r>
  <r>
    <x v="3"/>
    <s v="顾客"/>
    <s v="內需"/>
    <s v="-無-"/>
    <s v="C00001"/>
    <x v="2"/>
    <s v="江苏京信电子有限公司(Cable)"/>
    <s v="자동차(조사)"/>
    <s v="AVSSXF"/>
    <n v="100012945"/>
    <s v="AVSSXF"/>
    <s v="1.25SQ"/>
    <s v="P"/>
    <s v="NPS"/>
    <n v="5000"/>
    <s v="완제품"/>
    <s v="AVSSXF 1.25SQ(완제품)"/>
    <s v="A/R송장 (IN)"/>
    <n v="10000"/>
    <s v="M"/>
    <n v="116.4"/>
    <n v="0.91"/>
    <n v="9137"/>
  </r>
  <r>
    <x v="3"/>
    <s v="顾客"/>
    <s v="內需"/>
    <s v="-無-"/>
    <s v="C00001"/>
    <x v="2"/>
    <s v="江苏京信电子有限公司(Cable)"/>
    <s v="자동차(조사)"/>
    <s v="AVSSXF"/>
    <n v="100018960"/>
    <s v="AVSSXF"/>
    <s v="0.5SQ"/>
    <s v="O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8964"/>
    <s v="AVSSXF"/>
    <s v="0.5SQ"/>
    <s v="R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3831"/>
    <s v="AVSSXF"/>
    <s v="2SQ"/>
    <s v="L"/>
    <s v="NPS"/>
    <n v="3000"/>
    <s v="완제품"/>
    <s v="AVSSXF 2SQ(완제품)"/>
    <s v="A/R송장 (IN)"/>
    <n v="3000"/>
    <s v="M"/>
    <n v="54.15"/>
    <n v="1.34"/>
    <n v="4007.4"/>
  </r>
  <r>
    <x v="3"/>
    <s v="顾客"/>
    <s v="內需"/>
    <s v="-無-"/>
    <s v="C00001"/>
    <x v="2"/>
    <s v="江苏京信电子有限公司(Cable)"/>
    <s v="자동차(조사)"/>
    <s v="AVSSXF"/>
    <n v="100018955"/>
    <s v="AVSSXF"/>
    <s v="0.5SQ"/>
    <s v="Gr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02986"/>
    <s v="AVSSXF"/>
    <s v="0.3SQ"/>
    <s v="Y/O"/>
    <m/>
    <n v="1500"/>
    <s v="완제품"/>
    <s v="AVSSXF 0.3SQ(완제품)"/>
    <s v="A/R송장 (IN)"/>
    <n v="3000"/>
    <s v="M"/>
    <n v="10.26"/>
    <n v="0.37"/>
    <n v="1106.4000000000001"/>
  </r>
  <r>
    <x v="3"/>
    <s v="顾客"/>
    <s v="內需"/>
    <s v="-無-"/>
    <s v="C00001"/>
    <x v="2"/>
    <s v="江苏京信电子有限公司(Cable)"/>
    <s v="자동차(조사)"/>
    <s v="AVSSXF"/>
    <n v="100002989"/>
    <s v="AVSSXF"/>
    <s v="0.5SQ"/>
    <s v="Gr/O"/>
    <m/>
    <n v="1000"/>
    <s v="완제품"/>
    <s v="AVSSXF 0.5SQ(완제품)"/>
    <s v="A/R송장 (IN)"/>
    <n v="2000"/>
    <s v="M"/>
    <n v="9.64"/>
    <n v="0.46"/>
    <n v="916"/>
  </r>
  <r>
    <x v="3"/>
    <s v="顾客"/>
    <s v="內需"/>
    <s v="-無-"/>
    <s v="C00001"/>
    <x v="2"/>
    <s v="江苏京信电子有限公司(Cable)"/>
    <s v="자동차(조사)"/>
    <s v="AVSSXF"/>
    <n v="100002988"/>
    <s v="AVSSXF"/>
    <s v="0.5SQ"/>
    <s v="Gr/B"/>
    <m/>
    <n v="1000"/>
    <s v="완제품"/>
    <s v="AVSSXF 0.5SQ(완제품)"/>
    <s v="A/R송장 (IN)"/>
    <n v="850"/>
    <s v="M"/>
    <n v="4.0999999999999996"/>
    <n v="0.46"/>
    <n v="389.3"/>
  </r>
  <r>
    <x v="3"/>
    <s v="顾客"/>
    <s v="內需"/>
    <s v="-無-"/>
    <s v="C00001"/>
    <x v="2"/>
    <s v="江苏京信电子有限公司(Cable)"/>
    <s v="자동차(조사)"/>
    <s v="AVSSXF"/>
    <n v="100002991"/>
    <s v="AVSSXF"/>
    <s v="0.5SQ"/>
    <s v="B/O"/>
    <m/>
    <n v="1000"/>
    <s v="완제품"/>
    <s v="AVSSXF 0.5SQ(완제품)"/>
    <s v="A/R송장 (IN)"/>
    <n v="3000"/>
    <s v="M"/>
    <n v="14.46"/>
    <n v="0.46"/>
    <n v="1374"/>
  </r>
  <r>
    <x v="3"/>
    <s v="顾客"/>
    <s v="內需"/>
    <s v="-無-"/>
    <s v="C00001"/>
    <x v="2"/>
    <s v="江苏京信电子有限公司(Cable)"/>
    <s v="자동차(조사)"/>
    <s v="AVSSXF"/>
    <n v="100003034"/>
    <s v="AVSSXF"/>
    <s v="0.5SQ"/>
    <s v="Y/O"/>
    <m/>
    <n v="1000"/>
    <s v="완제품"/>
    <s v="AVSSXF 0.5SQ(완제품)"/>
    <s v="A/R송장 (IN)"/>
    <n v="1000"/>
    <s v="M"/>
    <n v="4.82"/>
    <n v="0.46"/>
    <n v="458"/>
  </r>
  <r>
    <x v="3"/>
    <s v="顾客"/>
    <s v="內需"/>
    <s v="-無-"/>
    <s v="C00001"/>
    <x v="2"/>
    <s v="江苏京信电子有限公司(Cable)"/>
    <s v="자동차(조사)"/>
    <s v="AVSSXF"/>
    <n v="100003063"/>
    <s v="AVSSXF"/>
    <s v="0.75SQ"/>
    <s v="Y"/>
    <m/>
    <n v="1000"/>
    <s v="완제품"/>
    <s v="AVSSXF 0.75SQ(완제품)"/>
    <s v="A/R송장 (IN)"/>
    <n v="2000"/>
    <s v="M"/>
    <n v="14.12"/>
    <n v="0.59"/>
    <n v="1182"/>
  </r>
  <r>
    <x v="3"/>
    <s v="顾客"/>
    <s v="內需"/>
    <s v="-無-"/>
    <s v="C00001"/>
    <x v="2"/>
    <s v="江苏京信电子有限公司(Cable)"/>
    <s v="자동차(조사)"/>
    <s v="AVSSXF"/>
    <n v="100003104"/>
    <s v="AVSSXF"/>
    <s v="1.25SQ"/>
    <s v="W"/>
    <m/>
    <n v="500"/>
    <s v="완제품"/>
    <s v="AVSSXF 1.25SQ(완제품)"/>
    <s v="A/R송장 (IN)"/>
    <n v="1000"/>
    <s v="M"/>
    <n v="11.64"/>
    <n v="0.91"/>
    <n v="913.7"/>
  </r>
  <r>
    <x v="3"/>
    <s v="顾客"/>
    <s v="內需"/>
    <s v="-無-"/>
    <s v="C00001"/>
    <x v="2"/>
    <s v="江苏京信电子有限公司(Cable)"/>
    <s v="자동차(조사)"/>
    <s v="AVSSXF"/>
    <n v="100003030"/>
    <s v="AVSSXF"/>
    <s v="0.5SQ"/>
    <s v="W/O"/>
    <m/>
    <n v="1000"/>
    <s v="완제품"/>
    <s v="AVSSXF 0.5SQ(완제품)"/>
    <s v="A/R송장 (IN)"/>
    <n v="11900"/>
    <s v="M"/>
    <n v="57.36"/>
    <n v="0.46"/>
    <n v="5450.2"/>
  </r>
  <r>
    <x v="3"/>
    <s v="顾客"/>
    <s v="內需"/>
    <s v="-無-"/>
    <s v="C00001"/>
    <x v="2"/>
    <s v="江苏京信电子有限公司(Cable)"/>
    <s v="자동차(조사)"/>
    <s v="AVSSXF"/>
    <n v="100003044"/>
    <s v="AVSSXF"/>
    <s v="0.75SQ"/>
    <s v="Br"/>
    <m/>
    <n v="1000"/>
    <s v="완제품"/>
    <s v="AVSSXF 0.75SQ(완제품)"/>
    <s v="A/R송장 (IN)"/>
    <n v="6000"/>
    <s v="M"/>
    <n v="42.36"/>
    <n v="0.59"/>
    <n v="3546"/>
  </r>
  <r>
    <x v="3"/>
    <s v="顾客"/>
    <s v="內需"/>
    <s v="-無-"/>
    <s v="C00001"/>
    <x v="2"/>
    <s v="江苏京信电子有限公司(Cable)"/>
    <s v="자동차(조사)"/>
    <s v="AVSSXF"/>
    <n v="100003030"/>
    <s v="AVSSXF"/>
    <s v="0.5SQ"/>
    <s v="W/O"/>
    <m/>
    <n v="1000"/>
    <s v="완제품"/>
    <s v="AVSSXF 0.5SQ(완제품)"/>
    <s v="A/R송장 (IN)"/>
    <n v="2000"/>
    <s v="M"/>
    <n v="9.64"/>
    <n v="0.46"/>
    <n v="916"/>
  </r>
  <r>
    <x v="3"/>
    <s v="顾客"/>
    <s v="內需"/>
    <s v="-無-"/>
    <s v="C00001"/>
    <x v="2"/>
    <s v="江苏京信电子有限公司(Cable)"/>
    <s v="자동차(조사)"/>
    <s v="AVSSXF"/>
    <n v="100018951"/>
    <s v="AVSSXF"/>
    <s v="0.5SQ"/>
    <s v="B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2939"/>
    <s v="AVSSXF"/>
    <s v="1.25SQ"/>
    <s v="B"/>
    <s v="NPS"/>
    <n v="5000"/>
    <s v="완제품"/>
    <s v="AVSSXF 1.25SQ(완제품)"/>
    <s v="A/R송장 (IN)"/>
    <n v="5000"/>
    <s v="M"/>
    <n v="58.2"/>
    <n v="0.91"/>
    <n v="4568.5"/>
  </r>
  <r>
    <x v="3"/>
    <s v="顾客"/>
    <s v="內需"/>
    <s v="-無-"/>
    <s v="C00001"/>
    <x v="2"/>
    <s v="江苏京信电子有限公司(Cable)"/>
    <s v="자동차(조사)"/>
    <s v="AVSSXF"/>
    <n v="100012931"/>
    <s v="AVSSXF"/>
    <s v="0.75SQ"/>
    <s v="R"/>
    <s v="NPS"/>
    <n v="8000"/>
    <s v="완제품"/>
    <s v="AVSSXF 0.75SQ(완제품)"/>
    <s v="A/R송장 (IN)"/>
    <n v="8000"/>
    <s v="M"/>
    <n v="56.48"/>
    <n v="0.59"/>
    <n v="4728"/>
  </r>
  <r>
    <x v="3"/>
    <s v="顾客"/>
    <s v="內需"/>
    <s v="-無-"/>
    <s v="C00001"/>
    <x v="2"/>
    <s v="江苏京信电子有限公司(Cable)"/>
    <s v="자동차(조사)"/>
    <s v="AVSSXF"/>
    <n v="100018959"/>
    <s v="AVSSXF"/>
    <s v="0.5SQ"/>
    <s v="L/O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2907"/>
    <s v="AVSSXF"/>
    <s v="0.3SQ"/>
    <s v="Y"/>
    <s v="NPS"/>
    <n v="120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00018962"/>
    <s v="AVSSXF"/>
    <s v="0.5SQ"/>
    <s v="P"/>
    <s v="NPS"/>
    <n v="10000"/>
    <s v="완제품"/>
    <s v="AVSSXF 0.5SQ(완제품)"/>
    <s v="A/R송장 (IN)"/>
    <n v="20000"/>
    <s v="M"/>
    <n v="96.4"/>
    <n v="0.46"/>
    <n v="9160"/>
  </r>
  <r>
    <x v="3"/>
    <s v="顾客"/>
    <s v="內需"/>
    <s v="-無-"/>
    <s v="C00001"/>
    <x v="2"/>
    <s v="江苏京信电子有限公司(Cable)"/>
    <s v="자동차(조사)"/>
    <s v="AVSSXF"/>
    <n v="100012941"/>
    <s v="AVSSXF"/>
    <s v="1.25SQ"/>
    <s v="G"/>
    <s v="NPS"/>
    <n v="5000"/>
    <s v="완제품"/>
    <s v="AVSSXF 1.25SQ(완제품)"/>
    <s v="A/R송장 (IN)"/>
    <n v="5000"/>
    <s v="M"/>
    <n v="58.2"/>
    <n v="0.91"/>
    <n v="4568.5"/>
  </r>
  <r>
    <x v="3"/>
    <s v="顾客"/>
    <s v="內需"/>
    <s v="-無-"/>
    <s v="C00001"/>
    <x v="2"/>
    <s v="江苏京信电子有限公司(Cable)"/>
    <s v="자동차(조사)"/>
    <s v="AVSSXF"/>
    <n v="100012934"/>
    <s v="AVSSXF"/>
    <s v="0.85SQ"/>
    <s v="Gr"/>
    <s v="NPS"/>
    <n v="8000"/>
    <s v="완제품"/>
    <s v="AVSSXF 0.85SQ(완제품)"/>
    <s v="A/R송장 (IN)"/>
    <n v="8000"/>
    <s v="M"/>
    <n v="62.08"/>
    <n v="0.63"/>
    <n v="5049.6000000000004"/>
  </r>
  <r>
    <x v="3"/>
    <s v="顾客"/>
    <s v="內需"/>
    <s v="-無-"/>
    <s v="C00001"/>
    <x v="2"/>
    <s v="江苏京信电子有限公司(Cable)"/>
    <s v="자동차(조사)"/>
    <s v="AVSSXF"/>
    <n v="100012936"/>
    <s v="AVSSXF"/>
    <s v="0.85SQ"/>
    <s v="R"/>
    <s v="NPS"/>
    <n v="8000"/>
    <s v="완제품"/>
    <s v="AVSSXF 0.85SQ(완제품)"/>
    <s v="A/R송장 (IN)"/>
    <n v="8000"/>
    <s v="M"/>
    <n v="62.08"/>
    <n v="0.63"/>
    <n v="5049.6000000000004"/>
  </r>
  <r>
    <x v="3"/>
    <s v="顾客"/>
    <s v="內需"/>
    <s v="-無-"/>
    <s v="C00001"/>
    <x v="2"/>
    <s v="江苏京信电子有限公司(Cable)"/>
    <s v="자동차(조사)"/>
    <s v="AVSSXF"/>
    <n v="100012905"/>
    <s v="AVSSXF"/>
    <s v="0.3SQ"/>
    <s v="R"/>
    <s v="NPS"/>
    <n v="12000"/>
    <s v="완제품"/>
    <s v="AVSSXF 0.3SQ(완제품)"/>
    <s v="A/R송장 (IN)"/>
    <n v="36000"/>
    <s v="M"/>
    <n v="123.12"/>
    <n v="0.37"/>
    <n v="13276.8"/>
  </r>
  <r>
    <x v="3"/>
    <s v="顾客"/>
    <s v="內需"/>
    <s v="-無-"/>
    <s v="C00001"/>
    <x v="2"/>
    <s v="江苏京信电子有限公司(Cable)"/>
    <s v="자동차(조사)"/>
    <s v="AVSSXF"/>
    <n v="100018951"/>
    <s v="AVSSXF"/>
    <s v="0.5SQ"/>
    <s v="B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3831"/>
    <s v="AVSSXF"/>
    <s v="2SQ"/>
    <s v="L"/>
    <s v="NPS"/>
    <n v="3000"/>
    <s v="완제품"/>
    <s v="AVSSXF 2SQ(완제품)"/>
    <s v="A/R송장 (IN)"/>
    <n v="3000"/>
    <s v="M"/>
    <n v="54.15"/>
    <n v="1.34"/>
    <n v="4007.4"/>
  </r>
  <r>
    <x v="3"/>
    <s v="顾客"/>
    <s v="內需"/>
    <s v="-無-"/>
    <s v="C00001"/>
    <x v="2"/>
    <s v="江苏京信电子有限公司(Cable)"/>
    <s v="자동차(조사)"/>
    <s v="AVSSXF"/>
    <n v="100012930"/>
    <s v="AVSSXF"/>
    <s v="0.75SQ"/>
    <s v="L"/>
    <s v="NPS"/>
    <n v="8000"/>
    <s v="완제품"/>
    <s v="AVSSXF 0.75SQ(완제품)"/>
    <s v="A/R송장 (IN)"/>
    <n v="8000"/>
    <s v="M"/>
    <n v="56.48"/>
    <n v="0.59"/>
    <n v="4728"/>
  </r>
  <r>
    <x v="3"/>
    <s v="顾客"/>
    <s v="內需"/>
    <s v="-無-"/>
    <s v="C00001"/>
    <x v="2"/>
    <s v="江苏京信电子有限公司(Cable)"/>
    <s v="자동차(조사)"/>
    <s v="AVSSXF"/>
    <n v="100018967"/>
    <s v="AVSSXF"/>
    <s v="0.5SQ"/>
    <s v="W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2901"/>
    <s v="AVSSXF"/>
    <s v="0.3SQ"/>
    <s v="O"/>
    <s v="NPS"/>
    <n v="12000"/>
    <s v="완제품"/>
    <s v="AVSSXF 0.3SQ(완제품)"/>
    <s v="A/R송장 (IN)"/>
    <n v="24000"/>
    <s v="M"/>
    <n v="82.08"/>
    <n v="0.37"/>
    <n v="8851.2000000000007"/>
  </r>
  <r>
    <x v="3"/>
    <s v="顾客"/>
    <s v="內需"/>
    <s v="-無-"/>
    <s v="C00001"/>
    <x v="2"/>
    <s v="江苏京信电子有限公司(Cable)"/>
    <s v="자동차(조사)"/>
    <s v="AVSSXF"/>
    <n v="100012945"/>
    <s v="AVSSXF"/>
    <s v="1.25SQ"/>
    <s v="P"/>
    <s v="NPS"/>
    <n v="5000"/>
    <s v="완제품"/>
    <s v="AVSSXF 1.25SQ(완제품)"/>
    <s v="A/R송장 (IN)"/>
    <n v="4500"/>
    <s v="M"/>
    <n v="52.38"/>
    <n v="0.91"/>
    <n v="4111.6499999999996"/>
  </r>
  <r>
    <x v="3"/>
    <s v="顾客"/>
    <s v="內需"/>
    <s v="-無-"/>
    <s v="C00001"/>
    <x v="2"/>
    <s v="江苏京信电子有限公司(Cable)"/>
    <s v="자동차(조사)"/>
    <s v="AVSSXF"/>
    <n v="100013455"/>
    <s v="AVSSXF"/>
    <s v="0.3SQ"/>
    <s v="R/B"/>
    <s v="NPS"/>
    <n v="12000"/>
    <s v="완제품"/>
    <s v="AVSSXF 0.3SQ(완제품)"/>
    <s v="A/R송장 (IN)"/>
    <n v="24000"/>
    <s v="M"/>
    <n v="82.08"/>
    <n v="0.37"/>
    <n v="8851.2000000000007"/>
  </r>
  <r>
    <x v="3"/>
    <s v="顾客"/>
    <s v="內需"/>
    <s v="-無-"/>
    <s v="C00001"/>
    <x v="2"/>
    <s v="江苏京信电子有限公司(Cable)"/>
    <s v="자동차(조사)"/>
    <s v="AVSSXF"/>
    <n v="100011191"/>
    <s v="AVSSXF"/>
    <s v="0.3SQ"/>
    <s v="B"/>
    <s v="NPS"/>
    <n v="12000"/>
    <s v="완제품"/>
    <s v="AVSSXF 0.3SQ(완제품)"/>
    <s v="A/R송장 (IN)"/>
    <n v="36000"/>
    <s v="M"/>
    <n v="123.12"/>
    <n v="0.37"/>
    <n v="13276.8"/>
  </r>
  <r>
    <x v="3"/>
    <s v="顾客"/>
    <s v="內需"/>
    <s v="-無-"/>
    <s v="C00001"/>
    <x v="2"/>
    <s v="江苏京信电子有限公司(Cable)"/>
    <s v="자동차(조사)"/>
    <s v="AVSSXF"/>
    <n v="100011196"/>
    <s v="AVSSXF"/>
    <s v="0.3SQ"/>
    <s v="L"/>
    <s v="NPS"/>
    <n v="12000"/>
    <s v="완제품"/>
    <s v="AVSSXF 0.3SQ(완제품)"/>
    <s v="A/R송장 (IN)"/>
    <n v="48000"/>
    <s v="M"/>
    <n v="164.16"/>
    <n v="0.37"/>
    <n v="17702.400000000001"/>
  </r>
  <r>
    <x v="3"/>
    <s v="顾客"/>
    <s v="內需"/>
    <s v="-無-"/>
    <s v="C00001"/>
    <x v="2"/>
    <s v="江苏京信电子有限公司(Cable)"/>
    <s v="자동차(조사)"/>
    <s v="AVSSXF"/>
    <n v="191000003"/>
    <s v="AVSSXF"/>
    <s v="1.25SQ"/>
    <s v="Y"/>
    <s v="NPS"/>
    <n v="5000"/>
    <s v="완제품"/>
    <s v="AVSSXF 1.25SQ(완제품)"/>
    <s v="A/R송장 (IN)"/>
    <n v="4500"/>
    <s v="M"/>
    <n v="52.38"/>
    <n v="0.91"/>
    <n v="4111.6499999999996"/>
  </r>
  <r>
    <x v="3"/>
    <s v="顾客"/>
    <s v="內需"/>
    <s v="-無-"/>
    <s v="C00001"/>
    <x v="2"/>
    <s v="江苏京信电子有限公司(Cable)"/>
    <s v="자동차(조사)"/>
    <s v="AVSSXF"/>
    <n v="100012900"/>
    <s v="AVSSXF"/>
    <s v="0.3SQ"/>
    <s v="L/O"/>
    <s v="NPS"/>
    <n v="12000"/>
    <s v="완제품"/>
    <s v="AVSSXF 0.3SQ(완제품)"/>
    <s v="A/R송장 (IN)"/>
    <n v="36000"/>
    <s v="M"/>
    <n v="123.12"/>
    <n v="0.37"/>
    <n v="13276.8"/>
  </r>
  <r>
    <x v="3"/>
    <s v="顾客"/>
    <s v="內需"/>
    <s v="-無-"/>
    <s v="C00001"/>
    <x v="2"/>
    <s v="江苏京信电子有限公司(Cable)"/>
    <s v="자동차(조사)"/>
    <s v="AVSSXF"/>
    <n v="100011194"/>
    <s v="AVSSXF"/>
    <s v="0.3SQ"/>
    <s v="Gr"/>
    <s v="NPS"/>
    <n v="12000"/>
    <s v="완제품"/>
    <s v="AVSSXF 0.3SQ(완제품)"/>
    <s v="A/R송장 (IN)"/>
    <n v="24000"/>
    <s v="M"/>
    <n v="82.08"/>
    <n v="0.37"/>
    <n v="8851.2000000000007"/>
  </r>
  <r>
    <x v="3"/>
    <s v="顾客"/>
    <s v="內需"/>
    <s v="-無-"/>
    <s v="C00001"/>
    <x v="2"/>
    <s v="江苏京信电子有限公司(Cable)"/>
    <s v="자동차(조사)"/>
    <s v="AVSSXF"/>
    <n v="100013829"/>
    <s v="AVSSXF"/>
    <s v="0.3SQ"/>
    <s v="O/B"/>
    <s v="NPS"/>
    <n v="12000"/>
    <s v="완제품"/>
    <s v="AVSSXF 0.3SQ(완제품)"/>
    <s v="A/R송장 (IN)"/>
    <n v="20300"/>
    <s v="M"/>
    <n v="69.430000000000007"/>
    <n v="0.37"/>
    <n v="7486.64"/>
  </r>
  <r>
    <x v="3"/>
    <s v="顾客"/>
    <s v="內需"/>
    <s v="-無-"/>
    <s v="C00001"/>
    <x v="2"/>
    <s v="江苏京信电子有限公司(Cable)"/>
    <s v="자동차(조사)"/>
    <s v="AVSSXF"/>
    <n v="100018964"/>
    <s v="AVSSXF"/>
    <s v="0.5SQ"/>
    <s v="R"/>
    <s v="NPS"/>
    <n v="10000"/>
    <s v="완제품"/>
    <s v="AVSSXF 0.5SQ(완제품)"/>
    <s v="A/R송장 (IN)"/>
    <n v="20000"/>
    <s v="M"/>
    <n v="96.4"/>
    <n v="0.46"/>
    <n v="9160"/>
  </r>
  <r>
    <x v="3"/>
    <s v="顾客"/>
    <s v="內需"/>
    <s v="-無-"/>
    <s v="C00001"/>
    <x v="2"/>
    <s v="江苏京信电子有限公司(Cable)"/>
    <s v="자동차(조사)"/>
    <s v="AVSSXF"/>
    <n v="100018999"/>
    <s v="AVSSXF"/>
    <s v="0.5SQ"/>
    <s v="W/B"/>
    <s v="NPS"/>
    <n v="10000"/>
    <s v="완제품"/>
    <s v="AVSSXF 0.5SQ(완제품)"/>
    <s v="A/R송장 (IN)"/>
    <n v="20000"/>
    <s v="M"/>
    <n v="96.4"/>
    <n v="0.46"/>
    <n v="9160"/>
  </r>
  <r>
    <x v="3"/>
    <s v="顾客"/>
    <s v="內需"/>
    <s v="-無-"/>
    <s v="C00001"/>
    <x v="2"/>
    <s v="江苏京信电子有限公司(Cable)"/>
    <s v="자동차(조사)"/>
    <s v="AVSSXF"/>
    <n v="100018952"/>
    <s v="AVSSXF"/>
    <s v="0.5SQ"/>
    <s v="Br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8960"/>
    <s v="AVSSXF"/>
    <s v="0.5SQ"/>
    <s v="O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2363"/>
    <s v="AVSSXF"/>
    <s v="2SQ"/>
    <s v="B"/>
    <s v="NPS"/>
    <n v="3000"/>
    <s v="완제품"/>
    <s v="AVSSXF 2SQ(완제품)"/>
    <s v="A/R송장 (IN)"/>
    <n v="9000"/>
    <s v="M"/>
    <n v="162.44999999999999"/>
    <n v="1.34"/>
    <n v="12022.2"/>
  </r>
  <r>
    <x v="3"/>
    <s v="顾客"/>
    <s v="內需"/>
    <s v="-無-"/>
    <s v="C00001"/>
    <x v="2"/>
    <s v="江苏京信电子有限公司(Cable)"/>
    <s v="자동차(조사)"/>
    <s v="AVSSXF"/>
    <n v="100011201"/>
    <s v="AVSSXF"/>
    <s v="0.3SQ"/>
    <s v="W"/>
    <s v="NPS"/>
    <n v="12000"/>
    <s v="완제품"/>
    <s v="AVSSXF 0.3SQ(완제품)"/>
    <s v="A/R송장 (IN)"/>
    <n v="48000"/>
    <s v="M"/>
    <n v="164.16"/>
    <n v="0.37"/>
    <n v="17702.400000000001"/>
  </r>
  <r>
    <x v="3"/>
    <s v="顾客"/>
    <s v="內需"/>
    <s v="-無-"/>
    <s v="C00001"/>
    <x v="2"/>
    <s v="江苏京信电子有限公司(Cable)"/>
    <s v="자동차(조사)"/>
    <s v="AVSSXF"/>
    <n v="100012893"/>
    <s v="AVSSXF"/>
    <s v="0.3SQ"/>
    <s v="Br/O"/>
    <s v="NPS"/>
    <n v="120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00013826"/>
    <s v="AVSSXF"/>
    <s v="0.3SQ"/>
    <s v="G/B"/>
    <s v="NPS"/>
    <n v="12000"/>
    <s v="완제품"/>
    <s v="AVSSXF 0.3SQ(완제품)"/>
    <s v="A/R송장 (IN)"/>
    <n v="36000"/>
    <s v="M"/>
    <n v="123.12"/>
    <n v="0.37"/>
    <n v="13276.8"/>
  </r>
  <r>
    <x v="3"/>
    <s v="顾客"/>
    <s v="內需"/>
    <s v="-無-"/>
    <s v="C00001"/>
    <x v="2"/>
    <s v="江苏京信电子有限公司(Cable)"/>
    <s v="자동차(조사)"/>
    <s v="AVSSXF"/>
    <n v="100011192"/>
    <s v="AVSSXF"/>
    <s v="0.3SQ"/>
    <s v="Br"/>
    <s v="NPS"/>
    <n v="120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00012894"/>
    <s v="AVSSXF"/>
    <s v="0.3SQ"/>
    <s v="G"/>
    <s v="NPS"/>
    <n v="12000"/>
    <s v="완제품"/>
    <s v="AVSSXF 0.3SQ(완제품)"/>
    <s v="A/R송장 (IN)"/>
    <n v="36000"/>
    <s v="M"/>
    <n v="123.12"/>
    <n v="0.37"/>
    <n v="13276.8"/>
  </r>
  <r>
    <x v="3"/>
    <s v="顾客"/>
    <s v="內需"/>
    <s v="-無-"/>
    <s v="C00001"/>
    <x v="2"/>
    <s v="江苏京信电子有限公司(Cable)"/>
    <s v="자동차(조사)"/>
    <s v="AVSSXF"/>
    <n v="100018958"/>
    <s v="AVSSXF"/>
    <s v="0.5SQ"/>
    <s v="L/B"/>
    <s v="NPS"/>
    <n v="10000"/>
    <s v="완제품"/>
    <s v="AVSSXF 0.5SQ(완제품)"/>
    <s v="A/R송장 (IN)"/>
    <n v="20000"/>
    <s v="M"/>
    <n v="96.4"/>
    <n v="0.46"/>
    <n v="9160"/>
  </r>
  <r>
    <x v="3"/>
    <s v="顾客"/>
    <s v="內需"/>
    <s v="-無-"/>
    <s v="C00001"/>
    <x v="2"/>
    <s v="江苏京信电子有限公司(Cable)"/>
    <s v="자동차(조사)"/>
    <s v="AVSSXF"/>
    <n v="100018955"/>
    <s v="AVSSXF"/>
    <s v="0.5SQ"/>
    <s v="Gr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8961"/>
    <s v="AVSSXF"/>
    <s v="0.5SQ"/>
    <s v="O/B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3456"/>
    <s v="AVSSXF"/>
    <s v="0.3SQ"/>
    <s v="W/B"/>
    <s v="NPS"/>
    <n v="12000"/>
    <s v="완제품"/>
    <s v="AVSSXF 0.3SQ(완제품)"/>
    <s v="A/R송장 (IN)"/>
    <n v="36000"/>
    <s v="M"/>
    <n v="123.12"/>
    <n v="0.37"/>
    <n v="13276.8"/>
  </r>
  <r>
    <x v="3"/>
    <s v="顾客"/>
    <s v="內需"/>
    <s v="-無-"/>
    <s v="C00001"/>
    <x v="2"/>
    <s v="江苏京信电子有限公司(Cable)"/>
    <s v="자동차(조사)"/>
    <s v="AVSSXF"/>
    <n v="100012940"/>
    <s v="AVSSXF"/>
    <s v="1.25SQ"/>
    <s v="Br"/>
    <s v="NPS"/>
    <n v="5000"/>
    <s v="완제품"/>
    <s v="AVSSXF 1.25SQ(완제품)"/>
    <s v="A/R송장 (IN)"/>
    <n v="5000"/>
    <s v="M"/>
    <n v="58.2"/>
    <n v="0.91"/>
    <n v="4568.5"/>
  </r>
  <r>
    <x v="3"/>
    <s v="顾客"/>
    <s v="內需"/>
    <s v="-無-"/>
    <s v="C00001"/>
    <x v="2"/>
    <s v="江苏京信电子有限公司(Cable)"/>
    <s v="자동차(조사)"/>
    <s v="AVSSXF"/>
    <n v="100011199"/>
    <s v="AVSSXF"/>
    <s v="0.3SQ"/>
    <s v="P"/>
    <s v="NPS"/>
    <n v="12000"/>
    <s v="완제품"/>
    <s v="AVSSXF 0.3SQ(완제품)"/>
    <s v="A/R송장 (IN)"/>
    <n v="24000"/>
    <s v="M"/>
    <n v="82.08"/>
    <n v="0.37"/>
    <n v="8851.2000000000007"/>
  </r>
  <r>
    <x v="3"/>
    <s v="顾客"/>
    <s v="內需"/>
    <s v="-無-"/>
    <s v="C00001"/>
    <x v="2"/>
    <s v="江苏京信电子有限公司(Cable)"/>
    <s v="자동차(조사)"/>
    <s v="AVSSXF"/>
    <n v="100018977"/>
    <s v="AVSSXF"/>
    <s v="0.5SQ"/>
    <s v="G/B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8953"/>
    <s v="AVSSXF"/>
    <s v="0.5SQ"/>
    <s v="G"/>
    <s v="NPS"/>
    <n v="10000"/>
    <s v="완제품"/>
    <s v="AVSSXF 0.5SQ(완제품)"/>
    <s v="A/R송장 (IN)"/>
    <n v="30000"/>
    <s v="M"/>
    <n v="144.6"/>
    <n v="0.46"/>
    <n v="13740"/>
  </r>
  <r>
    <x v="3"/>
    <s v="顾客"/>
    <s v="內需"/>
    <s v="-無-"/>
    <s v="C00001"/>
    <x v="2"/>
    <s v="江苏京信电子有限公司(Cable)"/>
    <s v="자동차(조사)"/>
    <s v="AVSSXF"/>
    <n v="100003041"/>
    <s v="AVSSXF"/>
    <s v="0.75SQ"/>
    <s v="B"/>
    <m/>
    <n v="1000"/>
    <s v="완제품"/>
    <s v="AVSSXF 0.75SQ(완제품)"/>
    <s v="A/R송장 (IN)"/>
    <n v="13000"/>
    <s v="M"/>
    <n v="91.78"/>
    <n v="0.59"/>
    <n v="7683"/>
  </r>
  <r>
    <x v="3"/>
    <s v="顾客"/>
    <s v="內需"/>
    <s v="-無-"/>
    <s v="C00001"/>
    <x v="2"/>
    <s v="江苏京信电子有限公司(Cable)"/>
    <s v="자동차(조사)"/>
    <s v="AVSSXF"/>
    <n v="100018116"/>
    <s v="AVSSXF"/>
    <s v="1.5SQ"/>
    <s v="L"/>
    <m/>
    <n v="500"/>
    <s v="완제품"/>
    <s v="AVSSXF 1.5SQ(완제품)"/>
    <s v="A/R송장 (IN)"/>
    <n v="1000"/>
    <s v="M"/>
    <n v="13.72"/>
    <n v="0.98"/>
    <n v="975.3"/>
  </r>
  <r>
    <x v="3"/>
    <s v="顾客"/>
    <s v="內需"/>
    <s v="-無-"/>
    <s v="C00001"/>
    <x v="2"/>
    <s v="江苏京信电子有限公司(Cable)"/>
    <s v="자동차(조사)"/>
    <s v="AVSSXF"/>
    <n v="100003139"/>
    <s v="AVSSXF"/>
    <s v="2.5SQ"/>
    <s v="W"/>
    <m/>
    <n v="400"/>
    <s v="완제품"/>
    <s v="AVSSXF 2.5SQ(완제품)"/>
    <s v="A/R송장 (IN)"/>
    <n v="2400"/>
    <s v="M"/>
    <n v="57.41"/>
    <n v="1.77"/>
    <n v="4257.12"/>
  </r>
  <r>
    <x v="3"/>
    <s v="顾客"/>
    <s v="內需"/>
    <s v="-無-"/>
    <s v="C00001"/>
    <x v="2"/>
    <s v="江苏京信电子有限公司(Cable)"/>
    <s v="자동차(조사)"/>
    <s v="AVSSXF"/>
    <n v="100003130"/>
    <s v="AVSSXF"/>
    <s v="2.5SQ"/>
    <s v="G"/>
    <m/>
    <n v="400"/>
    <s v="완제품"/>
    <s v="AVSSXF 2.5SQ(완제품)"/>
    <s v="A/R송장 (IN)"/>
    <n v="800"/>
    <s v="M"/>
    <n v="19.14"/>
    <n v="1.77"/>
    <n v="1419.04"/>
  </r>
  <r>
    <x v="3"/>
    <s v="顾客"/>
    <s v="內需"/>
    <s v="-無-"/>
    <s v="C00001"/>
    <x v="2"/>
    <s v="江苏京信电子有限公司(Cable)"/>
    <s v="자동차(조사)"/>
    <s v="AVSSXF"/>
    <n v="100002973"/>
    <s v="AVSSXF"/>
    <s v="0.3SQ"/>
    <s v="G"/>
    <m/>
    <n v="1500"/>
    <s v="완제품"/>
    <s v="AVSSXF 0.3SQ(완제품)"/>
    <s v="A/R송장 (IN)"/>
    <n v="1100"/>
    <s v="M"/>
    <n v="3.76"/>
    <n v="0.37"/>
    <n v="405.68"/>
  </r>
  <r>
    <x v="3"/>
    <s v="顾客"/>
    <s v="內需"/>
    <s v="-無-"/>
    <s v="C00001"/>
    <x v="2"/>
    <s v="江苏京信电子有限公司(Cable)"/>
    <s v="자동차(조사)"/>
    <s v="AVSSXF"/>
    <n v="100002963"/>
    <s v="AVSSXF"/>
    <s v="0.3SQ"/>
    <s v="Gr"/>
    <m/>
    <n v="1500"/>
    <s v="완제품"/>
    <s v="AVSSXF 0.3SQ(완제품)"/>
    <s v="A/R송장 (IN)"/>
    <n v="2750"/>
    <s v="M"/>
    <n v="9.41"/>
    <n v="0.37"/>
    <n v="1014.2"/>
  </r>
  <r>
    <x v="3"/>
    <s v="顾客"/>
    <s v="內需"/>
    <s v="-無-"/>
    <s v="C00001"/>
    <x v="2"/>
    <s v="江苏京信电子有限公司(Cable)"/>
    <s v="자동차(조사)"/>
    <s v="AVSSXF"/>
    <n v="100002976"/>
    <s v="AVSSXF"/>
    <s v="0.3SQ"/>
    <s v="L"/>
    <m/>
    <n v="1500"/>
    <s v="완제품"/>
    <s v="AVSSXF 0.3SQ(완제품)"/>
    <s v="A/R송장 (IN)"/>
    <n v="3200"/>
    <s v="M"/>
    <n v="10.94"/>
    <n v="0.37"/>
    <n v="1180.1600000000001"/>
  </r>
  <r>
    <x v="3"/>
    <s v="顾客"/>
    <s v="內需"/>
    <s v="-無-"/>
    <s v="C00001"/>
    <x v="2"/>
    <s v="江苏京信电子有限公司(Cable)"/>
    <s v="자동차(조사)"/>
    <s v="AVSSXF"/>
    <n v="100002970"/>
    <s v="AVSSXF"/>
    <s v="0.3SQ"/>
    <s v="O"/>
    <m/>
    <n v="1500"/>
    <s v="완제품"/>
    <s v="AVSSXF 0.3SQ(완제품)"/>
    <s v="A/R송장 (IN)"/>
    <n v="1100"/>
    <s v="M"/>
    <n v="3.76"/>
    <n v="0.37"/>
    <n v="405.68"/>
  </r>
  <r>
    <x v="3"/>
    <s v="顾客"/>
    <s v="內需"/>
    <s v="-無-"/>
    <s v="C00001"/>
    <x v="2"/>
    <s v="江苏京信电子有限公司(Cable)"/>
    <s v="자동차(조사)"/>
    <s v="AVSSXF"/>
    <n v="100002982"/>
    <s v="AVSSXF"/>
    <s v="0.3SQ"/>
    <s v="W/B"/>
    <m/>
    <n v="1500"/>
    <s v="완제품"/>
    <s v="AVSSXF 0.3SQ(완제품)"/>
    <s v="A/R송장 (IN)"/>
    <n v="1150"/>
    <s v="M"/>
    <n v="3.93"/>
    <n v="0.37"/>
    <n v="424.12"/>
  </r>
  <r>
    <x v="3"/>
    <s v="顾客"/>
    <s v="內需"/>
    <s v="-無-"/>
    <s v="C00001"/>
    <x v="2"/>
    <s v="江苏京信电子有限公司(Cable)"/>
    <s v="자동차(조사)"/>
    <s v="AVSSXF"/>
    <n v="100003001"/>
    <s v="AVSSXF"/>
    <s v="0.5SQ"/>
    <s v="Br"/>
    <m/>
    <n v="1000"/>
    <s v="완제품"/>
    <s v="AVSSXF 0.5SQ(완제품)"/>
    <s v="A/R송장 (IN)"/>
    <n v="2000"/>
    <s v="M"/>
    <n v="9.64"/>
    <n v="0.46"/>
    <n v="916"/>
  </r>
  <r>
    <x v="3"/>
    <s v="顾客"/>
    <s v="內需"/>
    <s v="-無-"/>
    <s v="C00001"/>
    <x v="2"/>
    <s v="江苏京信电子有限公司(Cable)"/>
    <s v="자동차(조사)"/>
    <s v="AVSSXF"/>
    <n v="100003008"/>
    <s v="AVSSXF"/>
    <s v="0.5SQ"/>
    <s v="G/B"/>
    <m/>
    <n v="1000"/>
    <s v="완제품"/>
    <s v="AVSSXF 0.5SQ(완제품)"/>
    <s v="A/R송장 (IN)"/>
    <n v="2000"/>
    <s v="M"/>
    <n v="9.64"/>
    <n v="0.46"/>
    <n v="916"/>
  </r>
  <r>
    <x v="3"/>
    <s v="顾客"/>
    <s v="內需"/>
    <s v="-無-"/>
    <s v="C00001"/>
    <x v="2"/>
    <s v="江苏京信电子有限公司(Cable)"/>
    <s v="자동차(조사)"/>
    <s v="AVSSXF"/>
    <n v="100003010"/>
    <s v="AVSSXF"/>
    <s v="0.5SQ"/>
    <s v="G/O"/>
    <m/>
    <n v="1000"/>
    <s v="완제품"/>
    <s v="AVSSXF 0.5SQ(완제품)"/>
    <s v="A/R송장 (IN)"/>
    <n v="1000"/>
    <s v="M"/>
    <n v="4.82"/>
    <n v="0.46"/>
    <n v="458"/>
  </r>
  <r>
    <x v="3"/>
    <s v="顾客"/>
    <s v="內需"/>
    <s v="-無-"/>
    <s v="C00001"/>
    <x v="2"/>
    <s v="江苏京信电子有限公司(Cable)"/>
    <s v="자동차(조사)"/>
    <s v="AVSSXF"/>
    <n v="100002990"/>
    <s v="AVSSXF"/>
    <s v="0.5SQ"/>
    <s v="Gr"/>
    <m/>
    <n v="1000"/>
    <s v="완제품"/>
    <s v="AVSSXF 0.5SQ(완제품)"/>
    <s v="A/R송장 (IN)"/>
    <n v="3000"/>
    <s v="M"/>
    <n v="14.46"/>
    <n v="0.46"/>
    <n v="1374"/>
  </r>
  <r>
    <x v="3"/>
    <s v="顾客"/>
    <s v="內需"/>
    <s v="-無-"/>
    <s v="C00001"/>
    <x v="2"/>
    <s v="江苏京信电子有限公司(Cable)"/>
    <s v="자동차(조사)"/>
    <s v="AVSSXF"/>
    <n v="100003020"/>
    <s v="AVSSXF"/>
    <s v="0.5SQ"/>
    <s v="L"/>
    <m/>
    <n v="1000"/>
    <s v="완제품"/>
    <s v="AVSSXF 0.5SQ(완제품)"/>
    <s v="A/R송장 (IN)"/>
    <n v="4950"/>
    <s v="M"/>
    <n v="23.86"/>
    <n v="0.46"/>
    <n v="2267.1"/>
  </r>
  <r>
    <x v="3"/>
    <s v="顾客"/>
    <s v="內需"/>
    <s v="-無-"/>
    <s v="C00001"/>
    <x v="2"/>
    <s v="江苏京信电子有限公司(Cable)"/>
    <s v="자동차(조사)"/>
    <s v="AVSSXF"/>
    <n v="100003015"/>
    <s v="AVSSXF"/>
    <s v="0.5SQ"/>
    <s v="L/O"/>
    <m/>
    <n v="1000"/>
    <s v="완제품"/>
    <s v="AVSSXF 0.5SQ(완제품)"/>
    <s v="A/R송장 (IN)"/>
    <n v="1000"/>
    <s v="M"/>
    <n v="4.82"/>
    <n v="0.46"/>
    <n v="458"/>
  </r>
  <r>
    <x v="3"/>
    <s v="顾客"/>
    <s v="內需"/>
    <s v="-無-"/>
    <s v="C00001"/>
    <x v="2"/>
    <s v="江苏京信电子有限公司(Cable)"/>
    <s v="자동차(조사)"/>
    <s v="AVSSXF"/>
    <n v="100003004"/>
    <s v="AVSSXF"/>
    <s v="0.5SQ"/>
    <s v="O"/>
    <m/>
    <n v="1000"/>
    <s v="완제품"/>
    <s v="AVSSXF 0.5SQ(완제품)"/>
    <s v="A/R송장 (IN)"/>
    <n v="1700"/>
    <s v="M"/>
    <n v="8.19"/>
    <n v="0.46"/>
    <n v="778.6"/>
  </r>
  <r>
    <x v="3"/>
    <s v="顾客"/>
    <s v="內需"/>
    <s v="-無-"/>
    <s v="C00001"/>
    <x v="2"/>
    <s v="江苏京信电子有限公司(Cable)"/>
    <s v="자동차(조사)"/>
    <s v="AVSSXF"/>
    <n v="100003002"/>
    <s v="AVSSXF"/>
    <s v="0.5SQ"/>
    <s v="O/B"/>
    <m/>
    <n v="1000"/>
    <s v="완제품"/>
    <s v="AVSSXF 0.5SQ(완제품)"/>
    <s v="A/R송장 (IN)"/>
    <n v="1000"/>
    <s v="M"/>
    <n v="4.82"/>
    <n v="0.46"/>
    <n v="458"/>
  </r>
  <r>
    <x v="3"/>
    <s v="顾客"/>
    <s v="內需"/>
    <s v="-無-"/>
    <s v="C00001"/>
    <x v="2"/>
    <s v="江苏京信电子有限公司(Cable)"/>
    <s v="자동차(조사)"/>
    <s v="AVSSXF"/>
    <n v="100003024"/>
    <s v="AVSSXF"/>
    <s v="0.5SQ"/>
    <s v="P"/>
    <m/>
    <n v="1000"/>
    <s v="완제품"/>
    <s v="AVSSXF 0.5SQ(완제품)"/>
    <s v="A/R송장 (IN)"/>
    <n v="3000"/>
    <s v="M"/>
    <n v="14.46"/>
    <n v="0.46"/>
    <n v="1374"/>
  </r>
  <r>
    <x v="3"/>
    <s v="顾客"/>
    <s v="內需"/>
    <s v="-無-"/>
    <s v="C00001"/>
    <x v="2"/>
    <s v="江苏京信电子有限公司(Cable)"/>
    <s v="자동차(조사)"/>
    <s v="AVSSXF"/>
    <n v="100003025"/>
    <s v="AVSSXF"/>
    <s v="0.5SQ"/>
    <s v="R/B"/>
    <m/>
    <n v="1000"/>
    <s v="완제품"/>
    <s v="AVSSXF 0.5SQ(완제품)"/>
    <s v="A/R송장 (IN)"/>
    <n v="1000"/>
    <s v="M"/>
    <n v="4.82"/>
    <n v="0.46"/>
    <n v="458"/>
  </r>
  <r>
    <x v="3"/>
    <s v="顾客"/>
    <s v="內需"/>
    <s v="-無-"/>
    <s v="C00001"/>
    <x v="2"/>
    <s v="江苏京信电子有限公司(Cable)"/>
    <s v="자동차(조사)"/>
    <s v="AVSSXF"/>
    <n v="100003026"/>
    <s v="AVSSXF"/>
    <s v="0.5SQ"/>
    <s v="R/O"/>
    <m/>
    <n v="1000"/>
    <s v="완제품"/>
    <s v="AVSSXF 0.5SQ(완제품)"/>
    <s v="A/R송장 (IN)"/>
    <n v="3000"/>
    <s v="M"/>
    <n v="14.46"/>
    <n v="0.46"/>
    <n v="1374"/>
  </r>
  <r>
    <x v="3"/>
    <s v="顾客"/>
    <s v="內需"/>
    <s v="-無-"/>
    <s v="C00001"/>
    <x v="2"/>
    <s v="江苏京信电子有限公司(Cable)"/>
    <s v="자동차(조사)"/>
    <s v="AVSSXF"/>
    <n v="100003031"/>
    <s v="AVSSXF"/>
    <s v="0.5SQ"/>
    <s v="W"/>
    <m/>
    <n v="1000"/>
    <s v="완제품"/>
    <s v="AVSSXF 0.5SQ(완제품)"/>
    <s v="A/R송장 (IN)"/>
    <n v="3000"/>
    <s v="M"/>
    <n v="14.46"/>
    <n v="0.46"/>
    <n v="1374"/>
  </r>
  <r>
    <x v="3"/>
    <s v="顾客"/>
    <s v="內需"/>
    <s v="-無-"/>
    <s v="C00001"/>
    <x v="2"/>
    <s v="江苏京信电子有限公司(Cable)"/>
    <s v="자동차(조사)"/>
    <s v="AVSSXF"/>
    <n v="100003029"/>
    <s v="AVSSXF"/>
    <s v="0.5SQ"/>
    <s v="W/B"/>
    <m/>
    <n v="1000"/>
    <s v="완제품"/>
    <s v="AVSSXF 0.5SQ(완제품)"/>
    <s v="A/R송장 (IN)"/>
    <n v="1000"/>
    <s v="M"/>
    <n v="4.82"/>
    <n v="0.46"/>
    <n v="458"/>
  </r>
  <r>
    <x v="3"/>
    <s v="顾客"/>
    <s v="內需"/>
    <s v="-無-"/>
    <s v="C00001"/>
    <x v="2"/>
    <s v="江苏京信电子有限公司(Cable)"/>
    <s v="자동차(조사)"/>
    <s v="AVSSXF"/>
    <n v="100003037"/>
    <s v="AVSSXF"/>
    <s v="0.5SQ"/>
    <s v="Y"/>
    <m/>
    <n v="1000"/>
    <s v="완제품"/>
    <s v="AVSSXF 0.5SQ(완제품)"/>
    <s v="A/R송장 (IN)"/>
    <n v="3000"/>
    <s v="M"/>
    <n v="14.46"/>
    <n v="0.46"/>
    <n v="1374"/>
  </r>
  <r>
    <x v="3"/>
    <s v="顾客"/>
    <s v="內需"/>
    <s v="-無-"/>
    <s v="C00001"/>
    <x v="2"/>
    <s v="江苏京信电子有限公司(Cable)"/>
    <s v="자동차(조사)"/>
    <s v="AVSSXF"/>
    <n v="100003041"/>
    <s v="AVSSXF"/>
    <s v="0.75SQ"/>
    <s v="B"/>
    <m/>
    <n v="1000"/>
    <s v="완제품"/>
    <s v="AVSSXF 0.75SQ(완제품)"/>
    <s v="A/R송장 (IN)"/>
    <n v="850"/>
    <s v="M"/>
    <n v="6"/>
    <n v="0.59"/>
    <n v="502.35"/>
  </r>
  <r>
    <x v="3"/>
    <s v="顾客"/>
    <s v="內需"/>
    <s v="-無-"/>
    <s v="C00001"/>
    <x v="2"/>
    <s v="江苏京信电子有限公司(Cable)"/>
    <s v="자동차(조사)"/>
    <s v="AVSSXF"/>
    <n v="100003050"/>
    <s v="AVSSXF"/>
    <s v="0.75SQ"/>
    <s v="G"/>
    <m/>
    <n v="1000"/>
    <s v="완제품"/>
    <s v="AVSSXF 0.75SQ(완제품)"/>
    <s v="A/R송장 (IN)"/>
    <n v="1000"/>
    <s v="M"/>
    <n v="7.06"/>
    <n v="0.59"/>
    <n v="591"/>
  </r>
  <r>
    <x v="3"/>
    <s v="顾客"/>
    <s v="內需"/>
    <s v="-無-"/>
    <s v="C00001"/>
    <x v="2"/>
    <s v="江苏京信电子有限公司(Cable)"/>
    <s v="자동차(조사)"/>
    <s v="AVSSXF"/>
    <n v="100003053"/>
    <s v="AVSSXF"/>
    <s v="0.75SQ"/>
    <s v="L"/>
    <m/>
    <n v="1000"/>
    <s v="완제품"/>
    <s v="AVSSXF 0.75SQ(완제품)"/>
    <s v="A/R송장 (IN)"/>
    <n v="4000"/>
    <s v="M"/>
    <n v="28.24"/>
    <n v="0.59"/>
    <n v="2364"/>
  </r>
  <r>
    <x v="3"/>
    <s v="顾客"/>
    <s v="內需"/>
    <s v="-無-"/>
    <s v="C00001"/>
    <x v="2"/>
    <s v="江苏京信电子有限公司(Cable)"/>
    <s v="자동차(조사)"/>
    <s v="AVSSXF"/>
    <n v="100003058"/>
    <s v="AVSSXF"/>
    <s v="0.75SQ"/>
    <s v="R"/>
    <m/>
    <n v="1000"/>
    <s v="완제품"/>
    <s v="AVSSXF 0.75SQ(완제품)"/>
    <s v="A/R송장 (IN)"/>
    <n v="1000"/>
    <s v="M"/>
    <n v="7.06"/>
    <n v="0.59"/>
    <n v="591"/>
  </r>
  <r>
    <x v="3"/>
    <s v="顾客"/>
    <s v="內需"/>
    <s v="-無-"/>
    <s v="C00001"/>
    <x v="2"/>
    <s v="江苏京信电子有限公司(Cable)"/>
    <s v="자동차(조사)"/>
    <s v="AVSSXF"/>
    <n v="100003063"/>
    <s v="AVSSXF"/>
    <s v="0.75SQ"/>
    <s v="Y"/>
    <m/>
    <n v="1000"/>
    <s v="완제품"/>
    <s v="AVSSXF 0.75SQ(완제품)"/>
    <s v="A/R송장 (IN)"/>
    <n v="1000"/>
    <s v="M"/>
    <n v="7.06"/>
    <n v="0.59"/>
    <n v="591"/>
  </r>
  <r>
    <x v="3"/>
    <s v="顾客"/>
    <s v="內需"/>
    <s v="-無-"/>
    <s v="C00001"/>
    <x v="2"/>
    <s v="江苏京信电子有限公司(Cable)"/>
    <s v="자동차(조사)"/>
    <s v="AVSSXF"/>
    <n v="100003113"/>
    <s v="AVSSXF"/>
    <s v="2SQ"/>
    <s v="B"/>
    <m/>
    <n v="500"/>
    <s v="완제품"/>
    <s v="AVSSXF 2SQ(완제품)"/>
    <s v="A/R송장 (IN)"/>
    <n v="500"/>
    <s v="M"/>
    <n v="9.0299999999999994"/>
    <n v="1.34"/>
    <n v="667.9"/>
  </r>
  <r>
    <x v="3"/>
    <s v="顾客"/>
    <s v="內需"/>
    <s v="-無-"/>
    <s v="C00001"/>
    <x v="2"/>
    <s v="江苏京信电子有限公司(Cable)"/>
    <s v="자동차(조사)"/>
    <s v="AVSSXF"/>
    <n v="100003119"/>
    <s v="AVSSXF"/>
    <s v="2SQ"/>
    <s v="P"/>
    <m/>
    <n v="500"/>
    <s v="완제품"/>
    <s v="AVSSXF 2SQ(완제품)"/>
    <s v="A/R송장 (IN)"/>
    <n v="500"/>
    <s v="M"/>
    <n v="9.0299999999999994"/>
    <n v="1.34"/>
    <n v="667.9"/>
  </r>
  <r>
    <x v="3"/>
    <s v="顾客"/>
    <s v="內需"/>
    <s v="-無-"/>
    <s v="C00001"/>
    <x v="2"/>
    <s v="江苏京信电子有限公司(Cable)"/>
    <s v="자동차(조사)"/>
    <s v="AVSSXF"/>
    <n v="100003121"/>
    <s v="AVSSXF"/>
    <s v="2SQ"/>
    <s v="R"/>
    <m/>
    <n v="500"/>
    <s v="완제품"/>
    <s v="AVSSXF 2SQ(완제품)"/>
    <s v="A/R송장 (IN)"/>
    <n v="1000"/>
    <s v="M"/>
    <n v="18.05"/>
    <n v="1.34"/>
    <n v="1335.8"/>
  </r>
  <r>
    <x v="3"/>
    <s v="顾客"/>
    <s v="內需"/>
    <s v="-無-"/>
    <s v="C00001"/>
    <x v="2"/>
    <s v="江苏京信电子有限公司(Cable)"/>
    <s v="자동차(조사)"/>
    <s v="AVSSXF"/>
    <n v="100003119"/>
    <s v="AVSSXF"/>
    <s v="2SQ"/>
    <s v="P"/>
    <m/>
    <n v="500"/>
    <s v="완제품"/>
    <s v="AVSSXF 2SQ(완제품)"/>
    <s v="A/R송장 (IN)"/>
    <n v="500"/>
    <s v="M"/>
    <n v="9.0299999999999994"/>
    <n v="1.34"/>
    <n v="667.9"/>
  </r>
  <r>
    <x v="3"/>
    <s v="顾客"/>
    <s v="內需"/>
    <s v="-無-"/>
    <s v="C00001"/>
    <x v="2"/>
    <s v="江苏京信电子有限公司(Cable)"/>
    <s v="자동차(조사)"/>
    <s v="AVSSXF"/>
    <n v="100017183"/>
    <s v="AVSSXF"/>
    <s v="1.5SQ"/>
    <s v="P"/>
    <m/>
    <n v="500"/>
    <s v="완제품"/>
    <s v="AVSSXF 1.5SQ(완제품)"/>
    <s v="A/R송장 (IN)"/>
    <n v="1400"/>
    <s v="M"/>
    <n v="19.21"/>
    <n v="0.98"/>
    <n v="1365.42"/>
  </r>
  <r>
    <x v="3"/>
    <s v="顾客"/>
    <s v="內需"/>
    <s v="-無-"/>
    <s v="C00001"/>
    <x v="2"/>
    <s v="江苏京信电子有限公司(Cable)"/>
    <s v="자동차(조사)"/>
    <s v="AVSSXF"/>
    <n v="100002991"/>
    <s v="AVSSXF"/>
    <s v="0.5SQ"/>
    <s v="B/O"/>
    <m/>
    <n v="1000"/>
    <s v="완제품"/>
    <s v="AVSSXF 0.5SQ(완제품)"/>
    <s v="A/R송장 (IN)"/>
    <n v="5900"/>
    <s v="M"/>
    <n v="28.44"/>
    <n v="0.46"/>
    <n v="2702.2"/>
  </r>
  <r>
    <x v="3"/>
    <s v="顾客"/>
    <s v="內需"/>
    <s v="-無-"/>
    <s v="C00001"/>
    <x v="2"/>
    <s v="江苏京信电子有限公司(Cable)"/>
    <s v="자동차(조사)"/>
    <s v="AVSSXF"/>
    <n v="100018114"/>
    <s v="AVSSXF"/>
    <s v="1.5SQ"/>
    <s v="G"/>
    <m/>
    <n v="500"/>
    <s v="완제품"/>
    <s v="AVSSXF 1.5SQ(완제품)"/>
    <s v="A/R송장 (IN)"/>
    <n v="500"/>
    <s v="M"/>
    <n v="6.86"/>
    <n v="0.98"/>
    <n v="487.65"/>
  </r>
  <r>
    <x v="3"/>
    <s v="顾客"/>
    <s v="內需"/>
    <s v="-無-"/>
    <s v="C00001"/>
    <x v="2"/>
    <s v="江苏京信电子有限公司(Cable)"/>
    <s v="자동차(조사)"/>
    <s v="AVSSXF"/>
    <n v="100018113"/>
    <s v="AVSSXF"/>
    <s v="1.5SQ"/>
    <s v="W"/>
    <m/>
    <n v="500"/>
    <s v="완제품"/>
    <s v="AVSSXF 1.5SQ(완제품)"/>
    <s v="A/R송장 (IN)"/>
    <n v="500"/>
    <s v="M"/>
    <n v="6.86"/>
    <n v="0.98"/>
    <n v="487.65"/>
  </r>
  <r>
    <x v="3"/>
    <s v="顾客"/>
    <s v="內需"/>
    <s v="-無-"/>
    <s v="C00001"/>
    <x v="2"/>
    <s v="江苏京信电子有限公司(Cable)"/>
    <s v="자동차(조사)"/>
    <s v="AVSSXF"/>
    <n v="100011191"/>
    <s v="AVSSXF"/>
    <s v="0.3SQ"/>
    <s v="B"/>
    <s v="NPS"/>
    <n v="12000"/>
    <s v="완제품"/>
    <s v="AVSSXF 0.3SQ(완제품)"/>
    <s v="A/R송장 (IN)"/>
    <n v="36000"/>
    <s v="M"/>
    <n v="123.12"/>
    <n v="0.37"/>
    <n v="13276.8"/>
  </r>
  <r>
    <x v="3"/>
    <s v="顾客"/>
    <s v="內需"/>
    <s v="-無-"/>
    <s v="C00001"/>
    <x v="2"/>
    <s v="江苏京信电子有限公司(Cable)"/>
    <s v="자동차(조사)"/>
    <s v="AVSSXF"/>
    <n v="100011192"/>
    <s v="AVSSXF"/>
    <s v="0.3SQ"/>
    <s v="Br"/>
    <s v="NPS"/>
    <n v="12000"/>
    <s v="완제품"/>
    <s v="AVSSXF 0.3SQ(완제품)"/>
    <s v="A/R송장 (IN)"/>
    <n v="36000"/>
    <s v="M"/>
    <n v="123.12"/>
    <n v="0.37"/>
    <n v="13276.8"/>
  </r>
  <r>
    <x v="3"/>
    <s v="顾客"/>
    <s v="內需"/>
    <s v="-無-"/>
    <s v="C00001"/>
    <x v="2"/>
    <s v="江苏京信电子有限公司(Cable)"/>
    <s v="자동차(조사)"/>
    <s v="AVSSXF"/>
    <n v="100018952"/>
    <s v="AVSSXF"/>
    <s v="0.5SQ"/>
    <s v="Br"/>
    <s v="NPS"/>
    <n v="10000"/>
    <s v="완제품"/>
    <s v="AVSSXF 0.5SQ(완제품)"/>
    <s v="A/R송장 (IN)"/>
    <n v="40000"/>
    <s v="M"/>
    <n v="192.8"/>
    <n v="0.46"/>
    <n v="18320"/>
  </r>
  <r>
    <x v="3"/>
    <s v="顾客"/>
    <s v="內需"/>
    <s v="-無-"/>
    <s v="C00001"/>
    <x v="2"/>
    <s v="江苏京信电子有限公司(Cable)"/>
    <s v="자동차(조사)"/>
    <s v="AVSSXF"/>
    <n v="100017182"/>
    <s v="AVSSXF"/>
    <s v="1.5SQ"/>
    <s v="O"/>
    <m/>
    <n v="500"/>
    <s v="완제품"/>
    <s v="AVSSXF 1.5SQ(완제품)"/>
    <s v="A/R송장 (IN)"/>
    <n v="3000"/>
    <s v="M"/>
    <n v="41.16"/>
    <n v="0.98"/>
    <n v="2925.9"/>
  </r>
  <r>
    <x v="3"/>
    <s v="顾客"/>
    <s v="內需"/>
    <s v="-無-"/>
    <s v="C00001"/>
    <x v="2"/>
    <s v="江苏京信电子有限公司(Cable)"/>
    <s v="자동차(조사)"/>
    <s v="AVSSXF"/>
    <n v="100003094"/>
    <s v="AVSSXF"/>
    <s v="1.25SQ"/>
    <s v="O"/>
    <m/>
    <n v="500"/>
    <s v="완제품"/>
    <s v="AVSSXF 1.25SQ(완제품)"/>
    <s v="A/R송장 (IN)"/>
    <n v="7000"/>
    <s v="M"/>
    <n v="81.48"/>
    <n v="0.91"/>
    <n v="6395.9"/>
  </r>
  <r>
    <x v="3"/>
    <s v="顾客"/>
    <s v="內需"/>
    <s v="-無-"/>
    <s v="C00001"/>
    <x v="2"/>
    <s v="江苏京信电子有限公司(Cable)"/>
    <s v="자동차(조사)"/>
    <s v="AVSSXF"/>
    <n v="100003063"/>
    <s v="AVSSXF"/>
    <s v="0.75SQ"/>
    <s v="Y"/>
    <m/>
    <n v="1000"/>
    <s v="완제품"/>
    <s v="AVSSXF 0.75SQ(완제품)"/>
    <s v="A/R송장 (IN)"/>
    <n v="8000"/>
    <s v="M"/>
    <n v="56.48"/>
    <n v="0.59"/>
    <n v="4728"/>
  </r>
  <r>
    <x v="3"/>
    <s v="顾客"/>
    <s v="內需"/>
    <s v="-無-"/>
    <s v="C00001"/>
    <x v="2"/>
    <s v="江苏京信电子有限公司(Cable)"/>
    <s v="자동차(조사)"/>
    <s v="AVSSXF"/>
    <n v="100002991"/>
    <s v="AVSSXF"/>
    <s v="0.5SQ"/>
    <s v="B/O"/>
    <m/>
    <n v="1000"/>
    <s v="완제품"/>
    <s v="AVSSXF 0.5SQ(완제품)"/>
    <s v="A/R송장 (IN)"/>
    <n v="6000"/>
    <s v="M"/>
    <n v="28.92"/>
    <n v="0.46"/>
    <n v="2748"/>
  </r>
  <r>
    <x v="3"/>
    <s v="顾客"/>
    <s v="內需"/>
    <s v="-無-"/>
    <s v="C00001"/>
    <x v="2"/>
    <s v="江苏京信电子有限公司(Cable)"/>
    <s v="자동차(조사)"/>
    <s v="AVSSXF"/>
    <n v="100003094"/>
    <s v="AVSSXF"/>
    <s v="1.25SQ"/>
    <s v="O"/>
    <m/>
    <n v="500"/>
    <s v="완제품"/>
    <s v="AVSSXF 1.25SQ(완제품)"/>
    <s v="A/R송장 (IN)"/>
    <n v="500"/>
    <s v="M"/>
    <n v="5.82"/>
    <n v="0.91"/>
    <n v="456.85"/>
  </r>
  <r>
    <x v="3"/>
    <s v="顾客"/>
    <s v="內需"/>
    <s v="-無-"/>
    <s v="C00001"/>
    <x v="2"/>
    <s v="江苏京信电子有限公司(Cable)"/>
    <s v="자동차(조사)"/>
    <s v="AVSSXF"/>
    <n v="100018952"/>
    <s v="AVSSXF"/>
    <s v="0.5SQ"/>
    <s v="Br"/>
    <s v="NPS"/>
    <n v="10000"/>
    <s v="완제품"/>
    <s v="AVSSXF 0.5SQ(완제품)"/>
    <s v="A/R송장 (IN)"/>
    <n v="30000"/>
    <s v="M"/>
    <n v="144.6"/>
    <n v="0.46"/>
    <n v="13740"/>
  </r>
  <r>
    <x v="3"/>
    <s v="顾客"/>
    <s v="內需"/>
    <s v="-無-"/>
    <s v="C00001"/>
    <x v="2"/>
    <s v="江苏京信电子有限公司(Cable)"/>
    <s v="자동차(조사)"/>
    <s v="AVSSXF"/>
    <n v="100003063"/>
    <s v="AVSSXF"/>
    <s v="0.75SQ"/>
    <s v="Y"/>
    <m/>
    <n v="1000"/>
    <s v="완제품"/>
    <s v="AVSSXF 0.75SQ(완제품)"/>
    <s v="A/R송장 (IN)"/>
    <n v="5000"/>
    <s v="M"/>
    <n v="35.299999999999997"/>
    <n v="0.59"/>
    <n v="2955"/>
  </r>
  <r>
    <x v="3"/>
    <s v="顾客"/>
    <s v="內需"/>
    <s v="-無-"/>
    <s v="C00001"/>
    <x v="2"/>
    <s v="江苏京信电子有限公司(Cable)"/>
    <s v="자동차(조사)"/>
    <s v="AVSSXF"/>
    <n v="100003094"/>
    <s v="AVSSXF"/>
    <s v="1.25SQ"/>
    <s v="O"/>
    <m/>
    <n v="500"/>
    <s v="완제품"/>
    <s v="AVSSXF 1.25SQ(완제품)"/>
    <s v="A/R송장 (IN)"/>
    <n v="2900"/>
    <s v="M"/>
    <n v="33.76"/>
    <n v="0.91"/>
    <n v="2649.73"/>
  </r>
  <r>
    <x v="3"/>
    <s v="顾客"/>
    <s v="內需"/>
    <s v="-無-"/>
    <s v="C00001"/>
    <x v="2"/>
    <s v="江苏京信电子有限公司(Cable)"/>
    <s v="자동차(조사)"/>
    <s v="AVSSXF"/>
    <n v="100002991"/>
    <s v="AVSSXF"/>
    <s v="0.5SQ"/>
    <s v="B/O"/>
    <m/>
    <n v="1000"/>
    <s v="완제품"/>
    <s v="AVSSXF 0.5SQ(완제품)"/>
    <s v="A/R송장 (IN)"/>
    <n v="26900"/>
    <s v="M"/>
    <n v="129.66"/>
    <n v="0.46"/>
    <n v="12320.2"/>
  </r>
  <r>
    <x v="3"/>
    <s v="顾客"/>
    <s v="內需"/>
    <s v="-無-"/>
    <s v="C00001"/>
    <x v="2"/>
    <s v="江苏京信电子有限公司(Cable)"/>
    <s v="자동차(조사)"/>
    <s v="AVSSXF"/>
    <n v="100012939"/>
    <s v="AVSSXF"/>
    <s v="1.25SQ"/>
    <s v="B"/>
    <s v="NPS"/>
    <n v="5000"/>
    <s v="완제품"/>
    <s v="AVSSXF 1.25SQ(완제품)"/>
    <s v="A/R송장 (IN)"/>
    <n v="15000"/>
    <s v="M"/>
    <n v="174.6"/>
    <n v="0.91"/>
    <n v="13705.5"/>
  </r>
  <r>
    <x v="3"/>
    <s v="顾客"/>
    <s v="內需"/>
    <s v="-無-"/>
    <s v="C00001"/>
    <x v="2"/>
    <s v="江苏京信电子有限公司(Cable)"/>
    <s v="자동차(조사)"/>
    <s v="AVSSXF"/>
    <n v="100012907"/>
    <s v="AVSSXF"/>
    <s v="0.3SQ"/>
    <s v="Y"/>
    <s v="NPS"/>
    <n v="12000"/>
    <s v="완제품"/>
    <s v="AVSSXF 0.3SQ(완제품)"/>
    <s v="A/R송장 (IN)"/>
    <n v="24000"/>
    <s v="M"/>
    <n v="82.08"/>
    <n v="0.37"/>
    <n v="8851.2000000000007"/>
  </r>
  <r>
    <x v="3"/>
    <s v="顾客"/>
    <s v="內需"/>
    <s v="-無-"/>
    <s v="C00001"/>
    <x v="2"/>
    <s v="江苏京信电子有限公司(Cable)"/>
    <s v="자동차(조사)"/>
    <s v="AVSSXF"/>
    <n v="100012941"/>
    <s v="AVSSXF"/>
    <s v="1.25SQ"/>
    <s v="G"/>
    <s v="NPS"/>
    <n v="5000"/>
    <s v="완제품"/>
    <s v="AVSSXF 1.25SQ(완제품)"/>
    <s v="A/R송장 (IN)"/>
    <n v="10000"/>
    <s v="M"/>
    <n v="116.4"/>
    <n v="0.91"/>
    <n v="9137"/>
  </r>
  <r>
    <x v="3"/>
    <s v="顾客"/>
    <s v="內需"/>
    <s v="-無-"/>
    <s v="C00001"/>
    <x v="2"/>
    <s v="江苏京信电子有限公司(Cable)"/>
    <s v="자동차(조사)"/>
    <s v="AVSSXF"/>
    <n v="100012934"/>
    <s v="AVSSXF"/>
    <s v="0.85SQ"/>
    <s v="Gr"/>
    <s v="NPS"/>
    <n v="8000"/>
    <s v="완제품"/>
    <s v="AVSSXF 0.85SQ(완제품)"/>
    <s v="A/R송장 (IN)"/>
    <n v="8000"/>
    <s v="M"/>
    <n v="62.08"/>
    <n v="0.63"/>
    <n v="5049.6000000000004"/>
  </r>
  <r>
    <x v="3"/>
    <s v="顾客"/>
    <s v="內需"/>
    <s v="-無-"/>
    <s v="C00001"/>
    <x v="2"/>
    <s v="江苏京信电子有限公司(Cable)"/>
    <s v="자동차(조사)"/>
    <s v="AVSSXF"/>
    <n v="100012946"/>
    <s v="AVSSXF"/>
    <s v="1.25SQ"/>
    <s v="R"/>
    <s v="NPS"/>
    <n v="5000"/>
    <s v="완제품"/>
    <s v="AVSSXF 1.25SQ(완제품)"/>
    <s v="A/R송장 (IN)"/>
    <n v="10000"/>
    <s v="M"/>
    <n v="116.4"/>
    <n v="0.91"/>
    <n v="9137"/>
  </r>
  <r>
    <x v="3"/>
    <s v="顾客"/>
    <s v="內需"/>
    <s v="-無-"/>
    <s v="C00001"/>
    <x v="2"/>
    <s v="江苏京信电子有限公司(Cable)"/>
    <s v="자동차(조사)"/>
    <s v="AVSSXF"/>
    <n v="100018951"/>
    <s v="AVSSXF"/>
    <s v="0.5SQ"/>
    <s v="B"/>
    <s v="NPS"/>
    <n v="10000"/>
    <s v="완제품"/>
    <s v="AVSSXF 0.5SQ(완제품)"/>
    <s v="A/R송장 (IN)"/>
    <n v="30000"/>
    <s v="M"/>
    <n v="144.6"/>
    <n v="0.46"/>
    <n v="13740"/>
  </r>
  <r>
    <x v="3"/>
    <s v="顾客"/>
    <s v="內需"/>
    <s v="-無-"/>
    <s v="C00001"/>
    <x v="2"/>
    <s v="江苏京信电子有限公司(Cable)"/>
    <s v="자동차(조사)"/>
    <s v="AVSSXF"/>
    <n v="100013831"/>
    <s v="AVSSXF"/>
    <s v="2SQ"/>
    <s v="L"/>
    <s v="NPS"/>
    <n v="3000"/>
    <s v="완제품"/>
    <s v="AVSSXF 2SQ(완제품)"/>
    <s v="A/R송장 (IN)"/>
    <n v="6000"/>
    <s v="M"/>
    <n v="108.3"/>
    <n v="1.34"/>
    <n v="8014.8"/>
  </r>
  <r>
    <x v="3"/>
    <s v="顾客"/>
    <s v="內需"/>
    <s v="-無-"/>
    <s v="C00001"/>
    <x v="2"/>
    <s v="江苏京信电子有限公司(Cable)"/>
    <s v="자동차(조사)"/>
    <s v="AVSSXF"/>
    <n v="100012930"/>
    <s v="AVSSXF"/>
    <s v="0.75SQ"/>
    <s v="L"/>
    <s v="NPS"/>
    <n v="8000"/>
    <s v="완제품"/>
    <s v="AVSSXF 0.75SQ(완제품)"/>
    <s v="A/R송장 (IN)"/>
    <n v="8000"/>
    <s v="M"/>
    <n v="56.48"/>
    <n v="0.59"/>
    <n v="4728"/>
  </r>
  <r>
    <x v="3"/>
    <s v="顾客"/>
    <s v="內需"/>
    <s v="-無-"/>
    <s v="C00001"/>
    <x v="2"/>
    <s v="江苏京信电子有限公司(Cable)"/>
    <s v="자동차(조사)"/>
    <s v="AVSSXF"/>
    <n v="100018967"/>
    <s v="AVSSXF"/>
    <s v="0.5SQ"/>
    <s v="W"/>
    <s v="NPS"/>
    <n v="10000"/>
    <s v="완제품"/>
    <s v="AVSSXF 0.5SQ(완제품)"/>
    <s v="A/R송장 (IN)"/>
    <n v="20000"/>
    <s v="M"/>
    <n v="96.4"/>
    <n v="0.46"/>
    <n v="9160"/>
  </r>
  <r>
    <x v="3"/>
    <s v="顾客"/>
    <s v="內需"/>
    <s v="-無-"/>
    <s v="C00001"/>
    <x v="2"/>
    <s v="江苏京信电子有限公司(Cable)"/>
    <s v="자동차(조사)"/>
    <s v="AVSSXF"/>
    <n v="100012901"/>
    <s v="AVSSXF"/>
    <s v="0.3SQ"/>
    <s v="O"/>
    <s v="NPS"/>
    <n v="12000"/>
    <s v="완제품"/>
    <s v="AVSSXF 0.3SQ(완제품)"/>
    <s v="A/R송장 (IN)"/>
    <n v="36000"/>
    <s v="M"/>
    <n v="123.12"/>
    <n v="0.37"/>
    <n v="13276.8"/>
  </r>
  <r>
    <x v="3"/>
    <s v="顾客"/>
    <s v="內需"/>
    <s v="-無-"/>
    <s v="C00001"/>
    <x v="2"/>
    <s v="江苏京信电子有限公司(Cable)"/>
    <s v="자동차(조사)"/>
    <s v="AVSSXF"/>
    <n v="100018957"/>
    <s v="AVSSXF"/>
    <s v="0.5SQ"/>
    <s v="L"/>
    <s v="NPS"/>
    <n v="10000"/>
    <s v="완제품"/>
    <s v="AVSSXF 0.5SQ(완제품)"/>
    <s v="A/R송장 (IN)"/>
    <n v="20000"/>
    <s v="M"/>
    <n v="96.4"/>
    <n v="0.46"/>
    <n v="9160"/>
  </r>
  <r>
    <x v="3"/>
    <s v="顾客"/>
    <s v="內需"/>
    <s v="-無-"/>
    <s v="C00001"/>
    <x v="2"/>
    <s v="江苏京信电子有限公司(Cable)"/>
    <s v="자동차(조사)"/>
    <s v="AVSSXF"/>
    <n v="100012945"/>
    <s v="AVSSXF"/>
    <s v="1.25SQ"/>
    <s v="P"/>
    <s v="NPS"/>
    <n v="5000"/>
    <s v="완제품"/>
    <s v="AVSSXF 1.25SQ(완제품)"/>
    <s v="A/R송장 (IN)"/>
    <n v="10000"/>
    <s v="M"/>
    <n v="116.4"/>
    <n v="0.91"/>
    <n v="9137"/>
  </r>
  <r>
    <x v="3"/>
    <s v="顾客"/>
    <s v="內需"/>
    <s v="-無-"/>
    <s v="C00001"/>
    <x v="2"/>
    <s v="江苏京信电子有限公司(Cable)"/>
    <s v="자동차(조사)"/>
    <s v="AVSSXF"/>
    <n v="100020831"/>
    <s v="AVSSXF"/>
    <s v="0.75SQ"/>
    <s v="O"/>
    <s v="NPS"/>
    <n v="8000"/>
    <s v="완제품"/>
    <s v="AVSSXF 0.75SQ(완제품)"/>
    <s v="A/R송장 (IN)"/>
    <n v="16000"/>
    <s v="M"/>
    <n v="112.96"/>
    <n v="0.59"/>
    <n v="9456"/>
  </r>
  <r>
    <x v="3"/>
    <s v="顾客"/>
    <s v="內需"/>
    <s v="-無-"/>
    <s v="C00001"/>
    <x v="2"/>
    <s v="江苏京信电子有限公司(Cable)"/>
    <s v="자동차(조사)"/>
    <s v="AVSSXF"/>
    <n v="191000003"/>
    <s v="AVSSXF"/>
    <s v="1.25SQ"/>
    <s v="Y"/>
    <s v="NPS"/>
    <n v="5000"/>
    <s v="완제품"/>
    <s v="AVSSXF 1.25SQ(완제품)"/>
    <s v="A/R송장 (IN)"/>
    <n v="5000"/>
    <s v="M"/>
    <n v="58.2"/>
    <n v="0.91"/>
    <n v="4568.5"/>
  </r>
  <r>
    <x v="3"/>
    <s v="顾客"/>
    <s v="內需"/>
    <s v="-無-"/>
    <s v="C00001"/>
    <x v="2"/>
    <s v="江苏京信电子有限公司(Cable)"/>
    <s v="자동차(조사)"/>
    <s v="AVSSXF"/>
    <n v="100018964"/>
    <s v="AVSSXF"/>
    <s v="0.5SQ"/>
    <s v="R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8960"/>
    <s v="AVSSXF"/>
    <s v="0.5SQ"/>
    <s v="O"/>
    <s v="NPS"/>
    <n v="10000"/>
    <s v="완제품"/>
    <s v="AVSSXF 0.5SQ(완제품)"/>
    <s v="A/R송장 (IN)"/>
    <n v="20000"/>
    <s v="M"/>
    <n v="96.4"/>
    <n v="0.46"/>
    <n v="9160"/>
  </r>
  <r>
    <x v="3"/>
    <s v="顾客"/>
    <s v="內需"/>
    <s v="-無-"/>
    <s v="C00001"/>
    <x v="2"/>
    <s v="江苏京信电子有限公司(Cable)"/>
    <s v="자동차(조사)"/>
    <s v="AVSSXF"/>
    <n v="100018966"/>
    <s v="AVSSXF"/>
    <s v="0.5SQ"/>
    <s v="R/O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2935"/>
    <s v="AVSSXF"/>
    <s v="0.85SQ"/>
    <s v="L"/>
    <s v="NPS"/>
    <n v="8000"/>
    <s v="완제품"/>
    <s v="AVSSXF 0.85SQ(완제품)"/>
    <s v="A/R송장 (IN)"/>
    <n v="8000"/>
    <s v="M"/>
    <n v="62.08"/>
    <n v="0.63"/>
    <n v="5049.6000000000004"/>
  </r>
  <r>
    <x v="3"/>
    <s v="顾客"/>
    <s v="內需"/>
    <s v="-無-"/>
    <s v="C00001"/>
    <x v="2"/>
    <s v="江苏京信电子有限公司(Cable)"/>
    <s v="자동차(조사)"/>
    <s v="AVSSXF"/>
    <n v="100018955"/>
    <s v="AVSSXF"/>
    <s v="0.5SQ"/>
    <s v="Gr"/>
    <s v="NPS"/>
    <n v="10000"/>
    <s v="완제품"/>
    <s v="AVSSXF 0.5SQ(완제품)"/>
    <s v="A/R송장 (IN)"/>
    <n v="20000"/>
    <s v="M"/>
    <n v="96.4"/>
    <n v="0.46"/>
    <n v="9160"/>
  </r>
  <r>
    <x v="3"/>
    <s v="顾客"/>
    <s v="內需"/>
    <s v="-無-"/>
    <s v="C00001"/>
    <x v="2"/>
    <s v="江苏京信电子有限公司(Cable)"/>
    <s v="자동차(조사)"/>
    <s v="AVSSXF"/>
    <n v="100018961"/>
    <s v="AVSSXF"/>
    <s v="0.5SQ"/>
    <s v="O/B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3454"/>
    <s v="AVSSXF"/>
    <s v="0.3SQ"/>
    <s v="L/B"/>
    <s v="NPS"/>
    <n v="120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00012928"/>
    <s v="AVSSXF"/>
    <s v="0.75SQ"/>
    <s v="G"/>
    <s v="NPS"/>
    <n v="8000"/>
    <s v="완제품"/>
    <s v="AVSSXF 0.75SQ(완제품)"/>
    <s v="A/R송장 (IN)"/>
    <n v="8000"/>
    <s v="M"/>
    <n v="56.48"/>
    <n v="0.59"/>
    <n v="4728"/>
  </r>
  <r>
    <x v="3"/>
    <s v="顾客"/>
    <s v="內需"/>
    <s v="-無-"/>
    <s v="C00001"/>
    <x v="2"/>
    <s v="江苏京信电子有限公司(Cable)"/>
    <s v="자동차(조사)"/>
    <s v="AVSSXF"/>
    <n v="100003060"/>
    <s v="AVSSXF"/>
    <s v="0.75SQ"/>
    <s v="W"/>
    <m/>
    <n v="1000"/>
    <s v="완제품"/>
    <s v="AVSSXF 0.75SQ(완제품)"/>
    <s v="A/R송장 (IN)"/>
    <n v="6000"/>
    <s v="M"/>
    <n v="42.36"/>
    <n v="0.59"/>
    <n v="3546"/>
  </r>
  <r>
    <x v="3"/>
    <s v="顾客"/>
    <s v="內需"/>
    <s v="-無-"/>
    <s v="C00001"/>
    <x v="2"/>
    <s v="江苏京信电子有限公司(Cable)"/>
    <s v="자동차(조사)"/>
    <s v="AVSSXF"/>
    <n v="100002966"/>
    <s v="AVSSXF"/>
    <s v="0.3SQ"/>
    <s v="Br/B"/>
    <m/>
    <n v="15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00002986"/>
    <s v="AVSSXF"/>
    <s v="0.3SQ"/>
    <s v="Y/O"/>
    <m/>
    <n v="1500"/>
    <s v="완제품"/>
    <s v="AVSSXF 0.3SQ(완제품)"/>
    <s v="A/R송장 (IN)"/>
    <n v="4500"/>
    <s v="M"/>
    <n v="15.39"/>
    <n v="0.37"/>
    <n v="1659.6"/>
  </r>
  <r>
    <x v="3"/>
    <s v="顾客"/>
    <s v="內需"/>
    <s v="-無-"/>
    <s v="C00001"/>
    <x v="2"/>
    <s v="江苏京信电子有限公司(Cable)"/>
    <s v="자동차(조사)"/>
    <s v="AVSSXF"/>
    <n v="100003104"/>
    <s v="AVSSXF"/>
    <s v="1.25SQ"/>
    <s v="W"/>
    <m/>
    <n v="500"/>
    <s v="완제품"/>
    <s v="AVSSXF 1.25SQ(완제품)"/>
    <s v="A/R송장 (IN)"/>
    <n v="2500"/>
    <s v="M"/>
    <n v="29.1"/>
    <n v="0.91"/>
    <n v="2284.25"/>
  </r>
  <r>
    <x v="3"/>
    <s v="顾客"/>
    <s v="內需"/>
    <s v="-無-"/>
    <s v="C00001"/>
    <x v="2"/>
    <s v="江苏京信电子有限公司(Cable)"/>
    <s v="자동차(조사)"/>
    <s v="AVSSXF"/>
    <n v="100003122"/>
    <s v="AVSSXF"/>
    <s v="2SQ"/>
    <s v="W"/>
    <m/>
    <n v="500"/>
    <s v="완제품"/>
    <s v="AVSSXF 2SQ(완제품)"/>
    <s v="A/R송장 (IN)"/>
    <n v="1500"/>
    <s v="M"/>
    <n v="27.08"/>
    <n v="1.34"/>
    <n v="2003.7"/>
  </r>
  <r>
    <x v="3"/>
    <s v="顾客"/>
    <s v="內需"/>
    <s v="-無-"/>
    <s v="C00001"/>
    <x v="2"/>
    <s v="江苏京信电子有限公司(Cable)"/>
    <s v="자동차(조사)"/>
    <s v="AVSSXF"/>
    <n v="100002989"/>
    <s v="AVSSXF"/>
    <s v="0.5SQ"/>
    <s v="Gr/O"/>
    <m/>
    <n v="1000"/>
    <s v="완제품"/>
    <s v="AVSSXF 0.5SQ(완제품)"/>
    <s v="A/R송장 (IN)"/>
    <n v="1000"/>
    <s v="M"/>
    <n v="4.82"/>
    <n v="0.46"/>
    <n v="458"/>
  </r>
  <r>
    <x v="3"/>
    <s v="顾客"/>
    <s v="內需"/>
    <s v="-無-"/>
    <s v="C00001"/>
    <x v="2"/>
    <s v="江苏京信电子有限公司(Cable)"/>
    <s v="자동차(조사)"/>
    <s v="AVSSXF"/>
    <n v="100002988"/>
    <s v="AVSSXF"/>
    <s v="0.5SQ"/>
    <s v="Gr/B"/>
    <m/>
    <n v="1000"/>
    <s v="완제품"/>
    <s v="AVSSXF 0.5SQ(완제품)"/>
    <s v="A/R송장 (IN)"/>
    <n v="3000"/>
    <s v="M"/>
    <n v="14.46"/>
    <n v="0.46"/>
    <n v="1374"/>
  </r>
  <r>
    <x v="3"/>
    <s v="顾客"/>
    <s v="內需"/>
    <s v="-無-"/>
    <s v="C00001"/>
    <x v="2"/>
    <s v="江苏京信电子有限公司(Cable)"/>
    <s v="자동차(조사)"/>
    <s v="AVSSXF"/>
    <n v="100002980"/>
    <s v="AVSSXF"/>
    <s v="0.3SQ"/>
    <s v="R/O"/>
    <m/>
    <n v="1500"/>
    <s v="완제품"/>
    <s v="AVSSXF 0.3SQ(완제품)"/>
    <s v="A/R송장 (IN)"/>
    <n v="4500"/>
    <s v="M"/>
    <n v="15.39"/>
    <n v="0.37"/>
    <n v="1659.6"/>
  </r>
  <r>
    <x v="3"/>
    <s v="顾客"/>
    <s v="內需"/>
    <s v="-無-"/>
    <s v="C00001"/>
    <x v="2"/>
    <s v="江苏京信电子有限公司(Cable)"/>
    <s v="자동차(조사)"/>
    <s v="AVSSXF"/>
    <n v="100003087"/>
    <s v="AVSSXF"/>
    <s v="0.85SQ"/>
    <s v="Y"/>
    <m/>
    <n v="1000"/>
    <s v="완제품"/>
    <s v="AVSSXF 0.85SQ(완제품)"/>
    <s v="A/R송장 (IN)"/>
    <n v="2000"/>
    <s v="M"/>
    <n v="15.52"/>
    <n v="0.63"/>
    <n v="1262.4000000000001"/>
  </r>
  <r>
    <x v="3"/>
    <s v="顾客"/>
    <s v="內需"/>
    <s v="-無-"/>
    <s v="C00001"/>
    <x v="2"/>
    <s v="江苏京信电子有限公司(Cable)"/>
    <s v="자동차(조사)"/>
    <s v="AVSSXF"/>
    <n v="100003116"/>
    <s v="AVSSXF"/>
    <s v="2SQ"/>
    <s v="G"/>
    <m/>
    <n v="500"/>
    <s v="완제품"/>
    <s v="AVSSXF 2SQ(완제품)"/>
    <s v="A/R송장 (IN)"/>
    <n v="1000"/>
    <s v="M"/>
    <n v="18.05"/>
    <n v="1.34"/>
    <n v="1335.8"/>
  </r>
  <r>
    <x v="3"/>
    <s v="顾客"/>
    <s v="內需"/>
    <s v="-無-"/>
    <s v="C00001"/>
    <x v="2"/>
    <s v="江苏京信电子有限公司(Cable)"/>
    <s v="자동차(조사)"/>
    <s v="AVSSXF"/>
    <n v="100003034"/>
    <s v="AVSSXF"/>
    <s v="0.5SQ"/>
    <s v="Y/O"/>
    <m/>
    <n v="1000"/>
    <s v="완제품"/>
    <s v="AVSSXF 0.5SQ(완제품)"/>
    <s v="A/R송장 (IN)"/>
    <n v="1000"/>
    <s v="M"/>
    <n v="4.82"/>
    <n v="0.46"/>
    <n v="458"/>
  </r>
  <r>
    <x v="3"/>
    <s v="顾客"/>
    <s v="內需"/>
    <s v="-無-"/>
    <s v="C00001"/>
    <x v="2"/>
    <s v="江苏京信电子有限公司(Cable)"/>
    <s v="자동차(조사)"/>
    <s v="AVSSXF"/>
    <n v="100018969"/>
    <s v="AVSSXF"/>
    <s v="0.5SQ"/>
    <s v="Y"/>
    <s v="NPS"/>
    <n v="10000"/>
    <s v="완제품"/>
    <s v="AVSSXF 0.5SQ(완제품)"/>
    <s v="A/R송장 (IN)"/>
    <n v="30000"/>
    <s v="M"/>
    <n v="144.6"/>
    <n v="0.46"/>
    <n v="13740"/>
  </r>
  <r>
    <x v="3"/>
    <s v="顾客"/>
    <s v="內需"/>
    <s v="-無-"/>
    <s v="C00001"/>
    <x v="2"/>
    <s v="江苏京信电子有限公司(Cable)"/>
    <s v="자동차(조사)"/>
    <s v="AVSSXF"/>
    <n v="100012930"/>
    <s v="AVSSXF"/>
    <s v="0.75SQ"/>
    <s v="L"/>
    <s v="NPS"/>
    <n v="8000"/>
    <s v="완제품"/>
    <s v="AVSSXF 0.75SQ(완제품)"/>
    <s v="A/R송장 (IN)"/>
    <n v="8000"/>
    <s v="M"/>
    <n v="56.48"/>
    <n v="0.59"/>
    <n v="4728"/>
  </r>
  <r>
    <x v="3"/>
    <s v="顾客"/>
    <s v="內需"/>
    <s v="-無-"/>
    <s v="C00001"/>
    <x v="2"/>
    <s v="江苏京信电子有限公司(Cable)"/>
    <s v="자동차(조사)"/>
    <s v="AVSSXF"/>
    <n v="100002980"/>
    <s v="AVSSXF"/>
    <s v="0.3SQ"/>
    <s v="R/O"/>
    <m/>
    <n v="1500"/>
    <s v="완제품"/>
    <s v="AVSSXF 0.3SQ(완제품)"/>
    <s v="A/R송장 (IN)"/>
    <n v="4500"/>
    <s v="M"/>
    <n v="15.39"/>
    <n v="0.37"/>
    <n v="1659.6"/>
  </r>
  <r>
    <x v="3"/>
    <s v="顾客"/>
    <s v="內需"/>
    <s v="-無-"/>
    <s v="C00001"/>
    <x v="2"/>
    <s v="江苏京信电子有限公司(Cable)"/>
    <s v="자동차(조사)"/>
    <s v="AVSSXF"/>
    <n v="100002966"/>
    <s v="AVSSXF"/>
    <s v="0.3SQ"/>
    <s v="Br/B"/>
    <m/>
    <n v="1500"/>
    <s v="완제품"/>
    <s v="AVSSXF 0.3SQ(완제품)"/>
    <s v="A/R송장 (IN)"/>
    <n v="3000"/>
    <s v="M"/>
    <n v="10.26"/>
    <n v="0.37"/>
    <n v="1106.4000000000001"/>
  </r>
  <r>
    <x v="3"/>
    <s v="顾客"/>
    <s v="內需"/>
    <s v="-無-"/>
    <s v="C00001"/>
    <x v="2"/>
    <s v="江苏京信电子有限公司(Cable)"/>
    <s v="자동차(조사)"/>
    <s v="AVSSXF"/>
    <n v="100012930"/>
    <s v="AVSSXF"/>
    <s v="0.75SQ"/>
    <s v="L"/>
    <s v="NPS"/>
    <n v="8000"/>
    <s v="완제품"/>
    <s v="AVSSXF 0.75SQ(완제품)"/>
    <s v="A/R송장 (IN)"/>
    <n v="8000"/>
    <s v="M"/>
    <n v="56.48"/>
    <n v="0.59"/>
    <n v="4728"/>
  </r>
  <r>
    <x v="3"/>
    <s v="顾客"/>
    <s v="內需"/>
    <s v="-無-"/>
    <s v="C00001"/>
    <x v="2"/>
    <s v="江苏京信电子有限公司(Cable)"/>
    <s v="자동차(조사)"/>
    <s v="AVSSXF"/>
    <n v="100002980"/>
    <s v="AVSSXF"/>
    <s v="0.3SQ"/>
    <s v="R/O"/>
    <m/>
    <n v="1500"/>
    <s v="완제품"/>
    <s v="AVSSXF 0.3SQ(완제품)"/>
    <s v="A/R송장 (IN)"/>
    <n v="6000"/>
    <s v="M"/>
    <n v="20.52"/>
    <n v="0.37"/>
    <n v="2212.8000000000002"/>
  </r>
  <r>
    <x v="3"/>
    <s v="顾客"/>
    <s v="內需"/>
    <s v="-無-"/>
    <s v="C00001"/>
    <x v="2"/>
    <s v="江苏京信电子有限公司(Cable)"/>
    <s v="자동차(조사)"/>
    <s v="AVSSXF"/>
    <n v="100002966"/>
    <s v="AVSSXF"/>
    <s v="0.3SQ"/>
    <s v="Br/B"/>
    <m/>
    <n v="1500"/>
    <s v="완제품"/>
    <s v="AVSSXF 0.3SQ(완제품)"/>
    <s v="A/R송장 (IN)"/>
    <n v="6000"/>
    <s v="M"/>
    <n v="20.52"/>
    <n v="0.37"/>
    <n v="2212.8000000000002"/>
  </r>
  <r>
    <x v="3"/>
    <s v="顾客"/>
    <s v="內需"/>
    <s v="-無-"/>
    <s v="C00001"/>
    <x v="2"/>
    <s v="江苏京信电子有限公司(Cable)"/>
    <s v="자동차(조사)"/>
    <s v="AVSSXF"/>
    <n v="100017183"/>
    <s v="AVSSXF"/>
    <s v="1.5SQ"/>
    <s v="P"/>
    <m/>
    <n v="500"/>
    <s v="완제품"/>
    <s v="AVSSXF 1.5SQ(완제품)"/>
    <s v="A/R송장 (IN)"/>
    <n v="1000"/>
    <s v="M"/>
    <n v="13.72"/>
    <n v="0.98"/>
    <n v="975.3"/>
  </r>
  <r>
    <x v="3"/>
    <s v="顾客"/>
    <s v="內需"/>
    <s v="-無-"/>
    <s v="C00001"/>
    <x v="2"/>
    <s v="江苏京信电子有限公司(Cable)"/>
    <s v="자동차(조사)"/>
    <s v="AVSSXF"/>
    <n v="100018113"/>
    <s v="AVSSXF"/>
    <s v="1.5SQ"/>
    <s v="W"/>
    <m/>
    <n v="500"/>
    <s v="완제품"/>
    <s v="AVSSXF 1.5SQ(완제품)"/>
    <s v="A/R송장 (IN)"/>
    <n v="1000"/>
    <s v="M"/>
    <n v="13.72"/>
    <n v="0.98"/>
    <n v="975.3"/>
  </r>
  <r>
    <x v="3"/>
    <s v="顾客"/>
    <s v="內需"/>
    <s v="-無-"/>
    <s v="C00001"/>
    <x v="2"/>
    <s v="江苏京信电子有限公司(Cable)"/>
    <s v="자동차(조사)"/>
    <s v="AVSSXF"/>
    <n v="100017182"/>
    <s v="AVSSXF"/>
    <s v="1.5SQ"/>
    <s v="O"/>
    <m/>
    <n v="500"/>
    <s v="완제품"/>
    <s v="AVSSXF 1.5SQ(완제품)"/>
    <s v="A/R송장 (IN)"/>
    <n v="1000"/>
    <s v="M"/>
    <n v="13.72"/>
    <n v="0.98"/>
    <n v="975.3"/>
  </r>
  <r>
    <x v="3"/>
    <s v="顾客"/>
    <s v="內需"/>
    <s v="-無-"/>
    <s v="C00001"/>
    <x v="2"/>
    <s v="江苏京信电子有限公司(Cable)"/>
    <s v="자동차(조사)"/>
    <s v="AVSSXF"/>
    <n v="100013830"/>
    <s v="AVSSXF"/>
    <s v="0.3SQ"/>
    <s v="P/B"/>
    <s v="NPS"/>
    <n v="12000"/>
    <s v="완제품"/>
    <s v="AVSSXF 0.3SQ(완제품)"/>
    <s v="A/R송장 (IN)"/>
    <n v="24000"/>
    <s v="M"/>
    <n v="82.08"/>
    <n v="0.37"/>
    <n v="8851.2000000000007"/>
  </r>
  <r>
    <x v="3"/>
    <s v="顾客"/>
    <s v="內需"/>
    <s v="-無-"/>
    <s v="C00001"/>
    <x v="2"/>
    <s v="江苏京信电子有限公司(Cable)"/>
    <s v="자동차(조사)"/>
    <s v="AVSSXF"/>
    <n v="100002968"/>
    <s v="AVSSXF"/>
    <s v="0.3SQ"/>
    <s v="Br"/>
    <m/>
    <n v="1500"/>
    <s v="완제품"/>
    <s v="AVSSXF 0.3SQ(완제품)"/>
    <s v="A/R송장 (IN)"/>
    <n v="1100"/>
    <s v="M"/>
    <n v="3.76"/>
    <n v="0.37"/>
    <n v="405.68"/>
  </r>
  <r>
    <x v="3"/>
    <s v="顾客"/>
    <s v="內需"/>
    <s v="-無-"/>
    <s v="C00001"/>
    <x v="2"/>
    <s v="江苏京信电子有限公司(Cable)"/>
    <s v="자동차(조사)"/>
    <s v="AVSSXF"/>
    <n v="100002973"/>
    <s v="AVSSXF"/>
    <s v="0.3SQ"/>
    <s v="G"/>
    <m/>
    <n v="1500"/>
    <s v="완제품"/>
    <s v="AVSSXF 0.3SQ(완제품)"/>
    <s v="A/R송장 (IN)"/>
    <n v="6600"/>
    <s v="M"/>
    <n v="22.57"/>
    <n v="0.37"/>
    <n v="2434.08"/>
  </r>
  <r>
    <x v="3"/>
    <s v="顾客"/>
    <s v="內需"/>
    <s v="-無-"/>
    <s v="C00001"/>
    <x v="2"/>
    <s v="江苏京信电子有限公司(Cable)"/>
    <s v="자동차(조사)"/>
    <s v="AVSSXF"/>
    <n v="100002976"/>
    <s v="AVSSXF"/>
    <s v="0.3SQ"/>
    <s v="L"/>
    <m/>
    <n v="1500"/>
    <s v="완제품"/>
    <s v="AVSSXF 0.3SQ(완제품)"/>
    <s v="A/R송장 (IN)"/>
    <n v="2200"/>
    <s v="M"/>
    <n v="7.52"/>
    <n v="0.37"/>
    <n v="811.36"/>
  </r>
  <r>
    <x v="3"/>
    <s v="顾客"/>
    <s v="內需"/>
    <s v="-無-"/>
    <s v="C00001"/>
    <x v="2"/>
    <s v="江苏京信电子有限公司(Cable)"/>
    <s v="자동차(조사)"/>
    <s v="AVSSXF"/>
    <n v="100002970"/>
    <s v="AVSSXF"/>
    <s v="0.3SQ"/>
    <s v="O"/>
    <m/>
    <n v="1500"/>
    <s v="완제품"/>
    <s v="AVSSXF 0.3SQ(완제품)"/>
    <s v="A/R송장 (IN)"/>
    <n v="1300"/>
    <s v="M"/>
    <n v="4.45"/>
    <n v="0.37"/>
    <n v="479.44"/>
  </r>
  <r>
    <x v="3"/>
    <s v="顾客"/>
    <s v="內需"/>
    <s v="-無-"/>
    <s v="C00001"/>
    <x v="2"/>
    <s v="江苏京信电子有限公司(Cable)"/>
    <s v="자동차(조사)"/>
    <s v="AVSSXF"/>
    <n v="100002978"/>
    <s v="AVSSXF"/>
    <s v="0.3SQ"/>
    <s v="P"/>
    <m/>
    <n v="1500"/>
    <s v="완제품"/>
    <s v="AVSSXF 0.3SQ(완제품)"/>
    <s v="A/R송장 (IN)"/>
    <n v="2850"/>
    <s v="M"/>
    <n v="9.75"/>
    <n v="0.37"/>
    <n v="1051.08"/>
  </r>
  <r>
    <x v="3"/>
    <s v="顾客"/>
    <s v="內需"/>
    <s v="-無-"/>
    <s v="C00001"/>
    <x v="2"/>
    <s v="江苏京信电子有限公司(Cable)"/>
    <s v="자동차(조사)"/>
    <s v="AVSSXF"/>
    <n v="100002981"/>
    <s v="AVSSXF"/>
    <s v="0.3SQ"/>
    <s v="R"/>
    <m/>
    <n v="1500"/>
    <s v="완제품"/>
    <s v="AVSSXF 0.3SQ(완제품)"/>
    <s v="A/R송장 (IN)"/>
    <n v="1200"/>
    <s v="M"/>
    <n v="4.0999999999999996"/>
    <n v="0.37"/>
    <n v="442.56"/>
  </r>
  <r>
    <x v="3"/>
    <s v="顾客"/>
    <s v="內需"/>
    <s v="-無-"/>
    <s v="C00001"/>
    <x v="2"/>
    <s v="江苏京信电子有限公司(Cable)"/>
    <s v="자동차(조사)"/>
    <s v="AVSSXF"/>
    <n v="100002980"/>
    <s v="AVSSXF"/>
    <s v="0.3SQ"/>
    <s v="R/O"/>
    <m/>
    <n v="1500"/>
    <s v="완제품"/>
    <s v="AVSSXF 0.3SQ(완제품)"/>
    <s v="A/R송장 (IN)"/>
    <n v="1500"/>
    <s v="M"/>
    <n v="5.13"/>
    <n v="0.37"/>
    <n v="553.20000000000005"/>
  </r>
  <r>
    <x v="3"/>
    <s v="顾客"/>
    <s v="內需"/>
    <s v="-無-"/>
    <s v="C00001"/>
    <x v="2"/>
    <s v="江苏京信电子有限公司(Cable)"/>
    <s v="자동차(조사)"/>
    <s v="AVSSXF"/>
    <n v="100002984"/>
    <s v="AVSSXF"/>
    <s v="0.3SQ"/>
    <s v="W"/>
    <m/>
    <n v="1500"/>
    <s v="완제품"/>
    <s v="AVSSXF 0.3SQ(완제품)"/>
    <s v="A/R송장 (IN)"/>
    <n v="3000"/>
    <s v="M"/>
    <n v="10.26"/>
    <n v="0.37"/>
    <n v="1106.4000000000001"/>
  </r>
  <r>
    <x v="3"/>
    <s v="顾客"/>
    <s v="內需"/>
    <s v="-無-"/>
    <s v="C00001"/>
    <x v="2"/>
    <s v="江苏京信电子有限公司(Cable)"/>
    <s v="자동차(조사)"/>
    <s v="AVSSXF"/>
    <n v="100002982"/>
    <s v="AVSSXF"/>
    <s v="0.3SQ"/>
    <s v="W/B"/>
    <m/>
    <n v="1500"/>
    <s v="완제품"/>
    <s v="AVSSXF 0.3SQ(완제품)"/>
    <s v="A/R송장 (IN)"/>
    <n v="1100"/>
    <s v="M"/>
    <n v="3.76"/>
    <n v="0.37"/>
    <n v="405.68"/>
  </r>
  <r>
    <x v="3"/>
    <s v="顾客"/>
    <s v="內需"/>
    <s v="-無-"/>
    <s v="C00001"/>
    <x v="2"/>
    <s v="江苏京信电子有限公司(Cable)"/>
    <s v="자동차(조사)"/>
    <s v="AVSSXF"/>
    <n v="100002985"/>
    <s v="AVSSXF"/>
    <s v="0.3SQ"/>
    <s v="Y/B"/>
    <m/>
    <n v="1500"/>
    <s v="완제품"/>
    <s v="AVSSXF 0.3SQ(완제품)"/>
    <s v="A/R송장 (IN)"/>
    <n v="1500"/>
    <s v="M"/>
    <n v="5.13"/>
    <n v="0.37"/>
    <n v="553.20000000000005"/>
  </r>
  <r>
    <x v="3"/>
    <s v="顾客"/>
    <s v="內需"/>
    <s v="-無-"/>
    <s v="C00001"/>
    <x v="2"/>
    <s v="江苏京信电子有限公司(Cable)"/>
    <s v="자동차(조사)"/>
    <s v="AVSSXF"/>
    <n v="100002991"/>
    <s v="AVSSXF"/>
    <s v="0.5SQ"/>
    <s v="B/O"/>
    <m/>
    <n v="1000"/>
    <s v="완제품"/>
    <s v="AVSSXF 0.5SQ(완제품)"/>
    <s v="A/R송장 (IN)"/>
    <n v="2000"/>
    <s v="M"/>
    <n v="9.64"/>
    <n v="0.46"/>
    <n v="916"/>
  </r>
  <r>
    <x v="3"/>
    <s v="顾客"/>
    <s v="內需"/>
    <s v="-無-"/>
    <s v="C00001"/>
    <x v="2"/>
    <s v="江苏京信电子有限公司(Cable)"/>
    <s v="자동차(조사)"/>
    <s v="AVSSXF"/>
    <n v="100003013"/>
    <s v="AVSSXF"/>
    <s v="0.5SQ"/>
    <s v="G"/>
    <m/>
    <n v="1000"/>
    <s v="완제품"/>
    <s v="AVSSXF 0.5SQ(완제품)"/>
    <s v="A/R송장 (IN)"/>
    <n v="3000"/>
    <s v="M"/>
    <n v="14.46"/>
    <n v="0.46"/>
    <n v="1374"/>
  </r>
  <r>
    <x v="3"/>
    <s v="顾客"/>
    <s v="內需"/>
    <s v="-無-"/>
    <s v="C00001"/>
    <x v="2"/>
    <s v="江苏京信电子有限公司(Cable)"/>
    <s v="자동차(조사)"/>
    <s v="AVSSXF"/>
    <n v="100003008"/>
    <s v="AVSSXF"/>
    <s v="0.5SQ"/>
    <s v="G/B"/>
    <m/>
    <n v="1000"/>
    <s v="완제품"/>
    <s v="AVSSXF 0.5SQ(완제품)"/>
    <s v="A/R송장 (IN)"/>
    <n v="1000"/>
    <s v="M"/>
    <n v="4.82"/>
    <n v="0.46"/>
    <n v="458"/>
  </r>
  <r>
    <x v="3"/>
    <s v="顾客"/>
    <s v="內需"/>
    <s v="-無-"/>
    <s v="C00001"/>
    <x v="2"/>
    <s v="江苏京信电子有限公司(Cable)"/>
    <s v="자동차(조사)"/>
    <s v="AVSSXF"/>
    <n v="100003010"/>
    <s v="AVSSXF"/>
    <s v="0.5SQ"/>
    <s v="G/O"/>
    <m/>
    <n v="1000"/>
    <s v="완제품"/>
    <s v="AVSSXF 0.5SQ(완제품)"/>
    <s v="A/R송장 (IN)"/>
    <n v="1000"/>
    <s v="M"/>
    <n v="4.82"/>
    <n v="0.46"/>
    <n v="458"/>
  </r>
  <r>
    <x v="3"/>
    <s v="顾客"/>
    <s v="內需"/>
    <s v="-無-"/>
    <s v="C00001"/>
    <x v="2"/>
    <s v="江苏京信电子有限公司(Cable)"/>
    <s v="자동차(조사)"/>
    <s v="AVSSXF"/>
    <n v="100003020"/>
    <s v="AVSSXF"/>
    <s v="0.5SQ"/>
    <s v="L"/>
    <m/>
    <n v="1000"/>
    <s v="완제품"/>
    <s v="AVSSXF 0.5SQ(완제품)"/>
    <s v="A/R송장 (IN)"/>
    <n v="1750"/>
    <s v="M"/>
    <n v="8.44"/>
    <n v="0.46"/>
    <n v="801.5"/>
  </r>
  <r>
    <x v="3"/>
    <s v="顾客"/>
    <s v="內需"/>
    <s v="-無-"/>
    <s v="C00001"/>
    <x v="2"/>
    <s v="江苏京信电子有限公司(Cable)"/>
    <s v="자동차(조사)"/>
    <s v="AVSSXF"/>
    <n v="100003024"/>
    <s v="AVSSXF"/>
    <s v="0.5SQ"/>
    <s v="P"/>
    <m/>
    <n v="1000"/>
    <s v="완제품"/>
    <s v="AVSSXF 0.5SQ(완제품)"/>
    <s v="A/R송장 (IN)"/>
    <n v="3800"/>
    <s v="M"/>
    <n v="18.32"/>
    <n v="0.46"/>
    <n v="1740.4"/>
  </r>
  <r>
    <x v="3"/>
    <s v="顾客"/>
    <s v="內需"/>
    <s v="-無-"/>
    <s v="C00001"/>
    <x v="2"/>
    <s v="江苏京信电子有限公司(Cable)"/>
    <s v="자동차(조사)"/>
    <s v="AVSSXF"/>
    <n v="100003031"/>
    <s v="AVSSXF"/>
    <s v="0.5SQ"/>
    <s v="W"/>
    <m/>
    <n v="1000"/>
    <s v="완제품"/>
    <s v="AVSSXF 0.5SQ(완제품)"/>
    <s v="A/R송장 (IN)"/>
    <n v="3000"/>
    <s v="M"/>
    <n v="14.46"/>
    <n v="0.46"/>
    <n v="1374"/>
  </r>
  <r>
    <x v="3"/>
    <s v="顾客"/>
    <s v="內需"/>
    <s v="-無-"/>
    <s v="C00001"/>
    <x v="2"/>
    <s v="江苏京信电子有限公司(Cable)"/>
    <s v="자동차(조사)"/>
    <s v="AVSSXF"/>
    <n v="100003037"/>
    <s v="AVSSXF"/>
    <s v="0.5SQ"/>
    <s v="Y"/>
    <m/>
    <n v="1000"/>
    <s v="완제품"/>
    <s v="AVSSXF 0.5SQ(완제품)"/>
    <s v="A/R송장 (IN)"/>
    <n v="2000"/>
    <s v="M"/>
    <n v="9.64"/>
    <n v="0.46"/>
    <n v="916"/>
  </r>
  <r>
    <x v="3"/>
    <s v="顾客"/>
    <s v="內需"/>
    <s v="-無-"/>
    <s v="C00001"/>
    <x v="2"/>
    <s v="江苏京信电子有限公司(Cable)"/>
    <s v="자동차(조사)"/>
    <s v="AVSSXF"/>
    <n v="100003044"/>
    <s v="AVSSXF"/>
    <s v="0.75SQ"/>
    <s v="Br"/>
    <m/>
    <n v="1000"/>
    <s v="완제품"/>
    <s v="AVSSXF 0.75SQ(완제품)"/>
    <s v="A/R송장 (IN)"/>
    <n v="1000"/>
    <s v="M"/>
    <n v="7.06"/>
    <n v="0.59"/>
    <n v="591"/>
  </r>
  <r>
    <x v="3"/>
    <s v="顾客"/>
    <s v="內需"/>
    <s v="-無-"/>
    <s v="C00001"/>
    <x v="2"/>
    <s v="江苏京信电子有限公司(Cable)"/>
    <s v="자동차(조사)"/>
    <s v="AVSSXF"/>
    <n v="100003053"/>
    <s v="AVSSXF"/>
    <s v="0.75SQ"/>
    <s v="L"/>
    <m/>
    <n v="1000"/>
    <s v="완제품"/>
    <s v="AVSSXF 0.75SQ(완제품)"/>
    <s v="A/R송장 (IN)"/>
    <n v="3000"/>
    <s v="M"/>
    <n v="21.18"/>
    <n v="0.59"/>
    <n v="1773"/>
  </r>
  <r>
    <x v="3"/>
    <s v="顾客"/>
    <s v="內需"/>
    <s v="-無-"/>
    <s v="C00001"/>
    <x v="2"/>
    <s v="江苏京信电子有限公司(Cable)"/>
    <s v="자동차(조사)"/>
    <s v="AVSSXF"/>
    <n v="100003055"/>
    <s v="AVSSXF"/>
    <s v="0.75SQ"/>
    <s v="P"/>
    <m/>
    <n v="1000"/>
    <s v="완제품"/>
    <s v="AVSSXF 0.75SQ(완제품)"/>
    <s v="A/R송장 (IN)"/>
    <n v="1000"/>
    <s v="M"/>
    <n v="7.06"/>
    <n v="0.59"/>
    <n v="591"/>
  </r>
  <r>
    <x v="3"/>
    <s v="顾客"/>
    <s v="內需"/>
    <s v="-無-"/>
    <s v="C00001"/>
    <x v="2"/>
    <s v="江苏京信电子有限公司(Cable)"/>
    <s v="자동차(조사)"/>
    <s v="AVSSXF"/>
    <n v="100003058"/>
    <s v="AVSSXF"/>
    <s v="0.75SQ"/>
    <s v="R"/>
    <m/>
    <n v="1000"/>
    <s v="완제품"/>
    <s v="AVSSXF 0.75SQ(완제품)"/>
    <s v="A/R송장 (IN)"/>
    <n v="1000"/>
    <s v="M"/>
    <n v="7.06"/>
    <n v="0.59"/>
    <n v="591"/>
  </r>
  <r>
    <x v="3"/>
    <s v="顾客"/>
    <s v="內需"/>
    <s v="-無-"/>
    <s v="C00001"/>
    <x v="2"/>
    <s v="江苏京信电子有限公司(Cable)"/>
    <s v="자동차(조사)"/>
    <s v="AVSSXF"/>
    <n v="100003121"/>
    <s v="AVSSXF"/>
    <s v="2SQ"/>
    <s v="R"/>
    <m/>
    <n v="500"/>
    <s v="완제품"/>
    <s v="AVSSXF 2SQ(완제품)"/>
    <s v="A/R송장 (IN)"/>
    <n v="500"/>
    <s v="M"/>
    <n v="9.0299999999999994"/>
    <n v="1.34"/>
    <n v="667.9"/>
  </r>
  <r>
    <x v="3"/>
    <s v="顾客"/>
    <s v="內需"/>
    <s v="-無-"/>
    <s v="C00001"/>
    <x v="2"/>
    <s v="江苏京信电子有限公司(Cable)"/>
    <s v="자동차(조사)"/>
    <s v="AVSSXF"/>
    <n v="100018962"/>
    <s v="AVSSXF"/>
    <s v="0.5SQ"/>
    <s v="P"/>
    <s v="NPS"/>
    <n v="10000"/>
    <s v="완제품"/>
    <s v="AVSSXF 0.5SQ(완제품)"/>
    <s v="A/R송장 (IN)"/>
    <n v="20000"/>
    <s v="M"/>
    <n v="96.4"/>
    <n v="0.46"/>
    <n v="9160"/>
  </r>
  <r>
    <x v="3"/>
    <s v="顾客"/>
    <s v="內需"/>
    <s v="-無-"/>
    <s v="C00001"/>
    <x v="2"/>
    <s v="江苏京信电子有限公司(Cable)"/>
    <s v="자동차(조사)"/>
    <s v="AVSSXF"/>
    <n v="100012907"/>
    <s v="AVSSXF"/>
    <s v="0.3SQ"/>
    <s v="Y"/>
    <s v="NPS"/>
    <n v="12000"/>
    <s v="완제품"/>
    <s v="AVSSXF 0.3SQ(완제품)"/>
    <s v="A/R송장 (IN)"/>
    <n v="24000"/>
    <s v="M"/>
    <n v="82.08"/>
    <n v="0.37"/>
    <n v="8851.2000000000007"/>
  </r>
  <r>
    <x v="3"/>
    <s v="顾客"/>
    <s v="內需"/>
    <s v="-無-"/>
    <s v="C00001"/>
    <x v="2"/>
    <s v="江苏京信电子有限公司(Cable)"/>
    <s v="자동차(조사)"/>
    <s v="AVSSXF"/>
    <n v="100018957"/>
    <s v="AVSSXF"/>
    <s v="0.5SQ"/>
    <s v="L"/>
    <s v="NPS"/>
    <n v="10000"/>
    <s v="완제품"/>
    <s v="AVSSXF 0.5SQ(완제품)"/>
    <s v="A/R송장 (IN)"/>
    <n v="20000"/>
    <s v="M"/>
    <n v="96.4"/>
    <n v="0.46"/>
    <n v="9160"/>
  </r>
  <r>
    <x v="3"/>
    <s v="顾客"/>
    <s v="內需"/>
    <s v="-無-"/>
    <s v="C00001"/>
    <x v="2"/>
    <s v="江苏京信电子有限公司(Cable)"/>
    <s v="자동차(조사)"/>
    <s v="AVSSXF"/>
    <n v="100003039"/>
    <s v="AVSSXF"/>
    <s v="0.75SQ"/>
    <s v="Gr"/>
    <m/>
    <n v="1000"/>
    <s v="완제품"/>
    <s v="AVSSXF 0.75SQ(완제품)"/>
    <s v="A/R송장 (IN)"/>
    <n v="11900"/>
    <s v="M"/>
    <n v="84.01"/>
    <n v="0.59"/>
    <n v="7032.9"/>
  </r>
  <r>
    <x v="3"/>
    <s v="顾客"/>
    <s v="內需"/>
    <s v="-無-"/>
    <s v="C00001"/>
    <x v="2"/>
    <s v="江苏京信电子有限公司(Cable)"/>
    <s v="자동차(조사)"/>
    <s v="AVSSXF"/>
    <n v="100002980"/>
    <s v="AVSSXF"/>
    <s v="0.3SQ"/>
    <s v="R/O"/>
    <m/>
    <n v="1500"/>
    <s v="완제품"/>
    <s v="AVSSXF 0.3SQ(완제품)"/>
    <s v="A/R송장 (IN)"/>
    <n v="9000"/>
    <s v="M"/>
    <n v="30.78"/>
    <n v="0.37"/>
    <n v="3319.2"/>
  </r>
  <r>
    <x v="3"/>
    <s v="顾客"/>
    <s v="內需"/>
    <s v="-無-"/>
    <s v="C00001"/>
    <x v="2"/>
    <s v="江苏京信电子有限公司(Cable)"/>
    <s v="자동차(조사)"/>
    <s v="AVSSXF"/>
    <n v="100003041"/>
    <s v="AVSSXF"/>
    <s v="0.75SQ"/>
    <s v="B"/>
    <m/>
    <n v="1000"/>
    <s v="완제품"/>
    <s v="AVSSXF 0.75SQ(완제품)"/>
    <s v="A/R송장 (IN)"/>
    <n v="5000"/>
    <s v="M"/>
    <n v="35.299999999999997"/>
    <n v="0.59"/>
    <n v="2955"/>
  </r>
  <r>
    <x v="3"/>
    <s v="顾客"/>
    <s v="內需"/>
    <s v="-無-"/>
    <s v="C00001"/>
    <x v="2"/>
    <s v="江苏京信电子有限公司(Cable)"/>
    <s v="자동차(조사)"/>
    <s v="AVSSXF"/>
    <n v="100003041"/>
    <s v="AVSSXF"/>
    <s v="0.75SQ"/>
    <s v="B"/>
    <m/>
    <n v="1000"/>
    <s v="완제품"/>
    <s v="AVSSXF 0.75SQ(완제품)"/>
    <s v="A/R송장 (IN)"/>
    <n v="3000"/>
    <s v="M"/>
    <n v="21.18"/>
    <n v="0.59"/>
    <n v="1773"/>
  </r>
  <r>
    <x v="3"/>
    <s v="顾客"/>
    <s v="內需"/>
    <s v="-無-"/>
    <s v="C00001"/>
    <x v="2"/>
    <s v="江苏京信电子有限公司(Cable)"/>
    <s v="자동차(조사)"/>
    <s v="AVSSXF"/>
    <n v="100002980"/>
    <s v="AVSSXF"/>
    <s v="0.3SQ"/>
    <s v="R/O"/>
    <m/>
    <n v="1500"/>
    <s v="완제품"/>
    <s v="AVSSXF 0.3SQ(완제품)"/>
    <s v="A/R송장 (IN)"/>
    <n v="13500"/>
    <s v="M"/>
    <n v="46.17"/>
    <n v="0.37"/>
    <n v="4978.8"/>
  </r>
  <r>
    <x v="3"/>
    <s v="顾客"/>
    <s v="內需"/>
    <s v="-無-"/>
    <s v="C00001"/>
    <x v="2"/>
    <s v="江苏京信电子有限公司(Cable)"/>
    <s v="자동차(조사)"/>
    <s v="AVSSXF"/>
    <n v="100002962"/>
    <s v="AVSSXF"/>
    <s v="0.3SQ"/>
    <s v="Gr/O"/>
    <m/>
    <n v="1500"/>
    <s v="완제품"/>
    <s v="AVSSXF 0.3SQ(완제품)"/>
    <s v="A/R송장 (IN)"/>
    <n v="3000"/>
    <s v="M"/>
    <n v="10.26"/>
    <n v="0.37"/>
    <n v="1106.4000000000001"/>
  </r>
  <r>
    <x v="3"/>
    <s v="顾客"/>
    <s v="內需"/>
    <s v="-無-"/>
    <s v="C00001"/>
    <x v="2"/>
    <s v="江苏京信电子有限公司(Cable)"/>
    <s v="자동차(조사)"/>
    <s v="AVSSXF"/>
    <n v="100012363"/>
    <s v="AVSSXF"/>
    <s v="2SQ"/>
    <s v="B"/>
    <s v="NPS"/>
    <n v="3000"/>
    <s v="완제품"/>
    <s v="AVSSXF 2SQ(완제품)"/>
    <s v="A/R송장 (IN)"/>
    <n v="9000"/>
    <s v="M"/>
    <n v="162.44999999999999"/>
    <n v="1.34"/>
    <n v="12022.2"/>
  </r>
  <r>
    <x v="3"/>
    <s v="顾客"/>
    <s v="內需"/>
    <s v="-無-"/>
    <s v="C00001"/>
    <x v="2"/>
    <s v="江苏京信电子有限公司(Cable)"/>
    <s v="자동차(조사)"/>
    <s v="AVSSXF"/>
    <n v="100011199"/>
    <s v="AVSSXF"/>
    <s v="0.3SQ"/>
    <s v="P"/>
    <s v="NPS"/>
    <n v="12000"/>
    <s v="완제품"/>
    <s v="AVSSXF 0.3SQ(완제품)"/>
    <s v="A/R송장 (IN)"/>
    <n v="24000"/>
    <s v="M"/>
    <n v="82.08"/>
    <n v="0.37"/>
    <n v="8851.2000000000007"/>
  </r>
  <r>
    <x v="3"/>
    <s v="顾客"/>
    <s v="內需"/>
    <s v="-無-"/>
    <s v="C00001"/>
    <x v="2"/>
    <s v="江苏京信电子有限公司(Cable)"/>
    <s v="자동차(조사)"/>
    <s v="AVSSXF"/>
    <n v="100017182"/>
    <s v="AVSSXF"/>
    <s v="1.5SQ"/>
    <s v="O"/>
    <m/>
    <n v="500"/>
    <s v="완제품"/>
    <s v="AVSSXF 1.5SQ(완제품)"/>
    <s v="A/R송장 (IN)"/>
    <n v="1000"/>
    <s v="M"/>
    <n v="13.72"/>
    <n v="0.98"/>
    <n v="975.3"/>
  </r>
  <r>
    <x v="3"/>
    <s v="顾客"/>
    <s v="內需"/>
    <s v="-無-"/>
    <s v="C00001"/>
    <x v="2"/>
    <s v="江苏京信电子有限公司(Cable)"/>
    <s v="자동차(조사)"/>
    <s v="AVSSXF"/>
    <n v="100002982"/>
    <s v="AVSSXF"/>
    <s v="0.3SQ"/>
    <s v="W/B"/>
    <m/>
    <n v="1500"/>
    <s v="완제품"/>
    <s v="AVSSXF 0.3SQ(완제품)"/>
    <s v="A/R송장 (IN)"/>
    <n v="1500"/>
    <s v="M"/>
    <n v="5.13"/>
    <n v="0.37"/>
    <n v="553.20000000000005"/>
  </r>
  <r>
    <x v="3"/>
    <s v="顾客"/>
    <s v="內需"/>
    <s v="-無-"/>
    <s v="C00001"/>
    <x v="2"/>
    <s v="江苏京信电子有限公司(Cable)"/>
    <s v="자동차(조사)"/>
    <s v="AVSSXF"/>
    <n v="100012897"/>
    <s v="AVSSXF"/>
    <s v="0.3SQ"/>
    <s v="Gr/B"/>
    <s v="NPS"/>
    <n v="120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00003034"/>
    <s v="AVSSXF"/>
    <s v="0.5SQ"/>
    <s v="Y/O"/>
    <m/>
    <n v="1000"/>
    <s v="완제품"/>
    <s v="AVSSXF 0.5SQ(완제품)"/>
    <s v="A/R송장 (IN)"/>
    <n v="2000"/>
    <s v="M"/>
    <n v="9.64"/>
    <n v="0.46"/>
    <n v="916"/>
  </r>
  <r>
    <x v="3"/>
    <s v="顾客"/>
    <s v="內需"/>
    <s v="-無-"/>
    <s v="C00001"/>
    <x v="2"/>
    <s v="江苏京信电子有限公司(Cable)"/>
    <s v="자동차(조사)"/>
    <s v="AVSSXF"/>
    <n v="100002965"/>
    <s v="AVSSXF"/>
    <s v="0.3SQ"/>
    <s v="B"/>
    <m/>
    <n v="1500"/>
    <s v="완제품"/>
    <s v="AVSSXF 0.3SQ(완제품)"/>
    <s v="A/R송장 (IN)"/>
    <n v="1200"/>
    <s v="M"/>
    <n v="4.0999999999999996"/>
    <n v="0.37"/>
    <n v="442.56"/>
  </r>
  <r>
    <x v="3"/>
    <s v="顾客"/>
    <s v="內需"/>
    <s v="-無-"/>
    <s v="C00001"/>
    <x v="2"/>
    <s v="江苏京信电子有限公司(Cable)"/>
    <s v="자동차(조사)"/>
    <s v="AVSSXF"/>
    <n v="100002968"/>
    <s v="AVSSXF"/>
    <s v="0.3SQ"/>
    <s v="Br"/>
    <m/>
    <n v="1500"/>
    <s v="완제품"/>
    <s v="AVSSXF 0.3SQ(완제품)"/>
    <s v="A/R송장 (IN)"/>
    <n v="4500"/>
    <s v="M"/>
    <n v="15.39"/>
    <n v="0.37"/>
    <n v="1659.6"/>
  </r>
  <r>
    <x v="3"/>
    <s v="顾客"/>
    <s v="內需"/>
    <s v="-無-"/>
    <s v="C00001"/>
    <x v="2"/>
    <s v="江苏京信电子有限公司(Cable)"/>
    <s v="자동차(조사)"/>
    <s v="AVSSXF"/>
    <n v="100002967"/>
    <s v="AVSSXF"/>
    <s v="0.3SQ"/>
    <s v="Br/O"/>
    <m/>
    <n v="1500"/>
    <s v="완제품"/>
    <s v="AVSSXF 0.3SQ(완제품)"/>
    <s v="A/R송장 (IN)"/>
    <n v="1500"/>
    <s v="M"/>
    <n v="5.13"/>
    <n v="0.37"/>
    <n v="553.20000000000005"/>
  </r>
  <r>
    <x v="3"/>
    <s v="顾客"/>
    <s v="內需"/>
    <s v="-無-"/>
    <s v="C00001"/>
    <x v="2"/>
    <s v="江苏京信电子有限公司(Cable)"/>
    <s v="자동차(조사)"/>
    <s v="AVSSXF"/>
    <n v="100002973"/>
    <s v="AVSSXF"/>
    <s v="0.3SQ"/>
    <s v="G"/>
    <m/>
    <n v="1500"/>
    <s v="완제품"/>
    <s v="AVSSXF 0.3SQ(완제품)"/>
    <s v="A/R송장 (IN)"/>
    <n v="6000"/>
    <s v="M"/>
    <n v="20.52"/>
    <n v="0.37"/>
    <n v="2212.8000000000002"/>
  </r>
  <r>
    <x v="3"/>
    <s v="顾客"/>
    <s v="內需"/>
    <s v="-無-"/>
    <s v="C00001"/>
    <x v="2"/>
    <s v="江苏京信电子有限公司(Cable)"/>
    <s v="자동차(조사)"/>
    <s v="AVSSXF"/>
    <n v="100002971"/>
    <s v="AVSSXF"/>
    <s v="0.3SQ"/>
    <s v="G/B"/>
    <m/>
    <n v="1500"/>
    <s v="완제품"/>
    <s v="AVSSXF 0.3SQ(완제품)"/>
    <s v="A/R송장 (IN)"/>
    <n v="2400"/>
    <s v="M"/>
    <n v="8.2100000000000009"/>
    <n v="0.37"/>
    <n v="885.12"/>
  </r>
  <r>
    <x v="3"/>
    <s v="顾客"/>
    <s v="內需"/>
    <s v="-無-"/>
    <s v="C00001"/>
    <x v="2"/>
    <s v="江苏京信电子有限公司(Cable)"/>
    <s v="자동차(조사)"/>
    <s v="AVSSXF"/>
    <n v="100002972"/>
    <s v="AVSSXF"/>
    <s v="0.3SQ"/>
    <s v="G/O"/>
    <m/>
    <n v="1500"/>
    <s v="완제품"/>
    <s v="AVSSXF 0.3SQ(완제품)"/>
    <s v="A/R송장 (IN)"/>
    <n v="4100"/>
    <s v="M"/>
    <n v="14.02"/>
    <n v="0.37"/>
    <n v="1512.08"/>
  </r>
  <r>
    <x v="3"/>
    <s v="顾客"/>
    <s v="內需"/>
    <s v="-無-"/>
    <s v="C00001"/>
    <x v="2"/>
    <s v="江苏京信电子有限公司(Cable)"/>
    <s v="자동차(조사)"/>
    <s v="AVSSXF"/>
    <n v="100002963"/>
    <s v="AVSSXF"/>
    <s v="0.3SQ"/>
    <s v="Gr"/>
    <m/>
    <n v="1500"/>
    <s v="완제품"/>
    <s v="AVSSXF 0.3SQ(완제품)"/>
    <s v="A/R송장 (IN)"/>
    <n v="3100"/>
    <s v="M"/>
    <n v="10.6"/>
    <n v="0.37"/>
    <n v="1143.28"/>
  </r>
  <r>
    <x v="3"/>
    <s v="顾客"/>
    <s v="內需"/>
    <s v="-無-"/>
    <s v="C00001"/>
    <x v="2"/>
    <s v="江苏京信电子有限公司(Cable)"/>
    <s v="자동차(조사)"/>
    <s v="AVSSXF"/>
    <n v="100002976"/>
    <s v="AVSSXF"/>
    <s v="0.3SQ"/>
    <s v="L"/>
    <m/>
    <n v="1500"/>
    <s v="완제품"/>
    <s v="AVSSXF 0.3SQ(완제품)"/>
    <s v="A/R송장 (IN)"/>
    <n v="6700"/>
    <s v="M"/>
    <n v="22.91"/>
    <n v="0.37"/>
    <n v="2470.96"/>
  </r>
  <r>
    <x v="3"/>
    <s v="顾客"/>
    <s v="內需"/>
    <s v="-無-"/>
    <s v="C00001"/>
    <x v="2"/>
    <s v="江苏京信电子有限公司(Cable)"/>
    <s v="자동차(조사)"/>
    <s v="AVSSXF"/>
    <n v="100002974"/>
    <s v="AVSSXF"/>
    <s v="0.3SQ"/>
    <s v="L/B"/>
    <m/>
    <n v="1500"/>
    <s v="완제품"/>
    <s v="AVSSXF 0.3SQ(완제품)"/>
    <s v="A/R송장 (IN)"/>
    <n v="3000"/>
    <s v="M"/>
    <n v="10.26"/>
    <n v="0.37"/>
    <n v="1106.4000000000001"/>
  </r>
  <r>
    <x v="3"/>
    <s v="顾客"/>
    <s v="內需"/>
    <s v="-無-"/>
    <s v="C00001"/>
    <x v="2"/>
    <s v="江苏京信电子有限公司(Cable)"/>
    <s v="자동차(조사)"/>
    <s v="AVSSXF"/>
    <n v="100002975"/>
    <s v="AVSSXF"/>
    <s v="0.3SQ"/>
    <s v="L/O"/>
    <m/>
    <n v="1500"/>
    <s v="완제품"/>
    <s v="AVSSXF 0.3SQ(완제품)"/>
    <s v="A/R송장 (IN)"/>
    <n v="1500"/>
    <s v="M"/>
    <n v="5.13"/>
    <n v="0.37"/>
    <n v="553.20000000000005"/>
  </r>
  <r>
    <x v="3"/>
    <s v="顾客"/>
    <s v="內需"/>
    <s v="-無-"/>
    <s v="C00001"/>
    <x v="2"/>
    <s v="江苏京信电子有限公司(Cable)"/>
    <s v="자동차(조사)"/>
    <s v="AVSSXF"/>
    <n v="100002970"/>
    <s v="AVSSXF"/>
    <s v="0.3SQ"/>
    <s v="O"/>
    <m/>
    <n v="1500"/>
    <s v="완제품"/>
    <s v="AVSSXF 0.3SQ(완제품)"/>
    <s v="A/R송장 (IN)"/>
    <n v="2750"/>
    <s v="M"/>
    <n v="9.41"/>
    <n v="0.37"/>
    <n v="1014.2"/>
  </r>
  <r>
    <x v="3"/>
    <s v="顾客"/>
    <s v="內需"/>
    <s v="-無-"/>
    <s v="C00001"/>
    <x v="2"/>
    <s v="江苏京信电子有限公司(Cable)"/>
    <s v="자동차(조사)"/>
    <s v="AVSSXF"/>
    <n v="100002978"/>
    <s v="AVSSXF"/>
    <s v="0.3SQ"/>
    <s v="P"/>
    <m/>
    <n v="1500"/>
    <s v="완제품"/>
    <s v="AVSSXF 0.3SQ(완제품)"/>
    <s v="A/R송장 (IN)"/>
    <n v="8900"/>
    <s v="M"/>
    <n v="30.44"/>
    <n v="0.37"/>
    <n v="3282.32"/>
  </r>
  <r>
    <x v="3"/>
    <s v="顾客"/>
    <s v="內需"/>
    <s v="-無-"/>
    <s v="C00001"/>
    <x v="2"/>
    <s v="江苏京信电子有限公司(Cable)"/>
    <s v="자동차(조사)"/>
    <s v="AVSSXF"/>
    <n v="100002981"/>
    <s v="AVSSXF"/>
    <s v="0.3SQ"/>
    <s v="R"/>
    <m/>
    <n v="1500"/>
    <s v="완제품"/>
    <s v="AVSSXF 0.3SQ(완제품)"/>
    <s v="A/R송장 (IN)"/>
    <n v="2400"/>
    <s v="M"/>
    <n v="8.2100000000000009"/>
    <n v="0.37"/>
    <n v="885.12"/>
  </r>
  <r>
    <x v="3"/>
    <s v="顾客"/>
    <s v="內需"/>
    <s v="-無-"/>
    <s v="C00001"/>
    <x v="2"/>
    <s v="江苏京信电子有限公司(Cable)"/>
    <s v="자동차(조사)"/>
    <s v="AVSSXF"/>
    <n v="100002979"/>
    <s v="AVSSXF"/>
    <s v="0.3SQ"/>
    <s v="R/B"/>
    <m/>
    <n v="1500"/>
    <s v="완제품"/>
    <s v="AVSSXF 0.3SQ(완제품)"/>
    <s v="A/R송장 (IN)"/>
    <n v="3000"/>
    <s v="M"/>
    <n v="10.26"/>
    <n v="0.37"/>
    <n v="1106.4000000000001"/>
  </r>
  <r>
    <x v="3"/>
    <s v="顾客"/>
    <s v="內需"/>
    <s v="-無-"/>
    <s v="C00001"/>
    <x v="2"/>
    <s v="江苏京信电子有限公司(Cable)"/>
    <s v="자동차(조사)"/>
    <s v="AVSSXF"/>
    <n v="100002984"/>
    <s v="AVSSXF"/>
    <s v="0.3SQ"/>
    <s v="W"/>
    <m/>
    <n v="1500"/>
    <s v="완제품"/>
    <s v="AVSSXF 0.3SQ(완제품)"/>
    <s v="A/R송장 (IN)"/>
    <n v="7200"/>
    <s v="M"/>
    <n v="24.62"/>
    <n v="0.37"/>
    <n v="2655.36"/>
  </r>
  <r>
    <x v="3"/>
    <s v="顾客"/>
    <s v="內需"/>
    <s v="-無-"/>
    <s v="C00001"/>
    <x v="2"/>
    <s v="江苏京信电子有限公司(Cable)"/>
    <s v="자동차(조사)"/>
    <s v="AVSSXF"/>
    <n v="100002982"/>
    <s v="AVSSXF"/>
    <s v="0.3SQ"/>
    <s v="W/B"/>
    <m/>
    <n v="1500"/>
    <s v="완제품"/>
    <s v="AVSSXF 0.3SQ(완제품)"/>
    <s v="A/R송장 (IN)"/>
    <n v="1500"/>
    <s v="M"/>
    <n v="5.13"/>
    <n v="0.37"/>
    <n v="553.20000000000005"/>
  </r>
  <r>
    <x v="3"/>
    <s v="顾客"/>
    <s v="內需"/>
    <s v="-無-"/>
    <s v="C00001"/>
    <x v="2"/>
    <s v="江苏京信电子有限公司(Cable)"/>
    <s v="자동차(조사)"/>
    <s v="AVSSXF"/>
    <n v="100002983"/>
    <s v="AVSSXF"/>
    <s v="0.3SQ"/>
    <s v="W/O"/>
    <m/>
    <n v="1500"/>
    <s v="완제품"/>
    <s v="AVSSXF 0.3SQ(완제품)"/>
    <s v="A/R송장 (IN)"/>
    <n v="1500"/>
    <s v="M"/>
    <n v="5.13"/>
    <n v="0.37"/>
    <n v="553.20000000000005"/>
  </r>
  <r>
    <x v="3"/>
    <s v="顾客"/>
    <s v="內需"/>
    <s v="-無-"/>
    <s v="C00001"/>
    <x v="2"/>
    <s v="江苏京信电子有限公司(Cable)"/>
    <s v="자동차(조사)"/>
    <s v="AVSSXF"/>
    <n v="100002987"/>
    <s v="AVSSXF"/>
    <s v="0.3SQ"/>
    <s v="Y"/>
    <m/>
    <n v="1500"/>
    <s v="완제품"/>
    <s v="AVSSXF 0.3SQ(완제품)"/>
    <s v="A/R송장 (IN)"/>
    <n v="2400"/>
    <s v="M"/>
    <n v="8.2100000000000009"/>
    <n v="0.37"/>
    <n v="885.12"/>
  </r>
  <r>
    <x v="3"/>
    <s v="顾客"/>
    <s v="內需"/>
    <s v="-無-"/>
    <s v="C00001"/>
    <x v="2"/>
    <s v="江苏京信电子有限公司(Cable)"/>
    <s v="자동차(조사)"/>
    <s v="AVSSXF"/>
    <n v="100002985"/>
    <s v="AVSSXF"/>
    <s v="0.3SQ"/>
    <s v="Y/B"/>
    <m/>
    <n v="1500"/>
    <s v="완제품"/>
    <s v="AVSSXF 0.3SQ(완제품)"/>
    <s v="A/R송장 (IN)"/>
    <n v="3000"/>
    <s v="M"/>
    <n v="10.26"/>
    <n v="0.37"/>
    <n v="1106.4000000000001"/>
  </r>
  <r>
    <x v="3"/>
    <s v="顾客"/>
    <s v="內需"/>
    <s v="-無-"/>
    <s v="C00001"/>
    <x v="2"/>
    <s v="江苏京信电子有限公司(Cable)"/>
    <s v="자동차(조사)"/>
    <s v="AVSSXF"/>
    <n v="100002986"/>
    <s v="AVSSXF"/>
    <s v="0.3SQ"/>
    <s v="Y/O"/>
    <m/>
    <n v="1500"/>
    <s v="완제품"/>
    <s v="AVSSXF 0.3SQ(완제품)"/>
    <s v="A/R송장 (IN)"/>
    <n v="1500"/>
    <s v="M"/>
    <n v="5.13"/>
    <n v="0.37"/>
    <n v="553.20000000000005"/>
  </r>
  <r>
    <x v="3"/>
    <s v="顾客"/>
    <s v="內需"/>
    <s v="-無-"/>
    <s v="C00001"/>
    <x v="2"/>
    <s v="江苏京信电子有限公司(Cable)"/>
    <s v="자동차(조사)"/>
    <s v="AVSSXF"/>
    <n v="100002991"/>
    <s v="AVSSXF"/>
    <s v="0.5SQ"/>
    <s v="B/O"/>
    <m/>
    <n v="1000"/>
    <s v="완제품"/>
    <s v="AVSSXF 0.5SQ(완제품)"/>
    <s v="A/R송장 (IN)"/>
    <n v="1000"/>
    <s v="M"/>
    <n v="4.82"/>
    <n v="0.46"/>
    <n v="458"/>
  </r>
  <r>
    <x v="3"/>
    <s v="顾客"/>
    <s v="內需"/>
    <s v="-無-"/>
    <s v="C00001"/>
    <x v="2"/>
    <s v="江苏京信电子有限公司(Cable)"/>
    <s v="자동차(조사)"/>
    <s v="AVSSXF"/>
    <n v="100003001"/>
    <s v="AVSSXF"/>
    <s v="0.5SQ"/>
    <s v="Br"/>
    <m/>
    <n v="1000"/>
    <s v="완제품"/>
    <s v="AVSSXF 0.5SQ(완제품)"/>
    <s v="A/R송장 (IN)"/>
    <n v="3650"/>
    <s v="M"/>
    <n v="17.59"/>
    <n v="0.46"/>
    <n v="1671.7"/>
  </r>
  <r>
    <x v="3"/>
    <s v="顾客"/>
    <s v="內需"/>
    <s v="-無-"/>
    <s v="C00001"/>
    <x v="2"/>
    <s v="江苏京信电子有限公司(Cable)"/>
    <s v="자동차(조사)"/>
    <s v="AVSSXF"/>
    <n v="100002998"/>
    <s v="AVSSXF"/>
    <s v="0.5SQ"/>
    <s v="Br/O"/>
    <m/>
    <n v="1000"/>
    <s v="완제품"/>
    <s v="AVSSXF 0.5SQ(완제품)"/>
    <s v="A/R송장 (IN)"/>
    <n v="3000"/>
    <s v="M"/>
    <n v="14.46"/>
    <n v="0.46"/>
    <n v="1374"/>
  </r>
  <r>
    <x v="3"/>
    <s v="顾客"/>
    <s v="內需"/>
    <s v="-無-"/>
    <s v="C00001"/>
    <x v="2"/>
    <s v="江苏京信电子有限公司(Cable)"/>
    <s v="자동차(조사)"/>
    <s v="AVSSXF"/>
    <n v="100003013"/>
    <s v="AVSSXF"/>
    <s v="0.5SQ"/>
    <s v="G"/>
    <m/>
    <n v="1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03008"/>
    <s v="AVSSXF"/>
    <s v="0.5SQ"/>
    <s v="G/B"/>
    <m/>
    <n v="1000"/>
    <s v="완제품"/>
    <s v="AVSSXF 0.5SQ(완제품)"/>
    <s v="A/R송장 (IN)"/>
    <n v="3000"/>
    <s v="M"/>
    <n v="14.46"/>
    <n v="0.46"/>
    <n v="1374"/>
  </r>
  <r>
    <x v="3"/>
    <s v="顾客"/>
    <s v="內需"/>
    <s v="-無-"/>
    <s v="C00001"/>
    <x v="2"/>
    <s v="江苏京信电子有限公司(Cable)"/>
    <s v="자동차(조사)"/>
    <s v="AVSSXF"/>
    <n v="100003010"/>
    <s v="AVSSXF"/>
    <s v="0.5SQ"/>
    <s v="G/O"/>
    <m/>
    <n v="1000"/>
    <s v="완제품"/>
    <s v="AVSSXF 0.5SQ(완제품)"/>
    <s v="A/R송장 (IN)"/>
    <n v="2000"/>
    <s v="M"/>
    <n v="9.64"/>
    <n v="0.46"/>
    <n v="916"/>
  </r>
  <r>
    <x v="3"/>
    <s v="顾客"/>
    <s v="內需"/>
    <s v="-無-"/>
    <s v="C00001"/>
    <x v="2"/>
    <s v="江苏京信电子有限公司(Cable)"/>
    <s v="자동차(조사)"/>
    <s v="AVSSXF"/>
    <n v="100002990"/>
    <s v="AVSSXF"/>
    <s v="0.5SQ"/>
    <s v="Gr"/>
    <m/>
    <n v="1000"/>
    <s v="완제품"/>
    <s v="AVSSXF 0.5SQ(완제품)"/>
    <s v="A/R송장 (IN)"/>
    <n v="3650"/>
    <s v="M"/>
    <n v="17.59"/>
    <n v="0.46"/>
    <n v="1671.7"/>
  </r>
  <r>
    <x v="3"/>
    <s v="顾客"/>
    <s v="內需"/>
    <s v="-無-"/>
    <s v="C00001"/>
    <x v="2"/>
    <s v="江苏京信电子有限公司(Cable)"/>
    <s v="자동차(조사)"/>
    <s v="AVSSXF"/>
    <n v="100003020"/>
    <s v="AVSSXF"/>
    <s v="0.5SQ"/>
    <s v="L"/>
    <m/>
    <n v="1000"/>
    <s v="완제품"/>
    <s v="AVSSXF 0.5SQ(완제품)"/>
    <s v="A/R송장 (IN)"/>
    <n v="12000"/>
    <s v="M"/>
    <n v="57.84"/>
    <n v="0.46"/>
    <n v="5496"/>
  </r>
  <r>
    <x v="3"/>
    <s v="顾客"/>
    <s v="內需"/>
    <s v="-無-"/>
    <s v="C00001"/>
    <x v="2"/>
    <s v="江苏京信电子有限公司(Cable)"/>
    <s v="자동차(조사)"/>
    <s v="AVSSXF"/>
    <n v="100003015"/>
    <s v="AVSSXF"/>
    <s v="0.5SQ"/>
    <s v="L/O"/>
    <m/>
    <n v="1000"/>
    <s v="완제품"/>
    <s v="AVSSXF 0.5SQ(완제품)"/>
    <s v="A/R송장 (IN)"/>
    <n v="3000"/>
    <s v="M"/>
    <n v="14.46"/>
    <n v="0.46"/>
    <n v="1374"/>
  </r>
  <r>
    <x v="3"/>
    <s v="顾客"/>
    <s v="內需"/>
    <s v="-無-"/>
    <s v="C00001"/>
    <x v="2"/>
    <s v="江苏京信电子有限公司(Cable)"/>
    <s v="자동차(조사)"/>
    <s v="AVSSXF"/>
    <n v="100003002"/>
    <s v="AVSSXF"/>
    <s v="0.5SQ"/>
    <s v="O/B"/>
    <m/>
    <n v="1000"/>
    <s v="완제품"/>
    <s v="AVSSXF 0.5SQ(완제품)"/>
    <s v="A/R송장 (IN)"/>
    <n v="3000"/>
    <s v="M"/>
    <n v="14.46"/>
    <n v="0.46"/>
    <n v="1374"/>
  </r>
  <r>
    <x v="3"/>
    <s v="顾客"/>
    <s v="內需"/>
    <s v="-無-"/>
    <s v="C00001"/>
    <x v="2"/>
    <s v="江苏京信电子有限公司(Cable)"/>
    <s v="자동차(조사)"/>
    <s v="AVSSXF"/>
    <n v="100003024"/>
    <s v="AVSSXF"/>
    <s v="0.5SQ"/>
    <s v="P"/>
    <m/>
    <n v="1000"/>
    <s v="완제품"/>
    <s v="AVSSXF 0.5SQ(완제품)"/>
    <s v="A/R송장 (IN)"/>
    <n v="8000"/>
    <s v="M"/>
    <n v="38.56"/>
    <n v="0.46"/>
    <n v="3664"/>
  </r>
  <r>
    <x v="3"/>
    <s v="顾客"/>
    <s v="內需"/>
    <s v="-無-"/>
    <s v="C00001"/>
    <x v="2"/>
    <s v="江苏京信电子有限公司(Cable)"/>
    <s v="자동차(조사)"/>
    <s v="AVSSXF"/>
    <n v="100003027"/>
    <s v="AVSSXF"/>
    <s v="0.5SQ"/>
    <s v="R"/>
    <m/>
    <n v="1000"/>
    <s v="완제품"/>
    <s v="AVSSXF 0.5SQ(완제품)"/>
    <s v="A/R송장 (IN)"/>
    <n v="700"/>
    <s v="M"/>
    <n v="3.37"/>
    <n v="0.46"/>
    <n v="320.60000000000002"/>
  </r>
  <r>
    <x v="3"/>
    <s v="顾客"/>
    <s v="內需"/>
    <s v="-無-"/>
    <s v="C00001"/>
    <x v="2"/>
    <s v="江苏京信电子有限公司(Cable)"/>
    <s v="자동차(조사)"/>
    <s v="AVSSXF"/>
    <n v="100003025"/>
    <s v="AVSSXF"/>
    <s v="0.5SQ"/>
    <s v="R/B"/>
    <m/>
    <n v="1000"/>
    <s v="완제품"/>
    <s v="AVSSXF 0.5SQ(완제품)"/>
    <s v="A/R송장 (IN)"/>
    <n v="2000"/>
    <s v="M"/>
    <n v="9.64"/>
    <n v="0.46"/>
    <n v="916"/>
  </r>
  <r>
    <x v="3"/>
    <s v="顾客"/>
    <s v="內需"/>
    <s v="-無-"/>
    <s v="C00001"/>
    <x v="2"/>
    <s v="江苏京信电子有限公司(Cable)"/>
    <s v="자동차(조사)"/>
    <s v="AVSSXF"/>
    <n v="100003026"/>
    <s v="AVSSXF"/>
    <s v="0.5SQ"/>
    <s v="R/O"/>
    <m/>
    <n v="1000"/>
    <s v="완제품"/>
    <s v="AVSSXF 0.5SQ(완제품)"/>
    <s v="A/R송장 (IN)"/>
    <n v="1000"/>
    <s v="M"/>
    <n v="4.82"/>
    <n v="0.46"/>
    <n v="458"/>
  </r>
  <r>
    <x v="3"/>
    <s v="顾客"/>
    <s v="內需"/>
    <s v="-無-"/>
    <s v="C00001"/>
    <x v="2"/>
    <s v="江苏京信电子有限公司(Cable)"/>
    <s v="자동차(조사)"/>
    <s v="AVSSXF"/>
    <n v="100003031"/>
    <s v="AVSSXF"/>
    <s v="0.5SQ"/>
    <s v="W"/>
    <m/>
    <n v="1000"/>
    <s v="완제품"/>
    <s v="AVSSXF 0.5SQ(완제품)"/>
    <s v="A/R송장 (IN)"/>
    <n v="12200"/>
    <s v="M"/>
    <n v="58.8"/>
    <n v="0.46"/>
    <n v="5587.6"/>
  </r>
  <r>
    <x v="3"/>
    <s v="顾客"/>
    <s v="內需"/>
    <s v="-無-"/>
    <s v="C00001"/>
    <x v="2"/>
    <s v="江苏京信电子有限公司(Cable)"/>
    <s v="자동차(조사)"/>
    <s v="AVSSXF"/>
    <n v="100003029"/>
    <s v="AVSSXF"/>
    <s v="0.5SQ"/>
    <s v="W/B"/>
    <m/>
    <n v="1000"/>
    <s v="완제품"/>
    <s v="AVSSXF 0.5SQ(완제품)"/>
    <s v="A/R송장 (IN)"/>
    <n v="5000"/>
    <s v="M"/>
    <n v="24.1"/>
    <n v="0.46"/>
    <n v="2290"/>
  </r>
  <r>
    <x v="3"/>
    <s v="顾客"/>
    <s v="內需"/>
    <s v="-無-"/>
    <s v="C00001"/>
    <x v="2"/>
    <s v="江苏京信电子有限公司(Cable)"/>
    <s v="자동차(조사)"/>
    <s v="AVSSXF"/>
    <n v="100003037"/>
    <s v="AVSSXF"/>
    <s v="0.5SQ"/>
    <s v="Y"/>
    <m/>
    <n v="1000"/>
    <s v="완제품"/>
    <s v="AVSSXF 0.5SQ(완제품)"/>
    <s v="A/R송장 (IN)"/>
    <n v="2850"/>
    <s v="M"/>
    <n v="13.74"/>
    <n v="0.46"/>
    <n v="1305.3"/>
  </r>
  <r>
    <x v="3"/>
    <s v="顾客"/>
    <s v="內需"/>
    <s v="-無-"/>
    <s v="C00001"/>
    <x v="2"/>
    <s v="江苏京信电子有限公司(Cable)"/>
    <s v="자동차(조사)"/>
    <s v="AVSSXF"/>
    <n v="100003033"/>
    <s v="AVSSXF"/>
    <s v="0.5SQ"/>
    <s v="Y/B"/>
    <m/>
    <n v="1000"/>
    <s v="완제품"/>
    <s v="AVSSXF 0.5SQ(완제품)"/>
    <s v="A/R송장 (IN)"/>
    <n v="2950"/>
    <s v="M"/>
    <n v="14.22"/>
    <n v="0.46"/>
    <n v="1351.1"/>
  </r>
  <r>
    <x v="3"/>
    <s v="顾客"/>
    <s v="內需"/>
    <s v="-無-"/>
    <s v="C00001"/>
    <x v="2"/>
    <s v="江苏京信电子有限公司(Cable)"/>
    <s v="자동차(조사)"/>
    <s v="AVSSXF"/>
    <n v="100003044"/>
    <s v="AVSSXF"/>
    <s v="0.75SQ"/>
    <s v="Br"/>
    <m/>
    <n v="1000"/>
    <s v="완제품"/>
    <s v="AVSSXF 0.75SQ(완제품)"/>
    <s v="A/R송장 (IN)"/>
    <n v="4000"/>
    <s v="M"/>
    <n v="28.24"/>
    <n v="0.59"/>
    <n v="2364"/>
  </r>
  <r>
    <x v="3"/>
    <s v="顾客"/>
    <s v="內需"/>
    <s v="-無-"/>
    <s v="C00001"/>
    <x v="2"/>
    <s v="江苏京信电子有限公司(Cable)"/>
    <s v="자동차(조사)"/>
    <s v="AVSSXF"/>
    <n v="100003050"/>
    <s v="AVSSXF"/>
    <s v="0.75SQ"/>
    <s v="G"/>
    <m/>
    <n v="1000"/>
    <s v="완제품"/>
    <s v="AVSSXF 0.75SQ(완제품)"/>
    <s v="A/R송장 (IN)"/>
    <n v="1600"/>
    <s v="M"/>
    <n v="11.3"/>
    <n v="0.59"/>
    <n v="945.6"/>
  </r>
  <r>
    <x v="3"/>
    <s v="顾客"/>
    <s v="內需"/>
    <s v="-無-"/>
    <s v="C00001"/>
    <x v="2"/>
    <s v="江苏京信电子有限公司(Cable)"/>
    <s v="자동차(조사)"/>
    <s v="AVSSXF"/>
    <n v="100003053"/>
    <s v="AVSSXF"/>
    <s v="0.75SQ"/>
    <s v="L"/>
    <m/>
    <n v="1000"/>
    <s v="완제품"/>
    <s v="AVSSXF 0.75SQ(완제품)"/>
    <s v="A/R송장 (IN)"/>
    <n v="4700"/>
    <s v="M"/>
    <n v="33.18"/>
    <n v="0.59"/>
    <n v="2777.7"/>
  </r>
  <r>
    <x v="3"/>
    <s v="顾客"/>
    <s v="內需"/>
    <s v="-無-"/>
    <s v="C00001"/>
    <x v="2"/>
    <s v="江苏京信电子有限公司(Cable)"/>
    <s v="자동차(조사)"/>
    <s v="AVSSXF"/>
    <n v="100003055"/>
    <s v="AVSSXF"/>
    <s v="0.75SQ"/>
    <s v="P"/>
    <m/>
    <n v="1000"/>
    <s v="완제품"/>
    <s v="AVSSXF 0.75SQ(완제품)"/>
    <s v="A/R송장 (IN)"/>
    <n v="3000"/>
    <s v="M"/>
    <n v="21.18"/>
    <n v="0.59"/>
    <n v="1773"/>
  </r>
  <r>
    <x v="3"/>
    <s v="顾客"/>
    <s v="內需"/>
    <s v="-無-"/>
    <s v="C00001"/>
    <x v="2"/>
    <s v="江苏京信电子有限公司(Cable)"/>
    <s v="자동차(조사)"/>
    <s v="AVSSXF"/>
    <n v="100003058"/>
    <s v="AVSSXF"/>
    <s v="0.75SQ"/>
    <s v="R"/>
    <m/>
    <n v="1000"/>
    <s v="완제품"/>
    <s v="AVSSXF 0.75SQ(완제품)"/>
    <s v="A/R송장 (IN)"/>
    <n v="4000"/>
    <s v="M"/>
    <n v="28.24"/>
    <n v="0.59"/>
    <n v="2364"/>
  </r>
  <r>
    <x v="3"/>
    <s v="顾客"/>
    <s v="內需"/>
    <s v="-無-"/>
    <s v="C00001"/>
    <x v="2"/>
    <s v="江苏京信电子有限公司(Cable)"/>
    <s v="자동차(조사)"/>
    <s v="AVSSXF"/>
    <n v="100003060"/>
    <s v="AVSSXF"/>
    <s v="0.75SQ"/>
    <s v="W"/>
    <m/>
    <n v="1000"/>
    <s v="완제품"/>
    <s v="AVSSXF 0.75SQ(완제품)"/>
    <s v="A/R송장 (IN)"/>
    <n v="1000"/>
    <s v="M"/>
    <n v="7.06"/>
    <n v="0.59"/>
    <n v="591"/>
  </r>
  <r>
    <x v="3"/>
    <s v="顾客"/>
    <s v="內需"/>
    <s v="-無-"/>
    <s v="C00001"/>
    <x v="2"/>
    <s v="江苏京信电子有限公司(Cable)"/>
    <s v="자동차(조사)"/>
    <s v="AVSSXF"/>
    <n v="100003063"/>
    <s v="AVSSXF"/>
    <s v="0.75SQ"/>
    <s v="Y"/>
    <m/>
    <n v="1000"/>
    <s v="완제품"/>
    <s v="AVSSXF 0.75SQ(완제품)"/>
    <s v="A/R송장 (IN)"/>
    <n v="1000"/>
    <s v="M"/>
    <n v="7.06"/>
    <n v="0.59"/>
    <n v="591"/>
  </r>
  <r>
    <x v="3"/>
    <s v="顾客"/>
    <s v="內需"/>
    <s v="-無-"/>
    <s v="C00001"/>
    <x v="2"/>
    <s v="江苏京信电子有限公司(Cable)"/>
    <s v="자동차(조사)"/>
    <s v="AVSSXF"/>
    <n v="100003100"/>
    <s v="AVSSXF"/>
    <s v="1.25SQ"/>
    <s v="P"/>
    <m/>
    <n v="500"/>
    <s v="완제품"/>
    <s v="AVSSXF 1.25SQ(완제품)"/>
    <s v="A/R송장 (IN)"/>
    <n v="4000"/>
    <s v="M"/>
    <n v="46.56"/>
    <n v="0.91"/>
    <n v="3654.8"/>
  </r>
  <r>
    <x v="3"/>
    <s v="顾客"/>
    <s v="內需"/>
    <s v="-無-"/>
    <s v="C00001"/>
    <x v="2"/>
    <s v="江苏京信电子有限公司(Cable)"/>
    <s v="자동차(조사)"/>
    <s v="AVSSXF"/>
    <n v="100003113"/>
    <s v="AVSSXF"/>
    <s v="2SQ"/>
    <s v="B"/>
    <m/>
    <n v="500"/>
    <s v="완제품"/>
    <s v="AVSSXF 2SQ(완제품)"/>
    <s v="A/R송장 (IN)"/>
    <n v="1000"/>
    <s v="M"/>
    <n v="18.05"/>
    <n v="1.34"/>
    <n v="1335.8"/>
  </r>
  <r>
    <x v="3"/>
    <s v="顾客"/>
    <s v="內需"/>
    <s v="-無-"/>
    <s v="C00001"/>
    <x v="2"/>
    <s v="江苏京信电子有限公司(Cable)"/>
    <s v="자동차(조사)"/>
    <s v="AVSSXF"/>
    <n v="100003119"/>
    <s v="AVSSXF"/>
    <s v="2SQ"/>
    <s v="P"/>
    <m/>
    <n v="500"/>
    <s v="완제품"/>
    <s v="AVSSXF 2SQ(완제품)"/>
    <s v="A/R송장 (IN)"/>
    <n v="1500"/>
    <s v="M"/>
    <n v="27.08"/>
    <n v="1.34"/>
    <n v="2003.7"/>
  </r>
  <r>
    <x v="3"/>
    <s v="顾客"/>
    <s v="內需"/>
    <s v="-無-"/>
    <s v="C00001"/>
    <x v="2"/>
    <s v="江苏京信电子有限公司(Cable)"/>
    <s v="자동차(조사)"/>
    <s v="AVSSXF"/>
    <n v="100003121"/>
    <s v="AVSSXF"/>
    <s v="2SQ"/>
    <s v="R"/>
    <m/>
    <n v="500"/>
    <s v="완제품"/>
    <s v="AVSSXF 2SQ(완제품)"/>
    <s v="A/R송장 (IN)"/>
    <n v="2000"/>
    <s v="M"/>
    <n v="36.1"/>
    <n v="1.34"/>
    <n v="2671.6"/>
  </r>
  <r>
    <x v="3"/>
    <s v="顾客"/>
    <s v="內需"/>
    <s v="-無-"/>
    <s v="C00001"/>
    <x v="2"/>
    <s v="江苏京信电子有限公司(Cable)"/>
    <s v="자동차(조사)"/>
    <s v="AVSSXF"/>
    <n v="100002986"/>
    <s v="AVSSXF"/>
    <s v="0.3SQ"/>
    <s v="Y/O"/>
    <m/>
    <n v="1500"/>
    <s v="완제품"/>
    <s v="AVSSXF 0.3SQ(완제품)"/>
    <s v="A/R송장 (IN)"/>
    <n v="6000"/>
    <s v="M"/>
    <n v="20.52"/>
    <n v="0.37"/>
    <n v="2212.8000000000002"/>
  </r>
  <r>
    <x v="3"/>
    <s v="顾客"/>
    <s v="內需"/>
    <s v="-無-"/>
    <s v="C00001"/>
    <x v="2"/>
    <s v="江苏京信电子有限公司(Cable)"/>
    <s v="자동차(조사)"/>
    <s v="AVSSXF"/>
    <n v="100018963"/>
    <s v="AVSSXF"/>
    <s v="0.5SQ"/>
    <s v="P/B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03088"/>
    <s v="AVSSXF"/>
    <s v="1.25SQ"/>
    <s v="Gr"/>
    <m/>
    <n v="500"/>
    <s v="완제품"/>
    <s v="AVSSXF 1.25SQ(완제품)"/>
    <s v="A/R송장 (IN)"/>
    <n v="3500"/>
    <s v="M"/>
    <n v="40.74"/>
    <n v="0.91"/>
    <n v="3197.95"/>
  </r>
  <r>
    <x v="3"/>
    <s v="顾客"/>
    <s v="內需"/>
    <s v="-無-"/>
    <s v="C00001"/>
    <x v="2"/>
    <s v="江苏京信电子有限公司(Cable)"/>
    <s v="자동차(조사)"/>
    <s v="AVSSXF"/>
    <n v="100003116"/>
    <s v="AVSSXF"/>
    <s v="2SQ"/>
    <s v="G"/>
    <m/>
    <n v="500"/>
    <s v="완제품"/>
    <s v="AVSSXF 2SQ(완제품)"/>
    <s v="A/R송장 (IN)"/>
    <n v="500"/>
    <s v="M"/>
    <n v="9.0299999999999994"/>
    <n v="1.34"/>
    <n v="667.9"/>
  </r>
  <r>
    <x v="3"/>
    <s v="顾客"/>
    <s v="內需"/>
    <s v="-無-"/>
    <s v="C00001"/>
    <x v="2"/>
    <s v="江苏京信电子有限公司(Cable)"/>
    <s v="자동차(조사)"/>
    <s v="AVSSXF"/>
    <n v="100018958"/>
    <s v="AVSSXF"/>
    <s v="0.5SQ"/>
    <s v="L/B"/>
    <s v="NPS"/>
    <n v="10000"/>
    <s v="완제품"/>
    <s v="AVSSXF 0.5SQ(완제품)"/>
    <s v="A/R송장 (IN)"/>
    <n v="20000"/>
    <s v="M"/>
    <n v="96.4"/>
    <n v="0.46"/>
    <n v="9160"/>
  </r>
  <r>
    <x v="3"/>
    <s v="顾客"/>
    <s v="內需"/>
    <s v="-無-"/>
    <s v="C00001"/>
    <x v="2"/>
    <s v="江苏京信电子有限公司(Cable)"/>
    <s v="자동차(조사)"/>
    <s v="AVSSXF"/>
    <n v="100003088"/>
    <s v="AVSSXF"/>
    <s v="1.25SQ"/>
    <s v="Gr"/>
    <m/>
    <n v="500"/>
    <s v="완제품"/>
    <s v="AVSSXF 1.25SQ(완제품)"/>
    <s v="A/R송장 (IN)"/>
    <n v="4000"/>
    <s v="M"/>
    <n v="46.56"/>
    <n v="0.91"/>
    <n v="3654.8"/>
  </r>
  <r>
    <x v="3"/>
    <s v="顾客"/>
    <s v="內需"/>
    <s v="-無-"/>
    <s v="C00001"/>
    <x v="2"/>
    <s v="江苏京信电子有限公司(Cable)"/>
    <s v="자동차(조사)"/>
    <s v="AVSSXF"/>
    <n v="100003116"/>
    <s v="AVSSXF"/>
    <s v="2SQ"/>
    <s v="G"/>
    <m/>
    <n v="500"/>
    <s v="완제품"/>
    <s v="AVSSXF 2SQ(완제품)"/>
    <s v="A/R송장 (IN)"/>
    <n v="1500"/>
    <s v="M"/>
    <n v="27.08"/>
    <n v="1.34"/>
    <n v="2003.7"/>
  </r>
  <r>
    <x v="3"/>
    <s v="顾客"/>
    <s v="內需"/>
    <s v="-無-"/>
    <s v="C00001"/>
    <x v="2"/>
    <s v="江苏京信电子有限公司(Cable)"/>
    <s v="자동차(조사)"/>
    <s v="AVSSXF"/>
    <n v="100018999"/>
    <s v="AVSSXF"/>
    <s v="0.5SQ"/>
    <s v="W/B"/>
    <s v="NPS"/>
    <n v="10000"/>
    <s v="완제품"/>
    <s v="AVSSXF 0.5SQ(완제품)"/>
    <s v="A/R송장 (IN)"/>
    <n v="20000"/>
    <s v="M"/>
    <n v="96.4"/>
    <n v="0.46"/>
    <n v="9160"/>
  </r>
  <r>
    <x v="3"/>
    <s v="顾客"/>
    <s v="內需"/>
    <s v="-無-"/>
    <s v="C00001"/>
    <x v="2"/>
    <s v="江苏京信电子有限公司(Cable)"/>
    <s v="자동차(조사)"/>
    <s v="AVSSXF"/>
    <n v="100018955"/>
    <s v="AVSSXF"/>
    <s v="0.5SQ"/>
    <s v="Gr"/>
    <s v="NPS"/>
    <n v="10000"/>
    <s v="완제품"/>
    <s v="AVSSXF 0.5SQ(완제품)"/>
    <s v="A/R송장 (IN)"/>
    <n v="30000"/>
    <s v="M"/>
    <n v="144.6"/>
    <n v="0.46"/>
    <n v="13740"/>
  </r>
  <r>
    <x v="3"/>
    <s v="顾客"/>
    <s v="內需"/>
    <s v="-無-"/>
    <s v="C00001"/>
    <x v="2"/>
    <s v="江苏京信电子有限公司(Cable)"/>
    <s v="자동차(조사)"/>
    <s v="AVSSXF"/>
    <n v="100018967"/>
    <s v="AVSSXF"/>
    <s v="0.5SQ"/>
    <s v="W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8951"/>
    <s v="AVSSXF"/>
    <s v="0.5SQ"/>
    <s v="B"/>
    <s v="NPS"/>
    <n v="10000"/>
    <s v="완제품"/>
    <s v="AVSSXF 0.5SQ(완제품)"/>
    <s v="A/R송장 (IN)"/>
    <n v="20000"/>
    <s v="M"/>
    <n v="96.4"/>
    <n v="0.46"/>
    <n v="9160"/>
  </r>
  <r>
    <x v="3"/>
    <s v="顾客"/>
    <s v="內需"/>
    <s v="-無-"/>
    <s v="C00001"/>
    <x v="2"/>
    <s v="江苏京信电子有限公司(Cable)"/>
    <s v="자동차(조사)"/>
    <s v="AVSSXF"/>
    <n v="100018960"/>
    <s v="AVSSXF"/>
    <s v="0.5SQ"/>
    <s v="O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8952"/>
    <s v="AVSSXF"/>
    <s v="0.5SQ"/>
    <s v="Br"/>
    <s v="NPS"/>
    <n v="10000"/>
    <s v="완제품"/>
    <s v="AVSSXF 0.5SQ(완제품)"/>
    <s v="A/R송장 (IN)"/>
    <n v="29000"/>
    <s v="M"/>
    <n v="139.78"/>
    <n v="0.46"/>
    <n v="13282"/>
  </r>
  <r>
    <x v="3"/>
    <s v="顾客"/>
    <s v="內需"/>
    <s v="-無-"/>
    <s v="C00001"/>
    <x v="2"/>
    <s v="江苏京信电子有限公司(Cable)"/>
    <s v="자동차(조사)"/>
    <s v="AVSSXF"/>
    <n v="100018964"/>
    <s v="AVSSXF"/>
    <s v="0.5SQ"/>
    <s v="R"/>
    <s v="NPS"/>
    <n v="10000"/>
    <s v="완제품"/>
    <s v="AVSSXF 0.5SQ(완제품)"/>
    <s v="A/R송장 (IN)"/>
    <n v="20000"/>
    <s v="M"/>
    <n v="96.4"/>
    <n v="0.46"/>
    <n v="9160"/>
  </r>
  <r>
    <x v="3"/>
    <s v="顾客"/>
    <s v="內需"/>
    <s v="-無-"/>
    <s v="C00001"/>
    <x v="2"/>
    <s v="江苏京信电子有限公司(Cable)"/>
    <s v="자동차(조사)"/>
    <s v="AVSSXF"/>
    <n v="100018961"/>
    <s v="AVSSXF"/>
    <s v="0.5SQ"/>
    <s v="O/B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8966"/>
    <s v="AVSSXF"/>
    <s v="0.5SQ"/>
    <s v="R/O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8969"/>
    <s v="AVSSXF"/>
    <s v="0.5SQ"/>
    <s v="Y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02991"/>
    <s v="AVSSXF"/>
    <s v="0.5SQ"/>
    <s v="B/O"/>
    <m/>
    <n v="1000"/>
    <s v="완제품"/>
    <s v="AVSSXF 0.5SQ(완제품)"/>
    <s v="A/R송장 (IN)"/>
    <n v="12000"/>
    <s v="M"/>
    <n v="57.84"/>
    <n v="0.46"/>
    <n v="5496"/>
  </r>
  <r>
    <x v="3"/>
    <s v="顾客"/>
    <s v="內需"/>
    <s v="-無-"/>
    <s v="C00001"/>
    <x v="2"/>
    <s v="江苏京信电子有限公司(Cable)"/>
    <s v="자동차(조사)"/>
    <s v="AVSSXF"/>
    <n v="100002991"/>
    <s v="AVSSXF"/>
    <s v="0.5SQ"/>
    <s v="B/O"/>
    <m/>
    <n v="1000"/>
    <s v="완제품"/>
    <s v="AVSSXF 0.5SQ(완제품)"/>
    <s v="A/R송장 (IN)"/>
    <n v="13950"/>
    <s v="M"/>
    <n v="67.239999999999995"/>
    <n v="0.46"/>
    <n v="6389.1"/>
  </r>
  <r>
    <x v="3"/>
    <s v="顾客"/>
    <s v="內需"/>
    <s v="-無-"/>
    <s v="C00001"/>
    <x v="2"/>
    <s v="江苏京信电子有限公司(Cable)"/>
    <s v="자동차(조사)"/>
    <s v="AVSSXF"/>
    <n v="191000003"/>
    <s v="AVSSXF"/>
    <s v="1.25SQ"/>
    <s v="Y"/>
    <s v="NPS"/>
    <n v="5000"/>
    <s v="완제품"/>
    <s v="AVSSXF 1.25SQ(완제품)"/>
    <s v="A/R송장 (IN)"/>
    <n v="15000"/>
    <s v="M"/>
    <n v="174.6"/>
    <n v="0.91"/>
    <n v="13705.5"/>
  </r>
  <r>
    <x v="3"/>
    <s v="顾客"/>
    <s v="內需"/>
    <s v="-無-"/>
    <s v="C00001"/>
    <x v="2"/>
    <s v="江苏京信电子有限公司(Cable)"/>
    <s v="자동차(조사)"/>
    <s v="AVSSXF"/>
    <n v="100012941"/>
    <s v="AVSSXF"/>
    <s v="1.25SQ"/>
    <s v="G"/>
    <s v="NPS"/>
    <n v="5000"/>
    <s v="완제품"/>
    <s v="AVSSXF 1.25SQ(완제품)"/>
    <s v="A/R송장 (IN)"/>
    <n v="5000"/>
    <s v="M"/>
    <n v="58.2"/>
    <n v="0.91"/>
    <n v="4568.5"/>
  </r>
  <r>
    <x v="3"/>
    <s v="顾客"/>
    <s v="內需"/>
    <s v="-無-"/>
    <s v="C00001"/>
    <x v="2"/>
    <s v="江苏京信电子有限公司(Cable)"/>
    <s v="자동차(조사)"/>
    <s v="AVSSXF"/>
    <n v="100011196"/>
    <s v="AVSSXF"/>
    <s v="0.3SQ"/>
    <s v="L"/>
    <s v="NPS"/>
    <n v="12000"/>
    <s v="완제품"/>
    <s v="AVSSXF 0.3SQ(완제품)"/>
    <s v="A/R송장 (IN)"/>
    <n v="36000"/>
    <s v="M"/>
    <n v="123.12"/>
    <n v="0.37"/>
    <n v="13276.8"/>
  </r>
  <r>
    <x v="3"/>
    <s v="顾客"/>
    <s v="內需"/>
    <s v="-無-"/>
    <s v="C00001"/>
    <x v="2"/>
    <s v="江苏京信电子有限公司(Cable)"/>
    <s v="자동차(조사)"/>
    <s v="AVSSXF"/>
    <n v="100011191"/>
    <s v="AVSSXF"/>
    <s v="0.3SQ"/>
    <s v="B"/>
    <s v="NPS"/>
    <n v="12000"/>
    <s v="완제품"/>
    <s v="AVSSXF 0.3SQ(완제품)"/>
    <s v="A/R송장 (IN)"/>
    <n v="48000"/>
    <s v="M"/>
    <n v="164.16"/>
    <n v="0.37"/>
    <n v="17702.400000000001"/>
  </r>
  <r>
    <x v="3"/>
    <s v="顾客"/>
    <s v="內需"/>
    <s v="-無-"/>
    <s v="C00001"/>
    <x v="2"/>
    <s v="江苏京信电子有限公司(Cable)"/>
    <s v="자동차(조사)"/>
    <s v="AVSSXF"/>
    <n v="100012900"/>
    <s v="AVSSXF"/>
    <s v="0.3SQ"/>
    <s v="L/O"/>
    <s v="NPS"/>
    <n v="12000"/>
    <s v="완제품"/>
    <s v="AVSSXF 0.3SQ(완제품)"/>
    <s v="A/R송장 (IN)"/>
    <n v="24000"/>
    <s v="M"/>
    <n v="82.08"/>
    <n v="0.37"/>
    <n v="8851.2000000000007"/>
  </r>
  <r>
    <x v="3"/>
    <s v="顾客"/>
    <s v="內需"/>
    <s v="-無-"/>
    <s v="C00001"/>
    <x v="2"/>
    <s v="江苏京信电子有限公司(Cable)"/>
    <s v="자동차(조사)"/>
    <s v="AVSSXF"/>
    <n v="100011192"/>
    <s v="AVSSXF"/>
    <s v="0.3SQ"/>
    <s v="Br"/>
    <s v="NPS"/>
    <n v="12000"/>
    <s v="완제품"/>
    <s v="AVSSXF 0.3SQ(완제품)"/>
    <s v="A/R송장 (IN)"/>
    <n v="48000"/>
    <s v="M"/>
    <n v="164.16"/>
    <n v="0.37"/>
    <n v="17702.400000000001"/>
  </r>
  <r>
    <x v="3"/>
    <s v="顾客"/>
    <s v="內需"/>
    <s v="-無-"/>
    <s v="C00001"/>
    <x v="2"/>
    <s v="江苏京信电子有限公司(Cable)"/>
    <s v="자동차(조사)"/>
    <s v="AVSSXF"/>
    <n v="100012894"/>
    <s v="AVSSXF"/>
    <s v="0.3SQ"/>
    <s v="G"/>
    <s v="NPS"/>
    <n v="12000"/>
    <s v="완제품"/>
    <s v="AVSSXF 0.3SQ(완제품)"/>
    <s v="A/R송장 (IN)"/>
    <n v="36000"/>
    <s v="M"/>
    <n v="123.12"/>
    <n v="0.37"/>
    <n v="13276.8"/>
  </r>
  <r>
    <x v="3"/>
    <s v="顾客"/>
    <s v="內需"/>
    <s v="-無-"/>
    <s v="C00001"/>
    <x v="2"/>
    <s v="江苏京信电子有限公司(Cable)"/>
    <s v="자동차(조사)"/>
    <s v="AVSSXF"/>
    <n v="100012939"/>
    <s v="AVSSXF"/>
    <s v="1.25SQ"/>
    <s v="B"/>
    <s v="NPS"/>
    <n v="5000"/>
    <s v="완제품"/>
    <s v="AVSSXF 1.25SQ(완제품)"/>
    <s v="A/R송장 (IN)"/>
    <n v="10000"/>
    <s v="M"/>
    <n v="116.4"/>
    <n v="0.91"/>
    <n v="9137"/>
  </r>
  <r>
    <x v="3"/>
    <s v="顾客"/>
    <s v="內需"/>
    <s v="-無-"/>
    <s v="C00001"/>
    <x v="2"/>
    <s v="江苏京信电子有限公司(Cable)"/>
    <s v="자동차(조사)"/>
    <s v="AVSSXF"/>
    <n v="100012928"/>
    <s v="AVSSXF"/>
    <s v="0.75SQ"/>
    <s v="G"/>
    <s v="NPS"/>
    <n v="8000"/>
    <s v="완제품"/>
    <s v="AVSSXF 0.75SQ(완제품)"/>
    <s v="A/R송장 (IN)"/>
    <n v="24000"/>
    <s v="M"/>
    <n v="169.44"/>
    <n v="0.59"/>
    <n v="14184"/>
  </r>
  <r>
    <x v="3"/>
    <s v="顾客"/>
    <s v="內需"/>
    <s v="-無-"/>
    <s v="C00001"/>
    <x v="2"/>
    <s v="江苏京信电子有限公司(Cable)"/>
    <s v="자동차(조사)"/>
    <s v="AVSSXF"/>
    <n v="100013829"/>
    <s v="AVSSXF"/>
    <s v="0.3SQ"/>
    <s v="O/B"/>
    <s v="NPS"/>
    <n v="120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00011194"/>
    <s v="AVSSXF"/>
    <s v="0.3SQ"/>
    <s v="Gr"/>
    <s v="NPS"/>
    <n v="120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00003066"/>
    <s v="AVSSXF"/>
    <s v="0.85SQ"/>
    <s v="B"/>
    <m/>
    <n v="1000"/>
    <s v="완제품"/>
    <s v="AVSSXF 0.85SQ(완제품)"/>
    <s v="A/R송장 (IN)"/>
    <n v="4000"/>
    <s v="M"/>
    <n v="31.04"/>
    <n v="0.63"/>
    <n v="2524.8000000000002"/>
  </r>
  <r>
    <x v="3"/>
    <s v="顾客"/>
    <s v="內需"/>
    <s v="-無-"/>
    <s v="C00001"/>
    <x v="2"/>
    <s v="江苏京信电子有限公司(Cable)"/>
    <s v="자동차(조사)"/>
    <s v="AVSSXF"/>
    <n v="100003063"/>
    <s v="AVSSXF"/>
    <s v="0.75SQ"/>
    <s v="Y"/>
    <m/>
    <n v="1000"/>
    <s v="완제품"/>
    <s v="AVSSXF 0.75SQ(완제품)"/>
    <s v="A/R송장 (IN)"/>
    <n v="6000"/>
    <s v="M"/>
    <n v="42.36"/>
    <n v="0.59"/>
    <n v="3546"/>
  </r>
  <r>
    <x v="3"/>
    <s v="顾客"/>
    <s v="內需"/>
    <s v="-無-"/>
    <s v="C00001"/>
    <x v="2"/>
    <s v="江苏京信电子有限公司(Cable)"/>
    <s v="자동차(조사)"/>
    <s v="AVSSXF"/>
    <n v="100003094"/>
    <s v="AVSSXF"/>
    <s v="1.25SQ"/>
    <s v="O"/>
    <m/>
    <n v="500"/>
    <s v="완제품"/>
    <s v="AVSSXF 1.25SQ(완제품)"/>
    <s v="A/R송장 (IN)"/>
    <n v="3000"/>
    <s v="M"/>
    <n v="34.92"/>
    <n v="0.91"/>
    <n v="2741.1"/>
  </r>
  <r>
    <x v="3"/>
    <s v="顾客"/>
    <s v="內需"/>
    <s v="-無-"/>
    <s v="C00001"/>
    <x v="2"/>
    <s v="江苏京信电子有限公司(Cable)"/>
    <s v="자동차(조사)"/>
    <s v="AVSSXF"/>
    <n v="100003030"/>
    <s v="AVSSXF"/>
    <s v="0.5SQ"/>
    <s v="W/O"/>
    <m/>
    <n v="1000"/>
    <s v="완제품"/>
    <s v="AVSSXF 0.5SQ(완제품)"/>
    <s v="A/R송장 (IN)"/>
    <n v="9000"/>
    <s v="M"/>
    <n v="43.38"/>
    <n v="0.46"/>
    <n v="4122"/>
  </r>
  <r>
    <x v="3"/>
    <s v="顾客"/>
    <s v="內需"/>
    <s v="-無-"/>
    <s v="C00001"/>
    <x v="2"/>
    <s v="江苏京信电子有限公司(Cable)"/>
    <s v="자동차(조사)"/>
    <s v="AVSSXF"/>
    <n v="100003122"/>
    <s v="AVSSXF"/>
    <s v="2SQ"/>
    <s v="W"/>
    <m/>
    <n v="500"/>
    <s v="완제품"/>
    <s v="AVSSXF 2SQ(완제품)"/>
    <s v="A/R송장 (IN)"/>
    <n v="4000"/>
    <s v="M"/>
    <n v="72.2"/>
    <n v="1.34"/>
    <n v="5343.2"/>
  </r>
  <r>
    <x v="3"/>
    <s v="顾客"/>
    <s v="內需"/>
    <s v="-無-"/>
    <s v="C00001"/>
    <x v="2"/>
    <s v="江苏京信电子有限公司(Cable)"/>
    <s v="자동차(조사)"/>
    <s v="AVSSXF"/>
    <n v="100002988"/>
    <s v="AVSSXF"/>
    <s v="0.5SQ"/>
    <s v="Gr/B"/>
    <m/>
    <n v="1000"/>
    <s v="완제품"/>
    <s v="AVSSXF 0.5SQ(완제품)"/>
    <s v="A/R송장 (IN)"/>
    <n v="4000"/>
    <s v="M"/>
    <n v="19.28"/>
    <n v="0.46"/>
    <n v="1832"/>
  </r>
  <r>
    <x v="3"/>
    <s v="顾客"/>
    <s v="內需"/>
    <s v="-無-"/>
    <s v="C00001"/>
    <x v="2"/>
    <s v="江苏京信电子有限公司(Cable)"/>
    <s v="자동차(조사)"/>
    <s v="AVSSXF"/>
    <n v="100003104"/>
    <s v="AVSSXF"/>
    <s v="1.25SQ"/>
    <s v="W"/>
    <m/>
    <n v="500"/>
    <s v="완제품"/>
    <s v="AVSSXF 1.25SQ(완제품)"/>
    <s v="A/R송장 (IN)"/>
    <n v="2000"/>
    <s v="M"/>
    <n v="23.28"/>
    <n v="0.91"/>
    <n v="1827.4"/>
  </r>
  <r>
    <x v="3"/>
    <s v="顾客"/>
    <s v="內需"/>
    <s v="-無-"/>
    <s v="C00001"/>
    <x v="2"/>
    <s v="江苏京信电子有限公司(Cable)"/>
    <s v="자동차(조사)"/>
    <s v="AVSSXF"/>
    <n v="100018116"/>
    <s v="AVSSXF"/>
    <s v="1.5SQ"/>
    <s v="L"/>
    <m/>
    <n v="500"/>
    <s v="완제품"/>
    <s v="AVSSXF 1.5SQ(완제품)"/>
    <s v="A/R송장 (IN)"/>
    <n v="500"/>
    <s v="M"/>
    <n v="6.86"/>
    <n v="0.98"/>
    <n v="487.65"/>
  </r>
  <r>
    <x v="3"/>
    <s v="顾客"/>
    <s v="內需"/>
    <s v="-無-"/>
    <s v="C00001"/>
    <x v="2"/>
    <s v="江苏京信电子有限公司(Cable)"/>
    <s v="자동차(조사)"/>
    <s v="AVSSXF"/>
    <n v="100003112"/>
    <s v="AVSSXF"/>
    <s v="2SQ"/>
    <s v="Gr"/>
    <m/>
    <n v="500"/>
    <s v="완제품"/>
    <s v="AVSSXF 2SQ(완제품)"/>
    <s v="A/R송장 (IN)"/>
    <n v="500"/>
    <s v="M"/>
    <n v="9.0299999999999994"/>
    <n v="1.34"/>
    <n v="667.9"/>
  </r>
  <r>
    <x v="3"/>
    <s v="顾客"/>
    <s v="內需"/>
    <s v="-無-"/>
    <s v="C00001"/>
    <x v="2"/>
    <s v="江苏京信电子有限公司(Cable)"/>
    <s v="자동차(조사)"/>
    <s v="AVSSXF"/>
    <n v="100012363"/>
    <s v="AVSSXF"/>
    <s v="2SQ"/>
    <s v="B"/>
    <s v="NPS"/>
    <n v="3000"/>
    <s v="완제품"/>
    <s v="AVSSXF 2SQ(완제품)"/>
    <s v="A/R송장 (IN)"/>
    <n v="3000"/>
    <s v="M"/>
    <n v="54.15"/>
    <n v="1.34"/>
    <n v="4007.4"/>
  </r>
  <r>
    <x v="3"/>
    <s v="顾客"/>
    <s v="內需"/>
    <s v="-無-"/>
    <s v="C00001"/>
    <x v="2"/>
    <s v="江苏京信电子有限公司(Cable)"/>
    <s v="자동차(조사)"/>
    <s v="AVSSXF"/>
    <n v="100011199"/>
    <s v="AVSSXF"/>
    <s v="0.3SQ"/>
    <s v="P"/>
    <s v="NPS"/>
    <n v="120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00003039"/>
    <s v="AVSSXF"/>
    <s v="0.75SQ"/>
    <s v="Gr"/>
    <m/>
    <n v="1000"/>
    <s v="완제품"/>
    <s v="AVSSXF 0.75SQ(완제품)"/>
    <s v="A/R송장 (IN)"/>
    <n v="17000"/>
    <s v="M"/>
    <n v="120.02"/>
    <n v="0.59"/>
    <n v="10047"/>
  </r>
  <r>
    <x v="3"/>
    <s v="顾客"/>
    <s v="內需"/>
    <s v="-無-"/>
    <s v="C00001"/>
    <x v="2"/>
    <s v="江苏京信电子有限公司(Cable)"/>
    <s v="자동차(조사)"/>
    <s v="AVSSXF"/>
    <n v="100003139"/>
    <s v="AVSSXF"/>
    <s v="2.5SQ"/>
    <s v="W"/>
    <m/>
    <n v="400"/>
    <s v="완제품"/>
    <s v="AVSSXF 2.5SQ(완제품)"/>
    <s v="A/R송장 (IN)"/>
    <n v="1200"/>
    <s v="M"/>
    <n v="28.7"/>
    <n v="1.77"/>
    <n v="2128.56"/>
  </r>
  <r>
    <x v="3"/>
    <s v="顾客"/>
    <s v="內需"/>
    <s v="-無-"/>
    <s v="C00001"/>
    <x v="2"/>
    <s v="江苏京信电子有限公司(Cable)"/>
    <s v="자동차(조사)"/>
    <s v="AVSSXF"/>
    <n v="100018977"/>
    <s v="AVSSXF"/>
    <s v="0.5SQ"/>
    <s v="G/B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3455"/>
    <s v="AVSSXF"/>
    <s v="0.3SQ"/>
    <s v="R/B"/>
    <s v="NPS"/>
    <n v="120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00012945"/>
    <s v="AVSSXF"/>
    <s v="1.25SQ"/>
    <s v="P"/>
    <s v="NPS"/>
    <n v="5000"/>
    <s v="완제품"/>
    <s v="AVSSXF 1.25SQ(완제품)"/>
    <s v="A/R송장 (IN)"/>
    <n v="15000"/>
    <s v="M"/>
    <n v="174.6"/>
    <n v="0.91"/>
    <n v="13705.5"/>
  </r>
  <r>
    <x v="3"/>
    <s v="顾客"/>
    <s v="內需"/>
    <s v="-無-"/>
    <s v="C00001"/>
    <x v="2"/>
    <s v="江苏京信电子有限公司(Cable)"/>
    <s v="자동차(조사)"/>
    <s v="AVSSXF"/>
    <n v="100018967"/>
    <s v="AVSSXF"/>
    <s v="0.5SQ"/>
    <s v="W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8951"/>
    <s v="AVSSXF"/>
    <s v="0.5SQ"/>
    <s v="B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2901"/>
    <s v="AVSSXF"/>
    <s v="0.3SQ"/>
    <s v="O"/>
    <s v="NPS"/>
    <n v="12000"/>
    <s v="완제품"/>
    <s v="AVSSXF 0.3SQ(완제품)"/>
    <s v="A/R송장 (IN)"/>
    <n v="24000"/>
    <s v="M"/>
    <n v="82.08"/>
    <n v="0.37"/>
    <n v="8851.2000000000007"/>
  </r>
  <r>
    <x v="3"/>
    <s v="顾客"/>
    <s v="內需"/>
    <s v="-無-"/>
    <s v="C00001"/>
    <x v="2"/>
    <s v="江苏京信电子有限公司(Cable)"/>
    <s v="자동차(조사)"/>
    <s v="AVSSXF"/>
    <n v="100011201"/>
    <s v="AVSSXF"/>
    <s v="0.3SQ"/>
    <s v="W"/>
    <s v="NPS"/>
    <n v="120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00018960"/>
    <s v="AVSSXF"/>
    <s v="0.5SQ"/>
    <s v="O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8952"/>
    <s v="AVSSXF"/>
    <s v="0.5SQ"/>
    <s v="Br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13456"/>
    <s v="AVSSXF"/>
    <s v="0.3SQ"/>
    <s v="W/B"/>
    <s v="NPS"/>
    <n v="12000"/>
    <s v="완제품"/>
    <s v="AVSSXF 0.3SQ(완제품)"/>
    <s v="A/R송장 (IN)"/>
    <n v="24000"/>
    <s v="M"/>
    <n v="82.08"/>
    <n v="0.37"/>
    <n v="8851.2000000000007"/>
  </r>
  <r>
    <x v="3"/>
    <s v="顾客"/>
    <s v="內需"/>
    <s v="-無-"/>
    <s v="C00001"/>
    <x v="2"/>
    <s v="江苏京信电子有限公司(Cable)"/>
    <s v="자동차(조사)"/>
    <s v="AVSSXF"/>
    <n v="100012940"/>
    <s v="AVSSXF"/>
    <s v="1.25SQ"/>
    <s v="Br"/>
    <s v="NPS"/>
    <n v="5000"/>
    <s v="완제품"/>
    <s v="AVSSXF 1.25SQ(완제품)"/>
    <s v="A/R송장 (IN)"/>
    <n v="5000"/>
    <s v="M"/>
    <n v="58.2"/>
    <n v="0.91"/>
    <n v="4568.5"/>
  </r>
  <r>
    <x v="3"/>
    <s v="顾客"/>
    <s v="內需"/>
    <s v="-無-"/>
    <s v="C00001"/>
    <x v="2"/>
    <s v="江苏京信电子有限公司(Cable)"/>
    <s v="자동차(조사)"/>
    <s v="AVSSXF"/>
    <n v="100013458"/>
    <s v="AVSSXF"/>
    <s v="0.3SQ"/>
    <s v="Y/B"/>
    <s v="NPS"/>
    <n v="120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00012893"/>
    <s v="AVSSXF"/>
    <s v="0.3SQ"/>
    <s v="Br/O"/>
    <s v="NPS"/>
    <n v="120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00002972"/>
    <s v="AVSSXF"/>
    <s v="0.3SQ"/>
    <s v="G/O"/>
    <m/>
    <n v="1500"/>
    <s v="완제품"/>
    <s v="AVSSXF 0.3SQ(완제품)"/>
    <s v="A/R송장 (IN)"/>
    <n v="1500"/>
    <s v="M"/>
    <n v="5.13"/>
    <n v="0.37"/>
    <n v="553.20000000000005"/>
  </r>
  <r>
    <x v="3"/>
    <s v="顾客"/>
    <s v="內需"/>
    <s v="-無-"/>
    <s v="C00001"/>
    <x v="2"/>
    <s v="江苏京信电子有限公司(Cable)"/>
    <s v="자동차(조사)"/>
    <s v="AVSSXF"/>
    <n v="100003090"/>
    <s v="AVSSXF"/>
    <s v="1.25SQ"/>
    <s v="B"/>
    <m/>
    <n v="500"/>
    <s v="완제품"/>
    <s v="AVSSXF 1.25SQ(완제품)"/>
    <s v="A/R송장 (IN)"/>
    <n v="500"/>
    <s v="M"/>
    <n v="5.82"/>
    <n v="0.91"/>
    <n v="456.85"/>
  </r>
  <r>
    <x v="3"/>
    <s v="顾客"/>
    <s v="內需"/>
    <s v="-無-"/>
    <s v="C00001"/>
    <x v="2"/>
    <s v="江苏京信电子有限公司(Cable)"/>
    <s v="자동차(조사)"/>
    <s v="AVSSXF"/>
    <n v="100003094"/>
    <s v="AVSSXF"/>
    <s v="1.25SQ"/>
    <s v="O"/>
    <m/>
    <n v="500"/>
    <s v="완제품"/>
    <s v="AVSSXF 1.25SQ(완제품)"/>
    <s v="A/R송장 (IN)"/>
    <n v="500"/>
    <s v="M"/>
    <n v="5.82"/>
    <n v="0.91"/>
    <n v="456.85"/>
  </r>
  <r>
    <x v="3"/>
    <s v="顾客"/>
    <s v="內需"/>
    <s v="-無-"/>
    <s v="C00001"/>
    <x v="2"/>
    <s v="江苏京信电子有限公司(Cable)"/>
    <s v="자동차(조사)"/>
    <s v="AVSSXF"/>
    <n v="100003102"/>
    <s v="AVSSXF"/>
    <s v="1.25SQ"/>
    <s v="R"/>
    <m/>
    <n v="500"/>
    <s v="완제품"/>
    <s v="AVSSXF 1.25SQ(완제품)"/>
    <s v="A/R송장 (IN)"/>
    <n v="500"/>
    <s v="M"/>
    <n v="5.82"/>
    <n v="0.91"/>
    <n v="456.85"/>
  </r>
  <r>
    <x v="3"/>
    <s v="顾客"/>
    <s v="內需"/>
    <s v="-無-"/>
    <s v="C00001"/>
    <x v="2"/>
    <s v="江苏京信电子有限公司(Cable)"/>
    <s v="자동차(조사)"/>
    <s v="AVSSXF"/>
    <n v="100018953"/>
    <s v="AVSSXF"/>
    <s v="0.5SQ"/>
    <s v="G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20831"/>
    <s v="AVSSXF"/>
    <s v="0.75SQ"/>
    <s v="O"/>
    <s v="NPS"/>
    <n v="8000"/>
    <s v="완제품"/>
    <s v="AVSSXF 0.75SQ(완제품)"/>
    <s v="A/R송장 (IN)"/>
    <n v="8000"/>
    <s v="M"/>
    <n v="56.48"/>
    <n v="0.59"/>
    <n v="4728"/>
  </r>
  <r>
    <x v="3"/>
    <s v="顾客"/>
    <s v="內需"/>
    <s v="-無-"/>
    <s v="C00001"/>
    <x v="2"/>
    <s v="江苏京信电子有限公司(Cable)"/>
    <s v="자동차(조사)"/>
    <s v="AVSSXF"/>
    <n v="100003087"/>
    <s v="AVSSXF"/>
    <s v="0.85SQ"/>
    <s v="Y"/>
    <m/>
    <n v="1000"/>
    <s v="완제품"/>
    <s v="AVSSXF 0.85SQ(완제품)"/>
    <s v="A/R송장 (IN)"/>
    <n v="12000"/>
    <s v="M"/>
    <n v="93.12"/>
    <n v="0.63"/>
    <n v="7574.4"/>
  </r>
  <r>
    <x v="3"/>
    <s v="顾客"/>
    <s v="內需"/>
    <s v="-無-"/>
    <s v="C00001"/>
    <x v="2"/>
    <s v="江苏京信电子有限公司(Cable)"/>
    <s v="자동차(조사)"/>
    <s v="AVSSXF"/>
    <n v="100002966"/>
    <s v="AVSSXF"/>
    <s v="0.3SQ"/>
    <s v="Br/B"/>
    <m/>
    <n v="1500"/>
    <s v="완제품"/>
    <s v="AVSSXF 0.3SQ(완제품)"/>
    <s v="A/R송장 (IN)"/>
    <n v="4500"/>
    <s v="M"/>
    <n v="15.39"/>
    <n v="0.37"/>
    <n v="1659.6"/>
  </r>
  <r>
    <x v="3"/>
    <s v="顾客"/>
    <s v="內需"/>
    <s v="-無-"/>
    <s v="C00001"/>
    <x v="2"/>
    <s v="江苏京信电子有限公司(Cable)"/>
    <s v="자동차(조사)"/>
    <s v="AVSSXF"/>
    <n v="100003121"/>
    <s v="AVSSXF"/>
    <s v="2SQ"/>
    <s v="R"/>
    <m/>
    <n v="500"/>
    <s v="완제품"/>
    <s v="AVSSXF 2SQ(완제품)"/>
    <s v="A/R송장 (IN)"/>
    <n v="4500"/>
    <s v="M"/>
    <n v="81.23"/>
    <n v="1.34"/>
    <n v="6011.1"/>
  </r>
  <r>
    <x v="3"/>
    <s v="顾客"/>
    <s v="內需"/>
    <s v="-無-"/>
    <s v="C00001"/>
    <x v="2"/>
    <s v="江苏京信电子有限公司(Cable)"/>
    <s v="자동차(조사)"/>
    <s v="AVSSXF"/>
    <n v="100003127"/>
    <s v="AVSSXF"/>
    <s v="2.5SQ"/>
    <s v="B"/>
    <m/>
    <n v="400"/>
    <s v="완제품"/>
    <s v="AVSSXF 2.5SQ(완제품)"/>
    <s v="A/R송장 (IN)"/>
    <n v="1600"/>
    <s v="M"/>
    <n v="38.270000000000003"/>
    <n v="1.77"/>
    <n v="2838.08"/>
  </r>
  <r>
    <x v="3"/>
    <s v="顾客"/>
    <s v="內需"/>
    <s v="-無-"/>
    <s v="C00001"/>
    <x v="2"/>
    <s v="江苏京信电子有限公司(Cable)"/>
    <s v="자동차(조사)"/>
    <s v="AVSSXF"/>
    <n v="100003044"/>
    <s v="AVSSXF"/>
    <s v="0.75SQ"/>
    <s v="Br"/>
    <m/>
    <n v="1000"/>
    <s v="완제품"/>
    <s v="AVSSXF 0.75SQ(완제품)"/>
    <s v="A/R송장 (IN)"/>
    <n v="2000"/>
    <s v="M"/>
    <n v="14.12"/>
    <n v="0.59"/>
    <n v="1182"/>
  </r>
  <r>
    <x v="3"/>
    <s v="顾客"/>
    <s v="內需"/>
    <s v="-無-"/>
    <s v="C00001"/>
    <x v="2"/>
    <s v="江苏京信电子有限公司(Cable)"/>
    <s v="자동차(조사)"/>
    <s v="AVSSXF"/>
    <n v="100018957"/>
    <s v="AVSSXF"/>
    <s v="0.5SQ"/>
    <s v="L"/>
    <s v="NPS"/>
    <n v="10000"/>
    <s v="완제품"/>
    <s v="AVSSXF 0.5SQ(완제품)"/>
    <s v="A/R송장 (IN)"/>
    <n v="10000"/>
    <s v="M"/>
    <n v="48.2"/>
    <n v="0.46"/>
    <n v="4580"/>
  </r>
  <r>
    <x v="3"/>
    <s v="顾客"/>
    <s v="內需"/>
    <s v="-無-"/>
    <s v="C00001"/>
    <x v="2"/>
    <s v="江苏京信电子有限公司(Cable)"/>
    <s v="자동차(조사)"/>
    <s v="AVSSXF"/>
    <n v="100003041"/>
    <s v="AVSSXF"/>
    <s v="0.75SQ"/>
    <s v="B"/>
    <m/>
    <n v="1000"/>
    <s v="완제품"/>
    <s v="AVSSXF 0.75SQ(완제품)"/>
    <s v="A/R송장 (IN)"/>
    <n v="18000"/>
    <s v="M"/>
    <n v="127.08"/>
    <n v="0.59"/>
    <n v="10638"/>
  </r>
  <r>
    <x v="3"/>
    <s v="顾客"/>
    <s v="內需"/>
    <s v="-無-"/>
    <s v="C00001"/>
    <x v="2"/>
    <s v="江苏京信电子有限公司(Cable)"/>
    <s v="자동차(조사)"/>
    <s v="AVSSXF"/>
    <n v="100003121"/>
    <s v="AVSSXF"/>
    <s v="2SQ"/>
    <s v="R"/>
    <m/>
    <n v="500"/>
    <s v="완제품"/>
    <s v="AVSSXF 2SQ(완제품)"/>
    <s v="A/R송장 (IN)"/>
    <n v="9000"/>
    <s v="M"/>
    <n v="162.44999999999999"/>
    <n v="1.34"/>
    <n v="12022.2"/>
  </r>
  <r>
    <x v="3"/>
    <s v="顾客"/>
    <s v="內需"/>
    <s v="-無-"/>
    <s v="C00001"/>
    <x v="2"/>
    <s v="江苏京信电子有限公司(Cable)"/>
    <s v="자동차(조사)"/>
    <s v="AVSSXF"/>
    <n v="100003044"/>
    <s v="AVSSXF"/>
    <s v="0.75SQ"/>
    <s v="Br"/>
    <m/>
    <n v="1000"/>
    <s v="완제품"/>
    <s v="AVSSXF 0.75SQ(완제품)"/>
    <s v="A/R송장 (IN)"/>
    <n v="2000"/>
    <s v="M"/>
    <n v="14.12"/>
    <n v="0.59"/>
    <n v="1182"/>
  </r>
  <r>
    <x v="3"/>
    <s v="顾客"/>
    <s v="內需"/>
    <s v="-無-"/>
    <s v="C00001"/>
    <x v="2"/>
    <s v="江苏京信电子有限公司(Cable)"/>
    <s v="자동차(조사)"/>
    <s v="AVSSXF"/>
    <n v="100003041"/>
    <s v="AVSSXF"/>
    <s v="0.75SQ"/>
    <s v="B"/>
    <m/>
    <n v="1000"/>
    <s v="완제품"/>
    <s v="AVSSXF 0.75SQ(완제품)"/>
    <s v="A/R송장 (IN)"/>
    <n v="1000"/>
    <s v="M"/>
    <n v="7.06"/>
    <n v="0.59"/>
    <n v="591"/>
  </r>
  <r>
    <x v="3"/>
    <s v="顾客"/>
    <s v="內需"/>
    <s v="-無-"/>
    <s v="C00001"/>
    <x v="2"/>
    <s v="江苏京信电子有限公司(Cable)"/>
    <s v="자동차(조사)"/>
    <s v="AVSSXF"/>
    <n v="100013455"/>
    <s v="AVSSXF"/>
    <s v="0.3SQ"/>
    <s v="R/B"/>
    <s v="NPS"/>
    <n v="120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00012946"/>
    <s v="AVSSXF"/>
    <s v="1.25SQ"/>
    <s v="R"/>
    <s v="NPS"/>
    <n v="5000"/>
    <s v="완제품"/>
    <s v="AVSSXF 1.25SQ(완제품)"/>
    <s v="A/R송장 (IN)"/>
    <n v="4700"/>
    <s v="M"/>
    <n v="54.71"/>
    <n v="0.91"/>
    <n v="4294.3900000000003"/>
  </r>
  <r>
    <x v="3"/>
    <s v="顾客"/>
    <s v="內需"/>
    <s v="-無-"/>
    <s v="C00001"/>
    <x v="2"/>
    <s v="江苏京信电子有限公司(Cable)"/>
    <s v="자동차(조사)"/>
    <s v="AVSSXF"/>
    <n v="100012930"/>
    <s v="AVSSXF"/>
    <s v="0.75SQ"/>
    <s v="L"/>
    <s v="NPS"/>
    <n v="8000"/>
    <s v="완제품"/>
    <s v="AVSSXF 0.75SQ(완제품)"/>
    <s v="A/R송장 (IN)"/>
    <n v="8000"/>
    <s v="M"/>
    <n v="56.48"/>
    <n v="0.59"/>
    <n v="4728"/>
  </r>
  <r>
    <x v="3"/>
    <s v="顾客"/>
    <s v="內需"/>
    <s v="-無-"/>
    <s v="C00001"/>
    <x v="2"/>
    <s v="江苏京信电子有限公司(Cable)"/>
    <s v="자동차(조사)"/>
    <s v="AVSSXF"/>
    <n v="100012905"/>
    <s v="AVSSXF"/>
    <s v="0.3SQ"/>
    <s v="R"/>
    <s v="NPS"/>
    <n v="12000"/>
    <s v="완제품"/>
    <s v="AVSSXF 0.3SQ(완제품)"/>
    <s v="A/R송장 (IN)"/>
    <n v="12000"/>
    <s v="M"/>
    <n v="41.04"/>
    <n v="0.37"/>
    <n v="4425.6000000000004"/>
  </r>
  <r>
    <x v="3"/>
    <s v="顾客"/>
    <s v="內需"/>
    <s v="-無-"/>
    <s v="C00001"/>
    <x v="2"/>
    <s v="江苏京信电子有限公司(Cable)"/>
    <s v="자동차(조사)"/>
    <s v="AVSSXF"/>
    <n v="100012935"/>
    <s v="AVSSXF"/>
    <s v="0.85SQ"/>
    <s v="L"/>
    <s v="NPS"/>
    <n v="8000"/>
    <s v="완제품"/>
    <s v="AVSSXF 0.85SQ(완제품)"/>
    <s v="A/R송장 (IN)"/>
    <n v="8000"/>
    <s v="M"/>
    <n v="62.08"/>
    <n v="0.63"/>
    <n v="5049.6000000000004"/>
  </r>
  <r>
    <x v="3"/>
    <s v="顾客"/>
    <s v="內需"/>
    <s v="-無-"/>
    <s v="C00001"/>
    <x v="2"/>
    <s v="江苏京信电子有限公司(Cable)"/>
    <s v="자동차(조사)"/>
    <s v="AVSSXF"/>
    <n v="100013831"/>
    <s v="AVSSXF"/>
    <s v="2SQ"/>
    <s v="L"/>
    <s v="NPS"/>
    <n v="3000"/>
    <s v="완제품"/>
    <s v="AVSSXF 2SQ(완제품)"/>
    <s v="A/R송장 (IN)"/>
    <n v="3000"/>
    <s v="M"/>
    <n v="54.15"/>
    <n v="1.34"/>
    <n v="4007.4"/>
  </r>
  <r>
    <x v="3"/>
    <s v="顾客"/>
    <s v="內需"/>
    <s v="-無-"/>
    <s v="C00001"/>
    <x v="2"/>
    <s v="江苏京信电子有限公司(Cable)"/>
    <s v="자동차(조사)"/>
    <s v="AVSSXF"/>
    <n v="100003136"/>
    <s v="AVSSXF"/>
    <s v="2.5SQ"/>
    <s v="R"/>
    <m/>
    <n v="400"/>
    <s v="완제품"/>
    <s v="AVSSXF 2.5SQ(완제품)"/>
    <s v="A/R송장 (IN)"/>
    <n v="2800"/>
    <s v="M"/>
    <n v="66.98"/>
    <n v="1.77"/>
    <n v="4966.6400000000003"/>
  </r>
  <r>
    <x v="3"/>
    <s v="顾客"/>
    <s v="內需"/>
    <s v="-無-"/>
    <s v="C00001"/>
    <x v="2"/>
    <s v="江苏京信电子有限公司(Cable)"/>
    <s v="자동차(조사)"/>
    <s v="AVSSXF"/>
    <n v="100017183"/>
    <s v="AVSSXF"/>
    <s v="1.5SQ"/>
    <s v="P"/>
    <m/>
    <n v="500"/>
    <s v="완제품"/>
    <s v="AVSSXF 1.5SQ(완제품)"/>
    <s v="A/R송장 (IN)"/>
    <n v="500"/>
    <s v="M"/>
    <n v="6.86"/>
    <n v="0.98"/>
    <n v="487.65"/>
  </r>
  <r>
    <x v="3"/>
    <s v="顾客"/>
    <s v="內需"/>
    <s v="-無-"/>
    <s v="C00001"/>
    <x v="2"/>
    <s v="江苏京信电子有限公司(Cable)"/>
    <s v="자동차(조사)"/>
    <s v="AVSSXF"/>
    <n v="100018113"/>
    <s v="AVSSXF"/>
    <s v="1.5SQ"/>
    <s v="W"/>
    <m/>
    <n v="500"/>
    <s v="완제품"/>
    <s v="AVSSXF 1.5SQ(완제품)"/>
    <s v="A/R송장 (IN)"/>
    <n v="500"/>
    <s v="M"/>
    <n v="6.86"/>
    <n v="0.98"/>
    <n v="487.65"/>
  </r>
  <r>
    <x v="3"/>
    <s v="顾客"/>
    <s v="內需"/>
    <s v="-無-"/>
    <s v="C00001"/>
    <x v="2"/>
    <s v="江苏京信电子有限公司(Cable)"/>
    <s v="자동차(조사)"/>
    <s v="AVSSXF"/>
    <n v="100012939"/>
    <s v="AVSSXF"/>
    <s v="1.25SQ"/>
    <s v="B"/>
    <s v="NPS"/>
    <n v="5000"/>
    <s v="완제품"/>
    <s v="AVSSXF 1.25SQ(완제품)"/>
    <s v="A/R송장 (IN)"/>
    <n v="5000"/>
    <s v="M"/>
    <n v="58.2"/>
    <n v="0.91"/>
    <n v="4568.5"/>
  </r>
  <r>
    <x v="3"/>
    <s v="顾客"/>
    <s v="內需"/>
    <s v="-無-"/>
    <s v="C00001"/>
    <x v="2"/>
    <s v="江苏京信电子有限公司(Cable)"/>
    <s v="자동차(조사)"/>
    <s v="AVSSXF"/>
    <n v="100018116"/>
    <s v="AVSSXF"/>
    <s v="1.5SQ"/>
    <s v="L"/>
    <m/>
    <n v="500"/>
    <s v="완제품"/>
    <s v="AVSSXF 1.5SQ(완제품)"/>
    <s v="A/R송장 (IN)"/>
    <n v="1000"/>
    <s v="M"/>
    <n v="13.72"/>
    <n v="0.98"/>
    <n v="975.3"/>
  </r>
  <r>
    <x v="3"/>
    <s v="顾客"/>
    <s v="內需"/>
    <s v="-無-"/>
    <s v="C00001"/>
    <x v="2"/>
    <s v="江苏京信电子有限公司(Cable)"/>
    <s v="자동차(조사)"/>
    <s v="AVSSXF"/>
    <n v="100017183"/>
    <s v="AVSSXF"/>
    <s v="1.5SQ"/>
    <s v="P"/>
    <m/>
    <n v="500"/>
    <s v="완제품"/>
    <s v="AVSSXF 1.5SQ(완제품)"/>
    <s v="A/R송장 (IN)"/>
    <n v="800"/>
    <s v="M"/>
    <n v="10.98"/>
    <n v="0.98"/>
    <n v="780.24"/>
  </r>
  <r>
    <x v="3"/>
    <s v="顾客"/>
    <s v="內需"/>
    <s v="-無-"/>
    <s v="C00001"/>
    <x v="2"/>
    <s v="江苏京信电子有限公司(Cable)"/>
    <s v="자동차(조사)"/>
    <s v="AVSSXF"/>
    <n v="100018114"/>
    <s v="AVSSXF"/>
    <s v="1.5SQ"/>
    <s v="G"/>
    <m/>
    <n v="500"/>
    <s v="완제품"/>
    <s v="AVSSXF 1.5SQ(완제품)"/>
    <s v="A/R송장 (IN)"/>
    <n v="1000"/>
    <s v="M"/>
    <n v="13.72"/>
    <n v="0.98"/>
    <n v="975.3"/>
  </r>
  <r>
    <x v="3"/>
    <s v="顾客"/>
    <s v="內需"/>
    <s v="-無-"/>
    <s v="C00001"/>
    <x v="2"/>
    <s v="江苏京信电子有限公司(Cable)"/>
    <s v="자동차(조사)"/>
    <s v="AVSSXF"/>
    <n v="100018114"/>
    <s v="AVSSXF"/>
    <s v="1.5SQ"/>
    <s v="G"/>
    <m/>
    <n v="500"/>
    <s v="완제품"/>
    <s v="AVSSXF 1.5SQ(완제품)"/>
    <s v="A/R송장 (IN)"/>
    <n v="500"/>
    <s v="M"/>
    <n v="6.86"/>
    <n v="0.98"/>
    <n v="487.65"/>
  </r>
  <r>
    <x v="3"/>
    <s v="顾客"/>
    <s v="內需"/>
    <s v="-無-"/>
    <s v="C00011"/>
    <x v="0"/>
    <s v="Kyungshin Cable CO.,LTD"/>
    <s v="자동차(조사)"/>
    <s v="AVSSXF"/>
    <n v="150002976"/>
    <s v="AVSSXF"/>
    <s v="0.3SQ"/>
    <s v="L"/>
    <s v="(KSC B/B)"/>
    <n v="1500"/>
    <s v="완제품"/>
    <s v="AVSSXF B/B 0.3SQ"/>
    <s v="A/R송장 (IN)"/>
    <n v="150000"/>
    <s v="M"/>
    <n v="513"/>
    <n v="0.01"/>
    <n v="13003.8"/>
  </r>
  <r>
    <x v="3"/>
    <s v="顾客"/>
    <s v="內需"/>
    <s v="-無-"/>
    <s v="C00011"/>
    <x v="0"/>
    <s v="Kyungshin Cable CO.,LTD"/>
    <s v="자동차(조사)"/>
    <s v="AVSSXF"/>
    <n v="150002996"/>
    <s v="AVSSXF"/>
    <s v="0.5SQ"/>
    <s v="B"/>
    <s v="(KSC B/B)"/>
    <n v="1000"/>
    <s v="완제품"/>
    <s v="AVSSXF B/B 0.5SQ"/>
    <s v="A/R송장 (IN)"/>
    <n v="200000"/>
    <s v="M"/>
    <n v="964"/>
    <n v="0.01"/>
    <n v="15775.1"/>
  </r>
  <r>
    <x v="3"/>
    <s v="顾客"/>
    <s v="內需"/>
    <s v="-無-"/>
    <s v="C00011"/>
    <x v="0"/>
    <s v="Kyungshin Cable CO.,LTD"/>
    <s v="자동차(조사)"/>
    <s v="AVSSXF"/>
    <n v="150003020"/>
    <s v="AVSSXF"/>
    <s v="0.5SQ"/>
    <s v="L"/>
    <s v="(KSC B/B)"/>
    <n v="1000"/>
    <s v="완제품"/>
    <s v="AVSSXF B/B 0.5SQ"/>
    <s v="A/R송장 (IN)"/>
    <n v="200000"/>
    <s v="M"/>
    <n v="964"/>
    <n v="0.01"/>
    <n v="15775.1"/>
  </r>
  <r>
    <x v="3"/>
    <s v="顾客"/>
    <s v="內需"/>
    <s v="-無-"/>
    <s v="C00011"/>
    <x v="0"/>
    <s v="Kyungshin Cable CO.,LTD"/>
    <s v="자동차(조사)"/>
    <s v="AVSSXF"/>
    <n v="150003027"/>
    <s v="AVSSXF"/>
    <s v="0.5SQ"/>
    <s v="R"/>
    <s v="(KSC B/B)"/>
    <n v="1000"/>
    <s v="완제품"/>
    <s v="AVSSXF B/B 0.5SQ"/>
    <s v="A/R송장 (IN)"/>
    <n v="200000"/>
    <s v="M"/>
    <n v="964"/>
    <n v="0.01"/>
    <n v="15775.1"/>
  </r>
  <r>
    <x v="3"/>
    <s v="顾客"/>
    <s v="內需"/>
    <s v="-無-"/>
    <s v="C00011"/>
    <x v="0"/>
    <s v="Kyungshin Cable CO.,LTD"/>
    <s v="자동차(조사)"/>
    <s v="AVSSXF"/>
    <n v="150003001"/>
    <s v="AVSSXF"/>
    <s v="0.5SQ"/>
    <s v="Br"/>
    <s v="(KSC B/B)"/>
    <n v="1000"/>
    <s v="완제품"/>
    <s v="AVSSXF B/B 0.5SQ"/>
    <s v="A/R송장 (IN)"/>
    <n v="100000"/>
    <s v="M"/>
    <n v="482"/>
    <n v="0.01"/>
    <n v="7887.55"/>
  </r>
  <r>
    <x v="3"/>
    <s v="顾客"/>
    <s v="內需"/>
    <s v="-無-"/>
    <s v="C00011"/>
    <x v="0"/>
    <s v="Kyungshin Cable CO.,LTD"/>
    <s v="자동차(조사)"/>
    <s v="AVSSXF"/>
    <n v="150002990"/>
    <s v="AVSSXF"/>
    <s v="0.5SQ"/>
    <s v="Gr"/>
    <s v="(KSC B/B)"/>
    <n v="1000"/>
    <s v="완제품"/>
    <s v="AVSSXF B/B 0.5SQ"/>
    <s v="A/R송장 (IN)"/>
    <n v="100000"/>
    <s v="M"/>
    <n v="482"/>
    <n v="0.01"/>
    <n v="7887.55"/>
  </r>
  <r>
    <x v="3"/>
    <s v="顾客"/>
    <s v="內需"/>
    <s v="-無-"/>
    <s v="C00011"/>
    <x v="0"/>
    <s v="Kyungshin Cable CO.,LTD"/>
    <s v="자동차(조사)"/>
    <s v="AVSSXF"/>
    <n v="150003013"/>
    <s v="AVSSXF"/>
    <s v="0.5SQ"/>
    <s v="G"/>
    <s v="(KSC B/B)"/>
    <n v="1000"/>
    <s v="완제품"/>
    <s v="AVSSXF B/B 0.5SQ"/>
    <s v="A/R송장 (IN)"/>
    <n v="100000"/>
    <s v="M"/>
    <n v="482"/>
    <n v="0.01"/>
    <n v="7887.55"/>
  </r>
  <r>
    <x v="3"/>
    <s v="顾客"/>
    <s v="內需"/>
    <s v="-無-"/>
    <s v="C00011"/>
    <x v="0"/>
    <s v="Kyungshin Cable CO.,LTD"/>
    <s v="자동차(조사)"/>
    <s v="AVSSXF"/>
    <n v="150002970"/>
    <s v="AVSSXF"/>
    <s v="0.3SQ"/>
    <s v="O"/>
    <s v="(KSC B/B)"/>
    <n v="1500"/>
    <s v="완제품"/>
    <s v="AVSSXF B/B 0.3SQ"/>
    <s v="A/R송장 (IN)"/>
    <n v="150000"/>
    <s v="M"/>
    <n v="513"/>
    <n v="0.01"/>
    <n v="13003.8"/>
  </r>
  <r>
    <x v="3"/>
    <s v="顾客"/>
    <s v="內需"/>
    <s v="-無-"/>
    <s v="C00011"/>
    <x v="0"/>
    <s v="Kyungshin Cable CO.,LTD"/>
    <s v="자동차(조사)"/>
    <s v="AVSSXF"/>
    <n v="150002984"/>
    <s v="AVSSXF"/>
    <s v="0.3SQ"/>
    <s v="W"/>
    <s v="(KSC B/B)"/>
    <n v="1500"/>
    <s v="완제품"/>
    <s v="AVSSXF B/B 0.3SQ"/>
    <s v="A/R송장 (IN)"/>
    <n v="150000"/>
    <s v="M"/>
    <n v="513"/>
    <n v="0.01"/>
    <n v="13003.8"/>
  </r>
  <r>
    <x v="3"/>
    <s v="顾客"/>
    <s v="內需"/>
    <s v="-無-"/>
    <s v="C00011"/>
    <x v="0"/>
    <s v="Kyungshin Cable CO.,LTD"/>
    <s v="자동차(조사)"/>
    <s v="AVSSXF"/>
    <n v="150002976"/>
    <s v="AVSSXF"/>
    <s v="0.3SQ"/>
    <s v="L"/>
    <s v="(KSC B/B)"/>
    <n v="1500"/>
    <s v="완제품"/>
    <s v="AVSSXF B/B 0.3SQ"/>
    <s v="A/R송장 (IN)"/>
    <n v="300000"/>
    <s v="M"/>
    <n v="1026"/>
    <n v="0.01"/>
    <n v="26007.59"/>
  </r>
  <r>
    <x v="3"/>
    <s v="顾客"/>
    <s v="內需"/>
    <s v="-無-"/>
    <s v="C00011"/>
    <x v="0"/>
    <s v="Kyungshin Cable CO.,LTD"/>
    <s v="자동차(조사)"/>
    <s v="AVSSXF"/>
    <n v="150002973"/>
    <s v="AVSSXF"/>
    <s v="0.3SQ"/>
    <s v="G"/>
    <s v="(KSC B/B)"/>
    <n v="1500"/>
    <s v="완제품"/>
    <s v="AVSSXF B/B 0.3SQ"/>
    <s v="A/R송장 (IN)"/>
    <n v="150000"/>
    <s v="M"/>
    <n v="513"/>
    <n v="0.01"/>
    <n v="13003.8"/>
  </r>
  <r>
    <x v="3"/>
    <s v="顾客"/>
    <s v="內需"/>
    <s v="-無-"/>
    <s v="C00011"/>
    <x v="0"/>
    <s v="Kyungshin Cable CO.,LTD"/>
    <s v="자동차(조사)"/>
    <s v="AVSSXF"/>
    <n v="150002968"/>
    <s v="AVSSXF"/>
    <s v="0.3SQ"/>
    <s v="Br"/>
    <s v="(KSC B/B)"/>
    <n v="1500"/>
    <s v="완제품"/>
    <s v="AVSSXF B/B 0.3SQ"/>
    <s v="A/R송장 (IN)"/>
    <n v="75000"/>
    <s v="M"/>
    <n v="256.5"/>
    <n v="0.01"/>
    <n v="6501.9"/>
  </r>
  <r>
    <x v="3"/>
    <s v="顾客"/>
    <s v="內需"/>
    <s v="-無-"/>
    <s v="C00011"/>
    <x v="0"/>
    <s v="Kyungshin Cable CO.,LTD"/>
    <s v="자동차(조사)"/>
    <s v="AVSSXF"/>
    <n v="150002965"/>
    <s v="AVSSXF"/>
    <s v="0.3SQ"/>
    <s v="B"/>
    <s v="(KSC B/B)"/>
    <n v="1500"/>
    <s v="완제품"/>
    <s v="AVSSXF B/B 0.3SQ"/>
    <s v="A/R송장 (IN)"/>
    <n v="88500"/>
    <s v="M"/>
    <n v="302.67"/>
    <n v="0.01"/>
    <n v="7672.24"/>
  </r>
  <r>
    <x v="3"/>
    <s v="顾客"/>
    <s v="內需"/>
    <s v="-無-"/>
    <s v="C00011"/>
    <x v="0"/>
    <s v="Kyungshin Cable CO.,LTD"/>
    <s v="자동차(조사)"/>
    <s v="AVSSXF"/>
    <n v="150002972"/>
    <s v="AVSSXF"/>
    <s v="0.3SQ"/>
    <s v="G/O"/>
    <s v="(KSC B/B)"/>
    <n v="1500"/>
    <s v="완제품"/>
    <s v="AVSSXF B/B 0.3SQ"/>
    <s v="A/R송장 (IN)"/>
    <n v="150000"/>
    <s v="M"/>
    <n v="513"/>
    <n v="0.01"/>
    <n v="13003.8"/>
  </r>
  <r>
    <x v="3"/>
    <s v="顾客"/>
    <s v="內需"/>
    <s v="-無-"/>
    <s v="C00011"/>
    <x v="0"/>
    <s v="Kyungshin Cable CO.,LTD"/>
    <s v="자동차(조사)"/>
    <s v="AVSSXF"/>
    <n v="150002974"/>
    <s v="AVSSXF"/>
    <s v="0.3SQ"/>
    <s v="L/B"/>
    <s v="(KSC B/B)"/>
    <n v="1500"/>
    <s v="완제품"/>
    <s v="AVSSXF B/B 0.3SQ"/>
    <s v="A/R송장 (IN)"/>
    <n v="150000"/>
    <s v="M"/>
    <n v="513"/>
    <n v="0.01"/>
    <n v="13003.8"/>
  </r>
  <r>
    <x v="3"/>
    <s v="顾客"/>
    <s v="內需"/>
    <s v="-無-"/>
    <s v="C00011"/>
    <x v="0"/>
    <s v="Kyungshin Cable CO.,LTD"/>
    <s v="자동차(조사)"/>
    <s v="AVSSXF"/>
    <n v="150002971"/>
    <s v="AVSSXF"/>
    <s v="0.3SQ"/>
    <s v="G/B"/>
    <s v="(KSC B/B)"/>
    <n v="1500"/>
    <s v="완제품"/>
    <s v="AVSSXF B/B 0.3SQ"/>
    <s v="A/R송장 (IN)"/>
    <n v="150000"/>
    <s v="M"/>
    <n v="513"/>
    <n v="0.01"/>
    <n v="13003.8"/>
  </r>
  <r>
    <x v="3"/>
    <s v="顾客"/>
    <s v="內需"/>
    <s v="-無-"/>
    <s v="C00011"/>
    <x v="0"/>
    <s v="Kyungshin Cable CO.,LTD"/>
    <s v="자동차(조사)"/>
    <s v="AVSSXF"/>
    <n v="150002987"/>
    <s v="AVSSXF"/>
    <s v="0.3SQ"/>
    <s v="Y"/>
    <s v="(KSC B/B)"/>
    <n v="1500"/>
    <s v="완제품"/>
    <s v="AVSSXF B/B 0.3SQ"/>
    <s v="A/R송장 (IN)"/>
    <n v="150000"/>
    <s v="M"/>
    <n v="513"/>
    <n v="0.01"/>
    <n v="13003.8"/>
  </r>
  <r>
    <x v="3"/>
    <s v="顾客"/>
    <s v="內需"/>
    <s v="-無-"/>
    <s v="C00011"/>
    <x v="0"/>
    <s v="Kyungshin Cable CO.,LTD"/>
    <s v="자동차(조사)"/>
    <s v="AVSSXF"/>
    <n v="150002978"/>
    <s v="AVSSXF"/>
    <s v="0.3SQ"/>
    <s v="P"/>
    <s v="(KSC B/B)"/>
    <n v="1500"/>
    <s v="완제품"/>
    <s v="AVSSXF B/B 0.3SQ"/>
    <s v="A/R송장 (IN)"/>
    <n v="300000"/>
    <s v="M"/>
    <n v="1026"/>
    <n v="0.01"/>
    <n v="26007.59"/>
  </r>
  <r>
    <x v="3"/>
    <s v="顾客"/>
    <s v="內需"/>
    <s v="-無-"/>
    <s v="C00011"/>
    <x v="0"/>
    <s v="Kyungshin Cable CO.,LTD"/>
    <s v="자동차(조사)"/>
    <s v="AVSSXF"/>
    <n v="150002981"/>
    <s v="AVSSXF"/>
    <s v="0.3SQ"/>
    <s v="R"/>
    <s v="(KSC B/B)"/>
    <n v="1500"/>
    <s v="완제품"/>
    <s v="AVSSXF B/B 0.3SQ"/>
    <s v="A/R송장 (IN)"/>
    <n v="300000"/>
    <s v="M"/>
    <n v="1026"/>
    <n v="0.01"/>
    <n v="26007.59"/>
  </r>
  <r>
    <x v="3"/>
    <s v="顾客"/>
    <s v="內需"/>
    <s v="-無-"/>
    <s v="C00011"/>
    <x v="0"/>
    <s v="Kyungshin Cable CO.,LTD"/>
    <s v="자동차(조사)"/>
    <s v="AVSSXF"/>
    <n v="150002963"/>
    <s v="AVSSXF"/>
    <s v="0.3SQ"/>
    <s v="Gr"/>
    <s v="(KSC B/B)"/>
    <n v="1500"/>
    <s v="완제품"/>
    <s v="AVSSXF B/B 0.3SQ"/>
    <s v="A/R송장 (IN)"/>
    <n v="150000"/>
    <s v="M"/>
    <n v="513"/>
    <n v="0.01"/>
    <n v="13003.8"/>
  </r>
  <r>
    <x v="3"/>
    <s v="顾客"/>
    <s v="內需"/>
    <s v="-無-"/>
    <s v="C00011"/>
    <x v="0"/>
    <s v="Kyungshin Cable CO.,LTD"/>
    <s v="자동차(조사)"/>
    <s v="AVSSXF"/>
    <n v="150002972"/>
    <s v="AVSSXF"/>
    <s v="0.3SQ"/>
    <s v="G/O"/>
    <s v="(KSC B/B)"/>
    <n v="1500"/>
    <s v="완제품"/>
    <s v="AVSSXF B/B 0.3SQ"/>
    <s v="A/R송장 (IN)"/>
    <n v="150000"/>
    <s v="M"/>
    <n v="513"/>
    <n v="0.01"/>
    <n v="13003.8"/>
  </r>
  <r>
    <x v="3"/>
    <s v="顾客"/>
    <s v="內需"/>
    <s v="-無-"/>
    <s v="C00011"/>
    <x v="0"/>
    <s v="Kyungshin Cable CO.,LTD"/>
    <s v="자동차(조사)"/>
    <s v="AVSSXF"/>
    <n v="150002971"/>
    <s v="AVSSXF"/>
    <s v="0.3SQ"/>
    <s v="G/B"/>
    <s v="(KSC B/B)"/>
    <n v="1500"/>
    <s v="완제품"/>
    <s v="AVSSXF B/B 0.3SQ"/>
    <s v="A/R송장 (IN)"/>
    <n v="150000"/>
    <s v="M"/>
    <n v="513"/>
    <n v="0.01"/>
    <n v="13003.8"/>
  </r>
  <r>
    <x v="3"/>
    <s v="顾客"/>
    <s v="內需"/>
    <s v="-無-"/>
    <s v="C00011"/>
    <x v="0"/>
    <s v="Kyungshin Cable CO.,LTD"/>
    <s v="자동차(조사)"/>
    <s v="AVSSXF"/>
    <n v="150002966"/>
    <s v="AVSSXF"/>
    <s v="0.3SQ"/>
    <s v="Br/B"/>
    <s v="(KSC B/B)"/>
    <n v="1500"/>
    <s v="완제품"/>
    <s v="AVSSXF B/B 0.3SQ"/>
    <s v="A/R송장 (IN)"/>
    <n v="150000"/>
    <s v="M"/>
    <n v="513"/>
    <n v="0.01"/>
    <n v="13003.8"/>
  </r>
  <r>
    <x v="3"/>
    <s v="顾客"/>
    <s v="內需"/>
    <s v="-無-"/>
    <s v="C00011"/>
    <x v="0"/>
    <s v="Kyungshin Cable CO.,LTD"/>
    <s v="자동차(조사)"/>
    <s v="AVSSXF"/>
    <n v="150002979"/>
    <s v="AVSSXF"/>
    <s v="0.3SQ"/>
    <s v="R/B"/>
    <s v="(KSC B/B)"/>
    <n v="1500"/>
    <s v="완제품"/>
    <s v="AVSSXF B/B 0.3SQ"/>
    <s v="A/R송장 (IN)"/>
    <n v="150000"/>
    <s v="M"/>
    <n v="513"/>
    <n v="0.01"/>
    <n v="13003.8"/>
  </r>
  <r>
    <x v="3"/>
    <s v="顾客"/>
    <s v="內需"/>
    <s v="-無-"/>
    <s v="C00011"/>
    <x v="0"/>
    <s v="Kyungshin Cable CO.,LTD"/>
    <s v="자동차(조사)"/>
    <s v="AVSSXF"/>
    <n v="150002987"/>
    <s v="AVSSXF"/>
    <s v="0.3SQ"/>
    <s v="Y"/>
    <s v="(KSC B/B)"/>
    <n v="1500"/>
    <s v="완제품"/>
    <s v="AVSSXF B/B 0.3SQ"/>
    <s v="A/R송장 (IN)"/>
    <n v="136500"/>
    <s v="M"/>
    <n v="466.83"/>
    <n v="0.01"/>
    <n v="11833.46"/>
  </r>
  <r>
    <x v="3"/>
    <s v="顾客"/>
    <s v="內需"/>
    <s v="-無-"/>
    <s v="C00011"/>
    <x v="0"/>
    <s v="Kyungshin Cable CO.,LTD"/>
    <s v="자동차(조사)"/>
    <s v="AVSSXF"/>
    <n v="150002987"/>
    <s v="AVSSXF"/>
    <s v="0.3SQ"/>
    <s v="Y"/>
    <s v="(KSC B/B)"/>
    <n v="1500"/>
    <s v="완제품"/>
    <s v="AVSSXF B/B 0.3SQ"/>
    <s v="A/R송장 (IN)"/>
    <n v="163500"/>
    <s v="M"/>
    <n v="559.16999999999996"/>
    <n v="0.01"/>
    <n v="14174.14"/>
  </r>
  <r>
    <x v="3"/>
    <s v="顾客"/>
    <s v="內需"/>
    <s v="-無-"/>
    <s v="C00011"/>
    <x v="0"/>
    <s v="Kyungshin Cable CO.,LTD"/>
    <s v="자동차(조사)"/>
    <s v="AVSSXF"/>
    <n v="150002968"/>
    <s v="AVSSXF"/>
    <s v="0.3SQ"/>
    <s v="Br"/>
    <s v="(KSC B/B)"/>
    <n v="1500"/>
    <s v="완제품"/>
    <s v="AVSSXF B/B 0.3SQ"/>
    <s v="A/R송장 (IN)"/>
    <n v="300000"/>
    <s v="M"/>
    <n v="1026"/>
    <n v="0.01"/>
    <n v="26007.59"/>
  </r>
  <r>
    <x v="3"/>
    <s v="顾客"/>
    <s v="內需"/>
    <s v="-無-"/>
    <s v="C00011"/>
    <x v="0"/>
    <s v="Kyungshin Cable CO.,LTD"/>
    <s v="자동차(조사)"/>
    <s v="AVSSXF"/>
    <n v="150002965"/>
    <s v="AVSSXF"/>
    <s v="0.3SQ"/>
    <s v="B"/>
    <s v="(KSC B/B)"/>
    <n v="1500"/>
    <s v="완제품"/>
    <s v="AVSSXF B/B 0.3SQ"/>
    <s v="A/R송장 (IN)"/>
    <n v="300000"/>
    <s v="M"/>
    <n v="1026"/>
    <n v="0.01"/>
    <n v="26007.59"/>
  </r>
  <r>
    <x v="3"/>
    <s v="顾客"/>
    <s v="內需"/>
    <s v="-無-"/>
    <s v="C00011"/>
    <x v="0"/>
    <s v="Kyungshin Cable CO.,LTD"/>
    <s v="자동차(조사)"/>
    <s v="AVSSXF"/>
    <n v="150002970"/>
    <s v="AVSSXF"/>
    <s v="0.3SQ"/>
    <s v="O"/>
    <s v="(KSC B/B)"/>
    <n v="1500"/>
    <s v="완제품"/>
    <s v="AVSSXF B/B 0.3SQ"/>
    <s v="A/R송장 (IN)"/>
    <n v="150000"/>
    <s v="M"/>
    <n v="513"/>
    <n v="0.01"/>
    <n v="13003.8"/>
  </r>
  <r>
    <x v="3"/>
    <s v="顾客"/>
    <s v="內需"/>
    <s v="-無-"/>
    <s v="C00011"/>
    <x v="0"/>
    <s v="Kyungshin Cable CO.,LTD"/>
    <s v="자동차(조사)"/>
    <s v="AVSSXF"/>
    <n v="150002982"/>
    <s v="AVSSXF"/>
    <s v="0.3SQ"/>
    <s v="W/B"/>
    <s v="(KSC B/B)"/>
    <n v="1500"/>
    <s v="완제품"/>
    <s v="AVSSXF B/B 0.3SQ"/>
    <s v="A/R송장 (IN)"/>
    <n v="150000"/>
    <s v="M"/>
    <n v="513"/>
    <n v="0.01"/>
    <n v="13003.8"/>
  </r>
  <r>
    <x v="3"/>
    <s v="顾客"/>
    <s v="內需"/>
    <s v="-無-"/>
    <s v="C00011"/>
    <x v="0"/>
    <s v="Kyungshin Cable CO.,LTD"/>
    <s v="자동차(조사)"/>
    <s v="AVSSXF"/>
    <n v="150002973"/>
    <s v="AVSSXF"/>
    <s v="0.3SQ"/>
    <s v="G"/>
    <s v="(KSC B/B)"/>
    <n v="1500"/>
    <s v="완제품"/>
    <s v="AVSSXF B/B 0.3SQ"/>
    <s v="A/R송장 (IN)"/>
    <n v="150000"/>
    <s v="M"/>
    <n v="513"/>
    <n v="0.01"/>
    <n v="13003.8"/>
  </r>
  <r>
    <x v="3"/>
    <s v="顾客"/>
    <s v="內需"/>
    <s v="-無-"/>
    <s v="C00011"/>
    <x v="0"/>
    <s v="Kyungshin Cable CO.,LTD"/>
    <s v="자동차(조사)"/>
    <s v="AVSSXF"/>
    <n v="150002984"/>
    <s v="AVSSXF"/>
    <s v="0.3SQ"/>
    <s v="W"/>
    <s v="(KSC B/B)"/>
    <n v="1500"/>
    <s v="완제품"/>
    <s v="AVSSXF B/B 0.3SQ"/>
    <s v="A/R송장 (IN)"/>
    <n v="150000"/>
    <s v="M"/>
    <n v="513"/>
    <n v="0.01"/>
    <n v="13003.8"/>
  </r>
  <r>
    <x v="3"/>
    <s v="顾客"/>
    <s v="內需"/>
    <s v="-無-"/>
    <s v="C00011"/>
    <x v="0"/>
    <s v="Kyungshin Cable CO.,LTD"/>
    <s v="자동차(조사)"/>
    <s v="AVSSXF"/>
    <n v="150002976"/>
    <s v="AVSSXF"/>
    <s v="0.3SQ"/>
    <s v="L"/>
    <s v="(KSC B/B)"/>
    <n v="1500"/>
    <s v="완제품"/>
    <s v="AVSSXF B/B 0.3SQ"/>
    <s v="A/R송장 (IN)"/>
    <n v="150000"/>
    <s v="M"/>
    <n v="513"/>
    <n v="0.01"/>
    <n v="13003.8"/>
  </r>
  <r>
    <x v="3"/>
    <s v="顾客"/>
    <s v="內需"/>
    <s v="-無-"/>
    <s v="C00011"/>
    <x v="0"/>
    <s v="Kyungshin Cable CO.,LTD"/>
    <s v="자동차(조사)"/>
    <s v="AVSSXF"/>
    <n v="150002970"/>
    <s v="AVSSXF"/>
    <s v="0.3SQ"/>
    <s v="O"/>
    <s v="(KSC B/B)"/>
    <n v="1500"/>
    <s v="완제품"/>
    <s v="AVSSXF B/B 0.3SQ"/>
    <s v="A/R송장 (IN)"/>
    <n v="300000"/>
    <s v="M"/>
    <n v="1026"/>
    <n v="0.01"/>
    <n v="26007.59"/>
  </r>
  <r>
    <x v="3"/>
    <s v="顾客"/>
    <s v="內需"/>
    <s v="-無-"/>
    <s v="C00011"/>
    <x v="0"/>
    <s v="Kyungshin Cable CO.,LTD"/>
    <s v="자동차(조사)"/>
    <s v="AVSSXF"/>
    <n v="150002973"/>
    <s v="AVSSXF"/>
    <s v="0.3SQ"/>
    <s v="G"/>
    <s v="(KSC B/B)"/>
    <n v="1500"/>
    <s v="완제품"/>
    <s v="AVSSXF B/B 0.3SQ"/>
    <s v="A/R송장 (IN)"/>
    <n v="300000"/>
    <s v="M"/>
    <n v="1026"/>
    <n v="0.01"/>
    <n v="26007.59"/>
  </r>
  <r>
    <x v="3"/>
    <s v="顾客"/>
    <s v="內需"/>
    <s v="-無-"/>
    <s v="C00011"/>
    <x v="0"/>
    <s v="Kyungshin Cable CO.,LTD"/>
    <s v="자동차(조사)"/>
    <s v="AVSSXF"/>
    <n v="150002984"/>
    <s v="AVSSXF"/>
    <s v="0.3SQ"/>
    <s v="W"/>
    <s v="(KSC B/B)"/>
    <n v="1500"/>
    <s v="완제품"/>
    <s v="AVSSXF B/B 0.3SQ"/>
    <s v="A/R송장 (IN)"/>
    <n v="300000"/>
    <s v="M"/>
    <n v="1026"/>
    <n v="0.01"/>
    <n v="26007.59"/>
  </r>
  <r>
    <x v="3"/>
    <s v="顾客"/>
    <s v="內需"/>
    <s v="-無-"/>
    <s v="C00011"/>
    <x v="0"/>
    <s v="Kyungshin Cable CO.,LTD"/>
    <s v="자동차(조사)"/>
    <s v="AVSSXF"/>
    <n v="150002976"/>
    <s v="AVSSXF"/>
    <s v="0.3SQ"/>
    <s v="L"/>
    <s v="(KSC B/B)"/>
    <n v="1500"/>
    <s v="완제품"/>
    <s v="AVSSXF B/B 0.3SQ"/>
    <s v="A/R송장 (IN)"/>
    <n v="300000"/>
    <s v="M"/>
    <n v="1026"/>
    <n v="0.01"/>
    <n v="26007.59"/>
  </r>
  <r>
    <x v="3"/>
    <s v="顾客"/>
    <s v="內需"/>
    <s v="-無-"/>
    <s v="C00011"/>
    <x v="0"/>
    <s v="Kyungshin Cable CO.,LTD"/>
    <s v="자동차(조사)"/>
    <s v="AVSSXF"/>
    <n v="150002974"/>
    <s v="AVSSXF"/>
    <s v="0.3SQ"/>
    <s v="L/B"/>
    <s v="(KSC B/B)"/>
    <n v="1500"/>
    <s v="완제품"/>
    <s v="AVSSXF B/B 0.3SQ"/>
    <s v="A/R송장 (IN)"/>
    <n v="150000"/>
    <s v="M"/>
    <n v="513"/>
    <n v="0.01"/>
    <n v="13003.8"/>
  </r>
  <r>
    <x v="3"/>
    <s v="顾客"/>
    <s v="內需"/>
    <s v="-無-"/>
    <s v="C00011"/>
    <x v="0"/>
    <s v="Kyungshin Cable CO.,LTD"/>
    <s v="자동차(조사)"/>
    <s v="AVSSXF"/>
    <n v="150003031"/>
    <s v="AVSSXF"/>
    <s v="0.5SQ"/>
    <s v="W"/>
    <s v="(KSC B/B)"/>
    <n v="1000"/>
    <s v="완제품"/>
    <s v="AVSSXF B/B 0.5SQ"/>
    <s v="A/R송장 (IN)"/>
    <n v="100000"/>
    <s v="M"/>
    <n v="482"/>
    <n v="0.01"/>
    <n v="7887.55"/>
  </r>
  <r>
    <x v="3"/>
    <s v="顾客"/>
    <s v="內需"/>
    <s v="-無-"/>
    <s v="C00011"/>
    <x v="0"/>
    <s v="Kyungshin Cable CO.,LTD"/>
    <s v="자동차(조사)"/>
    <s v="AVSSXF"/>
    <n v="150002968"/>
    <s v="AVSSXF"/>
    <s v="0.3SQ"/>
    <s v="Br"/>
    <s v="(KSC B/B)"/>
    <n v="1500"/>
    <s v="완제품"/>
    <s v="AVSSXF B/B 0.3SQ"/>
    <s v="A/R송장 (IN)"/>
    <n v="300000"/>
    <s v="M"/>
    <n v="1026"/>
    <n v="0.01"/>
    <n v="26007.59"/>
  </r>
  <r>
    <x v="3"/>
    <s v="顾客"/>
    <s v="內需"/>
    <s v="-無-"/>
    <s v="C00011"/>
    <x v="0"/>
    <s v="Kyungshin Cable CO.,LTD"/>
    <s v="자동차(조사)"/>
    <s v="AVSSXF"/>
    <n v="150002966"/>
    <s v="AVSSXF"/>
    <s v="0.3SQ"/>
    <s v="Br/B"/>
    <s v="(KSC B/B)"/>
    <n v="1500"/>
    <s v="완제품"/>
    <s v="AVSSXF B/B 0.3SQ"/>
    <s v="A/R송장 (IN)"/>
    <n v="150000"/>
    <s v="M"/>
    <n v="513"/>
    <n v="0.01"/>
    <n v="13003.8"/>
  </r>
  <r>
    <x v="3"/>
    <s v="顾客"/>
    <s v="內需"/>
    <s v="-無-"/>
    <s v="C00011"/>
    <x v="0"/>
    <s v="Kyungshin Cable CO.,LTD"/>
    <s v="자동차(조사)"/>
    <s v="AVSSXF"/>
    <n v="150002971"/>
    <s v="AVSSXF"/>
    <s v="0.3SQ"/>
    <s v="G/B"/>
    <s v="(KSC B/B)"/>
    <n v="1500"/>
    <s v="완제품"/>
    <s v="AVSSXF B/B 0.3SQ"/>
    <s v="A/R송장 (IN)"/>
    <n v="150000"/>
    <s v="M"/>
    <n v="513"/>
    <n v="0.01"/>
    <n v="13003.8"/>
  </r>
  <r>
    <x v="3"/>
    <s v="顾客"/>
    <s v="內需"/>
    <s v="-無-"/>
    <s v="C00011"/>
    <x v="0"/>
    <s v="Kyungshin Cable CO.,LTD"/>
    <s v="자동차(조사)"/>
    <s v="AVSSXF"/>
    <n v="150002972"/>
    <s v="AVSSXF"/>
    <s v="0.3SQ"/>
    <s v="G/O"/>
    <s v="(KSC B/B)"/>
    <n v="1500"/>
    <s v="완제품"/>
    <s v="AVSSXF B/B 0.3SQ"/>
    <s v="A/R송장 (IN)"/>
    <n v="150000"/>
    <s v="M"/>
    <n v="513"/>
    <n v="0.01"/>
    <n v="13003.8"/>
  </r>
  <r>
    <x v="3"/>
    <s v="顾客"/>
    <s v="內需"/>
    <s v="-無-"/>
    <s v="C00011"/>
    <x v="0"/>
    <s v="Kyungshin Cable CO.,LTD"/>
    <s v="자동차(조사)"/>
    <s v="AVSSXF"/>
    <n v="150002963"/>
    <s v="AVSSXF"/>
    <s v="0.3SQ"/>
    <s v="Gr"/>
    <s v="(KSC B/B)"/>
    <n v="1500"/>
    <s v="완제품"/>
    <s v="AVSSXF B/B 0.3SQ"/>
    <s v="A/R송장 (IN)"/>
    <n v="150000"/>
    <s v="M"/>
    <n v="513"/>
    <n v="0.01"/>
    <n v="13003.8"/>
  </r>
  <r>
    <x v="3"/>
    <s v="顾客"/>
    <s v="內需"/>
    <s v="-無-"/>
    <s v="C00011"/>
    <x v="0"/>
    <s v="Kyungshin Cable CO.,LTD"/>
    <s v="자동차(조사)"/>
    <s v="AVSSXF"/>
    <n v="150002974"/>
    <s v="AVSSXF"/>
    <s v="0.3SQ"/>
    <s v="L/B"/>
    <s v="(KSC B/B)"/>
    <n v="1500"/>
    <s v="완제품"/>
    <s v="AVSSXF B/B 0.3SQ"/>
    <s v="A/R송장 (IN)"/>
    <n v="150000"/>
    <s v="M"/>
    <n v="513"/>
    <n v="0.01"/>
    <n v="13003.8"/>
  </r>
  <r>
    <x v="3"/>
    <s v="顾客"/>
    <s v="內需"/>
    <s v="-無-"/>
    <s v="C00011"/>
    <x v="0"/>
    <s v="Kyungshin Cable CO.,LTD"/>
    <s v="자동차(조사)"/>
    <s v="AVSSXF"/>
    <n v="150002975"/>
    <s v="AVSSXF"/>
    <s v="0.3SQ"/>
    <s v="L/O"/>
    <s v="(KSC B/B)"/>
    <n v="1500"/>
    <s v="완제품"/>
    <s v="AVSSXF B/B 0.3SQ"/>
    <s v="A/R송장 (IN)"/>
    <n v="150000"/>
    <s v="M"/>
    <n v="513"/>
    <n v="0.01"/>
    <n v="13003.8"/>
  </r>
  <r>
    <x v="3"/>
    <s v="顾客"/>
    <s v="內需"/>
    <s v="-無-"/>
    <s v="C00011"/>
    <x v="0"/>
    <s v="Kyungshin Cable CO.,LTD"/>
    <s v="자동차(조사)"/>
    <s v="AVSSXF"/>
    <n v="150002987"/>
    <s v="AVSSXF"/>
    <s v="0.3SQ"/>
    <s v="Y"/>
    <s v="(KSC B/B)"/>
    <n v="1500"/>
    <s v="완제품"/>
    <s v="AVSSXF B/B 0.3SQ"/>
    <s v="A/R송장 (IN)"/>
    <n v="150000"/>
    <s v="M"/>
    <n v="513"/>
    <n v="0.01"/>
    <n v="13003.8"/>
  </r>
  <r>
    <x v="3"/>
    <s v="顾客"/>
    <s v="內需"/>
    <s v="-無-"/>
    <s v="C00011"/>
    <x v="0"/>
    <s v="Kyungshin Cable CO.,LTD"/>
    <s v="자동차(조사)"/>
    <s v="AVSSXF"/>
    <n v="150003037"/>
    <s v="AVSSXF"/>
    <s v="0.5SQ"/>
    <s v="Y"/>
    <s v="(KSC B/B)"/>
    <n v="1000"/>
    <s v="완제품"/>
    <s v="AVSSXF B/B 0.5SQ"/>
    <s v="A/R송장 (IN)"/>
    <n v="100000"/>
    <s v="M"/>
    <n v="482"/>
    <n v="0.01"/>
    <n v="7887.55"/>
  </r>
  <r>
    <x v="3"/>
    <s v="顾客"/>
    <s v="內需"/>
    <s v="-無-"/>
    <s v="C00011"/>
    <x v="0"/>
    <s v="Kyungshin Cable CO.,LTD"/>
    <s v="자동차(조사)"/>
    <s v="AVSSXF"/>
    <n v="150002973"/>
    <s v="AVSSXF"/>
    <s v="0.3SQ"/>
    <s v="G"/>
    <s v="(KSC B/B)"/>
    <n v="1500"/>
    <s v="완제품"/>
    <s v="AVSSXF B/B 0.3SQ"/>
    <s v="A/R송장 (IN)"/>
    <n v="300000"/>
    <s v="M"/>
    <n v="1026"/>
    <n v="0.01"/>
    <n v="26007.59"/>
  </r>
  <r>
    <x v="3"/>
    <s v="顾客"/>
    <s v="內需"/>
    <s v="-無-"/>
    <s v="C00011"/>
    <x v="0"/>
    <s v="Kyungshin Cable CO.,LTD"/>
    <s v="자동차(조사)"/>
    <s v="AVSSXF"/>
    <n v="150002976"/>
    <s v="AVSSXF"/>
    <s v="0.3SQ"/>
    <s v="L"/>
    <s v="(KSC B/B)"/>
    <n v="1500"/>
    <s v="완제품"/>
    <s v="AVSSXF B/B 0.3SQ"/>
    <s v="A/R송장 (IN)"/>
    <n v="300000"/>
    <s v="M"/>
    <n v="1026"/>
    <n v="0.01"/>
    <n v="26007.59"/>
  </r>
  <r>
    <x v="3"/>
    <s v="顾客"/>
    <s v="內需"/>
    <s v="-無-"/>
    <s v="C00011"/>
    <x v="0"/>
    <s v="Kyungshin Cable CO.,LTD"/>
    <s v="자동차(조사)"/>
    <s v="AVSSXF"/>
    <n v="150002970"/>
    <s v="AVSSXF"/>
    <s v="0.3SQ"/>
    <s v="O"/>
    <s v="(KSC B/B)"/>
    <n v="1500"/>
    <s v="완제품"/>
    <s v="AVSSXF B/B 0.3SQ"/>
    <s v="A/R송장 (IN)"/>
    <n v="300000"/>
    <s v="M"/>
    <n v="1026"/>
    <n v="0.01"/>
    <n v="26007.59"/>
  </r>
  <r>
    <x v="3"/>
    <s v="顾客"/>
    <s v="內需"/>
    <s v="-無-"/>
    <s v="C00011"/>
    <x v="0"/>
    <s v="Kyungshin Cable CO.,LTD"/>
    <s v="자동차(조사)"/>
    <s v="AVSSXF"/>
    <n v="150002978"/>
    <s v="AVSSXF"/>
    <s v="0.3SQ"/>
    <s v="P"/>
    <s v="(KSC B/B)"/>
    <n v="1500"/>
    <s v="완제품"/>
    <s v="AVSSXF B/B 0.3SQ"/>
    <s v="A/R송장 (IN)"/>
    <n v="300000"/>
    <s v="M"/>
    <n v="1026"/>
    <n v="0.01"/>
    <n v="26007.59"/>
  </r>
  <r>
    <x v="3"/>
    <s v="顾客"/>
    <s v="內需"/>
    <s v="-無-"/>
    <s v="C00011"/>
    <x v="0"/>
    <s v="Kyungshin Cable CO.,LTD"/>
    <s v="자동차(조사)"/>
    <s v="AVSSXF"/>
    <n v="150002977"/>
    <s v="AVSSXF"/>
    <s v="0.3SQ"/>
    <s v="P/B"/>
    <s v="(KSC B/B)"/>
    <n v="1500"/>
    <s v="완제품"/>
    <s v="AVSSXF B/B 0.3SQ"/>
    <s v="A/R송장 (IN)"/>
    <n v="150000"/>
    <s v="M"/>
    <n v="513"/>
    <n v="0.01"/>
    <n v="13003.8"/>
  </r>
  <r>
    <x v="3"/>
    <s v="顾客"/>
    <s v="內需"/>
    <s v="-無-"/>
    <s v="C00011"/>
    <x v="0"/>
    <s v="Kyungshin Cable CO.,LTD"/>
    <s v="자동차(조사)"/>
    <s v="AVSSXF"/>
    <n v="150003039"/>
    <s v="AVSSXF"/>
    <s v="0.75SQ"/>
    <s v="Gr"/>
    <s v="(KSC B/B)"/>
    <n v="1000"/>
    <s v="완제품"/>
    <s v="AVSSXF B/B 0.75SQ"/>
    <s v="A/R송장 (IN)"/>
    <n v="100000"/>
    <s v="M"/>
    <n v="706"/>
    <n v="0.01"/>
    <n v="8100.73"/>
  </r>
  <r>
    <x v="3"/>
    <s v="顾客"/>
    <s v="內需"/>
    <s v="-無-"/>
    <s v="C00020"/>
    <x v="12"/>
    <s v="盐城市晟广达汽车零部件有限公司"/>
    <s v="자동차(조사)"/>
    <s v="AVSSXF"/>
    <n v="191000004"/>
    <s v="AVSSXF"/>
    <s v="0.3SQ"/>
    <s v="B/W"/>
    <m/>
    <n v="1500"/>
    <s v="완제품"/>
    <s v="AVSSXF 0.3SQ(완제품)"/>
    <s v="A/R송장 (IN)"/>
    <n v="9000"/>
    <s v="M"/>
    <n v="30.78"/>
    <n v="0.32"/>
    <n v="2844.9"/>
  </r>
  <r>
    <x v="3"/>
    <s v="顾客"/>
    <s v="內需"/>
    <s v="-無-"/>
    <s v="C00020"/>
    <x v="12"/>
    <s v="盐城市晟广达汽车零部件有限公司"/>
    <s v="자동차(조사)"/>
    <s v="AVSSXF"/>
    <n v="100012976"/>
    <s v="AVSSXF"/>
    <s v="0.3SQ"/>
    <s v="R/Y"/>
    <m/>
    <n v="1500"/>
    <s v="완제품"/>
    <s v="AVSSXF 0.3SQ(완제품)"/>
    <s v="A/R송장 (IN)"/>
    <n v="9000"/>
    <s v="M"/>
    <n v="30.78"/>
    <n v="0.32"/>
    <n v="2844.9"/>
  </r>
  <r>
    <x v="3"/>
    <s v="顾客"/>
    <s v="內需"/>
    <s v="-無-"/>
    <s v="C00020"/>
    <x v="12"/>
    <s v="盐城市晟广达汽车零部件有限公司"/>
    <s v="자동차(조사)"/>
    <s v="AVSSXF"/>
    <n v="191000004"/>
    <s v="AVSSXF"/>
    <s v="0.3SQ"/>
    <s v="B/W"/>
    <m/>
    <n v="1500"/>
    <s v="완제품"/>
    <s v="AVSSXF 0.3SQ(완제품)"/>
    <s v="A/R송장 (IN)"/>
    <n v="1500"/>
    <s v="M"/>
    <n v="5.13"/>
    <n v="0.32"/>
    <n v="474.15"/>
  </r>
  <r>
    <x v="3"/>
    <s v="顾客"/>
    <s v="內需"/>
    <s v="-無-"/>
    <s v="C00020"/>
    <x v="12"/>
    <s v="盐城市晟广达汽车零部件有限公司"/>
    <s v="자동차(조사)"/>
    <s v="AVSSXF"/>
    <n v="191000004"/>
    <s v="AVSSXF"/>
    <s v="0.3SQ"/>
    <s v="B/W"/>
    <m/>
    <n v="1500"/>
    <s v="완제품"/>
    <s v="AVSSXF 0.3SQ(완제품)"/>
    <s v="A/R송장 (IN)"/>
    <n v="3000"/>
    <s v="M"/>
    <n v="10.26"/>
    <n v="0.32"/>
    <n v="948.3"/>
  </r>
  <r>
    <x v="3"/>
    <s v="顾客"/>
    <s v="內需"/>
    <s v="-無-"/>
    <s v="C00020"/>
    <x v="12"/>
    <s v="盐城市晟广达汽车零部件有限公司"/>
    <s v="자동차(조사)"/>
    <s v="AVSSXF"/>
    <n v="191000004"/>
    <s v="AVSSXF"/>
    <s v="0.3SQ"/>
    <s v="B/W"/>
    <m/>
    <n v="1500"/>
    <s v="완제품"/>
    <s v="AVSSXF 0.3SQ(완제품)"/>
    <s v="A/R송장 (IN)"/>
    <n v="1500"/>
    <s v="M"/>
    <n v="5.13"/>
    <n v="0.32"/>
    <n v="474.15"/>
  </r>
  <r>
    <x v="3"/>
    <s v="顾客"/>
    <s v="內需"/>
    <s v="-無-"/>
    <s v="C00020"/>
    <x v="12"/>
    <s v="盐城市晟广达汽车零部件有限公司"/>
    <s v="자동차(조사)"/>
    <s v="AVSSXF"/>
    <n v="100012976"/>
    <s v="AVSSXF"/>
    <s v="0.3SQ"/>
    <s v="R/Y"/>
    <m/>
    <n v="1500"/>
    <s v="완제품"/>
    <s v="AVSSXF 0.3SQ(완제품)"/>
    <s v="A/R송장 (IN)"/>
    <n v="1500"/>
    <s v="M"/>
    <n v="5.13"/>
    <n v="0.32"/>
    <n v="474.15"/>
  </r>
  <r>
    <x v="3"/>
    <s v="顾客"/>
    <s v="內需"/>
    <s v="-無-"/>
    <s v="C00020"/>
    <x v="12"/>
    <s v="盐城市晟广达汽车零部件有限公司"/>
    <s v="자동차(조사)"/>
    <s v="AVSSXF"/>
    <n v="191000004"/>
    <s v="AVSSXF"/>
    <s v="0.3SQ"/>
    <s v="B/W"/>
    <m/>
    <n v="1500"/>
    <s v="완제품"/>
    <s v="AVSSXF 0.3SQ(완제품)"/>
    <s v="A/R송장 (IN)"/>
    <n v="42000"/>
    <s v="M"/>
    <n v="143.63999999999999"/>
    <n v="0.32"/>
    <n v="13276.2"/>
  </r>
  <r>
    <x v="3"/>
    <s v="顾客"/>
    <s v="內需"/>
    <s v="-無-"/>
    <s v="C00020"/>
    <x v="12"/>
    <s v="盐城市晟广达汽车零部件有限公司"/>
    <s v="자동차(조사)"/>
    <s v="AVSSXF"/>
    <n v="100012976"/>
    <s v="AVSSXF"/>
    <s v="0.3SQ"/>
    <s v="R/Y"/>
    <m/>
    <n v="1500"/>
    <s v="완제품"/>
    <s v="AVSSXF 0.3SQ(완제품)"/>
    <s v="A/R송장 (IN)"/>
    <n v="42000"/>
    <s v="M"/>
    <n v="143.63999999999999"/>
    <n v="0.32"/>
    <n v="13276.2"/>
  </r>
  <r>
    <x v="3"/>
    <s v="顾客"/>
    <s v="內需"/>
    <s v="-無-"/>
    <s v="C00020"/>
    <x v="12"/>
    <s v="盐城市晟广达汽车零部件有限公司"/>
    <s v="자동차(조사)"/>
    <s v="AVSSXF"/>
    <n v="191000004"/>
    <s v="AVSSXF"/>
    <s v="0.3SQ"/>
    <s v="B/W"/>
    <m/>
    <n v="1500"/>
    <s v="완제품"/>
    <s v="AVSSXF 0.3SQ(완제품)"/>
    <s v="A/R송장 (IN)"/>
    <n v="1500"/>
    <s v="M"/>
    <n v="5.13"/>
    <n v="0.32"/>
    <n v="474.15"/>
  </r>
  <r>
    <x v="3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7000"/>
    <s v="M"/>
    <n v="96.39"/>
    <n v="1.75"/>
    <n v="12249.3"/>
  </r>
  <r>
    <x v="3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1000"/>
    <s v="M"/>
    <n v="13.77"/>
    <n v="1.75"/>
    <n v="1749.9"/>
  </r>
  <r>
    <x v="3"/>
    <s v="顾客"/>
    <s v="內需"/>
    <s v="-無-"/>
    <s v="C00001"/>
    <x v="2"/>
    <s v="江苏京信电子有限公司(Cable)"/>
    <s v="자동차(특수)"/>
    <s v="SHIELD WIRE_일반"/>
    <n v="190005403"/>
    <s v="AVSS-BS"/>
    <s v="3x0.3SQ"/>
    <s v="Gr(B,W,Y)"/>
    <m/>
    <n v="300"/>
    <s v="완제품"/>
    <s v="AVSS-BS 3x0.3SQ(완제품)"/>
    <s v="A/R송장 (IN)"/>
    <n v="870"/>
    <s v="M"/>
    <n v="16.32"/>
    <n v="2.0299999999999998"/>
    <n v="1767.67"/>
  </r>
  <r>
    <x v="3"/>
    <s v="顾客"/>
    <s v="內需"/>
    <s v="-無-"/>
    <s v="C00001"/>
    <x v="2"/>
    <s v="江苏京信电子有限公司(Cable)"/>
    <s v="자동차(특수)"/>
    <s v="SHIELD WIRE_일반"/>
    <n v="190005403"/>
    <s v="AVSS-BS"/>
    <s v="3x0.3SQ"/>
    <s v="Gr(B,W,Y)"/>
    <m/>
    <n v="300"/>
    <s v="완제품"/>
    <s v="AVSS-BS 3x0.3SQ(완제품)"/>
    <s v="A/R송장 (IN)"/>
    <n v="900"/>
    <s v="M"/>
    <n v="16.88"/>
    <n v="2.0299999999999998"/>
    <n v="1828.62"/>
  </r>
  <r>
    <x v="3"/>
    <s v="顾客"/>
    <s v="內需"/>
    <s v="-無-"/>
    <s v="C00001"/>
    <x v="2"/>
    <s v="江苏京信电子有限公司(Cable)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6430"/>
    <s v="M"/>
    <n v="88.54"/>
    <n v="1.75"/>
    <n v="11251.86"/>
  </r>
  <r>
    <x v="3"/>
    <s v="顾客"/>
    <s v="內需"/>
    <s v="-無-"/>
    <s v="C00001"/>
    <x v="2"/>
    <s v="江苏京信电子有限公司(Cable)"/>
    <s v="자동차(특수)"/>
    <s v="SHIELD WIRE_일반"/>
    <n v="190005403"/>
    <s v="AVSS-BS"/>
    <s v="3x0.3SQ"/>
    <s v="Gr(B,W,Y)"/>
    <m/>
    <n v="300"/>
    <s v="완제품"/>
    <s v="AVSS-BS 3x0.3SQ(완제품)"/>
    <s v="A/R송장 (IN)"/>
    <n v="1500"/>
    <s v="M"/>
    <n v="28.14"/>
    <n v="2.0299999999999998"/>
    <n v="3047.7"/>
  </r>
  <r>
    <x v="3"/>
    <s v="顾客"/>
    <s v="內需"/>
    <s v="-無-"/>
    <s v="C00001"/>
    <x v="2"/>
    <s v="江苏京信电子有限公司(Cable)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2500"/>
    <s v="M"/>
    <n v="34.43"/>
    <n v="1.75"/>
    <n v="4374.75"/>
  </r>
  <r>
    <x v="3"/>
    <s v="顾客"/>
    <s v="內需"/>
    <s v="-無-"/>
    <s v="C00001"/>
    <x v="2"/>
    <s v="江苏京信电子有限公司(Cable)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1000"/>
    <s v="M"/>
    <n v="13.77"/>
    <n v="1.75"/>
    <n v="1749.9"/>
  </r>
  <r>
    <x v="3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14710"/>
    <s v="M"/>
    <n v="202.56"/>
    <n v="1.75"/>
    <n v="25741.03"/>
  </r>
  <r>
    <x v="3"/>
    <s v="顾客"/>
    <s v="內需"/>
    <s v="-無-"/>
    <s v="C00001"/>
    <x v="2"/>
    <s v="江苏京信电子有限公司(Cable)"/>
    <s v="자동차(특수)"/>
    <s v="SHIELD WIRE_일반"/>
    <n v="190005403"/>
    <s v="AVSS-BS"/>
    <s v="3x0.3SQ"/>
    <s v="Gr(B,W,Y)"/>
    <m/>
    <n v="300"/>
    <s v="완제품"/>
    <s v="AVSS-BS 3x0.3SQ(완제품)"/>
    <s v="A/R송장 (IN)"/>
    <n v="2100"/>
    <s v="M"/>
    <n v="39.4"/>
    <n v="2.0299999999999998"/>
    <n v="4266.78"/>
  </r>
  <r>
    <x v="3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8500"/>
    <s v="M"/>
    <n v="117.05"/>
    <n v="1.75"/>
    <n v="14874.15"/>
  </r>
  <r>
    <x v="3"/>
    <s v="顾客"/>
    <s v="內需"/>
    <s v="-無-"/>
    <s v="C00001"/>
    <x v="2"/>
    <s v="江苏京信电子有限公司(Cable)"/>
    <s v="자동차(특수)"/>
    <s v="SHIELD WIRE_일반"/>
    <n v="190005403"/>
    <s v="AVSS-BS"/>
    <s v="3x0.3SQ"/>
    <s v="Gr(B,W,Y)"/>
    <m/>
    <n v="300"/>
    <s v="완제품"/>
    <s v="AVSS-BS 3x0.3SQ(완제품)"/>
    <s v="A/R송장 (IN)"/>
    <n v="600"/>
    <s v="M"/>
    <n v="11.26"/>
    <n v="2.0299999999999998"/>
    <n v="1219.08"/>
  </r>
  <r>
    <x v="3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1500"/>
    <s v="M"/>
    <n v="20.66"/>
    <n v="1.75"/>
    <n v="2624.85"/>
  </r>
  <r>
    <x v="3"/>
    <s v="顾客"/>
    <s v="內需"/>
    <s v="-無-"/>
    <s v="C00001"/>
    <x v="2"/>
    <s v="江苏京信电子有限公司(Cable)"/>
    <s v="자동차(특수)"/>
    <s v="SHIELD WIRE_일반"/>
    <n v="190005403"/>
    <s v="AVSS-BS"/>
    <s v="3x0.3SQ"/>
    <s v="Gr(B,W,Y)"/>
    <m/>
    <n v="300"/>
    <s v="완제품"/>
    <s v="AVSS-BS 3x0.3SQ(완제품)"/>
    <s v="A/R송장 (IN)"/>
    <n v="3000"/>
    <s v="M"/>
    <n v="56.28"/>
    <n v="2.0299999999999998"/>
    <n v="6095.4"/>
  </r>
  <r>
    <x v="3"/>
    <s v="顾客"/>
    <s v="內需"/>
    <s v="-無-"/>
    <s v="C00001"/>
    <x v="2"/>
    <s v="江苏京信电子有限公司(Cable)"/>
    <s v="자동차(특수)"/>
    <s v="SHIELD WIRE_일반"/>
    <n v="190005351"/>
    <s v="AVSS-BS"/>
    <s v="2x0.3SQ"/>
    <s v="Gr(Br,Y)"/>
    <m/>
    <n v="500"/>
    <s v="완제품"/>
    <s v="AVSS-BS 2x0.3SQ(완제품)"/>
    <s v="A/R송장 (IN)"/>
    <n v="19730"/>
    <s v="M"/>
    <n v="271.68"/>
    <n v="1.75"/>
    <n v="34525.53"/>
  </r>
  <r>
    <x v="3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20000"/>
    <s v="M"/>
    <n v="275.39999999999998"/>
    <n v="1.75"/>
    <n v="34998"/>
  </r>
  <r>
    <x v="3"/>
    <s v="顾客"/>
    <s v="內需"/>
    <s v="-無-"/>
    <s v="C00001"/>
    <x v="2"/>
    <s v="江苏京信电子有限公司(Cable)"/>
    <s v="자동차(특수)"/>
    <s v="SHIELD WIRE_일반"/>
    <n v="190005351"/>
    <s v="AVSS-BS"/>
    <s v="2x0.3SQ"/>
    <s v="Gr(Br,Y)"/>
    <m/>
    <n v="500"/>
    <s v="완제품"/>
    <s v="AVSS-BS 2x0.3SQ(완제품)"/>
    <s v="A/R송장 (IN)"/>
    <n v="2000"/>
    <s v="M"/>
    <n v="27.54"/>
    <n v="1.75"/>
    <n v="3499.8"/>
  </r>
  <r>
    <x v="3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10000"/>
    <s v="M"/>
    <n v="137.69999999999999"/>
    <n v="1.75"/>
    <n v="17499"/>
  </r>
  <r>
    <x v="3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6000"/>
    <s v="M"/>
    <n v="82.62"/>
    <n v="1.75"/>
    <n v="10499.4"/>
  </r>
  <r>
    <x v="3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1000"/>
    <s v="M"/>
    <n v="13.77"/>
    <n v="1.75"/>
    <n v="1749.9"/>
  </r>
  <r>
    <x v="3"/>
    <s v="顾客"/>
    <s v="內需"/>
    <s v="-無-"/>
    <s v="C00001"/>
    <x v="2"/>
    <s v="江苏京信电子有限公司(Cable)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11000"/>
    <s v="M"/>
    <n v="151.47"/>
    <n v="1.75"/>
    <n v="19248.900000000001"/>
  </r>
  <r>
    <x v="3"/>
    <s v="顾客"/>
    <s v="內需"/>
    <s v="-無-"/>
    <s v="C00001"/>
    <x v="2"/>
    <s v="江苏京信电子有限公司(Cable)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3000"/>
    <s v="M"/>
    <n v="41.31"/>
    <n v="1.75"/>
    <n v="5249.7"/>
  </r>
  <r>
    <x v="3"/>
    <s v="顾客"/>
    <s v="內需"/>
    <s v="-無-"/>
    <s v="C00001"/>
    <x v="2"/>
    <s v="江苏京信电子有限公司(Cable)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3000"/>
    <s v="M"/>
    <n v="41.31"/>
    <n v="1.75"/>
    <n v="5249.7"/>
  </r>
  <r>
    <x v="3"/>
    <s v="顾客"/>
    <s v="內需"/>
    <s v="-無-"/>
    <s v="C00001"/>
    <x v="2"/>
    <s v="江苏京信电子有限公司(Cable)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2500"/>
    <s v="M"/>
    <n v="34.43"/>
    <n v="1.75"/>
    <n v="4374.75"/>
  </r>
  <r>
    <x v="3"/>
    <s v="顾客"/>
    <s v="內需"/>
    <s v="-無-"/>
    <s v="C00001"/>
    <x v="2"/>
    <s v="江苏京信电子有限公司(Cable)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4500"/>
    <s v="M"/>
    <n v="61.97"/>
    <n v="1.75"/>
    <n v="7874.55"/>
  </r>
  <r>
    <x v="3"/>
    <s v="顾客"/>
    <s v="內需"/>
    <s v="-無-"/>
    <s v="C00001"/>
    <x v="2"/>
    <s v="江苏京信电子有限公司(Cable)"/>
    <s v="자동차(특수)"/>
    <s v="SHIELD WIRE_일반"/>
    <n v="190005351"/>
    <s v="AVSS-BS"/>
    <s v="2x0.3SQ"/>
    <s v="Gr(Br,Y)"/>
    <m/>
    <n v="500"/>
    <s v="완제품"/>
    <s v="AVSS-BS 2x0.3SQ(완제품)"/>
    <s v="A/R송장 (IN)"/>
    <n v="500"/>
    <s v="M"/>
    <n v="6.89"/>
    <n v="1.75"/>
    <n v="874.95"/>
  </r>
  <r>
    <x v="3"/>
    <s v="顾客"/>
    <s v="內需"/>
    <s v="-無-"/>
    <s v="C00001"/>
    <x v="2"/>
    <s v="江苏京信电子有限公司(Cable)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2000"/>
    <s v="M"/>
    <n v="27.54"/>
    <n v="1.75"/>
    <n v="3499.8"/>
  </r>
  <r>
    <x v="3"/>
    <s v="顾客"/>
    <s v="內需"/>
    <s v="-無-"/>
    <s v="C00001"/>
    <x v="2"/>
    <s v="江苏京信电子有限公司(Cable)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1000"/>
    <s v="M"/>
    <n v="13.77"/>
    <n v="1.75"/>
    <n v="1749.9"/>
  </r>
  <r>
    <x v="3"/>
    <s v="顾客"/>
    <s v="內需"/>
    <s v="-無-"/>
    <s v="C00001"/>
    <x v="2"/>
    <s v="江苏京信电子有限公司(Cable)"/>
    <s v="자동차(특수)"/>
    <s v="SHIELD WIRE_일반"/>
    <n v="190005398"/>
    <s v="AVSS-BS"/>
    <s v="2x1.25SQ"/>
    <s v="Gr(G,W)"/>
    <m/>
    <n v="300"/>
    <s v="완제품"/>
    <s v="AVSS-BS 2x1.25SQ(완제품"/>
    <s v="A/R송장 (IN)"/>
    <n v="760"/>
    <s v="M"/>
    <n v="25.29"/>
    <n v="3.14"/>
    <n v="2387.39"/>
  </r>
  <r>
    <x v="3"/>
    <s v="顾客"/>
    <s v="內需"/>
    <s v="-無-"/>
    <s v="C00001"/>
    <x v="2"/>
    <s v="江苏京信电子有限公司(Cable)"/>
    <s v="자동차(특수)"/>
    <s v="SHIELD WIRE_일반"/>
    <n v="190005351"/>
    <s v="AVSS-BS"/>
    <s v="2x0.3SQ"/>
    <s v="Gr(Br,Y)"/>
    <m/>
    <n v="500"/>
    <s v="완제품"/>
    <s v="AVSS-BS 2x0.3SQ(완제품)"/>
    <s v="A/R송장 (IN)"/>
    <n v="3000"/>
    <s v="M"/>
    <n v="41.31"/>
    <n v="1.75"/>
    <n v="5249.7"/>
  </r>
  <r>
    <x v="3"/>
    <s v="顾客"/>
    <s v="內需"/>
    <s v="-無-"/>
    <s v="C00001"/>
    <x v="2"/>
    <s v="江苏京信电子有限公司(Cable)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660"/>
    <s v="M"/>
    <n v="9.09"/>
    <n v="1.75"/>
    <n v="1154.93"/>
  </r>
  <r>
    <x v="3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860"/>
    <s v="M"/>
    <n v="11.84"/>
    <n v="1.75"/>
    <n v="1504.91"/>
  </r>
  <r>
    <x v="3"/>
    <s v="顾客"/>
    <s v="內需"/>
    <s v="-無-"/>
    <s v="C00001"/>
    <x v="2"/>
    <s v="江苏京信电子有限公司(Cable)"/>
    <s v="자동차(특수)"/>
    <s v="SHIELD WIRE_일반"/>
    <n v="190005405"/>
    <s v="AVSS-BS"/>
    <s v="3x0.3SQ"/>
    <s v="Gr(Br,G,R)"/>
    <m/>
    <n v="300"/>
    <s v="완제품"/>
    <s v="AVSS-BS 3x0.3SQ(완제품)"/>
    <s v="A/R송장 (IN)"/>
    <n v="600"/>
    <s v="M"/>
    <n v="11.26"/>
    <n v="2.0299999999999998"/>
    <n v="1219.08"/>
  </r>
  <r>
    <x v="3"/>
    <s v="顾客"/>
    <s v="內需"/>
    <s v="-無-"/>
    <s v="C00001"/>
    <x v="2"/>
    <s v="江苏京信电子有限公司(Cable)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250"/>
    <s v="M"/>
    <n v="3.44"/>
    <n v="1.75"/>
    <n v="437.48"/>
  </r>
  <r>
    <x v="3"/>
    <s v="顾客"/>
    <s v="內需"/>
    <s v="-無-"/>
    <s v="C00001"/>
    <x v="2"/>
    <s v="江苏京信电子有限公司(Cable)"/>
    <s v="자동차(특수)"/>
    <s v="SHIELD WIRE_일반"/>
    <n v="190005351"/>
    <s v="AVSS-BS"/>
    <s v="2x0.3SQ"/>
    <s v="Gr(Br,Y)"/>
    <m/>
    <n v="500"/>
    <s v="완제품"/>
    <s v="AVSS-BS 2x0.3SQ(완제품)"/>
    <s v="A/R송장 (IN)"/>
    <n v="2000"/>
    <s v="M"/>
    <n v="27.54"/>
    <n v="1.75"/>
    <n v="3499.8"/>
  </r>
  <r>
    <x v="3"/>
    <s v="顾客"/>
    <s v="內需"/>
    <s v="-無-"/>
    <s v="C00001"/>
    <x v="2"/>
    <s v="江苏京信电子有限公司(Cable)"/>
    <s v="자동차(특수)"/>
    <s v="SHIELD WIRE_일반"/>
    <n v="190005351"/>
    <s v="AVSS-BS"/>
    <s v="2x0.3SQ"/>
    <s v="Gr(Br,Y)"/>
    <m/>
    <n v="500"/>
    <s v="완제품"/>
    <s v="AVSS-BS 2x0.3SQ(완제품)"/>
    <s v="A/R송장 (IN)"/>
    <n v="500"/>
    <s v="M"/>
    <n v="6.89"/>
    <n v="1.75"/>
    <n v="874.95"/>
  </r>
  <r>
    <x v="3"/>
    <s v="顾客"/>
    <s v="內需"/>
    <s v="-無-"/>
    <s v="C00016"/>
    <x v="6"/>
    <s v="常州庆福机电有限公司"/>
    <s v="자동차(특수)"/>
    <s v="SHIELD WIRE_일반"/>
    <n v="190005381"/>
    <s v="AVSS-BS"/>
    <s v="2x0.5SQ"/>
    <s v="Gr(L,Y)"/>
    <m/>
    <n v="300"/>
    <s v="완제품"/>
    <s v="AVSS-BS 2x0.5SQ(완제품)"/>
    <s v="A/R송장 (IN)"/>
    <n v="800"/>
    <s v="M"/>
    <n v="15.04"/>
    <n v="1.93"/>
    <n v="1547.68"/>
  </r>
  <r>
    <x v="3"/>
    <s v="顾客"/>
    <s v="內需"/>
    <s v="-無-"/>
    <s v="C00032"/>
    <x v="1"/>
    <s v="Kyungshin Cable international corporation"/>
    <s v="자동차(특수)"/>
    <s v="SHIELD WIRE_일반"/>
    <n v="190005398"/>
    <s v="AVSS-BS"/>
    <s v="2x1.25SQ"/>
    <s v="Gr(G,W)"/>
    <m/>
    <n v="300"/>
    <s v="완제품"/>
    <s v="AVSS-BS 2x1.25SQ(완제품"/>
    <s v="A/R송장 (IN)"/>
    <n v="18600"/>
    <s v="M"/>
    <n v="618.82000000000005"/>
    <n v="0.51"/>
    <n v="67829.509999999995"/>
  </r>
  <r>
    <x v="3"/>
    <s v="顾客"/>
    <s v="內需"/>
    <s v="-無-"/>
    <s v="C00032"/>
    <x v="1"/>
    <s v="Kyungshin Cable international corporation"/>
    <s v="자동차(특수)"/>
    <s v="SHIELD WIRE_일반"/>
    <n v="190005398"/>
    <s v="AVSS-BS"/>
    <s v="2x1.25SQ"/>
    <s v="Gr(G,W)"/>
    <m/>
    <n v="300"/>
    <s v="완제품"/>
    <s v="AVSS-BS 2x1.25SQ(완제품"/>
    <s v="A/R송장 (IN)"/>
    <n v="39000"/>
    <s v="M"/>
    <n v="1297.53"/>
    <n v="0.51"/>
    <n v="142223.17000000001"/>
  </r>
  <r>
    <x v="3"/>
    <s v="顾客"/>
    <s v="內需"/>
    <s v="-無-"/>
    <s v="C00032"/>
    <x v="1"/>
    <s v="Kyungshin Cable international corporation"/>
    <s v="자동차(특수)"/>
    <s v="SHIELD WIRE_일반"/>
    <n v="190005398"/>
    <s v="AVSS-BS"/>
    <s v="2x1.25SQ"/>
    <s v="Gr(G,W)"/>
    <m/>
    <n v="300"/>
    <s v="완제품"/>
    <s v="AVSS-BS 2x1.25SQ(완제품"/>
    <s v="A/R송장 (IN)"/>
    <n v="86430"/>
    <s v="M"/>
    <n v="2875.53"/>
    <n v="0.51"/>
    <n v="315188.45"/>
  </r>
  <r>
    <x v="3"/>
    <s v="顾客"/>
    <s v="內需"/>
    <s v="-無-"/>
    <s v="C00032"/>
    <x v="1"/>
    <s v="Kyungshin Cable international corporation"/>
    <s v="자동차(특수)"/>
    <s v="SHIELD WIRE_일반"/>
    <n v="190005400"/>
    <s v="AVSS-BS"/>
    <s v="2x1.25SQ"/>
    <s v="Gr(B,R)"/>
    <m/>
    <n v="300"/>
    <s v="완제품"/>
    <s v="AVSS-BS 2x1.25SQ(완제품"/>
    <s v="A/R송장 (IN)"/>
    <n v="600"/>
    <s v="M"/>
    <n v="19.96"/>
    <n v="0.51"/>
    <n v="2188.0500000000002"/>
  </r>
  <r>
    <x v="3"/>
    <s v="顾客"/>
    <s v="內需"/>
    <s v="-無-"/>
    <s v="C00032"/>
    <x v="1"/>
    <s v="Kyungshin Cable international corporation"/>
    <s v="자동차(특수)"/>
    <s v="SHIELD WIRE_일반"/>
    <n v="190005398"/>
    <s v="AVSS-BS"/>
    <s v="2x1.25SQ"/>
    <s v="Gr(G,W)"/>
    <m/>
    <n v="300"/>
    <s v="완제품"/>
    <s v="AVSS-BS 2x1.25SQ(완제품"/>
    <s v="A/R송장 (IN)"/>
    <n v="49130"/>
    <s v="M"/>
    <n v="1634.56"/>
    <n v="0.51"/>
    <n v="179164.75"/>
  </r>
  <r>
    <x v="3"/>
    <s v="顾客"/>
    <s v="內需"/>
    <s v="-無-"/>
    <s v="C00032"/>
    <x v="1"/>
    <s v="Kyungshin Cable international corporation"/>
    <s v="자동차(특수)"/>
    <s v="SHIELD WIRE_일반"/>
    <n v="190005400"/>
    <s v="AVSS-BS"/>
    <s v="2x1.25SQ"/>
    <s v="Gr(B,R)"/>
    <m/>
    <n v="300"/>
    <s v="완제품"/>
    <s v="AVSS-BS 2x1.25SQ(완제품"/>
    <s v="A/R송장 (IN)"/>
    <n v="600"/>
    <s v="M"/>
    <n v="19.96"/>
    <n v="0.51"/>
    <n v="2188.0500000000002"/>
  </r>
  <r>
    <x v="3"/>
    <s v="顾客"/>
    <s v="內需"/>
    <s v="-無-"/>
    <s v="C00032"/>
    <x v="1"/>
    <s v="Kyungshin Cable international corporation"/>
    <s v="자동차(특수)"/>
    <s v="SHIELD WIRE_일반"/>
    <n v="190005351"/>
    <s v="AVSS-BS"/>
    <s v="2x0.3SQ"/>
    <s v="Gr(Br,Y)"/>
    <m/>
    <n v="500"/>
    <s v="완제품"/>
    <s v="AVSS-BS 2x0.3SQ(완제품)"/>
    <s v="A/R송장 (IN)"/>
    <n v="7500"/>
    <s v="M"/>
    <n v="103.28"/>
    <n v="0.24"/>
    <n v="12971.82"/>
  </r>
  <r>
    <x v="3"/>
    <s v="顾客"/>
    <s v="內需"/>
    <s v="-無-"/>
    <s v="C00032"/>
    <x v="1"/>
    <s v="Kyungshin Cable international corporation"/>
    <s v="자동차(특수)"/>
    <s v="SHIELD WIRE_일반"/>
    <n v="190005398"/>
    <s v="AVSS-BS"/>
    <s v="2x1.25SQ"/>
    <s v="Gr(G,W)"/>
    <m/>
    <n v="300"/>
    <s v="완제품"/>
    <s v="AVSS-BS 2x1.25SQ(완제품"/>
    <s v="A/R송장 (IN)"/>
    <n v="24020"/>
    <s v="M"/>
    <n v="799.15"/>
    <n v="0.51"/>
    <n v="87594.86"/>
  </r>
  <r>
    <x v="3"/>
    <s v="顾客"/>
    <s v="內需"/>
    <s v="-無-"/>
    <s v="C00032"/>
    <x v="1"/>
    <s v="Kyungshin Cable international corporation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7500"/>
    <s v="M"/>
    <n v="103.28"/>
    <n v="0.24"/>
    <n v="12971.82"/>
  </r>
  <r>
    <x v="3"/>
    <s v="顾客"/>
    <s v="內需"/>
    <s v="-無-"/>
    <s v="C00032"/>
    <x v="1"/>
    <s v="Kyungshin Cable international corporation"/>
    <s v="자동차(특수)"/>
    <s v="SHIELD WIRE_일반"/>
    <n v="190005351"/>
    <s v="AVSS-BS"/>
    <s v="2x0.3SQ"/>
    <s v="Gr(Br,Y)"/>
    <m/>
    <n v="500"/>
    <s v="완제품"/>
    <s v="AVSS-BS 2x0.3SQ(완제품)"/>
    <s v="A/R송장 (IN)"/>
    <n v="18960"/>
    <s v="M"/>
    <n v="261.08"/>
    <n v="0.24"/>
    <n v="32792.730000000003"/>
  </r>
  <r>
    <x v="3"/>
    <s v="顾客"/>
    <s v="內需"/>
    <s v="-無-"/>
    <s v="C00032"/>
    <x v="1"/>
    <s v="Kyungshin Cable international corporation"/>
    <s v="자동차(특수)"/>
    <s v="SHIELD WIRE_일반"/>
    <n v="190005346"/>
    <s v="AVSS-BS"/>
    <s v="2x0.3SQ"/>
    <s v="Gr(G,W)"/>
    <m/>
    <n v="500"/>
    <s v="완제품"/>
    <s v="AVSS-BS 2x0.3SQ(완제품)"/>
    <s v="A/R송장 (IN)"/>
    <n v="62000"/>
    <s v="M"/>
    <n v="853.74"/>
    <n v="0.24"/>
    <n v="107233.72"/>
  </r>
  <r>
    <x v="3"/>
    <s v="顾客"/>
    <s v="內需"/>
    <s v="-無-"/>
    <s v="C00032"/>
    <x v="1"/>
    <s v="Kyungshin Cable international corporation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31500"/>
    <s v="M"/>
    <n v="433.76"/>
    <n v="0.24"/>
    <n v="54481.65"/>
  </r>
  <r>
    <x v="3"/>
    <s v="顾客"/>
    <s v="內需"/>
    <s v="-無-"/>
    <s v="C00032"/>
    <x v="1"/>
    <s v="Kyungshin Cable international corporation"/>
    <s v="자동차(특수)"/>
    <s v="SHIELD WIRE_일반"/>
    <n v="190005398"/>
    <s v="AVSS-BS"/>
    <s v="2x1.25SQ"/>
    <s v="Gr(G,W)"/>
    <m/>
    <n v="300"/>
    <s v="완제품"/>
    <s v="AVSS-BS 2x1.25SQ(완제품"/>
    <s v="A/R송장 (IN)"/>
    <n v="56050"/>
    <s v="M"/>
    <n v="1864.78"/>
    <n v="0.51"/>
    <n v="204400.22"/>
  </r>
  <r>
    <x v="3"/>
    <s v="顾客"/>
    <s v="內需"/>
    <s v="-無-"/>
    <s v="C00032"/>
    <x v="1"/>
    <s v="Kyungshin Cable international corporation"/>
    <s v="자동차(특수)"/>
    <s v="SHIELD WIRE_일반"/>
    <n v="190005398"/>
    <s v="AVSS-BS"/>
    <s v="2x1.25SQ"/>
    <s v="Gr(G,W)"/>
    <m/>
    <n v="300"/>
    <s v="완제품"/>
    <s v="AVSS-BS 2x1.25SQ(완제품"/>
    <s v="A/R송장 (IN)"/>
    <n v="18600"/>
    <s v="M"/>
    <n v="618.82000000000005"/>
    <n v="0.51"/>
    <n v="67829.509999999995"/>
  </r>
  <r>
    <x v="3"/>
    <s v="顾客"/>
    <s v="內需"/>
    <s v="-無-"/>
    <s v="C00032"/>
    <x v="1"/>
    <s v="Kyungshin Cable international corporation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43500"/>
    <s v="M"/>
    <n v="599"/>
    <n v="0.24"/>
    <n v="75236.56"/>
  </r>
  <r>
    <x v="3"/>
    <s v="顾客"/>
    <s v="內需"/>
    <s v="-無-"/>
    <s v="C00032"/>
    <x v="1"/>
    <s v="Kyungshin Cable international corporation"/>
    <s v="자동차(특수)"/>
    <s v="SHIELD WIRE_일반"/>
    <n v="190005398"/>
    <s v="AVSS-BS"/>
    <s v="2x1.25SQ"/>
    <s v="Gr(G,W)"/>
    <m/>
    <n v="300"/>
    <s v="완제품"/>
    <s v="AVSS-BS 2x1.25SQ(완제품"/>
    <s v="A/R송장 (IN)"/>
    <n v="2370"/>
    <s v="M"/>
    <n v="78.849999999999994"/>
    <n v="0.51"/>
    <n v="8642.76"/>
  </r>
  <r>
    <x v="3"/>
    <s v="顾客"/>
    <s v="內需"/>
    <s v="-無-"/>
    <s v="C00032"/>
    <x v="1"/>
    <s v="Kyungshin Cable international corporation"/>
    <s v="자동차(특수)"/>
    <s v="SHIELD WIRE_일반"/>
    <n v="190005398"/>
    <s v="AVSS-BS"/>
    <s v="2x1.25SQ"/>
    <s v="Gr(G,W)"/>
    <m/>
    <n v="300"/>
    <s v="완제품"/>
    <s v="AVSS-BS 2x1.25SQ(완제품"/>
    <s v="A/R송장 (IN)"/>
    <n v="12600"/>
    <s v="M"/>
    <n v="419.2"/>
    <n v="0.51"/>
    <n v="45949.02"/>
  </r>
  <r>
    <x v="3"/>
    <s v="顾客"/>
    <s v="內需"/>
    <s v="-無-"/>
    <s v="C00032"/>
    <x v="1"/>
    <s v="Kyungshin Cable international corporation"/>
    <s v="자동차(특수)"/>
    <s v="SHIELD WIRE_일반"/>
    <n v="190005354"/>
    <s v="AVSS-BS"/>
    <s v="2x0.3SQ"/>
    <s v="Gr(B,R)"/>
    <m/>
    <n v="500"/>
    <s v="완제품"/>
    <s v="AVSS-BS 2x0.3SQ(완제품)"/>
    <s v="A/R송장 (IN)"/>
    <n v="6000"/>
    <s v="M"/>
    <n v="82.62"/>
    <n v="0.24"/>
    <n v="10377.459999999999"/>
  </r>
  <r>
    <x v="3"/>
    <s v="顾客"/>
    <s v="內需"/>
    <s v="-無-"/>
    <s v="C00032"/>
    <x v="1"/>
    <s v="Kyungshin Cable international corporation"/>
    <s v="자동차(특수)"/>
    <s v="SHIELD WIRE_일반"/>
    <n v="190005398"/>
    <s v="AVSS-BS"/>
    <s v="2x1.25SQ"/>
    <s v="Gr(G,W)"/>
    <m/>
    <n v="300"/>
    <s v="완제품"/>
    <s v="AVSS-BS 2x1.25SQ(완제품"/>
    <s v="A/R송장 (IN)"/>
    <n v="26080"/>
    <s v="M"/>
    <n v="867.68"/>
    <n v="0.51"/>
    <n v="95107.21"/>
  </r>
  <r>
    <x v="3"/>
    <s v="顾客"/>
    <s v="內需"/>
    <s v="-無-"/>
    <s v="C00032"/>
    <x v="1"/>
    <s v="Kyungshin Cable international corporation"/>
    <s v="자동차(특수)"/>
    <s v="SHIELD WIRE_일반"/>
    <n v="190005349"/>
    <s v="AVSS-BS"/>
    <s v="2x0.3SQ"/>
    <s v="Gr(W,Y)"/>
    <m/>
    <n v="500"/>
    <s v="완제품"/>
    <s v="AVSS-BS 2x0.3SQ(완제품)"/>
    <s v="A/R송장 (IN)"/>
    <n v="8000"/>
    <s v="M"/>
    <n v="110.16"/>
    <n v="0.24"/>
    <n v="13836.61"/>
  </r>
  <r>
    <x v="3"/>
    <s v="顾客"/>
    <s v="內需"/>
    <s v="-無-"/>
    <s v="C00001"/>
    <x v="2"/>
    <s v="江苏京信电子有限公司(Cable)"/>
    <s v="자동차(일반)"/>
    <s v="AVSS"/>
    <n v="100000966"/>
    <s v="AVSS"/>
    <s v="0.3SQ"/>
    <s v="L/W"/>
    <m/>
    <n v="1500"/>
    <s v="완제품"/>
    <s v="AVSS 0.3SQ(완제품)"/>
    <s v="A/R송장 (IN)"/>
    <n v="1200"/>
    <s v="M"/>
    <n v="3.97"/>
    <n v="0.28999999999999998"/>
    <n v="352.92"/>
  </r>
  <r>
    <x v="3"/>
    <s v="顾客"/>
    <s v="內需"/>
    <s v="-無-"/>
    <s v="C00001"/>
    <x v="2"/>
    <s v="江苏京信电子有限公司(Cable)"/>
    <s v="자동차(일반)"/>
    <s v="AVSS"/>
    <n v="100011384"/>
    <s v="AVSS"/>
    <s v="0.3SQ"/>
    <s v="Br/B"/>
    <s v="NPS"/>
    <n v="10000"/>
    <s v="완제품"/>
    <s v="AVSS 0.3SQ(완제품)"/>
    <s v="A/R송장 (IN)"/>
    <n v="40000"/>
    <s v="M"/>
    <n v="132.4"/>
    <n v="0.28999999999999998"/>
    <n v="11764"/>
  </r>
  <r>
    <x v="3"/>
    <s v="顾客"/>
    <s v="內需"/>
    <s v="-無-"/>
    <s v="C00001"/>
    <x v="2"/>
    <s v="江苏京信电子有限公司(Cable)"/>
    <s v="자동차(일반)"/>
    <s v="AVSS"/>
    <n v="100000852"/>
    <s v="AVSS"/>
    <s v="2SQ"/>
    <s v="O"/>
    <m/>
    <n v="500"/>
    <s v="완제품"/>
    <s v="AVSS 2SQ(완제품)"/>
    <s v="A/R송장 (IN)"/>
    <n v="2500"/>
    <s v="M"/>
    <n v="45.4"/>
    <n v="1.32"/>
    <n v="3304.25"/>
  </r>
  <r>
    <x v="3"/>
    <s v="顾客"/>
    <s v="內需"/>
    <s v="-無-"/>
    <s v="C00001"/>
    <x v="2"/>
    <s v="江苏京信电子有限公司(Cable)"/>
    <s v="자동차(일반)"/>
    <s v="AVSS"/>
    <n v="100000497"/>
    <s v="AVSS"/>
    <s v="0.5SQ"/>
    <s v="B/R"/>
    <m/>
    <n v="1000"/>
    <s v="완제품"/>
    <s v="AVSS 0.5SQ(완제품)"/>
    <s v="A/R송장 (IN)"/>
    <n v="2000"/>
    <s v="M"/>
    <n v="10.02"/>
    <n v="0.41"/>
    <n v="819.4"/>
  </r>
  <r>
    <x v="3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00000955"/>
    <s v="AVSS"/>
    <s v="0.3SQ"/>
    <s v="G/O"/>
    <m/>
    <n v="1500"/>
    <s v="완제품"/>
    <s v="AVSS 0.3SQ(완제품)"/>
    <s v="A/R송장 (IN)"/>
    <n v="1500"/>
    <s v="M"/>
    <n v="4.97"/>
    <n v="0.28999999999999998"/>
    <n v="441.15"/>
  </r>
  <r>
    <x v="3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4900"/>
    <s v="M"/>
    <n v="55.22"/>
    <n v="0.84"/>
    <n v="4134.62"/>
  </r>
  <r>
    <x v="3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3500"/>
    <s v="M"/>
    <n v="39.450000000000003"/>
    <n v="0.84"/>
    <n v="2953.3"/>
  </r>
  <r>
    <x v="3"/>
    <s v="顾客"/>
    <s v="內需"/>
    <s v="-無-"/>
    <s v="C00001"/>
    <x v="2"/>
    <s v="江苏京信电子有限公司(Cable)"/>
    <s v="자동차(일반)"/>
    <s v="AVSS"/>
    <n v="100000773"/>
    <s v="AVSS"/>
    <s v="1.25SQ"/>
    <s v="O"/>
    <m/>
    <n v="700"/>
    <s v="완제품"/>
    <s v="AVSS 1.25SQ(완제품)"/>
    <s v="A/R송장 (IN)"/>
    <n v="3500"/>
    <s v="M"/>
    <n v="39.450000000000003"/>
    <n v="0.84"/>
    <n v="2953.3"/>
  </r>
  <r>
    <x v="3"/>
    <s v="顾客"/>
    <s v="內需"/>
    <s v="-無-"/>
    <s v="C00001"/>
    <x v="2"/>
    <s v="江苏京信电子有限公司(Cable)"/>
    <s v="자동차(일반)"/>
    <s v="AVSS"/>
    <n v="100000801"/>
    <s v="AVSS"/>
    <s v="1.25SQ"/>
    <s v="P"/>
    <m/>
    <n v="700"/>
    <s v="완제품"/>
    <s v="AVSS 1.25SQ(완제품)"/>
    <s v="A/R송장 (IN)"/>
    <n v="7000"/>
    <s v="M"/>
    <n v="78.89"/>
    <n v="0.84"/>
    <n v="5906.6"/>
  </r>
  <r>
    <x v="3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7700"/>
    <s v="M"/>
    <n v="86.78"/>
    <n v="0.84"/>
    <n v="6497.26"/>
  </r>
  <r>
    <x v="3"/>
    <s v="顾客"/>
    <s v="內需"/>
    <s v="-無-"/>
    <s v="C00001"/>
    <x v="2"/>
    <s v="江苏京信电子有限公司(Cable)"/>
    <s v="자동차(일반)"/>
    <s v="AVSS"/>
    <n v="100000833"/>
    <s v="AVSS"/>
    <s v="1.25SQ"/>
    <s v="Y"/>
    <m/>
    <n v="700"/>
    <s v="완제품"/>
    <s v="AVSS 1.25SQ(완제품)"/>
    <s v="A/R송장 (IN)"/>
    <n v="4900"/>
    <s v="M"/>
    <n v="55.22"/>
    <n v="0.84"/>
    <n v="4134.62"/>
  </r>
  <r>
    <x v="3"/>
    <s v="顾客"/>
    <s v="內需"/>
    <s v="-無-"/>
    <s v="C00001"/>
    <x v="2"/>
    <s v="江苏京信电子有限公司(Cable)"/>
    <s v="자동차(일반)"/>
    <s v="AVSS"/>
    <n v="110000218"/>
    <s v="AVSS"/>
    <s v="0.5SQ"/>
    <s v="G"/>
    <s v="NPS"/>
    <n v="8000"/>
    <s v="완제품"/>
    <s v="AVSS 0.5SQ(완제품)"/>
    <s v="A/R송장 (IN)"/>
    <n v="32000"/>
    <s v="M"/>
    <n v="160.41999999999999"/>
    <n v="0.41"/>
    <n v="13110.4"/>
  </r>
  <r>
    <x v="3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40000"/>
    <s v="M"/>
    <n v="132.36000000000001"/>
    <n v="0.28999999999999998"/>
    <n v="11764"/>
  </r>
  <r>
    <x v="3"/>
    <s v="顾客"/>
    <s v="內需"/>
    <s v="-無-"/>
    <s v="C00001"/>
    <x v="2"/>
    <s v="江苏京信电子有限公司(Cable)"/>
    <s v="자동차(일반)"/>
    <s v="AVSS"/>
    <n v="190000484"/>
    <s v="AVSS"/>
    <s v="0.5SQ"/>
    <s v="B"/>
    <s v="NPS"/>
    <n v="8000"/>
    <s v="완제품"/>
    <s v="AVSS 0.5SQ(완제품)"/>
    <s v="A/R송장 (IN)"/>
    <n v="16000"/>
    <s v="M"/>
    <n v="80.209999999999994"/>
    <n v="0.41"/>
    <n v="6555.2"/>
  </r>
  <r>
    <x v="3"/>
    <s v="顾客"/>
    <s v="內需"/>
    <s v="-無-"/>
    <s v="C00001"/>
    <x v="2"/>
    <s v="江苏京信电子有限公司(Cable)"/>
    <s v="자동차(일반)"/>
    <s v="AVSS"/>
    <n v="190000506"/>
    <s v="AVSS"/>
    <s v="0.3SQ"/>
    <s v="Gr"/>
    <s v="NPS"/>
    <n v="10000"/>
    <s v="완제품"/>
    <s v="AVSS 0.3SQ(완제품)"/>
    <s v="A/R송장 (IN)"/>
    <n v="40000"/>
    <s v="M"/>
    <n v="132.4"/>
    <n v="0.28999999999999998"/>
    <n v="11764"/>
  </r>
  <r>
    <x v="3"/>
    <s v="顾客"/>
    <s v="內需"/>
    <s v="-無-"/>
    <s v="C00001"/>
    <x v="2"/>
    <s v="江苏京信电子有限公司(Cable)"/>
    <s v="자동차(일반)"/>
    <s v="AVSS"/>
    <n v="190000486"/>
    <s v="AVSS"/>
    <s v="0.5SQ"/>
    <s v="R"/>
    <s v="NPS"/>
    <n v="8000"/>
    <s v="완제품"/>
    <s v="AVSS 0.5SQ(완제품)"/>
    <s v="A/R송장 (IN)"/>
    <n v="32000"/>
    <s v="M"/>
    <n v="160.41999999999999"/>
    <n v="0.41"/>
    <n v="13110.4"/>
  </r>
  <r>
    <x v="3"/>
    <s v="顾客"/>
    <s v="內需"/>
    <s v="-無-"/>
    <s v="C00001"/>
    <x v="2"/>
    <s v="江苏京信电子有限公司(Cable)"/>
    <s v="자동차(일반)"/>
    <s v="AVSS"/>
    <n v="190000485"/>
    <s v="AVSS"/>
    <s v="0.5SQ"/>
    <s v="L"/>
    <s v="NPS"/>
    <n v="8000"/>
    <s v="완제품"/>
    <s v="AVSS 0.5SQ(완제품)"/>
    <s v="A/R송장 (IN)"/>
    <n v="16000"/>
    <s v="M"/>
    <n v="80.209999999999994"/>
    <n v="0.41"/>
    <n v="6555.2"/>
  </r>
  <r>
    <x v="3"/>
    <s v="顾客"/>
    <s v="內需"/>
    <s v="-無-"/>
    <s v="C00001"/>
    <x v="2"/>
    <s v="江苏京信电子有限公司(Cable)"/>
    <s v="자동차(일반)"/>
    <s v="AVSS"/>
    <n v="100011011"/>
    <s v="AVSS"/>
    <s v="0.3SQ"/>
    <s v="Gr/O"/>
    <s v="NPS"/>
    <n v="10000"/>
    <s v="완제품"/>
    <s v="AVSS 0.3SQ(완제품)"/>
    <s v="A/R송장 (IN)"/>
    <n v="30000"/>
    <s v="M"/>
    <n v="99.3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00011002"/>
    <s v="AVSS"/>
    <s v="0.3SQ"/>
    <s v="R/B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00011001"/>
    <s v="AVSS"/>
    <s v="0.3SQ"/>
    <s v="W/B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13500"/>
    <s v="M"/>
    <n v="44.69"/>
    <n v="0.28999999999999998"/>
    <n v="3970.35"/>
  </r>
  <r>
    <x v="3"/>
    <s v="顾客"/>
    <s v="內需"/>
    <s v="-無-"/>
    <s v="C00001"/>
    <x v="2"/>
    <s v="江苏京信电子有限公司(Cable)"/>
    <s v="자동차(일반)"/>
    <s v="AVSS"/>
    <n v="100011006"/>
    <s v="AVSS"/>
    <s v="0.3SQ"/>
    <s v="G/O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90000385"/>
    <s v="AVSS"/>
    <s v="2SQ"/>
    <s v="G"/>
    <s v="NPS"/>
    <n v="3000"/>
    <s v="완제품"/>
    <s v="AVSS 2SQ(완제품)"/>
    <s v="A/R송장 (IN)"/>
    <n v="3000"/>
    <s v="M"/>
    <n v="54.48"/>
    <n v="1.32"/>
    <n v="3965.1"/>
  </r>
  <r>
    <x v="3"/>
    <s v="顾客"/>
    <s v="內需"/>
    <s v="-無-"/>
    <s v="C00001"/>
    <x v="2"/>
    <s v="江苏京信电子有限公司(Cable)"/>
    <s v="자동차(일반)"/>
    <s v="AVSS"/>
    <n v="100018217"/>
    <s v="AVSS"/>
    <s v="0.3SQ"/>
    <s v="G/B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00010702"/>
    <s v="AVSS"/>
    <s v="1.25SQ"/>
    <s v="Br"/>
    <s v="NPS"/>
    <n v="5000"/>
    <s v="완제품"/>
    <s v="AVSS 1.25SQ(완제품)"/>
    <s v="A/R송장 (IN)"/>
    <n v="25000"/>
    <s v="M"/>
    <n v="281.75"/>
    <n v="0.84"/>
    <n v="21095"/>
  </r>
  <r>
    <x v="3"/>
    <s v="顾客"/>
    <s v="內需"/>
    <s v="-無-"/>
    <s v="C00001"/>
    <x v="2"/>
    <s v="江苏京信电子有限公司(Cable)"/>
    <s v="자동차(일반)"/>
    <s v="AVSS"/>
    <n v="100020074"/>
    <s v="AVSS"/>
    <s v="0.5SQ"/>
    <s v="Y/B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00010697"/>
    <s v="AVSS"/>
    <s v="1.25SQ"/>
    <s v="O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00019938"/>
    <s v="AVSS"/>
    <s v="1.25SQ"/>
    <s v="Y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90000387"/>
    <s v="AVSS"/>
    <s v="2SQ"/>
    <s v="W"/>
    <s v="NPS"/>
    <n v="3000"/>
    <s v="완제품"/>
    <s v="AVSS 2SQ(완제품)"/>
    <s v="A/R송장 (IN)"/>
    <n v="3000"/>
    <s v="M"/>
    <n v="54.48"/>
    <n v="1.32"/>
    <n v="3965.1"/>
  </r>
  <r>
    <x v="3"/>
    <s v="顾客"/>
    <s v="內需"/>
    <s v="-無-"/>
    <s v="C00001"/>
    <x v="2"/>
    <s v="江苏京信电子有限公司(Cable)"/>
    <s v="자동차(일반)"/>
    <s v="AVSS"/>
    <n v="100011012"/>
    <s v="AVSS"/>
    <s v="0.3SQ"/>
    <s v="O/B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30000"/>
    <s v="M"/>
    <n v="99.3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40000"/>
    <s v="M"/>
    <n v="132.4"/>
    <n v="0.28999999999999998"/>
    <n v="11764"/>
  </r>
  <r>
    <x v="3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50000"/>
    <s v="M"/>
    <n v="165.5"/>
    <n v="0.28999999999999998"/>
    <n v="14705"/>
  </r>
  <r>
    <x v="3"/>
    <s v="顾客"/>
    <s v="內需"/>
    <s v="-無-"/>
    <s v="C00001"/>
    <x v="2"/>
    <s v="江苏京信电子有限公司(Cable)"/>
    <s v="자동차(일반)"/>
    <s v="AVSS"/>
    <n v="100000958"/>
    <s v="AVSS"/>
    <s v="0.3SQ"/>
    <s v="G/W"/>
    <m/>
    <n v="1500"/>
    <s v="완제품"/>
    <s v="AVSS 0.3SQ(완제품)"/>
    <s v="A/R송장 (IN)"/>
    <n v="1500"/>
    <s v="M"/>
    <n v="4.97"/>
    <n v="0.28999999999999998"/>
    <n v="441.15"/>
  </r>
  <r>
    <x v="3"/>
    <s v="顾客"/>
    <s v="內需"/>
    <s v="-無-"/>
    <s v="C00001"/>
    <x v="2"/>
    <s v="江苏京信电子有限公司(Cable)"/>
    <s v="자동차(일반)"/>
    <s v="AVSS"/>
    <n v="100000963"/>
    <s v="AVSS"/>
    <s v="0.3SQ"/>
    <s v="L/O"/>
    <m/>
    <n v="1500"/>
    <s v="완제품"/>
    <s v="AVSS 0.3SQ(완제품)"/>
    <s v="A/R송장 (IN)"/>
    <n v="3000"/>
    <s v="M"/>
    <n v="9.93"/>
    <n v="0.28999999999999998"/>
    <n v="882.3"/>
  </r>
  <r>
    <x v="3"/>
    <s v="顾客"/>
    <s v="內需"/>
    <s v="-無-"/>
    <s v="C00001"/>
    <x v="2"/>
    <s v="江苏京信电子有限公司(Cable)"/>
    <s v="자동차(일반)"/>
    <s v="AVSS"/>
    <n v="100000969"/>
    <s v="AVSS"/>
    <s v="0.3SQ"/>
    <s v="P/B"/>
    <m/>
    <n v="1500"/>
    <s v="완제품"/>
    <s v="AVSS 0.3SQ(완제품)"/>
    <s v="A/R송장 (IN)"/>
    <n v="18000"/>
    <s v="M"/>
    <n v="59.58"/>
    <n v="0.28999999999999998"/>
    <n v="5293.8"/>
  </r>
  <r>
    <x v="3"/>
    <s v="顾客"/>
    <s v="內需"/>
    <s v="-無-"/>
    <s v="C00001"/>
    <x v="2"/>
    <s v="江苏京信电子有限公司(Cable)"/>
    <s v="자동차(일반)"/>
    <s v="AVSS"/>
    <n v="100000974"/>
    <s v="AVSS"/>
    <s v="0.3SQ"/>
    <s v="R/O"/>
    <m/>
    <n v="1500"/>
    <s v="완제품"/>
    <s v="AVSS 0.3SQ(완제품)"/>
    <s v="A/R송장 (IN)"/>
    <n v="13500"/>
    <s v="M"/>
    <n v="44.69"/>
    <n v="0.28999999999999998"/>
    <n v="3970.35"/>
  </r>
  <r>
    <x v="3"/>
    <s v="顾客"/>
    <s v="內需"/>
    <s v="-無-"/>
    <s v="C00001"/>
    <x v="2"/>
    <s v="江苏京信电子有限公司(Cable)"/>
    <s v="자동차(일반)"/>
    <s v="AVSS"/>
    <n v="100000987"/>
    <s v="AVSS"/>
    <s v="0.3SQ"/>
    <s v="W/O"/>
    <m/>
    <n v="1500"/>
    <s v="완제품"/>
    <s v="AVSS 0.3SQ(완제품)"/>
    <s v="A/R송장 (IN)"/>
    <n v="3000"/>
    <s v="M"/>
    <n v="9.93"/>
    <n v="0.28999999999999998"/>
    <n v="882.3"/>
  </r>
  <r>
    <x v="3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30000"/>
    <s v="M"/>
    <n v="99.3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50000"/>
    <s v="M"/>
    <n v="165.5"/>
    <n v="0.28999999999999998"/>
    <n v="14705"/>
  </r>
  <r>
    <x v="3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30000"/>
    <s v="M"/>
    <n v="99.3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30000"/>
    <s v="M"/>
    <n v="99.27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26000"/>
    <s v="M"/>
    <n v="130.26"/>
    <n v="0.41"/>
    <n v="10652.2"/>
  </r>
  <r>
    <x v="3"/>
    <s v="顾客"/>
    <s v="內需"/>
    <s v="-無-"/>
    <s v="C00001"/>
    <x v="2"/>
    <s v="江苏京信电子有限公司(Cable)"/>
    <s v="자동차(일반)"/>
    <s v="AVSS"/>
    <n v="100000535"/>
    <s v="AVSS"/>
    <s v="0.5SQ"/>
    <s v="G/O"/>
    <m/>
    <n v="1000"/>
    <s v="완제품"/>
    <s v="AVSS 0.5SQ(완제품)"/>
    <s v="A/R송장 (IN)"/>
    <n v="1000"/>
    <s v="M"/>
    <n v="5.01"/>
    <n v="0.41"/>
    <n v="409.7"/>
  </r>
  <r>
    <x v="3"/>
    <s v="顾客"/>
    <s v="內需"/>
    <s v="-無-"/>
    <s v="C00001"/>
    <x v="2"/>
    <s v="江苏京信电子有限公司(Cable)"/>
    <s v="자동차(일반)"/>
    <s v="AVSS"/>
    <n v="100000482"/>
    <s v="AVSS"/>
    <s v="0.5SQ"/>
    <s v="Gr/O"/>
    <m/>
    <n v="1000"/>
    <s v="완제품"/>
    <s v="AVSS 0.5SQ(완제품)"/>
    <s v="A/R송장 (IN)"/>
    <n v="2000"/>
    <s v="M"/>
    <n v="10.02"/>
    <n v="0.41"/>
    <n v="819.4"/>
  </r>
  <r>
    <x v="3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2000"/>
    <s v="M"/>
    <n v="10.02"/>
    <n v="0.41"/>
    <n v="819.4"/>
  </r>
  <r>
    <x v="3"/>
    <s v="顾客"/>
    <s v="內需"/>
    <s v="-無-"/>
    <s v="C00001"/>
    <x v="2"/>
    <s v="江苏京信电子有限公司(Cable)"/>
    <s v="자동차(일반)"/>
    <s v="AVSS"/>
    <n v="100000596"/>
    <s v="AVSS"/>
    <s v="0.5SQ"/>
    <s v="W/B"/>
    <m/>
    <n v="1000"/>
    <s v="완제품"/>
    <s v="AVSS 0.5SQ(완제품)"/>
    <s v="A/R송장 (IN)"/>
    <n v="1000"/>
    <s v="M"/>
    <n v="5.01"/>
    <n v="0.41"/>
    <n v="409.7"/>
  </r>
  <r>
    <x v="3"/>
    <s v="顾客"/>
    <s v="內需"/>
    <s v="-無-"/>
    <s v="C00001"/>
    <x v="2"/>
    <s v="江苏京信电子有限公司(Cable)"/>
    <s v="자동차(일반)"/>
    <s v="AVSS"/>
    <n v="100000937"/>
    <s v="AVSS"/>
    <s v="0.3SQ"/>
    <s v="Br/B"/>
    <m/>
    <n v="1500"/>
    <s v="완제품"/>
    <s v="AVSS 0.3SQ(완제품)"/>
    <s v="A/R송장 (IN)"/>
    <n v="7800"/>
    <s v="M"/>
    <n v="25.82"/>
    <n v="0.28999999999999998"/>
    <n v="2293.98"/>
  </r>
  <r>
    <x v="3"/>
    <s v="顾客"/>
    <s v="內需"/>
    <s v="-無-"/>
    <s v="C00001"/>
    <x v="2"/>
    <s v="江苏京信电子有限公司(Cable)"/>
    <s v="자동차(일반)"/>
    <s v="AVSS"/>
    <n v="100000938"/>
    <s v="AVSS"/>
    <s v="0.3SQ"/>
    <s v="Br/O"/>
    <m/>
    <n v="1500"/>
    <s v="완제품"/>
    <s v="AVSS 0.3SQ(완제품)"/>
    <s v="A/R송장 (IN)"/>
    <n v="1500"/>
    <s v="M"/>
    <n v="4.97"/>
    <n v="0.28999999999999998"/>
    <n v="441.15"/>
  </r>
  <r>
    <x v="3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00954"/>
    <s v="AVSS"/>
    <s v="0.3SQ"/>
    <s v="G/B"/>
    <m/>
    <n v="1500"/>
    <s v="완제품"/>
    <s v="AVSS 0.3SQ(완제품)"/>
    <s v="A/R송장 (IN)"/>
    <n v="3000"/>
    <s v="M"/>
    <n v="9.93"/>
    <n v="0.28999999999999998"/>
    <n v="882.3"/>
  </r>
  <r>
    <x v="3"/>
    <s v="顾客"/>
    <s v="內需"/>
    <s v="-無-"/>
    <s v="C00001"/>
    <x v="2"/>
    <s v="江苏京信电子有限公司(Cable)"/>
    <s v="자동차(일반)"/>
    <s v="AVSS"/>
    <n v="100000955"/>
    <s v="AVSS"/>
    <s v="0.3SQ"/>
    <s v="G/O"/>
    <m/>
    <n v="1500"/>
    <s v="완제품"/>
    <s v="AVSS 0.3SQ(완제품)"/>
    <s v="A/R송장 (IN)"/>
    <n v="9000"/>
    <s v="M"/>
    <n v="29.79"/>
    <n v="0.28999999999999998"/>
    <n v="2646.9"/>
  </r>
  <r>
    <x v="3"/>
    <s v="顾客"/>
    <s v="內需"/>
    <s v="-無-"/>
    <s v="C00001"/>
    <x v="2"/>
    <s v="江苏京信电子有限公司(Cable)"/>
    <s v="자동차(일반)"/>
    <s v="AVSS"/>
    <n v="100000924"/>
    <s v="AVSS"/>
    <s v="0.3SQ"/>
    <s v="Gr/B"/>
    <m/>
    <n v="1500"/>
    <s v="완제품"/>
    <s v="AVSS 0.3SQ(완제품)"/>
    <s v="A/R송장 (IN)"/>
    <n v="1500"/>
    <s v="M"/>
    <n v="4.97"/>
    <n v="0.28999999999999998"/>
    <n v="441.15"/>
  </r>
  <r>
    <x v="3"/>
    <s v="顾客"/>
    <s v="內需"/>
    <s v="-無-"/>
    <s v="C00001"/>
    <x v="2"/>
    <s v="江苏京信电子有限公司(Cable)"/>
    <s v="자동차(일반)"/>
    <s v="AVSS"/>
    <n v="100000925"/>
    <s v="AVSS"/>
    <s v="0.3SQ"/>
    <s v="Gr/O"/>
    <m/>
    <n v="1500"/>
    <s v="완제품"/>
    <s v="AVSS 0.3SQ(완제품)"/>
    <s v="A/R송장 (IN)"/>
    <n v="7500"/>
    <s v="M"/>
    <n v="24.83"/>
    <n v="0.28999999999999998"/>
    <n v="2205.75"/>
  </r>
  <r>
    <x v="3"/>
    <s v="顾客"/>
    <s v="內需"/>
    <s v="-無-"/>
    <s v="C00001"/>
    <x v="2"/>
    <s v="江苏京信电子有限公司(Cable)"/>
    <s v="자동차(일반)"/>
    <s v="AVSS"/>
    <n v="100000962"/>
    <s v="AVSS"/>
    <s v="0.3SQ"/>
    <s v="L/B"/>
    <m/>
    <n v="1500"/>
    <s v="완제품"/>
    <s v="AVSS 0.3SQ(완제품)"/>
    <s v="A/R송장 (IN)"/>
    <n v="6000"/>
    <s v="M"/>
    <n v="19.86"/>
    <n v="0.28999999999999998"/>
    <n v="1764.6"/>
  </r>
  <r>
    <x v="3"/>
    <s v="顾客"/>
    <s v="內需"/>
    <s v="-無-"/>
    <s v="C00001"/>
    <x v="2"/>
    <s v="江苏京信电子有限公司(Cable)"/>
    <s v="자동차(일반)"/>
    <s v="AVSS"/>
    <n v="100000963"/>
    <s v="AVSS"/>
    <s v="0.3SQ"/>
    <s v="L/O"/>
    <m/>
    <n v="1500"/>
    <s v="완제품"/>
    <s v="AVSS 0.3SQ(완제품)"/>
    <s v="A/R송장 (IN)"/>
    <n v="6000"/>
    <s v="M"/>
    <n v="19.86"/>
    <n v="0.28999999999999998"/>
    <n v="1764.6"/>
  </r>
  <r>
    <x v="3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00969"/>
    <s v="AVSS"/>
    <s v="0.3SQ"/>
    <s v="P/B"/>
    <m/>
    <n v="1500"/>
    <s v="완제품"/>
    <s v="AVSS 0.3SQ(완제품)"/>
    <s v="A/R송장 (IN)"/>
    <n v="3000"/>
    <s v="M"/>
    <n v="9.93"/>
    <n v="0.28999999999999998"/>
    <n v="882.3"/>
  </r>
  <r>
    <x v="3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30000"/>
    <s v="M"/>
    <n v="99.3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00000973"/>
    <s v="AVSS"/>
    <s v="0.3SQ"/>
    <s v="R/B"/>
    <m/>
    <n v="1500"/>
    <s v="완제품"/>
    <s v="AVSS 0.3SQ(완제품)"/>
    <s v="A/R송장 (IN)"/>
    <n v="6000"/>
    <s v="M"/>
    <n v="19.86"/>
    <n v="0.28999999999999998"/>
    <n v="1764.6"/>
  </r>
  <r>
    <x v="3"/>
    <s v="顾客"/>
    <s v="內需"/>
    <s v="-無-"/>
    <s v="C00001"/>
    <x v="2"/>
    <s v="江苏京信电子有限公司(Cable)"/>
    <s v="자동차(일반)"/>
    <s v="AVSS"/>
    <n v="100000974"/>
    <s v="AVSS"/>
    <s v="0.3SQ"/>
    <s v="R/O"/>
    <m/>
    <n v="1500"/>
    <s v="완제품"/>
    <s v="AVSS 0.3SQ(완제품)"/>
    <s v="A/R송장 (IN)"/>
    <n v="3000"/>
    <s v="M"/>
    <n v="9.93"/>
    <n v="0.28999999999999998"/>
    <n v="882.3"/>
  </r>
  <r>
    <x v="3"/>
    <s v="顾客"/>
    <s v="內需"/>
    <s v="-無-"/>
    <s v="C00001"/>
    <x v="2"/>
    <s v="江苏京信电子有限公司(Cable)"/>
    <s v="자동차(일반)"/>
    <s v="AVSS"/>
    <n v="100000986"/>
    <s v="AVSS"/>
    <s v="0.3SQ"/>
    <s v="W/B"/>
    <m/>
    <n v="1500"/>
    <s v="완제품"/>
    <s v="AVSS 0.3SQ(완제품)"/>
    <s v="A/R송장 (IN)"/>
    <n v="6000"/>
    <s v="M"/>
    <n v="19.86"/>
    <n v="0.28999999999999998"/>
    <n v="1764.6"/>
  </r>
  <r>
    <x v="3"/>
    <s v="顾客"/>
    <s v="內需"/>
    <s v="-無-"/>
    <s v="C00001"/>
    <x v="2"/>
    <s v="江苏京信电子有限公司(Cable)"/>
    <s v="자동차(일반)"/>
    <s v="AVSS"/>
    <n v="100000987"/>
    <s v="AVSS"/>
    <s v="0.3SQ"/>
    <s v="W/O"/>
    <m/>
    <n v="1500"/>
    <s v="완제품"/>
    <s v="AVSS 0.3SQ(완제품)"/>
    <s v="A/R송장 (IN)"/>
    <n v="10500"/>
    <s v="M"/>
    <n v="34.76"/>
    <n v="0.28999999999999998"/>
    <n v="3088.05"/>
  </r>
  <r>
    <x v="3"/>
    <s v="顾客"/>
    <s v="內需"/>
    <s v="-無-"/>
    <s v="C00001"/>
    <x v="2"/>
    <s v="江苏京信电子有限公司(Cable)"/>
    <s v="자동차(일반)"/>
    <s v="AVSS"/>
    <n v="100000993"/>
    <s v="AVSS"/>
    <s v="0.3SQ"/>
    <s v="Y/B"/>
    <m/>
    <n v="1500"/>
    <s v="완제품"/>
    <s v="AVSS 0.3SQ(완제품)"/>
    <s v="A/R송장 (IN)"/>
    <n v="18000"/>
    <s v="M"/>
    <n v="59.58"/>
    <n v="0.28999999999999998"/>
    <n v="5293.8"/>
  </r>
  <r>
    <x v="3"/>
    <s v="顾客"/>
    <s v="內需"/>
    <s v="-無-"/>
    <s v="C00001"/>
    <x v="2"/>
    <s v="江苏京信电子有限公司(Cable)"/>
    <s v="자동차(일반)"/>
    <s v="AVSS"/>
    <n v="100000995"/>
    <s v="AVSS"/>
    <s v="0.3SQ"/>
    <s v="Y/O"/>
    <m/>
    <n v="1500"/>
    <s v="완제품"/>
    <s v="AVSS 0.3SQ(완제품)"/>
    <s v="A/R송장 (IN)"/>
    <n v="3000"/>
    <s v="M"/>
    <n v="9.93"/>
    <n v="0.28999999999999998"/>
    <n v="882.3"/>
  </r>
  <r>
    <x v="3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33000"/>
    <s v="M"/>
    <n v="165.33"/>
    <n v="0.41"/>
    <n v="13520.1"/>
  </r>
  <r>
    <x v="3"/>
    <s v="顾客"/>
    <s v="內需"/>
    <s v="-無-"/>
    <s v="C00001"/>
    <x v="2"/>
    <s v="江苏京信电子有限公司(Cable)"/>
    <s v="자동차(일반)"/>
    <s v="AVSS"/>
    <n v="100000514"/>
    <s v="AVSS"/>
    <s v="0.5SQ"/>
    <s v="Br"/>
    <m/>
    <n v="1000"/>
    <s v="완제품"/>
    <s v="AVSS 0.5SQ(완제품)"/>
    <s v="A/R송장 (IN)"/>
    <n v="4000"/>
    <s v="M"/>
    <n v="20.04"/>
    <n v="0.41"/>
    <n v="1638.8"/>
  </r>
  <r>
    <x v="3"/>
    <s v="顾客"/>
    <s v="內需"/>
    <s v="-無-"/>
    <s v="C00001"/>
    <x v="2"/>
    <s v="江苏京信电子有限公司(Cable)"/>
    <s v="자동차(일반)"/>
    <s v="AVSS"/>
    <n v="100000541"/>
    <s v="AVSS"/>
    <s v="0.5SQ"/>
    <s v="G"/>
    <m/>
    <n v="1000"/>
    <s v="완제품"/>
    <s v="AVSS 0.5SQ(완제품)"/>
    <s v="A/R송장 (IN)"/>
    <n v="7000"/>
    <s v="M"/>
    <n v="35.07"/>
    <n v="0.41"/>
    <n v="2867.9"/>
  </r>
  <r>
    <x v="3"/>
    <s v="顾客"/>
    <s v="內需"/>
    <s v="-無-"/>
    <s v="C00001"/>
    <x v="2"/>
    <s v="江苏京信电子有限公司(Cable)"/>
    <s v="자동차(일반)"/>
    <s v="AVSS"/>
    <n v="100000533"/>
    <s v="AVSS"/>
    <s v="0.5SQ"/>
    <s v="G/B"/>
    <m/>
    <n v="1000"/>
    <s v="완제품"/>
    <s v="AVSS 0.5SQ(완제품)"/>
    <s v="A/R송장 (IN)"/>
    <n v="3000"/>
    <s v="M"/>
    <n v="15.03"/>
    <n v="0.41"/>
    <n v="1229.0999999999999"/>
  </r>
  <r>
    <x v="3"/>
    <s v="顾客"/>
    <s v="內需"/>
    <s v="-無-"/>
    <s v="C00001"/>
    <x v="2"/>
    <s v="江苏京信电子有限公司(Cable)"/>
    <s v="자동차(일반)"/>
    <s v="AVSS"/>
    <n v="100000535"/>
    <s v="AVSS"/>
    <s v="0.5SQ"/>
    <s v="G/O"/>
    <m/>
    <n v="1000"/>
    <s v="완제품"/>
    <s v="AVSS 0.5SQ(완제품)"/>
    <s v="A/R송장 (IN)"/>
    <n v="2000"/>
    <s v="M"/>
    <n v="10.02"/>
    <n v="0.41"/>
    <n v="819.4"/>
  </r>
  <r>
    <x v="3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4000"/>
    <s v="M"/>
    <n v="20.04"/>
    <n v="0.41"/>
    <n v="1638.8"/>
  </r>
  <r>
    <x v="3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3000"/>
    <s v="M"/>
    <n v="15.03"/>
    <n v="0.41"/>
    <n v="1229.0999999999999"/>
  </r>
  <r>
    <x v="3"/>
    <s v="顾客"/>
    <s v="內需"/>
    <s v="-無-"/>
    <s v="C00001"/>
    <x v="2"/>
    <s v="江苏京信电子有限公司(Cable)"/>
    <s v="자동차(일반)"/>
    <s v="AVSS"/>
    <n v="100000568"/>
    <s v="AVSS"/>
    <s v="0.5SQ"/>
    <s v="R/B"/>
    <m/>
    <n v="1000"/>
    <s v="완제품"/>
    <s v="AVSS 0.5SQ(완제품)"/>
    <s v="A/R송장 (IN)"/>
    <n v="1000"/>
    <s v="M"/>
    <n v="5.01"/>
    <n v="0.41"/>
    <n v="409.7"/>
  </r>
  <r>
    <x v="3"/>
    <s v="顾客"/>
    <s v="內需"/>
    <s v="-無-"/>
    <s v="C00001"/>
    <x v="2"/>
    <s v="江苏京信电子有限公司(Cable)"/>
    <s v="자동차(일반)"/>
    <s v="AVSS"/>
    <n v="100000605"/>
    <s v="AVSS"/>
    <s v="0.5SQ"/>
    <s v="W"/>
    <m/>
    <n v="1000"/>
    <s v="완제품"/>
    <s v="AVSS 0.5SQ(완제품)"/>
    <s v="A/R송장 (IN)"/>
    <n v="4000"/>
    <s v="M"/>
    <n v="20.04"/>
    <n v="0.41"/>
    <n v="1638.8"/>
  </r>
  <r>
    <x v="3"/>
    <s v="顾客"/>
    <s v="內需"/>
    <s v="-無-"/>
    <s v="C00001"/>
    <x v="2"/>
    <s v="江苏京信电子有限公司(Cable)"/>
    <s v="자동차(일반)"/>
    <s v="AVSS"/>
    <n v="100000649"/>
    <s v="AVSS"/>
    <s v="0.85SQ"/>
    <s v="Br"/>
    <m/>
    <n v="1000"/>
    <s v="완제품"/>
    <s v="AVSS 0.85SQ(완제품)"/>
    <s v="A/R송장 (IN)"/>
    <n v="6000"/>
    <s v="M"/>
    <n v="46.14"/>
    <n v="0.6"/>
    <n v="3606"/>
  </r>
  <r>
    <x v="3"/>
    <s v="顾客"/>
    <s v="內需"/>
    <s v="-無-"/>
    <s v="C00001"/>
    <x v="2"/>
    <s v="江苏京信电子有限公司(Cable)"/>
    <s v="자동차(일반)"/>
    <s v="AVSS"/>
    <n v="100000629"/>
    <s v="AVSS"/>
    <s v="0.85SQ"/>
    <s v="Gr"/>
    <m/>
    <n v="1000"/>
    <s v="완제품"/>
    <s v="AVSS 0.85SQ(완제품)"/>
    <s v="A/R송장 (IN)"/>
    <n v="22000"/>
    <s v="M"/>
    <n v="169.18"/>
    <n v="0.6"/>
    <n v="13222"/>
  </r>
  <r>
    <x v="3"/>
    <s v="顾客"/>
    <s v="內需"/>
    <s v="-無-"/>
    <s v="C00001"/>
    <x v="2"/>
    <s v="江苏京信电子有限公司(Cable)"/>
    <s v="자동차(일반)"/>
    <s v="AVSS"/>
    <n v="100000657"/>
    <s v="AVSS"/>
    <s v="0.85SQ"/>
    <s v="O"/>
    <m/>
    <n v="1000"/>
    <s v="완제품"/>
    <s v="AVSS 0.85SQ(완제품)"/>
    <s v="A/R송장 (IN)"/>
    <n v="5000"/>
    <s v="M"/>
    <n v="38.450000000000003"/>
    <n v="0.6"/>
    <n v="3005"/>
  </r>
  <r>
    <x v="3"/>
    <s v="顾客"/>
    <s v="內需"/>
    <s v="-無-"/>
    <s v="C00001"/>
    <x v="2"/>
    <s v="江苏京信电子有限公司(Cable)"/>
    <s v="자동차(일반)"/>
    <s v="AVSS"/>
    <n v="100000729"/>
    <s v="AVSS"/>
    <s v="0.85SQ"/>
    <s v="W"/>
    <m/>
    <n v="1000"/>
    <s v="완제품"/>
    <s v="AVSS 0.85SQ(완제품)"/>
    <s v="A/R송장 (IN)"/>
    <n v="3000"/>
    <s v="M"/>
    <n v="23.07"/>
    <n v="0.6"/>
    <n v="1803"/>
  </r>
  <r>
    <x v="3"/>
    <s v="顾客"/>
    <s v="內需"/>
    <s v="-無-"/>
    <s v="C00001"/>
    <x v="2"/>
    <s v="江苏京信电子有限公司(Cable)"/>
    <s v="자동차(일반)"/>
    <s v="AVSS"/>
    <n v="100000741"/>
    <s v="AVSS"/>
    <s v="0.85SQ"/>
    <s v="Y"/>
    <m/>
    <n v="1000"/>
    <s v="완제품"/>
    <s v="AVSS 0.85SQ(완제품)"/>
    <s v="A/R송장 (IN)"/>
    <n v="1000"/>
    <s v="M"/>
    <n v="7.69"/>
    <n v="0.6"/>
    <n v="601"/>
  </r>
  <r>
    <x v="3"/>
    <s v="顾客"/>
    <s v="內需"/>
    <s v="-無-"/>
    <s v="C00001"/>
    <x v="2"/>
    <s v="江苏京信电子有限公司(Cable)"/>
    <s v="자동차(일반)"/>
    <s v="AVSS"/>
    <n v="100000759"/>
    <s v="AVSS"/>
    <s v="1.25SQ"/>
    <s v="B"/>
    <m/>
    <n v="700"/>
    <s v="완제품"/>
    <s v="AVSS 1.25SQ(완제품)"/>
    <s v="A/R송장 (IN)"/>
    <n v="8400"/>
    <s v="M"/>
    <n v="94.67"/>
    <n v="0.84"/>
    <n v="7087.92"/>
  </r>
  <r>
    <x v="3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11900"/>
    <s v="M"/>
    <n v="134.11000000000001"/>
    <n v="0.84"/>
    <n v="10041.219999999999"/>
  </r>
  <r>
    <x v="3"/>
    <s v="顾客"/>
    <s v="內需"/>
    <s v="-無-"/>
    <s v="C00001"/>
    <x v="2"/>
    <s v="江苏京信电子有限公司(Cable)"/>
    <s v="자동차(일반)"/>
    <s v="AVSS"/>
    <n v="100000787"/>
    <s v="AVSS"/>
    <s v="1.25SQ"/>
    <s v="G"/>
    <m/>
    <n v="700"/>
    <s v="완제품"/>
    <s v="AVSS 1.25SQ(완제품)"/>
    <s v="A/R송장 (IN)"/>
    <n v="12600"/>
    <s v="M"/>
    <n v="142"/>
    <n v="0.84"/>
    <n v="10631.88"/>
  </r>
  <r>
    <x v="3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4200"/>
    <s v="M"/>
    <n v="47.33"/>
    <n v="0.84"/>
    <n v="3543.96"/>
  </r>
  <r>
    <x v="3"/>
    <s v="顾客"/>
    <s v="內需"/>
    <s v="-無-"/>
    <s v="C00001"/>
    <x v="2"/>
    <s v="江苏京信电子有限公司(Cable)"/>
    <s v="자동차(일반)"/>
    <s v="AVSS"/>
    <n v="100000773"/>
    <s v="AVSS"/>
    <s v="1.25SQ"/>
    <s v="O"/>
    <m/>
    <n v="700"/>
    <s v="완제품"/>
    <s v="AVSS 1.25SQ(완제품)"/>
    <s v="A/R송장 (IN)"/>
    <n v="12600"/>
    <s v="M"/>
    <n v="142"/>
    <n v="0.84"/>
    <n v="10631.88"/>
  </r>
  <r>
    <x v="3"/>
    <s v="顾客"/>
    <s v="內需"/>
    <s v="-無-"/>
    <s v="C00001"/>
    <x v="2"/>
    <s v="江苏京信电子有限公司(Cable)"/>
    <s v="자동차(일반)"/>
    <s v="AVSS"/>
    <n v="100000801"/>
    <s v="AVSS"/>
    <s v="1.25SQ"/>
    <s v="P"/>
    <m/>
    <n v="700"/>
    <s v="완제품"/>
    <s v="AVSS 1.25SQ(완제품)"/>
    <s v="A/R송장 (IN)"/>
    <n v="10500"/>
    <s v="M"/>
    <n v="118.34"/>
    <n v="0.84"/>
    <n v="8859.9"/>
  </r>
  <r>
    <x v="3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14000"/>
    <s v="M"/>
    <n v="157.78"/>
    <n v="0.84"/>
    <n v="11813.2"/>
  </r>
  <r>
    <x v="3"/>
    <s v="顾客"/>
    <s v="內需"/>
    <s v="-無-"/>
    <s v="C00001"/>
    <x v="2"/>
    <s v="江苏京信电子有限公司(Cable)"/>
    <s v="자동차(일반)"/>
    <s v="AVSS"/>
    <n v="100000824"/>
    <s v="AVSS"/>
    <s v="1.25SQ"/>
    <s v="W"/>
    <m/>
    <n v="700"/>
    <s v="완제품"/>
    <s v="AVSS 1.25SQ(완제품)"/>
    <s v="A/R송장 (IN)"/>
    <n v="9100"/>
    <s v="M"/>
    <n v="102.56"/>
    <n v="0.84"/>
    <n v="7678.58"/>
  </r>
  <r>
    <x v="3"/>
    <s v="顾客"/>
    <s v="內需"/>
    <s v="-無-"/>
    <s v="C00001"/>
    <x v="2"/>
    <s v="江苏京信电子有限公司(Cable)"/>
    <s v="자동차(일반)"/>
    <s v="AVSS"/>
    <n v="100000833"/>
    <s v="AVSS"/>
    <s v="1.25SQ"/>
    <s v="Y"/>
    <m/>
    <n v="700"/>
    <s v="완제품"/>
    <s v="AVSS 1.25SQ(완제품)"/>
    <s v="A/R송장 (IN)"/>
    <n v="9800"/>
    <s v="M"/>
    <n v="110.45"/>
    <n v="0.84"/>
    <n v="8269.24"/>
  </r>
  <r>
    <x v="3"/>
    <s v="顾客"/>
    <s v="內需"/>
    <s v="-無-"/>
    <s v="C00001"/>
    <x v="2"/>
    <s v="江苏京信电子有限公司(Cable)"/>
    <s v="자동차(일반)"/>
    <s v="AVSS"/>
    <n v="100000843"/>
    <s v="AVSS"/>
    <s v="2SQ"/>
    <s v="B"/>
    <m/>
    <n v="500"/>
    <s v="완제품"/>
    <s v="AVSS 2SQ(완제품)"/>
    <s v="A/R송장 (IN)"/>
    <n v="500"/>
    <s v="M"/>
    <n v="9.08"/>
    <n v="1.32"/>
    <n v="660.85"/>
  </r>
  <r>
    <x v="3"/>
    <s v="顾客"/>
    <s v="內需"/>
    <s v="-無-"/>
    <s v="C00001"/>
    <x v="2"/>
    <s v="江苏京信电子有限公司(Cable)"/>
    <s v="자동차(일반)"/>
    <s v="AVSS"/>
    <n v="100000869"/>
    <s v="AVSS"/>
    <s v="2SQ"/>
    <s v="L"/>
    <m/>
    <n v="500"/>
    <s v="완제품"/>
    <s v="AVSS 2SQ(완제품)"/>
    <s v="A/R송장 (IN)"/>
    <n v="500"/>
    <s v="M"/>
    <n v="9.08"/>
    <n v="1.32"/>
    <n v="660.85"/>
  </r>
  <r>
    <x v="3"/>
    <s v="顾客"/>
    <s v="內需"/>
    <s v="-無-"/>
    <s v="C00001"/>
    <x v="2"/>
    <s v="江苏京信电子有限公司(Cable)"/>
    <s v="자동차(일반)"/>
    <s v="AVSS"/>
    <n v="100000872"/>
    <s v="AVSS"/>
    <s v="2SQ"/>
    <s v="P"/>
    <m/>
    <n v="500"/>
    <s v="완제품"/>
    <s v="AVSS 2SQ(완제품)"/>
    <s v="A/R송장 (IN)"/>
    <n v="1500"/>
    <s v="M"/>
    <n v="27.24"/>
    <n v="1.32"/>
    <n v="1982.55"/>
  </r>
  <r>
    <x v="3"/>
    <s v="顾客"/>
    <s v="內需"/>
    <s v="-無-"/>
    <s v="C00001"/>
    <x v="2"/>
    <s v="江苏京信电子有限公司(Cable)"/>
    <s v="자동차(일반)"/>
    <s v="AVSS"/>
    <n v="100000880"/>
    <s v="AVSS"/>
    <s v="2SQ"/>
    <s v="R"/>
    <m/>
    <n v="500"/>
    <s v="완제품"/>
    <s v="AVSS 2SQ(완제품)"/>
    <s v="A/R송장 (IN)"/>
    <n v="2000"/>
    <s v="M"/>
    <n v="36.32"/>
    <n v="1.32"/>
    <n v="2643.4"/>
  </r>
  <r>
    <x v="3"/>
    <s v="顾客"/>
    <s v="內需"/>
    <s v="-無-"/>
    <s v="C00001"/>
    <x v="2"/>
    <s v="江苏京信电子有限公司(Cable)"/>
    <s v="자동차(일반)"/>
    <s v="AVSS"/>
    <n v="100011009"/>
    <s v="AVSS"/>
    <s v="0.3SQ"/>
    <s v="L/B"/>
    <s v="NPS"/>
    <n v="10000"/>
    <s v="완제품"/>
    <s v="AVSS 0.3SQ(완제품)"/>
    <s v="A/R송장 (IN)"/>
    <n v="50000"/>
    <s v="M"/>
    <n v="165.5"/>
    <n v="0.28999999999999998"/>
    <n v="14705"/>
  </r>
  <r>
    <x v="3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30000"/>
    <s v="M"/>
    <n v="99.27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00000836"/>
    <s v="AVSS"/>
    <s v="2SQ"/>
    <s v="Gr"/>
    <m/>
    <n v="500"/>
    <s v="완제품"/>
    <s v="AVSS 2SQ(완제품)"/>
    <s v="A/R송장 (IN)"/>
    <n v="1500"/>
    <s v="M"/>
    <n v="27.24"/>
    <n v="1.32"/>
    <n v="1982.55"/>
  </r>
  <r>
    <x v="3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80000"/>
    <s v="M"/>
    <n v="264.72000000000003"/>
    <n v="0.28999999999999998"/>
    <n v="23528"/>
  </r>
  <r>
    <x v="3"/>
    <s v="顾客"/>
    <s v="內需"/>
    <s v="-無-"/>
    <s v="C00001"/>
    <x v="2"/>
    <s v="江苏京信电子有限公司(Cable)"/>
    <s v="자동차(일반)"/>
    <s v="AVSS"/>
    <n v="100011406"/>
    <s v="AVSS"/>
    <s v="0.3SQ"/>
    <s v="W/O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00000481"/>
    <s v="AVSS"/>
    <s v="0.5SQ"/>
    <s v="Gr/B"/>
    <m/>
    <n v="1000"/>
    <s v="완제품"/>
    <s v="AVSS 0.5SQ(완제품)"/>
    <s v="A/R송장 (IN)"/>
    <n v="2000"/>
    <s v="M"/>
    <n v="10.02"/>
    <n v="0.41"/>
    <n v="819.4"/>
  </r>
  <r>
    <x v="3"/>
    <s v="顾客"/>
    <s v="內需"/>
    <s v="-無-"/>
    <s v="C00001"/>
    <x v="2"/>
    <s v="江苏京信电子有限公司(Cable)"/>
    <s v="자동차(일반)"/>
    <s v="AVSS"/>
    <n v="100000836"/>
    <s v="AVSS"/>
    <s v="2SQ"/>
    <s v="Gr"/>
    <m/>
    <n v="500"/>
    <s v="완제품"/>
    <s v="AVSS 2SQ(완제품)"/>
    <s v="A/R송장 (IN)"/>
    <n v="500"/>
    <s v="M"/>
    <n v="9.08"/>
    <n v="1.32"/>
    <n v="660.85"/>
  </r>
  <r>
    <x v="3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00011156"/>
    <s v="AVSS"/>
    <s v="0.3SQ"/>
    <s v="Gr/B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11006"/>
    <s v="AVSS"/>
    <s v="0.3SQ"/>
    <s v="G/O"/>
    <s v="NPS"/>
    <n v="10000"/>
    <s v="완제품"/>
    <s v="AVSS 0.3SQ(완제품)"/>
    <s v="A/R송장 (IN)"/>
    <n v="30000"/>
    <s v="M"/>
    <n v="99.3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90000381"/>
    <s v="AVSS"/>
    <s v="1.25SQ"/>
    <s v="P"/>
    <s v="NPS"/>
    <n v="5000"/>
    <s v="완제품"/>
    <s v="AVSS 1.25SQ(완제품)"/>
    <s v="A/R송장 (IN)"/>
    <n v="15000"/>
    <s v="M"/>
    <n v="169.05"/>
    <n v="0.84"/>
    <n v="12657"/>
  </r>
  <r>
    <x v="3"/>
    <s v="顾客"/>
    <s v="內需"/>
    <s v="-無-"/>
    <s v="C00001"/>
    <x v="2"/>
    <s v="江苏京信电子有限公司(Cable)"/>
    <s v="자동차(일반)"/>
    <s v="AVSS"/>
    <n v="190000385"/>
    <s v="AVSS"/>
    <s v="2SQ"/>
    <s v="G"/>
    <s v="NPS"/>
    <n v="3000"/>
    <s v="완제품"/>
    <s v="AVSS 2SQ(완제품)"/>
    <s v="A/R송장 (IN)"/>
    <n v="6000"/>
    <s v="M"/>
    <n v="108.96"/>
    <n v="1.32"/>
    <n v="7930.2"/>
  </r>
  <r>
    <x v="3"/>
    <s v="顾客"/>
    <s v="內需"/>
    <s v="-無-"/>
    <s v="C00001"/>
    <x v="2"/>
    <s v="江苏京信电子有限公司(Cable)"/>
    <s v="자동차(일반)"/>
    <s v="AVSS"/>
    <n v="100011385"/>
    <s v="AVSS"/>
    <s v="0.3SQ"/>
    <s v="Br/O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00011007"/>
    <s v="AVSS"/>
    <s v="0.3SQ"/>
    <s v="Y/B"/>
    <s v="NPS"/>
    <n v="10000"/>
    <s v="완제품"/>
    <s v="AVSS 0.3SQ(완제품)"/>
    <s v="A/R송장 (IN)"/>
    <n v="40000"/>
    <s v="M"/>
    <n v="132.4"/>
    <n v="0.28999999999999998"/>
    <n v="11764"/>
  </r>
  <r>
    <x v="3"/>
    <s v="顾客"/>
    <s v="內需"/>
    <s v="-無-"/>
    <s v="C00001"/>
    <x v="2"/>
    <s v="江苏京信电子有限公司(Cable)"/>
    <s v="자동차(일반)"/>
    <s v="AVSS"/>
    <n v="100020074"/>
    <s v="AVSS"/>
    <s v="0.5SQ"/>
    <s v="Y/B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00011030"/>
    <s v="AVSS"/>
    <s v="0.85SQ"/>
    <s v="Br"/>
    <s v="NPS"/>
    <n v="7000"/>
    <s v="완제품"/>
    <s v="AVSS 0.85SQ(완제품)"/>
    <s v="A/R송장 (IN)"/>
    <n v="7000"/>
    <s v="M"/>
    <n v="53.83"/>
    <n v="0.6"/>
    <n v="4207"/>
  </r>
  <r>
    <x v="3"/>
    <s v="顾客"/>
    <s v="內需"/>
    <s v="-無-"/>
    <s v="C00001"/>
    <x v="2"/>
    <s v="江苏京信电子有限公司(Cable)"/>
    <s v="자동차(일반)"/>
    <s v="AVSS"/>
    <n v="100011003"/>
    <s v="AVSS"/>
    <s v="0.3SQ"/>
    <s v="R/O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11021"/>
    <s v="AVSS"/>
    <s v="0.5SQ"/>
    <s v="G/O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00011001"/>
    <s v="AVSS"/>
    <s v="0.3SQ"/>
    <s v="W/B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90000379"/>
    <s v="AVSS"/>
    <s v="1.25SQ"/>
    <s v="G"/>
    <s v="NPS"/>
    <n v="5000"/>
    <s v="완제품"/>
    <s v="AVSS 1.25SQ(완제품)"/>
    <s v="A/R송장 (IN)"/>
    <n v="15000"/>
    <s v="M"/>
    <n v="169.05"/>
    <n v="0.84"/>
    <n v="12657"/>
  </r>
  <r>
    <x v="3"/>
    <s v="顾客"/>
    <s v="內需"/>
    <s v="-無-"/>
    <s v="C00001"/>
    <x v="2"/>
    <s v="江苏京信电子有限公司(Cable)"/>
    <s v="자동차(일반)"/>
    <s v="AVSS"/>
    <n v="100011027"/>
    <s v="AVSS"/>
    <s v="0.5SQ"/>
    <s v="P"/>
    <s v="NPS"/>
    <n v="8000"/>
    <s v="완제품"/>
    <s v="AVSS 0.5SQ(완제품)"/>
    <s v="A/R송장 (IN)"/>
    <n v="16000"/>
    <s v="M"/>
    <n v="80.16"/>
    <n v="0.41"/>
    <n v="6555.2"/>
  </r>
  <r>
    <x v="3"/>
    <s v="顾客"/>
    <s v="內需"/>
    <s v="-無-"/>
    <s v="C00001"/>
    <x v="2"/>
    <s v="江苏京信电子有限公司(Cable)"/>
    <s v="자동차(일반)"/>
    <s v="AVSS"/>
    <n v="190000376"/>
    <s v="AVSS"/>
    <s v="0.85SQ"/>
    <s v="P"/>
    <s v="NPS"/>
    <n v="7000"/>
    <s v="완제품"/>
    <s v="AVSS 0.85SQ(완제품)"/>
    <s v="A/R송장 (IN)"/>
    <n v="7000"/>
    <s v="M"/>
    <n v="53.91"/>
    <n v="0.6"/>
    <n v="4207"/>
  </r>
  <r>
    <x v="3"/>
    <s v="顾客"/>
    <s v="內需"/>
    <s v="-無-"/>
    <s v="C00001"/>
    <x v="2"/>
    <s v="江苏京信电子有限公司(Cable)"/>
    <s v="자동차(일반)"/>
    <s v="AVSS"/>
    <n v="100011010"/>
    <s v="AVSS"/>
    <s v="0.3SQ"/>
    <s v="L/O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90000373"/>
    <s v="AVSS"/>
    <s v="0.85SQ"/>
    <s v="B"/>
    <s v="NPS"/>
    <n v="7000"/>
    <s v="완제품"/>
    <s v="AVSS 0.85SQ(완제품)"/>
    <s v="A/R송장 (IN)"/>
    <n v="7000"/>
    <s v="M"/>
    <n v="53.91"/>
    <n v="0.6"/>
    <n v="4207"/>
  </r>
  <r>
    <x v="3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11020"/>
    <s v="AVSS"/>
    <s v="0.5SQ"/>
    <s v="G/B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00020065"/>
    <s v="AVSS"/>
    <s v="0.5SQ"/>
    <s v="Gr"/>
    <s v="NPS"/>
    <n v="8000"/>
    <s v="완제품"/>
    <s v="AVSS 0.5SQ(완제품)"/>
    <s v="A/R송장 (IN)"/>
    <n v="16000"/>
    <s v="M"/>
    <n v="80.16"/>
    <n v="0.41"/>
    <n v="6555.2"/>
  </r>
  <r>
    <x v="3"/>
    <s v="顾客"/>
    <s v="內需"/>
    <s v="-無-"/>
    <s v="C00001"/>
    <x v="2"/>
    <s v="江苏京信电子有限公司(Cable)"/>
    <s v="자동차(일반)"/>
    <s v="AVSS"/>
    <n v="100000497"/>
    <s v="AVSS"/>
    <s v="0.5SQ"/>
    <s v="B/R"/>
    <m/>
    <n v="1000"/>
    <s v="완제품"/>
    <s v="AVSS 0.5SQ(완제품)"/>
    <s v="A/R송장 (IN)"/>
    <n v="6000"/>
    <s v="M"/>
    <n v="30.06"/>
    <n v="0.41"/>
    <n v="2458.1999999999998"/>
  </r>
  <r>
    <x v="3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1000"/>
    <s v="M"/>
    <n v="5.01"/>
    <n v="0.41"/>
    <n v="409.7"/>
  </r>
  <r>
    <x v="3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1000"/>
    <s v="M"/>
    <n v="5.01"/>
    <n v="0.41"/>
    <n v="409.7"/>
  </r>
  <r>
    <x v="3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20000"/>
    <s v="M"/>
    <n v="100.2"/>
    <n v="0.41"/>
    <n v="8194"/>
  </r>
  <r>
    <x v="3"/>
    <s v="顾客"/>
    <s v="內需"/>
    <s v="-無-"/>
    <s v="C00001"/>
    <x v="2"/>
    <s v="江苏京信电子有限公司(Cable)"/>
    <s v="자동차(일반)"/>
    <s v="AVSS"/>
    <n v="100000730"/>
    <s v="AVSS"/>
    <s v="0.85SQ"/>
    <s v="W"/>
    <s v="NPS"/>
    <n v="7000"/>
    <s v="완제품"/>
    <s v="AVSS 0.85SQ(완제품)"/>
    <s v="A/R송장 (IN)"/>
    <n v="28000"/>
    <s v="M"/>
    <n v="215.32"/>
    <n v="0.6"/>
    <n v="16828"/>
  </r>
  <r>
    <x v="3"/>
    <s v="顾客"/>
    <s v="內需"/>
    <s v="-無-"/>
    <s v="C00001"/>
    <x v="2"/>
    <s v="江苏京信电子有限公司(Cable)"/>
    <s v="자동차(일반)"/>
    <s v="AVSS"/>
    <n v="100010696"/>
    <s v="AVSS"/>
    <s v="1.25SQ"/>
    <s v="W"/>
    <s v="NPS"/>
    <n v="5000"/>
    <s v="완제품"/>
    <s v="AVSS 1.25SQ(완제품)"/>
    <s v="A/R송장 (IN)"/>
    <n v="10000"/>
    <s v="M"/>
    <n v="112.7"/>
    <n v="0.84"/>
    <n v="8438"/>
  </r>
  <r>
    <x v="3"/>
    <s v="顾客"/>
    <s v="內需"/>
    <s v="-無-"/>
    <s v="C00001"/>
    <x v="2"/>
    <s v="江苏京信电子有限公司(Cable)"/>
    <s v="자동차(일반)"/>
    <s v="AVSS"/>
    <n v="100018217"/>
    <s v="AVSS"/>
    <s v="0.3SQ"/>
    <s v="G/B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00010697"/>
    <s v="AVSS"/>
    <s v="1.25SQ"/>
    <s v="O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00017777"/>
    <s v="AVSS"/>
    <s v="0.3SQ"/>
    <s v="Y/O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18187"/>
    <s v="AVSS"/>
    <s v="0.5SQ"/>
    <s v="R/B"/>
    <s v="NPS"/>
    <n v="8000"/>
    <s v="완제품"/>
    <s v="AVSS 0.5SQ(완제품)"/>
    <s v="A/R송장 (IN)"/>
    <n v="24000"/>
    <s v="M"/>
    <n v="120.24"/>
    <n v="0.41"/>
    <n v="9832.7999999999993"/>
  </r>
  <r>
    <x v="3"/>
    <s v="顾客"/>
    <s v="內需"/>
    <s v="-無-"/>
    <s v="C00001"/>
    <x v="2"/>
    <s v="江苏京信电子有限公司(Cable)"/>
    <s v="자동차(일반)"/>
    <s v="AVSS"/>
    <n v="100010698"/>
    <s v="AVSS"/>
    <s v="1.25SQ"/>
    <s v="L"/>
    <s v="NPS"/>
    <n v="5000"/>
    <s v="완제품"/>
    <s v="AVSS 1.25SQ(완제품)"/>
    <s v="A/R송장 (IN)"/>
    <n v="15000"/>
    <s v="M"/>
    <n v="169.05"/>
    <n v="0.84"/>
    <n v="12657"/>
  </r>
  <r>
    <x v="3"/>
    <s v="顾客"/>
    <s v="內需"/>
    <s v="-無-"/>
    <s v="C00001"/>
    <x v="2"/>
    <s v="江苏京信电子有限公司(Cable)"/>
    <s v="자동차(일반)"/>
    <s v="AVSS"/>
    <n v="100000658"/>
    <s v="AVSS"/>
    <s v="0.85SQ"/>
    <s v="O"/>
    <s v="NPS"/>
    <n v="7000"/>
    <s v="완제품"/>
    <s v="AVSS 0.85SQ(완제품)"/>
    <s v="A/R송장 (IN)"/>
    <n v="7000"/>
    <s v="M"/>
    <n v="53.83"/>
    <n v="0.6"/>
    <n v="4207"/>
  </r>
  <r>
    <x v="3"/>
    <s v="顾客"/>
    <s v="內需"/>
    <s v="-無-"/>
    <s v="C00001"/>
    <x v="2"/>
    <s v="江苏京信电子有限公司(Cable)"/>
    <s v="자동차(일반)"/>
    <s v="AVSS"/>
    <n v="100014401"/>
    <s v="AVSS"/>
    <s v="0.3SQ"/>
    <s v="P/B"/>
    <s v="NPS"/>
    <n v="10000"/>
    <s v="완제품"/>
    <s v="AVSS 0.3SQ(완제품)"/>
    <s v="A/R송장 (IN)"/>
    <n v="30000"/>
    <s v="M"/>
    <n v="99.3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90000373"/>
    <s v="AVSS"/>
    <s v="0.85SQ"/>
    <s v="B"/>
    <s v="NPS"/>
    <n v="7000"/>
    <s v="완제품"/>
    <s v="AVSS 0.85SQ(완제품)"/>
    <s v="A/R송장 (IN)"/>
    <n v="14000"/>
    <s v="M"/>
    <n v="107.83"/>
    <n v="0.6"/>
    <n v="8414"/>
  </r>
  <r>
    <x v="3"/>
    <s v="顾客"/>
    <s v="內需"/>
    <s v="-無-"/>
    <s v="C00001"/>
    <x v="2"/>
    <s v="江苏京信电子有限公司(Cable)"/>
    <s v="자동차(일반)"/>
    <s v="AVSS"/>
    <n v="100000852"/>
    <s v="AVSS"/>
    <s v="2SQ"/>
    <s v="O"/>
    <m/>
    <n v="500"/>
    <s v="완제품"/>
    <s v="AVSS 2SQ(완제품)"/>
    <s v="A/R송장 (IN)"/>
    <n v="6800"/>
    <s v="M"/>
    <n v="123.49"/>
    <n v="1.32"/>
    <n v="8987.56"/>
  </r>
  <r>
    <x v="3"/>
    <s v="顾客"/>
    <s v="內需"/>
    <s v="-無-"/>
    <s v="C00001"/>
    <x v="2"/>
    <s v="江苏京信电子有限公司(Cable)"/>
    <s v="자동차(일반)"/>
    <s v="AVSS"/>
    <n v="100011011"/>
    <s v="AVSS"/>
    <s v="0.3SQ"/>
    <s v="Gr/O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11156"/>
    <s v="AVSS"/>
    <s v="0.3SQ"/>
    <s v="Gr/B"/>
    <s v="NPS"/>
    <n v="10000"/>
    <s v="완제품"/>
    <s v="AVSS 0.3SQ(완제품)"/>
    <s v="A/R송장 (IN)"/>
    <n v="30000"/>
    <s v="M"/>
    <n v="99.3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00011030"/>
    <s v="AVSS"/>
    <s v="0.85SQ"/>
    <s v="Br"/>
    <s v="NPS"/>
    <n v="7000"/>
    <s v="완제품"/>
    <s v="AVSS 0.85SQ(완제품)"/>
    <s v="A/R송장 (IN)"/>
    <n v="21000"/>
    <s v="M"/>
    <n v="161.49"/>
    <n v="0.6"/>
    <n v="12621"/>
  </r>
  <r>
    <x v="3"/>
    <s v="顾客"/>
    <s v="內需"/>
    <s v="-無-"/>
    <s v="C00001"/>
    <x v="2"/>
    <s v="江苏京信电子有限公司(Cable)"/>
    <s v="자동차(일반)"/>
    <s v="AVSS"/>
    <n v="190000381"/>
    <s v="AVSS"/>
    <s v="1.25SQ"/>
    <s v="P"/>
    <s v="NPS"/>
    <n v="5000"/>
    <s v="완제품"/>
    <s v="AVSS 1.25SQ(완제품)"/>
    <s v="A/R송장 (IN)"/>
    <n v="30000"/>
    <s v="M"/>
    <n v="338.1"/>
    <n v="0.84"/>
    <n v="25314"/>
  </r>
  <r>
    <x v="3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60000"/>
    <s v="M"/>
    <n v="198.6"/>
    <n v="0.28999999999999998"/>
    <n v="17646"/>
  </r>
  <r>
    <x v="3"/>
    <s v="顾客"/>
    <s v="內需"/>
    <s v="-無-"/>
    <s v="C00001"/>
    <x v="2"/>
    <s v="江苏京信电子有限公司(Cable)"/>
    <s v="자동차(일반)"/>
    <s v="AVSS"/>
    <n v="100011006"/>
    <s v="AVSS"/>
    <s v="0.3SQ"/>
    <s v="G/O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11384"/>
    <s v="AVSS"/>
    <s v="0.3SQ"/>
    <s v="Br/B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00000658"/>
    <s v="AVSS"/>
    <s v="0.85SQ"/>
    <s v="O"/>
    <s v="NPS"/>
    <n v="7000"/>
    <s v="완제품"/>
    <s v="AVSS 0.85SQ(완제품)"/>
    <s v="A/R송장 (IN)"/>
    <n v="14000"/>
    <s v="M"/>
    <n v="107.66"/>
    <n v="0.6"/>
    <n v="8414"/>
  </r>
  <r>
    <x v="3"/>
    <s v="顾客"/>
    <s v="內需"/>
    <s v="-無-"/>
    <s v="C00001"/>
    <x v="2"/>
    <s v="江苏京信电子有限公司(Cable)"/>
    <s v="자동차(일반)"/>
    <s v="AVSS"/>
    <n v="100011010"/>
    <s v="AVSS"/>
    <s v="0.3SQ"/>
    <s v="L/O"/>
    <s v="NPS"/>
    <n v="10000"/>
    <s v="완제품"/>
    <s v="AVSS 0.3SQ(완제품)"/>
    <s v="A/R송장 (IN)"/>
    <n v="30000"/>
    <s v="M"/>
    <n v="99.3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90000486"/>
    <s v="AVSS"/>
    <s v="0.5SQ"/>
    <s v="R"/>
    <s v="NPS"/>
    <n v="8000"/>
    <s v="완제품"/>
    <s v="AVSS 0.5SQ(완제품)"/>
    <s v="A/R송장 (IN)"/>
    <n v="24000"/>
    <s v="M"/>
    <n v="120.31"/>
    <n v="0.41"/>
    <n v="9832.7999999999993"/>
  </r>
  <r>
    <x v="3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40000"/>
    <s v="M"/>
    <n v="132.4"/>
    <n v="0.28999999999999998"/>
    <n v="11764"/>
  </r>
  <r>
    <x v="3"/>
    <s v="顾客"/>
    <s v="內需"/>
    <s v="-無-"/>
    <s v="C00001"/>
    <x v="2"/>
    <s v="江苏京信电子有限公司(Cable)"/>
    <s v="자동차(일반)"/>
    <s v="AVSS"/>
    <n v="100011385"/>
    <s v="AVSS"/>
    <s v="0.3SQ"/>
    <s v="Br/O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00730"/>
    <s v="AVSS"/>
    <s v="0.85SQ"/>
    <s v="W"/>
    <s v="NPS"/>
    <n v="7000"/>
    <s v="완제품"/>
    <s v="AVSS 0.85SQ(완제품)"/>
    <s v="A/R송장 (IN)"/>
    <n v="25500"/>
    <s v="M"/>
    <n v="196.1"/>
    <n v="0.6"/>
    <n v="15325.5"/>
  </r>
  <r>
    <x v="3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110000"/>
    <s v="M"/>
    <n v="364.1"/>
    <n v="0.28999999999999998"/>
    <n v="32351"/>
  </r>
  <r>
    <x v="3"/>
    <s v="顾客"/>
    <s v="內需"/>
    <s v="-無-"/>
    <s v="C00001"/>
    <x v="2"/>
    <s v="江苏京信电子有限公司(Cable)"/>
    <s v="자동차(일반)"/>
    <s v="AVSS"/>
    <n v="100011002"/>
    <s v="AVSS"/>
    <s v="0.3SQ"/>
    <s v="R/B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90000484"/>
    <s v="AVSS"/>
    <s v="0.5SQ"/>
    <s v="B"/>
    <s v="NPS"/>
    <n v="8000"/>
    <s v="완제품"/>
    <s v="AVSS 0.5SQ(완제품)"/>
    <s v="A/R송장 (IN)"/>
    <n v="80000"/>
    <s v="M"/>
    <n v="401.04"/>
    <n v="0.41"/>
    <n v="32776"/>
  </r>
  <r>
    <x v="3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90000373"/>
    <s v="AVSS"/>
    <s v="0.85SQ"/>
    <s v="B"/>
    <s v="NPS"/>
    <n v="7000"/>
    <s v="완제품"/>
    <s v="AVSS 0.85SQ(완제품)"/>
    <s v="A/R송장 (IN)"/>
    <n v="7000"/>
    <s v="M"/>
    <n v="53.91"/>
    <n v="0.6"/>
    <n v="4207"/>
  </r>
  <r>
    <x v="3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30000"/>
    <s v="M"/>
    <n v="99.27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30000"/>
    <s v="M"/>
    <n v="99.3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90000485"/>
    <s v="AVSS"/>
    <s v="0.5SQ"/>
    <s v="L"/>
    <s v="NPS"/>
    <n v="8000"/>
    <s v="완제품"/>
    <s v="AVSS 0.5SQ(완제품)"/>
    <s v="A/R송장 (IN)"/>
    <n v="24000"/>
    <s v="M"/>
    <n v="120.31"/>
    <n v="0.41"/>
    <n v="9832.7999999999993"/>
  </r>
  <r>
    <x v="3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240000"/>
    <s v="M"/>
    <n v="794.4"/>
    <n v="0.28999999999999998"/>
    <n v="70584"/>
  </r>
  <r>
    <x v="3"/>
    <s v="顾客"/>
    <s v="內需"/>
    <s v="-無-"/>
    <s v="C00001"/>
    <x v="2"/>
    <s v="江苏京信电子有限公司(Cable)"/>
    <s v="자동차(일반)"/>
    <s v="AVSS"/>
    <n v="100000630"/>
    <s v="AVSS"/>
    <s v="0.85SQ"/>
    <s v="Gr"/>
    <s v="NPS"/>
    <n v="7000"/>
    <s v="완제품"/>
    <s v="AVSS 0.85SQ(완제품)"/>
    <s v="A/R송장 (IN)"/>
    <n v="49000"/>
    <s v="M"/>
    <n v="376.81"/>
    <n v="0.6"/>
    <n v="29449"/>
  </r>
  <r>
    <x v="3"/>
    <s v="顾客"/>
    <s v="內需"/>
    <s v="-無-"/>
    <s v="C00001"/>
    <x v="2"/>
    <s v="江苏京信电子有限公司(Cable)"/>
    <s v="자동차(일반)"/>
    <s v="AVSS"/>
    <n v="100018237"/>
    <s v="AVSS"/>
    <s v="0.85SQ"/>
    <s v="Y"/>
    <s v="NPS"/>
    <n v="7000"/>
    <s v="완제품"/>
    <s v="AVSS 0.85SQ(완제품)"/>
    <s v="A/R송장 (IN)"/>
    <n v="12000"/>
    <s v="M"/>
    <n v="92.28"/>
    <n v="0.6"/>
    <n v="7212"/>
  </r>
  <r>
    <x v="3"/>
    <s v="顾客"/>
    <s v="內需"/>
    <s v="-無-"/>
    <s v="C00001"/>
    <x v="2"/>
    <s v="江苏京信电子有限公司(Cable)"/>
    <s v="자동차(일반)"/>
    <s v="AVSS"/>
    <n v="100010702"/>
    <s v="AVSS"/>
    <s v="1.25SQ"/>
    <s v="Br"/>
    <s v="NPS"/>
    <n v="5000"/>
    <s v="완제품"/>
    <s v="AVSS 1.25SQ(완제품)"/>
    <s v="A/R송장 (IN)"/>
    <n v="10000"/>
    <s v="M"/>
    <n v="112.7"/>
    <n v="0.84"/>
    <n v="8438"/>
  </r>
  <r>
    <x v="3"/>
    <s v="顾客"/>
    <s v="內需"/>
    <s v="-無-"/>
    <s v="C00001"/>
    <x v="2"/>
    <s v="江苏京信电子有限公司(Cable)"/>
    <s v="자동차(일반)"/>
    <s v="AVSS"/>
    <n v="100011003"/>
    <s v="AVSS"/>
    <s v="0.3SQ"/>
    <s v="R/O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19938"/>
    <s v="AVSS"/>
    <s v="1.25SQ"/>
    <s v="Y"/>
    <s v="NPS"/>
    <n v="5000"/>
    <s v="완제품"/>
    <s v="AVSS 1.25SQ(완제품)"/>
    <s v="A/R송장 (IN)"/>
    <n v="25000"/>
    <s v="M"/>
    <n v="281.75"/>
    <n v="0.84"/>
    <n v="21095"/>
  </r>
  <r>
    <x v="3"/>
    <s v="顾客"/>
    <s v="內需"/>
    <s v="-無-"/>
    <s v="C00001"/>
    <x v="2"/>
    <s v="江苏京信电子有限公司(Cable)"/>
    <s v="자동차(일반)"/>
    <s v="AVSS"/>
    <n v="110000218"/>
    <s v="AVSS"/>
    <s v="0.5SQ"/>
    <s v="G"/>
    <s v="NPS"/>
    <n v="8000"/>
    <s v="완제품"/>
    <s v="AVSS 0.5SQ(완제품)"/>
    <s v="A/R송장 (IN)"/>
    <n v="24000"/>
    <s v="M"/>
    <n v="120.31"/>
    <n v="0.41"/>
    <n v="9832.7999999999993"/>
  </r>
  <r>
    <x v="3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90000"/>
    <s v="M"/>
    <n v="297.89999999999998"/>
    <n v="0.28999999999999998"/>
    <n v="26469"/>
  </r>
  <r>
    <x v="3"/>
    <s v="顾客"/>
    <s v="內需"/>
    <s v="-無-"/>
    <s v="C00001"/>
    <x v="2"/>
    <s v="江苏京信电子有限公司(Cable)"/>
    <s v="자동차(일반)"/>
    <s v="AVSS"/>
    <n v="100011033"/>
    <s v="AVSS"/>
    <s v="1.25SQ"/>
    <s v="B"/>
    <s v="NPS"/>
    <n v="5000"/>
    <s v="완제품"/>
    <s v="AVSS 1.25SQ(완제품)"/>
    <s v="A/R송장 (IN)"/>
    <n v="20000"/>
    <s v="M"/>
    <n v="225.4"/>
    <n v="0.84"/>
    <n v="16876"/>
  </r>
  <r>
    <x v="3"/>
    <s v="顾客"/>
    <s v="內需"/>
    <s v="-無-"/>
    <s v="C00001"/>
    <x v="2"/>
    <s v="江苏京信电子有限公司(Cable)"/>
    <s v="자동차(일반)"/>
    <s v="AVSS"/>
    <n v="190000382"/>
    <s v="AVSS"/>
    <s v="1.25SQ"/>
    <s v="R"/>
    <s v="NPS"/>
    <n v="5000"/>
    <s v="완제품"/>
    <s v="AVSS 1.25SQ(완제품)"/>
    <s v="A/R송장 (IN)"/>
    <n v="10000"/>
    <s v="M"/>
    <n v="112.7"/>
    <n v="0.84"/>
    <n v="8438"/>
  </r>
  <r>
    <x v="3"/>
    <s v="顾客"/>
    <s v="內需"/>
    <s v="-無-"/>
    <s v="C00001"/>
    <x v="2"/>
    <s v="江苏京信电子有限公司(Cable)"/>
    <s v="자동차(일반)"/>
    <s v="AVSS"/>
    <n v="100011026"/>
    <s v="AVSS"/>
    <s v="0.5SQ"/>
    <s v="O"/>
    <s v="NPS"/>
    <n v="8000"/>
    <s v="완제품"/>
    <s v="AVSS 0.5SQ(완제품)"/>
    <s v="A/R송장 (IN)"/>
    <n v="16000"/>
    <s v="M"/>
    <n v="80.16"/>
    <n v="0.41"/>
    <n v="6555.2"/>
  </r>
  <r>
    <x v="3"/>
    <s v="顾客"/>
    <s v="內需"/>
    <s v="-無-"/>
    <s v="C00001"/>
    <x v="2"/>
    <s v="江苏京信电子有限公司(Cable)"/>
    <s v="자동차(일반)"/>
    <s v="AVSS"/>
    <n v="190000506"/>
    <s v="AVSS"/>
    <s v="0.3SQ"/>
    <s v="Gr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7500"/>
    <s v="M"/>
    <n v="24.83"/>
    <n v="0.28999999999999998"/>
    <n v="2205.75"/>
  </r>
  <r>
    <x v="3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2000"/>
    <s v="M"/>
    <n v="10.02"/>
    <n v="0.41"/>
    <n v="819.4"/>
  </r>
  <r>
    <x v="3"/>
    <s v="顾客"/>
    <s v="內需"/>
    <s v="-無-"/>
    <s v="C00001"/>
    <x v="2"/>
    <s v="江苏京信电子有限公司(Cable)"/>
    <s v="자동차(일반)"/>
    <s v="AVSS"/>
    <n v="100011012"/>
    <s v="AVSS"/>
    <s v="0.3SQ"/>
    <s v="O/B"/>
    <s v="NPS"/>
    <n v="10000"/>
    <s v="완제품"/>
    <s v="AVSS 0.3SQ(완제품)"/>
    <s v="A/R송장 (IN)"/>
    <n v="30000"/>
    <s v="M"/>
    <n v="99.3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00011027"/>
    <s v="AVSS"/>
    <s v="0.5SQ"/>
    <s v="P"/>
    <s v="NPS"/>
    <n v="8000"/>
    <s v="완제품"/>
    <s v="AVSS 0.5SQ(완제품)"/>
    <s v="A/R송장 (IN)"/>
    <n v="16000"/>
    <s v="M"/>
    <n v="80.16"/>
    <n v="0.41"/>
    <n v="6555.2"/>
  </r>
  <r>
    <x v="3"/>
    <s v="顾客"/>
    <s v="內需"/>
    <s v="-無-"/>
    <s v="C00001"/>
    <x v="2"/>
    <s v="江苏京信电子有限公司(Cable)"/>
    <s v="자동차(일반)"/>
    <s v="AVSS"/>
    <n v="190000379"/>
    <s v="AVSS"/>
    <s v="1.25SQ"/>
    <s v="G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140000"/>
    <s v="M"/>
    <n v="463.26"/>
    <n v="0.28999999999999998"/>
    <n v="41174"/>
  </r>
  <r>
    <x v="3"/>
    <s v="顾客"/>
    <s v="內需"/>
    <s v="-無-"/>
    <s v="C00001"/>
    <x v="2"/>
    <s v="江苏京信电子有限公司(Cable)"/>
    <s v="자동차(일반)"/>
    <s v="AVSS"/>
    <n v="100011015"/>
    <s v="AVSS"/>
    <s v="0.5SQ"/>
    <s v="W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90000374"/>
    <s v="AVSS"/>
    <s v="0.85SQ"/>
    <s v="G"/>
    <s v="NPS"/>
    <n v="7000"/>
    <s v="완제품"/>
    <s v="AVSS 0.85SQ(완제품)"/>
    <s v="A/R송장 (IN)"/>
    <n v="7000"/>
    <s v="M"/>
    <n v="53.91"/>
    <n v="0.6"/>
    <n v="4207"/>
  </r>
  <r>
    <x v="3"/>
    <s v="顾客"/>
    <s v="內需"/>
    <s v="-無-"/>
    <s v="C00001"/>
    <x v="2"/>
    <s v="江苏京信电子有限公司(Cable)"/>
    <s v="자동차(일반)"/>
    <s v="AVSS"/>
    <n v="100020065"/>
    <s v="AVSS"/>
    <s v="0.5SQ"/>
    <s v="Gr"/>
    <s v="NPS"/>
    <n v="8000"/>
    <s v="완제품"/>
    <s v="AVSS 0.5SQ(완제품)"/>
    <s v="A/R송장 (IN)"/>
    <n v="16000"/>
    <s v="M"/>
    <n v="80.16"/>
    <n v="0.41"/>
    <n v="6555.2"/>
  </r>
  <r>
    <x v="3"/>
    <s v="顾客"/>
    <s v="內需"/>
    <s v="-無-"/>
    <s v="C00001"/>
    <x v="2"/>
    <s v="江苏京信电子有限公司(Cable)"/>
    <s v="자동차(일반)"/>
    <s v="AVSS"/>
    <n v="100020074"/>
    <s v="AVSS"/>
    <s v="0.5SQ"/>
    <s v="Y/B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00011009"/>
    <s v="AVSS"/>
    <s v="0.3SQ"/>
    <s v="L/B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00000804"/>
    <s v="AVSS"/>
    <s v="1.25SQ"/>
    <s v="R/O"/>
    <m/>
    <n v="700"/>
    <s v="완제품"/>
    <s v="AVSS 1.25SQ(완제품)"/>
    <s v="A/R송장 (IN)"/>
    <n v="4200"/>
    <s v="M"/>
    <n v="47.33"/>
    <n v="0.84"/>
    <n v="3543.96"/>
  </r>
  <r>
    <x v="3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00965"/>
    <s v="AVSS"/>
    <s v="0.3SQ"/>
    <s v="L/R"/>
    <m/>
    <n v="1500"/>
    <s v="완제품"/>
    <s v="AVSS 0.3SQ(완제품)"/>
    <s v="A/R송장 (IN)"/>
    <n v="1500"/>
    <s v="M"/>
    <n v="4.97"/>
    <n v="0.28999999999999998"/>
    <n v="441.15"/>
  </r>
  <r>
    <x v="3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19000"/>
    <s v="M"/>
    <n v="95.19"/>
    <n v="0.41"/>
    <n v="7784.3"/>
  </r>
  <r>
    <x v="3"/>
    <s v="顾客"/>
    <s v="內需"/>
    <s v="-無-"/>
    <s v="C00001"/>
    <x v="2"/>
    <s v="江苏京信电子有限公司(Cable)"/>
    <s v="자동차(일반)"/>
    <s v="AVSS"/>
    <n v="100000815"/>
    <s v="AVSS"/>
    <s v="1.25SQ"/>
    <s v="W/B"/>
    <m/>
    <n v="700"/>
    <s v="완제품"/>
    <s v="AVSS 1.25SQ(완제품)"/>
    <s v="A/R송장 (IN)"/>
    <n v="700"/>
    <s v="M"/>
    <n v="7.89"/>
    <n v="0.84"/>
    <n v="590.66"/>
  </r>
  <r>
    <x v="3"/>
    <s v="顾客"/>
    <s v="內需"/>
    <s v="-無-"/>
    <s v="C00001"/>
    <x v="2"/>
    <s v="江苏京信电子有限公司(Cable)"/>
    <s v="자동차(일반)"/>
    <s v="AVSS"/>
    <n v="100010698"/>
    <s v="AVSS"/>
    <s v="1.25SQ"/>
    <s v="L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00000852"/>
    <s v="AVSS"/>
    <s v="2SQ"/>
    <s v="O"/>
    <m/>
    <n v="500"/>
    <s v="완제품"/>
    <s v="AVSS 2SQ(완제품)"/>
    <s v="A/R송장 (IN)"/>
    <n v="1000"/>
    <s v="M"/>
    <n v="18.16"/>
    <n v="1.32"/>
    <n v="1321.7"/>
  </r>
  <r>
    <x v="3"/>
    <s v="顾客"/>
    <s v="內需"/>
    <s v="-無-"/>
    <s v="C00001"/>
    <x v="2"/>
    <s v="江苏京信电子有限公司(Cable)"/>
    <s v="자동차(일반)"/>
    <s v="AVSS"/>
    <n v="100011001"/>
    <s v="AVSS"/>
    <s v="0.3SQ"/>
    <s v="W/B"/>
    <s v="NPS"/>
    <n v="10000"/>
    <s v="완제품"/>
    <s v="AVSS 0.3SQ(완제품)"/>
    <s v="A/R송장 (IN)"/>
    <n v="30000"/>
    <s v="M"/>
    <n v="99.3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00010697"/>
    <s v="AVSS"/>
    <s v="1.25SQ"/>
    <s v="O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00018187"/>
    <s v="AVSS"/>
    <s v="0.5SQ"/>
    <s v="R/B"/>
    <s v="NPS"/>
    <n v="8000"/>
    <s v="완제품"/>
    <s v="AVSS 0.5SQ(완제품)"/>
    <s v="A/R송장 (IN)"/>
    <n v="16000"/>
    <s v="M"/>
    <n v="80.16"/>
    <n v="0.41"/>
    <n v="6555.2"/>
  </r>
  <r>
    <x v="3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180000"/>
    <s v="M"/>
    <n v="595.79999999999995"/>
    <n v="0.28999999999999998"/>
    <n v="52938"/>
  </r>
  <r>
    <x v="3"/>
    <s v="顾客"/>
    <s v="內需"/>
    <s v="-無-"/>
    <s v="C00001"/>
    <x v="2"/>
    <s v="江苏京信电子有限公司(Cable)"/>
    <s v="자동차(일반)"/>
    <s v="AVSS"/>
    <n v="100011030"/>
    <s v="AVSS"/>
    <s v="0.85SQ"/>
    <s v="Br"/>
    <s v="NPS"/>
    <n v="7000"/>
    <s v="완제품"/>
    <s v="AVSS 0.85SQ(완제품)"/>
    <s v="A/R송장 (IN)"/>
    <n v="14000"/>
    <s v="M"/>
    <n v="107.66"/>
    <n v="0.6"/>
    <n v="8414"/>
  </r>
  <r>
    <x v="3"/>
    <s v="顾客"/>
    <s v="內需"/>
    <s v="-無-"/>
    <s v="C00001"/>
    <x v="2"/>
    <s v="江苏京信电子有限公司(Cable)"/>
    <s v="자동차(일반)"/>
    <s v="AVSS"/>
    <n v="100011010"/>
    <s v="AVSS"/>
    <s v="0.3SQ"/>
    <s v="L/O"/>
    <s v="NPS"/>
    <n v="10000"/>
    <s v="완제품"/>
    <s v="AVSS 0.3SQ(완제품)"/>
    <s v="A/R송장 (IN)"/>
    <n v="30000"/>
    <s v="M"/>
    <n v="99.3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00000852"/>
    <s v="AVSS"/>
    <s v="2SQ"/>
    <s v="O"/>
    <m/>
    <n v="500"/>
    <s v="완제품"/>
    <s v="AVSS 2SQ(완제품)"/>
    <s v="A/R송장 (IN)"/>
    <n v="5000"/>
    <s v="M"/>
    <n v="90.8"/>
    <n v="1.32"/>
    <n v="6608.5"/>
  </r>
  <r>
    <x v="3"/>
    <s v="顾客"/>
    <s v="內需"/>
    <s v="-無-"/>
    <s v="C00001"/>
    <x v="2"/>
    <s v="江苏京信电子有限公司(Cable)"/>
    <s v="자동차(일반)"/>
    <s v="AVSS"/>
    <n v="100000852"/>
    <s v="AVSS"/>
    <s v="2SQ"/>
    <s v="O"/>
    <m/>
    <n v="500"/>
    <s v="완제품"/>
    <s v="AVSS 2SQ(완제품)"/>
    <s v="A/R송장 (IN)"/>
    <n v="500"/>
    <s v="M"/>
    <n v="9.08"/>
    <n v="1.32"/>
    <n v="660.85"/>
  </r>
  <r>
    <x v="3"/>
    <s v="顾客"/>
    <s v="內需"/>
    <s v="-無-"/>
    <s v="C00001"/>
    <x v="2"/>
    <s v="江苏京信电子有限公司(Cable)"/>
    <s v="자동차(일반)"/>
    <s v="AVSS"/>
    <n v="190000387"/>
    <s v="AVSS"/>
    <s v="2SQ"/>
    <s v="W"/>
    <s v="NPS"/>
    <n v="3000"/>
    <s v="완제품"/>
    <s v="AVSS 2SQ(완제품)"/>
    <s v="A/R송장 (IN)"/>
    <n v="3000"/>
    <s v="M"/>
    <n v="54.48"/>
    <n v="1.32"/>
    <n v="3965.1"/>
  </r>
  <r>
    <x v="3"/>
    <s v="顾客"/>
    <s v="內需"/>
    <s v="-無-"/>
    <s v="C00001"/>
    <x v="2"/>
    <s v="江苏京信电子有限公司(Cable)"/>
    <s v="자동차(일반)"/>
    <s v="AVSS"/>
    <n v="100011036"/>
    <s v="AVSS"/>
    <s v="2SQ"/>
    <s v="B"/>
    <s v="NPS"/>
    <n v="3000"/>
    <s v="완제품"/>
    <s v="AVSS 2SQ(완제품)"/>
    <s v="A/R송장 (IN)"/>
    <n v="3000"/>
    <s v="M"/>
    <n v="54.48"/>
    <n v="1.32"/>
    <n v="3965.1"/>
  </r>
  <r>
    <x v="3"/>
    <s v="顾客"/>
    <s v="內需"/>
    <s v="-無-"/>
    <s v="C00001"/>
    <x v="2"/>
    <s v="江苏京信电子有限公司(Cable)"/>
    <s v="자동차(일반)"/>
    <s v="AVSS"/>
    <n v="100011406"/>
    <s v="AVSS"/>
    <s v="0.3SQ"/>
    <s v="W/O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11036"/>
    <s v="AVSS"/>
    <s v="2SQ"/>
    <s v="B"/>
    <s v="NPS"/>
    <n v="3000"/>
    <s v="완제품"/>
    <s v="AVSS 2SQ(완제품)"/>
    <s v="A/R송장 (IN)"/>
    <n v="9000"/>
    <s v="M"/>
    <n v="163.44"/>
    <n v="1.32"/>
    <n v="11895.3"/>
  </r>
  <r>
    <x v="3"/>
    <s v="顾客"/>
    <s v="內需"/>
    <s v="-無-"/>
    <s v="C00001"/>
    <x v="2"/>
    <s v="江苏京信电子有限公司(Cable)"/>
    <s v="자동차(일반)"/>
    <s v="AVSS"/>
    <n v="190000387"/>
    <s v="AVSS"/>
    <s v="2SQ"/>
    <s v="W"/>
    <s v="NPS"/>
    <n v="3000"/>
    <s v="완제품"/>
    <s v="AVSS 2SQ(완제품)"/>
    <s v="A/R송장 (IN)"/>
    <n v="3000"/>
    <s v="M"/>
    <n v="54.48"/>
    <n v="1.32"/>
    <n v="3965.1"/>
  </r>
  <r>
    <x v="3"/>
    <s v="顾客"/>
    <s v="內需"/>
    <s v="-無-"/>
    <s v="C00001"/>
    <x v="2"/>
    <s v="江苏京信电子有限公司(Cable)"/>
    <s v="자동차(일반)"/>
    <s v="AVSS"/>
    <n v="100020063"/>
    <s v="AVSS"/>
    <s v="0.5SQ"/>
    <s v="Br/B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00000481"/>
    <s v="AVSS"/>
    <s v="0.5SQ"/>
    <s v="Gr/B"/>
    <m/>
    <n v="1000"/>
    <s v="완제품"/>
    <s v="AVSS 0.5SQ(완제품)"/>
    <s v="A/R송장 (IN)"/>
    <n v="1000"/>
    <s v="M"/>
    <n v="5.01"/>
    <n v="0.41"/>
    <n v="409.7"/>
  </r>
  <r>
    <x v="3"/>
    <s v="顾客"/>
    <s v="內需"/>
    <s v="-無-"/>
    <s v="C00001"/>
    <x v="2"/>
    <s v="江苏京信电子有限公司(Cable)"/>
    <s v="자동차(일반)"/>
    <s v="AVSS"/>
    <n v="100000843"/>
    <s v="AVSS"/>
    <s v="2SQ"/>
    <s v="B"/>
    <m/>
    <n v="500"/>
    <s v="완제품"/>
    <s v="AVSS 2SQ(완제품)"/>
    <s v="A/R송장 (IN)"/>
    <n v="1000"/>
    <s v="M"/>
    <n v="18.16"/>
    <n v="1.32"/>
    <n v="1321.7"/>
  </r>
  <r>
    <x v="3"/>
    <s v="顾客"/>
    <s v="內需"/>
    <s v="-無-"/>
    <s v="C00001"/>
    <x v="2"/>
    <s v="江苏京信电子有限公司(Cable)"/>
    <s v="자동차(일반)"/>
    <s v="AVSS"/>
    <n v="100000843"/>
    <s v="AVSS"/>
    <s v="2SQ"/>
    <s v="B"/>
    <m/>
    <n v="500"/>
    <s v="완제품"/>
    <s v="AVSS 2SQ(완제품)"/>
    <s v="A/R송장 (IN)"/>
    <n v="950"/>
    <s v="M"/>
    <n v="17.25"/>
    <n v="1.32"/>
    <n v="1255.6199999999999"/>
  </r>
  <r>
    <x v="3"/>
    <s v="顾客"/>
    <s v="內需"/>
    <s v="-無-"/>
    <s v="C00001"/>
    <x v="2"/>
    <s v="江苏京信电子有限公司(Cable)"/>
    <s v="자동차(일반)"/>
    <s v="AVSS"/>
    <n v="100011023"/>
    <s v="AVSS"/>
    <s v="0.5SQ"/>
    <s v="Br"/>
    <s v="NPS"/>
    <n v="8000"/>
    <s v="완제품"/>
    <s v="AVSS 0.5SQ(완제품)"/>
    <s v="A/R송장 (IN)"/>
    <n v="16000"/>
    <s v="M"/>
    <n v="80.16"/>
    <n v="0.41"/>
    <n v="6555.2"/>
  </r>
  <r>
    <x v="3"/>
    <s v="顾客"/>
    <s v="內需"/>
    <s v="-無-"/>
    <s v="C00001"/>
    <x v="2"/>
    <s v="江苏京信电子有限公司(Cable)"/>
    <s v="자동차(일반)"/>
    <s v="AVSS"/>
    <n v="100010696"/>
    <s v="AVSS"/>
    <s v="1.25SQ"/>
    <s v="W"/>
    <s v="NPS"/>
    <n v="5000"/>
    <s v="완제품"/>
    <s v="AVSS 1.25SQ(완제품)"/>
    <s v="A/R송장 (IN)"/>
    <n v="30000"/>
    <s v="M"/>
    <n v="338.1"/>
    <n v="0.84"/>
    <n v="25314"/>
  </r>
  <r>
    <x v="3"/>
    <s v="顾客"/>
    <s v="內需"/>
    <s v="-無-"/>
    <s v="C00001"/>
    <x v="2"/>
    <s v="江苏京信电子有限公司(Cable)"/>
    <s v="자동차(일반)"/>
    <s v="AVSS"/>
    <n v="100011029"/>
    <s v="AVSS"/>
    <s v="0.85SQ"/>
    <s v="R"/>
    <s v="NPS"/>
    <n v="7000"/>
    <s v="완제품"/>
    <s v="AVSS 0.85SQ(완제품)"/>
    <s v="A/R송장 (IN)"/>
    <n v="14000"/>
    <s v="M"/>
    <n v="107.66"/>
    <n v="0.6"/>
    <n v="8414"/>
  </r>
  <r>
    <x v="3"/>
    <s v="顾客"/>
    <s v="內需"/>
    <s v="-無-"/>
    <s v="C00001"/>
    <x v="2"/>
    <s v="江苏京信电子有限公司(Cable)"/>
    <s v="자동차(일반)"/>
    <s v="AVSS"/>
    <n v="100018217"/>
    <s v="AVSS"/>
    <s v="0.3SQ"/>
    <s v="G/B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90000384"/>
    <s v="AVSS"/>
    <s v="2SQ"/>
    <s v="Br"/>
    <s v="NPS"/>
    <n v="3000"/>
    <s v="완제품"/>
    <s v="AVSS 2SQ(완제품)"/>
    <s v="A/R송장 (IN)"/>
    <n v="3000"/>
    <s v="M"/>
    <n v="54.48"/>
    <n v="1.32"/>
    <n v="3965.1"/>
  </r>
  <r>
    <x v="3"/>
    <s v="顾客"/>
    <s v="內需"/>
    <s v="-無-"/>
    <s v="C00001"/>
    <x v="2"/>
    <s v="江苏京信电子有限公司(Cable)"/>
    <s v="자동차(일반)"/>
    <s v="AVSS"/>
    <n v="100011875"/>
    <s v="AVSS"/>
    <s v="2SQ"/>
    <s v="L"/>
    <s v="NPS"/>
    <n v="3000"/>
    <s v="완제품"/>
    <s v="AVSS 2SQ(완제품)"/>
    <s v="A/R송장 (IN)"/>
    <n v="3000"/>
    <s v="M"/>
    <n v="54.48"/>
    <n v="1.32"/>
    <n v="3965.1"/>
  </r>
  <r>
    <x v="3"/>
    <s v="顾客"/>
    <s v="內需"/>
    <s v="-無-"/>
    <s v="C00001"/>
    <x v="2"/>
    <s v="江苏京信电子有限公司(Cable)"/>
    <s v="자동차(일반)"/>
    <s v="AVSS"/>
    <n v="100011002"/>
    <s v="AVSS"/>
    <s v="0.3SQ"/>
    <s v="R/B"/>
    <s v="NPS"/>
    <n v="10000"/>
    <s v="완제품"/>
    <s v="AVSS 0.3SQ(완제품)"/>
    <s v="A/R송장 (IN)"/>
    <n v="50000"/>
    <s v="M"/>
    <n v="165.5"/>
    <n v="0.28999999999999998"/>
    <n v="14705"/>
  </r>
  <r>
    <x v="3"/>
    <s v="顾客"/>
    <s v="內需"/>
    <s v="-無-"/>
    <s v="C00001"/>
    <x v="2"/>
    <s v="江苏京信电子有限公司(Cable)"/>
    <s v="자동차(일반)"/>
    <s v="AVSS"/>
    <n v="100011011"/>
    <s v="AVSS"/>
    <s v="0.3SQ"/>
    <s v="Gr/O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00011384"/>
    <s v="AVSS"/>
    <s v="0.3SQ"/>
    <s v="Br/B"/>
    <s v="NPS"/>
    <n v="10000"/>
    <s v="완제품"/>
    <s v="AVSS 0.3SQ(완제품)"/>
    <s v="A/R송장 (IN)"/>
    <n v="40000"/>
    <s v="M"/>
    <n v="132.4"/>
    <n v="0.28999999999999998"/>
    <n v="11764"/>
  </r>
  <r>
    <x v="3"/>
    <s v="顾客"/>
    <s v="內需"/>
    <s v="-無-"/>
    <s v="C00001"/>
    <x v="2"/>
    <s v="江苏京信电子有限公司(Cable)"/>
    <s v="자동차(일반)"/>
    <s v="AVSS"/>
    <n v="100011385"/>
    <s v="AVSS"/>
    <s v="0.3SQ"/>
    <s v="Br/O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14401"/>
    <s v="AVSS"/>
    <s v="0.3SQ"/>
    <s v="P/B"/>
    <s v="NPS"/>
    <n v="10000"/>
    <s v="완제품"/>
    <s v="AVSS 0.3SQ(완제품)"/>
    <s v="A/R송장 (IN)"/>
    <n v="30000"/>
    <s v="M"/>
    <n v="99.3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130000"/>
    <s v="M"/>
    <n v="430.3"/>
    <n v="0.28999999999999998"/>
    <n v="38233"/>
  </r>
  <r>
    <x v="3"/>
    <s v="顾客"/>
    <s v="內需"/>
    <s v="-無-"/>
    <s v="C00001"/>
    <x v="2"/>
    <s v="江苏京信电子有限公司(Cable)"/>
    <s v="자동차(일반)"/>
    <s v="AVSS"/>
    <n v="100011006"/>
    <s v="AVSS"/>
    <s v="0.3SQ"/>
    <s v="G/O"/>
    <s v="NPS"/>
    <n v="10000"/>
    <s v="완제품"/>
    <s v="AVSS 0.3SQ(완제품)"/>
    <s v="A/R송장 (IN)"/>
    <n v="50000"/>
    <s v="M"/>
    <n v="165.5"/>
    <n v="0.28999999999999998"/>
    <n v="14705"/>
  </r>
  <r>
    <x v="3"/>
    <s v="顾客"/>
    <s v="內需"/>
    <s v="-無-"/>
    <s v="C00001"/>
    <x v="2"/>
    <s v="江苏京信电子有限公司(Cable)"/>
    <s v="자동차(일반)"/>
    <s v="AVSS"/>
    <n v="100000730"/>
    <s v="AVSS"/>
    <s v="0.85SQ"/>
    <s v="W"/>
    <s v="NPS"/>
    <n v="7000"/>
    <s v="완제품"/>
    <s v="AVSS 0.85SQ(완제품)"/>
    <s v="A/R송장 (IN)"/>
    <n v="35000"/>
    <s v="M"/>
    <n v="269.14999999999998"/>
    <n v="0.6"/>
    <n v="21035"/>
  </r>
  <r>
    <x v="3"/>
    <s v="顾客"/>
    <s v="內需"/>
    <s v="-無-"/>
    <s v="C00001"/>
    <x v="2"/>
    <s v="江苏京信电子有限公司(Cable)"/>
    <s v="자동차(일반)"/>
    <s v="AVSS"/>
    <n v="100011026"/>
    <s v="AVSS"/>
    <s v="0.5SQ"/>
    <s v="O"/>
    <s v="NPS"/>
    <n v="8000"/>
    <s v="완제품"/>
    <s v="AVSS 0.5SQ(완제품)"/>
    <s v="A/R송장 (IN)"/>
    <n v="16000"/>
    <s v="M"/>
    <n v="80.16"/>
    <n v="0.41"/>
    <n v="6555.2"/>
  </r>
  <r>
    <x v="3"/>
    <s v="顾客"/>
    <s v="內需"/>
    <s v="-無-"/>
    <s v="C00001"/>
    <x v="2"/>
    <s v="江苏京信电子有限公司(Cable)"/>
    <s v="자동차(일반)"/>
    <s v="AVSS"/>
    <n v="100010698"/>
    <s v="AVSS"/>
    <s v="1.25SQ"/>
    <s v="L"/>
    <s v="NPS"/>
    <n v="5000"/>
    <s v="완제품"/>
    <s v="AVSS 1.25SQ(완제품)"/>
    <s v="A/R송장 (IN)"/>
    <n v="20000"/>
    <s v="M"/>
    <n v="225.4"/>
    <n v="0.84"/>
    <n v="16876"/>
  </r>
  <r>
    <x v="3"/>
    <s v="顾客"/>
    <s v="內需"/>
    <s v="-無-"/>
    <s v="C00001"/>
    <x v="2"/>
    <s v="江苏京信电子有限公司(Cable)"/>
    <s v="자동차(일반)"/>
    <s v="AVSS"/>
    <n v="100010697"/>
    <s v="AVSS"/>
    <s v="1.25SQ"/>
    <s v="O"/>
    <s v="NPS"/>
    <n v="5000"/>
    <s v="완제품"/>
    <s v="AVSS 1.25SQ(완제품)"/>
    <s v="A/R송장 (IN)"/>
    <n v="10000"/>
    <s v="M"/>
    <n v="112.7"/>
    <n v="0.84"/>
    <n v="8438"/>
  </r>
  <r>
    <x v="3"/>
    <s v="顾客"/>
    <s v="內需"/>
    <s v="-無-"/>
    <s v="C00001"/>
    <x v="2"/>
    <s v="江苏京信电子有限公司(Cable)"/>
    <s v="자동차(일반)"/>
    <s v="AVSS"/>
    <n v="190000381"/>
    <s v="AVSS"/>
    <s v="1.25SQ"/>
    <s v="P"/>
    <s v="NPS"/>
    <n v="5000"/>
    <s v="완제품"/>
    <s v="AVSS 1.25SQ(완제품)"/>
    <s v="A/R송장 (IN)"/>
    <n v="30000"/>
    <s v="M"/>
    <n v="338.1"/>
    <n v="0.84"/>
    <n v="25314"/>
  </r>
  <r>
    <x v="3"/>
    <s v="顾客"/>
    <s v="內需"/>
    <s v="-無-"/>
    <s v="C00001"/>
    <x v="2"/>
    <s v="江苏京信电子有限公司(Cable)"/>
    <s v="자동차(일반)"/>
    <s v="AVSS"/>
    <n v="100010702"/>
    <s v="AVSS"/>
    <s v="1.25SQ"/>
    <s v="Br"/>
    <s v="NPS"/>
    <n v="5000"/>
    <s v="완제품"/>
    <s v="AVSS 1.25SQ(완제품)"/>
    <s v="A/R송장 (IN)"/>
    <n v="20000"/>
    <s v="M"/>
    <n v="225.4"/>
    <n v="0.84"/>
    <n v="16876"/>
  </r>
  <r>
    <x v="3"/>
    <s v="顾客"/>
    <s v="內需"/>
    <s v="-無-"/>
    <s v="C00001"/>
    <x v="2"/>
    <s v="江苏京信电子有限公司(Cable)"/>
    <s v="자동차(일반)"/>
    <s v="AVSS"/>
    <n v="190000379"/>
    <s v="AVSS"/>
    <s v="1.25SQ"/>
    <s v="G"/>
    <s v="NPS"/>
    <n v="5000"/>
    <s v="완제품"/>
    <s v="AVSS 1.25SQ(완제품)"/>
    <s v="A/R송장 (IN)"/>
    <n v="20000"/>
    <s v="M"/>
    <n v="225.4"/>
    <n v="0.84"/>
    <n v="16876"/>
  </r>
  <r>
    <x v="3"/>
    <s v="顾客"/>
    <s v="內需"/>
    <s v="-無-"/>
    <s v="C00001"/>
    <x v="2"/>
    <s v="江苏京信电子有限公司(Cable)"/>
    <s v="자동차(일반)"/>
    <s v="AVSS"/>
    <n v="100018217"/>
    <s v="AVSS"/>
    <s v="0.3SQ"/>
    <s v="G/B"/>
    <s v="NPS"/>
    <n v="10000"/>
    <s v="완제품"/>
    <s v="AVSS 0.3SQ(완제품)"/>
    <s v="A/R송장 (IN)"/>
    <n v="46000"/>
    <s v="M"/>
    <n v="152.26"/>
    <n v="0.28999999999999998"/>
    <n v="13528.6"/>
  </r>
  <r>
    <x v="3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70000"/>
    <s v="M"/>
    <n v="231.7"/>
    <n v="0.28999999999999998"/>
    <n v="20587"/>
  </r>
  <r>
    <x v="3"/>
    <s v="顾客"/>
    <s v="內需"/>
    <s v="-無-"/>
    <s v="C00001"/>
    <x v="2"/>
    <s v="江苏京信电子有限公司(Cable)"/>
    <s v="자동차(일반)"/>
    <s v="AVSS"/>
    <n v="100011007"/>
    <s v="AVSS"/>
    <s v="0.3SQ"/>
    <s v="Y/B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140000"/>
    <s v="M"/>
    <n v="463.4"/>
    <n v="0.28999999999999998"/>
    <n v="41174"/>
  </r>
  <r>
    <x v="3"/>
    <s v="顾客"/>
    <s v="內需"/>
    <s v="-無-"/>
    <s v="C00001"/>
    <x v="2"/>
    <s v="江苏京信电子有限公司(Cable)"/>
    <s v="자동차(일반)"/>
    <s v="AVSS"/>
    <n v="100000658"/>
    <s v="AVSS"/>
    <s v="0.85SQ"/>
    <s v="O"/>
    <s v="NPS"/>
    <n v="7000"/>
    <s v="완제품"/>
    <s v="AVSS 0.85SQ(완제품)"/>
    <s v="A/R송장 (IN)"/>
    <n v="21000"/>
    <s v="M"/>
    <n v="161.49"/>
    <n v="0.6"/>
    <n v="12621"/>
  </r>
  <r>
    <x v="3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90000"/>
    <s v="M"/>
    <n v="297.81"/>
    <n v="0.28999999999999998"/>
    <n v="26469"/>
  </r>
  <r>
    <x v="3"/>
    <s v="顾客"/>
    <s v="內需"/>
    <s v="-無-"/>
    <s v="C00001"/>
    <x v="2"/>
    <s v="江苏京信电子有限公司(Cable)"/>
    <s v="자동차(일반)"/>
    <s v="AVSS"/>
    <n v="190000559"/>
    <s v="AVSS"/>
    <s v="0.5SQ"/>
    <s v="P/B"/>
    <s v="NPS"/>
    <n v="8000"/>
    <s v="완제품"/>
    <s v="AVSS 0.5SQ(완제품)"/>
    <s v="A/R송장 (IN)"/>
    <n v="16000"/>
    <s v="M"/>
    <n v="80.16"/>
    <n v="0.41"/>
    <n v="6555.2"/>
  </r>
  <r>
    <x v="3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110000"/>
    <s v="M"/>
    <n v="364.1"/>
    <n v="0.28999999999999998"/>
    <n v="32351"/>
  </r>
  <r>
    <x v="3"/>
    <s v="顾客"/>
    <s v="內需"/>
    <s v="-無-"/>
    <s v="C00001"/>
    <x v="2"/>
    <s v="江苏京信电子有限公司(Cable)"/>
    <s v="자동차(일반)"/>
    <s v="AVSS"/>
    <n v="190000506"/>
    <s v="AVSS"/>
    <s v="0.3SQ"/>
    <s v="Gr"/>
    <s v="NPS"/>
    <n v="10000"/>
    <s v="완제품"/>
    <s v="AVSS 0.3SQ(완제품)"/>
    <s v="A/R송장 (IN)"/>
    <n v="60000"/>
    <s v="M"/>
    <n v="198.6"/>
    <n v="0.28999999999999998"/>
    <n v="17646"/>
  </r>
  <r>
    <x v="3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150000"/>
    <s v="M"/>
    <n v="496.5"/>
    <n v="0.28999999999999998"/>
    <n v="44115"/>
  </r>
  <r>
    <x v="3"/>
    <s v="顾客"/>
    <s v="內需"/>
    <s v="-無-"/>
    <s v="C00001"/>
    <x v="2"/>
    <s v="江苏京信电子有限公司(Cable)"/>
    <s v="자동차(일반)"/>
    <s v="AVSS"/>
    <n v="190000484"/>
    <s v="AVSS"/>
    <s v="0.5SQ"/>
    <s v="B"/>
    <s v="NPS"/>
    <n v="8000"/>
    <s v="완제품"/>
    <s v="AVSS 0.5SQ(완제품)"/>
    <s v="A/R송장 (IN)"/>
    <n v="93400"/>
    <s v="M"/>
    <n v="468.21"/>
    <n v="0.41"/>
    <n v="38265.980000000003"/>
  </r>
  <r>
    <x v="3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140000"/>
    <s v="M"/>
    <n v="463.4"/>
    <n v="0.28999999999999998"/>
    <n v="41174"/>
  </r>
  <r>
    <x v="3"/>
    <s v="顾客"/>
    <s v="內需"/>
    <s v="-無-"/>
    <s v="C00001"/>
    <x v="2"/>
    <s v="江苏京信电子有限公司(Cable)"/>
    <s v="자동차(일반)"/>
    <s v="AVSS"/>
    <n v="190000373"/>
    <s v="AVSS"/>
    <s v="0.85SQ"/>
    <s v="B"/>
    <s v="NPS"/>
    <n v="7000"/>
    <s v="완제품"/>
    <s v="AVSS 0.85SQ(완제품)"/>
    <s v="A/R송장 (IN)"/>
    <n v="28000"/>
    <s v="M"/>
    <n v="215.66"/>
    <n v="0.6"/>
    <n v="16828"/>
  </r>
  <r>
    <x v="3"/>
    <s v="顾客"/>
    <s v="內需"/>
    <s v="-無-"/>
    <s v="C00001"/>
    <x v="2"/>
    <s v="江苏京信电子有限公司(Cable)"/>
    <s v="자동차(일반)"/>
    <s v="AVSS"/>
    <n v="100011033"/>
    <s v="AVSS"/>
    <s v="1.25SQ"/>
    <s v="B"/>
    <s v="NPS"/>
    <n v="5000"/>
    <s v="완제품"/>
    <s v="AVSS 1.25SQ(완제품)"/>
    <s v="A/R송장 (IN)"/>
    <n v="38000"/>
    <s v="M"/>
    <n v="428.26"/>
    <n v="0.84"/>
    <n v="32064.400000000001"/>
  </r>
  <r>
    <x v="3"/>
    <s v="顾客"/>
    <s v="內需"/>
    <s v="-無-"/>
    <s v="C00001"/>
    <x v="2"/>
    <s v="江苏京信电子有限公司(Cable)"/>
    <s v="자동차(일반)"/>
    <s v="AVSS"/>
    <n v="100011021"/>
    <s v="AVSS"/>
    <s v="0.5SQ"/>
    <s v="G/O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00011003"/>
    <s v="AVSS"/>
    <s v="0.3SQ"/>
    <s v="R/O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90000374"/>
    <s v="AVSS"/>
    <s v="0.85SQ"/>
    <s v="G"/>
    <s v="NPS"/>
    <n v="7000"/>
    <s v="완제품"/>
    <s v="AVSS 0.85SQ(완제품)"/>
    <s v="A/R송장 (IN)"/>
    <n v="7000"/>
    <s v="M"/>
    <n v="53.91"/>
    <n v="0.6"/>
    <n v="4207"/>
  </r>
  <r>
    <x v="3"/>
    <s v="顾客"/>
    <s v="內需"/>
    <s v="-無-"/>
    <s v="C00001"/>
    <x v="2"/>
    <s v="江苏京信电子有限公司(Cable)"/>
    <s v="자동차(일반)"/>
    <s v="AVSS"/>
    <n v="190000485"/>
    <s v="AVSS"/>
    <s v="0.5SQ"/>
    <s v="L"/>
    <s v="NPS"/>
    <n v="8000"/>
    <s v="완제품"/>
    <s v="AVSS 0.5SQ(완제품)"/>
    <s v="A/R송장 (IN)"/>
    <n v="40000"/>
    <s v="M"/>
    <n v="200.52"/>
    <n v="0.41"/>
    <n v="16388"/>
  </r>
  <r>
    <x v="3"/>
    <s v="顾客"/>
    <s v="內需"/>
    <s v="-無-"/>
    <s v="C00001"/>
    <x v="2"/>
    <s v="江苏京信电子有限公司(Cable)"/>
    <s v="자동차(일반)"/>
    <s v="AVSS"/>
    <n v="100011156"/>
    <s v="AVSS"/>
    <s v="0.3SQ"/>
    <s v="Gr/B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00019938"/>
    <s v="AVSS"/>
    <s v="1.25SQ"/>
    <s v="Y"/>
    <s v="NPS"/>
    <n v="5000"/>
    <s v="완제품"/>
    <s v="AVSS 1.25SQ(완제품)"/>
    <s v="A/R송장 (IN)"/>
    <n v="15000"/>
    <s v="M"/>
    <n v="169.05"/>
    <n v="0.84"/>
    <n v="12657"/>
  </r>
  <r>
    <x v="3"/>
    <s v="顾客"/>
    <s v="內需"/>
    <s v="-無-"/>
    <s v="C00001"/>
    <x v="2"/>
    <s v="江苏京信电子有限公司(Cable)"/>
    <s v="자동차(일반)"/>
    <s v="AVSS"/>
    <n v="100011875"/>
    <s v="AVSS"/>
    <s v="2SQ"/>
    <s v="L"/>
    <s v="NPS"/>
    <n v="3000"/>
    <s v="완제품"/>
    <s v="AVSS 2SQ(완제품)"/>
    <s v="A/R송장 (IN)"/>
    <n v="3000"/>
    <s v="M"/>
    <n v="54.48"/>
    <n v="1.32"/>
    <n v="3965.1"/>
  </r>
  <r>
    <x v="3"/>
    <s v="顾客"/>
    <s v="內需"/>
    <s v="-無-"/>
    <s v="C00001"/>
    <x v="2"/>
    <s v="江苏京信电子有限公司(Cable)"/>
    <s v="자동차(일반)"/>
    <s v="AVSS"/>
    <n v="190000486"/>
    <s v="AVSS"/>
    <s v="0.5SQ"/>
    <s v="R"/>
    <s v="NPS"/>
    <n v="8000"/>
    <s v="완제품"/>
    <s v="AVSS 0.5SQ(완제품)"/>
    <s v="A/R송장 (IN)"/>
    <n v="32000"/>
    <s v="M"/>
    <n v="160.41999999999999"/>
    <n v="0.41"/>
    <n v="13110.4"/>
  </r>
  <r>
    <x v="3"/>
    <s v="顾客"/>
    <s v="內需"/>
    <s v="-無-"/>
    <s v="C00001"/>
    <x v="2"/>
    <s v="江苏京信电子有限公司(Cable)"/>
    <s v="자동차(일반)"/>
    <s v="AVSS"/>
    <n v="100000630"/>
    <s v="AVSS"/>
    <s v="0.85SQ"/>
    <s v="Gr"/>
    <s v="NPS"/>
    <n v="7000"/>
    <s v="완제품"/>
    <s v="AVSS 0.85SQ(완제품)"/>
    <s v="A/R송장 (IN)"/>
    <n v="28000"/>
    <s v="M"/>
    <n v="215.32"/>
    <n v="0.6"/>
    <n v="16828"/>
  </r>
  <r>
    <x v="3"/>
    <s v="顾客"/>
    <s v="內需"/>
    <s v="-無-"/>
    <s v="C00001"/>
    <x v="2"/>
    <s v="江苏京信电子有限公司(Cable)"/>
    <s v="자동차(일반)"/>
    <s v="AVSS"/>
    <n v="110000218"/>
    <s v="AVSS"/>
    <s v="0.5SQ"/>
    <s v="G"/>
    <s v="NPS"/>
    <n v="8000"/>
    <s v="완제품"/>
    <s v="AVSS 0.5SQ(완제품)"/>
    <s v="A/R송장 (IN)"/>
    <n v="40000"/>
    <s v="M"/>
    <n v="200.52"/>
    <n v="0.41"/>
    <n v="16388"/>
  </r>
  <r>
    <x v="3"/>
    <s v="顾客"/>
    <s v="內需"/>
    <s v="-無-"/>
    <s v="C00001"/>
    <x v="2"/>
    <s v="江苏京信电子有限公司(Cable)"/>
    <s v="자동차(일반)"/>
    <s v="AVSS"/>
    <n v="100011035"/>
    <s v="AVSS"/>
    <s v="1.25SQ"/>
    <s v="Gr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46000"/>
    <s v="M"/>
    <n v="152.26"/>
    <n v="0.28999999999999998"/>
    <n v="13528.6"/>
  </r>
  <r>
    <x v="3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30000"/>
    <s v="M"/>
    <n v="99.27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9000"/>
    <s v="M"/>
    <n v="45.09"/>
    <n v="0.41"/>
    <n v="3687.3"/>
  </r>
  <r>
    <x v="3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2000"/>
    <s v="M"/>
    <n v="10.02"/>
    <n v="0.41"/>
    <n v="819.4"/>
  </r>
  <r>
    <x v="3"/>
    <s v="顾客"/>
    <s v="內需"/>
    <s v="-無-"/>
    <s v="C00001"/>
    <x v="2"/>
    <s v="江苏京信电子有限公司(Cable)"/>
    <s v="자동차(일반)"/>
    <s v="AVSS"/>
    <n v="100011384"/>
    <s v="AVSS"/>
    <s v="0.3SQ"/>
    <s v="Br/B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11009"/>
    <s v="AVSS"/>
    <s v="0.3SQ"/>
    <s v="L/B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13390"/>
    <s v="AVSS"/>
    <s v="0.5SQ"/>
    <s v="L/B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00013390"/>
    <s v="AVSS"/>
    <s v="0.5SQ"/>
    <s v="L/B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00000497"/>
    <s v="AVSS"/>
    <s v="0.5SQ"/>
    <s v="B/R"/>
    <m/>
    <n v="1000"/>
    <s v="완제품"/>
    <s v="AVSS 0.5SQ(완제품)"/>
    <s v="A/R송장 (IN)"/>
    <n v="2000"/>
    <s v="M"/>
    <n v="10.02"/>
    <n v="0.41"/>
    <n v="819.4"/>
  </r>
  <r>
    <x v="3"/>
    <s v="顾客"/>
    <s v="內需"/>
    <s v="-無-"/>
    <s v="C00001"/>
    <x v="2"/>
    <s v="江苏京信电子有限公司(Cable)"/>
    <s v="자동차(일반)"/>
    <s v="AVSS"/>
    <n v="100011406"/>
    <s v="AVSS"/>
    <s v="0.3SQ"/>
    <s v="W/O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00000977"/>
    <s v="AVSS"/>
    <s v="0.3SQ"/>
    <s v="R/W"/>
    <m/>
    <n v="1500"/>
    <s v="완제품"/>
    <s v="AVSS 0.3SQ(완제품)"/>
    <s v="A/R송장 (IN)"/>
    <n v="1500"/>
    <s v="M"/>
    <n v="4.97"/>
    <n v="0.28999999999999998"/>
    <n v="441.15"/>
  </r>
  <r>
    <x v="3"/>
    <s v="顾客"/>
    <s v="內需"/>
    <s v="-無-"/>
    <s v="C00001"/>
    <x v="2"/>
    <s v="江苏京信电子有限公司(Cable)"/>
    <s v="자동차(일반)"/>
    <s v="AVSS"/>
    <n v="100000927"/>
    <s v="AVSS"/>
    <s v="0.3SQ"/>
    <s v="Gr/R"/>
    <m/>
    <n v="1500"/>
    <s v="완제품"/>
    <s v="AVSS 0.3SQ(완제품)"/>
    <s v="A/R송장 (IN)"/>
    <n v="1500"/>
    <s v="M"/>
    <n v="4.97"/>
    <n v="0.28999999999999998"/>
    <n v="441.15"/>
  </r>
  <r>
    <x v="3"/>
    <s v="顾客"/>
    <s v="內需"/>
    <s v="-無-"/>
    <s v="C00001"/>
    <x v="2"/>
    <s v="江苏京信电子有限公司(Cable)"/>
    <s v="자동차(일반)"/>
    <s v="AVSS"/>
    <n v="100000959"/>
    <s v="AVSS"/>
    <s v="0.3SQ"/>
    <s v="G/Y"/>
    <m/>
    <n v="1500"/>
    <s v="완제품"/>
    <s v="AVSS 0.3SQ(완제품)"/>
    <s v="A/R송장 (IN)"/>
    <n v="1500"/>
    <s v="M"/>
    <n v="4.97"/>
    <n v="0.28999999999999998"/>
    <n v="441.15"/>
  </r>
  <r>
    <x v="3"/>
    <s v="顾客"/>
    <s v="內需"/>
    <s v="-無-"/>
    <s v="C00001"/>
    <x v="2"/>
    <s v="江苏京信电子有限公司(Cable)"/>
    <s v="자동차(일반)"/>
    <s v="AVSS"/>
    <n v="100020072"/>
    <s v="AVSS"/>
    <s v="0.5SQ"/>
    <s v="W/O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00011015"/>
    <s v="AVSS"/>
    <s v="0.5SQ"/>
    <s v="W"/>
    <s v="NPS"/>
    <n v="8000"/>
    <s v="완제품"/>
    <s v="AVSS 0.5SQ(완제품)"/>
    <s v="A/R송장 (IN)"/>
    <n v="16000"/>
    <s v="M"/>
    <n v="80.16"/>
    <n v="0.41"/>
    <n v="6555.2"/>
  </r>
  <r>
    <x v="3"/>
    <s v="顾客"/>
    <s v="內需"/>
    <s v="-無-"/>
    <s v="C00001"/>
    <x v="2"/>
    <s v="江苏京信电子有限公司(Cable)"/>
    <s v="자동차(일반)"/>
    <s v="AVSS"/>
    <n v="190000382"/>
    <s v="AVSS"/>
    <s v="1.25SQ"/>
    <s v="R"/>
    <s v="NPS"/>
    <n v="5000"/>
    <s v="완제품"/>
    <s v="AVSS 1.25SQ(완제품)"/>
    <s v="A/R송장 (IN)"/>
    <n v="20000"/>
    <s v="M"/>
    <n v="225.4"/>
    <n v="0.84"/>
    <n v="16876"/>
  </r>
  <r>
    <x v="3"/>
    <s v="顾客"/>
    <s v="內需"/>
    <s v="-無-"/>
    <s v="C00001"/>
    <x v="2"/>
    <s v="江苏京信电子有限公司(Cable)"/>
    <s v="자동차(일반)"/>
    <s v="AVSS"/>
    <n v="190000387"/>
    <s v="AVSS"/>
    <s v="2SQ"/>
    <s v="W"/>
    <s v="NPS"/>
    <n v="3000"/>
    <s v="완제품"/>
    <s v="AVSS 2SQ(완제품)"/>
    <s v="A/R송장 (IN)"/>
    <n v="8100"/>
    <s v="M"/>
    <n v="147.1"/>
    <n v="1.32"/>
    <n v="10705.77"/>
  </r>
  <r>
    <x v="3"/>
    <s v="顾客"/>
    <s v="內需"/>
    <s v="-無-"/>
    <s v="C00001"/>
    <x v="2"/>
    <s v="江苏京信电子有限公司(Cable)"/>
    <s v="자동차(일반)"/>
    <s v="AVSS"/>
    <n v="100020095"/>
    <s v="AVSS"/>
    <s v="2SQ"/>
    <s v="Y"/>
    <s v="NPS"/>
    <n v="3000"/>
    <s v="완제품"/>
    <s v="AVSS 2SQ(완제품)"/>
    <s v="A/R송장 (IN)"/>
    <n v="1800"/>
    <s v="M"/>
    <n v="32.69"/>
    <n v="1.32"/>
    <n v="2379.06"/>
  </r>
  <r>
    <x v="3"/>
    <s v="顾客"/>
    <s v="內需"/>
    <s v="-無-"/>
    <s v="C00001"/>
    <x v="2"/>
    <s v="江苏京信电子有限公司(Cable)"/>
    <s v="자동차(일반)"/>
    <s v="AVSS"/>
    <n v="100011009"/>
    <s v="AVSS"/>
    <s v="0.3SQ"/>
    <s v="L/B"/>
    <s v="NPS"/>
    <n v="10000"/>
    <s v="완제품"/>
    <s v="AVSS 0.3SQ(완제품)"/>
    <s v="A/R송장 (IN)"/>
    <n v="70000"/>
    <s v="M"/>
    <n v="231.7"/>
    <n v="0.28999999999999998"/>
    <n v="20587"/>
  </r>
  <r>
    <x v="3"/>
    <s v="顾客"/>
    <s v="內需"/>
    <s v="-無-"/>
    <s v="C00001"/>
    <x v="2"/>
    <s v="江苏京信电子有限公司(Cable)"/>
    <s v="자동차(일반)"/>
    <s v="AVSS"/>
    <n v="100020074"/>
    <s v="AVSS"/>
    <s v="0.5SQ"/>
    <s v="Y/B"/>
    <s v="NPS"/>
    <n v="8000"/>
    <s v="완제품"/>
    <s v="AVSS 0.5SQ(완제품)"/>
    <s v="A/R송장 (IN)"/>
    <n v="16000"/>
    <s v="M"/>
    <n v="80.16"/>
    <n v="0.41"/>
    <n v="6555.2"/>
  </r>
  <r>
    <x v="3"/>
    <s v="顾客"/>
    <s v="內需"/>
    <s v="-無-"/>
    <s v="C00001"/>
    <x v="2"/>
    <s v="江苏京信电子有限公司(Cable)"/>
    <s v="자동차(일반)"/>
    <s v="AVSS"/>
    <n v="100011020"/>
    <s v="AVSS"/>
    <s v="0.5SQ"/>
    <s v="G/B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90000382"/>
    <s v="AVSS"/>
    <s v="1.25SQ"/>
    <s v="R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15000"/>
    <s v="M"/>
    <n v="75.150000000000006"/>
    <n v="0.41"/>
    <n v="6145.5"/>
  </r>
  <r>
    <x v="3"/>
    <s v="顾客"/>
    <s v="內需"/>
    <s v="-無-"/>
    <s v="C00001"/>
    <x v="2"/>
    <s v="江苏京信电子有限公司(Cable)"/>
    <s v="자동차(일반)"/>
    <s v="AVSS"/>
    <n v="100000614"/>
    <s v="AVSS"/>
    <s v="0.5SQ"/>
    <s v="Y/O"/>
    <m/>
    <n v="1000"/>
    <s v="완제품"/>
    <s v="AVSS 0.5SQ(완제품)"/>
    <s v="A/R송장 (IN)"/>
    <n v="1000"/>
    <s v="M"/>
    <n v="5.01"/>
    <n v="0.41"/>
    <n v="409.7"/>
  </r>
  <r>
    <x v="3"/>
    <s v="顾客"/>
    <s v="內需"/>
    <s v="-無-"/>
    <s v="C00001"/>
    <x v="2"/>
    <s v="江苏京信电子有限公司(Cable)"/>
    <s v="자동차(일반)"/>
    <s v="AVSS"/>
    <n v="100000614"/>
    <s v="AVSS"/>
    <s v="0.5SQ"/>
    <s v="Y/O"/>
    <m/>
    <n v="1000"/>
    <s v="완제품"/>
    <s v="AVSS 0.5SQ(완제품)"/>
    <s v="A/R송장 (IN)"/>
    <n v="1000"/>
    <s v="M"/>
    <n v="5.01"/>
    <n v="0.41"/>
    <n v="409.7"/>
  </r>
  <r>
    <x v="3"/>
    <s v="顾客"/>
    <s v="內需"/>
    <s v="-無-"/>
    <s v="C00001"/>
    <x v="2"/>
    <s v="江苏京信电子有限公司(Cable)"/>
    <s v="자동차(일반)"/>
    <s v="AVSS"/>
    <n v="100010696"/>
    <s v="AVSS"/>
    <s v="1.25SQ"/>
    <s v="W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90000376"/>
    <s v="AVSS"/>
    <s v="0.85SQ"/>
    <s v="P"/>
    <s v="NPS"/>
    <n v="7000"/>
    <s v="완제품"/>
    <s v="AVSS 0.85SQ(완제품)"/>
    <s v="A/R송장 (IN)"/>
    <n v="7000"/>
    <s v="M"/>
    <n v="53.91"/>
    <n v="0.6"/>
    <n v="4207"/>
  </r>
  <r>
    <x v="3"/>
    <s v="顾客"/>
    <s v="內需"/>
    <s v="-無-"/>
    <s v="C00001"/>
    <x v="2"/>
    <s v="江苏京信电子有限公司(Cable)"/>
    <s v="자동차(일반)"/>
    <s v="AVSS"/>
    <n v="100017777"/>
    <s v="AVSS"/>
    <s v="0.3SQ"/>
    <s v="Y/O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160000"/>
    <s v="M"/>
    <n v="529.44000000000005"/>
    <n v="0.28999999999999998"/>
    <n v="47056"/>
  </r>
  <r>
    <x v="3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70000"/>
    <s v="M"/>
    <n v="231.7"/>
    <n v="0.28999999999999998"/>
    <n v="20587"/>
  </r>
  <r>
    <x v="3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50000"/>
    <s v="M"/>
    <n v="165.5"/>
    <n v="0.28999999999999998"/>
    <n v="14705"/>
  </r>
  <r>
    <x v="3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60000"/>
    <s v="M"/>
    <n v="198.6"/>
    <n v="0.28999999999999998"/>
    <n v="17646"/>
  </r>
  <r>
    <x v="3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40000"/>
    <s v="M"/>
    <n v="132.4"/>
    <n v="0.28999999999999998"/>
    <n v="11764"/>
  </r>
  <r>
    <x v="3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70000"/>
    <s v="M"/>
    <n v="231.7"/>
    <n v="0.28999999999999998"/>
    <n v="20587"/>
  </r>
  <r>
    <x v="3"/>
    <s v="顾客"/>
    <s v="內需"/>
    <s v="-無-"/>
    <s v="C00001"/>
    <x v="2"/>
    <s v="江苏京信电子有限公司(Cable)"/>
    <s v="자동차(일반)"/>
    <s v="AVSS"/>
    <n v="190000387"/>
    <s v="AVSS"/>
    <s v="2SQ"/>
    <s v="W"/>
    <s v="NPS"/>
    <n v="3000"/>
    <s v="완제품"/>
    <s v="AVSS 2SQ(완제품)"/>
    <s v="A/R송장 (IN)"/>
    <n v="9000"/>
    <s v="M"/>
    <n v="163.44"/>
    <n v="1.32"/>
    <n v="11895.3"/>
  </r>
  <r>
    <x v="3"/>
    <s v="顾客"/>
    <s v="內需"/>
    <s v="-無-"/>
    <s v="C00001"/>
    <x v="2"/>
    <s v="江苏京信电子有限公司(Cable)"/>
    <s v="자동차(일반)"/>
    <s v="AVSS"/>
    <n v="190000384"/>
    <s v="AVSS"/>
    <s v="2SQ"/>
    <s v="Br"/>
    <s v="NPS"/>
    <n v="3000"/>
    <s v="완제품"/>
    <s v="AVSS 2SQ(완제품)"/>
    <s v="A/R송장 (IN)"/>
    <n v="3000"/>
    <s v="M"/>
    <n v="54.48"/>
    <n v="1.32"/>
    <n v="3965.1"/>
  </r>
  <r>
    <x v="3"/>
    <s v="顾客"/>
    <s v="內需"/>
    <s v="-無-"/>
    <s v="C00001"/>
    <x v="2"/>
    <s v="江苏京信电子有限公司(Cable)"/>
    <s v="자동차(일반)"/>
    <s v="AVSS"/>
    <n v="190000484"/>
    <s v="AVSS"/>
    <s v="0.5SQ"/>
    <s v="B"/>
    <s v="NPS"/>
    <n v="8000"/>
    <s v="완제품"/>
    <s v="AVSS 0.5SQ(완제품)"/>
    <s v="A/R송장 (IN)"/>
    <n v="16000"/>
    <s v="M"/>
    <n v="80.209999999999994"/>
    <n v="0.41"/>
    <n v="6555.2"/>
  </r>
  <r>
    <x v="3"/>
    <s v="顾客"/>
    <s v="內需"/>
    <s v="-無-"/>
    <s v="C00001"/>
    <x v="2"/>
    <s v="江苏京信电子有限公司(Cable)"/>
    <s v="자동차(일반)"/>
    <s v="AVSS"/>
    <n v="190000486"/>
    <s v="AVSS"/>
    <s v="0.5SQ"/>
    <s v="R"/>
    <s v="NPS"/>
    <n v="8000"/>
    <s v="완제품"/>
    <s v="AVSS 0.5SQ(완제품)"/>
    <s v="A/R송장 (IN)"/>
    <n v="8000"/>
    <s v="M"/>
    <n v="40.1"/>
    <n v="0.41"/>
    <n v="3277.6"/>
  </r>
  <r>
    <x v="3"/>
    <s v="顾客"/>
    <s v="內需"/>
    <s v="-無-"/>
    <s v="C00001"/>
    <x v="2"/>
    <s v="江苏京信电子有限公司(Cable)"/>
    <s v="자동차(일반)"/>
    <s v="AVSS"/>
    <n v="100011033"/>
    <s v="AVSS"/>
    <s v="1.25SQ"/>
    <s v="B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00010697"/>
    <s v="AVSS"/>
    <s v="1.25SQ"/>
    <s v="O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00011006"/>
    <s v="AVSS"/>
    <s v="0.3SQ"/>
    <s v="G/O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11384"/>
    <s v="AVSS"/>
    <s v="0.3SQ"/>
    <s v="Br/B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90000486"/>
    <s v="AVSS"/>
    <s v="0.5SQ"/>
    <s v="R"/>
    <s v="NPS"/>
    <n v="8000"/>
    <s v="완제품"/>
    <s v="AVSS 0.5SQ(완제품)"/>
    <s v="A/R송장 (IN)"/>
    <n v="24000"/>
    <s v="M"/>
    <n v="120.31"/>
    <n v="0.41"/>
    <n v="9832.7999999999993"/>
  </r>
  <r>
    <x v="3"/>
    <s v="顾客"/>
    <s v="內需"/>
    <s v="-無-"/>
    <s v="C00001"/>
    <x v="2"/>
    <s v="江苏京信电子有限公司(Cable)"/>
    <s v="자동차(일반)"/>
    <s v="AVSS"/>
    <n v="190000374"/>
    <s v="AVSS"/>
    <s v="0.85SQ"/>
    <s v="G"/>
    <s v="NPS"/>
    <n v="7000"/>
    <s v="완제품"/>
    <s v="AVSS 0.85SQ(완제품)"/>
    <s v="A/R송장 (IN)"/>
    <n v="14000"/>
    <s v="M"/>
    <n v="107.83"/>
    <n v="0.6"/>
    <n v="8414"/>
  </r>
  <r>
    <x v="3"/>
    <s v="顾客"/>
    <s v="內需"/>
    <s v="-無-"/>
    <s v="C00001"/>
    <x v="2"/>
    <s v="江苏京信电子有限公司(Cable)"/>
    <s v="자동차(일반)"/>
    <s v="AVSS"/>
    <n v="100011003"/>
    <s v="AVSS"/>
    <s v="0.3SQ"/>
    <s v="R/O"/>
    <s v="NPS"/>
    <n v="10000"/>
    <s v="완제품"/>
    <s v="AVSS 0.3SQ(완제품)"/>
    <s v="A/R송장 (IN)"/>
    <n v="50000"/>
    <s v="M"/>
    <n v="165.5"/>
    <n v="0.28999999999999998"/>
    <n v="14705"/>
  </r>
  <r>
    <x v="3"/>
    <s v="顾客"/>
    <s v="內需"/>
    <s v="-無-"/>
    <s v="C00001"/>
    <x v="2"/>
    <s v="江苏京信电子有限公司(Cable)"/>
    <s v="자동차(일반)"/>
    <s v="AVSS"/>
    <n v="100000730"/>
    <s v="AVSS"/>
    <s v="0.85SQ"/>
    <s v="W"/>
    <s v="NPS"/>
    <n v="7000"/>
    <s v="완제품"/>
    <s v="AVSS 0.85SQ(완제품)"/>
    <s v="A/R송장 (IN)"/>
    <n v="28000"/>
    <s v="M"/>
    <n v="215.32"/>
    <n v="0.6"/>
    <n v="16828"/>
  </r>
  <r>
    <x v="3"/>
    <s v="顾客"/>
    <s v="內需"/>
    <s v="-無-"/>
    <s v="C00001"/>
    <x v="2"/>
    <s v="江苏京信电子有限公司(Cable)"/>
    <s v="자동차(일반)"/>
    <s v="AVSS"/>
    <n v="100011023"/>
    <s v="AVSS"/>
    <s v="0.5SQ"/>
    <s v="Br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00000630"/>
    <s v="AVSS"/>
    <s v="0.85SQ"/>
    <s v="Gr"/>
    <s v="NPS"/>
    <n v="7000"/>
    <s v="완제품"/>
    <s v="AVSS 0.85SQ(완제품)"/>
    <s v="A/R송장 (IN)"/>
    <n v="14000"/>
    <s v="M"/>
    <n v="107.66"/>
    <n v="0.6"/>
    <n v="8414"/>
  </r>
  <r>
    <x v="3"/>
    <s v="顾客"/>
    <s v="內需"/>
    <s v="-無-"/>
    <s v="C00001"/>
    <x v="2"/>
    <s v="江苏京信电子有限公司(Cable)"/>
    <s v="자동차(일반)"/>
    <s v="AVSS"/>
    <n v="100011026"/>
    <s v="AVSS"/>
    <s v="0.5SQ"/>
    <s v="O"/>
    <s v="NPS"/>
    <n v="8000"/>
    <s v="완제품"/>
    <s v="AVSS 0.5SQ(완제품)"/>
    <s v="A/R송장 (IN)"/>
    <n v="16000"/>
    <s v="M"/>
    <n v="80.16"/>
    <n v="0.41"/>
    <n v="6555.2"/>
  </r>
  <r>
    <x v="3"/>
    <s v="顾客"/>
    <s v="內需"/>
    <s v="-無-"/>
    <s v="C00001"/>
    <x v="2"/>
    <s v="江苏京信电子有限公司(Cable)"/>
    <s v="자동차(일반)"/>
    <s v="AVSS"/>
    <n v="100011033"/>
    <s v="AVSS"/>
    <s v="1.25SQ"/>
    <s v="B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00011036"/>
    <s v="AVSS"/>
    <s v="2SQ"/>
    <s v="B"/>
    <s v="NPS"/>
    <n v="3000"/>
    <s v="완제품"/>
    <s v="AVSS 2SQ(완제품)"/>
    <s v="A/R송장 (IN)"/>
    <n v="6000"/>
    <s v="M"/>
    <n v="108.96"/>
    <n v="1.32"/>
    <n v="7930.2"/>
  </r>
  <r>
    <x v="3"/>
    <s v="顾客"/>
    <s v="內需"/>
    <s v="-無-"/>
    <s v="C00001"/>
    <x v="2"/>
    <s v="江苏京信电子有限公司(Cable)"/>
    <s v="자동차(일반)"/>
    <s v="AVSS"/>
    <n v="190000386"/>
    <s v="AVSS"/>
    <s v="2SQ"/>
    <s v="R"/>
    <s v="NPS"/>
    <n v="3000"/>
    <s v="완제품"/>
    <s v="AVSS 2SQ(완제품)"/>
    <s v="A/R송장 (IN)"/>
    <n v="3000"/>
    <s v="M"/>
    <n v="54.48"/>
    <n v="1.32"/>
    <n v="3965.1"/>
  </r>
  <r>
    <x v="3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10500"/>
    <s v="M"/>
    <n v="34.76"/>
    <n v="0.28999999999999998"/>
    <n v="3088.05"/>
  </r>
  <r>
    <x v="3"/>
    <s v="顾客"/>
    <s v="內需"/>
    <s v="-無-"/>
    <s v="C00001"/>
    <x v="2"/>
    <s v="江苏京信电子有限公司(Cable)"/>
    <s v="자동차(일반)"/>
    <s v="AVSS"/>
    <n v="100000937"/>
    <s v="AVSS"/>
    <s v="0.3SQ"/>
    <s v="Br/B"/>
    <m/>
    <n v="1500"/>
    <s v="완제품"/>
    <s v="AVSS 0.3SQ(완제품)"/>
    <s v="A/R송장 (IN)"/>
    <n v="4500"/>
    <s v="M"/>
    <n v="14.9"/>
    <n v="0.28999999999999998"/>
    <n v="1323.45"/>
  </r>
  <r>
    <x v="3"/>
    <s v="顾客"/>
    <s v="內需"/>
    <s v="-無-"/>
    <s v="C00001"/>
    <x v="2"/>
    <s v="江苏京信电子有限公司(Cable)"/>
    <s v="자동차(일반)"/>
    <s v="AVSS"/>
    <n v="100000938"/>
    <s v="AVSS"/>
    <s v="0.3SQ"/>
    <s v="Br/O"/>
    <m/>
    <n v="1500"/>
    <s v="완제품"/>
    <s v="AVSS 0.3SQ(완제품)"/>
    <s v="A/R송장 (IN)"/>
    <n v="4500"/>
    <s v="M"/>
    <n v="14.9"/>
    <n v="0.28999999999999998"/>
    <n v="1323.45"/>
  </r>
  <r>
    <x v="3"/>
    <s v="顾客"/>
    <s v="內需"/>
    <s v="-無-"/>
    <s v="C00001"/>
    <x v="2"/>
    <s v="江苏京信电子有限公司(Cable)"/>
    <s v="자동차(일반)"/>
    <s v="AVSS"/>
    <n v="100000954"/>
    <s v="AVSS"/>
    <s v="0.3SQ"/>
    <s v="G/B"/>
    <m/>
    <n v="1500"/>
    <s v="완제품"/>
    <s v="AVSS 0.3SQ(완제품)"/>
    <s v="A/R송장 (IN)"/>
    <n v="7500"/>
    <s v="M"/>
    <n v="24.83"/>
    <n v="0.28999999999999998"/>
    <n v="2205.75"/>
  </r>
  <r>
    <x v="3"/>
    <s v="顾客"/>
    <s v="內需"/>
    <s v="-無-"/>
    <s v="C00001"/>
    <x v="2"/>
    <s v="江苏京信电子有限公司(Cable)"/>
    <s v="자동차(일반)"/>
    <s v="AVSS"/>
    <n v="100000955"/>
    <s v="AVSS"/>
    <s v="0.3SQ"/>
    <s v="G/O"/>
    <m/>
    <n v="1500"/>
    <s v="완제품"/>
    <s v="AVSS 0.3SQ(완제품)"/>
    <s v="A/R송장 (IN)"/>
    <n v="10500"/>
    <s v="M"/>
    <n v="34.76"/>
    <n v="0.28999999999999998"/>
    <n v="3088.05"/>
  </r>
  <r>
    <x v="3"/>
    <s v="顾客"/>
    <s v="內需"/>
    <s v="-無-"/>
    <s v="C00001"/>
    <x v="2"/>
    <s v="江苏京信电子有限公司(Cable)"/>
    <s v="자동차(일반)"/>
    <s v="AVSS"/>
    <n v="100000929"/>
    <s v="AVSS"/>
    <s v="0.3SQ"/>
    <s v="Gr"/>
    <m/>
    <n v="1500"/>
    <s v="완제품"/>
    <s v="AVSS 0.3SQ(완제품)"/>
    <s v="A/R송장 (IN)"/>
    <n v="34500"/>
    <s v="M"/>
    <n v="114.2"/>
    <n v="0.28999999999999998"/>
    <n v="10146.450000000001"/>
  </r>
  <r>
    <x v="3"/>
    <s v="顾客"/>
    <s v="內需"/>
    <s v="-無-"/>
    <s v="C00001"/>
    <x v="2"/>
    <s v="江苏京信电子有限公司(Cable)"/>
    <s v="자동차(일반)"/>
    <s v="AVSS"/>
    <n v="100000924"/>
    <s v="AVSS"/>
    <s v="0.3SQ"/>
    <s v="Gr/B"/>
    <m/>
    <n v="1500"/>
    <s v="완제품"/>
    <s v="AVSS 0.3SQ(완제품)"/>
    <s v="A/R송장 (IN)"/>
    <n v="4500"/>
    <s v="M"/>
    <n v="14.9"/>
    <n v="0.28999999999999998"/>
    <n v="1323.45"/>
  </r>
  <r>
    <x v="3"/>
    <s v="顾客"/>
    <s v="內需"/>
    <s v="-無-"/>
    <s v="C00001"/>
    <x v="2"/>
    <s v="江苏京信电子有限公司(Cable)"/>
    <s v="자동차(일반)"/>
    <s v="AVSS"/>
    <n v="100000925"/>
    <s v="AVSS"/>
    <s v="0.3SQ"/>
    <s v="Gr/O"/>
    <m/>
    <n v="1500"/>
    <s v="완제품"/>
    <s v="AVSS 0.3SQ(완제품)"/>
    <s v="A/R송장 (IN)"/>
    <n v="12000"/>
    <s v="M"/>
    <n v="39.72"/>
    <n v="0.28999999999999998"/>
    <n v="3529.2"/>
  </r>
  <r>
    <x v="3"/>
    <s v="顾客"/>
    <s v="內需"/>
    <s v="-無-"/>
    <s v="C00001"/>
    <x v="2"/>
    <s v="江苏京信电子有限公司(Cable)"/>
    <s v="자동차(일반)"/>
    <s v="AVSS"/>
    <n v="100000962"/>
    <s v="AVSS"/>
    <s v="0.3SQ"/>
    <s v="L/B"/>
    <m/>
    <n v="1500"/>
    <s v="완제품"/>
    <s v="AVSS 0.3SQ(완제품)"/>
    <s v="A/R송장 (IN)"/>
    <n v="13500"/>
    <s v="M"/>
    <n v="44.69"/>
    <n v="0.28999999999999998"/>
    <n v="3970.35"/>
  </r>
  <r>
    <x v="3"/>
    <s v="顾客"/>
    <s v="內需"/>
    <s v="-無-"/>
    <s v="C00001"/>
    <x v="2"/>
    <s v="江苏京信电子有限公司(Cable)"/>
    <s v="자동차(일반)"/>
    <s v="AVSS"/>
    <n v="100000963"/>
    <s v="AVSS"/>
    <s v="0.3SQ"/>
    <s v="L/O"/>
    <m/>
    <n v="1500"/>
    <s v="완제품"/>
    <s v="AVSS 0.3SQ(완제품)"/>
    <s v="A/R송장 (IN)"/>
    <n v="16500"/>
    <s v="M"/>
    <n v="54.62"/>
    <n v="0.28999999999999998"/>
    <n v="4852.6499999999996"/>
  </r>
  <r>
    <x v="3"/>
    <s v="顾客"/>
    <s v="內需"/>
    <s v="-無-"/>
    <s v="C00001"/>
    <x v="2"/>
    <s v="江苏京信电子有限公司(Cable)"/>
    <s v="자동차(일반)"/>
    <s v="AVSS"/>
    <n v="100000945"/>
    <s v="AVSS"/>
    <s v="0.3SQ"/>
    <s v="O/B"/>
    <m/>
    <n v="1500"/>
    <s v="완제품"/>
    <s v="AVSS 0.3SQ(완제품)"/>
    <s v="A/R송장 (IN)"/>
    <n v="10500"/>
    <s v="M"/>
    <n v="34.76"/>
    <n v="0.28999999999999998"/>
    <n v="3088.05"/>
  </r>
  <r>
    <x v="3"/>
    <s v="顾客"/>
    <s v="內需"/>
    <s v="-無-"/>
    <s v="C00001"/>
    <x v="2"/>
    <s v="江苏京信电子有限公司(Cable)"/>
    <s v="자동차(일반)"/>
    <s v="AVSS"/>
    <n v="100000969"/>
    <s v="AVSS"/>
    <s v="0.3SQ"/>
    <s v="P/B"/>
    <m/>
    <n v="1500"/>
    <s v="완제품"/>
    <s v="AVSS 0.3SQ(완제품)"/>
    <s v="A/R송장 (IN)"/>
    <n v="13500"/>
    <s v="M"/>
    <n v="44.69"/>
    <n v="0.28999999999999998"/>
    <n v="3970.35"/>
  </r>
  <r>
    <x v="3"/>
    <s v="顾客"/>
    <s v="內需"/>
    <s v="-無-"/>
    <s v="C00001"/>
    <x v="2"/>
    <s v="江苏京信电子有限公司(Cable)"/>
    <s v="자동차(일반)"/>
    <s v="AVSS"/>
    <n v="100000973"/>
    <s v="AVSS"/>
    <s v="0.3SQ"/>
    <s v="R/B"/>
    <m/>
    <n v="1500"/>
    <s v="완제품"/>
    <s v="AVSS 0.3SQ(완제품)"/>
    <s v="A/R송장 (IN)"/>
    <n v="10500"/>
    <s v="M"/>
    <n v="34.76"/>
    <n v="0.28999999999999998"/>
    <n v="3088.05"/>
  </r>
  <r>
    <x v="3"/>
    <s v="顾客"/>
    <s v="內需"/>
    <s v="-無-"/>
    <s v="C00001"/>
    <x v="2"/>
    <s v="江苏京信电子有限公司(Cable)"/>
    <s v="자동차(일반)"/>
    <s v="AVSS"/>
    <n v="100000974"/>
    <s v="AVSS"/>
    <s v="0.3SQ"/>
    <s v="R/O"/>
    <m/>
    <n v="1500"/>
    <s v="완제품"/>
    <s v="AVSS 0.3SQ(완제품)"/>
    <s v="A/R송장 (IN)"/>
    <n v="9000"/>
    <s v="M"/>
    <n v="29.79"/>
    <n v="0.28999999999999998"/>
    <n v="2646.9"/>
  </r>
  <r>
    <x v="3"/>
    <s v="顾客"/>
    <s v="內需"/>
    <s v="-無-"/>
    <s v="C00001"/>
    <x v="2"/>
    <s v="江苏京信电子有限公司(Cable)"/>
    <s v="자동차(일반)"/>
    <s v="AVSS"/>
    <n v="100000986"/>
    <s v="AVSS"/>
    <s v="0.3SQ"/>
    <s v="W/B"/>
    <m/>
    <n v="1500"/>
    <s v="완제품"/>
    <s v="AVSS 0.3SQ(완제품)"/>
    <s v="A/R송장 (IN)"/>
    <n v="12000"/>
    <s v="M"/>
    <n v="39.72"/>
    <n v="0.28999999999999998"/>
    <n v="3529.2"/>
  </r>
  <r>
    <x v="3"/>
    <s v="顾客"/>
    <s v="內需"/>
    <s v="-無-"/>
    <s v="C00001"/>
    <x v="2"/>
    <s v="江苏京信电子有限公司(Cable)"/>
    <s v="자동차(일반)"/>
    <s v="AVSS"/>
    <n v="100000987"/>
    <s v="AVSS"/>
    <s v="0.3SQ"/>
    <s v="W/O"/>
    <m/>
    <n v="1500"/>
    <s v="완제품"/>
    <s v="AVSS 0.3SQ(완제품)"/>
    <s v="A/R송장 (IN)"/>
    <n v="12000"/>
    <s v="M"/>
    <n v="39.72"/>
    <n v="0.28999999999999998"/>
    <n v="3529.2"/>
  </r>
  <r>
    <x v="3"/>
    <s v="顾客"/>
    <s v="內需"/>
    <s v="-無-"/>
    <s v="C00001"/>
    <x v="2"/>
    <s v="江苏京信电子有限公司(Cable)"/>
    <s v="자동차(일반)"/>
    <s v="AVSS"/>
    <n v="100000993"/>
    <s v="AVSS"/>
    <s v="0.3SQ"/>
    <s v="Y/B"/>
    <m/>
    <n v="1500"/>
    <s v="완제품"/>
    <s v="AVSS 0.3SQ(완제품)"/>
    <s v="A/R송장 (IN)"/>
    <n v="6000"/>
    <s v="M"/>
    <n v="19.86"/>
    <n v="0.28999999999999998"/>
    <n v="1764.6"/>
  </r>
  <r>
    <x v="3"/>
    <s v="顾客"/>
    <s v="內需"/>
    <s v="-無-"/>
    <s v="C00001"/>
    <x v="2"/>
    <s v="江苏京信电子有限公司(Cable)"/>
    <s v="자동차(일반)"/>
    <s v="AVSS"/>
    <n v="100000995"/>
    <s v="AVSS"/>
    <s v="0.3SQ"/>
    <s v="Y/O"/>
    <m/>
    <n v="1500"/>
    <s v="완제품"/>
    <s v="AVSS 0.3SQ(완제품)"/>
    <s v="A/R송장 (IN)"/>
    <n v="9000"/>
    <s v="M"/>
    <n v="29.79"/>
    <n v="0.28999999999999998"/>
    <n v="2646.9"/>
  </r>
  <r>
    <x v="3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80000"/>
    <s v="M"/>
    <n v="264.8"/>
    <n v="0.28999999999999998"/>
    <n v="23528"/>
  </r>
  <r>
    <x v="3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60000"/>
    <s v="M"/>
    <n v="198.54"/>
    <n v="0.28999999999999998"/>
    <n v="17646"/>
  </r>
  <r>
    <x v="3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60000"/>
    <s v="M"/>
    <n v="198.6"/>
    <n v="0.28999999999999998"/>
    <n v="17646"/>
  </r>
  <r>
    <x v="3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26000"/>
    <s v="M"/>
    <n v="130.26"/>
    <n v="0.41"/>
    <n v="10652.2"/>
  </r>
  <r>
    <x v="3"/>
    <s v="顾客"/>
    <s v="內需"/>
    <s v="-無-"/>
    <s v="C00001"/>
    <x v="2"/>
    <s v="江苏京信电子有限公司(Cable)"/>
    <s v="자동차(일반)"/>
    <s v="AVSS"/>
    <n v="100000492"/>
    <s v="AVSS"/>
    <s v="0.5SQ"/>
    <s v="B/O"/>
    <m/>
    <n v="1000"/>
    <s v="완제품"/>
    <s v="AVSS 0.5SQ(완제품)"/>
    <s v="A/R송장 (IN)"/>
    <n v="2000"/>
    <s v="M"/>
    <n v="10.02"/>
    <n v="0.41"/>
    <n v="819.4"/>
  </r>
  <r>
    <x v="3"/>
    <s v="顾客"/>
    <s v="內需"/>
    <s v="-無-"/>
    <s v="C00001"/>
    <x v="2"/>
    <s v="江苏京信电子有限公司(Cable)"/>
    <s v="자동차(일반)"/>
    <s v="AVSS"/>
    <n v="100000514"/>
    <s v="AVSS"/>
    <s v="0.5SQ"/>
    <s v="Br"/>
    <m/>
    <n v="1000"/>
    <s v="완제품"/>
    <s v="AVSS 0.5SQ(완제품)"/>
    <s v="A/R송장 (IN)"/>
    <n v="9000"/>
    <s v="M"/>
    <n v="45.09"/>
    <n v="0.41"/>
    <n v="3687.3"/>
  </r>
  <r>
    <x v="3"/>
    <s v="顾客"/>
    <s v="內需"/>
    <s v="-無-"/>
    <s v="C00001"/>
    <x v="2"/>
    <s v="江苏京信电子有限公司(Cable)"/>
    <s v="자동차(일반)"/>
    <s v="AVSS"/>
    <n v="100000541"/>
    <s v="AVSS"/>
    <s v="0.5SQ"/>
    <s v="G"/>
    <m/>
    <n v="1000"/>
    <s v="완제품"/>
    <s v="AVSS 0.5SQ(완제품)"/>
    <s v="A/R송장 (IN)"/>
    <n v="11000"/>
    <s v="M"/>
    <n v="55.11"/>
    <n v="0.41"/>
    <n v="4506.7"/>
  </r>
  <r>
    <x v="3"/>
    <s v="顾客"/>
    <s v="內需"/>
    <s v="-無-"/>
    <s v="C00001"/>
    <x v="2"/>
    <s v="江苏京信电子有限公司(Cable)"/>
    <s v="자동차(일반)"/>
    <s v="AVSS"/>
    <n v="100000535"/>
    <s v="AVSS"/>
    <s v="0.5SQ"/>
    <s v="G/O"/>
    <m/>
    <n v="1000"/>
    <s v="완제품"/>
    <s v="AVSS 0.5SQ(완제품)"/>
    <s v="A/R송장 (IN)"/>
    <n v="1000"/>
    <s v="M"/>
    <n v="5.01"/>
    <n v="0.41"/>
    <n v="409.7"/>
  </r>
  <r>
    <x v="3"/>
    <s v="顾客"/>
    <s v="內需"/>
    <s v="-無-"/>
    <s v="C00001"/>
    <x v="2"/>
    <s v="江苏京信电子有限公司(Cable)"/>
    <s v="자동차(일반)"/>
    <s v="AVSS"/>
    <n v="100000489"/>
    <s v="AVSS"/>
    <s v="0.5SQ"/>
    <s v="Gr"/>
    <m/>
    <n v="1000"/>
    <s v="완제품"/>
    <s v="AVSS 0.5SQ(완제품)"/>
    <s v="A/R송장 (IN)"/>
    <n v="2000"/>
    <s v="M"/>
    <n v="10.02"/>
    <n v="0.41"/>
    <n v="819.4"/>
  </r>
  <r>
    <x v="3"/>
    <s v="顾客"/>
    <s v="內需"/>
    <s v="-無-"/>
    <s v="C00001"/>
    <x v="2"/>
    <s v="江苏京信电子有限公司(Cable)"/>
    <s v="자동차(일반)"/>
    <s v="AVSS"/>
    <n v="100000482"/>
    <s v="AVSS"/>
    <s v="0.5SQ"/>
    <s v="Gr/O"/>
    <m/>
    <n v="1000"/>
    <s v="완제품"/>
    <s v="AVSS 0.5SQ(완제품)"/>
    <s v="A/R송장 (IN)"/>
    <n v="1000"/>
    <s v="M"/>
    <n v="5.01"/>
    <n v="0.41"/>
    <n v="409.7"/>
  </r>
  <r>
    <x v="3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9000"/>
    <s v="M"/>
    <n v="45.09"/>
    <n v="0.41"/>
    <n v="3687.3"/>
  </r>
  <r>
    <x v="3"/>
    <s v="顾客"/>
    <s v="內需"/>
    <s v="-無-"/>
    <s v="C00001"/>
    <x v="2"/>
    <s v="江苏京信电子有限公司(Cable)"/>
    <s v="자동차(일반)"/>
    <s v="AVSS"/>
    <n v="100000524"/>
    <s v="AVSS"/>
    <s v="0.5SQ"/>
    <s v="O"/>
    <m/>
    <n v="1000"/>
    <s v="완제품"/>
    <s v="AVSS 0.5SQ(완제품)"/>
    <s v="A/R송장 (IN)"/>
    <n v="5000"/>
    <s v="M"/>
    <n v="25.05"/>
    <n v="0.41"/>
    <n v="2048.5"/>
  </r>
  <r>
    <x v="3"/>
    <s v="顾客"/>
    <s v="內需"/>
    <s v="-無-"/>
    <s v="C00001"/>
    <x v="2"/>
    <s v="江苏京信电子有限公司(Cable)"/>
    <s v="자동차(일반)"/>
    <s v="AVSS"/>
    <n v="100000566"/>
    <s v="AVSS"/>
    <s v="0.5SQ"/>
    <s v="P"/>
    <m/>
    <n v="1000"/>
    <s v="완제품"/>
    <s v="AVSS 0.5SQ(완제품)"/>
    <s v="A/R송장 (IN)"/>
    <n v="6000"/>
    <s v="M"/>
    <n v="30.06"/>
    <n v="0.41"/>
    <n v="2458.1999999999998"/>
  </r>
  <r>
    <x v="3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17000"/>
    <s v="M"/>
    <n v="85.17"/>
    <n v="0.41"/>
    <n v="6964.9"/>
  </r>
  <r>
    <x v="3"/>
    <s v="顾客"/>
    <s v="內需"/>
    <s v="-無-"/>
    <s v="C00001"/>
    <x v="2"/>
    <s v="江苏京信电子有限公司(Cable)"/>
    <s v="자동차(일반)"/>
    <s v="AVSS"/>
    <n v="100000570"/>
    <s v="AVSS"/>
    <s v="0.5SQ"/>
    <s v="R/O"/>
    <m/>
    <n v="1000"/>
    <s v="완제품"/>
    <s v="AVSS 0.5SQ(완제품)"/>
    <s v="A/R송장 (IN)"/>
    <n v="1000"/>
    <s v="M"/>
    <n v="5.01"/>
    <n v="0.41"/>
    <n v="409.7"/>
  </r>
  <r>
    <x v="3"/>
    <s v="顾客"/>
    <s v="內需"/>
    <s v="-無-"/>
    <s v="C00001"/>
    <x v="2"/>
    <s v="江苏京信电子有限公司(Cable)"/>
    <s v="자동차(일반)"/>
    <s v="AVSS"/>
    <n v="100000605"/>
    <s v="AVSS"/>
    <s v="0.5SQ"/>
    <s v="W"/>
    <m/>
    <n v="1000"/>
    <s v="완제품"/>
    <s v="AVSS 0.5SQ(완제품)"/>
    <s v="A/R송장 (IN)"/>
    <n v="4000"/>
    <s v="M"/>
    <n v="20.04"/>
    <n v="0.41"/>
    <n v="1638.8"/>
  </r>
  <r>
    <x v="3"/>
    <s v="顾客"/>
    <s v="內需"/>
    <s v="-無-"/>
    <s v="C00001"/>
    <x v="2"/>
    <s v="江苏京信电子有限公司(Cable)"/>
    <s v="자동차(일반)"/>
    <s v="AVSS"/>
    <n v="100000596"/>
    <s v="AVSS"/>
    <s v="0.5SQ"/>
    <s v="W/B"/>
    <m/>
    <n v="1000"/>
    <s v="완제품"/>
    <s v="AVSS 0.5SQ(완제품)"/>
    <s v="A/R송장 (IN)"/>
    <n v="1000"/>
    <s v="M"/>
    <n v="5.01"/>
    <n v="0.41"/>
    <n v="409.7"/>
  </r>
  <r>
    <x v="3"/>
    <s v="顾客"/>
    <s v="內需"/>
    <s v="-無-"/>
    <s v="C00001"/>
    <x v="2"/>
    <s v="江苏京信电子有限公司(Cable)"/>
    <s v="자동차(일반)"/>
    <s v="AVSS"/>
    <n v="100000611"/>
    <s v="AVSS"/>
    <s v="0.5SQ"/>
    <s v="Y/B"/>
    <m/>
    <n v="1000"/>
    <s v="완제품"/>
    <s v="AVSS 0.5SQ(완제품)"/>
    <s v="A/R송장 (IN)"/>
    <n v="2000"/>
    <s v="M"/>
    <n v="10.02"/>
    <n v="0.41"/>
    <n v="819.4"/>
  </r>
  <r>
    <x v="3"/>
    <s v="顾客"/>
    <s v="內需"/>
    <s v="-無-"/>
    <s v="C00001"/>
    <x v="2"/>
    <s v="江苏京信电子有限公司(Cable)"/>
    <s v="자동차(일반)"/>
    <s v="AVSS"/>
    <n v="100000639"/>
    <s v="AVSS"/>
    <s v="0.85SQ"/>
    <s v="B"/>
    <m/>
    <n v="1000"/>
    <s v="완제품"/>
    <s v="AVSS 0.85SQ(완제품)"/>
    <s v="A/R송장 (IN)"/>
    <n v="10000"/>
    <s v="M"/>
    <n v="76.900000000000006"/>
    <n v="0.6"/>
    <n v="6010"/>
  </r>
  <r>
    <x v="3"/>
    <s v="顾客"/>
    <s v="內需"/>
    <s v="-無-"/>
    <s v="C00001"/>
    <x v="2"/>
    <s v="江苏京信电子有限公司(Cable)"/>
    <s v="자동차(일반)"/>
    <s v="AVSS"/>
    <n v="100000649"/>
    <s v="AVSS"/>
    <s v="0.85SQ"/>
    <s v="Br"/>
    <m/>
    <n v="1000"/>
    <s v="완제품"/>
    <s v="AVSS 0.85SQ(완제품)"/>
    <s v="A/R송장 (IN)"/>
    <n v="7000"/>
    <s v="M"/>
    <n v="53.83"/>
    <n v="0.6"/>
    <n v="4207"/>
  </r>
  <r>
    <x v="3"/>
    <s v="顾客"/>
    <s v="內需"/>
    <s v="-無-"/>
    <s v="C00001"/>
    <x v="2"/>
    <s v="江苏京信电子有限公司(Cable)"/>
    <s v="자동차(일반)"/>
    <s v="AVSS"/>
    <n v="100000677"/>
    <s v="AVSS"/>
    <s v="0.85SQ"/>
    <s v="G"/>
    <m/>
    <n v="1000"/>
    <s v="완제품"/>
    <s v="AVSS 0.85SQ(완제품)"/>
    <s v="A/R송장 (IN)"/>
    <n v="10000"/>
    <s v="M"/>
    <n v="76.900000000000006"/>
    <n v="0.6"/>
    <n v="6010"/>
  </r>
  <r>
    <x v="3"/>
    <s v="顾客"/>
    <s v="內需"/>
    <s v="-無-"/>
    <s v="C00001"/>
    <x v="2"/>
    <s v="江苏京信电子有限公司(Cable)"/>
    <s v="자동차(일반)"/>
    <s v="AVSS"/>
    <n v="100000629"/>
    <s v="AVSS"/>
    <s v="0.85SQ"/>
    <s v="Gr"/>
    <m/>
    <n v="1000"/>
    <s v="완제품"/>
    <s v="AVSS 0.85SQ(완제품)"/>
    <s v="A/R송장 (IN)"/>
    <n v="9000"/>
    <s v="M"/>
    <n v="69.209999999999994"/>
    <n v="0.6"/>
    <n v="5409"/>
  </r>
  <r>
    <x v="3"/>
    <s v="顾客"/>
    <s v="內需"/>
    <s v="-無-"/>
    <s v="C00001"/>
    <x v="2"/>
    <s v="江苏京信电子有限公司(Cable)"/>
    <s v="자동차(일반)"/>
    <s v="AVSS"/>
    <n v="100000688"/>
    <s v="AVSS"/>
    <s v="0.85SQ"/>
    <s v="L"/>
    <m/>
    <n v="1000"/>
    <s v="완제품"/>
    <s v="AVSS 0.85SQ(완제품)"/>
    <s v="A/R송장 (IN)"/>
    <n v="4000"/>
    <s v="M"/>
    <n v="30.76"/>
    <n v="0.6"/>
    <n v="2404"/>
  </r>
  <r>
    <x v="3"/>
    <s v="顾客"/>
    <s v="內需"/>
    <s v="-無-"/>
    <s v="C00001"/>
    <x v="2"/>
    <s v="江苏京信电子有限公司(Cable)"/>
    <s v="자동차(일반)"/>
    <s v="AVSS"/>
    <n v="100000657"/>
    <s v="AVSS"/>
    <s v="0.85SQ"/>
    <s v="O"/>
    <m/>
    <n v="1000"/>
    <s v="완제품"/>
    <s v="AVSS 0.85SQ(완제품)"/>
    <s v="A/R송장 (IN)"/>
    <n v="6000"/>
    <s v="M"/>
    <n v="46.14"/>
    <n v="0.6"/>
    <n v="3606"/>
  </r>
  <r>
    <x v="3"/>
    <s v="顾客"/>
    <s v="內需"/>
    <s v="-無-"/>
    <s v="C00001"/>
    <x v="2"/>
    <s v="江苏京信电子有限公司(Cable)"/>
    <s v="자동차(일반)"/>
    <s v="AVSS"/>
    <n v="100000696"/>
    <s v="AVSS"/>
    <s v="0.85SQ"/>
    <s v="P"/>
    <m/>
    <n v="1000"/>
    <s v="완제품"/>
    <s v="AVSS 0.85SQ(완제품)"/>
    <s v="A/R송장 (IN)"/>
    <n v="5000"/>
    <s v="M"/>
    <n v="38.450000000000003"/>
    <n v="0.6"/>
    <n v="3005"/>
  </r>
  <r>
    <x v="3"/>
    <s v="顾客"/>
    <s v="內需"/>
    <s v="-無-"/>
    <s v="C00001"/>
    <x v="2"/>
    <s v="江苏京信电子有限公司(Cable)"/>
    <s v="자동차(일반)"/>
    <s v="AVSS"/>
    <n v="100000706"/>
    <s v="AVSS"/>
    <s v="0.85SQ"/>
    <s v="R"/>
    <m/>
    <n v="1000"/>
    <s v="완제품"/>
    <s v="AVSS 0.85SQ(완제품)"/>
    <s v="A/R송장 (IN)"/>
    <n v="4000"/>
    <s v="M"/>
    <n v="30.76"/>
    <n v="0.6"/>
    <n v="2404"/>
  </r>
  <r>
    <x v="3"/>
    <s v="顾客"/>
    <s v="內需"/>
    <s v="-無-"/>
    <s v="C00001"/>
    <x v="2"/>
    <s v="江苏京信电子有限公司(Cable)"/>
    <s v="자동차(일반)"/>
    <s v="AVSS"/>
    <n v="100000729"/>
    <s v="AVSS"/>
    <s v="0.85SQ"/>
    <s v="W"/>
    <m/>
    <n v="1000"/>
    <s v="완제품"/>
    <s v="AVSS 0.85SQ(완제품)"/>
    <s v="A/R송장 (IN)"/>
    <n v="7000"/>
    <s v="M"/>
    <n v="53.83"/>
    <n v="0.6"/>
    <n v="4207"/>
  </r>
  <r>
    <x v="3"/>
    <s v="顾客"/>
    <s v="內需"/>
    <s v="-無-"/>
    <s v="C00001"/>
    <x v="2"/>
    <s v="江苏京信电子有限公司(Cable)"/>
    <s v="자동차(일반)"/>
    <s v="AVSS"/>
    <n v="100000741"/>
    <s v="AVSS"/>
    <s v="0.85SQ"/>
    <s v="Y"/>
    <m/>
    <n v="1000"/>
    <s v="완제품"/>
    <s v="AVSS 0.85SQ(완제품)"/>
    <s v="A/R송장 (IN)"/>
    <n v="4000"/>
    <s v="M"/>
    <n v="30.76"/>
    <n v="0.6"/>
    <n v="2404"/>
  </r>
  <r>
    <x v="3"/>
    <s v="顾客"/>
    <s v="內需"/>
    <s v="-無-"/>
    <s v="C00001"/>
    <x v="2"/>
    <s v="江苏京信电子有限公司(Cable)"/>
    <s v="자동차(일반)"/>
    <s v="AVSS"/>
    <n v="100000759"/>
    <s v="AVSS"/>
    <s v="1.25SQ"/>
    <s v="B"/>
    <m/>
    <n v="700"/>
    <s v="완제품"/>
    <s v="AVSS 1.25SQ(완제품)"/>
    <s v="A/R송장 (IN)"/>
    <n v="4900"/>
    <s v="M"/>
    <n v="55.22"/>
    <n v="0.84"/>
    <n v="4134.62"/>
  </r>
  <r>
    <x v="3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3500"/>
    <s v="M"/>
    <n v="39.450000000000003"/>
    <n v="0.84"/>
    <n v="2953.3"/>
  </r>
  <r>
    <x v="3"/>
    <s v="顾客"/>
    <s v="內需"/>
    <s v="-無-"/>
    <s v="C00001"/>
    <x v="2"/>
    <s v="江苏京信电子有限公司(Cable)"/>
    <s v="자동차(일반)"/>
    <s v="AVSS"/>
    <n v="100000787"/>
    <s v="AVSS"/>
    <s v="1.25SQ"/>
    <s v="G"/>
    <m/>
    <n v="700"/>
    <s v="완제품"/>
    <s v="AVSS 1.25SQ(완제품)"/>
    <s v="A/R송장 (IN)"/>
    <n v="4200"/>
    <s v="M"/>
    <n v="47.33"/>
    <n v="0.84"/>
    <n v="3543.96"/>
  </r>
  <r>
    <x v="3"/>
    <s v="顾客"/>
    <s v="內需"/>
    <s v="-無-"/>
    <s v="C00001"/>
    <x v="2"/>
    <s v="江苏京信电子有限公司(Cable)"/>
    <s v="자동차(일반)"/>
    <s v="AVSS"/>
    <n v="100000750"/>
    <s v="AVSS"/>
    <s v="1.25SQ"/>
    <s v="Gr"/>
    <m/>
    <n v="700"/>
    <s v="완제품"/>
    <s v="AVSS 1.25SQ(완제품)"/>
    <s v="A/R송장 (IN)"/>
    <n v="2100"/>
    <s v="M"/>
    <n v="23.67"/>
    <n v="0.84"/>
    <n v="1771.98"/>
  </r>
  <r>
    <x v="3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1400"/>
    <s v="M"/>
    <n v="15.78"/>
    <n v="0.84"/>
    <n v="1181.32"/>
  </r>
  <r>
    <x v="3"/>
    <s v="顾客"/>
    <s v="內需"/>
    <s v="-無-"/>
    <s v="C00001"/>
    <x v="2"/>
    <s v="江苏京信电子有限公司(Cable)"/>
    <s v="자동차(일반)"/>
    <s v="AVSS"/>
    <n v="100000773"/>
    <s v="AVSS"/>
    <s v="1.25SQ"/>
    <s v="O"/>
    <m/>
    <n v="700"/>
    <s v="완제품"/>
    <s v="AVSS 1.25SQ(완제품)"/>
    <s v="A/R송장 (IN)"/>
    <n v="2100"/>
    <s v="M"/>
    <n v="23.67"/>
    <n v="0.84"/>
    <n v="1771.98"/>
  </r>
  <r>
    <x v="3"/>
    <s v="顾客"/>
    <s v="內需"/>
    <s v="-無-"/>
    <s v="C00001"/>
    <x v="2"/>
    <s v="江苏京信电子有限公司(Cable)"/>
    <s v="자동차(일반)"/>
    <s v="AVSS"/>
    <n v="100000801"/>
    <s v="AVSS"/>
    <s v="1.25SQ"/>
    <s v="P"/>
    <m/>
    <n v="700"/>
    <s v="완제품"/>
    <s v="AVSS 1.25SQ(완제품)"/>
    <s v="A/R송장 (IN)"/>
    <n v="4900"/>
    <s v="M"/>
    <n v="55.22"/>
    <n v="0.84"/>
    <n v="4134.62"/>
  </r>
  <r>
    <x v="3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4900"/>
    <s v="M"/>
    <n v="55.22"/>
    <n v="0.84"/>
    <n v="4134.62"/>
  </r>
  <r>
    <x v="3"/>
    <s v="顾客"/>
    <s v="內需"/>
    <s v="-無-"/>
    <s v="C00001"/>
    <x v="2"/>
    <s v="江苏京信电子有限公司(Cable)"/>
    <s v="자동차(일반)"/>
    <s v="AVSS"/>
    <n v="100000824"/>
    <s v="AVSS"/>
    <s v="1.25SQ"/>
    <s v="W"/>
    <m/>
    <n v="700"/>
    <s v="완제품"/>
    <s v="AVSS 1.25SQ(완제품)"/>
    <s v="A/R송장 (IN)"/>
    <n v="4900"/>
    <s v="M"/>
    <n v="55.22"/>
    <n v="0.84"/>
    <n v="4134.62"/>
  </r>
  <r>
    <x v="3"/>
    <s v="顾客"/>
    <s v="內需"/>
    <s v="-無-"/>
    <s v="C00001"/>
    <x v="2"/>
    <s v="江苏京信电子有限公司(Cable)"/>
    <s v="자동차(일반)"/>
    <s v="AVSS"/>
    <n v="100000833"/>
    <s v="AVSS"/>
    <s v="1.25SQ"/>
    <s v="Y"/>
    <m/>
    <n v="700"/>
    <s v="완제품"/>
    <s v="AVSS 1.25SQ(완제품)"/>
    <s v="A/R송장 (IN)"/>
    <n v="6300"/>
    <s v="M"/>
    <n v="71"/>
    <n v="0.84"/>
    <n v="5315.94"/>
  </r>
  <r>
    <x v="3"/>
    <s v="顾客"/>
    <s v="內需"/>
    <s v="-無-"/>
    <s v="C00001"/>
    <x v="2"/>
    <s v="江苏京信电子有限公司(Cable)"/>
    <s v="자동차(일반)"/>
    <s v="AVSS"/>
    <n v="100000862"/>
    <s v="AVSS"/>
    <s v="2SQ"/>
    <s v="G"/>
    <m/>
    <n v="500"/>
    <s v="완제품"/>
    <s v="AVSS 2SQ(완제품)"/>
    <s v="A/R송장 (IN)"/>
    <n v="1000"/>
    <s v="M"/>
    <n v="18.16"/>
    <n v="1.32"/>
    <n v="1321.7"/>
  </r>
  <r>
    <x v="3"/>
    <s v="顾客"/>
    <s v="內需"/>
    <s v="-無-"/>
    <s v="C00001"/>
    <x v="2"/>
    <s v="江苏京信电子有限公司(Cable)"/>
    <s v="자동차(일반)"/>
    <s v="AVSS"/>
    <n v="100000869"/>
    <s v="AVSS"/>
    <s v="2SQ"/>
    <s v="L"/>
    <m/>
    <n v="500"/>
    <s v="완제품"/>
    <s v="AVSS 2SQ(완제품)"/>
    <s v="A/R송장 (IN)"/>
    <n v="500"/>
    <s v="M"/>
    <n v="9.08"/>
    <n v="1.32"/>
    <n v="660.85"/>
  </r>
  <r>
    <x v="3"/>
    <s v="顾客"/>
    <s v="內需"/>
    <s v="-無-"/>
    <s v="C00001"/>
    <x v="2"/>
    <s v="江苏京信电子有限公司(Cable)"/>
    <s v="자동차(일반)"/>
    <s v="AVSS"/>
    <n v="100000872"/>
    <s v="AVSS"/>
    <s v="2SQ"/>
    <s v="P"/>
    <m/>
    <n v="500"/>
    <s v="완제품"/>
    <s v="AVSS 2SQ(완제품)"/>
    <s v="A/R송장 (IN)"/>
    <n v="1000"/>
    <s v="M"/>
    <n v="18.16"/>
    <n v="1.32"/>
    <n v="1321.7"/>
  </r>
  <r>
    <x v="3"/>
    <s v="顾客"/>
    <s v="內需"/>
    <s v="-無-"/>
    <s v="C00001"/>
    <x v="2"/>
    <s v="江苏京信电子有限公司(Cable)"/>
    <s v="자동차(일반)"/>
    <s v="AVSS"/>
    <n v="100000888"/>
    <s v="AVSS"/>
    <s v="2SQ"/>
    <s v="W"/>
    <m/>
    <n v="500"/>
    <s v="완제품"/>
    <s v="AVSS 2SQ(완제품)"/>
    <s v="A/R송장 (IN)"/>
    <n v="500"/>
    <s v="M"/>
    <n v="9.08"/>
    <n v="1.32"/>
    <n v="660.85"/>
  </r>
  <r>
    <x v="3"/>
    <s v="顾客"/>
    <s v="內需"/>
    <s v="-無-"/>
    <s v="C00001"/>
    <x v="2"/>
    <s v="江苏京信电子有限公司(Cable)"/>
    <s v="자동차(일반)"/>
    <s v="AVSS"/>
    <n v="100000937"/>
    <s v="AVSS"/>
    <s v="0.3SQ"/>
    <s v="Br/B"/>
    <m/>
    <n v="1500"/>
    <s v="완제품"/>
    <s v="AVSS 0.3SQ(완제품)"/>
    <s v="A/R송장 (IN)"/>
    <n v="4500"/>
    <s v="M"/>
    <n v="14.9"/>
    <n v="0.28999999999999998"/>
    <n v="1323.45"/>
  </r>
  <r>
    <x v="3"/>
    <s v="顾客"/>
    <s v="內需"/>
    <s v="-無-"/>
    <s v="C00001"/>
    <x v="2"/>
    <s v="江苏京信电子有限公司(Cable)"/>
    <s v="자동차(일반)"/>
    <s v="AVSS"/>
    <n v="100000938"/>
    <s v="AVSS"/>
    <s v="0.3SQ"/>
    <s v="Br/O"/>
    <m/>
    <n v="1500"/>
    <s v="완제품"/>
    <s v="AVSS 0.3SQ(완제품)"/>
    <s v="A/R송장 (IN)"/>
    <n v="3000"/>
    <s v="M"/>
    <n v="9.93"/>
    <n v="0.28999999999999998"/>
    <n v="882.3"/>
  </r>
  <r>
    <x v="3"/>
    <s v="顾客"/>
    <s v="內需"/>
    <s v="-無-"/>
    <s v="C00001"/>
    <x v="2"/>
    <s v="江苏京信电子有限公司(Cable)"/>
    <s v="자동차(일반)"/>
    <s v="AVSS"/>
    <n v="100000955"/>
    <s v="AVSS"/>
    <s v="0.3SQ"/>
    <s v="G/O"/>
    <m/>
    <n v="1500"/>
    <s v="완제품"/>
    <s v="AVSS 0.3SQ(완제품)"/>
    <s v="A/R송장 (IN)"/>
    <n v="3000"/>
    <s v="M"/>
    <n v="9.93"/>
    <n v="0.28999999999999998"/>
    <n v="882.3"/>
  </r>
  <r>
    <x v="3"/>
    <s v="顾客"/>
    <s v="內需"/>
    <s v="-無-"/>
    <s v="C00001"/>
    <x v="2"/>
    <s v="江苏京信电子有限公司(Cable)"/>
    <s v="자동차(일반)"/>
    <s v="AVSS"/>
    <n v="100000929"/>
    <s v="AVSS"/>
    <s v="0.3SQ"/>
    <s v="Gr"/>
    <m/>
    <n v="1500"/>
    <s v="완제품"/>
    <s v="AVSS 0.3SQ(완제품)"/>
    <s v="A/R송장 (IN)"/>
    <n v="6000"/>
    <s v="M"/>
    <n v="19.86"/>
    <n v="0.28999999999999998"/>
    <n v="1764.6"/>
  </r>
  <r>
    <x v="3"/>
    <s v="顾客"/>
    <s v="內需"/>
    <s v="-無-"/>
    <s v="C00001"/>
    <x v="2"/>
    <s v="江苏京信电子有限公司(Cable)"/>
    <s v="자동차(일반)"/>
    <s v="AVSS"/>
    <n v="100000924"/>
    <s v="AVSS"/>
    <s v="0.3SQ"/>
    <s v="Gr/B"/>
    <m/>
    <n v="1500"/>
    <s v="완제품"/>
    <s v="AVSS 0.3SQ(완제품)"/>
    <s v="A/R송장 (IN)"/>
    <n v="3000"/>
    <s v="M"/>
    <n v="9.93"/>
    <n v="0.28999999999999998"/>
    <n v="882.3"/>
  </r>
  <r>
    <x v="3"/>
    <s v="顾客"/>
    <s v="內需"/>
    <s v="-無-"/>
    <s v="C00001"/>
    <x v="2"/>
    <s v="江苏京信电子有限公司(Cable)"/>
    <s v="자동차(일반)"/>
    <s v="AVSS"/>
    <n v="100000925"/>
    <s v="AVSS"/>
    <s v="0.3SQ"/>
    <s v="Gr/O"/>
    <m/>
    <n v="1500"/>
    <s v="완제품"/>
    <s v="AVSS 0.3SQ(완제품)"/>
    <s v="A/R송장 (IN)"/>
    <n v="3000"/>
    <s v="M"/>
    <n v="9.93"/>
    <n v="0.28999999999999998"/>
    <n v="882.3"/>
  </r>
  <r>
    <x v="3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20000"/>
    <s v="M"/>
    <n v="66.180000000000007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00000962"/>
    <s v="AVSS"/>
    <s v="0.3SQ"/>
    <s v="L/B"/>
    <m/>
    <n v="1500"/>
    <s v="완제품"/>
    <s v="AVSS 0.3SQ(완제품)"/>
    <s v="A/R송장 (IN)"/>
    <n v="3000"/>
    <s v="M"/>
    <n v="9.93"/>
    <n v="0.28999999999999998"/>
    <n v="882.3"/>
  </r>
  <r>
    <x v="3"/>
    <s v="顾客"/>
    <s v="內需"/>
    <s v="-無-"/>
    <s v="C00001"/>
    <x v="2"/>
    <s v="江苏京信电子有限公司(Cable)"/>
    <s v="자동차(일반)"/>
    <s v="AVSS"/>
    <n v="100000963"/>
    <s v="AVSS"/>
    <s v="0.3SQ"/>
    <s v="L/O"/>
    <m/>
    <n v="1500"/>
    <s v="완제품"/>
    <s v="AVSS 0.3SQ(완제품)"/>
    <s v="A/R송장 (IN)"/>
    <n v="6000"/>
    <s v="M"/>
    <n v="19.86"/>
    <n v="0.28999999999999998"/>
    <n v="1764.6"/>
  </r>
  <r>
    <x v="3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30000"/>
    <s v="M"/>
    <n v="99.3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00000973"/>
    <s v="AVSS"/>
    <s v="0.3SQ"/>
    <s v="R/B"/>
    <m/>
    <n v="1500"/>
    <s v="완제품"/>
    <s v="AVSS 0.3SQ(완제품)"/>
    <s v="A/R송장 (IN)"/>
    <n v="3000"/>
    <s v="M"/>
    <n v="9.93"/>
    <n v="0.28999999999999998"/>
    <n v="882.3"/>
  </r>
  <r>
    <x v="3"/>
    <s v="顾客"/>
    <s v="內需"/>
    <s v="-無-"/>
    <s v="C00001"/>
    <x v="2"/>
    <s v="江苏京信电子有限公司(Cable)"/>
    <s v="자동차(일반)"/>
    <s v="AVSS"/>
    <n v="100000986"/>
    <s v="AVSS"/>
    <s v="0.3SQ"/>
    <s v="W/B"/>
    <m/>
    <n v="1500"/>
    <s v="완제품"/>
    <s v="AVSS 0.3SQ(완제품)"/>
    <s v="A/R송장 (IN)"/>
    <n v="3000"/>
    <s v="M"/>
    <n v="9.93"/>
    <n v="0.28999999999999998"/>
    <n v="882.3"/>
  </r>
  <r>
    <x v="3"/>
    <s v="顾客"/>
    <s v="內需"/>
    <s v="-無-"/>
    <s v="C00001"/>
    <x v="2"/>
    <s v="江苏京信电子有限公司(Cable)"/>
    <s v="자동차(일반)"/>
    <s v="AVSS"/>
    <n v="100000987"/>
    <s v="AVSS"/>
    <s v="0.3SQ"/>
    <s v="W/O"/>
    <m/>
    <n v="1500"/>
    <s v="완제품"/>
    <s v="AVSS 0.3SQ(완제품)"/>
    <s v="A/R송장 (IN)"/>
    <n v="3000"/>
    <s v="M"/>
    <n v="9.93"/>
    <n v="0.28999999999999998"/>
    <n v="882.3"/>
  </r>
  <r>
    <x v="3"/>
    <s v="顾客"/>
    <s v="內需"/>
    <s v="-無-"/>
    <s v="C00001"/>
    <x v="2"/>
    <s v="江苏京信电子有限公司(Cable)"/>
    <s v="자동차(일반)"/>
    <s v="AVSS"/>
    <n v="100000993"/>
    <s v="AVSS"/>
    <s v="0.3SQ"/>
    <s v="Y/B"/>
    <m/>
    <n v="1500"/>
    <s v="완제품"/>
    <s v="AVSS 0.3SQ(완제품)"/>
    <s v="A/R송장 (IN)"/>
    <n v="6000"/>
    <s v="M"/>
    <n v="19.86"/>
    <n v="0.28999999999999998"/>
    <n v="1764.6"/>
  </r>
  <r>
    <x v="3"/>
    <s v="顾客"/>
    <s v="內需"/>
    <s v="-無-"/>
    <s v="C00001"/>
    <x v="2"/>
    <s v="江苏京信电子有限公司(Cable)"/>
    <s v="자동차(일반)"/>
    <s v="AVSS"/>
    <n v="100000995"/>
    <s v="AVSS"/>
    <s v="0.3SQ"/>
    <s v="Y/O"/>
    <m/>
    <n v="1500"/>
    <s v="완제품"/>
    <s v="AVSS 0.3SQ(완제품)"/>
    <s v="A/R송장 (IN)"/>
    <n v="3000"/>
    <s v="M"/>
    <n v="9.93"/>
    <n v="0.28999999999999998"/>
    <n v="882.3"/>
  </r>
  <r>
    <x v="3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23000"/>
    <s v="M"/>
    <n v="115.23"/>
    <n v="0.41"/>
    <n v="9423.1"/>
  </r>
  <r>
    <x v="3"/>
    <s v="顾客"/>
    <s v="內需"/>
    <s v="-無-"/>
    <s v="C00001"/>
    <x v="2"/>
    <s v="江苏京信电子有限公司(Cable)"/>
    <s v="자동차(일반)"/>
    <s v="AVSS"/>
    <n v="100000514"/>
    <s v="AVSS"/>
    <s v="0.5SQ"/>
    <s v="Br"/>
    <m/>
    <n v="1000"/>
    <s v="완제품"/>
    <s v="AVSS 0.5SQ(완제품)"/>
    <s v="A/R송장 (IN)"/>
    <n v="5000"/>
    <s v="M"/>
    <n v="25.05"/>
    <n v="0.41"/>
    <n v="2048.5"/>
  </r>
  <r>
    <x v="3"/>
    <s v="顾客"/>
    <s v="內需"/>
    <s v="-無-"/>
    <s v="C00001"/>
    <x v="2"/>
    <s v="江苏京信电子有限公司(Cable)"/>
    <s v="자동차(일반)"/>
    <s v="AVSS"/>
    <n v="100000541"/>
    <s v="AVSS"/>
    <s v="0.5SQ"/>
    <s v="G"/>
    <m/>
    <n v="1000"/>
    <s v="완제품"/>
    <s v="AVSS 0.5SQ(완제품)"/>
    <s v="A/R송장 (IN)"/>
    <n v="4000"/>
    <s v="M"/>
    <n v="20.04"/>
    <n v="0.41"/>
    <n v="1638.8"/>
  </r>
  <r>
    <x v="3"/>
    <s v="顾客"/>
    <s v="內需"/>
    <s v="-無-"/>
    <s v="C00001"/>
    <x v="2"/>
    <s v="江苏京信电子有限公司(Cable)"/>
    <s v="자동차(일반)"/>
    <s v="AVSS"/>
    <n v="100000489"/>
    <s v="AVSS"/>
    <s v="0.5SQ"/>
    <s v="Gr"/>
    <m/>
    <n v="1000"/>
    <s v="완제품"/>
    <s v="AVSS 0.5SQ(완제품)"/>
    <s v="A/R송장 (IN)"/>
    <n v="2000"/>
    <s v="M"/>
    <n v="10.02"/>
    <n v="0.41"/>
    <n v="819.4"/>
  </r>
  <r>
    <x v="3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6000"/>
    <s v="M"/>
    <n v="30.06"/>
    <n v="0.41"/>
    <n v="2458.1999999999998"/>
  </r>
  <r>
    <x v="3"/>
    <s v="顾客"/>
    <s v="內需"/>
    <s v="-無-"/>
    <s v="C00001"/>
    <x v="2"/>
    <s v="江苏京信电子有限公司(Cable)"/>
    <s v="자동차(일반)"/>
    <s v="AVSS"/>
    <n v="100000524"/>
    <s v="AVSS"/>
    <s v="0.5SQ"/>
    <s v="O"/>
    <m/>
    <n v="1000"/>
    <s v="완제품"/>
    <s v="AVSS 0.5SQ(완제품)"/>
    <s v="A/R송장 (IN)"/>
    <n v="3000"/>
    <s v="M"/>
    <n v="15.03"/>
    <n v="0.41"/>
    <n v="1229.0999999999999"/>
  </r>
  <r>
    <x v="3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12000"/>
    <s v="M"/>
    <n v="60.12"/>
    <n v="0.41"/>
    <n v="4916.3999999999996"/>
  </r>
  <r>
    <x v="3"/>
    <s v="顾客"/>
    <s v="內需"/>
    <s v="-無-"/>
    <s v="C00001"/>
    <x v="2"/>
    <s v="江苏京信电子有限公司(Cable)"/>
    <s v="자동차(일반)"/>
    <s v="AVSS"/>
    <n v="100000649"/>
    <s v="AVSS"/>
    <s v="0.85SQ"/>
    <s v="Br"/>
    <m/>
    <n v="1000"/>
    <s v="완제품"/>
    <s v="AVSS 0.85SQ(완제품)"/>
    <s v="A/R송장 (IN)"/>
    <n v="7000"/>
    <s v="M"/>
    <n v="53.83"/>
    <n v="0.6"/>
    <n v="4207"/>
  </r>
  <r>
    <x v="3"/>
    <s v="顾客"/>
    <s v="內需"/>
    <s v="-無-"/>
    <s v="C00001"/>
    <x v="2"/>
    <s v="江苏京信电子有限公司(Cable)"/>
    <s v="자동차(일반)"/>
    <s v="AVSS"/>
    <n v="100000677"/>
    <s v="AVSS"/>
    <s v="0.85SQ"/>
    <s v="G"/>
    <m/>
    <n v="1000"/>
    <s v="완제품"/>
    <s v="AVSS 0.85SQ(완제품)"/>
    <s v="A/R송장 (IN)"/>
    <n v="5000"/>
    <s v="M"/>
    <n v="38.450000000000003"/>
    <n v="0.6"/>
    <n v="3005"/>
  </r>
  <r>
    <x v="3"/>
    <s v="顾客"/>
    <s v="內需"/>
    <s v="-無-"/>
    <s v="C00001"/>
    <x v="2"/>
    <s v="江苏京信电子有限公司(Cable)"/>
    <s v="자동차(일반)"/>
    <s v="AVSS"/>
    <n v="100000629"/>
    <s v="AVSS"/>
    <s v="0.85SQ"/>
    <s v="Gr"/>
    <m/>
    <n v="1000"/>
    <s v="완제품"/>
    <s v="AVSS 0.85SQ(완제품)"/>
    <s v="A/R송장 (IN)"/>
    <n v="15000"/>
    <s v="M"/>
    <n v="115.35"/>
    <n v="0.6"/>
    <n v="9015"/>
  </r>
  <r>
    <x v="3"/>
    <s v="顾客"/>
    <s v="內需"/>
    <s v="-無-"/>
    <s v="C00001"/>
    <x v="2"/>
    <s v="江苏京信电子有限公司(Cable)"/>
    <s v="자동차(일반)"/>
    <s v="AVSS"/>
    <n v="100000706"/>
    <s v="AVSS"/>
    <s v="0.85SQ"/>
    <s v="R"/>
    <m/>
    <n v="1000"/>
    <s v="완제품"/>
    <s v="AVSS 0.85SQ(완제품)"/>
    <s v="A/R송장 (IN)"/>
    <n v="2000"/>
    <s v="M"/>
    <n v="15.38"/>
    <n v="0.6"/>
    <n v="1202"/>
  </r>
  <r>
    <x v="3"/>
    <s v="顾客"/>
    <s v="內需"/>
    <s v="-無-"/>
    <s v="C00001"/>
    <x v="2"/>
    <s v="江苏京信电子有限公司(Cable)"/>
    <s v="자동차(일반)"/>
    <s v="AVSS"/>
    <n v="100000729"/>
    <s v="AVSS"/>
    <s v="0.85SQ"/>
    <s v="W"/>
    <m/>
    <n v="1000"/>
    <s v="완제품"/>
    <s v="AVSS 0.85SQ(완제품)"/>
    <s v="A/R송장 (IN)"/>
    <n v="3000"/>
    <s v="M"/>
    <n v="23.07"/>
    <n v="0.6"/>
    <n v="1803"/>
  </r>
  <r>
    <x v="3"/>
    <s v="顾客"/>
    <s v="內需"/>
    <s v="-無-"/>
    <s v="C00001"/>
    <x v="2"/>
    <s v="江苏京信电子有限公司(Cable)"/>
    <s v="자동차(일반)"/>
    <s v="AVSS"/>
    <n v="100000759"/>
    <s v="AVSS"/>
    <s v="1.25SQ"/>
    <s v="B"/>
    <m/>
    <n v="700"/>
    <s v="완제품"/>
    <s v="AVSS 1.25SQ(완제품)"/>
    <s v="A/R송장 (IN)"/>
    <n v="3500"/>
    <s v="M"/>
    <n v="39.450000000000003"/>
    <n v="0.84"/>
    <n v="2953.3"/>
  </r>
  <r>
    <x v="3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5600"/>
    <s v="M"/>
    <n v="63.11"/>
    <n v="0.84"/>
    <n v="4725.28"/>
  </r>
  <r>
    <x v="3"/>
    <s v="顾客"/>
    <s v="內需"/>
    <s v="-無-"/>
    <s v="C00001"/>
    <x v="2"/>
    <s v="江苏京信电子有限公司(Cable)"/>
    <s v="자동차(일반)"/>
    <s v="AVSS"/>
    <n v="100000787"/>
    <s v="AVSS"/>
    <s v="1.25SQ"/>
    <s v="G"/>
    <m/>
    <n v="700"/>
    <s v="완제품"/>
    <s v="AVSS 1.25SQ(완제품)"/>
    <s v="A/R송장 (IN)"/>
    <n v="5600"/>
    <s v="M"/>
    <n v="63.11"/>
    <n v="0.84"/>
    <n v="4725.28"/>
  </r>
  <r>
    <x v="3"/>
    <s v="顾客"/>
    <s v="內需"/>
    <s v="-無-"/>
    <s v="C00001"/>
    <x v="2"/>
    <s v="江苏京信电子有限公司(Cable)"/>
    <s v="자동차(일반)"/>
    <s v="AVSS"/>
    <n v="100000750"/>
    <s v="AVSS"/>
    <s v="1.25SQ"/>
    <s v="Gr"/>
    <m/>
    <n v="700"/>
    <s v="완제품"/>
    <s v="AVSS 1.25SQ(완제품)"/>
    <s v="A/R송장 (IN)"/>
    <n v="4200"/>
    <s v="M"/>
    <n v="47.33"/>
    <n v="0.84"/>
    <n v="3543.96"/>
  </r>
  <r>
    <x v="3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4200"/>
    <s v="M"/>
    <n v="47.33"/>
    <n v="0.84"/>
    <n v="3543.96"/>
  </r>
  <r>
    <x v="3"/>
    <s v="顾客"/>
    <s v="內需"/>
    <s v="-無-"/>
    <s v="C00001"/>
    <x v="2"/>
    <s v="江苏京信电子有限公司(Cable)"/>
    <s v="자동차(일반)"/>
    <s v="AVSS"/>
    <n v="100000773"/>
    <s v="AVSS"/>
    <s v="1.25SQ"/>
    <s v="O"/>
    <m/>
    <n v="700"/>
    <s v="완제품"/>
    <s v="AVSS 1.25SQ(완제품)"/>
    <s v="A/R송장 (IN)"/>
    <n v="7000"/>
    <s v="M"/>
    <n v="78.89"/>
    <n v="0.84"/>
    <n v="5906.6"/>
  </r>
  <r>
    <x v="3"/>
    <s v="顾客"/>
    <s v="內需"/>
    <s v="-無-"/>
    <s v="C00001"/>
    <x v="2"/>
    <s v="江苏京信电子有限公司(Cable)"/>
    <s v="자동차(일반)"/>
    <s v="AVSS"/>
    <n v="100000801"/>
    <s v="AVSS"/>
    <s v="1.25SQ"/>
    <s v="P"/>
    <m/>
    <n v="700"/>
    <s v="완제품"/>
    <s v="AVSS 1.25SQ(완제품)"/>
    <s v="A/R송장 (IN)"/>
    <n v="7000"/>
    <s v="M"/>
    <n v="78.89"/>
    <n v="0.84"/>
    <n v="5906.6"/>
  </r>
  <r>
    <x v="3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10500"/>
    <s v="M"/>
    <n v="118.34"/>
    <n v="0.84"/>
    <n v="8859.9"/>
  </r>
  <r>
    <x v="3"/>
    <s v="顾客"/>
    <s v="內需"/>
    <s v="-無-"/>
    <s v="C00001"/>
    <x v="2"/>
    <s v="江苏京信电子有限公司(Cable)"/>
    <s v="자동차(일반)"/>
    <s v="AVSS"/>
    <n v="100000824"/>
    <s v="AVSS"/>
    <s v="1.25SQ"/>
    <s v="W"/>
    <m/>
    <n v="700"/>
    <s v="완제품"/>
    <s v="AVSS 1.25SQ(완제품)"/>
    <s v="A/R송장 (IN)"/>
    <n v="9800"/>
    <s v="M"/>
    <n v="110.45"/>
    <n v="0.84"/>
    <n v="8269.24"/>
  </r>
  <r>
    <x v="3"/>
    <s v="顾客"/>
    <s v="內需"/>
    <s v="-無-"/>
    <s v="C00001"/>
    <x v="2"/>
    <s v="江苏京信电子有限公司(Cable)"/>
    <s v="자동차(일반)"/>
    <s v="AVSS"/>
    <n v="100000833"/>
    <s v="AVSS"/>
    <s v="1.25SQ"/>
    <s v="Y"/>
    <m/>
    <n v="700"/>
    <s v="완제품"/>
    <s v="AVSS 1.25SQ(완제품)"/>
    <s v="A/R송장 (IN)"/>
    <n v="7000"/>
    <s v="M"/>
    <n v="78.89"/>
    <n v="0.84"/>
    <n v="5906.6"/>
  </r>
  <r>
    <x v="3"/>
    <s v="顾客"/>
    <s v="內需"/>
    <s v="-無-"/>
    <s v="C00001"/>
    <x v="2"/>
    <s v="江苏京信电子有限公司(Cable)"/>
    <s v="자동차(일반)"/>
    <s v="AVSS"/>
    <n v="100000872"/>
    <s v="AVSS"/>
    <s v="2SQ"/>
    <s v="P"/>
    <m/>
    <n v="500"/>
    <s v="완제품"/>
    <s v="AVSS 2SQ(완제품)"/>
    <s v="A/R송장 (IN)"/>
    <n v="1500"/>
    <s v="M"/>
    <n v="27.24"/>
    <n v="1.32"/>
    <n v="1982.55"/>
  </r>
  <r>
    <x v="3"/>
    <s v="顾客"/>
    <s v="內需"/>
    <s v="-無-"/>
    <s v="C00001"/>
    <x v="2"/>
    <s v="江苏京信电子有限公司(Cable)"/>
    <s v="자동차(일반)"/>
    <s v="AVSS"/>
    <n v="100000551"/>
    <s v="AVSS"/>
    <s v="0.5SQ"/>
    <s v="L/R"/>
    <m/>
    <n v="1000"/>
    <s v="완제품"/>
    <s v="AVSS 0.5SQ(완제품)"/>
    <s v="A/R송장 (IN)"/>
    <n v="1000"/>
    <s v="M"/>
    <n v="5.01"/>
    <n v="0.41"/>
    <n v="409.7"/>
  </r>
  <r>
    <x v="3"/>
    <s v="顾客"/>
    <s v="內需"/>
    <s v="-無-"/>
    <s v="C00001"/>
    <x v="2"/>
    <s v="江苏京信电子有限公司(Cable)"/>
    <s v="자동차(일반)"/>
    <s v="AVSS"/>
    <n v="100010696"/>
    <s v="AVSS"/>
    <s v="1.25SQ"/>
    <s v="W"/>
    <s v="NPS"/>
    <n v="5000"/>
    <s v="완제품"/>
    <s v="AVSS 1.25SQ(완제품)"/>
    <s v="A/R송장 (IN)"/>
    <n v="15000"/>
    <s v="M"/>
    <n v="169.05"/>
    <n v="0.84"/>
    <n v="12657"/>
  </r>
  <r>
    <x v="3"/>
    <s v="顾客"/>
    <s v="內需"/>
    <s v="-無-"/>
    <s v="C00001"/>
    <x v="2"/>
    <s v="江苏京信电子有限公司(Cable)"/>
    <s v="자동차(일반)"/>
    <s v="AVSS"/>
    <n v="100020063"/>
    <s v="AVSS"/>
    <s v="0.5SQ"/>
    <s v="Br/B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00011875"/>
    <s v="AVSS"/>
    <s v="2SQ"/>
    <s v="L"/>
    <s v="NPS"/>
    <n v="3000"/>
    <s v="완제품"/>
    <s v="AVSS 2SQ(완제품)"/>
    <s v="A/R송장 (IN)"/>
    <n v="3000"/>
    <s v="M"/>
    <n v="54.48"/>
    <n v="1.32"/>
    <n v="3965.1"/>
  </r>
  <r>
    <x v="3"/>
    <s v="顾客"/>
    <s v="內需"/>
    <s v="-無-"/>
    <s v="C00001"/>
    <x v="2"/>
    <s v="江苏京信电子有限公司(Cable)"/>
    <s v="자동차(일반)"/>
    <s v="AVSS"/>
    <n v="100011021"/>
    <s v="AVSS"/>
    <s v="0.5SQ"/>
    <s v="G/O"/>
    <s v="NPS"/>
    <n v="8000"/>
    <s v="완제품"/>
    <s v="AVSS 0.5SQ(완제품)"/>
    <s v="A/R송장 (IN)"/>
    <n v="13500"/>
    <s v="M"/>
    <n v="67.64"/>
    <n v="0.41"/>
    <n v="5530.95"/>
  </r>
  <r>
    <x v="3"/>
    <s v="顾客"/>
    <s v="內需"/>
    <s v="-無-"/>
    <s v="C00001"/>
    <x v="2"/>
    <s v="江苏京信电子有限公司(Cable)"/>
    <s v="자동차(일반)"/>
    <s v="AVSS"/>
    <n v="110000218"/>
    <s v="AVSS"/>
    <s v="0.5SQ"/>
    <s v="G"/>
    <s v="NPS"/>
    <n v="8000"/>
    <s v="완제품"/>
    <s v="AVSS 0.5SQ(완제품)"/>
    <s v="A/R송장 (IN)"/>
    <n v="24000"/>
    <s v="M"/>
    <n v="120.31"/>
    <n v="0.41"/>
    <n v="9832.7999999999993"/>
  </r>
  <r>
    <x v="3"/>
    <s v="顾客"/>
    <s v="內需"/>
    <s v="-無-"/>
    <s v="C00001"/>
    <x v="2"/>
    <s v="江苏京信电子有限公司(Cable)"/>
    <s v="자동차(일반)"/>
    <s v="AVSS"/>
    <n v="100010697"/>
    <s v="AVSS"/>
    <s v="1.25SQ"/>
    <s v="O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00011031"/>
    <s v="AVSS"/>
    <s v="0.85SQ"/>
    <s v="L"/>
    <s v="NPS"/>
    <n v="7000"/>
    <s v="완제품"/>
    <s v="AVSS 0.85SQ(완제품)"/>
    <s v="A/R송장 (IN)"/>
    <n v="14000"/>
    <s v="M"/>
    <n v="107.66"/>
    <n v="0.6"/>
    <n v="8414"/>
  </r>
  <r>
    <x v="3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30000"/>
    <s v="M"/>
    <n v="99.3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00018217"/>
    <s v="AVSS"/>
    <s v="0.3SQ"/>
    <s v="G/B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11156"/>
    <s v="AVSS"/>
    <s v="0.3SQ"/>
    <s v="Gr/B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90000484"/>
    <s v="AVSS"/>
    <s v="0.5SQ"/>
    <s v="B"/>
    <s v="NPS"/>
    <n v="8000"/>
    <s v="완제품"/>
    <s v="AVSS 0.5SQ(완제품)"/>
    <s v="A/R송장 (IN)"/>
    <n v="24000"/>
    <s v="M"/>
    <n v="120.31"/>
    <n v="0.41"/>
    <n v="9832.7999999999993"/>
  </r>
  <r>
    <x v="3"/>
    <s v="顾客"/>
    <s v="內需"/>
    <s v="-無-"/>
    <s v="C00001"/>
    <x v="2"/>
    <s v="江苏京信电子有限公司(Cable)"/>
    <s v="자동차(일반)"/>
    <s v="AVSS"/>
    <n v="190000381"/>
    <s v="AVSS"/>
    <s v="1.25SQ"/>
    <s v="P"/>
    <s v="NPS"/>
    <n v="5000"/>
    <s v="완제품"/>
    <s v="AVSS 1.25SQ(완제품)"/>
    <s v="A/R송장 (IN)"/>
    <n v="10000"/>
    <s v="M"/>
    <n v="112.7"/>
    <n v="0.84"/>
    <n v="8438"/>
  </r>
  <r>
    <x v="3"/>
    <s v="顾客"/>
    <s v="內需"/>
    <s v="-無-"/>
    <s v="C00001"/>
    <x v="2"/>
    <s v="江苏京信电子有限公司(Cable)"/>
    <s v="자동차(일반)"/>
    <s v="AVSS"/>
    <n v="100019938"/>
    <s v="AVSS"/>
    <s v="1.25SQ"/>
    <s v="Y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110000"/>
    <s v="M"/>
    <n v="364.1"/>
    <n v="0.28999999999999998"/>
    <n v="32351"/>
  </r>
  <r>
    <x v="3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180000"/>
    <s v="M"/>
    <n v="595.79999999999995"/>
    <n v="0.28999999999999998"/>
    <n v="52938"/>
  </r>
  <r>
    <x v="3"/>
    <s v="顾客"/>
    <s v="內需"/>
    <s v="-無-"/>
    <s v="C00001"/>
    <x v="2"/>
    <s v="江苏京信电子有限公司(Cable)"/>
    <s v="자동차(일반)"/>
    <s v="AVSS"/>
    <n v="100018217"/>
    <s v="AVSS"/>
    <s v="0.3SQ"/>
    <s v="G/B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90000486"/>
    <s v="AVSS"/>
    <s v="0.5SQ"/>
    <s v="R"/>
    <s v="NPS"/>
    <n v="8000"/>
    <s v="완제품"/>
    <s v="AVSS 0.5SQ(완제품)"/>
    <s v="A/R송장 (IN)"/>
    <n v="64000"/>
    <s v="M"/>
    <n v="320.83"/>
    <n v="0.41"/>
    <n v="26220.799999999999"/>
  </r>
  <r>
    <x v="3"/>
    <s v="顾客"/>
    <s v="內需"/>
    <s v="-無-"/>
    <s v="C00001"/>
    <x v="2"/>
    <s v="江苏京信电子有限公司(Cable)"/>
    <s v="자동차(일반)"/>
    <s v="AVSS"/>
    <n v="100011007"/>
    <s v="AVSS"/>
    <s v="0.3SQ"/>
    <s v="Y/B"/>
    <s v="NPS"/>
    <n v="10000"/>
    <s v="완제품"/>
    <s v="AVSS 0.3SQ(완제품)"/>
    <s v="A/R송장 (IN)"/>
    <n v="60000"/>
    <s v="M"/>
    <n v="198.6"/>
    <n v="0.28999999999999998"/>
    <n v="17646"/>
  </r>
  <r>
    <x v="3"/>
    <s v="顾客"/>
    <s v="內需"/>
    <s v="-無-"/>
    <s v="C00001"/>
    <x v="2"/>
    <s v="江苏京信电子有限公司(Cable)"/>
    <s v="자동차(일반)"/>
    <s v="AVSS"/>
    <n v="100010696"/>
    <s v="AVSS"/>
    <s v="1.25SQ"/>
    <s v="W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90000381"/>
    <s v="AVSS"/>
    <s v="1.25SQ"/>
    <s v="P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90000484"/>
    <s v="AVSS"/>
    <s v="0.5SQ"/>
    <s v="B"/>
    <s v="NPS"/>
    <n v="8000"/>
    <s v="완제품"/>
    <s v="AVSS 0.5SQ(완제품)"/>
    <s v="A/R송장 (IN)"/>
    <n v="152000"/>
    <s v="M"/>
    <n v="761.98"/>
    <n v="0.41"/>
    <n v="62274.400000000001"/>
  </r>
  <r>
    <x v="3"/>
    <s v="顾客"/>
    <s v="內需"/>
    <s v="-無-"/>
    <s v="C00001"/>
    <x v="2"/>
    <s v="江苏京信电子有限公司(Cable)"/>
    <s v="자동차(일반)"/>
    <s v="AVSS"/>
    <n v="100011026"/>
    <s v="AVSS"/>
    <s v="0.5SQ"/>
    <s v="O"/>
    <s v="NPS"/>
    <n v="8000"/>
    <s v="완제품"/>
    <s v="AVSS 0.5SQ(완제품)"/>
    <s v="A/R송장 (IN)"/>
    <n v="16000"/>
    <s v="M"/>
    <n v="80.16"/>
    <n v="0.41"/>
    <n v="6555.2"/>
  </r>
  <r>
    <x v="3"/>
    <s v="顾客"/>
    <s v="內需"/>
    <s v="-無-"/>
    <s v="C00001"/>
    <x v="2"/>
    <s v="江苏京信电子有限公司(Cable)"/>
    <s v="자동차(일반)"/>
    <s v="AVSS"/>
    <n v="100011156"/>
    <s v="AVSS"/>
    <s v="0.3SQ"/>
    <s v="Gr/B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00019938"/>
    <s v="AVSS"/>
    <s v="1.25SQ"/>
    <s v="Y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00000658"/>
    <s v="AVSS"/>
    <s v="0.85SQ"/>
    <s v="O"/>
    <s v="NPS"/>
    <n v="7000"/>
    <s v="완제품"/>
    <s v="AVSS 0.85SQ(완제품)"/>
    <s v="A/R송장 (IN)"/>
    <n v="28000"/>
    <s v="M"/>
    <n v="215.32"/>
    <n v="0.6"/>
    <n v="16828"/>
  </r>
  <r>
    <x v="3"/>
    <s v="顾客"/>
    <s v="內需"/>
    <s v="-無-"/>
    <s v="C00001"/>
    <x v="2"/>
    <s v="江苏京信电子有限公司(Cable)"/>
    <s v="자동차(일반)"/>
    <s v="AVSS"/>
    <n v="190000506"/>
    <s v="AVSS"/>
    <s v="0.3SQ"/>
    <s v="Gr"/>
    <s v="NPS"/>
    <n v="10000"/>
    <s v="완제품"/>
    <s v="AVSS 0.3SQ(완제품)"/>
    <s v="A/R송장 (IN)"/>
    <n v="30000"/>
    <s v="M"/>
    <n v="99.3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9000"/>
    <s v="M"/>
    <n v="45.09"/>
    <n v="0.41"/>
    <n v="3687.3"/>
  </r>
  <r>
    <x v="3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9000"/>
    <s v="M"/>
    <n v="45.09"/>
    <n v="0.41"/>
    <n v="3687.3"/>
  </r>
  <r>
    <x v="3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4000"/>
    <s v="M"/>
    <n v="20.04"/>
    <n v="0.41"/>
    <n v="1638.8"/>
  </r>
  <r>
    <x v="3"/>
    <s v="顾客"/>
    <s v="內需"/>
    <s v="-無-"/>
    <s v="C00001"/>
    <x v="2"/>
    <s v="江苏京信电子有限公司(Cable)"/>
    <s v="자동차(일반)"/>
    <s v="AVSS"/>
    <n v="100000934"/>
    <s v="AVSS"/>
    <s v="0.3SQ"/>
    <s v="B/W"/>
    <m/>
    <n v="1500"/>
    <s v="완제품"/>
    <s v="AVSS 0.3SQ(완제품)"/>
    <s v="A/R송장 (IN)"/>
    <n v="1500"/>
    <s v="M"/>
    <n v="4.97"/>
    <n v="0.28999999999999998"/>
    <n v="441.15"/>
  </r>
  <r>
    <x v="3"/>
    <s v="顾客"/>
    <s v="內需"/>
    <s v="-無-"/>
    <s v="C00001"/>
    <x v="2"/>
    <s v="江苏京信电子有限公司(Cable)"/>
    <s v="자동차(일반)"/>
    <s v="AVSS"/>
    <n v="100000750"/>
    <s v="AVSS"/>
    <s v="1.25SQ"/>
    <s v="Gr"/>
    <m/>
    <n v="700"/>
    <s v="완제품"/>
    <s v="AVSS 1.25SQ(완제품)"/>
    <s v="A/R송장 (IN)"/>
    <n v="4200"/>
    <s v="M"/>
    <n v="47.33"/>
    <n v="0.84"/>
    <n v="3543.96"/>
  </r>
  <r>
    <x v="3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7500"/>
    <s v="M"/>
    <n v="24.83"/>
    <n v="0.28999999999999998"/>
    <n v="2205.75"/>
  </r>
  <r>
    <x v="3"/>
    <s v="顾客"/>
    <s v="內需"/>
    <s v="-無-"/>
    <s v="C00001"/>
    <x v="2"/>
    <s v="江苏京信电子有限公司(Cable)"/>
    <s v="자동차(일반)"/>
    <s v="AVSS"/>
    <n v="100000938"/>
    <s v="AVSS"/>
    <s v="0.3SQ"/>
    <s v="Br/O"/>
    <m/>
    <n v="1500"/>
    <s v="완제품"/>
    <s v="AVSS 0.3SQ(완제품)"/>
    <s v="A/R송장 (IN)"/>
    <n v="7500"/>
    <s v="M"/>
    <n v="24.83"/>
    <n v="0.28999999999999998"/>
    <n v="2205.75"/>
  </r>
  <r>
    <x v="3"/>
    <s v="顾客"/>
    <s v="內需"/>
    <s v="-無-"/>
    <s v="C00001"/>
    <x v="2"/>
    <s v="江苏京信电子有限公司(Cable)"/>
    <s v="자동차(일반)"/>
    <s v="AVSS"/>
    <n v="100000492"/>
    <s v="AVSS"/>
    <s v="0.5SQ"/>
    <s v="B/O"/>
    <m/>
    <n v="1000"/>
    <s v="완제품"/>
    <s v="AVSS 0.5SQ(완제품)"/>
    <s v="A/R송장 (IN)"/>
    <n v="1000"/>
    <s v="M"/>
    <n v="5.01"/>
    <n v="0.41"/>
    <n v="409.7"/>
  </r>
  <r>
    <x v="3"/>
    <s v="顾客"/>
    <s v="內需"/>
    <s v="-無-"/>
    <s v="C00001"/>
    <x v="2"/>
    <s v="江苏京信电子有限公司(Cable)"/>
    <s v="자동차(일반)"/>
    <s v="AVSS"/>
    <n v="100000514"/>
    <s v="AVSS"/>
    <s v="0.5SQ"/>
    <s v="Br"/>
    <m/>
    <n v="1000"/>
    <s v="완제품"/>
    <s v="AVSS 0.5SQ(완제품)"/>
    <s v="A/R송장 (IN)"/>
    <n v="1000"/>
    <s v="M"/>
    <n v="5.01"/>
    <n v="0.41"/>
    <n v="409.7"/>
  </r>
  <r>
    <x v="3"/>
    <s v="顾客"/>
    <s v="內需"/>
    <s v="-無-"/>
    <s v="C00001"/>
    <x v="2"/>
    <s v="江苏京信电子有限公司(Cable)"/>
    <s v="자동차(일반)"/>
    <s v="AVSS"/>
    <n v="100000524"/>
    <s v="AVSS"/>
    <s v="0.5SQ"/>
    <s v="O"/>
    <m/>
    <n v="1000"/>
    <s v="완제품"/>
    <s v="AVSS 0.5SQ(완제품)"/>
    <s v="A/R송장 (IN)"/>
    <n v="10000"/>
    <s v="M"/>
    <n v="50.1"/>
    <n v="0.41"/>
    <n v="4097"/>
  </r>
  <r>
    <x v="3"/>
    <s v="顾客"/>
    <s v="內需"/>
    <s v="-無-"/>
    <s v="C00001"/>
    <x v="2"/>
    <s v="江苏京信电子有限公司(Cable)"/>
    <s v="자동차(일반)"/>
    <s v="AVSS"/>
    <n v="100000566"/>
    <s v="AVSS"/>
    <s v="0.5SQ"/>
    <s v="P"/>
    <m/>
    <n v="1000"/>
    <s v="완제품"/>
    <s v="AVSS 0.5SQ(완제품)"/>
    <s v="A/R송장 (IN)"/>
    <n v="4000"/>
    <s v="M"/>
    <n v="20.04"/>
    <n v="0.41"/>
    <n v="1638.8"/>
  </r>
  <r>
    <x v="3"/>
    <s v="顾客"/>
    <s v="內需"/>
    <s v="-無-"/>
    <s v="C00001"/>
    <x v="2"/>
    <s v="江苏京信电子有限公司(Cable)"/>
    <s v="자동차(일반)"/>
    <s v="AVSS"/>
    <n v="100000649"/>
    <s v="AVSS"/>
    <s v="0.85SQ"/>
    <s v="Br"/>
    <m/>
    <n v="1000"/>
    <s v="완제품"/>
    <s v="AVSS 0.85SQ(완제품)"/>
    <s v="A/R송장 (IN)"/>
    <n v="3000"/>
    <s v="M"/>
    <n v="23.07"/>
    <n v="0.6"/>
    <n v="1803"/>
  </r>
  <r>
    <x v="3"/>
    <s v="顾客"/>
    <s v="內需"/>
    <s v="-無-"/>
    <s v="C00001"/>
    <x v="2"/>
    <s v="江苏京信电子有限公司(Cable)"/>
    <s v="자동차(일반)"/>
    <s v="AVSS"/>
    <n v="100000750"/>
    <s v="AVSS"/>
    <s v="1.25SQ"/>
    <s v="Gr"/>
    <m/>
    <n v="700"/>
    <s v="완제품"/>
    <s v="AVSS 1.25SQ(완제품)"/>
    <s v="A/R송장 (IN)"/>
    <n v="4200"/>
    <s v="M"/>
    <n v="47.33"/>
    <n v="0.84"/>
    <n v="3543.96"/>
  </r>
  <r>
    <x v="3"/>
    <s v="顾客"/>
    <s v="內需"/>
    <s v="-無-"/>
    <s v="C00001"/>
    <x v="2"/>
    <s v="江苏京信电子有限公司(Cable)"/>
    <s v="자동차(일반)"/>
    <s v="AVSS"/>
    <n v="100000824"/>
    <s v="AVSS"/>
    <s v="1.25SQ"/>
    <s v="W"/>
    <m/>
    <n v="700"/>
    <s v="완제품"/>
    <s v="AVSS 1.25SQ(완제품)"/>
    <s v="A/R송장 (IN)"/>
    <n v="8400"/>
    <s v="M"/>
    <n v="94.67"/>
    <n v="0.84"/>
    <n v="7087.92"/>
  </r>
  <r>
    <x v="3"/>
    <s v="顾客"/>
    <s v="內需"/>
    <s v="-無-"/>
    <s v="C00001"/>
    <x v="2"/>
    <s v="江苏京信电子有限公司(Cable)"/>
    <s v="자동차(일반)"/>
    <s v="AVSS"/>
    <n v="100000934"/>
    <s v="AVSS"/>
    <s v="0.3SQ"/>
    <s v="B/W"/>
    <m/>
    <n v="1500"/>
    <s v="완제품"/>
    <s v="AVSS 0.3SQ(완제품)"/>
    <s v="A/R송장 (IN)"/>
    <n v="2500"/>
    <s v="M"/>
    <n v="8.2799999999999994"/>
    <n v="0.28999999999999998"/>
    <n v="735.25"/>
  </r>
  <r>
    <x v="3"/>
    <s v="顾客"/>
    <s v="內需"/>
    <s v="-無-"/>
    <s v="C00001"/>
    <x v="2"/>
    <s v="江苏京信电子有限公司(Cable)"/>
    <s v="자동차(일반)"/>
    <s v="AVSS"/>
    <n v="100011029"/>
    <s v="AVSS"/>
    <s v="0.85SQ"/>
    <s v="R"/>
    <s v="NPS"/>
    <n v="7000"/>
    <s v="완제품"/>
    <s v="AVSS 0.85SQ(완제품)"/>
    <s v="A/R송장 (IN)"/>
    <n v="7000"/>
    <s v="M"/>
    <n v="53.83"/>
    <n v="0.6"/>
    <n v="4207"/>
  </r>
  <r>
    <x v="3"/>
    <s v="顾客"/>
    <s v="內需"/>
    <s v="-無-"/>
    <s v="C00001"/>
    <x v="2"/>
    <s v="江苏京信电子有限公司(Cable)"/>
    <s v="자동차(일반)"/>
    <s v="AVSS"/>
    <n v="100000954"/>
    <s v="AVSS"/>
    <s v="0.3SQ"/>
    <s v="G/B"/>
    <m/>
    <n v="1500"/>
    <s v="완제품"/>
    <s v="AVSS 0.3SQ(완제품)"/>
    <s v="A/R송장 (IN)"/>
    <n v="7500"/>
    <s v="M"/>
    <n v="24.83"/>
    <n v="0.28999999999999998"/>
    <n v="2205.75"/>
  </r>
  <r>
    <x v="3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70000"/>
    <s v="M"/>
    <n v="231.7"/>
    <n v="0.28999999999999998"/>
    <n v="20587"/>
  </r>
  <r>
    <x v="3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30000"/>
    <s v="M"/>
    <n v="99.3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50000"/>
    <s v="M"/>
    <n v="165.45"/>
    <n v="0.28999999999999998"/>
    <n v="14705"/>
  </r>
  <r>
    <x v="3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22000"/>
    <s v="M"/>
    <n v="110.22"/>
    <n v="0.41"/>
    <n v="9013.4"/>
  </r>
  <r>
    <x v="3"/>
    <s v="顾客"/>
    <s v="內需"/>
    <s v="-無-"/>
    <s v="C00001"/>
    <x v="2"/>
    <s v="江苏京信电子有限公司(Cable)"/>
    <s v="자동차(일반)"/>
    <s v="AVSS"/>
    <n v="100000507"/>
    <s v="AVSS"/>
    <s v="0.5SQ"/>
    <s v="Br/B"/>
    <m/>
    <n v="1000"/>
    <s v="완제품"/>
    <s v="AVSS 0.5SQ(완제품)"/>
    <s v="A/R송장 (IN)"/>
    <n v="1000"/>
    <s v="M"/>
    <n v="5.01"/>
    <n v="0.41"/>
    <n v="409.7"/>
  </r>
  <r>
    <x v="3"/>
    <s v="顾客"/>
    <s v="內需"/>
    <s v="-無-"/>
    <s v="C00001"/>
    <x v="2"/>
    <s v="江苏京信电子有限公司(Cable)"/>
    <s v="자동차(일반)"/>
    <s v="AVSS"/>
    <n v="100000541"/>
    <s v="AVSS"/>
    <s v="0.5SQ"/>
    <s v="G"/>
    <m/>
    <n v="1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00000546"/>
    <s v="AVSS"/>
    <s v="0.5SQ"/>
    <s v="L/B"/>
    <m/>
    <n v="1000"/>
    <s v="완제품"/>
    <s v="AVSS 0.5SQ(완제품)"/>
    <s v="A/R송장 (IN)"/>
    <n v="1000"/>
    <s v="M"/>
    <n v="5.01"/>
    <n v="0.41"/>
    <n v="409.7"/>
  </r>
  <r>
    <x v="3"/>
    <s v="顾客"/>
    <s v="內需"/>
    <s v="-無-"/>
    <s v="C00001"/>
    <x v="2"/>
    <s v="江苏京信电子有限公司(Cable)"/>
    <s v="자동차(일반)"/>
    <s v="AVSS"/>
    <n v="100000549"/>
    <s v="AVSS"/>
    <s v="0.5SQ"/>
    <s v="L/O"/>
    <m/>
    <n v="1000"/>
    <s v="완제품"/>
    <s v="AVSS 0.5SQ(완제품)"/>
    <s v="A/R송장 (IN)"/>
    <n v="1000"/>
    <s v="M"/>
    <n v="5.01"/>
    <n v="0.41"/>
    <n v="409.7"/>
  </r>
  <r>
    <x v="3"/>
    <s v="顾客"/>
    <s v="內需"/>
    <s v="-無-"/>
    <s v="C00001"/>
    <x v="2"/>
    <s v="江苏京信电子有限公司(Cable)"/>
    <s v="자동차(일반)"/>
    <s v="AVSS"/>
    <n v="100000524"/>
    <s v="AVSS"/>
    <s v="0.5SQ"/>
    <s v="O"/>
    <m/>
    <n v="1000"/>
    <s v="완제품"/>
    <s v="AVSS 0.5SQ(완제품)"/>
    <s v="A/R송장 (IN)"/>
    <n v="5000"/>
    <s v="M"/>
    <n v="25.05"/>
    <n v="0.41"/>
    <n v="2048.5"/>
  </r>
  <r>
    <x v="3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12000"/>
    <s v="M"/>
    <n v="60.12"/>
    <n v="0.41"/>
    <n v="4916.3999999999996"/>
  </r>
  <r>
    <x v="3"/>
    <s v="顾客"/>
    <s v="內需"/>
    <s v="-無-"/>
    <s v="C00001"/>
    <x v="2"/>
    <s v="江苏京信电子有限公司(Cable)"/>
    <s v="자동차(일반)"/>
    <s v="AVSS"/>
    <n v="100000611"/>
    <s v="AVSS"/>
    <s v="0.5SQ"/>
    <s v="Y/B"/>
    <m/>
    <n v="1000"/>
    <s v="완제품"/>
    <s v="AVSS 0.5SQ(완제품)"/>
    <s v="A/R송장 (IN)"/>
    <n v="3000"/>
    <s v="M"/>
    <n v="15.03"/>
    <n v="0.41"/>
    <n v="1229.0999999999999"/>
  </r>
  <r>
    <x v="3"/>
    <s v="顾客"/>
    <s v="內需"/>
    <s v="-無-"/>
    <s v="C00001"/>
    <x v="2"/>
    <s v="江苏京信电子有限公司(Cable)"/>
    <s v="자동차(일반)"/>
    <s v="AVSS"/>
    <n v="100000629"/>
    <s v="AVSS"/>
    <s v="0.85SQ"/>
    <s v="Gr"/>
    <m/>
    <n v="1000"/>
    <s v="완제품"/>
    <s v="AVSS 0.85SQ(완제품)"/>
    <s v="A/R송장 (IN)"/>
    <n v="7000"/>
    <s v="M"/>
    <n v="53.83"/>
    <n v="0.6"/>
    <n v="4207"/>
  </r>
  <r>
    <x v="3"/>
    <s v="顾客"/>
    <s v="內需"/>
    <s v="-無-"/>
    <s v="C00001"/>
    <x v="2"/>
    <s v="江苏京信电子有限公司(Cable)"/>
    <s v="자동차(일반)"/>
    <s v="AVSS"/>
    <n v="100000759"/>
    <s v="AVSS"/>
    <s v="1.25SQ"/>
    <s v="B"/>
    <m/>
    <n v="700"/>
    <s v="완제품"/>
    <s v="AVSS 1.25SQ(완제품)"/>
    <s v="A/R송장 (IN)"/>
    <n v="8400"/>
    <s v="M"/>
    <n v="94.67"/>
    <n v="0.84"/>
    <n v="7087.92"/>
  </r>
  <r>
    <x v="3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4900"/>
    <s v="M"/>
    <n v="55.22"/>
    <n v="0.84"/>
    <n v="4134.62"/>
  </r>
  <r>
    <x v="3"/>
    <s v="顾客"/>
    <s v="內需"/>
    <s v="-無-"/>
    <s v="C00001"/>
    <x v="2"/>
    <s v="江苏京信电子有限公司(Cable)"/>
    <s v="자동차(일반)"/>
    <s v="AVSS"/>
    <n v="100000787"/>
    <s v="AVSS"/>
    <s v="1.25SQ"/>
    <s v="G"/>
    <m/>
    <n v="700"/>
    <s v="완제품"/>
    <s v="AVSS 1.25SQ(완제품)"/>
    <s v="A/R송장 (IN)"/>
    <n v="4200"/>
    <s v="M"/>
    <n v="47.33"/>
    <n v="0.84"/>
    <n v="3543.96"/>
  </r>
  <r>
    <x v="3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1400"/>
    <s v="M"/>
    <n v="15.78"/>
    <n v="0.84"/>
    <n v="1181.32"/>
  </r>
  <r>
    <x v="3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00000954"/>
    <s v="AVSS"/>
    <s v="0.3SQ"/>
    <s v="G/B"/>
    <m/>
    <n v="1500"/>
    <s v="완제품"/>
    <s v="AVSS 0.3SQ(완제품)"/>
    <s v="A/R송장 (IN)"/>
    <n v="7500"/>
    <s v="M"/>
    <n v="24.83"/>
    <n v="0.28999999999999998"/>
    <n v="2205.75"/>
  </r>
  <r>
    <x v="3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30000"/>
    <s v="M"/>
    <n v="99.27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22000"/>
    <s v="M"/>
    <n v="110.22"/>
    <n v="0.41"/>
    <n v="9013.4"/>
  </r>
  <r>
    <x v="3"/>
    <s v="顾客"/>
    <s v="內需"/>
    <s v="-無-"/>
    <s v="C00001"/>
    <x v="2"/>
    <s v="江苏京信电子有限公司(Cable)"/>
    <s v="자동차(일반)"/>
    <s v="AVSS"/>
    <n v="100000524"/>
    <s v="AVSS"/>
    <s v="0.5SQ"/>
    <s v="O"/>
    <m/>
    <n v="1000"/>
    <s v="완제품"/>
    <s v="AVSS 0.5SQ(완제품)"/>
    <s v="A/R송장 (IN)"/>
    <n v="2000"/>
    <s v="M"/>
    <n v="10.02"/>
    <n v="0.41"/>
    <n v="819.4"/>
  </r>
  <r>
    <x v="3"/>
    <s v="顾客"/>
    <s v="內需"/>
    <s v="-無-"/>
    <s v="C00001"/>
    <x v="2"/>
    <s v="江苏京信电子有限公司(Cable)"/>
    <s v="자동차(일반)"/>
    <s v="AVSS"/>
    <n v="100000605"/>
    <s v="AVSS"/>
    <s v="0.5SQ"/>
    <s v="W"/>
    <m/>
    <n v="1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00000611"/>
    <s v="AVSS"/>
    <s v="0.5SQ"/>
    <s v="Y/B"/>
    <m/>
    <n v="1000"/>
    <s v="완제품"/>
    <s v="AVSS 0.5SQ(완제품)"/>
    <s v="A/R송장 (IN)"/>
    <n v="1000"/>
    <s v="M"/>
    <n v="5.01"/>
    <n v="0.41"/>
    <n v="409.7"/>
  </r>
  <r>
    <x v="3"/>
    <s v="顾客"/>
    <s v="內需"/>
    <s v="-無-"/>
    <s v="C00001"/>
    <x v="2"/>
    <s v="江苏京信电子有限公司(Cable)"/>
    <s v="자동차(일반)"/>
    <s v="AVSS"/>
    <n v="100000629"/>
    <s v="AVSS"/>
    <s v="0.85SQ"/>
    <s v="Gr"/>
    <m/>
    <n v="1000"/>
    <s v="완제품"/>
    <s v="AVSS 0.85SQ(완제품)"/>
    <s v="A/R송장 (IN)"/>
    <n v="2000"/>
    <s v="M"/>
    <n v="15.38"/>
    <n v="0.6"/>
    <n v="1202"/>
  </r>
  <r>
    <x v="3"/>
    <s v="顾客"/>
    <s v="內需"/>
    <s v="-無-"/>
    <s v="C00001"/>
    <x v="2"/>
    <s v="江苏京信电子有限公司(Cable)"/>
    <s v="자동차(일반)"/>
    <s v="AVSS"/>
    <n v="100000759"/>
    <s v="AVSS"/>
    <s v="1.25SQ"/>
    <s v="B"/>
    <m/>
    <n v="700"/>
    <s v="완제품"/>
    <s v="AVSS 1.25SQ(완제품)"/>
    <s v="A/R송장 (IN)"/>
    <n v="9100"/>
    <s v="M"/>
    <n v="102.56"/>
    <n v="0.84"/>
    <n v="7678.58"/>
  </r>
  <r>
    <x v="3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7000"/>
    <s v="M"/>
    <n v="78.89"/>
    <n v="0.84"/>
    <n v="5906.6"/>
  </r>
  <r>
    <x v="3"/>
    <s v="顾客"/>
    <s v="內需"/>
    <s v="-無-"/>
    <s v="C00001"/>
    <x v="2"/>
    <s v="江苏京信电子有限公司(Cable)"/>
    <s v="자동차(일반)"/>
    <s v="AVSS"/>
    <n v="100000787"/>
    <s v="AVSS"/>
    <s v="1.25SQ"/>
    <s v="G"/>
    <m/>
    <n v="700"/>
    <s v="완제품"/>
    <s v="AVSS 1.25SQ(완제품)"/>
    <s v="A/R송장 (IN)"/>
    <n v="9800"/>
    <s v="M"/>
    <n v="110.45"/>
    <n v="0.84"/>
    <n v="8269.24"/>
  </r>
  <r>
    <x v="3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2800"/>
    <s v="M"/>
    <n v="31.56"/>
    <n v="0.84"/>
    <n v="2362.64"/>
  </r>
  <r>
    <x v="3"/>
    <s v="顾客"/>
    <s v="內需"/>
    <s v="-無-"/>
    <s v="C00001"/>
    <x v="2"/>
    <s v="江苏京信电子有限公司(Cable)"/>
    <s v="자동차(일반)"/>
    <s v="AVSS"/>
    <n v="100011010"/>
    <s v="AVSS"/>
    <s v="0.3SQ"/>
    <s v="L/O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00551"/>
    <s v="AVSS"/>
    <s v="0.5SQ"/>
    <s v="L/R"/>
    <m/>
    <n v="1000"/>
    <s v="완제품"/>
    <s v="AVSS 0.5SQ(완제품)"/>
    <s v="A/R송장 (IN)"/>
    <n v="1000"/>
    <s v="M"/>
    <n v="5.01"/>
    <n v="0.41"/>
    <n v="409.7"/>
  </r>
  <r>
    <x v="3"/>
    <s v="顾客"/>
    <s v="內需"/>
    <s v="-無-"/>
    <s v="C00001"/>
    <x v="2"/>
    <s v="江苏京信电子有限公司(Cable)"/>
    <s v="자동차(일반)"/>
    <s v="AVSS"/>
    <n v="190000485"/>
    <s v="AVSS"/>
    <s v="0.5SQ"/>
    <s v="L"/>
    <s v="NPS"/>
    <n v="8000"/>
    <s v="완제품"/>
    <s v="AVSS 0.5SQ(완제품)"/>
    <s v="A/R송장 (IN)"/>
    <n v="8000"/>
    <s v="M"/>
    <n v="40.1"/>
    <n v="0.41"/>
    <n v="3277.6"/>
  </r>
  <r>
    <x v="3"/>
    <s v="顾客"/>
    <s v="內需"/>
    <s v="-無-"/>
    <s v="C00001"/>
    <x v="2"/>
    <s v="江苏京信电子有限公司(Cable)"/>
    <s v="자동차(일반)"/>
    <s v="AVSS"/>
    <n v="190000373"/>
    <s v="AVSS"/>
    <s v="0.85SQ"/>
    <s v="B"/>
    <s v="NPS"/>
    <n v="7000"/>
    <s v="완제품"/>
    <s v="AVSS 0.85SQ(완제품)"/>
    <s v="A/R송장 (IN)"/>
    <n v="7000"/>
    <s v="M"/>
    <n v="53.91"/>
    <n v="0.6"/>
    <n v="4207"/>
  </r>
  <r>
    <x v="3"/>
    <s v="顾客"/>
    <s v="內需"/>
    <s v="-無-"/>
    <s v="C00001"/>
    <x v="2"/>
    <s v="江苏京信电子有限公司(Cable)"/>
    <s v="자동차(일반)"/>
    <s v="AVSS"/>
    <n v="100010702"/>
    <s v="AVSS"/>
    <s v="1.25SQ"/>
    <s v="Br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90000379"/>
    <s v="AVSS"/>
    <s v="1.25SQ"/>
    <s v="G"/>
    <s v="NPS"/>
    <n v="5000"/>
    <s v="완제품"/>
    <s v="AVSS 1.25SQ(완제품)"/>
    <s v="A/R송장 (IN)"/>
    <n v="10000"/>
    <s v="M"/>
    <n v="112.7"/>
    <n v="0.84"/>
    <n v="8438"/>
  </r>
  <r>
    <x v="3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40000"/>
    <s v="M"/>
    <n v="132.4"/>
    <n v="0.28999999999999998"/>
    <n v="11764"/>
  </r>
  <r>
    <x v="3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50000"/>
    <s v="M"/>
    <n v="165.5"/>
    <n v="0.28999999999999998"/>
    <n v="14705"/>
  </r>
  <r>
    <x v="3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40000"/>
    <s v="M"/>
    <n v="132.36000000000001"/>
    <n v="0.28999999999999998"/>
    <n v="11764"/>
  </r>
  <r>
    <x v="3"/>
    <s v="顾客"/>
    <s v="內需"/>
    <s v="-無-"/>
    <s v="C00001"/>
    <x v="2"/>
    <s v="江苏京信电子有限公司(Cable)"/>
    <s v="자동차(일반)"/>
    <s v="AVSS"/>
    <n v="100020095"/>
    <s v="AVSS"/>
    <s v="2SQ"/>
    <s v="Y"/>
    <s v="NPS"/>
    <n v="3000"/>
    <s v="완제품"/>
    <s v="AVSS 2SQ(완제품)"/>
    <s v="A/R송장 (IN)"/>
    <n v="3000"/>
    <s v="M"/>
    <n v="54.48"/>
    <n v="1.32"/>
    <n v="3965.1"/>
  </r>
  <r>
    <x v="3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90000384"/>
    <s v="AVSS"/>
    <s v="2SQ"/>
    <s v="Br"/>
    <s v="NPS"/>
    <n v="3000"/>
    <s v="완제품"/>
    <s v="AVSS 2SQ(완제품)"/>
    <s v="A/R송장 (IN)"/>
    <n v="3000"/>
    <s v="M"/>
    <n v="54.48"/>
    <n v="1.32"/>
    <n v="3965.1"/>
  </r>
  <r>
    <x v="3"/>
    <s v="顾客"/>
    <s v="內需"/>
    <s v="-無-"/>
    <s v="C00001"/>
    <x v="2"/>
    <s v="江苏京信电子有限公司(Cable)"/>
    <s v="자동차(일반)"/>
    <s v="AVSS"/>
    <n v="190000387"/>
    <s v="AVSS"/>
    <s v="2SQ"/>
    <s v="W"/>
    <s v="NPS"/>
    <n v="3000"/>
    <s v="완제품"/>
    <s v="AVSS 2SQ(완제품)"/>
    <s v="A/R송장 (IN)"/>
    <n v="6000"/>
    <s v="M"/>
    <n v="108.96"/>
    <n v="1.32"/>
    <n v="7930.2"/>
  </r>
  <r>
    <x v="3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00000651"/>
    <s v="AVSS"/>
    <s v="0.85SQ"/>
    <s v="O/B"/>
    <m/>
    <n v="1000"/>
    <s v="완제품"/>
    <s v="AVSS 0.85SQ(완제품)"/>
    <s v="A/R송장 (IN)"/>
    <n v="3000"/>
    <s v="M"/>
    <n v="23.07"/>
    <n v="0.6"/>
    <n v="1803"/>
  </r>
  <r>
    <x v="3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19500"/>
    <s v="M"/>
    <n v="64.55"/>
    <n v="0.28999999999999998"/>
    <n v="5734.95"/>
  </r>
  <r>
    <x v="3"/>
    <s v="顾客"/>
    <s v="內需"/>
    <s v="-無-"/>
    <s v="C00001"/>
    <x v="2"/>
    <s v="江苏京信电子有限公司(Cable)"/>
    <s v="자동차(일반)"/>
    <s v="AVSS"/>
    <n v="100000804"/>
    <s v="AVSS"/>
    <s v="1.25SQ"/>
    <s v="R/O"/>
    <m/>
    <n v="700"/>
    <s v="완제품"/>
    <s v="AVSS 1.25SQ(완제품)"/>
    <s v="A/R송장 (IN)"/>
    <n v="1400"/>
    <s v="M"/>
    <n v="15.78"/>
    <n v="0.84"/>
    <n v="1181.32"/>
  </r>
  <r>
    <x v="3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7500"/>
    <s v="M"/>
    <n v="24.83"/>
    <n v="0.28999999999999998"/>
    <n v="2205.75"/>
  </r>
  <r>
    <x v="3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40000"/>
    <s v="M"/>
    <n v="132.4"/>
    <n v="0.28999999999999998"/>
    <n v="11764"/>
  </r>
  <r>
    <x v="3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40000"/>
    <s v="M"/>
    <n v="132.4"/>
    <n v="0.28999999999999998"/>
    <n v="11764"/>
  </r>
  <r>
    <x v="3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6000"/>
    <s v="M"/>
    <n v="19.86"/>
    <n v="0.28999999999999998"/>
    <n v="1764.6"/>
  </r>
  <r>
    <x v="3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170000"/>
    <s v="M"/>
    <n v="562.70000000000005"/>
    <n v="0.28999999999999998"/>
    <n v="49997"/>
  </r>
  <r>
    <x v="3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110000"/>
    <s v="M"/>
    <n v="364.1"/>
    <n v="0.28999999999999998"/>
    <n v="32351"/>
  </r>
  <r>
    <x v="3"/>
    <s v="顾客"/>
    <s v="內需"/>
    <s v="-無-"/>
    <s v="C00001"/>
    <x v="2"/>
    <s v="江苏京信电子有限公司(Cable)"/>
    <s v="자동차(일반)"/>
    <s v="AVSS"/>
    <n v="100011006"/>
    <s v="AVSS"/>
    <s v="0.3SQ"/>
    <s v="G/O"/>
    <s v="NPS"/>
    <n v="10000"/>
    <s v="완제품"/>
    <s v="AVSS 0.3SQ(완제품)"/>
    <s v="A/R송장 (IN)"/>
    <n v="80000"/>
    <s v="M"/>
    <n v="264.8"/>
    <n v="0.28999999999999998"/>
    <n v="23528"/>
  </r>
  <r>
    <x v="3"/>
    <s v="顾客"/>
    <s v="內需"/>
    <s v="-無-"/>
    <s v="C00001"/>
    <x v="2"/>
    <s v="江苏京信电子有限公司(Cable)"/>
    <s v="자동차(일반)"/>
    <s v="AVSS"/>
    <n v="100011385"/>
    <s v="AVSS"/>
    <s v="0.3SQ"/>
    <s v="Br/O"/>
    <s v="NPS"/>
    <n v="10000"/>
    <s v="완제품"/>
    <s v="AVSS 0.3SQ(완제품)"/>
    <s v="A/R송장 (IN)"/>
    <n v="50000"/>
    <s v="M"/>
    <n v="165.5"/>
    <n v="0.28999999999999998"/>
    <n v="14705"/>
  </r>
  <r>
    <x v="3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60000"/>
    <s v="M"/>
    <n v="198.54"/>
    <n v="0.28999999999999998"/>
    <n v="17646"/>
  </r>
  <r>
    <x v="3"/>
    <s v="顾客"/>
    <s v="內需"/>
    <s v="-無-"/>
    <s v="C00001"/>
    <x v="2"/>
    <s v="江苏京信电子有限公司(Cable)"/>
    <s v="자동차(일반)"/>
    <s v="AVSS"/>
    <n v="100011035"/>
    <s v="AVSS"/>
    <s v="1.25SQ"/>
    <s v="Gr"/>
    <s v="NPS"/>
    <n v="5000"/>
    <s v="완제품"/>
    <s v="AVSS 1.25SQ(완제품)"/>
    <s v="A/R송장 (IN)"/>
    <n v="10000"/>
    <s v="M"/>
    <n v="112.7"/>
    <n v="0.84"/>
    <n v="8438"/>
  </r>
  <r>
    <x v="3"/>
    <s v="顾客"/>
    <s v="內需"/>
    <s v="-無-"/>
    <s v="C00001"/>
    <x v="2"/>
    <s v="江苏京信电子有限公司(Cable)"/>
    <s v="자동차(일반)"/>
    <s v="AVSS"/>
    <n v="100011020"/>
    <s v="AVSS"/>
    <s v="0.5SQ"/>
    <s v="G/B"/>
    <s v="NPS"/>
    <n v="8000"/>
    <s v="완제품"/>
    <s v="AVSS 0.5SQ(완제품)"/>
    <s v="A/R송장 (IN)"/>
    <n v="32000"/>
    <s v="M"/>
    <n v="160.32"/>
    <n v="0.41"/>
    <n v="13110.4"/>
  </r>
  <r>
    <x v="3"/>
    <s v="顾客"/>
    <s v="內需"/>
    <s v="-無-"/>
    <s v="C00001"/>
    <x v="2"/>
    <s v="江苏京信电子有限公司(Cable)"/>
    <s v="자동차(일반)"/>
    <s v="AVSS"/>
    <n v="100010702"/>
    <s v="AVSS"/>
    <s v="1.25SQ"/>
    <s v="Br"/>
    <s v="NPS"/>
    <n v="5000"/>
    <s v="완제품"/>
    <s v="AVSS 1.25SQ(완제품)"/>
    <s v="A/R송장 (IN)"/>
    <n v="50000"/>
    <s v="M"/>
    <n v="563.5"/>
    <n v="0.84"/>
    <n v="42190"/>
  </r>
  <r>
    <x v="3"/>
    <s v="顾客"/>
    <s v="內需"/>
    <s v="-無-"/>
    <s v="C00001"/>
    <x v="2"/>
    <s v="江苏京信电子有限公司(Cable)"/>
    <s v="자동차(일반)"/>
    <s v="AVSS"/>
    <n v="190000485"/>
    <s v="AVSS"/>
    <s v="0.5SQ"/>
    <s v="L"/>
    <s v="NPS"/>
    <n v="8000"/>
    <s v="완제품"/>
    <s v="AVSS 0.5SQ(완제품)"/>
    <s v="A/R송장 (IN)"/>
    <n v="48000"/>
    <s v="M"/>
    <n v="240.62"/>
    <n v="0.41"/>
    <n v="19665.599999999999"/>
  </r>
  <r>
    <x v="3"/>
    <s v="顾客"/>
    <s v="內需"/>
    <s v="-無-"/>
    <s v="C00001"/>
    <x v="2"/>
    <s v="江苏京信电子有限公司(Cable)"/>
    <s v="자동차(일반)"/>
    <s v="AVSS"/>
    <n v="100011033"/>
    <s v="AVSS"/>
    <s v="1.25SQ"/>
    <s v="B"/>
    <s v="NPS"/>
    <n v="5000"/>
    <s v="완제품"/>
    <s v="AVSS 1.25SQ(완제품)"/>
    <s v="A/R송장 (IN)"/>
    <n v="49700"/>
    <s v="M"/>
    <n v="560.12"/>
    <n v="0.84"/>
    <n v="41936.86"/>
  </r>
  <r>
    <x v="3"/>
    <s v="顾客"/>
    <s v="內需"/>
    <s v="-無-"/>
    <s v="C00001"/>
    <x v="2"/>
    <s v="江苏京信电子有限公司(Cable)"/>
    <s v="자동차(일반)"/>
    <s v="AVSS"/>
    <n v="190000379"/>
    <s v="AVSS"/>
    <s v="1.25SQ"/>
    <s v="G"/>
    <s v="NPS"/>
    <n v="5000"/>
    <s v="완제품"/>
    <s v="AVSS 1.25SQ(완제품)"/>
    <s v="A/R송장 (IN)"/>
    <n v="30000"/>
    <s v="M"/>
    <n v="338.1"/>
    <n v="0.84"/>
    <n v="25314"/>
  </r>
  <r>
    <x v="3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80000"/>
    <s v="M"/>
    <n v="264.8"/>
    <n v="0.28999999999999998"/>
    <n v="23528"/>
  </r>
  <r>
    <x v="3"/>
    <s v="顾客"/>
    <s v="內需"/>
    <s v="-無-"/>
    <s v="C00001"/>
    <x v="2"/>
    <s v="江苏京信电子有限公司(Cable)"/>
    <s v="자동차(일반)"/>
    <s v="AVSS"/>
    <n v="100011011"/>
    <s v="AVSS"/>
    <s v="0.3SQ"/>
    <s v="Gr/O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11010"/>
    <s v="AVSS"/>
    <s v="0.3SQ"/>
    <s v="L/O"/>
    <s v="NPS"/>
    <n v="10000"/>
    <s v="완제품"/>
    <s v="AVSS 0.3SQ(완제품)"/>
    <s v="A/R송장 (IN)"/>
    <n v="70000"/>
    <s v="M"/>
    <n v="231.7"/>
    <n v="0.28999999999999998"/>
    <n v="20587"/>
  </r>
  <r>
    <x v="3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200000"/>
    <s v="M"/>
    <n v="662"/>
    <n v="0.28999999999999998"/>
    <n v="58820"/>
  </r>
  <r>
    <x v="3"/>
    <s v="顾客"/>
    <s v="內需"/>
    <s v="-無-"/>
    <s v="C00001"/>
    <x v="2"/>
    <s v="江苏京信电子有限公司(Cable)"/>
    <s v="자동차(일반)"/>
    <s v="AVSS"/>
    <n v="190000386"/>
    <s v="AVSS"/>
    <s v="2SQ"/>
    <s v="R"/>
    <s v="NPS"/>
    <n v="3000"/>
    <s v="완제품"/>
    <s v="AVSS 2SQ(완제품)"/>
    <s v="A/R송장 (IN)"/>
    <n v="6000"/>
    <s v="M"/>
    <n v="108.96"/>
    <n v="1.32"/>
    <n v="7930.2"/>
  </r>
  <r>
    <x v="3"/>
    <s v="顾客"/>
    <s v="內需"/>
    <s v="-無-"/>
    <s v="C00001"/>
    <x v="2"/>
    <s v="江苏京信电子有限公司(Cable)"/>
    <s v="자동차(일반)"/>
    <s v="AVSS"/>
    <n v="100011027"/>
    <s v="AVSS"/>
    <s v="0.5SQ"/>
    <s v="P"/>
    <s v="NPS"/>
    <n v="8000"/>
    <s v="완제품"/>
    <s v="AVSS 0.5SQ(완제품)"/>
    <s v="A/R송장 (IN)"/>
    <n v="32000"/>
    <s v="M"/>
    <n v="160.32"/>
    <n v="0.41"/>
    <n v="13110.4"/>
  </r>
  <r>
    <x v="3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3000"/>
    <s v="M"/>
    <n v="9.93"/>
    <n v="0.28999999999999998"/>
    <n v="882.3"/>
  </r>
  <r>
    <x v="3"/>
    <s v="顾客"/>
    <s v="內需"/>
    <s v="-無-"/>
    <s v="C00001"/>
    <x v="2"/>
    <s v="江苏京信电子有限公司(Cable)"/>
    <s v="자동차(일반)"/>
    <s v="AVSS"/>
    <n v="100000804"/>
    <s v="AVSS"/>
    <s v="1.25SQ"/>
    <s v="R/O"/>
    <m/>
    <n v="700"/>
    <s v="완제품"/>
    <s v="AVSS 1.25SQ(완제품)"/>
    <s v="A/R송장 (IN)"/>
    <n v="2100"/>
    <s v="M"/>
    <n v="23.67"/>
    <n v="0.84"/>
    <n v="1771.98"/>
  </r>
  <r>
    <x v="3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70000"/>
    <s v="M"/>
    <n v="231.7"/>
    <n v="0.28999999999999998"/>
    <n v="20587"/>
  </r>
  <r>
    <x v="3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100000"/>
    <s v="M"/>
    <n v="331"/>
    <n v="0.28999999999999998"/>
    <n v="29410"/>
  </r>
  <r>
    <x v="3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100000"/>
    <s v="M"/>
    <n v="330.9"/>
    <n v="0.28999999999999998"/>
    <n v="29410"/>
  </r>
  <r>
    <x v="3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30000"/>
    <s v="M"/>
    <n v="99.3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90000385"/>
    <s v="AVSS"/>
    <s v="2SQ"/>
    <s v="G"/>
    <s v="NPS"/>
    <n v="3000"/>
    <s v="완제품"/>
    <s v="AVSS 2SQ(완제품)"/>
    <s v="A/R송장 (IN)"/>
    <n v="6000"/>
    <s v="M"/>
    <n v="108.96"/>
    <n v="1.32"/>
    <n v="7930.2"/>
  </r>
  <r>
    <x v="3"/>
    <s v="顾客"/>
    <s v="內需"/>
    <s v="-無-"/>
    <s v="C00001"/>
    <x v="2"/>
    <s v="江苏京信电子有限公司(Cable)"/>
    <s v="자동차(일반)"/>
    <s v="AVSS"/>
    <n v="100020092"/>
    <s v="AVSS"/>
    <s v="2SQ"/>
    <s v="P"/>
    <s v="NPS"/>
    <n v="3000"/>
    <s v="완제품"/>
    <s v="AVSS 2SQ(완제품)"/>
    <s v="A/R송장 (IN)"/>
    <n v="3000"/>
    <s v="M"/>
    <n v="54.48"/>
    <n v="1.32"/>
    <n v="3965.1"/>
  </r>
  <r>
    <x v="3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80000"/>
    <s v="M"/>
    <n v="264.8"/>
    <n v="0.28999999999999998"/>
    <n v="23528"/>
  </r>
  <r>
    <x v="3"/>
    <s v="顾客"/>
    <s v="內需"/>
    <s v="-無-"/>
    <s v="C00001"/>
    <x v="2"/>
    <s v="江苏京信电子有限公司(Cable)"/>
    <s v="자동차(일반)"/>
    <s v="AVSS"/>
    <n v="100020095"/>
    <s v="AVSS"/>
    <s v="2SQ"/>
    <s v="Y"/>
    <s v="NPS"/>
    <n v="3000"/>
    <s v="완제품"/>
    <s v="AVSS 2SQ(완제품)"/>
    <s v="A/R송장 (IN)"/>
    <n v="3000"/>
    <s v="M"/>
    <n v="54.48"/>
    <n v="1.32"/>
    <n v="3965.1"/>
  </r>
  <r>
    <x v="3"/>
    <s v="顾客"/>
    <s v="內需"/>
    <s v="-無-"/>
    <s v="C00001"/>
    <x v="2"/>
    <s v="江苏京信电子有限公司(Cable)"/>
    <s v="자동차(일반)"/>
    <s v="AVSS"/>
    <n v="100020063"/>
    <s v="AVSS"/>
    <s v="0.5SQ"/>
    <s v="Br/B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00000497"/>
    <s v="AVSS"/>
    <s v="0.5SQ"/>
    <s v="B/R"/>
    <m/>
    <n v="1000"/>
    <s v="완제품"/>
    <s v="AVSS 0.5SQ(완제품)"/>
    <s v="A/R송장 (IN)"/>
    <n v="6000"/>
    <s v="M"/>
    <n v="30.06"/>
    <n v="0.41"/>
    <n v="2458.1999999999998"/>
  </r>
  <r>
    <x v="3"/>
    <s v="顾客"/>
    <s v="內需"/>
    <s v="-無-"/>
    <s v="C00001"/>
    <x v="2"/>
    <s v="江苏京信电子有限公司(Cable)"/>
    <s v="자동차(일반)"/>
    <s v="AVSS"/>
    <n v="100000933"/>
    <s v="AVSS"/>
    <s v="0.3SQ"/>
    <s v="B/R"/>
    <m/>
    <n v="1500"/>
    <s v="완제품"/>
    <s v="AVSS 0.3SQ(완제품)"/>
    <s v="A/R송장 (IN)"/>
    <n v="1500"/>
    <s v="M"/>
    <n v="4.97"/>
    <n v="0.28999999999999998"/>
    <n v="441.15"/>
  </r>
  <r>
    <x v="3"/>
    <s v="顾客"/>
    <s v="內需"/>
    <s v="-無-"/>
    <s v="C00001"/>
    <x v="2"/>
    <s v="江苏京信电子有限公司(Cable)"/>
    <s v="자동차(일반)"/>
    <s v="AVSS"/>
    <n v="100000815"/>
    <s v="AVSS"/>
    <s v="1.25SQ"/>
    <s v="W/B"/>
    <m/>
    <n v="700"/>
    <s v="완제품"/>
    <s v="AVSS 1.25SQ(완제품)"/>
    <s v="A/R송장 (IN)"/>
    <n v="700"/>
    <s v="M"/>
    <n v="7.89"/>
    <n v="0.84"/>
    <n v="590.66"/>
  </r>
  <r>
    <x v="3"/>
    <s v="顾客"/>
    <s v="內需"/>
    <s v="-無-"/>
    <s v="C00001"/>
    <x v="2"/>
    <s v="江苏京信电子有限公司(Cable)"/>
    <s v="자동차(일반)"/>
    <s v="AVSS"/>
    <n v="100000843"/>
    <s v="AVSS"/>
    <s v="2SQ"/>
    <s v="B"/>
    <m/>
    <n v="500"/>
    <s v="완제품"/>
    <s v="AVSS 2SQ(완제품)"/>
    <s v="A/R송장 (IN)"/>
    <n v="6770"/>
    <s v="M"/>
    <n v="122.94"/>
    <n v="1.32"/>
    <n v="8947.91"/>
  </r>
  <r>
    <x v="3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90000"/>
    <s v="M"/>
    <n v="297.89999999999998"/>
    <n v="0.28999999999999998"/>
    <n v="26469"/>
  </r>
  <r>
    <x v="3"/>
    <s v="顾客"/>
    <s v="內需"/>
    <s v="-無-"/>
    <s v="C00001"/>
    <x v="2"/>
    <s v="江苏京信电子有限公司(Cable)"/>
    <s v="자동차(일반)"/>
    <s v="AVSS"/>
    <n v="100020074"/>
    <s v="AVSS"/>
    <s v="0.5SQ"/>
    <s v="Y/B"/>
    <s v="NPS"/>
    <n v="8000"/>
    <s v="완제품"/>
    <s v="AVSS 0.5SQ(완제품)"/>
    <s v="A/R송장 (IN)"/>
    <n v="40000"/>
    <s v="M"/>
    <n v="200.4"/>
    <n v="0.41"/>
    <n v="16388"/>
  </r>
  <r>
    <x v="3"/>
    <s v="顾客"/>
    <s v="內需"/>
    <s v="-無-"/>
    <s v="C00001"/>
    <x v="2"/>
    <s v="江苏京信电子有限公司(Cable)"/>
    <s v="자동차(일반)"/>
    <s v="AVSS"/>
    <n v="100000730"/>
    <s v="AVSS"/>
    <s v="0.85SQ"/>
    <s v="W"/>
    <s v="NPS"/>
    <n v="7000"/>
    <s v="완제품"/>
    <s v="AVSS 0.85SQ(완제품)"/>
    <s v="A/R송장 (IN)"/>
    <n v="77000"/>
    <s v="M"/>
    <n v="592.13"/>
    <n v="0.6"/>
    <n v="46277"/>
  </r>
  <r>
    <x v="3"/>
    <s v="顾客"/>
    <s v="內需"/>
    <s v="-無-"/>
    <s v="C00001"/>
    <x v="2"/>
    <s v="江苏京信电子有限公司(Cable)"/>
    <s v="자동차(일반)"/>
    <s v="AVSS"/>
    <n v="100011023"/>
    <s v="AVSS"/>
    <s v="0.5SQ"/>
    <s v="Br"/>
    <s v="NPS"/>
    <n v="8000"/>
    <s v="완제품"/>
    <s v="AVSS 0.5SQ(완제품)"/>
    <s v="A/R송장 (IN)"/>
    <n v="24000"/>
    <s v="M"/>
    <n v="120.24"/>
    <n v="0.41"/>
    <n v="9832.7999999999993"/>
  </r>
  <r>
    <x v="3"/>
    <s v="顾客"/>
    <s v="內需"/>
    <s v="-無-"/>
    <s v="C00001"/>
    <x v="2"/>
    <s v="江苏京信电子有限公司(Cable)"/>
    <s v="자동차(일반)"/>
    <s v="AVSS"/>
    <n v="190000381"/>
    <s v="AVSS"/>
    <s v="1.25SQ"/>
    <s v="P"/>
    <s v="NPS"/>
    <n v="5000"/>
    <s v="완제품"/>
    <s v="AVSS 1.25SQ(완제품)"/>
    <s v="A/R송장 (IN)"/>
    <n v="65000"/>
    <s v="M"/>
    <n v="732.55"/>
    <n v="0.84"/>
    <n v="54847"/>
  </r>
  <r>
    <x v="3"/>
    <s v="顾客"/>
    <s v="內需"/>
    <s v="-無-"/>
    <s v="C00001"/>
    <x v="2"/>
    <s v="江苏京信电子有限公司(Cable)"/>
    <s v="자동차(일반)"/>
    <s v="AVSS"/>
    <n v="100000630"/>
    <s v="AVSS"/>
    <s v="0.85SQ"/>
    <s v="Gr"/>
    <s v="NPS"/>
    <n v="7000"/>
    <s v="완제품"/>
    <s v="AVSS 0.85SQ(완제품)"/>
    <s v="A/R송장 (IN)"/>
    <n v="63000"/>
    <s v="M"/>
    <n v="484.47"/>
    <n v="0.6"/>
    <n v="37863"/>
  </r>
  <r>
    <x v="3"/>
    <s v="顾客"/>
    <s v="內需"/>
    <s v="-無-"/>
    <s v="C00001"/>
    <x v="2"/>
    <s v="江苏京信电子有限公司(Cable)"/>
    <s v="자동차(일반)"/>
    <s v="AVSS"/>
    <n v="110000218"/>
    <s v="AVSS"/>
    <s v="0.5SQ"/>
    <s v="G"/>
    <s v="NPS"/>
    <n v="8000"/>
    <s v="완제품"/>
    <s v="AVSS 0.5SQ(완제품)"/>
    <s v="A/R송장 (IN)"/>
    <n v="32000"/>
    <s v="M"/>
    <n v="160.41999999999999"/>
    <n v="0.41"/>
    <n v="13110.4"/>
  </r>
  <r>
    <x v="3"/>
    <s v="顾客"/>
    <s v="內需"/>
    <s v="-無-"/>
    <s v="C00001"/>
    <x v="2"/>
    <s v="江苏京信电子有限公司(Cable)"/>
    <s v="자동차(일반)"/>
    <s v="AVSS"/>
    <n v="100019938"/>
    <s v="AVSS"/>
    <s v="1.25SQ"/>
    <s v="Y"/>
    <s v="NPS"/>
    <n v="5000"/>
    <s v="완제품"/>
    <s v="AVSS 1.25SQ(완제품)"/>
    <s v="A/R송장 (IN)"/>
    <n v="35000"/>
    <s v="M"/>
    <n v="394.45"/>
    <n v="0.84"/>
    <n v="29533"/>
  </r>
  <r>
    <x v="3"/>
    <s v="顾客"/>
    <s v="內需"/>
    <s v="-無-"/>
    <s v="C00001"/>
    <x v="2"/>
    <s v="江苏京信电子有限公司(Cable)"/>
    <s v="자동차(일반)"/>
    <s v="AVSS"/>
    <n v="100011002"/>
    <s v="AVSS"/>
    <s v="0.3SQ"/>
    <s v="R/B"/>
    <s v="NPS"/>
    <n v="10000"/>
    <s v="완제품"/>
    <s v="AVSS 0.3SQ(완제품)"/>
    <s v="A/R송장 (IN)"/>
    <n v="40000"/>
    <s v="M"/>
    <n v="132.4"/>
    <n v="0.28999999999999998"/>
    <n v="11764"/>
  </r>
  <r>
    <x v="3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170000"/>
    <s v="M"/>
    <n v="562.53"/>
    <n v="0.28999999999999998"/>
    <n v="49997"/>
  </r>
  <r>
    <x v="3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80000"/>
    <s v="M"/>
    <n v="264.8"/>
    <n v="0.28999999999999998"/>
    <n v="23528"/>
  </r>
  <r>
    <x v="3"/>
    <s v="顾客"/>
    <s v="內需"/>
    <s v="-無-"/>
    <s v="C00001"/>
    <x v="2"/>
    <s v="江苏京信电子有限公司(Cable)"/>
    <s v="자동차(일반)"/>
    <s v="AVSS"/>
    <n v="100011026"/>
    <s v="AVSS"/>
    <s v="0.5SQ"/>
    <s v="O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00019938"/>
    <s v="AVSS"/>
    <s v="1.25SQ"/>
    <s v="Y"/>
    <s v="NPS"/>
    <n v="5000"/>
    <s v="완제품"/>
    <s v="AVSS 1.25SQ(완제품)"/>
    <s v="A/R송장 (IN)"/>
    <n v="10000"/>
    <s v="M"/>
    <n v="112.7"/>
    <n v="0.84"/>
    <n v="8438"/>
  </r>
  <r>
    <x v="3"/>
    <s v="顾客"/>
    <s v="內需"/>
    <s v="-無-"/>
    <s v="C00001"/>
    <x v="2"/>
    <s v="江苏京信电子有限公司(Cable)"/>
    <s v="자동차(일반)"/>
    <s v="AVSS"/>
    <n v="190000381"/>
    <s v="AVSS"/>
    <s v="1.25SQ"/>
    <s v="P"/>
    <s v="NPS"/>
    <n v="5000"/>
    <s v="완제품"/>
    <s v="AVSS 1.25SQ(완제품)"/>
    <s v="A/R송장 (IN)"/>
    <n v="10000"/>
    <s v="M"/>
    <n v="112.7"/>
    <n v="0.84"/>
    <n v="8438"/>
  </r>
  <r>
    <x v="3"/>
    <s v="顾客"/>
    <s v="內需"/>
    <s v="-無-"/>
    <s v="C00001"/>
    <x v="2"/>
    <s v="江苏京信电子有限公司(Cable)"/>
    <s v="자동차(일반)"/>
    <s v="AVSS"/>
    <n v="110000218"/>
    <s v="AVSS"/>
    <s v="0.5SQ"/>
    <s v="G"/>
    <s v="NPS"/>
    <n v="8000"/>
    <s v="완제품"/>
    <s v="AVSS 0.5SQ(완제품)"/>
    <s v="A/R송장 (IN)"/>
    <n v="32000"/>
    <s v="M"/>
    <n v="160.41999999999999"/>
    <n v="0.41"/>
    <n v="13110.4"/>
  </r>
  <r>
    <x v="3"/>
    <s v="顾客"/>
    <s v="內需"/>
    <s v="-無-"/>
    <s v="C00001"/>
    <x v="2"/>
    <s v="江苏京信电子有限公司(Cable)"/>
    <s v="자동차(일반)"/>
    <s v="AVSS"/>
    <n v="100000730"/>
    <s v="AVSS"/>
    <s v="0.85SQ"/>
    <s v="W"/>
    <s v="NPS"/>
    <n v="7000"/>
    <s v="완제품"/>
    <s v="AVSS 0.85SQ(완제품)"/>
    <s v="A/R송장 (IN)"/>
    <n v="21000"/>
    <s v="M"/>
    <n v="161.49"/>
    <n v="0.6"/>
    <n v="12621"/>
  </r>
  <r>
    <x v="3"/>
    <s v="顾客"/>
    <s v="內需"/>
    <s v="-無-"/>
    <s v="C00001"/>
    <x v="2"/>
    <s v="江苏京信电子有限公司(Cable)"/>
    <s v="자동차(일반)"/>
    <s v="AVSS"/>
    <n v="100000630"/>
    <s v="AVSS"/>
    <s v="0.85SQ"/>
    <s v="Gr"/>
    <s v="NPS"/>
    <n v="7000"/>
    <s v="완제품"/>
    <s v="AVSS 0.85SQ(완제품)"/>
    <s v="A/R송장 (IN)"/>
    <n v="21000"/>
    <s v="M"/>
    <n v="161.49"/>
    <n v="0.6"/>
    <n v="12621"/>
  </r>
  <r>
    <x v="3"/>
    <s v="顾客"/>
    <s v="內需"/>
    <s v="-無-"/>
    <s v="C00001"/>
    <x v="2"/>
    <s v="江苏京信电子有限公司(Cable)"/>
    <s v="자동차(일반)"/>
    <s v="AVSS"/>
    <n v="100011023"/>
    <s v="AVSS"/>
    <s v="0.5SQ"/>
    <s v="Br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160000"/>
    <s v="M"/>
    <n v="529.6"/>
    <n v="0.28999999999999998"/>
    <n v="47056"/>
  </r>
  <r>
    <x v="3"/>
    <s v="顾客"/>
    <s v="內需"/>
    <s v="-無-"/>
    <s v="C00001"/>
    <x v="2"/>
    <s v="江苏京信电子有限公司(Cable)"/>
    <s v="자동차(일반)"/>
    <s v="AVSS"/>
    <n v="100011002"/>
    <s v="AVSS"/>
    <s v="0.3SQ"/>
    <s v="R/B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33000"/>
    <s v="M"/>
    <n v="165.33"/>
    <n v="0.41"/>
    <n v="13520.1"/>
  </r>
  <r>
    <x v="3"/>
    <s v="顾客"/>
    <s v="內需"/>
    <s v="-無-"/>
    <s v="C00001"/>
    <x v="2"/>
    <s v="江苏京信电子有限公司(Cable)"/>
    <s v="자동차(일반)"/>
    <s v="AVSS"/>
    <n v="100011002"/>
    <s v="AVSS"/>
    <s v="0.3SQ"/>
    <s v="R/B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90000384"/>
    <s v="AVSS"/>
    <s v="2SQ"/>
    <s v="Br"/>
    <s v="NPS"/>
    <n v="3000"/>
    <s v="완제품"/>
    <s v="AVSS 2SQ(완제품)"/>
    <s v="A/R송장 (IN)"/>
    <n v="3000"/>
    <s v="M"/>
    <n v="54.48"/>
    <n v="1.32"/>
    <n v="3965.1"/>
  </r>
  <r>
    <x v="3"/>
    <s v="顾客"/>
    <s v="內需"/>
    <s v="-無-"/>
    <s v="C00001"/>
    <x v="2"/>
    <s v="江苏京信电子有限公司(Cable)"/>
    <s v="자동차(일반)"/>
    <s v="AVSS"/>
    <n v="100018237"/>
    <s v="AVSS"/>
    <s v="0.85SQ"/>
    <s v="Y"/>
    <s v="NPS"/>
    <n v="7000"/>
    <s v="완제품"/>
    <s v="AVSS 0.85SQ(완제품)"/>
    <s v="A/R송장 (IN)"/>
    <n v="14000"/>
    <s v="M"/>
    <n v="107.66"/>
    <n v="0.6"/>
    <n v="8414"/>
  </r>
  <r>
    <x v="3"/>
    <s v="顾客"/>
    <s v="內需"/>
    <s v="-無-"/>
    <s v="C00001"/>
    <x v="2"/>
    <s v="江苏京信电子有限公司(Cable)"/>
    <s v="자동차(일반)"/>
    <s v="AVSS"/>
    <n v="190000385"/>
    <s v="AVSS"/>
    <s v="2SQ"/>
    <s v="G"/>
    <s v="NPS"/>
    <n v="3000"/>
    <s v="완제품"/>
    <s v="AVSS 2SQ(완제품)"/>
    <s v="A/R송장 (IN)"/>
    <n v="3000"/>
    <s v="M"/>
    <n v="54.48"/>
    <n v="1.32"/>
    <n v="3965.1"/>
  </r>
  <r>
    <x v="3"/>
    <s v="顾客"/>
    <s v="內需"/>
    <s v="-無-"/>
    <s v="C00001"/>
    <x v="2"/>
    <s v="江苏京信电子有限公司(Cable)"/>
    <s v="자동차(일반)"/>
    <s v="AVSS"/>
    <n v="190000386"/>
    <s v="AVSS"/>
    <s v="2SQ"/>
    <s v="R"/>
    <s v="NPS"/>
    <n v="3000"/>
    <s v="완제품"/>
    <s v="AVSS 2SQ(완제품)"/>
    <s v="A/R송장 (IN)"/>
    <n v="3000"/>
    <s v="M"/>
    <n v="54.48"/>
    <n v="1.32"/>
    <n v="3965.1"/>
  </r>
  <r>
    <x v="3"/>
    <s v="顾客"/>
    <s v="內需"/>
    <s v="-無-"/>
    <s v="C00001"/>
    <x v="2"/>
    <s v="江苏京信电子有限公司(Cable)"/>
    <s v="자동차(일반)"/>
    <s v="AVSS"/>
    <n v="190000385"/>
    <s v="AVSS"/>
    <s v="2SQ"/>
    <s v="G"/>
    <s v="NPS"/>
    <n v="3000"/>
    <s v="완제품"/>
    <s v="AVSS 2SQ(완제품)"/>
    <s v="A/R송장 (IN)"/>
    <n v="3000"/>
    <s v="M"/>
    <n v="54.48"/>
    <n v="1.32"/>
    <n v="3965.1"/>
  </r>
  <r>
    <x v="3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70000"/>
    <s v="M"/>
    <n v="231.7"/>
    <n v="0.28999999999999998"/>
    <n v="20587"/>
  </r>
  <r>
    <x v="3"/>
    <s v="顾客"/>
    <s v="內需"/>
    <s v="-無-"/>
    <s v="C00001"/>
    <x v="2"/>
    <s v="江苏京信电子有限公司(Cable)"/>
    <s v="자동차(일반)"/>
    <s v="AVSS"/>
    <n v="100020067"/>
    <s v="AVSS"/>
    <s v="0.5SQ"/>
    <s v="L/O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00000869"/>
    <s v="AVSS"/>
    <s v="2SQ"/>
    <s v="L"/>
    <m/>
    <n v="500"/>
    <s v="완제품"/>
    <s v="AVSS 2SQ(완제품)"/>
    <s v="A/R송장 (IN)"/>
    <n v="6000"/>
    <s v="M"/>
    <n v="108.96"/>
    <n v="1.32"/>
    <n v="7930.2"/>
  </r>
  <r>
    <x v="3"/>
    <s v="顾客"/>
    <s v="內需"/>
    <s v="-無-"/>
    <s v="C00001"/>
    <x v="2"/>
    <s v="江苏京信电子有限公司(Cable)"/>
    <s v="자동차(일반)"/>
    <s v="AVSS"/>
    <n v="190000384"/>
    <s v="AVSS"/>
    <s v="2SQ"/>
    <s v="Br"/>
    <s v="NPS"/>
    <n v="3000"/>
    <s v="완제품"/>
    <s v="AVSS 2SQ(완제품)"/>
    <s v="A/R송장 (IN)"/>
    <n v="3000"/>
    <s v="M"/>
    <n v="54.48"/>
    <n v="1.32"/>
    <n v="3965.1"/>
  </r>
  <r>
    <x v="3"/>
    <s v="顾客"/>
    <s v="內需"/>
    <s v="-無-"/>
    <s v="C00001"/>
    <x v="2"/>
    <s v="江苏京信电子有限公司(Cable)"/>
    <s v="자동차(일반)"/>
    <s v="AVSS"/>
    <n v="100000815"/>
    <s v="AVSS"/>
    <s v="1.25SQ"/>
    <s v="W/B"/>
    <m/>
    <n v="700"/>
    <s v="완제품"/>
    <s v="AVSS 1.25SQ(완제품)"/>
    <s v="A/R송장 (IN)"/>
    <n v="1400"/>
    <s v="M"/>
    <n v="15.78"/>
    <n v="0.81"/>
    <n v="1130.27"/>
  </r>
  <r>
    <x v="3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5600"/>
    <s v="M"/>
    <n v="63.11"/>
    <n v="0.84"/>
    <n v="4725.28"/>
  </r>
  <r>
    <x v="3"/>
    <s v="顾客"/>
    <s v="內需"/>
    <s v="-無-"/>
    <s v="C00001"/>
    <x v="2"/>
    <s v="江苏京信电子有限公司(Cable)"/>
    <s v="자동차(일반)"/>
    <s v="AVSS"/>
    <n v="100000833"/>
    <s v="AVSS"/>
    <s v="1.25SQ"/>
    <s v="Y"/>
    <m/>
    <n v="700"/>
    <s v="완제품"/>
    <s v="AVSS 1.25SQ(완제품)"/>
    <s v="A/R송장 (IN)"/>
    <n v="3500"/>
    <s v="M"/>
    <n v="39.450000000000003"/>
    <n v="0.84"/>
    <n v="2953.3"/>
  </r>
  <r>
    <x v="3"/>
    <s v="顾客"/>
    <s v="內需"/>
    <s v="-無-"/>
    <s v="C00001"/>
    <x v="2"/>
    <s v="江苏京信电子有限公司(Cable)"/>
    <s v="자동차(일반)"/>
    <s v="AVSS"/>
    <n v="100000937"/>
    <s v="AVSS"/>
    <s v="0.3SQ"/>
    <s v="Br/B"/>
    <m/>
    <n v="1500"/>
    <s v="완제품"/>
    <s v="AVSS 0.3SQ(완제품)"/>
    <s v="A/R송장 (IN)"/>
    <n v="4500"/>
    <s v="M"/>
    <n v="14.9"/>
    <n v="0.28999999999999998"/>
    <n v="1323.45"/>
  </r>
  <r>
    <x v="3"/>
    <s v="顾客"/>
    <s v="內需"/>
    <s v="-無-"/>
    <s v="C00001"/>
    <x v="2"/>
    <s v="江苏京信电子有限公司(Cable)"/>
    <s v="자동차(일반)"/>
    <s v="AVSS"/>
    <n v="100000963"/>
    <s v="AVSS"/>
    <s v="0.3SQ"/>
    <s v="L/O"/>
    <m/>
    <n v="1500"/>
    <s v="완제품"/>
    <s v="AVSS 0.3SQ(완제품)"/>
    <s v="A/R송장 (IN)"/>
    <n v="9000"/>
    <s v="M"/>
    <n v="29.79"/>
    <n v="0.28999999999999998"/>
    <n v="2646.9"/>
  </r>
  <r>
    <x v="3"/>
    <s v="顾客"/>
    <s v="內需"/>
    <s v="-無-"/>
    <s v="C00001"/>
    <x v="2"/>
    <s v="江苏京信电子有限公司(Cable)"/>
    <s v="자동차(일반)"/>
    <s v="AVSS"/>
    <n v="100000974"/>
    <s v="AVSS"/>
    <s v="0.3SQ"/>
    <s v="R/O"/>
    <m/>
    <n v="1500"/>
    <s v="완제품"/>
    <s v="AVSS 0.3SQ(완제품)"/>
    <s v="A/R송장 (IN)"/>
    <n v="9000"/>
    <s v="M"/>
    <n v="29.79"/>
    <n v="0.28999999999999998"/>
    <n v="2646.9"/>
  </r>
  <r>
    <x v="3"/>
    <s v="顾客"/>
    <s v="內需"/>
    <s v="-無-"/>
    <s v="C00001"/>
    <x v="2"/>
    <s v="江苏京信电子有限公司(Cable)"/>
    <s v="자동차(일반)"/>
    <s v="AVSS"/>
    <n v="100000987"/>
    <s v="AVSS"/>
    <s v="0.3SQ"/>
    <s v="W/O"/>
    <m/>
    <n v="1500"/>
    <s v="완제품"/>
    <s v="AVSS 0.3SQ(완제품)"/>
    <s v="A/R송장 (IN)"/>
    <n v="15000"/>
    <s v="M"/>
    <n v="49.65"/>
    <n v="0.28999999999999998"/>
    <n v="4411.5"/>
  </r>
  <r>
    <x v="3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147100"/>
    <s v="M"/>
    <n v="486.9"/>
    <n v="0.28999999999999998"/>
    <n v="43262.11"/>
  </r>
  <r>
    <x v="3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50000"/>
    <s v="M"/>
    <n v="165.5"/>
    <n v="0.28999999999999998"/>
    <n v="14705"/>
  </r>
  <r>
    <x v="3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40000"/>
    <s v="M"/>
    <n v="132.4"/>
    <n v="0.28999999999999998"/>
    <n v="11764"/>
  </r>
  <r>
    <x v="3"/>
    <s v="顾客"/>
    <s v="內需"/>
    <s v="-無-"/>
    <s v="C00001"/>
    <x v="2"/>
    <s v="江苏京信电子有限公司(Cable)"/>
    <s v="자동차(일반)"/>
    <s v="AVSS"/>
    <n v="100000649"/>
    <s v="AVSS"/>
    <s v="0.85SQ"/>
    <s v="Br"/>
    <m/>
    <n v="1000"/>
    <s v="완제품"/>
    <s v="AVSS 0.85SQ(완제품)"/>
    <s v="A/R송장 (IN)"/>
    <n v="7000"/>
    <s v="M"/>
    <n v="53.83"/>
    <n v="0.6"/>
    <n v="4207"/>
  </r>
  <r>
    <x v="3"/>
    <s v="顾客"/>
    <s v="內需"/>
    <s v="-無-"/>
    <s v="C00001"/>
    <x v="2"/>
    <s v="江苏京信电子有限公司(Cable)"/>
    <s v="자동차(일반)"/>
    <s v="AVSS"/>
    <n v="100000677"/>
    <s v="AVSS"/>
    <s v="0.85SQ"/>
    <s v="G"/>
    <m/>
    <n v="1000"/>
    <s v="완제품"/>
    <s v="AVSS 0.85SQ(완제품)"/>
    <s v="A/R송장 (IN)"/>
    <n v="4000"/>
    <s v="M"/>
    <n v="30.76"/>
    <n v="0.6"/>
    <n v="2404"/>
  </r>
  <r>
    <x v="3"/>
    <s v="顾客"/>
    <s v="內需"/>
    <s v="-無-"/>
    <s v="C00001"/>
    <x v="2"/>
    <s v="江苏京信电子有限公司(Cable)"/>
    <s v="자동차(일반)"/>
    <s v="AVSS"/>
    <n v="100000688"/>
    <s v="AVSS"/>
    <s v="0.85SQ"/>
    <s v="L"/>
    <m/>
    <n v="1000"/>
    <s v="완제품"/>
    <s v="AVSS 0.85SQ(완제품)"/>
    <s v="A/R송장 (IN)"/>
    <n v="3000"/>
    <s v="M"/>
    <n v="23.07"/>
    <n v="0.6"/>
    <n v="1803"/>
  </r>
  <r>
    <x v="3"/>
    <s v="顾客"/>
    <s v="內需"/>
    <s v="-無-"/>
    <s v="C00001"/>
    <x v="2"/>
    <s v="江苏京信电子有限公司(Cable)"/>
    <s v="자동차(일반)"/>
    <s v="AVSS"/>
    <n v="100000657"/>
    <s v="AVSS"/>
    <s v="0.85SQ"/>
    <s v="O"/>
    <m/>
    <n v="1000"/>
    <s v="완제품"/>
    <s v="AVSS 0.85SQ(완제품)"/>
    <s v="A/R송장 (IN)"/>
    <n v="1000"/>
    <s v="M"/>
    <n v="7.69"/>
    <n v="0.6"/>
    <n v="601"/>
  </r>
  <r>
    <x v="3"/>
    <s v="顾客"/>
    <s v="內需"/>
    <s v="-無-"/>
    <s v="C00001"/>
    <x v="2"/>
    <s v="江苏京信电子有限公司(Cable)"/>
    <s v="자동차(일반)"/>
    <s v="AVSS"/>
    <n v="100000696"/>
    <s v="AVSS"/>
    <s v="0.85SQ"/>
    <s v="P"/>
    <m/>
    <n v="1000"/>
    <s v="완제품"/>
    <s v="AVSS 0.85SQ(완제품)"/>
    <s v="A/R송장 (IN)"/>
    <n v="1000"/>
    <s v="M"/>
    <n v="7.69"/>
    <n v="0.6"/>
    <n v="601"/>
  </r>
  <r>
    <x v="3"/>
    <s v="顾客"/>
    <s v="內需"/>
    <s v="-無-"/>
    <s v="C00001"/>
    <x v="2"/>
    <s v="江苏京信电子有限公司(Cable)"/>
    <s v="자동차(일반)"/>
    <s v="AVSS"/>
    <n v="100000706"/>
    <s v="AVSS"/>
    <s v="0.85SQ"/>
    <s v="R"/>
    <m/>
    <n v="1000"/>
    <s v="완제품"/>
    <s v="AVSS 0.85SQ(완제품)"/>
    <s v="A/R송장 (IN)"/>
    <n v="5000"/>
    <s v="M"/>
    <n v="38.450000000000003"/>
    <n v="0.6"/>
    <n v="3005"/>
  </r>
  <r>
    <x v="3"/>
    <s v="顾客"/>
    <s v="內需"/>
    <s v="-無-"/>
    <s v="C00001"/>
    <x v="2"/>
    <s v="江苏京信电子有限公司(Cable)"/>
    <s v="자동차(일반)"/>
    <s v="AVSS"/>
    <n v="100000729"/>
    <s v="AVSS"/>
    <s v="0.85SQ"/>
    <s v="W"/>
    <m/>
    <n v="1000"/>
    <s v="완제품"/>
    <s v="AVSS 0.85SQ(완제품)"/>
    <s v="A/R송장 (IN)"/>
    <n v="2000"/>
    <s v="M"/>
    <n v="15.38"/>
    <n v="0.6"/>
    <n v="1202"/>
  </r>
  <r>
    <x v="3"/>
    <s v="顾客"/>
    <s v="內需"/>
    <s v="-無-"/>
    <s v="C00001"/>
    <x v="2"/>
    <s v="江苏京信电子有限公司(Cable)"/>
    <s v="자동차(일반)"/>
    <s v="AVSS"/>
    <n v="100000741"/>
    <s v="AVSS"/>
    <s v="0.85SQ"/>
    <s v="Y"/>
    <m/>
    <n v="1000"/>
    <s v="완제품"/>
    <s v="AVSS 0.85SQ(완제품)"/>
    <s v="A/R송장 (IN)"/>
    <n v="5000"/>
    <s v="M"/>
    <n v="38.450000000000003"/>
    <n v="0.6"/>
    <n v="3005"/>
  </r>
  <r>
    <x v="3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2800"/>
    <s v="M"/>
    <n v="31.56"/>
    <n v="0.84"/>
    <n v="2362.64"/>
  </r>
  <r>
    <x v="3"/>
    <s v="顾客"/>
    <s v="內需"/>
    <s v="-無-"/>
    <s v="C00001"/>
    <x v="2"/>
    <s v="江苏京信电子有限公司(Cable)"/>
    <s v="자동차(일반)"/>
    <s v="AVSS"/>
    <n v="100000787"/>
    <s v="AVSS"/>
    <s v="1.25SQ"/>
    <s v="G"/>
    <m/>
    <n v="700"/>
    <s v="완제품"/>
    <s v="AVSS 1.25SQ(완제품)"/>
    <s v="A/R송장 (IN)"/>
    <n v="2800"/>
    <s v="M"/>
    <n v="31.56"/>
    <n v="0.84"/>
    <n v="2362.64"/>
  </r>
  <r>
    <x v="3"/>
    <s v="顾客"/>
    <s v="內需"/>
    <s v="-無-"/>
    <s v="C00001"/>
    <x v="2"/>
    <s v="江苏京信电子有限公司(Cable)"/>
    <s v="자동차(일반)"/>
    <s v="AVSS"/>
    <n v="100000750"/>
    <s v="AVSS"/>
    <s v="1.25SQ"/>
    <s v="Gr"/>
    <m/>
    <n v="700"/>
    <s v="완제품"/>
    <s v="AVSS 1.25SQ(완제품)"/>
    <s v="A/R송장 (IN)"/>
    <n v="700"/>
    <s v="M"/>
    <n v="7.89"/>
    <n v="0.84"/>
    <n v="590.66"/>
  </r>
  <r>
    <x v="3"/>
    <s v="顾客"/>
    <s v="內需"/>
    <s v="-無-"/>
    <s v="C00001"/>
    <x v="2"/>
    <s v="江苏京信电子有限公司(Cable)"/>
    <s v="자동차(일반)"/>
    <s v="AVSS"/>
    <n v="100000773"/>
    <s v="AVSS"/>
    <s v="1.25SQ"/>
    <s v="O"/>
    <m/>
    <n v="700"/>
    <s v="완제품"/>
    <s v="AVSS 1.25SQ(완제품)"/>
    <s v="A/R송장 (IN)"/>
    <n v="1400"/>
    <s v="M"/>
    <n v="15.78"/>
    <n v="0.84"/>
    <n v="1181.32"/>
  </r>
  <r>
    <x v="3"/>
    <s v="顾客"/>
    <s v="內需"/>
    <s v="-無-"/>
    <s v="C00001"/>
    <x v="2"/>
    <s v="江苏京信电子有限公司(Cable)"/>
    <s v="자동차(일반)"/>
    <s v="AVSS"/>
    <n v="100000801"/>
    <s v="AVSS"/>
    <s v="1.25SQ"/>
    <s v="P"/>
    <m/>
    <n v="700"/>
    <s v="완제품"/>
    <s v="AVSS 1.25SQ(완제품)"/>
    <s v="A/R송장 (IN)"/>
    <n v="7000"/>
    <s v="M"/>
    <n v="78.89"/>
    <n v="0.84"/>
    <n v="5906.6"/>
  </r>
  <r>
    <x v="3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700"/>
    <s v="M"/>
    <n v="7.89"/>
    <n v="0.84"/>
    <n v="590.66"/>
  </r>
  <r>
    <x v="3"/>
    <s v="顾客"/>
    <s v="內需"/>
    <s v="-無-"/>
    <s v="C00001"/>
    <x v="2"/>
    <s v="江苏京信电子有限公司(Cable)"/>
    <s v="자동차(일반)"/>
    <s v="AVSS"/>
    <n v="100000824"/>
    <s v="AVSS"/>
    <s v="1.25SQ"/>
    <s v="W"/>
    <m/>
    <n v="700"/>
    <s v="완제품"/>
    <s v="AVSS 1.25SQ(완제품)"/>
    <s v="A/R송장 (IN)"/>
    <n v="3500"/>
    <s v="M"/>
    <n v="39.450000000000003"/>
    <n v="0.84"/>
    <n v="2953.3"/>
  </r>
  <r>
    <x v="3"/>
    <s v="顾客"/>
    <s v="內需"/>
    <s v="-無-"/>
    <s v="C00001"/>
    <x v="2"/>
    <s v="江苏京信电子有限公司(Cable)"/>
    <s v="자동차(일반)"/>
    <s v="AVSS"/>
    <n v="100000833"/>
    <s v="AVSS"/>
    <s v="1.25SQ"/>
    <s v="Y"/>
    <m/>
    <n v="700"/>
    <s v="완제품"/>
    <s v="AVSS 1.25SQ(완제품)"/>
    <s v="A/R송장 (IN)"/>
    <n v="7700"/>
    <s v="M"/>
    <n v="86.78"/>
    <n v="0.84"/>
    <n v="6497.26"/>
  </r>
  <r>
    <x v="3"/>
    <s v="顾客"/>
    <s v="內需"/>
    <s v="-無-"/>
    <s v="C00001"/>
    <x v="2"/>
    <s v="江苏京信电子有限公司(Cable)"/>
    <s v="자동차(일반)"/>
    <s v="AVSS"/>
    <n v="100020071"/>
    <s v="AVSS"/>
    <s v="0.5SQ"/>
    <s v="W/B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40000"/>
    <s v="M"/>
    <n v="132.4"/>
    <n v="0.28999999999999998"/>
    <n v="11764"/>
  </r>
  <r>
    <x v="3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50000"/>
    <s v="M"/>
    <n v="165.5"/>
    <n v="0.28999999999999998"/>
    <n v="14705"/>
  </r>
  <r>
    <x v="3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50000"/>
    <s v="M"/>
    <n v="165.45"/>
    <n v="0.28999999999999998"/>
    <n v="14705"/>
  </r>
  <r>
    <x v="3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50000"/>
    <s v="M"/>
    <n v="165.5"/>
    <n v="0.28999999999999998"/>
    <n v="14705"/>
  </r>
  <r>
    <x v="3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30000"/>
    <s v="M"/>
    <n v="99.3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00020063"/>
    <s v="AVSS"/>
    <s v="0.5SQ"/>
    <s v="Br/B"/>
    <s v="NPS"/>
    <n v="8000"/>
    <s v="완제품"/>
    <s v="AVSS 0.5SQ(완제품)"/>
    <s v="A/R송장 (IN)"/>
    <n v="16000"/>
    <s v="M"/>
    <n v="80.16"/>
    <n v="0.41"/>
    <n v="6555.2"/>
  </r>
  <r>
    <x v="3"/>
    <s v="顾客"/>
    <s v="內需"/>
    <s v="-無-"/>
    <s v="C00001"/>
    <x v="2"/>
    <s v="江苏京信电子有限公司(Cable)"/>
    <s v="자동차(일반)"/>
    <s v="AVSS"/>
    <n v="100000551"/>
    <s v="AVSS"/>
    <s v="0.5SQ"/>
    <s v="L/R"/>
    <m/>
    <n v="1000"/>
    <s v="완제품"/>
    <s v="AVSS 0.5SQ(완제품)"/>
    <s v="A/R송장 (IN)"/>
    <n v="5000"/>
    <s v="M"/>
    <n v="25.05"/>
    <n v="0.41"/>
    <n v="2048.5"/>
  </r>
  <r>
    <x v="3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6000"/>
    <s v="M"/>
    <n v="30.06"/>
    <n v="0.41"/>
    <n v="2458.1999999999998"/>
  </r>
  <r>
    <x v="3"/>
    <s v="顾客"/>
    <s v="內需"/>
    <s v="-無-"/>
    <s v="C00001"/>
    <x v="2"/>
    <s v="江苏京信电子有限公司(Cable)"/>
    <s v="자동차(일반)"/>
    <s v="AVSS"/>
    <n v="190000484"/>
    <s v="AVSS"/>
    <s v="0.5SQ"/>
    <s v="B"/>
    <s v="NPS"/>
    <n v="8000"/>
    <s v="완제품"/>
    <s v="AVSS 0.5SQ(완제품)"/>
    <s v="A/R송장 (IN)"/>
    <n v="48000"/>
    <s v="M"/>
    <n v="240.62"/>
    <n v="0.41"/>
    <n v="19665.599999999999"/>
  </r>
  <r>
    <x v="3"/>
    <s v="顾客"/>
    <s v="內需"/>
    <s v="-無-"/>
    <s v="C00001"/>
    <x v="2"/>
    <s v="江苏京信电子有限公司(Cable)"/>
    <s v="자동차(일반)"/>
    <s v="AVSS"/>
    <n v="110000218"/>
    <s v="AVSS"/>
    <s v="0.5SQ"/>
    <s v="G"/>
    <s v="NPS"/>
    <n v="8000"/>
    <s v="완제품"/>
    <s v="AVSS 0.5SQ(완제품)"/>
    <s v="A/R송장 (IN)"/>
    <n v="8000"/>
    <s v="M"/>
    <n v="40.1"/>
    <n v="0.41"/>
    <n v="3277.6"/>
  </r>
  <r>
    <x v="3"/>
    <s v="顾客"/>
    <s v="內需"/>
    <s v="-無-"/>
    <s v="C00001"/>
    <x v="2"/>
    <s v="江苏京信电子有限公司(Cable)"/>
    <s v="자동차(일반)"/>
    <s v="AVSS"/>
    <n v="100011026"/>
    <s v="AVSS"/>
    <s v="0.5SQ"/>
    <s v="O"/>
    <s v="NPS"/>
    <n v="8000"/>
    <s v="완제품"/>
    <s v="AVSS 0.5SQ(완제품)"/>
    <s v="A/R송장 (IN)"/>
    <n v="24000"/>
    <s v="M"/>
    <n v="120.24"/>
    <n v="0.41"/>
    <n v="9832.7999999999993"/>
  </r>
  <r>
    <x v="3"/>
    <s v="顾客"/>
    <s v="內需"/>
    <s v="-無-"/>
    <s v="C00001"/>
    <x v="2"/>
    <s v="江苏京信电子有限公司(Cable)"/>
    <s v="자동차(일반)"/>
    <s v="AVSS"/>
    <n v="190000486"/>
    <s v="AVSS"/>
    <s v="0.5SQ"/>
    <s v="R"/>
    <s v="NPS"/>
    <n v="8000"/>
    <s v="완제품"/>
    <s v="AVSS 0.5SQ(완제품)"/>
    <s v="A/R송장 (IN)"/>
    <n v="8000"/>
    <s v="M"/>
    <n v="40.1"/>
    <n v="0.41"/>
    <n v="3277.6"/>
  </r>
  <r>
    <x v="3"/>
    <s v="顾客"/>
    <s v="內需"/>
    <s v="-無-"/>
    <s v="C00001"/>
    <x v="2"/>
    <s v="江苏京信电子有限公司(Cable)"/>
    <s v="자동차(일반)"/>
    <s v="AVSS"/>
    <n v="100011015"/>
    <s v="AVSS"/>
    <s v="0.5SQ"/>
    <s v="W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90000374"/>
    <s v="AVSS"/>
    <s v="0.85SQ"/>
    <s v="G"/>
    <s v="NPS"/>
    <n v="7000"/>
    <s v="완제품"/>
    <s v="AVSS 0.85SQ(완제품)"/>
    <s v="A/R송장 (IN)"/>
    <n v="7000"/>
    <s v="M"/>
    <n v="53.91"/>
    <n v="0.6"/>
    <n v="4207"/>
  </r>
  <r>
    <x v="3"/>
    <s v="顾客"/>
    <s v="內需"/>
    <s v="-無-"/>
    <s v="C00001"/>
    <x v="2"/>
    <s v="江苏京信电子有限公司(Cable)"/>
    <s v="자동차(일반)"/>
    <s v="AVSS"/>
    <n v="100000630"/>
    <s v="AVSS"/>
    <s v="0.85SQ"/>
    <s v="Gr"/>
    <s v="NPS"/>
    <n v="7000"/>
    <s v="완제품"/>
    <s v="AVSS 0.85SQ(완제품)"/>
    <s v="A/R송장 (IN)"/>
    <n v="14000"/>
    <s v="M"/>
    <n v="107.66"/>
    <n v="0.6"/>
    <n v="8414"/>
  </r>
  <r>
    <x v="3"/>
    <s v="顾客"/>
    <s v="內需"/>
    <s v="-無-"/>
    <s v="C00001"/>
    <x v="2"/>
    <s v="江苏京信电子有限公司(Cable)"/>
    <s v="자동차(일반)"/>
    <s v="AVSS"/>
    <n v="100000730"/>
    <s v="AVSS"/>
    <s v="0.85SQ"/>
    <s v="W"/>
    <s v="NPS"/>
    <n v="7000"/>
    <s v="완제품"/>
    <s v="AVSS 0.85SQ(완제품)"/>
    <s v="A/R송장 (IN)"/>
    <n v="14000"/>
    <s v="M"/>
    <n v="107.66"/>
    <n v="0.6"/>
    <n v="8414"/>
  </r>
  <r>
    <x v="3"/>
    <s v="顾客"/>
    <s v="內需"/>
    <s v="-無-"/>
    <s v="C00001"/>
    <x v="2"/>
    <s v="江苏京信电子有限公司(Cable)"/>
    <s v="자동차(일반)"/>
    <s v="AVSS"/>
    <n v="100011033"/>
    <s v="AVSS"/>
    <s v="1.25SQ"/>
    <s v="B"/>
    <s v="NPS"/>
    <n v="5000"/>
    <s v="완제품"/>
    <s v="AVSS 1.25SQ(완제품)"/>
    <s v="A/R송장 (IN)"/>
    <n v="14700"/>
    <s v="M"/>
    <n v="165.67"/>
    <n v="0.84"/>
    <n v="12403.86"/>
  </r>
  <r>
    <x v="3"/>
    <s v="顾客"/>
    <s v="內需"/>
    <s v="-無-"/>
    <s v="C00001"/>
    <x v="2"/>
    <s v="江苏京信电子有限公司(Cable)"/>
    <s v="자동차(일반)"/>
    <s v="AVSS"/>
    <n v="100010698"/>
    <s v="AVSS"/>
    <s v="1.25SQ"/>
    <s v="L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90000381"/>
    <s v="AVSS"/>
    <s v="1.25SQ"/>
    <s v="P"/>
    <s v="NPS"/>
    <n v="5000"/>
    <s v="완제품"/>
    <s v="AVSS 1.25SQ(완제품)"/>
    <s v="A/R송장 (IN)"/>
    <n v="10000"/>
    <s v="M"/>
    <n v="112.7"/>
    <n v="0.84"/>
    <n v="8438"/>
  </r>
  <r>
    <x v="3"/>
    <s v="顾客"/>
    <s v="內需"/>
    <s v="-無-"/>
    <s v="C00001"/>
    <x v="2"/>
    <s v="江苏京信电子有限公司(Cable)"/>
    <s v="자동차(일반)"/>
    <s v="AVSS"/>
    <n v="190000382"/>
    <s v="AVSS"/>
    <s v="1.25SQ"/>
    <s v="R"/>
    <s v="NPS"/>
    <n v="5000"/>
    <s v="완제품"/>
    <s v="AVSS 1.25SQ(완제품)"/>
    <s v="A/R송장 (IN)"/>
    <n v="10000"/>
    <s v="M"/>
    <n v="112.7"/>
    <n v="0.84"/>
    <n v="8438"/>
  </r>
  <r>
    <x v="3"/>
    <s v="顾客"/>
    <s v="內需"/>
    <s v="-無-"/>
    <s v="C00001"/>
    <x v="2"/>
    <s v="江苏京信电子有限公司(Cable)"/>
    <s v="자동차(일반)"/>
    <s v="AVSS"/>
    <n v="100010696"/>
    <s v="AVSS"/>
    <s v="1.25SQ"/>
    <s v="W"/>
    <s v="NPS"/>
    <n v="5000"/>
    <s v="완제품"/>
    <s v="AVSS 1.25SQ(완제품)"/>
    <s v="A/R송장 (IN)"/>
    <n v="15000"/>
    <s v="M"/>
    <n v="169.05"/>
    <n v="0.84"/>
    <n v="12657"/>
  </r>
  <r>
    <x v="3"/>
    <s v="顾客"/>
    <s v="內需"/>
    <s v="-無-"/>
    <s v="C00001"/>
    <x v="2"/>
    <s v="江苏京信电子有限公司(Cable)"/>
    <s v="자동차(일반)"/>
    <s v="AVSS"/>
    <n v="100019938"/>
    <s v="AVSS"/>
    <s v="1.25SQ"/>
    <s v="Y"/>
    <s v="NPS"/>
    <n v="5000"/>
    <s v="완제품"/>
    <s v="AVSS 1.25SQ(완제품)"/>
    <s v="A/R송장 (IN)"/>
    <n v="10000"/>
    <s v="M"/>
    <n v="112.7"/>
    <n v="0.84"/>
    <n v="8438"/>
  </r>
  <r>
    <x v="3"/>
    <s v="顾客"/>
    <s v="內需"/>
    <s v="-無-"/>
    <s v="C00001"/>
    <x v="2"/>
    <s v="江苏京信电子有限公司(Cable)"/>
    <s v="자동차(일반)"/>
    <s v="AVSS"/>
    <n v="190000384"/>
    <s v="AVSS"/>
    <s v="2SQ"/>
    <s v="Br"/>
    <s v="NPS"/>
    <n v="3000"/>
    <s v="완제품"/>
    <s v="AVSS 2SQ(완제품)"/>
    <s v="A/R송장 (IN)"/>
    <n v="9000"/>
    <s v="M"/>
    <n v="163.44"/>
    <n v="1.32"/>
    <n v="11895.3"/>
  </r>
  <r>
    <x v="3"/>
    <s v="顾客"/>
    <s v="內需"/>
    <s v="-無-"/>
    <s v="C00001"/>
    <x v="2"/>
    <s v="江苏京信电子有限公司(Cable)"/>
    <s v="자동차(일반)"/>
    <s v="AVSS"/>
    <n v="100000869"/>
    <s v="AVSS"/>
    <s v="2SQ"/>
    <s v="L"/>
    <m/>
    <n v="500"/>
    <s v="완제품"/>
    <s v="AVSS 2SQ(완제품)"/>
    <s v="A/R송장 (IN)"/>
    <n v="4270"/>
    <s v="M"/>
    <n v="77.540000000000006"/>
    <n v="1.32"/>
    <n v="5643.66"/>
  </r>
  <r>
    <x v="3"/>
    <s v="顾客"/>
    <s v="內需"/>
    <s v="-無-"/>
    <s v="C00001"/>
    <x v="2"/>
    <s v="江苏京信电子有限公司(Cable)"/>
    <s v="자동차(일반)"/>
    <s v="AVSS"/>
    <n v="100000852"/>
    <s v="AVSS"/>
    <s v="2SQ"/>
    <s v="O"/>
    <m/>
    <n v="500"/>
    <s v="완제품"/>
    <s v="AVSS 2SQ(완제품)"/>
    <s v="A/R송장 (IN)"/>
    <n v="1500"/>
    <s v="M"/>
    <n v="27.24"/>
    <n v="1.32"/>
    <n v="1982.55"/>
  </r>
  <r>
    <x v="3"/>
    <s v="顾客"/>
    <s v="內需"/>
    <s v="-無-"/>
    <s v="C00001"/>
    <x v="2"/>
    <s v="江苏京信电子有限公司(Cable)"/>
    <s v="자동차(일반)"/>
    <s v="AVSS"/>
    <n v="100011036"/>
    <s v="AVSS"/>
    <s v="2SQ"/>
    <s v="B"/>
    <s v="NPS"/>
    <n v="3000"/>
    <s v="완제품"/>
    <s v="AVSS 2SQ(완제품)"/>
    <s v="A/R송장 (IN)"/>
    <n v="3000"/>
    <s v="M"/>
    <n v="54.48"/>
    <n v="1.32"/>
    <n v="3965.1"/>
  </r>
  <r>
    <x v="3"/>
    <s v="顾客"/>
    <s v="內需"/>
    <s v="-無-"/>
    <s v="C00001"/>
    <x v="2"/>
    <s v="江苏京信电子有限公司(Cable)"/>
    <s v="자동차(일반)"/>
    <s v="AVSS"/>
    <n v="190000386"/>
    <s v="AVSS"/>
    <s v="2SQ"/>
    <s v="R"/>
    <s v="NPS"/>
    <n v="3000"/>
    <s v="완제품"/>
    <s v="AVSS 2SQ(완제품)"/>
    <s v="A/R송장 (IN)"/>
    <n v="3000"/>
    <s v="M"/>
    <n v="54.48"/>
    <n v="1.32"/>
    <n v="3965.1"/>
  </r>
  <r>
    <x v="3"/>
    <s v="顾客"/>
    <s v="內需"/>
    <s v="-無-"/>
    <s v="C00001"/>
    <x v="2"/>
    <s v="江苏京信电子有限公司(Cable)"/>
    <s v="자동차(일반)"/>
    <s v="AVSS"/>
    <n v="190000387"/>
    <s v="AVSS"/>
    <s v="2SQ"/>
    <s v="W"/>
    <s v="NPS"/>
    <n v="3000"/>
    <s v="완제품"/>
    <s v="AVSS 2SQ(완제품)"/>
    <s v="A/R송장 (IN)"/>
    <n v="3000"/>
    <s v="M"/>
    <n v="54.48"/>
    <n v="1.32"/>
    <n v="3965.1"/>
  </r>
  <r>
    <x v="3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4000"/>
    <s v="M"/>
    <n v="20.04"/>
    <n v="0.41"/>
    <n v="1638.8"/>
  </r>
  <r>
    <x v="3"/>
    <s v="顾客"/>
    <s v="內需"/>
    <s v="-無-"/>
    <s v="C00001"/>
    <x v="2"/>
    <s v="江苏京信电子有限公司(Cable)"/>
    <s v="자동차(일반)"/>
    <s v="AVSS"/>
    <n v="100000570"/>
    <s v="AVSS"/>
    <s v="0.5SQ"/>
    <s v="R/O"/>
    <m/>
    <n v="1000"/>
    <s v="완제품"/>
    <s v="AVSS 0.5SQ(완제품)"/>
    <s v="A/R송장 (IN)"/>
    <n v="2000"/>
    <s v="M"/>
    <n v="10.02"/>
    <n v="0.41"/>
    <n v="819.4"/>
  </r>
  <r>
    <x v="3"/>
    <s v="顾客"/>
    <s v="內需"/>
    <s v="-無-"/>
    <s v="C00001"/>
    <x v="2"/>
    <s v="江苏京信电子有限公司(Cable)"/>
    <s v="자동차(일반)"/>
    <s v="AVSS"/>
    <n v="100000605"/>
    <s v="AVSS"/>
    <s v="0.5SQ"/>
    <s v="W"/>
    <m/>
    <n v="1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5000"/>
    <s v="M"/>
    <n v="25.05"/>
    <n v="0.41"/>
    <n v="2048.5"/>
  </r>
  <r>
    <x v="3"/>
    <s v="顾客"/>
    <s v="內需"/>
    <s v="-無-"/>
    <s v="C00001"/>
    <x v="2"/>
    <s v="江苏京信电子有限公司(Cable)"/>
    <s v="자동차(일반)"/>
    <s v="AVSS"/>
    <n v="100000629"/>
    <s v="AVSS"/>
    <s v="0.85SQ"/>
    <s v="Gr"/>
    <m/>
    <n v="1000"/>
    <s v="완제품"/>
    <s v="AVSS 0.85SQ(완제품)"/>
    <s v="A/R송장 (IN)"/>
    <n v="15000"/>
    <s v="M"/>
    <n v="115.35"/>
    <n v="0.6"/>
    <n v="9015"/>
  </r>
  <r>
    <x v="3"/>
    <s v="顾客"/>
    <s v="內需"/>
    <s v="-無-"/>
    <s v="C00001"/>
    <x v="2"/>
    <s v="江苏京信电子有限公司(Cable)"/>
    <s v="자동차(일반)"/>
    <s v="AVSS"/>
    <n v="190000506"/>
    <s v="AVSS"/>
    <s v="0.3SQ"/>
    <s v="Gr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20000"/>
    <s v="M"/>
    <n v="66.180000000000007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00020067"/>
    <s v="AVSS"/>
    <s v="0.5SQ"/>
    <s v="L/O"/>
    <s v="NPS"/>
    <n v="8000"/>
    <s v="완제품"/>
    <s v="AVSS 0.5SQ(완제품)"/>
    <s v="A/R송장 (IN)"/>
    <n v="16000"/>
    <s v="M"/>
    <n v="80.16"/>
    <n v="0.41"/>
    <n v="6555.2"/>
  </r>
  <r>
    <x v="3"/>
    <s v="顾客"/>
    <s v="內需"/>
    <s v="-無-"/>
    <s v="C00001"/>
    <x v="2"/>
    <s v="江苏京信电子有限公司(Cable)"/>
    <s v="자동차(일반)"/>
    <s v="AVSS"/>
    <n v="110000218"/>
    <s v="AVSS"/>
    <s v="0.5SQ"/>
    <s v="G"/>
    <s v="NPS"/>
    <n v="8000"/>
    <s v="완제품"/>
    <s v="AVSS 0.5SQ(완제품)"/>
    <s v="A/R송장 (IN)"/>
    <n v="16000"/>
    <s v="M"/>
    <n v="80.209999999999994"/>
    <n v="0.41"/>
    <n v="6555.2"/>
  </r>
  <r>
    <x v="3"/>
    <s v="顾客"/>
    <s v="內需"/>
    <s v="-無-"/>
    <s v="C00001"/>
    <x v="2"/>
    <s v="江苏京信电子有限公司(Cable)"/>
    <s v="자동차(일반)"/>
    <s v="AVSS"/>
    <n v="100011020"/>
    <s v="AVSS"/>
    <s v="0.5SQ"/>
    <s v="G/B"/>
    <s v="NPS"/>
    <n v="8000"/>
    <s v="완제품"/>
    <s v="AVSS 0.5SQ(완제품)"/>
    <s v="A/R송장 (IN)"/>
    <n v="16000"/>
    <s v="M"/>
    <n v="80.16"/>
    <n v="0.41"/>
    <n v="6555.2"/>
  </r>
  <r>
    <x v="3"/>
    <s v="顾客"/>
    <s v="內需"/>
    <s v="-無-"/>
    <s v="C00001"/>
    <x v="2"/>
    <s v="江苏京信电子有限公司(Cable)"/>
    <s v="자동차(일반)"/>
    <s v="AVSS"/>
    <n v="190000485"/>
    <s v="AVSS"/>
    <s v="0.5SQ"/>
    <s v="L"/>
    <s v="NPS"/>
    <n v="8000"/>
    <s v="완제품"/>
    <s v="AVSS 0.5SQ(완제품)"/>
    <s v="A/R송장 (IN)"/>
    <n v="16000"/>
    <s v="M"/>
    <n v="80.209999999999994"/>
    <n v="0.41"/>
    <n v="6555.2"/>
  </r>
  <r>
    <x v="3"/>
    <s v="顾客"/>
    <s v="內需"/>
    <s v="-無-"/>
    <s v="C00001"/>
    <x v="2"/>
    <s v="江苏京信电子有限公司(Cable)"/>
    <s v="자동차(일반)"/>
    <s v="AVSS"/>
    <n v="190000486"/>
    <s v="AVSS"/>
    <s v="0.5SQ"/>
    <s v="R"/>
    <s v="NPS"/>
    <n v="8000"/>
    <s v="완제품"/>
    <s v="AVSS 0.5SQ(완제품)"/>
    <s v="A/R송장 (IN)"/>
    <n v="8000"/>
    <s v="M"/>
    <n v="40.1"/>
    <n v="0.41"/>
    <n v="3277.6"/>
  </r>
  <r>
    <x v="3"/>
    <s v="顾客"/>
    <s v="內需"/>
    <s v="-無-"/>
    <s v="C00001"/>
    <x v="2"/>
    <s v="江苏京信电子有限公司(Cable)"/>
    <s v="자동차(일반)"/>
    <s v="AVSS"/>
    <n v="100011015"/>
    <s v="AVSS"/>
    <s v="0.5SQ"/>
    <s v="W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90000374"/>
    <s v="AVSS"/>
    <s v="0.85SQ"/>
    <s v="G"/>
    <s v="NPS"/>
    <n v="7000"/>
    <s v="완제품"/>
    <s v="AVSS 0.85SQ(완제품)"/>
    <s v="A/R송장 (IN)"/>
    <n v="7000"/>
    <s v="M"/>
    <n v="53.91"/>
    <n v="0.6"/>
    <n v="4207"/>
  </r>
  <r>
    <x v="3"/>
    <s v="顾客"/>
    <s v="內需"/>
    <s v="-無-"/>
    <s v="C00001"/>
    <x v="2"/>
    <s v="江苏京信电子有限公司(Cable)"/>
    <s v="자동차(일반)"/>
    <s v="AVSS"/>
    <n v="100018237"/>
    <s v="AVSS"/>
    <s v="0.85SQ"/>
    <s v="Y"/>
    <s v="NPS"/>
    <n v="7000"/>
    <s v="완제품"/>
    <s v="AVSS 0.85SQ(완제품)"/>
    <s v="A/R송장 (IN)"/>
    <n v="14000"/>
    <s v="M"/>
    <n v="107.66"/>
    <n v="0.6"/>
    <n v="8414"/>
  </r>
  <r>
    <x v="3"/>
    <s v="顾客"/>
    <s v="內需"/>
    <s v="-無-"/>
    <s v="C00001"/>
    <x v="2"/>
    <s v="江苏京信电子有限公司(Cable)"/>
    <s v="자동차(일반)"/>
    <s v="AVSS"/>
    <n v="100010698"/>
    <s v="AVSS"/>
    <s v="1.25SQ"/>
    <s v="L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80000"/>
    <s v="M"/>
    <n v="264.8"/>
    <n v="0.28999999999999998"/>
    <n v="23528"/>
  </r>
  <r>
    <x v="3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3000"/>
    <s v="M"/>
    <n v="9.93"/>
    <n v="0.28999999999999998"/>
    <n v="882.3"/>
  </r>
  <r>
    <x v="3"/>
    <s v="顾客"/>
    <s v="內需"/>
    <s v="-無-"/>
    <s v="C00001"/>
    <x v="2"/>
    <s v="江苏京信电子有限公司(Cable)"/>
    <s v="자동차(일반)"/>
    <s v="AVSS"/>
    <n v="100000938"/>
    <s v="AVSS"/>
    <s v="0.3SQ"/>
    <s v="Br/O"/>
    <m/>
    <n v="1500"/>
    <s v="완제품"/>
    <s v="AVSS 0.3SQ(완제품)"/>
    <s v="A/R송장 (IN)"/>
    <n v="9000"/>
    <s v="M"/>
    <n v="29.79"/>
    <n v="0.28999999999999998"/>
    <n v="2646.9"/>
  </r>
  <r>
    <x v="3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00000954"/>
    <s v="AVSS"/>
    <s v="0.3SQ"/>
    <s v="G/B"/>
    <m/>
    <n v="1500"/>
    <s v="완제품"/>
    <s v="AVSS 0.3SQ(완제품)"/>
    <s v="A/R송장 (IN)"/>
    <n v="4500"/>
    <s v="M"/>
    <n v="14.9"/>
    <n v="0.28999999999999998"/>
    <n v="1323.45"/>
  </r>
  <r>
    <x v="3"/>
    <s v="顾客"/>
    <s v="內需"/>
    <s v="-無-"/>
    <s v="C00001"/>
    <x v="2"/>
    <s v="江苏京信电子有限公司(Cable)"/>
    <s v="자동차(일반)"/>
    <s v="AVSS"/>
    <n v="100000929"/>
    <s v="AVSS"/>
    <s v="0.3SQ"/>
    <s v="Gr"/>
    <m/>
    <n v="1500"/>
    <s v="완제품"/>
    <s v="AVSS 0.3SQ(완제품)"/>
    <s v="A/R송장 (IN)"/>
    <n v="4500"/>
    <s v="M"/>
    <n v="14.9"/>
    <n v="0.28999999999999998"/>
    <n v="1323.45"/>
  </r>
  <r>
    <x v="3"/>
    <s v="顾客"/>
    <s v="內需"/>
    <s v="-無-"/>
    <s v="C00001"/>
    <x v="2"/>
    <s v="江苏京信电子有限公司(Cable)"/>
    <s v="자동차(일반)"/>
    <s v="AVSS"/>
    <n v="100000925"/>
    <s v="AVSS"/>
    <s v="0.3SQ"/>
    <s v="Gr/O"/>
    <m/>
    <n v="1500"/>
    <s v="완제품"/>
    <s v="AVSS 0.3SQ(완제품)"/>
    <s v="A/R송장 (IN)"/>
    <n v="6000"/>
    <s v="M"/>
    <n v="19.86"/>
    <n v="0.28999999999999998"/>
    <n v="1764.6"/>
  </r>
  <r>
    <x v="3"/>
    <s v="顾客"/>
    <s v="內需"/>
    <s v="-無-"/>
    <s v="C00001"/>
    <x v="2"/>
    <s v="江苏京信电子有限公司(Cable)"/>
    <s v="자동차(일반)"/>
    <s v="AVSS"/>
    <n v="100000963"/>
    <s v="AVSS"/>
    <s v="0.3SQ"/>
    <s v="L/O"/>
    <m/>
    <n v="1500"/>
    <s v="완제품"/>
    <s v="AVSS 0.3SQ(완제품)"/>
    <s v="A/R송장 (IN)"/>
    <n v="4500"/>
    <s v="M"/>
    <n v="14.9"/>
    <n v="0.28999999999999998"/>
    <n v="1323.45"/>
  </r>
  <r>
    <x v="3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00000987"/>
    <s v="AVSS"/>
    <s v="0.3SQ"/>
    <s v="W/O"/>
    <m/>
    <n v="1500"/>
    <s v="완제품"/>
    <s v="AVSS 0.3SQ(완제품)"/>
    <s v="A/R송장 (IN)"/>
    <n v="6000"/>
    <s v="M"/>
    <n v="19.86"/>
    <n v="0.28999999999999998"/>
    <n v="1764.6"/>
  </r>
  <r>
    <x v="3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20000"/>
    <s v="M"/>
    <n v="66.180000000000007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00000492"/>
    <s v="AVSS"/>
    <s v="0.5SQ"/>
    <s v="B/O"/>
    <m/>
    <n v="1000"/>
    <s v="완제품"/>
    <s v="AVSS 0.5SQ(완제품)"/>
    <s v="A/R송장 (IN)"/>
    <n v="1000"/>
    <s v="M"/>
    <n v="5.01"/>
    <n v="0.41"/>
    <n v="409.7"/>
  </r>
  <r>
    <x v="3"/>
    <s v="顾客"/>
    <s v="內需"/>
    <s v="-無-"/>
    <s v="C00001"/>
    <x v="2"/>
    <s v="江苏京信电子有限公司(Cable)"/>
    <s v="자동차(일반)"/>
    <s v="AVSS"/>
    <n v="100000514"/>
    <s v="AVSS"/>
    <s v="0.5SQ"/>
    <s v="Br"/>
    <m/>
    <n v="1000"/>
    <s v="완제품"/>
    <s v="AVSS 0.5SQ(완제품)"/>
    <s v="A/R송장 (IN)"/>
    <n v="7000"/>
    <s v="M"/>
    <n v="35.07"/>
    <n v="0.41"/>
    <n v="2867.9"/>
  </r>
  <r>
    <x v="3"/>
    <s v="顾客"/>
    <s v="內需"/>
    <s v="-無-"/>
    <s v="C00001"/>
    <x v="2"/>
    <s v="江苏京信电子有限公司(Cable)"/>
    <s v="자동차(일반)"/>
    <s v="AVSS"/>
    <n v="100000533"/>
    <s v="AVSS"/>
    <s v="0.5SQ"/>
    <s v="G/B"/>
    <m/>
    <n v="1000"/>
    <s v="완제품"/>
    <s v="AVSS 0.5SQ(완제품)"/>
    <s v="A/R송장 (IN)"/>
    <n v="3000"/>
    <s v="M"/>
    <n v="15.03"/>
    <n v="0.41"/>
    <n v="1229.0999999999999"/>
  </r>
  <r>
    <x v="3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4000"/>
    <s v="M"/>
    <n v="20.04"/>
    <n v="0.41"/>
    <n v="1638.8"/>
  </r>
  <r>
    <x v="3"/>
    <s v="顾客"/>
    <s v="內需"/>
    <s v="-無-"/>
    <s v="C00001"/>
    <x v="2"/>
    <s v="江苏京信电子有限公司(Cable)"/>
    <s v="자동차(일반)"/>
    <s v="AVSS"/>
    <n v="100000649"/>
    <s v="AVSS"/>
    <s v="0.85SQ"/>
    <s v="Br"/>
    <m/>
    <n v="1000"/>
    <s v="완제품"/>
    <s v="AVSS 0.85SQ(완제품)"/>
    <s v="A/R송장 (IN)"/>
    <n v="7000"/>
    <s v="M"/>
    <n v="53.83"/>
    <n v="0.6"/>
    <n v="4207"/>
  </r>
  <r>
    <x v="3"/>
    <s v="顾客"/>
    <s v="內需"/>
    <s v="-無-"/>
    <s v="C00001"/>
    <x v="2"/>
    <s v="江苏京信电子有限公司(Cable)"/>
    <s v="자동차(일반)"/>
    <s v="AVSS"/>
    <n v="100000677"/>
    <s v="AVSS"/>
    <s v="0.85SQ"/>
    <s v="G"/>
    <m/>
    <n v="1000"/>
    <s v="완제품"/>
    <s v="AVSS 0.85SQ(완제품)"/>
    <s v="A/R송장 (IN)"/>
    <n v="7000"/>
    <s v="M"/>
    <n v="53.83"/>
    <n v="0.6"/>
    <n v="4207"/>
  </r>
  <r>
    <x v="3"/>
    <s v="顾客"/>
    <s v="內需"/>
    <s v="-無-"/>
    <s v="C00001"/>
    <x v="2"/>
    <s v="江苏京信电子有限公司(Cable)"/>
    <s v="자동차(일반)"/>
    <s v="AVSS"/>
    <n v="100000688"/>
    <s v="AVSS"/>
    <s v="0.85SQ"/>
    <s v="L"/>
    <m/>
    <n v="1000"/>
    <s v="완제품"/>
    <s v="AVSS 0.85SQ(완제품)"/>
    <s v="A/R송장 (IN)"/>
    <n v="1000"/>
    <s v="M"/>
    <n v="7.69"/>
    <n v="0.6"/>
    <n v="601"/>
  </r>
  <r>
    <x v="3"/>
    <s v="顾客"/>
    <s v="內需"/>
    <s v="-無-"/>
    <s v="C00001"/>
    <x v="2"/>
    <s v="江苏京信电子有限公司(Cable)"/>
    <s v="자동차(일반)"/>
    <s v="AVSS"/>
    <n v="100000729"/>
    <s v="AVSS"/>
    <s v="0.85SQ"/>
    <s v="W"/>
    <m/>
    <n v="1000"/>
    <s v="완제품"/>
    <s v="AVSS 0.85SQ(완제품)"/>
    <s v="A/R송장 (IN)"/>
    <n v="1000"/>
    <s v="M"/>
    <n v="7.69"/>
    <n v="0.6"/>
    <n v="601"/>
  </r>
  <r>
    <x v="3"/>
    <s v="顾客"/>
    <s v="內需"/>
    <s v="-無-"/>
    <s v="C00001"/>
    <x v="2"/>
    <s v="江苏京信电子有限公司(Cable)"/>
    <s v="자동차(일반)"/>
    <s v="AVSS"/>
    <n v="100000759"/>
    <s v="AVSS"/>
    <s v="1.25SQ"/>
    <s v="B"/>
    <m/>
    <n v="700"/>
    <s v="완제품"/>
    <s v="AVSS 1.25SQ(완제품)"/>
    <s v="A/R송장 (IN)"/>
    <n v="5600"/>
    <s v="M"/>
    <n v="63.11"/>
    <n v="0.84"/>
    <n v="4725.28"/>
  </r>
  <r>
    <x v="3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11900"/>
    <s v="M"/>
    <n v="134.11000000000001"/>
    <n v="0.84"/>
    <n v="10041.219999999999"/>
  </r>
  <r>
    <x v="3"/>
    <s v="顾客"/>
    <s v="內需"/>
    <s v="-無-"/>
    <s v="C00001"/>
    <x v="2"/>
    <s v="江苏京信电子有限公司(Cable)"/>
    <s v="자동차(일반)"/>
    <s v="AVSS"/>
    <n v="100000787"/>
    <s v="AVSS"/>
    <s v="1.25SQ"/>
    <s v="G"/>
    <m/>
    <n v="700"/>
    <s v="완제품"/>
    <s v="AVSS 1.25SQ(완제품)"/>
    <s v="A/R송장 (IN)"/>
    <n v="11200"/>
    <s v="M"/>
    <n v="126.22"/>
    <n v="0.84"/>
    <n v="9450.56"/>
  </r>
  <r>
    <x v="3"/>
    <s v="顾客"/>
    <s v="內需"/>
    <s v="-無-"/>
    <s v="C00001"/>
    <x v="2"/>
    <s v="江苏京信电子有限公司(Cable)"/>
    <s v="자동차(일반)"/>
    <s v="AVSS"/>
    <n v="100000750"/>
    <s v="AVSS"/>
    <s v="1.25SQ"/>
    <s v="Gr"/>
    <m/>
    <n v="700"/>
    <s v="완제품"/>
    <s v="AVSS 1.25SQ(완제품)"/>
    <s v="A/R송장 (IN)"/>
    <n v="3500"/>
    <s v="M"/>
    <n v="39.450000000000003"/>
    <n v="0.84"/>
    <n v="2953.3"/>
  </r>
  <r>
    <x v="3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2800"/>
    <s v="M"/>
    <n v="31.56"/>
    <n v="0.84"/>
    <n v="2362.64"/>
  </r>
  <r>
    <x v="3"/>
    <s v="顾客"/>
    <s v="內需"/>
    <s v="-無-"/>
    <s v="C00001"/>
    <x v="2"/>
    <s v="江苏京信电子有限公司(Cable)"/>
    <s v="자동차(일반)"/>
    <s v="AVSS"/>
    <n v="100000773"/>
    <s v="AVSS"/>
    <s v="1.25SQ"/>
    <s v="O"/>
    <m/>
    <n v="700"/>
    <s v="완제품"/>
    <s v="AVSS 1.25SQ(완제품)"/>
    <s v="A/R송장 (IN)"/>
    <n v="7000"/>
    <s v="M"/>
    <n v="78.89"/>
    <n v="0.84"/>
    <n v="5906.6"/>
  </r>
  <r>
    <x v="3"/>
    <s v="顾客"/>
    <s v="內需"/>
    <s v="-無-"/>
    <s v="C00001"/>
    <x v="2"/>
    <s v="江苏京信电子有限公司(Cable)"/>
    <s v="자동차(일반)"/>
    <s v="AVSS"/>
    <n v="100000801"/>
    <s v="AVSS"/>
    <s v="1.25SQ"/>
    <s v="P"/>
    <m/>
    <n v="700"/>
    <s v="완제품"/>
    <s v="AVSS 1.25SQ(완제품)"/>
    <s v="A/R송장 (IN)"/>
    <n v="8400"/>
    <s v="M"/>
    <n v="94.67"/>
    <n v="0.84"/>
    <n v="7087.92"/>
  </r>
  <r>
    <x v="3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9100"/>
    <s v="M"/>
    <n v="102.56"/>
    <n v="0.84"/>
    <n v="7678.58"/>
  </r>
  <r>
    <x v="3"/>
    <s v="顾客"/>
    <s v="內需"/>
    <s v="-無-"/>
    <s v="C00001"/>
    <x v="2"/>
    <s v="江苏京信电子有限公司(Cable)"/>
    <s v="자동차(일반)"/>
    <s v="AVSS"/>
    <n v="100000824"/>
    <s v="AVSS"/>
    <s v="1.25SQ"/>
    <s v="W"/>
    <m/>
    <n v="700"/>
    <s v="완제품"/>
    <s v="AVSS 1.25SQ(완제품)"/>
    <s v="A/R송장 (IN)"/>
    <n v="9800"/>
    <s v="M"/>
    <n v="110.45"/>
    <n v="0.84"/>
    <n v="8269.24"/>
  </r>
  <r>
    <x v="3"/>
    <s v="顾客"/>
    <s v="內需"/>
    <s v="-無-"/>
    <s v="C00001"/>
    <x v="2"/>
    <s v="江苏京信电子有限公司(Cable)"/>
    <s v="자동차(일반)"/>
    <s v="AVSS"/>
    <n v="100000833"/>
    <s v="AVSS"/>
    <s v="1.25SQ"/>
    <s v="Y"/>
    <m/>
    <n v="700"/>
    <s v="완제품"/>
    <s v="AVSS 1.25SQ(완제품)"/>
    <s v="A/R송장 (IN)"/>
    <n v="11900"/>
    <s v="M"/>
    <n v="134.11000000000001"/>
    <n v="0.84"/>
    <n v="10041.219999999999"/>
  </r>
  <r>
    <x v="3"/>
    <s v="顾客"/>
    <s v="內需"/>
    <s v="-無-"/>
    <s v="C00001"/>
    <x v="2"/>
    <s v="江苏京信电子有限公司(Cable)"/>
    <s v="자동차(일반)"/>
    <s v="AVSS"/>
    <n v="100000843"/>
    <s v="AVSS"/>
    <s v="2SQ"/>
    <s v="B"/>
    <m/>
    <n v="500"/>
    <s v="완제품"/>
    <s v="AVSS 2SQ(완제품)"/>
    <s v="A/R송장 (IN)"/>
    <n v="2500"/>
    <s v="M"/>
    <n v="45.4"/>
    <n v="1.32"/>
    <n v="3304.25"/>
  </r>
  <r>
    <x v="3"/>
    <s v="顾客"/>
    <s v="內需"/>
    <s v="-無-"/>
    <s v="C00001"/>
    <x v="2"/>
    <s v="江苏京信电子有限公司(Cable)"/>
    <s v="자동차(일반)"/>
    <s v="AVSS"/>
    <n v="100000869"/>
    <s v="AVSS"/>
    <s v="2SQ"/>
    <s v="L"/>
    <m/>
    <n v="500"/>
    <s v="완제품"/>
    <s v="AVSS 2SQ(완제품)"/>
    <s v="A/R송장 (IN)"/>
    <n v="500"/>
    <s v="M"/>
    <n v="9.08"/>
    <n v="1.32"/>
    <n v="660.85"/>
  </r>
  <r>
    <x v="3"/>
    <s v="顾客"/>
    <s v="內需"/>
    <s v="-無-"/>
    <s v="C00001"/>
    <x v="2"/>
    <s v="江苏京信电子有限公司(Cable)"/>
    <s v="자동차(일반)"/>
    <s v="AVSS"/>
    <n v="100000880"/>
    <s v="AVSS"/>
    <s v="2SQ"/>
    <s v="R"/>
    <m/>
    <n v="500"/>
    <s v="완제품"/>
    <s v="AVSS 2SQ(완제품)"/>
    <s v="A/R송장 (IN)"/>
    <n v="1500"/>
    <s v="M"/>
    <n v="27.24"/>
    <n v="1.32"/>
    <n v="1982.55"/>
  </r>
  <r>
    <x v="3"/>
    <s v="顾客"/>
    <s v="內需"/>
    <s v="-無-"/>
    <s v="C00001"/>
    <x v="2"/>
    <s v="江苏京信电子有限公司(Cable)"/>
    <s v="자동차(일반)"/>
    <s v="AVSS"/>
    <n v="100000895"/>
    <s v="AVSS"/>
    <s v="2SQ"/>
    <s v="Y"/>
    <m/>
    <n v="500"/>
    <s v="완제품"/>
    <s v="AVSS 2SQ(완제품)"/>
    <s v="A/R송장 (IN)"/>
    <n v="500"/>
    <s v="M"/>
    <n v="9.08"/>
    <n v="1.32"/>
    <n v="660.85"/>
  </r>
  <r>
    <x v="3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60000"/>
    <s v="M"/>
    <n v="198.54"/>
    <n v="0.28999999999999998"/>
    <n v="17646"/>
  </r>
  <r>
    <x v="3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50000"/>
    <s v="M"/>
    <n v="165.5"/>
    <n v="0.28999999999999998"/>
    <n v="14705"/>
  </r>
  <r>
    <x v="3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40000"/>
    <s v="M"/>
    <n v="132.4"/>
    <n v="0.28999999999999998"/>
    <n v="11764"/>
  </r>
  <r>
    <x v="3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50000"/>
    <s v="M"/>
    <n v="165.5"/>
    <n v="0.28999999999999998"/>
    <n v="14705"/>
  </r>
  <r>
    <x v="3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30000"/>
    <s v="M"/>
    <n v="99.27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00011023"/>
    <s v="AVSS"/>
    <s v="0.5SQ"/>
    <s v="Br"/>
    <s v="NPS"/>
    <n v="8000"/>
    <s v="완제품"/>
    <s v="AVSS 0.5SQ(완제품)"/>
    <s v="A/R송장 (IN)"/>
    <n v="32000"/>
    <s v="M"/>
    <n v="160.32"/>
    <n v="0.41"/>
    <n v="13110.4"/>
  </r>
  <r>
    <x v="3"/>
    <s v="顾客"/>
    <s v="內需"/>
    <s v="-無-"/>
    <s v="C00001"/>
    <x v="2"/>
    <s v="江苏京信电子有限公司(Cable)"/>
    <s v="자동차(일반)"/>
    <s v="AVSS"/>
    <n v="100011023"/>
    <s v="AVSS"/>
    <s v="0.5SQ"/>
    <s v="Br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00011011"/>
    <s v="AVSS"/>
    <s v="0.3SQ"/>
    <s v="Gr/O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00011011"/>
    <s v="AVSS"/>
    <s v="0.3SQ"/>
    <s v="Gr/O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30000"/>
    <s v="M"/>
    <n v="99.3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30000"/>
    <s v="M"/>
    <n v="99.3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20000"/>
    <s v="M"/>
    <n v="66.180000000000007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60000"/>
    <s v="M"/>
    <n v="198.54"/>
    <n v="0.28999999999999998"/>
    <n v="17646"/>
  </r>
  <r>
    <x v="3"/>
    <s v="顾客"/>
    <s v="內需"/>
    <s v="-無-"/>
    <s v="C00001"/>
    <x v="2"/>
    <s v="江苏京信电子有限公司(Cable)"/>
    <s v="자동차(일반)"/>
    <s v="AVSS"/>
    <n v="100011384"/>
    <s v="AVSS"/>
    <s v="0.3SQ"/>
    <s v="Br/B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11006"/>
    <s v="AVSS"/>
    <s v="0.3SQ"/>
    <s v="G/O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00018217"/>
    <s v="AVSS"/>
    <s v="0.3SQ"/>
    <s v="G/B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00630"/>
    <s v="AVSS"/>
    <s v="0.85SQ"/>
    <s v="Gr"/>
    <s v="NPS"/>
    <n v="7000"/>
    <s v="완제품"/>
    <s v="AVSS 0.85SQ(완제품)"/>
    <s v="A/R송장 (IN)"/>
    <n v="7000"/>
    <s v="M"/>
    <n v="53.83"/>
    <n v="0.6"/>
    <n v="4207"/>
  </r>
  <r>
    <x v="3"/>
    <s v="顾客"/>
    <s v="內需"/>
    <s v="-無-"/>
    <s v="C00001"/>
    <x v="2"/>
    <s v="江苏京信电子有限公司(Cable)"/>
    <s v="자동차(일반)"/>
    <s v="AVSS"/>
    <n v="100000658"/>
    <s v="AVSS"/>
    <s v="0.85SQ"/>
    <s v="O"/>
    <s v="NPS"/>
    <n v="7000"/>
    <s v="완제품"/>
    <s v="AVSS 0.85SQ(완제품)"/>
    <s v="A/R송장 (IN)"/>
    <n v="7000"/>
    <s v="M"/>
    <n v="53.83"/>
    <n v="0.6"/>
    <n v="4207"/>
  </r>
  <r>
    <x v="3"/>
    <s v="顾客"/>
    <s v="內需"/>
    <s v="-無-"/>
    <s v="C00001"/>
    <x v="2"/>
    <s v="江苏京信电子有限公司(Cable)"/>
    <s v="자동차(일반)"/>
    <s v="AVSS"/>
    <n v="100011030"/>
    <s v="AVSS"/>
    <s v="0.85SQ"/>
    <s v="Br"/>
    <s v="NPS"/>
    <n v="7000"/>
    <s v="완제품"/>
    <s v="AVSS 0.85SQ(완제품)"/>
    <s v="A/R송장 (IN)"/>
    <n v="21000"/>
    <s v="M"/>
    <n v="161.49"/>
    <n v="0.6"/>
    <n v="12621"/>
  </r>
  <r>
    <x v="3"/>
    <s v="顾客"/>
    <s v="內需"/>
    <s v="-無-"/>
    <s v="C00001"/>
    <x v="2"/>
    <s v="江苏京信电子有限公司(Cable)"/>
    <s v="자동차(일반)"/>
    <s v="AVSS"/>
    <n v="100011001"/>
    <s v="AVSS"/>
    <s v="0.3SQ"/>
    <s v="W/B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11007"/>
    <s v="AVSS"/>
    <s v="0.3SQ"/>
    <s v="Y/B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10696"/>
    <s v="AVSS"/>
    <s v="1.25SQ"/>
    <s v="W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90000382"/>
    <s v="AVSS"/>
    <s v="1.25SQ"/>
    <s v="R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00011003"/>
    <s v="AVSS"/>
    <s v="0.3SQ"/>
    <s v="R/O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11156"/>
    <s v="AVSS"/>
    <s v="0.3SQ"/>
    <s v="Gr/B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00011029"/>
    <s v="AVSS"/>
    <s v="0.85SQ"/>
    <s v="R"/>
    <s v="NPS"/>
    <n v="7000"/>
    <s v="완제품"/>
    <s v="AVSS 0.85SQ(완제품)"/>
    <s v="A/R송장 (IN)"/>
    <n v="7000"/>
    <s v="M"/>
    <n v="53.83"/>
    <n v="0.6"/>
    <n v="4207"/>
  </r>
  <r>
    <x v="3"/>
    <s v="顾客"/>
    <s v="內需"/>
    <s v="-無-"/>
    <s v="C00001"/>
    <x v="2"/>
    <s v="江苏京信电子有限公司(Cable)"/>
    <s v="자동차(일반)"/>
    <s v="AVSS"/>
    <n v="100011156"/>
    <s v="AVSS"/>
    <s v="0.3SQ"/>
    <s v="Gr/B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15000"/>
    <s v="M"/>
    <n v="49.65"/>
    <n v="0.28999999999999998"/>
    <n v="4411.5"/>
  </r>
  <r>
    <x v="3"/>
    <s v="顾客"/>
    <s v="內需"/>
    <s v="-無-"/>
    <s v="C00001"/>
    <x v="2"/>
    <s v="江苏京信电子有限公司(Cable)"/>
    <s v="자동차(일반)"/>
    <s v="AVSS"/>
    <n v="100000937"/>
    <s v="AVSS"/>
    <s v="0.3SQ"/>
    <s v="Br/B"/>
    <m/>
    <n v="1500"/>
    <s v="완제품"/>
    <s v="AVSS 0.3SQ(완제품)"/>
    <s v="A/R송장 (IN)"/>
    <n v="4500"/>
    <s v="M"/>
    <n v="14.9"/>
    <n v="0.28999999999999998"/>
    <n v="1323.45"/>
  </r>
  <r>
    <x v="3"/>
    <s v="顾客"/>
    <s v="內需"/>
    <s v="-無-"/>
    <s v="C00001"/>
    <x v="2"/>
    <s v="江苏京信电子有限公司(Cable)"/>
    <s v="자동차(일반)"/>
    <s v="AVSS"/>
    <n v="100000954"/>
    <s v="AVSS"/>
    <s v="0.3SQ"/>
    <s v="G/B"/>
    <m/>
    <n v="1500"/>
    <s v="완제품"/>
    <s v="AVSS 0.3SQ(완제품)"/>
    <s v="A/R송장 (IN)"/>
    <n v="9000"/>
    <s v="M"/>
    <n v="29.79"/>
    <n v="0.28999999999999998"/>
    <n v="2646.9"/>
  </r>
  <r>
    <x v="3"/>
    <s v="顾客"/>
    <s v="內需"/>
    <s v="-無-"/>
    <s v="C00001"/>
    <x v="2"/>
    <s v="江苏京信电子有限公司(Cable)"/>
    <s v="자동차(일반)"/>
    <s v="AVSS"/>
    <n v="100000955"/>
    <s v="AVSS"/>
    <s v="0.3SQ"/>
    <s v="G/O"/>
    <m/>
    <n v="1500"/>
    <s v="완제품"/>
    <s v="AVSS 0.3SQ(완제품)"/>
    <s v="A/R송장 (IN)"/>
    <n v="9000"/>
    <s v="M"/>
    <n v="29.79"/>
    <n v="0.28999999999999998"/>
    <n v="2646.9"/>
  </r>
  <r>
    <x v="3"/>
    <s v="顾客"/>
    <s v="內需"/>
    <s v="-無-"/>
    <s v="C00001"/>
    <x v="2"/>
    <s v="江苏京信电子有限公司(Cable)"/>
    <s v="자동차(일반)"/>
    <s v="AVSS"/>
    <n v="100000929"/>
    <s v="AVSS"/>
    <s v="0.3SQ"/>
    <s v="Gr"/>
    <m/>
    <n v="1500"/>
    <s v="완제품"/>
    <s v="AVSS 0.3SQ(완제품)"/>
    <s v="A/R송장 (IN)"/>
    <n v="36000"/>
    <s v="M"/>
    <n v="119.16"/>
    <n v="0.28999999999999998"/>
    <n v="10587.6"/>
  </r>
  <r>
    <x v="3"/>
    <s v="顾客"/>
    <s v="內需"/>
    <s v="-無-"/>
    <s v="C00001"/>
    <x v="2"/>
    <s v="江苏京信电子有限公司(Cable)"/>
    <s v="자동차(일반)"/>
    <s v="AVSS"/>
    <n v="100000924"/>
    <s v="AVSS"/>
    <s v="0.3SQ"/>
    <s v="Gr/B"/>
    <m/>
    <n v="1500"/>
    <s v="완제품"/>
    <s v="AVSS 0.3SQ(완제품)"/>
    <s v="A/R송장 (IN)"/>
    <n v="6000"/>
    <s v="M"/>
    <n v="19.86"/>
    <n v="0.28999999999999998"/>
    <n v="1764.6"/>
  </r>
  <r>
    <x v="3"/>
    <s v="顾客"/>
    <s v="內需"/>
    <s v="-無-"/>
    <s v="C00001"/>
    <x v="2"/>
    <s v="江苏京信电子有限公司(Cable)"/>
    <s v="자동차(일반)"/>
    <s v="AVSS"/>
    <n v="100000925"/>
    <s v="AVSS"/>
    <s v="0.3SQ"/>
    <s v="Gr/O"/>
    <m/>
    <n v="1500"/>
    <s v="완제품"/>
    <s v="AVSS 0.3SQ(완제품)"/>
    <s v="A/R송장 (IN)"/>
    <n v="13400"/>
    <s v="M"/>
    <n v="44.35"/>
    <n v="0.28999999999999998"/>
    <n v="3940.94"/>
  </r>
  <r>
    <x v="3"/>
    <s v="顾客"/>
    <s v="內需"/>
    <s v="-無-"/>
    <s v="C00001"/>
    <x v="2"/>
    <s v="江苏京信电子有限公司(Cable)"/>
    <s v="자동차(일반)"/>
    <s v="AVSS"/>
    <n v="100000962"/>
    <s v="AVSS"/>
    <s v="0.3SQ"/>
    <s v="L/B"/>
    <m/>
    <n v="1500"/>
    <s v="완제품"/>
    <s v="AVSS 0.3SQ(완제품)"/>
    <s v="A/R송장 (IN)"/>
    <n v="13500"/>
    <s v="M"/>
    <n v="44.69"/>
    <n v="0.28999999999999998"/>
    <n v="3970.35"/>
  </r>
  <r>
    <x v="3"/>
    <s v="顾客"/>
    <s v="內需"/>
    <s v="-無-"/>
    <s v="C00001"/>
    <x v="2"/>
    <s v="江苏京信电子有限公司(Cable)"/>
    <s v="자동차(일반)"/>
    <s v="AVSS"/>
    <n v="100000963"/>
    <s v="AVSS"/>
    <s v="0.3SQ"/>
    <s v="L/O"/>
    <m/>
    <n v="1500"/>
    <s v="완제품"/>
    <s v="AVSS 0.3SQ(완제품)"/>
    <s v="A/R송장 (IN)"/>
    <n v="13500"/>
    <s v="M"/>
    <n v="44.69"/>
    <n v="0.28999999999999998"/>
    <n v="3970.35"/>
  </r>
  <r>
    <x v="3"/>
    <s v="顾客"/>
    <s v="內需"/>
    <s v="-無-"/>
    <s v="C00001"/>
    <x v="2"/>
    <s v="江苏京信电子有限公司(Cable)"/>
    <s v="자동차(일반)"/>
    <s v="AVSS"/>
    <n v="100000945"/>
    <s v="AVSS"/>
    <s v="0.3SQ"/>
    <s v="O/B"/>
    <m/>
    <n v="1500"/>
    <s v="완제품"/>
    <s v="AVSS 0.3SQ(완제품)"/>
    <s v="A/R송장 (IN)"/>
    <n v="10500"/>
    <s v="M"/>
    <n v="34.76"/>
    <n v="0.28999999999999998"/>
    <n v="3088.05"/>
  </r>
  <r>
    <x v="3"/>
    <s v="顾客"/>
    <s v="內需"/>
    <s v="-無-"/>
    <s v="C00001"/>
    <x v="2"/>
    <s v="江苏京信电子有限公司(Cable)"/>
    <s v="자동차(일반)"/>
    <s v="AVSS"/>
    <n v="100000969"/>
    <s v="AVSS"/>
    <s v="0.3SQ"/>
    <s v="P/B"/>
    <m/>
    <n v="1500"/>
    <s v="완제품"/>
    <s v="AVSS 0.3SQ(완제품)"/>
    <s v="A/R송장 (IN)"/>
    <n v="18000"/>
    <s v="M"/>
    <n v="59.58"/>
    <n v="0.28999999999999998"/>
    <n v="5293.8"/>
  </r>
  <r>
    <x v="3"/>
    <s v="顾客"/>
    <s v="內需"/>
    <s v="-無-"/>
    <s v="C00001"/>
    <x v="2"/>
    <s v="江苏京信电子有限公司(Cable)"/>
    <s v="자동차(일반)"/>
    <s v="AVSS"/>
    <n v="100000973"/>
    <s v="AVSS"/>
    <s v="0.3SQ"/>
    <s v="R/B"/>
    <m/>
    <n v="1500"/>
    <s v="완제품"/>
    <s v="AVSS 0.3SQ(완제품)"/>
    <s v="A/R송장 (IN)"/>
    <n v="12000"/>
    <s v="M"/>
    <n v="39.72"/>
    <n v="0.28999999999999998"/>
    <n v="3529.2"/>
  </r>
  <r>
    <x v="3"/>
    <s v="顾客"/>
    <s v="內需"/>
    <s v="-無-"/>
    <s v="C00001"/>
    <x v="2"/>
    <s v="江苏京信电子有限公司(Cable)"/>
    <s v="자동차(일반)"/>
    <s v="AVSS"/>
    <n v="100000974"/>
    <s v="AVSS"/>
    <s v="0.3SQ"/>
    <s v="R/O"/>
    <m/>
    <n v="1500"/>
    <s v="완제품"/>
    <s v="AVSS 0.3SQ(완제품)"/>
    <s v="A/R송장 (IN)"/>
    <n v="16500"/>
    <s v="M"/>
    <n v="54.62"/>
    <n v="0.28999999999999998"/>
    <n v="4852.6499999999996"/>
  </r>
  <r>
    <x v="3"/>
    <s v="顾客"/>
    <s v="內需"/>
    <s v="-無-"/>
    <s v="C00001"/>
    <x v="2"/>
    <s v="江苏京信电子有限公司(Cable)"/>
    <s v="자동차(일반)"/>
    <s v="AVSS"/>
    <n v="100000986"/>
    <s v="AVSS"/>
    <s v="0.3SQ"/>
    <s v="W/B"/>
    <m/>
    <n v="1500"/>
    <s v="완제품"/>
    <s v="AVSS 0.3SQ(완제품)"/>
    <s v="A/R송장 (IN)"/>
    <n v="15000"/>
    <s v="M"/>
    <n v="49.65"/>
    <n v="0.28999999999999998"/>
    <n v="4411.5"/>
  </r>
  <r>
    <x v="3"/>
    <s v="顾客"/>
    <s v="內需"/>
    <s v="-無-"/>
    <s v="C00001"/>
    <x v="2"/>
    <s v="江苏京信电子有限公司(Cable)"/>
    <s v="자동차(일반)"/>
    <s v="AVSS"/>
    <n v="100000987"/>
    <s v="AVSS"/>
    <s v="0.3SQ"/>
    <s v="W/O"/>
    <m/>
    <n v="1500"/>
    <s v="완제품"/>
    <s v="AVSS 0.3SQ(완제품)"/>
    <s v="A/R송장 (IN)"/>
    <n v="19500"/>
    <s v="M"/>
    <n v="64.55"/>
    <n v="0.28999999999999998"/>
    <n v="5734.95"/>
  </r>
  <r>
    <x v="3"/>
    <s v="顾客"/>
    <s v="內需"/>
    <s v="-無-"/>
    <s v="C00001"/>
    <x v="2"/>
    <s v="江苏京信电子有限公司(Cable)"/>
    <s v="자동차(일반)"/>
    <s v="AVSS"/>
    <n v="100000993"/>
    <s v="AVSS"/>
    <s v="0.3SQ"/>
    <s v="Y/B"/>
    <m/>
    <n v="1500"/>
    <s v="완제품"/>
    <s v="AVSS 0.3SQ(완제품)"/>
    <s v="A/R송장 (IN)"/>
    <n v="7500"/>
    <s v="M"/>
    <n v="24.83"/>
    <n v="0.28999999999999998"/>
    <n v="2205.75"/>
  </r>
  <r>
    <x v="3"/>
    <s v="顾客"/>
    <s v="內需"/>
    <s v="-無-"/>
    <s v="C00001"/>
    <x v="2"/>
    <s v="江苏京信电子有限公司(Cable)"/>
    <s v="자동차(일반)"/>
    <s v="AVSS"/>
    <n v="100000995"/>
    <s v="AVSS"/>
    <s v="0.3SQ"/>
    <s v="Y/O"/>
    <m/>
    <n v="1500"/>
    <s v="완제품"/>
    <s v="AVSS 0.3SQ(완제품)"/>
    <s v="A/R송장 (IN)"/>
    <n v="12000"/>
    <s v="M"/>
    <n v="39.72"/>
    <n v="0.28999999999999998"/>
    <n v="3529.2"/>
  </r>
  <r>
    <x v="3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40000"/>
    <s v="M"/>
    <n v="132.4"/>
    <n v="0.28999999999999998"/>
    <n v="11764"/>
  </r>
  <r>
    <x v="3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32000"/>
    <s v="M"/>
    <n v="160.32"/>
    <n v="0.41"/>
    <n v="13110.4"/>
  </r>
  <r>
    <x v="3"/>
    <s v="顾客"/>
    <s v="內需"/>
    <s v="-無-"/>
    <s v="C00001"/>
    <x v="2"/>
    <s v="江苏京信电子有限公司(Cable)"/>
    <s v="자동차(일반)"/>
    <s v="AVSS"/>
    <n v="100000492"/>
    <s v="AVSS"/>
    <s v="0.5SQ"/>
    <s v="B/O"/>
    <m/>
    <n v="1000"/>
    <s v="완제품"/>
    <s v="AVSS 0.5SQ(완제품)"/>
    <s v="A/R송장 (IN)"/>
    <n v="2000"/>
    <s v="M"/>
    <n v="10.02"/>
    <n v="0.41"/>
    <n v="819.4"/>
  </r>
  <r>
    <x v="3"/>
    <s v="顾客"/>
    <s v="內需"/>
    <s v="-無-"/>
    <s v="C00001"/>
    <x v="2"/>
    <s v="江苏京信电子有限公司(Cable)"/>
    <s v="자동차(일반)"/>
    <s v="AVSS"/>
    <n v="100000514"/>
    <s v="AVSS"/>
    <s v="0.5SQ"/>
    <s v="Br"/>
    <m/>
    <n v="1000"/>
    <s v="완제품"/>
    <s v="AVSS 0.5SQ(완제품)"/>
    <s v="A/R송장 (IN)"/>
    <n v="13000"/>
    <s v="M"/>
    <n v="65.13"/>
    <n v="0.41"/>
    <n v="5326.1"/>
  </r>
  <r>
    <x v="3"/>
    <s v="顾客"/>
    <s v="內需"/>
    <s v="-無-"/>
    <s v="C00001"/>
    <x v="2"/>
    <s v="江苏京信电子有限公司(Cable)"/>
    <s v="자동차(일반)"/>
    <s v="AVSS"/>
    <n v="100000541"/>
    <s v="AVSS"/>
    <s v="0.5SQ"/>
    <s v="G"/>
    <m/>
    <n v="1000"/>
    <s v="완제품"/>
    <s v="AVSS 0.5SQ(완제품)"/>
    <s v="A/R송장 (IN)"/>
    <n v="23000"/>
    <s v="M"/>
    <n v="115.23"/>
    <n v="0.41"/>
    <n v="9423.1"/>
  </r>
  <r>
    <x v="3"/>
    <s v="顾客"/>
    <s v="內需"/>
    <s v="-無-"/>
    <s v="C00001"/>
    <x v="2"/>
    <s v="江苏京信电子有限公司(Cable)"/>
    <s v="자동차(일반)"/>
    <s v="AVSS"/>
    <n v="100000535"/>
    <s v="AVSS"/>
    <s v="0.5SQ"/>
    <s v="G/O"/>
    <m/>
    <n v="1000"/>
    <s v="완제품"/>
    <s v="AVSS 0.5SQ(완제품)"/>
    <s v="A/R송장 (IN)"/>
    <n v="2000"/>
    <s v="M"/>
    <n v="10.02"/>
    <n v="0.41"/>
    <n v="819.4"/>
  </r>
  <r>
    <x v="3"/>
    <s v="顾客"/>
    <s v="內需"/>
    <s v="-無-"/>
    <s v="C00001"/>
    <x v="2"/>
    <s v="江苏京信电子有限公司(Cable)"/>
    <s v="자동차(일반)"/>
    <s v="AVSS"/>
    <n v="100000489"/>
    <s v="AVSS"/>
    <s v="0.5SQ"/>
    <s v="Gr"/>
    <m/>
    <n v="1000"/>
    <s v="완제품"/>
    <s v="AVSS 0.5SQ(완제품)"/>
    <s v="A/R송장 (IN)"/>
    <n v="2000"/>
    <s v="M"/>
    <n v="10.02"/>
    <n v="0.41"/>
    <n v="819.4"/>
  </r>
  <r>
    <x v="3"/>
    <s v="顾客"/>
    <s v="內需"/>
    <s v="-無-"/>
    <s v="C00001"/>
    <x v="2"/>
    <s v="江苏京信电子有限公司(Cable)"/>
    <s v="자동차(일반)"/>
    <s v="AVSS"/>
    <n v="100000482"/>
    <s v="AVSS"/>
    <s v="0.5SQ"/>
    <s v="Gr/O"/>
    <m/>
    <n v="1000"/>
    <s v="완제품"/>
    <s v="AVSS 0.5SQ(완제품)"/>
    <s v="A/R송장 (IN)"/>
    <n v="3000"/>
    <s v="M"/>
    <n v="15.03"/>
    <n v="0.41"/>
    <n v="1229.0999999999999"/>
  </r>
  <r>
    <x v="3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10000"/>
    <s v="M"/>
    <n v="50.1"/>
    <n v="0.41"/>
    <n v="4097"/>
  </r>
  <r>
    <x v="3"/>
    <s v="顾客"/>
    <s v="內需"/>
    <s v="-無-"/>
    <s v="C00001"/>
    <x v="2"/>
    <s v="江苏京信电子有限公司(Cable)"/>
    <s v="자동차(일반)"/>
    <s v="AVSS"/>
    <n v="100000546"/>
    <s v="AVSS"/>
    <s v="0.5SQ"/>
    <s v="L/B"/>
    <m/>
    <n v="1000"/>
    <s v="완제품"/>
    <s v="AVSS 0.5SQ(완제품)"/>
    <s v="A/R송장 (IN)"/>
    <n v="2000"/>
    <s v="M"/>
    <n v="10.02"/>
    <n v="0.41"/>
    <n v="819.4"/>
  </r>
  <r>
    <x v="3"/>
    <s v="顾客"/>
    <s v="內需"/>
    <s v="-無-"/>
    <s v="C00001"/>
    <x v="2"/>
    <s v="江苏京信电子有限公司(Cable)"/>
    <s v="자동차(일반)"/>
    <s v="AVSS"/>
    <n v="100000549"/>
    <s v="AVSS"/>
    <s v="0.5SQ"/>
    <s v="L/O"/>
    <m/>
    <n v="1000"/>
    <s v="완제품"/>
    <s v="AVSS 0.5SQ(완제품)"/>
    <s v="A/R송장 (IN)"/>
    <n v="1000"/>
    <s v="M"/>
    <n v="5.01"/>
    <n v="0.41"/>
    <n v="409.7"/>
  </r>
  <r>
    <x v="3"/>
    <s v="顾客"/>
    <s v="內需"/>
    <s v="-無-"/>
    <s v="C00001"/>
    <x v="2"/>
    <s v="江苏京信电子有限公司(Cable)"/>
    <s v="자동차(일반)"/>
    <s v="AVSS"/>
    <n v="100000524"/>
    <s v="AVSS"/>
    <s v="0.5SQ"/>
    <s v="O"/>
    <m/>
    <n v="1000"/>
    <s v="완제품"/>
    <s v="AVSS 0.5SQ(완제품)"/>
    <s v="A/R송장 (IN)"/>
    <n v="7000"/>
    <s v="M"/>
    <n v="35.07"/>
    <n v="0.41"/>
    <n v="2867.9"/>
  </r>
  <r>
    <x v="3"/>
    <s v="顾客"/>
    <s v="內需"/>
    <s v="-無-"/>
    <s v="C00001"/>
    <x v="2"/>
    <s v="江苏京信电子有限公司(Cable)"/>
    <s v="자동차(일반)"/>
    <s v="AVSS"/>
    <n v="100000566"/>
    <s v="AVSS"/>
    <s v="0.5SQ"/>
    <s v="P"/>
    <m/>
    <n v="1000"/>
    <s v="완제품"/>
    <s v="AVSS 0.5SQ(완제품)"/>
    <s v="A/R송장 (IN)"/>
    <n v="4000"/>
    <s v="M"/>
    <n v="20.04"/>
    <n v="0.41"/>
    <n v="1638.8"/>
  </r>
  <r>
    <x v="3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18000"/>
    <s v="M"/>
    <n v="90.18"/>
    <n v="0.41"/>
    <n v="7374.6"/>
  </r>
  <r>
    <x v="3"/>
    <s v="顾客"/>
    <s v="內需"/>
    <s v="-無-"/>
    <s v="C00001"/>
    <x v="2"/>
    <s v="江苏京信电子有限公司(Cable)"/>
    <s v="자동차(일반)"/>
    <s v="AVSS"/>
    <n v="100000570"/>
    <s v="AVSS"/>
    <s v="0.5SQ"/>
    <s v="R/O"/>
    <m/>
    <n v="1000"/>
    <s v="완제품"/>
    <s v="AVSS 0.5SQ(완제품)"/>
    <s v="A/R송장 (IN)"/>
    <n v="2000"/>
    <s v="M"/>
    <n v="10.02"/>
    <n v="0.41"/>
    <n v="819.4"/>
  </r>
  <r>
    <x v="3"/>
    <s v="顾客"/>
    <s v="內需"/>
    <s v="-無-"/>
    <s v="C00001"/>
    <x v="2"/>
    <s v="江苏京信电子有限公司(Cable)"/>
    <s v="자동차(일반)"/>
    <s v="AVSS"/>
    <n v="100000605"/>
    <s v="AVSS"/>
    <s v="0.5SQ"/>
    <s v="W"/>
    <m/>
    <n v="1000"/>
    <s v="완제품"/>
    <s v="AVSS 0.5SQ(완제품)"/>
    <s v="A/R송장 (IN)"/>
    <n v="7000"/>
    <s v="M"/>
    <n v="35.07"/>
    <n v="0.41"/>
    <n v="2867.9"/>
  </r>
  <r>
    <x v="3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17000"/>
    <s v="M"/>
    <n v="85.17"/>
    <n v="0.41"/>
    <n v="6964.9"/>
  </r>
  <r>
    <x v="3"/>
    <s v="顾客"/>
    <s v="內需"/>
    <s v="-無-"/>
    <s v="C00001"/>
    <x v="2"/>
    <s v="江苏京信电子有限公司(Cable)"/>
    <s v="자동차(일반)"/>
    <s v="AVSS"/>
    <n v="100000611"/>
    <s v="AVSS"/>
    <s v="0.5SQ"/>
    <s v="Y/B"/>
    <m/>
    <n v="1000"/>
    <s v="완제품"/>
    <s v="AVSS 0.5SQ(완제품)"/>
    <s v="A/R송장 (IN)"/>
    <n v="6000"/>
    <s v="M"/>
    <n v="30.06"/>
    <n v="0.41"/>
    <n v="2458.1999999999998"/>
  </r>
  <r>
    <x v="3"/>
    <s v="顾客"/>
    <s v="內需"/>
    <s v="-無-"/>
    <s v="C00001"/>
    <x v="2"/>
    <s v="江苏京信电子有限公司(Cable)"/>
    <s v="자동차(일반)"/>
    <s v="AVSS"/>
    <n v="100000639"/>
    <s v="AVSS"/>
    <s v="0.85SQ"/>
    <s v="B"/>
    <m/>
    <n v="1000"/>
    <s v="완제품"/>
    <s v="AVSS 0.85SQ(완제품)"/>
    <s v="A/R송장 (IN)"/>
    <n v="12000"/>
    <s v="M"/>
    <n v="92.28"/>
    <n v="0.6"/>
    <n v="7212"/>
  </r>
  <r>
    <x v="3"/>
    <s v="顾客"/>
    <s v="內需"/>
    <s v="-無-"/>
    <s v="C00001"/>
    <x v="2"/>
    <s v="江苏京信电子有限公司(Cable)"/>
    <s v="자동차(일반)"/>
    <s v="AVSS"/>
    <n v="100000649"/>
    <s v="AVSS"/>
    <s v="0.85SQ"/>
    <s v="Br"/>
    <m/>
    <n v="1000"/>
    <s v="완제품"/>
    <s v="AVSS 0.85SQ(완제품)"/>
    <s v="A/R송장 (IN)"/>
    <n v="12000"/>
    <s v="M"/>
    <n v="92.28"/>
    <n v="0.6"/>
    <n v="7212"/>
  </r>
  <r>
    <x v="3"/>
    <s v="顾客"/>
    <s v="內需"/>
    <s v="-無-"/>
    <s v="C00001"/>
    <x v="2"/>
    <s v="江苏京信电子有限公司(Cable)"/>
    <s v="자동차(일반)"/>
    <s v="AVSS"/>
    <n v="100000677"/>
    <s v="AVSS"/>
    <s v="0.85SQ"/>
    <s v="G"/>
    <m/>
    <n v="1000"/>
    <s v="완제품"/>
    <s v="AVSS 0.85SQ(완제품)"/>
    <s v="A/R송장 (IN)"/>
    <n v="10000"/>
    <s v="M"/>
    <n v="76.900000000000006"/>
    <n v="0.6"/>
    <n v="6010"/>
  </r>
  <r>
    <x v="3"/>
    <s v="顾客"/>
    <s v="內需"/>
    <s v="-無-"/>
    <s v="C00001"/>
    <x v="2"/>
    <s v="江苏京信电子有限公司(Cable)"/>
    <s v="자동차(일반)"/>
    <s v="AVSS"/>
    <n v="100000629"/>
    <s v="AVSS"/>
    <s v="0.85SQ"/>
    <s v="Gr"/>
    <m/>
    <n v="1000"/>
    <s v="완제품"/>
    <s v="AVSS 0.85SQ(완제품)"/>
    <s v="A/R송장 (IN)"/>
    <n v="11000"/>
    <s v="M"/>
    <n v="84.59"/>
    <n v="0.6"/>
    <n v="6611"/>
  </r>
  <r>
    <x v="3"/>
    <s v="顾客"/>
    <s v="內需"/>
    <s v="-無-"/>
    <s v="C00001"/>
    <x v="2"/>
    <s v="江苏京信电子有限公司(Cable)"/>
    <s v="자동차(일반)"/>
    <s v="AVSS"/>
    <n v="100000688"/>
    <s v="AVSS"/>
    <s v="0.85SQ"/>
    <s v="L"/>
    <m/>
    <n v="1000"/>
    <s v="완제품"/>
    <s v="AVSS 0.85SQ(완제품)"/>
    <s v="A/R송장 (IN)"/>
    <n v="7000"/>
    <s v="M"/>
    <n v="53.83"/>
    <n v="0.6"/>
    <n v="4207"/>
  </r>
  <r>
    <x v="3"/>
    <s v="顾客"/>
    <s v="內需"/>
    <s v="-無-"/>
    <s v="C00001"/>
    <x v="2"/>
    <s v="江苏京信电子有限公司(Cable)"/>
    <s v="자동차(일반)"/>
    <s v="AVSS"/>
    <n v="100000657"/>
    <s v="AVSS"/>
    <s v="0.85SQ"/>
    <s v="O"/>
    <m/>
    <n v="1000"/>
    <s v="완제품"/>
    <s v="AVSS 0.85SQ(완제품)"/>
    <s v="A/R송장 (IN)"/>
    <n v="8000"/>
    <s v="M"/>
    <n v="61.52"/>
    <n v="0.6"/>
    <n v="4808"/>
  </r>
  <r>
    <x v="3"/>
    <s v="顾客"/>
    <s v="內需"/>
    <s v="-無-"/>
    <s v="C00001"/>
    <x v="2"/>
    <s v="江苏京信电子有限公司(Cable)"/>
    <s v="자동차(일반)"/>
    <s v="AVSS"/>
    <n v="100000696"/>
    <s v="AVSS"/>
    <s v="0.85SQ"/>
    <s v="P"/>
    <m/>
    <n v="1000"/>
    <s v="완제품"/>
    <s v="AVSS 0.85SQ(완제품)"/>
    <s v="A/R송장 (IN)"/>
    <n v="4000"/>
    <s v="M"/>
    <n v="30.76"/>
    <n v="0.6"/>
    <n v="2404"/>
  </r>
  <r>
    <x v="3"/>
    <s v="顾客"/>
    <s v="內需"/>
    <s v="-無-"/>
    <s v="C00001"/>
    <x v="2"/>
    <s v="江苏京信电子有限公司(Cable)"/>
    <s v="자동차(일반)"/>
    <s v="AVSS"/>
    <n v="100000706"/>
    <s v="AVSS"/>
    <s v="0.85SQ"/>
    <s v="R"/>
    <m/>
    <n v="1000"/>
    <s v="완제품"/>
    <s v="AVSS 0.85SQ(완제품)"/>
    <s v="A/R송장 (IN)"/>
    <n v="4000"/>
    <s v="M"/>
    <n v="30.76"/>
    <n v="0.6"/>
    <n v="2404"/>
  </r>
  <r>
    <x v="3"/>
    <s v="顾客"/>
    <s v="內需"/>
    <s v="-無-"/>
    <s v="C00001"/>
    <x v="2"/>
    <s v="江苏京信电子有限公司(Cable)"/>
    <s v="자동차(일반)"/>
    <s v="AVSS"/>
    <n v="100000729"/>
    <s v="AVSS"/>
    <s v="0.85SQ"/>
    <s v="W"/>
    <m/>
    <n v="1000"/>
    <s v="완제품"/>
    <s v="AVSS 0.85SQ(완제품)"/>
    <s v="A/R송장 (IN)"/>
    <n v="5000"/>
    <s v="M"/>
    <n v="38.450000000000003"/>
    <n v="0.6"/>
    <n v="3005"/>
  </r>
  <r>
    <x v="3"/>
    <s v="顾客"/>
    <s v="內需"/>
    <s v="-無-"/>
    <s v="C00001"/>
    <x v="2"/>
    <s v="江苏京信电子有限公司(Cable)"/>
    <s v="자동차(일반)"/>
    <s v="AVSS"/>
    <n v="100000741"/>
    <s v="AVSS"/>
    <s v="0.85SQ"/>
    <s v="Y"/>
    <m/>
    <n v="1000"/>
    <s v="완제품"/>
    <s v="AVSS 0.85SQ(완제품)"/>
    <s v="A/R송장 (IN)"/>
    <n v="2000"/>
    <s v="M"/>
    <n v="15.38"/>
    <n v="0.6"/>
    <n v="1202"/>
  </r>
  <r>
    <x v="3"/>
    <s v="顾客"/>
    <s v="內需"/>
    <s v="-無-"/>
    <s v="C00001"/>
    <x v="2"/>
    <s v="江苏京信电子有限公司(Cable)"/>
    <s v="자동차(일반)"/>
    <s v="AVSS"/>
    <n v="100000759"/>
    <s v="AVSS"/>
    <s v="1.25SQ"/>
    <s v="B"/>
    <m/>
    <n v="700"/>
    <s v="완제품"/>
    <s v="AVSS 1.25SQ(완제품)"/>
    <s v="A/R송장 (IN)"/>
    <n v="6300"/>
    <s v="M"/>
    <n v="71"/>
    <n v="0.84"/>
    <n v="5315.94"/>
  </r>
  <r>
    <x v="3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5600"/>
    <s v="M"/>
    <n v="63.11"/>
    <n v="0.84"/>
    <n v="4725.28"/>
  </r>
  <r>
    <x v="3"/>
    <s v="顾客"/>
    <s v="內需"/>
    <s v="-無-"/>
    <s v="C00001"/>
    <x v="2"/>
    <s v="江苏京信电子有限公司(Cable)"/>
    <s v="자동차(일반)"/>
    <s v="AVSS"/>
    <n v="100000787"/>
    <s v="AVSS"/>
    <s v="1.25SQ"/>
    <s v="G"/>
    <m/>
    <n v="700"/>
    <s v="완제품"/>
    <s v="AVSS 1.25SQ(완제품)"/>
    <s v="A/R송장 (IN)"/>
    <n v="5600"/>
    <s v="M"/>
    <n v="63.11"/>
    <n v="0.84"/>
    <n v="4725.28"/>
  </r>
  <r>
    <x v="3"/>
    <s v="顾客"/>
    <s v="內需"/>
    <s v="-無-"/>
    <s v="C00001"/>
    <x v="2"/>
    <s v="江苏京信电子有限公司(Cable)"/>
    <s v="자동차(일반)"/>
    <s v="AVSS"/>
    <n v="100000750"/>
    <s v="AVSS"/>
    <s v="1.25SQ"/>
    <s v="Gr"/>
    <m/>
    <n v="700"/>
    <s v="완제품"/>
    <s v="AVSS 1.25SQ(완제품)"/>
    <s v="A/R송장 (IN)"/>
    <n v="3500"/>
    <s v="M"/>
    <n v="39.450000000000003"/>
    <n v="0.84"/>
    <n v="2953.3"/>
  </r>
  <r>
    <x v="3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4200"/>
    <s v="M"/>
    <n v="47.33"/>
    <n v="0.84"/>
    <n v="3543.96"/>
  </r>
  <r>
    <x v="3"/>
    <s v="顾客"/>
    <s v="內需"/>
    <s v="-無-"/>
    <s v="C00001"/>
    <x v="2"/>
    <s v="江苏京信电子有限公司(Cable)"/>
    <s v="자동차(일반)"/>
    <s v="AVSS"/>
    <n v="100000773"/>
    <s v="AVSS"/>
    <s v="1.25SQ"/>
    <s v="O"/>
    <m/>
    <n v="700"/>
    <s v="완제품"/>
    <s v="AVSS 1.25SQ(완제품)"/>
    <s v="A/R송장 (IN)"/>
    <n v="3500"/>
    <s v="M"/>
    <n v="39.450000000000003"/>
    <n v="0.84"/>
    <n v="2953.3"/>
  </r>
  <r>
    <x v="3"/>
    <s v="顾客"/>
    <s v="內需"/>
    <s v="-無-"/>
    <s v="C00001"/>
    <x v="2"/>
    <s v="江苏京信电子有限公司(Cable)"/>
    <s v="자동차(일반)"/>
    <s v="AVSS"/>
    <n v="100000801"/>
    <s v="AVSS"/>
    <s v="1.25SQ"/>
    <s v="P"/>
    <m/>
    <n v="700"/>
    <s v="완제품"/>
    <s v="AVSS 1.25SQ(완제품)"/>
    <s v="A/R송장 (IN)"/>
    <n v="6300"/>
    <s v="M"/>
    <n v="71"/>
    <n v="0.84"/>
    <n v="5315.94"/>
  </r>
  <r>
    <x v="3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4200"/>
    <s v="M"/>
    <n v="47.33"/>
    <n v="0.84"/>
    <n v="3543.96"/>
  </r>
  <r>
    <x v="3"/>
    <s v="顾客"/>
    <s v="內需"/>
    <s v="-無-"/>
    <s v="C00001"/>
    <x v="2"/>
    <s v="江苏京信电子有限公司(Cable)"/>
    <s v="자동차(일반)"/>
    <s v="AVSS"/>
    <n v="100000824"/>
    <s v="AVSS"/>
    <s v="1.25SQ"/>
    <s v="W"/>
    <m/>
    <n v="700"/>
    <s v="완제품"/>
    <s v="AVSS 1.25SQ(완제품)"/>
    <s v="A/R송장 (IN)"/>
    <n v="6300"/>
    <s v="M"/>
    <n v="71"/>
    <n v="0.84"/>
    <n v="5315.94"/>
  </r>
  <r>
    <x v="3"/>
    <s v="顾客"/>
    <s v="內需"/>
    <s v="-無-"/>
    <s v="C00001"/>
    <x v="2"/>
    <s v="江苏京信电子有限公司(Cable)"/>
    <s v="자동차(일반)"/>
    <s v="AVSS"/>
    <n v="100000833"/>
    <s v="AVSS"/>
    <s v="1.25SQ"/>
    <s v="Y"/>
    <m/>
    <n v="700"/>
    <s v="완제품"/>
    <s v="AVSS 1.25SQ(완제품)"/>
    <s v="A/R송장 (IN)"/>
    <n v="7000"/>
    <s v="M"/>
    <n v="78.89"/>
    <n v="0.84"/>
    <n v="5906.6"/>
  </r>
  <r>
    <x v="3"/>
    <s v="顾客"/>
    <s v="內需"/>
    <s v="-無-"/>
    <s v="C00001"/>
    <x v="2"/>
    <s v="江苏京信电子有限公司(Cable)"/>
    <s v="자동차(일반)"/>
    <s v="AVSS"/>
    <n v="100000862"/>
    <s v="AVSS"/>
    <s v="2SQ"/>
    <s v="G"/>
    <m/>
    <n v="500"/>
    <s v="완제품"/>
    <s v="AVSS 2SQ(완제품)"/>
    <s v="A/R송장 (IN)"/>
    <n v="1000"/>
    <s v="M"/>
    <n v="18.16"/>
    <n v="1.32"/>
    <n v="1321.7"/>
  </r>
  <r>
    <x v="3"/>
    <s v="顾客"/>
    <s v="內需"/>
    <s v="-無-"/>
    <s v="C00001"/>
    <x v="2"/>
    <s v="江苏京信电子有限公司(Cable)"/>
    <s v="자동차(일반)"/>
    <s v="AVSS"/>
    <n v="100000869"/>
    <s v="AVSS"/>
    <s v="2SQ"/>
    <s v="L"/>
    <m/>
    <n v="500"/>
    <s v="완제품"/>
    <s v="AVSS 2SQ(완제품)"/>
    <s v="A/R송장 (IN)"/>
    <n v="500"/>
    <s v="M"/>
    <n v="9.08"/>
    <n v="1.32"/>
    <n v="660.85"/>
  </r>
  <r>
    <x v="3"/>
    <s v="顾客"/>
    <s v="內需"/>
    <s v="-無-"/>
    <s v="C00001"/>
    <x v="2"/>
    <s v="江苏京信电子有限公司(Cable)"/>
    <s v="자동차(일반)"/>
    <s v="AVSS"/>
    <n v="100000852"/>
    <s v="AVSS"/>
    <s v="2SQ"/>
    <s v="O"/>
    <m/>
    <n v="500"/>
    <s v="완제품"/>
    <s v="AVSS 2SQ(완제품)"/>
    <s v="A/R송장 (IN)"/>
    <n v="500"/>
    <s v="M"/>
    <n v="9.08"/>
    <n v="1.32"/>
    <n v="660.85"/>
  </r>
  <r>
    <x v="3"/>
    <s v="顾客"/>
    <s v="內需"/>
    <s v="-無-"/>
    <s v="C00001"/>
    <x v="2"/>
    <s v="江苏京信电子有限公司(Cable)"/>
    <s v="자동차(일반)"/>
    <s v="AVSS"/>
    <n v="100000872"/>
    <s v="AVSS"/>
    <s v="2SQ"/>
    <s v="P"/>
    <m/>
    <n v="500"/>
    <s v="완제품"/>
    <s v="AVSS 2SQ(완제품)"/>
    <s v="A/R송장 (IN)"/>
    <n v="1500"/>
    <s v="M"/>
    <n v="27.24"/>
    <n v="1.32"/>
    <n v="1982.55"/>
  </r>
  <r>
    <x v="3"/>
    <s v="顾客"/>
    <s v="內需"/>
    <s v="-無-"/>
    <s v="C00001"/>
    <x v="2"/>
    <s v="江苏京信电子有限公司(Cable)"/>
    <s v="자동차(일반)"/>
    <s v="AVSS"/>
    <n v="100000880"/>
    <s v="AVSS"/>
    <s v="2SQ"/>
    <s v="R"/>
    <m/>
    <n v="500"/>
    <s v="완제품"/>
    <s v="AVSS 2SQ(완제품)"/>
    <s v="A/R송장 (IN)"/>
    <n v="4500"/>
    <s v="M"/>
    <n v="81.72"/>
    <n v="1.32"/>
    <n v="5947.65"/>
  </r>
  <r>
    <x v="3"/>
    <s v="顾客"/>
    <s v="內需"/>
    <s v="-無-"/>
    <s v="C00001"/>
    <x v="2"/>
    <s v="江苏京信电子有限公司(Cable)"/>
    <s v="자동차(일반)"/>
    <s v="AVSS"/>
    <n v="100000888"/>
    <s v="AVSS"/>
    <s v="2SQ"/>
    <s v="W"/>
    <m/>
    <n v="500"/>
    <s v="완제품"/>
    <s v="AVSS 2SQ(완제품)"/>
    <s v="A/R송장 (IN)"/>
    <n v="1000"/>
    <s v="M"/>
    <n v="18.16"/>
    <n v="1.32"/>
    <n v="1321.7"/>
  </r>
  <r>
    <x v="3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3000"/>
    <s v="M"/>
    <n v="9.93"/>
    <n v="0.28999999999999998"/>
    <n v="882.3"/>
  </r>
  <r>
    <x v="3"/>
    <s v="顾客"/>
    <s v="內需"/>
    <s v="-無-"/>
    <s v="C00001"/>
    <x v="2"/>
    <s v="江苏京信电子有限公司(Cable)"/>
    <s v="자동차(일반)"/>
    <s v="AVSS"/>
    <n v="100000938"/>
    <s v="AVSS"/>
    <s v="0.3SQ"/>
    <s v="Br/O"/>
    <m/>
    <n v="1500"/>
    <s v="완제품"/>
    <s v="AVSS 0.3SQ(완제품)"/>
    <s v="A/R송장 (IN)"/>
    <n v="1500"/>
    <s v="M"/>
    <n v="4.97"/>
    <n v="0.28999999999999998"/>
    <n v="441.15"/>
  </r>
  <r>
    <x v="3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00954"/>
    <s v="AVSS"/>
    <s v="0.3SQ"/>
    <s v="G/B"/>
    <m/>
    <n v="1500"/>
    <s v="완제품"/>
    <s v="AVSS 0.3SQ(완제품)"/>
    <s v="A/R송장 (IN)"/>
    <n v="3000"/>
    <s v="M"/>
    <n v="9.93"/>
    <n v="0.28999999999999998"/>
    <n v="882.3"/>
  </r>
  <r>
    <x v="3"/>
    <s v="顾客"/>
    <s v="內需"/>
    <s v="-無-"/>
    <s v="C00001"/>
    <x v="2"/>
    <s v="江苏京信电子有限公司(Cable)"/>
    <s v="자동차(일반)"/>
    <s v="AVSS"/>
    <n v="100000955"/>
    <s v="AVSS"/>
    <s v="0.3SQ"/>
    <s v="G/O"/>
    <m/>
    <n v="1500"/>
    <s v="완제품"/>
    <s v="AVSS 0.3SQ(완제품)"/>
    <s v="A/R송장 (IN)"/>
    <n v="9000"/>
    <s v="M"/>
    <n v="29.79"/>
    <n v="0.28999999999999998"/>
    <n v="2646.9"/>
  </r>
  <r>
    <x v="3"/>
    <s v="顾客"/>
    <s v="內需"/>
    <s v="-無-"/>
    <s v="C00001"/>
    <x v="2"/>
    <s v="江苏京信电子有限公司(Cable)"/>
    <s v="자동차(일반)"/>
    <s v="AVSS"/>
    <n v="100000929"/>
    <s v="AVSS"/>
    <s v="0.3SQ"/>
    <s v="Gr"/>
    <m/>
    <n v="1500"/>
    <s v="완제품"/>
    <s v="AVSS 0.3SQ(완제품)"/>
    <s v="A/R송장 (IN)"/>
    <n v="6000"/>
    <s v="M"/>
    <n v="19.86"/>
    <n v="0.28999999999999998"/>
    <n v="1764.6"/>
  </r>
  <r>
    <x v="3"/>
    <s v="顾客"/>
    <s v="內需"/>
    <s v="-無-"/>
    <s v="C00001"/>
    <x v="2"/>
    <s v="江苏京信电子有限公司(Cable)"/>
    <s v="자동차(일반)"/>
    <s v="AVSS"/>
    <n v="100000924"/>
    <s v="AVSS"/>
    <s v="0.3SQ"/>
    <s v="Gr/B"/>
    <m/>
    <n v="1500"/>
    <s v="완제품"/>
    <s v="AVSS 0.3SQ(완제품)"/>
    <s v="A/R송장 (IN)"/>
    <n v="3000"/>
    <s v="M"/>
    <n v="9.93"/>
    <n v="0.28999999999999998"/>
    <n v="882.3"/>
  </r>
  <r>
    <x v="3"/>
    <s v="顾客"/>
    <s v="內需"/>
    <s v="-無-"/>
    <s v="C00001"/>
    <x v="2"/>
    <s v="江苏京信电子有限公司(Cable)"/>
    <s v="자동차(일반)"/>
    <s v="AVSS"/>
    <n v="100000925"/>
    <s v="AVSS"/>
    <s v="0.3SQ"/>
    <s v="Gr/O"/>
    <m/>
    <n v="1500"/>
    <s v="완제품"/>
    <s v="AVSS 0.3SQ(완제품)"/>
    <s v="A/R송장 (IN)"/>
    <n v="2400"/>
    <s v="M"/>
    <n v="7.94"/>
    <n v="0.28999999999999998"/>
    <n v="705.84"/>
  </r>
  <r>
    <x v="3"/>
    <s v="顾客"/>
    <s v="內需"/>
    <s v="-無-"/>
    <s v="C00001"/>
    <x v="2"/>
    <s v="江苏京信电子有限公司(Cable)"/>
    <s v="자동차(일반)"/>
    <s v="AVSS"/>
    <n v="100000962"/>
    <s v="AVSS"/>
    <s v="0.3SQ"/>
    <s v="L/B"/>
    <m/>
    <n v="1500"/>
    <s v="완제품"/>
    <s v="AVSS 0.3SQ(완제품)"/>
    <s v="A/R송장 (IN)"/>
    <n v="6000"/>
    <s v="M"/>
    <n v="19.86"/>
    <n v="0.28999999999999998"/>
    <n v="1764.6"/>
  </r>
  <r>
    <x v="3"/>
    <s v="顾客"/>
    <s v="內需"/>
    <s v="-無-"/>
    <s v="C00001"/>
    <x v="2"/>
    <s v="江苏京信电子有限公司(Cable)"/>
    <s v="자동차(일반)"/>
    <s v="AVSS"/>
    <n v="100000963"/>
    <s v="AVSS"/>
    <s v="0.3SQ"/>
    <s v="L/O"/>
    <m/>
    <n v="1500"/>
    <s v="완제품"/>
    <s v="AVSS 0.3SQ(완제품)"/>
    <s v="A/R송장 (IN)"/>
    <n v="3000"/>
    <s v="M"/>
    <n v="9.93"/>
    <n v="0.28999999999999998"/>
    <n v="882.3"/>
  </r>
  <r>
    <x v="3"/>
    <s v="顾客"/>
    <s v="內需"/>
    <s v="-無-"/>
    <s v="C00001"/>
    <x v="2"/>
    <s v="江苏京信电子有限公司(Cable)"/>
    <s v="자동차(일반)"/>
    <s v="AVSS"/>
    <n v="100000945"/>
    <s v="AVSS"/>
    <s v="0.3SQ"/>
    <s v="O/B"/>
    <m/>
    <n v="1500"/>
    <s v="완제품"/>
    <s v="AVSS 0.3SQ(완제품)"/>
    <s v="A/R송장 (IN)"/>
    <n v="3000"/>
    <s v="M"/>
    <n v="9.93"/>
    <n v="0.28999999999999998"/>
    <n v="882.3"/>
  </r>
  <r>
    <x v="3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00000969"/>
    <s v="AVSS"/>
    <s v="0.3SQ"/>
    <s v="P/B"/>
    <m/>
    <n v="1500"/>
    <s v="완제품"/>
    <s v="AVSS 0.3SQ(완제품)"/>
    <s v="A/R송장 (IN)"/>
    <n v="3000"/>
    <s v="M"/>
    <n v="9.93"/>
    <n v="0.28999999999999998"/>
    <n v="882.3"/>
  </r>
  <r>
    <x v="3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25500"/>
    <s v="M"/>
    <n v="84.41"/>
    <n v="0.28999999999999998"/>
    <n v="7499.55"/>
  </r>
  <r>
    <x v="3"/>
    <s v="顾客"/>
    <s v="內需"/>
    <s v="-無-"/>
    <s v="C00001"/>
    <x v="2"/>
    <s v="江苏京信电子有限公司(Cable)"/>
    <s v="자동차(일반)"/>
    <s v="AVSS"/>
    <n v="100000973"/>
    <s v="AVSS"/>
    <s v="0.3SQ"/>
    <s v="R/B"/>
    <m/>
    <n v="1500"/>
    <s v="완제품"/>
    <s v="AVSS 0.3SQ(완제품)"/>
    <s v="A/R송장 (IN)"/>
    <n v="6000"/>
    <s v="M"/>
    <n v="19.86"/>
    <n v="0.28999999999999998"/>
    <n v="1764.6"/>
  </r>
  <r>
    <x v="3"/>
    <s v="顾客"/>
    <s v="內需"/>
    <s v="-無-"/>
    <s v="C00001"/>
    <x v="2"/>
    <s v="江苏京信电子有限公司(Cable)"/>
    <s v="자동차(일반)"/>
    <s v="AVSS"/>
    <n v="100000974"/>
    <s v="AVSS"/>
    <s v="0.3SQ"/>
    <s v="R/O"/>
    <m/>
    <n v="1500"/>
    <s v="완제품"/>
    <s v="AVSS 0.3SQ(완제품)"/>
    <s v="A/R송장 (IN)"/>
    <n v="3000"/>
    <s v="M"/>
    <n v="9.93"/>
    <n v="0.28999999999999998"/>
    <n v="882.3"/>
  </r>
  <r>
    <x v="3"/>
    <s v="顾客"/>
    <s v="內需"/>
    <s v="-無-"/>
    <s v="C00001"/>
    <x v="2"/>
    <s v="江苏京信电子有限公司(Cable)"/>
    <s v="자동차(일반)"/>
    <s v="AVSS"/>
    <n v="100000986"/>
    <s v="AVSS"/>
    <s v="0.3SQ"/>
    <s v="W/B"/>
    <m/>
    <n v="1500"/>
    <s v="완제품"/>
    <s v="AVSS 0.3SQ(완제품)"/>
    <s v="A/R송장 (IN)"/>
    <n v="3000"/>
    <s v="M"/>
    <n v="9.93"/>
    <n v="0.28999999999999998"/>
    <n v="882.3"/>
  </r>
  <r>
    <x v="3"/>
    <s v="顾客"/>
    <s v="內需"/>
    <s v="-無-"/>
    <s v="C00001"/>
    <x v="2"/>
    <s v="江苏京信电子有限公司(Cable)"/>
    <s v="자동차(일반)"/>
    <s v="AVSS"/>
    <n v="100000987"/>
    <s v="AVSS"/>
    <s v="0.3SQ"/>
    <s v="W/O"/>
    <m/>
    <n v="1500"/>
    <s v="완제품"/>
    <s v="AVSS 0.3SQ(완제품)"/>
    <s v="A/R송장 (IN)"/>
    <n v="7500"/>
    <s v="M"/>
    <n v="24.83"/>
    <n v="0.28999999999999998"/>
    <n v="2205.75"/>
  </r>
  <r>
    <x v="3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10000"/>
    <s v="M"/>
    <n v="33.090000000000003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00993"/>
    <s v="AVSS"/>
    <s v="0.3SQ"/>
    <s v="Y/B"/>
    <m/>
    <n v="1500"/>
    <s v="완제품"/>
    <s v="AVSS 0.3SQ(완제품)"/>
    <s v="A/R송장 (IN)"/>
    <n v="10500"/>
    <s v="M"/>
    <n v="34.76"/>
    <n v="0.28999999999999998"/>
    <n v="3088.05"/>
  </r>
  <r>
    <x v="3"/>
    <s v="顾客"/>
    <s v="內需"/>
    <s v="-無-"/>
    <s v="C00001"/>
    <x v="2"/>
    <s v="江苏京信电子有限公司(Cable)"/>
    <s v="자동차(일반)"/>
    <s v="AVSS"/>
    <n v="100000995"/>
    <s v="AVSS"/>
    <s v="0.3SQ"/>
    <s v="Y/O"/>
    <m/>
    <n v="1500"/>
    <s v="완제품"/>
    <s v="AVSS 0.3SQ(완제품)"/>
    <s v="A/R송장 (IN)"/>
    <n v="4500"/>
    <s v="M"/>
    <n v="14.9"/>
    <n v="0.28999999999999998"/>
    <n v="1323.45"/>
  </r>
  <r>
    <x v="3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45000"/>
    <s v="M"/>
    <n v="225.45"/>
    <n v="0.41"/>
    <n v="18436.5"/>
  </r>
  <r>
    <x v="3"/>
    <s v="顾客"/>
    <s v="內需"/>
    <s v="-無-"/>
    <s v="C00001"/>
    <x v="2"/>
    <s v="江苏京信电子有限公司(Cable)"/>
    <s v="자동차(일반)"/>
    <s v="AVSS"/>
    <n v="100000514"/>
    <s v="AVSS"/>
    <s v="0.5SQ"/>
    <s v="Br"/>
    <m/>
    <n v="1000"/>
    <s v="완제품"/>
    <s v="AVSS 0.5SQ(완제품)"/>
    <s v="A/R송장 (IN)"/>
    <n v="3000"/>
    <s v="M"/>
    <n v="15.03"/>
    <n v="0.41"/>
    <n v="1229.0999999999999"/>
  </r>
  <r>
    <x v="3"/>
    <s v="顾客"/>
    <s v="內需"/>
    <s v="-無-"/>
    <s v="C00001"/>
    <x v="2"/>
    <s v="江苏京信电子有限公司(Cable)"/>
    <s v="자동차(일반)"/>
    <s v="AVSS"/>
    <n v="100000541"/>
    <s v="AVSS"/>
    <s v="0.5SQ"/>
    <s v="G"/>
    <m/>
    <n v="1000"/>
    <s v="완제품"/>
    <s v="AVSS 0.5SQ(완제품)"/>
    <s v="A/R송장 (IN)"/>
    <n v="9000"/>
    <s v="M"/>
    <n v="45.09"/>
    <n v="0.41"/>
    <n v="3687.3"/>
  </r>
  <r>
    <x v="3"/>
    <s v="顾客"/>
    <s v="內需"/>
    <s v="-無-"/>
    <s v="C00001"/>
    <x v="2"/>
    <s v="江苏京信电子有限公司(Cable)"/>
    <s v="자동차(일반)"/>
    <s v="AVSS"/>
    <n v="100000489"/>
    <s v="AVSS"/>
    <s v="0.5SQ"/>
    <s v="Gr"/>
    <m/>
    <n v="1000"/>
    <s v="완제품"/>
    <s v="AVSS 0.5SQ(완제품)"/>
    <s v="A/R송장 (IN)"/>
    <n v="3000"/>
    <s v="M"/>
    <n v="15.03"/>
    <n v="0.41"/>
    <n v="1229.0999999999999"/>
  </r>
  <r>
    <x v="3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5000"/>
    <s v="M"/>
    <n v="25.05"/>
    <n v="0.41"/>
    <n v="2048.5"/>
  </r>
  <r>
    <x v="3"/>
    <s v="顾客"/>
    <s v="內需"/>
    <s v="-無-"/>
    <s v="C00001"/>
    <x v="2"/>
    <s v="江苏京信电子有限公司(Cable)"/>
    <s v="자동차(일반)"/>
    <s v="AVSS"/>
    <n v="100000524"/>
    <s v="AVSS"/>
    <s v="0.5SQ"/>
    <s v="O"/>
    <m/>
    <n v="1000"/>
    <s v="완제품"/>
    <s v="AVSS 0.5SQ(완제품)"/>
    <s v="A/R송장 (IN)"/>
    <n v="4000"/>
    <s v="M"/>
    <n v="20.04"/>
    <n v="0.41"/>
    <n v="1638.8"/>
  </r>
  <r>
    <x v="3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22000"/>
    <s v="M"/>
    <n v="110.22"/>
    <n v="0.41"/>
    <n v="9013.4"/>
  </r>
  <r>
    <x v="3"/>
    <s v="顾客"/>
    <s v="內需"/>
    <s v="-無-"/>
    <s v="C00001"/>
    <x v="2"/>
    <s v="江苏京信电子有限公司(Cable)"/>
    <s v="자동차(일반)"/>
    <s v="AVSS"/>
    <n v="100000570"/>
    <s v="AVSS"/>
    <s v="0.5SQ"/>
    <s v="R/O"/>
    <m/>
    <n v="1000"/>
    <s v="완제품"/>
    <s v="AVSS 0.5SQ(완제품)"/>
    <s v="A/R송장 (IN)"/>
    <n v="2000"/>
    <s v="M"/>
    <n v="10.02"/>
    <n v="0.41"/>
    <n v="819.4"/>
  </r>
  <r>
    <x v="3"/>
    <s v="顾客"/>
    <s v="內需"/>
    <s v="-無-"/>
    <s v="C00001"/>
    <x v="2"/>
    <s v="江苏京信电子有限公司(Cable)"/>
    <s v="자동차(일반)"/>
    <s v="AVSS"/>
    <n v="100000605"/>
    <s v="AVSS"/>
    <s v="0.5SQ"/>
    <s v="W"/>
    <m/>
    <n v="1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2000"/>
    <s v="M"/>
    <n v="10.02"/>
    <n v="0.41"/>
    <n v="819.4"/>
  </r>
  <r>
    <x v="3"/>
    <s v="顾客"/>
    <s v="內需"/>
    <s v="-無-"/>
    <s v="C00001"/>
    <x v="2"/>
    <s v="江苏京信电子有限公司(Cable)"/>
    <s v="자동차(일반)"/>
    <s v="AVSS"/>
    <n v="100000639"/>
    <s v="AVSS"/>
    <s v="0.85SQ"/>
    <s v="B"/>
    <m/>
    <n v="1000"/>
    <s v="완제품"/>
    <s v="AVSS 0.85SQ(완제품)"/>
    <s v="A/R송장 (IN)"/>
    <n v="2000"/>
    <s v="M"/>
    <n v="15.38"/>
    <n v="0.6"/>
    <n v="1202"/>
  </r>
  <r>
    <x v="3"/>
    <s v="顾客"/>
    <s v="內需"/>
    <s v="-無-"/>
    <s v="C00001"/>
    <x v="2"/>
    <s v="江苏京信电子有限公司(Cable)"/>
    <s v="자동차(일반)"/>
    <s v="AVSS"/>
    <n v="100000649"/>
    <s v="AVSS"/>
    <s v="0.85SQ"/>
    <s v="Br"/>
    <m/>
    <n v="1000"/>
    <s v="완제품"/>
    <s v="AVSS 0.85SQ(완제품)"/>
    <s v="A/R송장 (IN)"/>
    <n v="8000"/>
    <s v="M"/>
    <n v="61.52"/>
    <n v="0.6"/>
    <n v="4808"/>
  </r>
  <r>
    <x v="3"/>
    <s v="顾客"/>
    <s v="內需"/>
    <s v="-無-"/>
    <s v="C00001"/>
    <x v="2"/>
    <s v="江苏京信电子有限公司(Cable)"/>
    <s v="자동차(일반)"/>
    <s v="AVSS"/>
    <n v="100000677"/>
    <s v="AVSS"/>
    <s v="0.85SQ"/>
    <s v="G"/>
    <m/>
    <n v="1000"/>
    <s v="완제품"/>
    <s v="AVSS 0.85SQ(완제품)"/>
    <s v="A/R송장 (IN)"/>
    <n v="3000"/>
    <s v="M"/>
    <n v="23.07"/>
    <n v="0.6"/>
    <n v="1803"/>
  </r>
  <r>
    <x v="3"/>
    <s v="顾客"/>
    <s v="內需"/>
    <s v="-無-"/>
    <s v="C00001"/>
    <x v="2"/>
    <s v="江苏京信电子有限公司(Cable)"/>
    <s v="자동차(일반)"/>
    <s v="AVSS"/>
    <n v="100000629"/>
    <s v="AVSS"/>
    <s v="0.85SQ"/>
    <s v="Gr"/>
    <m/>
    <n v="1000"/>
    <s v="완제품"/>
    <s v="AVSS 0.85SQ(완제품)"/>
    <s v="A/R송장 (IN)"/>
    <n v="9000"/>
    <s v="M"/>
    <n v="69.209999999999994"/>
    <n v="0.6"/>
    <n v="5409"/>
  </r>
  <r>
    <x v="3"/>
    <s v="顾客"/>
    <s v="內需"/>
    <s v="-無-"/>
    <s v="C00001"/>
    <x v="2"/>
    <s v="江苏京信电子有限公司(Cable)"/>
    <s v="자동차(일반)"/>
    <s v="AVSS"/>
    <n v="100000706"/>
    <s v="AVSS"/>
    <s v="0.85SQ"/>
    <s v="R"/>
    <m/>
    <n v="1000"/>
    <s v="완제품"/>
    <s v="AVSS 0.85SQ(완제품)"/>
    <s v="A/R송장 (IN)"/>
    <n v="2000"/>
    <s v="M"/>
    <n v="15.38"/>
    <n v="0.6"/>
    <n v="1202"/>
  </r>
  <r>
    <x v="3"/>
    <s v="顾客"/>
    <s v="內需"/>
    <s v="-無-"/>
    <s v="C00001"/>
    <x v="2"/>
    <s v="江苏京信电子有限公司(Cable)"/>
    <s v="자동차(일반)"/>
    <s v="AVSS"/>
    <n v="100000729"/>
    <s v="AVSS"/>
    <s v="0.85SQ"/>
    <s v="W"/>
    <m/>
    <n v="1000"/>
    <s v="완제품"/>
    <s v="AVSS 0.85SQ(완제품)"/>
    <s v="A/R송장 (IN)"/>
    <n v="3000"/>
    <s v="M"/>
    <n v="23.07"/>
    <n v="0.6"/>
    <n v="1803"/>
  </r>
  <r>
    <x v="3"/>
    <s v="顾客"/>
    <s v="內需"/>
    <s v="-無-"/>
    <s v="C00001"/>
    <x v="2"/>
    <s v="江苏京信电子有限公司(Cable)"/>
    <s v="자동차(일반)"/>
    <s v="AVSS"/>
    <n v="100000759"/>
    <s v="AVSS"/>
    <s v="1.25SQ"/>
    <s v="B"/>
    <m/>
    <n v="700"/>
    <s v="완제품"/>
    <s v="AVSS 1.25SQ(완제품)"/>
    <s v="A/R송장 (IN)"/>
    <n v="9100"/>
    <s v="M"/>
    <n v="102.56"/>
    <n v="0.84"/>
    <n v="7678.58"/>
  </r>
  <r>
    <x v="3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5600"/>
    <s v="M"/>
    <n v="63.11"/>
    <n v="0.84"/>
    <n v="4725.28"/>
  </r>
  <r>
    <x v="3"/>
    <s v="顾客"/>
    <s v="內需"/>
    <s v="-無-"/>
    <s v="C00001"/>
    <x v="2"/>
    <s v="江苏京信电子有限公司(Cable)"/>
    <s v="자동차(일반)"/>
    <s v="AVSS"/>
    <n v="100000787"/>
    <s v="AVSS"/>
    <s v="1.25SQ"/>
    <s v="G"/>
    <m/>
    <n v="700"/>
    <s v="완제품"/>
    <s v="AVSS 1.25SQ(완제품)"/>
    <s v="A/R송장 (IN)"/>
    <n v="8400"/>
    <s v="M"/>
    <n v="94.67"/>
    <n v="0.84"/>
    <n v="7087.92"/>
  </r>
  <r>
    <x v="3"/>
    <s v="顾客"/>
    <s v="內需"/>
    <s v="-無-"/>
    <s v="C00001"/>
    <x v="2"/>
    <s v="江苏京信电子有限公司(Cable)"/>
    <s v="자동차(일반)"/>
    <s v="AVSS"/>
    <n v="100000750"/>
    <s v="AVSS"/>
    <s v="1.25SQ"/>
    <s v="Gr"/>
    <m/>
    <n v="700"/>
    <s v="완제품"/>
    <s v="AVSS 1.25SQ(완제품)"/>
    <s v="A/R송장 (IN)"/>
    <n v="4900"/>
    <s v="M"/>
    <n v="55.22"/>
    <n v="0.84"/>
    <n v="4134.62"/>
  </r>
  <r>
    <x v="3"/>
    <s v="顾客"/>
    <s v="內需"/>
    <s v="-無-"/>
    <s v="C00001"/>
    <x v="2"/>
    <s v="江苏京信电子有限公司(Cable)"/>
    <s v="자동차(일반)"/>
    <s v="AVSS"/>
    <n v="100000773"/>
    <s v="AVSS"/>
    <s v="1.25SQ"/>
    <s v="O"/>
    <m/>
    <n v="700"/>
    <s v="완제품"/>
    <s v="AVSS 1.25SQ(완제품)"/>
    <s v="A/R송장 (IN)"/>
    <n v="1400"/>
    <s v="M"/>
    <n v="15.78"/>
    <n v="0.84"/>
    <n v="1181.32"/>
  </r>
  <r>
    <x v="3"/>
    <s v="顾客"/>
    <s v="內需"/>
    <s v="-無-"/>
    <s v="C00001"/>
    <x v="2"/>
    <s v="江苏京信电子有限公司(Cable)"/>
    <s v="자동차(일반)"/>
    <s v="AVSS"/>
    <n v="100000824"/>
    <s v="AVSS"/>
    <s v="1.25SQ"/>
    <s v="W"/>
    <m/>
    <n v="700"/>
    <s v="완제품"/>
    <s v="AVSS 1.25SQ(완제품)"/>
    <s v="A/R송장 (IN)"/>
    <n v="11200"/>
    <s v="M"/>
    <n v="126.22"/>
    <n v="0.84"/>
    <n v="9450.56"/>
  </r>
  <r>
    <x v="3"/>
    <s v="顾客"/>
    <s v="內需"/>
    <s v="-無-"/>
    <s v="C00001"/>
    <x v="2"/>
    <s v="江苏京信电子有限公司(Cable)"/>
    <s v="자동차(일반)"/>
    <s v="AVSS"/>
    <n v="100000872"/>
    <s v="AVSS"/>
    <s v="2SQ"/>
    <s v="P"/>
    <m/>
    <n v="500"/>
    <s v="완제품"/>
    <s v="AVSS 2SQ(완제품)"/>
    <s v="A/R송장 (IN)"/>
    <n v="2500"/>
    <s v="M"/>
    <n v="45.4"/>
    <n v="1.32"/>
    <n v="3304.25"/>
  </r>
  <r>
    <x v="3"/>
    <s v="顾客"/>
    <s v="內需"/>
    <s v="-無-"/>
    <s v="C00001"/>
    <x v="2"/>
    <s v="江苏京信电子有限公司(Cable)"/>
    <s v="자동차(일반)"/>
    <s v="AVSS"/>
    <n v="100000895"/>
    <s v="AVSS"/>
    <s v="2SQ"/>
    <s v="Y"/>
    <m/>
    <n v="500"/>
    <s v="완제품"/>
    <s v="AVSS 2SQ(완제품)"/>
    <s v="A/R송장 (IN)"/>
    <n v="500"/>
    <s v="M"/>
    <n v="9.08"/>
    <n v="1.32"/>
    <n v="660.85"/>
  </r>
  <r>
    <x v="3"/>
    <s v="顾客"/>
    <s v="內需"/>
    <s v="-無-"/>
    <s v="C00001"/>
    <x v="2"/>
    <s v="江苏京信电子有限公司(Cable)"/>
    <s v="자동차(일반)"/>
    <s v="AVSS"/>
    <n v="190000506"/>
    <s v="AVSS"/>
    <s v="0.3SQ"/>
    <s v="Gr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00804"/>
    <s v="AVSS"/>
    <s v="1.25SQ"/>
    <s v="R/O"/>
    <m/>
    <n v="700"/>
    <s v="완제품"/>
    <s v="AVSS 1.25SQ(완제품)"/>
    <s v="A/R송장 (IN)"/>
    <n v="1400"/>
    <s v="M"/>
    <n v="15.78"/>
    <n v="0.84"/>
    <n v="1181.32"/>
  </r>
  <r>
    <x v="3"/>
    <s v="顾客"/>
    <s v="內需"/>
    <s v="-無-"/>
    <s v="C00001"/>
    <x v="2"/>
    <s v="江苏京信电子有限公司(Cable)"/>
    <s v="자동차(일반)"/>
    <s v="AVSS"/>
    <n v="100019938"/>
    <s v="AVSS"/>
    <s v="1.25SQ"/>
    <s v="Y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00020092"/>
    <s v="AVSS"/>
    <s v="2SQ"/>
    <s v="P"/>
    <s v="NPS"/>
    <n v="3000"/>
    <s v="완제품"/>
    <s v="AVSS 2SQ(완제품)"/>
    <s v="A/R송장 (IN)"/>
    <n v="3000"/>
    <s v="M"/>
    <n v="54.48"/>
    <n v="1.32"/>
    <n v="3965.1"/>
  </r>
  <r>
    <x v="3"/>
    <s v="顾客"/>
    <s v="內需"/>
    <s v="-無-"/>
    <s v="C00001"/>
    <x v="2"/>
    <s v="江苏京信电子有限公司(Cable)"/>
    <s v="자동차(일반)"/>
    <s v="AVSS"/>
    <n v="100018217"/>
    <s v="AVSS"/>
    <s v="0.3SQ"/>
    <s v="G/B"/>
    <s v="NPS"/>
    <n v="10000"/>
    <s v="완제품"/>
    <s v="AVSS 0.3SQ(완제품)"/>
    <s v="A/R송장 (IN)"/>
    <n v="40000"/>
    <s v="M"/>
    <n v="132.4"/>
    <n v="0.28999999999999998"/>
    <n v="11764"/>
  </r>
  <r>
    <x v="3"/>
    <s v="顾客"/>
    <s v="內需"/>
    <s v="-無-"/>
    <s v="C00001"/>
    <x v="2"/>
    <s v="江苏京信电子有限公司(Cable)"/>
    <s v="자동차(일반)"/>
    <s v="AVSS"/>
    <n v="100019938"/>
    <s v="AVSS"/>
    <s v="1.25SQ"/>
    <s v="Y"/>
    <s v="NPS"/>
    <n v="5000"/>
    <s v="완제품"/>
    <s v="AVSS 1.25SQ(완제품)"/>
    <s v="A/R송장 (IN)"/>
    <n v="10000"/>
    <s v="M"/>
    <n v="112.7"/>
    <n v="0.84"/>
    <n v="8438"/>
  </r>
  <r>
    <x v="3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60000"/>
    <s v="M"/>
    <n v="198.54"/>
    <n v="0.28999999999999998"/>
    <n v="17646"/>
  </r>
  <r>
    <x v="3"/>
    <s v="顾客"/>
    <s v="內需"/>
    <s v="-無-"/>
    <s v="C00001"/>
    <x v="2"/>
    <s v="江苏京信电子有限公司(Cable)"/>
    <s v="자동차(일반)"/>
    <s v="AVSS"/>
    <n v="100020074"/>
    <s v="AVSS"/>
    <s v="0.5SQ"/>
    <s v="Y/B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60000"/>
    <s v="M"/>
    <n v="198.54"/>
    <n v="0.28999999999999998"/>
    <n v="17646"/>
  </r>
  <r>
    <x v="3"/>
    <s v="顾客"/>
    <s v="內需"/>
    <s v="-無-"/>
    <s v="C00001"/>
    <x v="2"/>
    <s v="江苏京信电子有限公司(Cable)"/>
    <s v="자동차(일반)"/>
    <s v="AVSS"/>
    <n v="100020065"/>
    <s v="AVSS"/>
    <s v="0.5SQ"/>
    <s v="Gr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00018187"/>
    <s v="AVSS"/>
    <s v="0.5SQ"/>
    <s v="R/B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90000381"/>
    <s v="AVSS"/>
    <s v="1.25SQ"/>
    <s v="P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90000382"/>
    <s v="AVSS"/>
    <s v="1.25SQ"/>
    <s v="R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90000379"/>
    <s v="AVSS"/>
    <s v="1.25SQ"/>
    <s v="G"/>
    <s v="NPS"/>
    <n v="5000"/>
    <s v="완제품"/>
    <s v="AVSS 1.25SQ(완제품)"/>
    <s v="A/R송장 (IN)"/>
    <n v="15000"/>
    <s v="M"/>
    <n v="169.05"/>
    <n v="0.84"/>
    <n v="12657"/>
  </r>
  <r>
    <x v="3"/>
    <s v="顾客"/>
    <s v="內需"/>
    <s v="-無-"/>
    <s v="C00001"/>
    <x v="2"/>
    <s v="江苏京信电子有限公司(Cable)"/>
    <s v="자동차(일반)"/>
    <s v="AVSS"/>
    <n v="190000376"/>
    <s v="AVSS"/>
    <s v="0.85SQ"/>
    <s v="P"/>
    <s v="NPS"/>
    <n v="7000"/>
    <s v="완제품"/>
    <s v="AVSS 0.85SQ(완제품)"/>
    <s v="A/R송장 (IN)"/>
    <n v="7000"/>
    <s v="M"/>
    <n v="53.91"/>
    <n v="0.6"/>
    <n v="4207"/>
  </r>
  <r>
    <x v="3"/>
    <s v="顾客"/>
    <s v="內需"/>
    <s v="-無-"/>
    <s v="C00001"/>
    <x v="2"/>
    <s v="江苏京信电子有限公司(Cable)"/>
    <s v="자동차(일반)"/>
    <s v="AVSS"/>
    <n v="190000381"/>
    <s v="AVSS"/>
    <s v="1.25SQ"/>
    <s v="P"/>
    <s v="NPS"/>
    <n v="5000"/>
    <s v="완제품"/>
    <s v="AVSS 1.25SQ(완제품)"/>
    <s v="A/R송장 (IN)"/>
    <n v="30000"/>
    <s v="M"/>
    <n v="338.1"/>
    <n v="0.84"/>
    <n v="25314"/>
  </r>
  <r>
    <x v="3"/>
    <s v="顾客"/>
    <s v="內需"/>
    <s v="-無-"/>
    <s v="C00001"/>
    <x v="2"/>
    <s v="江苏京信电子有限公司(Cable)"/>
    <s v="자동차(일반)"/>
    <s v="AVSS"/>
    <n v="190000486"/>
    <s v="AVSS"/>
    <s v="0.5SQ"/>
    <s v="R"/>
    <s v="NPS"/>
    <n v="8000"/>
    <s v="완제품"/>
    <s v="AVSS 0.5SQ(완제품)"/>
    <s v="A/R송장 (IN)"/>
    <n v="16000"/>
    <s v="M"/>
    <n v="80.209999999999994"/>
    <n v="0.41"/>
    <n v="6555.2"/>
  </r>
  <r>
    <x v="3"/>
    <s v="顾客"/>
    <s v="內需"/>
    <s v="-無-"/>
    <s v="C00001"/>
    <x v="2"/>
    <s v="江苏京信电子有限公司(Cable)"/>
    <s v="자동차(일반)"/>
    <s v="AVSS"/>
    <n v="190000385"/>
    <s v="AVSS"/>
    <s v="2SQ"/>
    <s v="G"/>
    <s v="NPS"/>
    <n v="3000"/>
    <s v="완제품"/>
    <s v="AVSS 2SQ(완제품)"/>
    <s v="A/R송장 (IN)"/>
    <n v="9000"/>
    <s v="M"/>
    <n v="163.44"/>
    <n v="1.32"/>
    <n v="11895.3"/>
  </r>
  <r>
    <x v="3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40000"/>
    <s v="M"/>
    <n v="132.4"/>
    <n v="0.28999999999999998"/>
    <n v="11764"/>
  </r>
  <r>
    <x v="3"/>
    <s v="顾客"/>
    <s v="內需"/>
    <s v="-無-"/>
    <s v="C00001"/>
    <x v="2"/>
    <s v="江苏京信电子有限公司(Cable)"/>
    <s v="자동차(일반)"/>
    <s v="AVSS"/>
    <n v="190000374"/>
    <s v="AVSS"/>
    <s v="0.85SQ"/>
    <s v="G"/>
    <s v="NPS"/>
    <n v="7000"/>
    <s v="완제품"/>
    <s v="AVSS 0.85SQ(완제품)"/>
    <s v="A/R송장 (IN)"/>
    <n v="7000"/>
    <s v="M"/>
    <n v="53.91"/>
    <n v="0.6"/>
    <n v="4207"/>
  </r>
  <r>
    <x v="3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90000"/>
    <s v="M"/>
    <n v="297.89999999999998"/>
    <n v="0.28999999999999998"/>
    <n v="26469"/>
  </r>
  <r>
    <x v="3"/>
    <s v="顾客"/>
    <s v="內需"/>
    <s v="-無-"/>
    <s v="C00001"/>
    <x v="2"/>
    <s v="江苏京信电子有限公司(Cable)"/>
    <s v="자동차(일반)"/>
    <s v="AVSS"/>
    <n v="190000484"/>
    <s v="AVSS"/>
    <s v="0.5SQ"/>
    <s v="B"/>
    <s v="NPS"/>
    <n v="8000"/>
    <s v="완제품"/>
    <s v="AVSS 0.5SQ(완제품)"/>
    <s v="A/R송장 (IN)"/>
    <n v="64000"/>
    <s v="M"/>
    <n v="320.83"/>
    <n v="0.41"/>
    <n v="26220.799999999999"/>
  </r>
  <r>
    <x v="3"/>
    <s v="顾客"/>
    <s v="內需"/>
    <s v="-無-"/>
    <s v="C00001"/>
    <x v="2"/>
    <s v="江苏京信电子有限公司(Cable)"/>
    <s v="자동차(일반)"/>
    <s v="AVSS"/>
    <n v="190000382"/>
    <s v="AVSS"/>
    <s v="1.25SQ"/>
    <s v="R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90000485"/>
    <s v="AVSS"/>
    <s v="0.5SQ"/>
    <s v="L"/>
    <s v="NPS"/>
    <n v="8000"/>
    <s v="완제품"/>
    <s v="AVSS 0.5SQ(완제품)"/>
    <s v="A/R송장 (IN)"/>
    <n v="24000"/>
    <s v="M"/>
    <n v="120.31"/>
    <n v="0.41"/>
    <n v="9832.7999999999993"/>
  </r>
  <r>
    <x v="3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60000"/>
    <s v="M"/>
    <n v="198.6"/>
    <n v="0.28999999999999998"/>
    <n v="17646"/>
  </r>
  <r>
    <x v="3"/>
    <s v="顾客"/>
    <s v="內需"/>
    <s v="-無-"/>
    <s v="C00001"/>
    <x v="2"/>
    <s v="江苏京信电子有限公司(Cable)"/>
    <s v="자동차(일반)"/>
    <s v="AVSS"/>
    <n v="190000506"/>
    <s v="AVSS"/>
    <s v="0.3SQ"/>
    <s v="Gr"/>
    <s v="NPS"/>
    <n v="10000"/>
    <s v="완제품"/>
    <s v="AVSS 0.3SQ(완제품)"/>
    <s v="A/R송장 (IN)"/>
    <n v="30000"/>
    <s v="M"/>
    <n v="99.3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90000373"/>
    <s v="AVSS"/>
    <s v="0.85SQ"/>
    <s v="B"/>
    <s v="NPS"/>
    <n v="7000"/>
    <s v="완제품"/>
    <s v="AVSS 0.85SQ(완제품)"/>
    <s v="A/R송장 (IN)"/>
    <n v="14000"/>
    <s v="M"/>
    <n v="107.83"/>
    <n v="0.6"/>
    <n v="8414"/>
  </r>
  <r>
    <x v="3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40000"/>
    <s v="M"/>
    <n v="132.4"/>
    <n v="0.28999999999999998"/>
    <n v="11764"/>
  </r>
  <r>
    <x v="3"/>
    <s v="顾客"/>
    <s v="內需"/>
    <s v="-無-"/>
    <s v="C00001"/>
    <x v="2"/>
    <s v="江苏京信电子有限公司(Cable)"/>
    <s v="자동차(일반)"/>
    <s v="AVSS"/>
    <n v="190000386"/>
    <s v="AVSS"/>
    <s v="2SQ"/>
    <s v="R"/>
    <s v="NPS"/>
    <n v="3000"/>
    <s v="완제품"/>
    <s v="AVSS 2SQ(완제품)"/>
    <s v="A/R송장 (IN)"/>
    <n v="3000"/>
    <s v="M"/>
    <n v="54.48"/>
    <n v="1.32"/>
    <n v="3965.1"/>
  </r>
  <r>
    <x v="3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50000"/>
    <s v="M"/>
    <n v="165.5"/>
    <n v="0.28999999999999998"/>
    <n v="14705"/>
  </r>
  <r>
    <x v="3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40000"/>
    <s v="M"/>
    <n v="132.4"/>
    <n v="0.28999999999999998"/>
    <n v="11764"/>
  </r>
  <r>
    <x v="3"/>
    <s v="顾客"/>
    <s v="內需"/>
    <s v="-無-"/>
    <s v="C00001"/>
    <x v="2"/>
    <s v="江苏京信电子有限公司(Cable)"/>
    <s v="자동차(일반)"/>
    <s v="AVSS"/>
    <n v="100010702"/>
    <s v="AVSS"/>
    <s v="1.25SQ"/>
    <s v="Br"/>
    <s v="NPS"/>
    <n v="5000"/>
    <s v="완제품"/>
    <s v="AVSS 1.25SQ(완제품)"/>
    <s v="A/R송장 (IN)"/>
    <n v="20000"/>
    <s v="M"/>
    <n v="225.4"/>
    <n v="0.84"/>
    <n v="16876"/>
  </r>
  <r>
    <x v="3"/>
    <s v="顾客"/>
    <s v="內需"/>
    <s v="-無-"/>
    <s v="C00001"/>
    <x v="2"/>
    <s v="江苏京信电子有限公司(Cable)"/>
    <s v="자동차(일반)"/>
    <s v="AVSS"/>
    <n v="100011002"/>
    <s v="AVSS"/>
    <s v="0.3SQ"/>
    <s v="R/B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6000"/>
    <s v="M"/>
    <n v="19.86"/>
    <n v="0.28999999999999998"/>
    <n v="1764.6"/>
  </r>
  <r>
    <x v="3"/>
    <s v="顾客"/>
    <s v="內需"/>
    <s v="-無-"/>
    <s v="C00001"/>
    <x v="2"/>
    <s v="江苏京信电子有限公司(Cable)"/>
    <s v="자동차(일반)"/>
    <s v="AVSS"/>
    <n v="110000218"/>
    <s v="AVSS"/>
    <s v="0.5SQ"/>
    <s v="G"/>
    <s v="NPS"/>
    <n v="8000"/>
    <s v="완제품"/>
    <s v="AVSS 0.5SQ(완제품)"/>
    <s v="A/R송장 (IN)"/>
    <n v="16000"/>
    <s v="M"/>
    <n v="80.209999999999994"/>
    <n v="0.41"/>
    <n v="6555.2"/>
  </r>
  <r>
    <x v="3"/>
    <s v="顾客"/>
    <s v="內需"/>
    <s v="-無-"/>
    <s v="C00001"/>
    <x v="2"/>
    <s v="江苏京信电子有限公司(Cable)"/>
    <s v="자동차(일반)"/>
    <s v="AVSS"/>
    <n v="100000933"/>
    <s v="AVSS"/>
    <s v="0.3SQ"/>
    <s v="B/R"/>
    <m/>
    <n v="1500"/>
    <s v="완제품"/>
    <s v="AVSS 0.3SQ(완제품)"/>
    <s v="A/R송장 (IN)"/>
    <n v="1500"/>
    <s v="M"/>
    <n v="4.97"/>
    <n v="0.28999999999999998"/>
    <n v="441.15"/>
  </r>
  <r>
    <x v="3"/>
    <s v="顾客"/>
    <s v="內需"/>
    <s v="-無-"/>
    <s v="C00001"/>
    <x v="2"/>
    <s v="江苏京信电子有限公司(Cable)"/>
    <s v="자동차(일반)"/>
    <s v="AVSS"/>
    <n v="100010696"/>
    <s v="AVSS"/>
    <s v="1.25SQ"/>
    <s v="W"/>
    <s v="NPS"/>
    <n v="5000"/>
    <s v="완제품"/>
    <s v="AVSS 1.25SQ(완제품)"/>
    <s v="A/R송장 (IN)"/>
    <n v="10000"/>
    <s v="M"/>
    <n v="112.7"/>
    <n v="0.84"/>
    <n v="8438"/>
  </r>
  <r>
    <x v="3"/>
    <s v="顾客"/>
    <s v="內需"/>
    <s v="-無-"/>
    <s v="C00001"/>
    <x v="2"/>
    <s v="江苏京信电子有限公司(Cable)"/>
    <s v="자동차(일반)"/>
    <s v="AVSS"/>
    <n v="100010698"/>
    <s v="AVSS"/>
    <s v="1.25SQ"/>
    <s v="L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11006"/>
    <s v="AVSS"/>
    <s v="0.3SQ"/>
    <s v="G/O"/>
    <s v="NPS"/>
    <n v="10000"/>
    <s v="완제품"/>
    <s v="AVSS 0.3SQ(완제품)"/>
    <s v="A/R송장 (IN)"/>
    <n v="30000"/>
    <s v="M"/>
    <n v="99.3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00011020"/>
    <s v="AVSS"/>
    <s v="0.5SQ"/>
    <s v="G/B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00000658"/>
    <s v="AVSS"/>
    <s v="0.85SQ"/>
    <s v="O"/>
    <s v="NPS"/>
    <n v="7000"/>
    <s v="완제품"/>
    <s v="AVSS 0.85SQ(완제품)"/>
    <s v="A/R송장 (IN)"/>
    <n v="21000"/>
    <s v="M"/>
    <n v="161.49"/>
    <n v="0.6"/>
    <n v="12621"/>
  </r>
  <r>
    <x v="3"/>
    <s v="顾客"/>
    <s v="內需"/>
    <s v="-無-"/>
    <s v="C00001"/>
    <x v="2"/>
    <s v="江苏京信电子有限公司(Cable)"/>
    <s v="자동차(일반)"/>
    <s v="AVSS"/>
    <n v="100000730"/>
    <s v="AVSS"/>
    <s v="0.85SQ"/>
    <s v="W"/>
    <s v="NPS"/>
    <n v="7000"/>
    <s v="완제품"/>
    <s v="AVSS 0.85SQ(완제품)"/>
    <s v="A/R송장 (IN)"/>
    <n v="42000"/>
    <s v="M"/>
    <n v="322.98"/>
    <n v="0.6"/>
    <n v="25242"/>
  </r>
  <r>
    <x v="3"/>
    <s v="顾客"/>
    <s v="內需"/>
    <s v="-無-"/>
    <s v="C00001"/>
    <x v="2"/>
    <s v="江苏京信电子有限公司(Cable)"/>
    <s v="자동차(일반)"/>
    <s v="AVSS"/>
    <n v="100010696"/>
    <s v="AVSS"/>
    <s v="1.25SQ"/>
    <s v="W"/>
    <s v="NPS"/>
    <n v="5000"/>
    <s v="완제품"/>
    <s v="AVSS 1.25SQ(완제품)"/>
    <s v="A/R송장 (IN)"/>
    <n v="25000"/>
    <s v="M"/>
    <n v="281.75"/>
    <n v="0.84"/>
    <n v="21095"/>
  </r>
  <r>
    <x v="3"/>
    <s v="顾客"/>
    <s v="內需"/>
    <s v="-無-"/>
    <s v="C00001"/>
    <x v="2"/>
    <s v="江苏京信电子有限公司(Cable)"/>
    <s v="자동차(일반)"/>
    <s v="AVSS"/>
    <n v="100000630"/>
    <s v="AVSS"/>
    <s v="0.85SQ"/>
    <s v="Gr"/>
    <s v="NPS"/>
    <n v="7000"/>
    <s v="완제품"/>
    <s v="AVSS 0.85SQ(완제품)"/>
    <s v="A/R송장 (IN)"/>
    <n v="28000"/>
    <s v="M"/>
    <n v="215.32"/>
    <n v="0.6"/>
    <n v="16828"/>
  </r>
  <r>
    <x v="3"/>
    <s v="顾客"/>
    <s v="內需"/>
    <s v="-無-"/>
    <s v="C00001"/>
    <x v="2"/>
    <s v="江苏京信电子有限公司(Cable)"/>
    <s v="자동차(일반)"/>
    <s v="AVSS"/>
    <n v="100011010"/>
    <s v="AVSS"/>
    <s v="0.3SQ"/>
    <s v="L/O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00011007"/>
    <s v="AVSS"/>
    <s v="0.3SQ"/>
    <s v="Y/B"/>
    <s v="NPS"/>
    <n v="10000"/>
    <s v="완제품"/>
    <s v="AVSS 0.3SQ(완제품)"/>
    <s v="A/R송장 (IN)"/>
    <n v="30000"/>
    <s v="M"/>
    <n v="99.3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90000"/>
    <s v="M"/>
    <n v="297.89999999999998"/>
    <n v="0.28999999999999998"/>
    <n v="26469"/>
  </r>
  <r>
    <x v="3"/>
    <s v="顾客"/>
    <s v="內需"/>
    <s v="-無-"/>
    <s v="C00001"/>
    <x v="2"/>
    <s v="江苏京信电子有限公司(Cable)"/>
    <s v="자동차(일반)"/>
    <s v="AVSS"/>
    <n v="100011009"/>
    <s v="AVSS"/>
    <s v="0.3SQ"/>
    <s v="L/B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00011035"/>
    <s v="AVSS"/>
    <s v="1.25SQ"/>
    <s v="Gr"/>
    <s v="NPS"/>
    <n v="5000"/>
    <s v="완제품"/>
    <s v="AVSS 1.25SQ(완제품)"/>
    <s v="A/R송장 (IN)"/>
    <n v="10000"/>
    <s v="M"/>
    <n v="112.7"/>
    <n v="0.84"/>
    <n v="8438"/>
  </r>
  <r>
    <x v="3"/>
    <s v="顾客"/>
    <s v="內需"/>
    <s v="-無-"/>
    <s v="C00001"/>
    <x v="2"/>
    <s v="江苏京信电子有限公司(Cable)"/>
    <s v="자동차(일반)"/>
    <s v="AVSS"/>
    <n v="100011027"/>
    <s v="AVSS"/>
    <s v="0.5SQ"/>
    <s v="P"/>
    <s v="NPS"/>
    <n v="8000"/>
    <s v="완제품"/>
    <s v="AVSS 0.5SQ(완제품)"/>
    <s v="A/R송장 (IN)"/>
    <n v="16000"/>
    <s v="M"/>
    <n v="80.16"/>
    <n v="0.41"/>
    <n v="6555.2"/>
  </r>
  <r>
    <x v="3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80000"/>
    <s v="M"/>
    <n v="264.8"/>
    <n v="0.28999999999999998"/>
    <n v="23528"/>
  </r>
  <r>
    <x v="3"/>
    <s v="顾客"/>
    <s v="內需"/>
    <s v="-無-"/>
    <s v="C00001"/>
    <x v="2"/>
    <s v="江苏京信电子有限公司(Cable)"/>
    <s v="자동차(일반)"/>
    <s v="AVSS"/>
    <n v="100011033"/>
    <s v="AVSS"/>
    <s v="1.25SQ"/>
    <s v="B"/>
    <s v="NPS"/>
    <n v="5000"/>
    <s v="완제품"/>
    <s v="AVSS 1.25SQ(완제품)"/>
    <s v="A/R송장 (IN)"/>
    <n v="20000"/>
    <s v="M"/>
    <n v="225.4"/>
    <n v="0.84"/>
    <n v="16876"/>
  </r>
  <r>
    <x v="3"/>
    <s v="顾客"/>
    <s v="內需"/>
    <s v="-無-"/>
    <s v="C00001"/>
    <x v="2"/>
    <s v="江苏京信电子有限公司(Cable)"/>
    <s v="자동차(일반)"/>
    <s v="AVSS"/>
    <n v="100010698"/>
    <s v="AVSS"/>
    <s v="1.25SQ"/>
    <s v="L"/>
    <s v="NPS"/>
    <n v="5000"/>
    <s v="완제품"/>
    <s v="AVSS 1.25SQ(완제품)"/>
    <s v="A/R송장 (IN)"/>
    <n v="10000"/>
    <s v="M"/>
    <n v="112.7"/>
    <n v="0.84"/>
    <n v="8438"/>
  </r>
  <r>
    <x v="3"/>
    <s v="顾客"/>
    <s v="內需"/>
    <s v="-無-"/>
    <s v="C00001"/>
    <x v="2"/>
    <s v="江苏京信电子有限公司(Cable)"/>
    <s v="자동차(일반)"/>
    <s v="AVSS"/>
    <n v="100010697"/>
    <s v="AVSS"/>
    <s v="1.25SQ"/>
    <s v="O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00011030"/>
    <s v="AVSS"/>
    <s v="0.85SQ"/>
    <s v="Br"/>
    <s v="NPS"/>
    <n v="7000"/>
    <s v="완제품"/>
    <s v="AVSS 0.85SQ(완제품)"/>
    <s v="A/R송장 (IN)"/>
    <n v="7000"/>
    <s v="M"/>
    <n v="53.83"/>
    <n v="0.6"/>
    <n v="4207"/>
  </r>
  <r>
    <x v="3"/>
    <s v="顾客"/>
    <s v="內需"/>
    <s v="-無-"/>
    <s v="C00001"/>
    <x v="2"/>
    <s v="江苏京信电子有限公司(Cable)"/>
    <s v="자동차(일반)"/>
    <s v="AVSS"/>
    <n v="100011003"/>
    <s v="AVSS"/>
    <s v="0.3SQ"/>
    <s v="R/O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11036"/>
    <s v="AVSS"/>
    <s v="2SQ"/>
    <s v="B"/>
    <s v="NPS"/>
    <n v="3000"/>
    <s v="완제품"/>
    <s v="AVSS 2SQ(완제품)"/>
    <s v="A/R송장 (IN)"/>
    <n v="6000"/>
    <s v="M"/>
    <n v="108.96"/>
    <n v="1.32"/>
    <n v="7930.2"/>
  </r>
  <r>
    <x v="3"/>
    <s v="顾客"/>
    <s v="內需"/>
    <s v="-無-"/>
    <s v="C00001"/>
    <x v="2"/>
    <s v="江苏京信电子有限公司(Cable)"/>
    <s v="자동차(일반)"/>
    <s v="AVSS"/>
    <n v="100011026"/>
    <s v="AVSS"/>
    <s v="0.5SQ"/>
    <s v="O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00011021"/>
    <s v="AVSS"/>
    <s v="0.5SQ"/>
    <s v="G/O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00000930"/>
    <s v="AVSS"/>
    <s v="0.3SQ"/>
    <s v="B/O"/>
    <m/>
    <n v="1500"/>
    <s v="완제품"/>
    <s v="AVSS 0.3SQ(완제품)"/>
    <s v="A/R송장 (IN)"/>
    <n v="12000"/>
    <s v="M"/>
    <n v="39.72"/>
    <n v="0.28999999999999998"/>
    <n v="3529.2"/>
  </r>
  <r>
    <x v="3"/>
    <s v="顾客"/>
    <s v="內需"/>
    <s v="-無-"/>
    <s v="C00001"/>
    <x v="2"/>
    <s v="江苏京信电子有限公司(Cable)"/>
    <s v="자동차(일반)"/>
    <s v="AVSS"/>
    <n v="100000937"/>
    <s v="AVSS"/>
    <s v="0.3SQ"/>
    <s v="Br/B"/>
    <m/>
    <n v="1500"/>
    <s v="완제품"/>
    <s v="AVSS 0.3SQ(완제품)"/>
    <s v="A/R송장 (IN)"/>
    <n v="6000"/>
    <s v="M"/>
    <n v="19.86"/>
    <n v="0.28999999999999998"/>
    <n v="1764.6"/>
  </r>
  <r>
    <x v="3"/>
    <s v="顾客"/>
    <s v="內需"/>
    <s v="-無-"/>
    <s v="C00001"/>
    <x v="2"/>
    <s v="江苏京信电子有限公司(Cable)"/>
    <s v="자동차(일반)"/>
    <s v="AVSS"/>
    <n v="100000938"/>
    <s v="AVSS"/>
    <s v="0.3SQ"/>
    <s v="Br/O"/>
    <m/>
    <n v="1500"/>
    <s v="완제품"/>
    <s v="AVSS 0.3SQ(완제품)"/>
    <s v="A/R송장 (IN)"/>
    <n v="9000"/>
    <s v="M"/>
    <n v="29.79"/>
    <n v="0.28999999999999998"/>
    <n v="2646.9"/>
  </r>
  <r>
    <x v="3"/>
    <s v="顾客"/>
    <s v="內需"/>
    <s v="-無-"/>
    <s v="C00001"/>
    <x v="2"/>
    <s v="江苏京信电子有限公司(Cable)"/>
    <s v="자동차(일반)"/>
    <s v="AVSS"/>
    <n v="100000954"/>
    <s v="AVSS"/>
    <s v="0.3SQ"/>
    <s v="G/B"/>
    <m/>
    <n v="1500"/>
    <s v="완제품"/>
    <s v="AVSS 0.3SQ(완제품)"/>
    <s v="A/R송장 (IN)"/>
    <n v="10500"/>
    <s v="M"/>
    <n v="34.76"/>
    <n v="0.28999999999999998"/>
    <n v="3088.05"/>
  </r>
  <r>
    <x v="3"/>
    <s v="顾客"/>
    <s v="內需"/>
    <s v="-無-"/>
    <s v="C00001"/>
    <x v="2"/>
    <s v="江苏京信电子有限公司(Cable)"/>
    <s v="자동차(일반)"/>
    <s v="AVSS"/>
    <n v="100000955"/>
    <s v="AVSS"/>
    <s v="0.3SQ"/>
    <s v="G/O"/>
    <m/>
    <n v="1500"/>
    <s v="완제품"/>
    <s v="AVSS 0.3SQ(완제품)"/>
    <s v="A/R송장 (IN)"/>
    <n v="18000"/>
    <s v="M"/>
    <n v="59.58"/>
    <n v="0.28999999999999998"/>
    <n v="5293.8"/>
  </r>
  <r>
    <x v="3"/>
    <s v="顾客"/>
    <s v="內需"/>
    <s v="-無-"/>
    <s v="C00001"/>
    <x v="2"/>
    <s v="江苏京信电子有限公司(Cable)"/>
    <s v="자동차(일반)"/>
    <s v="AVSS"/>
    <n v="100000929"/>
    <s v="AVSS"/>
    <s v="0.3SQ"/>
    <s v="Gr"/>
    <m/>
    <n v="1500"/>
    <s v="완제품"/>
    <s v="AVSS 0.3SQ(완제품)"/>
    <s v="A/R송장 (IN)"/>
    <n v="31500"/>
    <s v="M"/>
    <n v="104.27"/>
    <n v="0.28999999999999998"/>
    <n v="9264.15"/>
  </r>
  <r>
    <x v="3"/>
    <s v="顾客"/>
    <s v="內需"/>
    <s v="-無-"/>
    <s v="C00001"/>
    <x v="2"/>
    <s v="江苏京信电子有限公司(Cable)"/>
    <s v="자동차(일반)"/>
    <s v="AVSS"/>
    <n v="100000924"/>
    <s v="AVSS"/>
    <s v="0.3SQ"/>
    <s v="Gr/B"/>
    <m/>
    <n v="1500"/>
    <s v="완제품"/>
    <s v="AVSS 0.3SQ(완제품)"/>
    <s v="A/R송장 (IN)"/>
    <n v="6000"/>
    <s v="M"/>
    <n v="19.86"/>
    <n v="0.28999999999999998"/>
    <n v="1764.6"/>
  </r>
  <r>
    <x v="3"/>
    <s v="顾客"/>
    <s v="內需"/>
    <s v="-無-"/>
    <s v="C00001"/>
    <x v="2"/>
    <s v="江苏京信电子有限公司(Cable)"/>
    <s v="자동차(일반)"/>
    <s v="AVSS"/>
    <n v="100000925"/>
    <s v="AVSS"/>
    <s v="0.3SQ"/>
    <s v="Gr/O"/>
    <m/>
    <n v="1500"/>
    <s v="완제품"/>
    <s v="AVSS 0.3SQ(완제품)"/>
    <s v="A/R송장 (IN)"/>
    <n v="13500"/>
    <s v="M"/>
    <n v="44.69"/>
    <n v="0.28999999999999998"/>
    <n v="3970.35"/>
  </r>
  <r>
    <x v="3"/>
    <s v="顾客"/>
    <s v="內需"/>
    <s v="-無-"/>
    <s v="C00001"/>
    <x v="2"/>
    <s v="江苏京信电子有限公司(Cable)"/>
    <s v="자동차(일반)"/>
    <s v="AVSS"/>
    <n v="100000962"/>
    <s v="AVSS"/>
    <s v="0.3SQ"/>
    <s v="L/B"/>
    <m/>
    <n v="1500"/>
    <s v="완제품"/>
    <s v="AVSS 0.3SQ(완제품)"/>
    <s v="A/R송장 (IN)"/>
    <n v="19500"/>
    <s v="M"/>
    <n v="64.55"/>
    <n v="0.28999999999999998"/>
    <n v="5734.95"/>
  </r>
  <r>
    <x v="3"/>
    <s v="顾客"/>
    <s v="內需"/>
    <s v="-無-"/>
    <s v="C00001"/>
    <x v="2"/>
    <s v="江苏京信电子有限公司(Cable)"/>
    <s v="자동차(일반)"/>
    <s v="AVSS"/>
    <n v="100000963"/>
    <s v="AVSS"/>
    <s v="0.3SQ"/>
    <s v="L/O"/>
    <m/>
    <n v="1500"/>
    <s v="완제품"/>
    <s v="AVSS 0.3SQ(완제품)"/>
    <s v="A/R송장 (IN)"/>
    <n v="15000"/>
    <s v="M"/>
    <n v="49.65"/>
    <n v="0.28999999999999998"/>
    <n v="4411.5"/>
  </r>
  <r>
    <x v="3"/>
    <s v="顾客"/>
    <s v="內需"/>
    <s v="-無-"/>
    <s v="C00001"/>
    <x v="2"/>
    <s v="江苏京信电子有限公司(Cable)"/>
    <s v="자동차(일반)"/>
    <s v="AVSS"/>
    <n v="100000945"/>
    <s v="AVSS"/>
    <s v="0.3SQ"/>
    <s v="O/B"/>
    <m/>
    <n v="1500"/>
    <s v="완제품"/>
    <s v="AVSS 0.3SQ(완제품)"/>
    <s v="A/R송장 (IN)"/>
    <n v="15000"/>
    <s v="M"/>
    <n v="49.65"/>
    <n v="0.28999999999999998"/>
    <n v="4411.5"/>
  </r>
  <r>
    <x v="3"/>
    <s v="顾客"/>
    <s v="內需"/>
    <s v="-無-"/>
    <s v="C00001"/>
    <x v="2"/>
    <s v="江苏京信电子有限公司(Cable)"/>
    <s v="자동차(일반)"/>
    <s v="AVSS"/>
    <n v="100000973"/>
    <s v="AVSS"/>
    <s v="0.3SQ"/>
    <s v="R/B"/>
    <m/>
    <n v="1500"/>
    <s v="완제품"/>
    <s v="AVSS 0.3SQ(완제품)"/>
    <s v="A/R송장 (IN)"/>
    <n v="19500"/>
    <s v="M"/>
    <n v="64.55"/>
    <n v="0.28999999999999998"/>
    <n v="5734.95"/>
  </r>
  <r>
    <x v="3"/>
    <s v="顾客"/>
    <s v="內需"/>
    <s v="-無-"/>
    <s v="C00001"/>
    <x v="2"/>
    <s v="江苏京信电子有限公司(Cable)"/>
    <s v="자동차(일반)"/>
    <s v="AVSS"/>
    <n v="100000974"/>
    <s v="AVSS"/>
    <s v="0.3SQ"/>
    <s v="R/O"/>
    <m/>
    <n v="1500"/>
    <s v="완제품"/>
    <s v="AVSS 0.3SQ(완제품)"/>
    <s v="A/R송장 (IN)"/>
    <n v="1500"/>
    <s v="M"/>
    <n v="4.97"/>
    <n v="0.28999999999999998"/>
    <n v="441.15"/>
  </r>
  <r>
    <x v="3"/>
    <s v="顾客"/>
    <s v="內需"/>
    <s v="-無-"/>
    <s v="C00001"/>
    <x v="2"/>
    <s v="江苏京信电子有限公司(Cable)"/>
    <s v="자동차(일반)"/>
    <s v="AVSS"/>
    <n v="100000986"/>
    <s v="AVSS"/>
    <s v="0.3SQ"/>
    <s v="W/B"/>
    <m/>
    <n v="1500"/>
    <s v="완제품"/>
    <s v="AVSS 0.3SQ(완제품)"/>
    <s v="A/R송장 (IN)"/>
    <n v="13500"/>
    <s v="M"/>
    <n v="44.69"/>
    <n v="0.28999999999999998"/>
    <n v="3970.35"/>
  </r>
  <r>
    <x v="3"/>
    <s v="顾客"/>
    <s v="內需"/>
    <s v="-無-"/>
    <s v="C00001"/>
    <x v="2"/>
    <s v="江苏京信电子有限公司(Cable)"/>
    <s v="자동차(일반)"/>
    <s v="AVSS"/>
    <n v="100000987"/>
    <s v="AVSS"/>
    <s v="0.3SQ"/>
    <s v="W/O"/>
    <m/>
    <n v="1500"/>
    <s v="완제품"/>
    <s v="AVSS 0.3SQ(완제품)"/>
    <s v="A/R송장 (IN)"/>
    <n v="27000"/>
    <s v="M"/>
    <n v="89.37"/>
    <n v="0.28999999999999998"/>
    <n v="7940.7"/>
  </r>
  <r>
    <x v="3"/>
    <s v="顾客"/>
    <s v="內需"/>
    <s v="-無-"/>
    <s v="C00001"/>
    <x v="2"/>
    <s v="江苏京信电子有限公司(Cable)"/>
    <s v="자동차(일반)"/>
    <s v="AVSS"/>
    <n v="100000993"/>
    <s v="AVSS"/>
    <s v="0.3SQ"/>
    <s v="Y/B"/>
    <m/>
    <n v="1500"/>
    <s v="완제품"/>
    <s v="AVSS 0.3SQ(완제품)"/>
    <s v="A/R송장 (IN)"/>
    <n v="12000"/>
    <s v="M"/>
    <n v="39.72"/>
    <n v="0.28999999999999998"/>
    <n v="3529.2"/>
  </r>
  <r>
    <x v="3"/>
    <s v="顾客"/>
    <s v="內需"/>
    <s v="-無-"/>
    <s v="C00001"/>
    <x v="2"/>
    <s v="江苏京信电子有限公司(Cable)"/>
    <s v="자동차(일반)"/>
    <s v="AVSS"/>
    <n v="100000995"/>
    <s v="AVSS"/>
    <s v="0.3SQ"/>
    <s v="Y/O"/>
    <m/>
    <n v="1500"/>
    <s v="완제품"/>
    <s v="AVSS 0.3SQ(완제품)"/>
    <s v="A/R송장 (IN)"/>
    <n v="12000"/>
    <s v="M"/>
    <n v="39.72"/>
    <n v="0.28999999999999998"/>
    <n v="3529.2"/>
  </r>
  <r>
    <x v="3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120000"/>
    <s v="M"/>
    <n v="397.2"/>
    <n v="0.28999999999999998"/>
    <n v="35292"/>
  </r>
  <r>
    <x v="3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50000"/>
    <s v="M"/>
    <n v="165.5"/>
    <n v="0.28999999999999998"/>
    <n v="14705"/>
  </r>
  <r>
    <x v="3"/>
    <s v="顾客"/>
    <s v="內需"/>
    <s v="-無-"/>
    <s v="C00001"/>
    <x v="2"/>
    <s v="江苏京信电子有限公司(Cable)"/>
    <s v="자동차(일반)"/>
    <s v="AVSS"/>
    <n v="190000482"/>
    <s v="AVSS"/>
    <s v="0.3SQ"/>
    <s v="G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60000"/>
    <s v="M"/>
    <n v="198.54"/>
    <n v="0.28999999999999998"/>
    <n v="17646"/>
  </r>
  <r>
    <x v="3"/>
    <s v="顾客"/>
    <s v="內需"/>
    <s v="-無-"/>
    <s v="C00001"/>
    <x v="2"/>
    <s v="江苏京信电子有限公司(Cable)"/>
    <s v="자동차(일반)"/>
    <s v="AVSS"/>
    <n v="190000505"/>
    <s v="AVSS"/>
    <s v="0.3SQ"/>
    <s v="O"/>
    <s v="NPS"/>
    <n v="10000"/>
    <s v="완제품"/>
    <s v="AVSS 0.3SQ(완제품)"/>
    <s v="A/R송장 (IN)"/>
    <n v="50000"/>
    <s v="M"/>
    <n v="165.5"/>
    <n v="0.28999999999999998"/>
    <n v="14705"/>
  </r>
  <r>
    <x v="3"/>
    <s v="顾客"/>
    <s v="內需"/>
    <s v="-無-"/>
    <s v="C00001"/>
    <x v="2"/>
    <s v="江苏京信电子有限公司(Cable)"/>
    <s v="자동차(일반)"/>
    <s v="AVSS"/>
    <n v="190000507"/>
    <s v="AVSS"/>
    <s v="0.3SQ"/>
    <s v="P"/>
    <s v="NPS"/>
    <n v="10000"/>
    <s v="완제품"/>
    <s v="AVSS 0.3SQ(완제품)"/>
    <s v="A/R송장 (IN)"/>
    <n v="40000"/>
    <s v="M"/>
    <n v="132.4"/>
    <n v="0.28999999999999998"/>
    <n v="11764"/>
  </r>
  <r>
    <x v="3"/>
    <s v="顾客"/>
    <s v="內需"/>
    <s v="-無-"/>
    <s v="C00001"/>
    <x v="2"/>
    <s v="江苏京信电子有限公司(Cable)"/>
    <s v="자동차(일반)"/>
    <s v="AVSS"/>
    <n v="190000004"/>
    <s v="AVSS"/>
    <s v="0.3SQ"/>
    <s v="R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90000483"/>
    <s v="AVSS"/>
    <s v="0.3SQ"/>
    <s v="W"/>
    <s v="NPS"/>
    <n v="10000"/>
    <s v="완제품"/>
    <s v="AVSS 0.3SQ(완제품)"/>
    <s v="A/R송장 (IN)"/>
    <n v="30000"/>
    <s v="M"/>
    <n v="99.3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10000005"/>
    <s v="AVSS"/>
    <s v="0.3SQ"/>
    <s v="Y"/>
    <s v="NPS"/>
    <n v="10000"/>
    <s v="완제품"/>
    <s v="AVSS 0.3SQ(완제품)"/>
    <s v="A/R송장 (IN)"/>
    <n v="10000"/>
    <s v="M"/>
    <n v="33.090000000000003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00501"/>
    <s v="AVSS"/>
    <s v="0.5SQ"/>
    <s v="B"/>
    <m/>
    <n v="1000"/>
    <s v="완제품"/>
    <s v="AVSS 0.5SQ(완제품)"/>
    <s v="A/R송장 (IN)"/>
    <n v="9880"/>
    <s v="M"/>
    <n v="49.5"/>
    <n v="0.41"/>
    <n v="4047.84"/>
  </r>
  <r>
    <x v="3"/>
    <s v="顾客"/>
    <s v="內需"/>
    <s v="-無-"/>
    <s v="C00001"/>
    <x v="2"/>
    <s v="江苏京信电子有限公司(Cable)"/>
    <s v="자동차(일반)"/>
    <s v="AVSS"/>
    <n v="100000492"/>
    <s v="AVSS"/>
    <s v="0.5SQ"/>
    <s v="B/O"/>
    <m/>
    <n v="1000"/>
    <s v="완제품"/>
    <s v="AVSS 0.5SQ(완제품)"/>
    <s v="A/R송장 (IN)"/>
    <n v="4000"/>
    <s v="M"/>
    <n v="20.04"/>
    <n v="0.41"/>
    <n v="1638.8"/>
  </r>
  <r>
    <x v="3"/>
    <s v="顾客"/>
    <s v="內需"/>
    <s v="-無-"/>
    <s v="C00001"/>
    <x v="2"/>
    <s v="江苏京信电子有限公司(Cable)"/>
    <s v="자동차(일반)"/>
    <s v="AVSS"/>
    <n v="100000514"/>
    <s v="AVSS"/>
    <s v="0.5SQ"/>
    <s v="Br"/>
    <m/>
    <n v="1000"/>
    <s v="완제품"/>
    <s v="AVSS 0.5SQ(완제품)"/>
    <s v="A/R송장 (IN)"/>
    <n v="15000"/>
    <s v="M"/>
    <n v="75.150000000000006"/>
    <n v="0.41"/>
    <n v="6145.5"/>
  </r>
  <r>
    <x v="3"/>
    <s v="顾客"/>
    <s v="內需"/>
    <s v="-無-"/>
    <s v="C00001"/>
    <x v="2"/>
    <s v="江苏京信电子有限公司(Cable)"/>
    <s v="자동차(일반)"/>
    <s v="AVSS"/>
    <n v="100000507"/>
    <s v="AVSS"/>
    <s v="0.5SQ"/>
    <s v="Br/B"/>
    <m/>
    <n v="1000"/>
    <s v="완제품"/>
    <s v="AVSS 0.5SQ(완제품)"/>
    <s v="A/R송장 (IN)"/>
    <n v="1000"/>
    <s v="M"/>
    <n v="5.01"/>
    <n v="0.41"/>
    <n v="409.7"/>
  </r>
  <r>
    <x v="3"/>
    <s v="顾客"/>
    <s v="內需"/>
    <s v="-無-"/>
    <s v="C00001"/>
    <x v="2"/>
    <s v="江苏京信电子有限公司(Cable)"/>
    <s v="자동차(일반)"/>
    <s v="AVSS"/>
    <n v="100000541"/>
    <s v="AVSS"/>
    <s v="0.5SQ"/>
    <s v="G"/>
    <m/>
    <n v="1000"/>
    <s v="완제품"/>
    <s v="AVSS 0.5SQ(완제품)"/>
    <s v="A/R송장 (IN)"/>
    <n v="21000"/>
    <s v="M"/>
    <n v="105.21"/>
    <n v="0.41"/>
    <n v="8603.7000000000007"/>
  </r>
  <r>
    <x v="3"/>
    <s v="顾客"/>
    <s v="內需"/>
    <s v="-無-"/>
    <s v="C00001"/>
    <x v="2"/>
    <s v="江苏京信电子有限公司(Cable)"/>
    <s v="자동차(일반)"/>
    <s v="AVSS"/>
    <n v="100000535"/>
    <s v="AVSS"/>
    <s v="0.5SQ"/>
    <s v="G/O"/>
    <m/>
    <n v="1000"/>
    <s v="완제품"/>
    <s v="AVSS 0.5SQ(완제품)"/>
    <s v="A/R송장 (IN)"/>
    <n v="1000"/>
    <s v="M"/>
    <n v="5.01"/>
    <n v="0.41"/>
    <n v="409.7"/>
  </r>
  <r>
    <x v="3"/>
    <s v="顾客"/>
    <s v="內需"/>
    <s v="-無-"/>
    <s v="C00001"/>
    <x v="2"/>
    <s v="江苏京信电子有限公司(Cable)"/>
    <s v="자동차(일반)"/>
    <s v="AVSS"/>
    <n v="100000489"/>
    <s v="AVSS"/>
    <s v="0.5SQ"/>
    <s v="Gr"/>
    <m/>
    <n v="1000"/>
    <s v="완제품"/>
    <s v="AVSS 0.5SQ(완제품)"/>
    <s v="A/R송장 (IN)"/>
    <n v="2000"/>
    <s v="M"/>
    <n v="10.02"/>
    <n v="0.41"/>
    <n v="819.4"/>
  </r>
  <r>
    <x v="3"/>
    <s v="顾客"/>
    <s v="內需"/>
    <s v="-無-"/>
    <s v="C00001"/>
    <x v="2"/>
    <s v="江苏京信电子有限公司(Cable)"/>
    <s v="자동차(일반)"/>
    <s v="AVSS"/>
    <n v="100000554"/>
    <s v="AVSS"/>
    <s v="0.5SQ"/>
    <s v="L"/>
    <m/>
    <n v="1000"/>
    <s v="완제품"/>
    <s v="AVSS 0.5SQ(완제품)"/>
    <s v="A/R송장 (IN)"/>
    <n v="11000"/>
    <s v="M"/>
    <n v="55.11"/>
    <n v="0.41"/>
    <n v="4506.7"/>
  </r>
  <r>
    <x v="3"/>
    <s v="顾客"/>
    <s v="內需"/>
    <s v="-無-"/>
    <s v="C00001"/>
    <x v="2"/>
    <s v="江苏京信电子有限公司(Cable)"/>
    <s v="자동차(일반)"/>
    <s v="AVSS"/>
    <n v="100000546"/>
    <s v="AVSS"/>
    <s v="0.5SQ"/>
    <s v="L/B"/>
    <m/>
    <n v="1000"/>
    <s v="완제품"/>
    <s v="AVSS 0.5SQ(완제품)"/>
    <s v="A/R송장 (IN)"/>
    <n v="3000"/>
    <s v="M"/>
    <n v="15.03"/>
    <n v="0.41"/>
    <n v="1229.0999999999999"/>
  </r>
  <r>
    <x v="3"/>
    <s v="顾客"/>
    <s v="內需"/>
    <s v="-無-"/>
    <s v="C00001"/>
    <x v="2"/>
    <s v="江苏京信电子有限公司(Cable)"/>
    <s v="자동차(일반)"/>
    <s v="AVSS"/>
    <n v="100000549"/>
    <s v="AVSS"/>
    <s v="0.5SQ"/>
    <s v="L/O"/>
    <m/>
    <n v="1000"/>
    <s v="완제품"/>
    <s v="AVSS 0.5SQ(완제품)"/>
    <s v="A/R송장 (IN)"/>
    <n v="1000"/>
    <s v="M"/>
    <n v="5.01"/>
    <n v="0.41"/>
    <n v="409.7"/>
  </r>
  <r>
    <x v="3"/>
    <s v="顾客"/>
    <s v="內需"/>
    <s v="-無-"/>
    <s v="C00001"/>
    <x v="2"/>
    <s v="江苏京信电子有限公司(Cable)"/>
    <s v="자동차(일반)"/>
    <s v="AVSS"/>
    <n v="100000524"/>
    <s v="AVSS"/>
    <s v="0.5SQ"/>
    <s v="O"/>
    <m/>
    <n v="1000"/>
    <s v="완제품"/>
    <s v="AVSS 0.5SQ(완제품)"/>
    <s v="A/R송장 (IN)"/>
    <n v="7000"/>
    <s v="M"/>
    <n v="35.07"/>
    <n v="0.41"/>
    <n v="2867.9"/>
  </r>
  <r>
    <x v="3"/>
    <s v="顾客"/>
    <s v="內需"/>
    <s v="-無-"/>
    <s v="C00001"/>
    <x v="2"/>
    <s v="江苏京信电子有限公司(Cable)"/>
    <s v="자동차(일반)"/>
    <s v="AVSS"/>
    <n v="100000566"/>
    <s v="AVSS"/>
    <s v="0.5SQ"/>
    <s v="P"/>
    <m/>
    <n v="1000"/>
    <s v="완제품"/>
    <s v="AVSS 0.5SQ(완제품)"/>
    <s v="A/R송장 (IN)"/>
    <n v="6000"/>
    <s v="M"/>
    <n v="30.06"/>
    <n v="0.41"/>
    <n v="2458.1999999999998"/>
  </r>
  <r>
    <x v="3"/>
    <s v="顾客"/>
    <s v="內需"/>
    <s v="-無-"/>
    <s v="C00001"/>
    <x v="2"/>
    <s v="江苏京信电子有限公司(Cable)"/>
    <s v="자동차(일반)"/>
    <s v="AVSS"/>
    <n v="100000575"/>
    <s v="AVSS"/>
    <s v="0.5SQ"/>
    <s v="R"/>
    <m/>
    <n v="1000"/>
    <s v="완제품"/>
    <s v="AVSS 0.5SQ(완제품)"/>
    <s v="A/R송장 (IN)"/>
    <n v="15000"/>
    <s v="M"/>
    <n v="75.150000000000006"/>
    <n v="0.41"/>
    <n v="6145.5"/>
  </r>
  <r>
    <x v="3"/>
    <s v="顾客"/>
    <s v="內需"/>
    <s v="-無-"/>
    <s v="C00001"/>
    <x v="2"/>
    <s v="江苏京信电子有限公司(Cable)"/>
    <s v="자동차(일반)"/>
    <s v="AVSS"/>
    <n v="100000568"/>
    <s v="AVSS"/>
    <s v="0.5SQ"/>
    <s v="R/B"/>
    <m/>
    <n v="1000"/>
    <s v="완제품"/>
    <s v="AVSS 0.5SQ(완제품)"/>
    <s v="A/R송장 (IN)"/>
    <n v="2000"/>
    <s v="M"/>
    <n v="10.02"/>
    <n v="0.41"/>
    <n v="819.4"/>
  </r>
  <r>
    <x v="3"/>
    <s v="顾客"/>
    <s v="內需"/>
    <s v="-無-"/>
    <s v="C00001"/>
    <x v="2"/>
    <s v="江苏京信电子有限公司(Cable)"/>
    <s v="자동차(일반)"/>
    <s v="AVSS"/>
    <n v="100000570"/>
    <s v="AVSS"/>
    <s v="0.5SQ"/>
    <s v="R/O"/>
    <m/>
    <n v="1000"/>
    <s v="완제품"/>
    <s v="AVSS 0.5SQ(완제품)"/>
    <s v="A/R송장 (IN)"/>
    <n v="1000"/>
    <s v="M"/>
    <n v="5.01"/>
    <n v="0.41"/>
    <n v="409.7"/>
  </r>
  <r>
    <x v="3"/>
    <s v="顾客"/>
    <s v="內需"/>
    <s v="-無-"/>
    <s v="C00001"/>
    <x v="2"/>
    <s v="江苏京信电子有限公司(Cable)"/>
    <s v="자동차(일반)"/>
    <s v="AVSS"/>
    <n v="100000605"/>
    <s v="AVSS"/>
    <s v="0.5SQ"/>
    <s v="W"/>
    <m/>
    <n v="1000"/>
    <s v="완제품"/>
    <s v="AVSS 0.5SQ(완제품)"/>
    <s v="A/R송장 (IN)"/>
    <n v="7000"/>
    <s v="M"/>
    <n v="35.07"/>
    <n v="0.41"/>
    <n v="2867.9"/>
  </r>
  <r>
    <x v="3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17000"/>
    <s v="M"/>
    <n v="85.17"/>
    <n v="0.41"/>
    <n v="6964.9"/>
  </r>
  <r>
    <x v="3"/>
    <s v="顾客"/>
    <s v="內需"/>
    <s v="-無-"/>
    <s v="C00001"/>
    <x v="2"/>
    <s v="江苏京信电子有限公司(Cable)"/>
    <s v="자동차(일반)"/>
    <s v="AVSS"/>
    <n v="100000611"/>
    <s v="AVSS"/>
    <s v="0.5SQ"/>
    <s v="Y/B"/>
    <m/>
    <n v="1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00000639"/>
    <s v="AVSS"/>
    <s v="0.85SQ"/>
    <s v="B"/>
    <m/>
    <n v="1000"/>
    <s v="완제품"/>
    <s v="AVSS 0.85SQ(완제품)"/>
    <s v="A/R송장 (IN)"/>
    <n v="11000"/>
    <s v="M"/>
    <n v="84.59"/>
    <n v="0.6"/>
    <n v="6611"/>
  </r>
  <r>
    <x v="3"/>
    <s v="顾客"/>
    <s v="內需"/>
    <s v="-無-"/>
    <s v="C00001"/>
    <x v="2"/>
    <s v="江苏京信电子有限公司(Cable)"/>
    <s v="자동차(일반)"/>
    <s v="AVSS"/>
    <n v="100000649"/>
    <s v="AVSS"/>
    <s v="0.85SQ"/>
    <s v="Br"/>
    <m/>
    <n v="1000"/>
    <s v="완제품"/>
    <s v="AVSS 0.85SQ(완제품)"/>
    <s v="A/R송장 (IN)"/>
    <n v="10000"/>
    <s v="M"/>
    <n v="76.900000000000006"/>
    <n v="0.6"/>
    <n v="6010"/>
  </r>
  <r>
    <x v="3"/>
    <s v="顾客"/>
    <s v="內需"/>
    <s v="-無-"/>
    <s v="C00001"/>
    <x v="2"/>
    <s v="江苏京信电子有限公司(Cable)"/>
    <s v="자동차(일반)"/>
    <s v="AVSS"/>
    <n v="100000677"/>
    <s v="AVSS"/>
    <s v="0.85SQ"/>
    <s v="G"/>
    <m/>
    <n v="1000"/>
    <s v="완제품"/>
    <s v="AVSS 0.85SQ(완제품)"/>
    <s v="A/R송장 (IN)"/>
    <n v="7000"/>
    <s v="M"/>
    <n v="53.83"/>
    <n v="0.6"/>
    <n v="4207"/>
  </r>
  <r>
    <x v="3"/>
    <s v="顾客"/>
    <s v="內需"/>
    <s v="-無-"/>
    <s v="C00001"/>
    <x v="2"/>
    <s v="江苏京信电子有限公司(Cable)"/>
    <s v="자동차(일반)"/>
    <s v="AVSS"/>
    <n v="100000629"/>
    <s v="AVSS"/>
    <s v="0.85SQ"/>
    <s v="Gr"/>
    <m/>
    <n v="1000"/>
    <s v="완제품"/>
    <s v="AVSS 0.85SQ(완제품)"/>
    <s v="A/R송장 (IN)"/>
    <n v="18000"/>
    <s v="M"/>
    <n v="138.41999999999999"/>
    <n v="0.6"/>
    <n v="10818"/>
  </r>
  <r>
    <x v="3"/>
    <s v="顾客"/>
    <s v="內需"/>
    <s v="-無-"/>
    <s v="C00001"/>
    <x v="2"/>
    <s v="江苏京信电子有限公司(Cable)"/>
    <s v="자동차(일반)"/>
    <s v="AVSS"/>
    <n v="100000688"/>
    <s v="AVSS"/>
    <s v="0.85SQ"/>
    <s v="L"/>
    <m/>
    <n v="1000"/>
    <s v="완제품"/>
    <s v="AVSS 0.85SQ(완제품)"/>
    <s v="A/R송장 (IN)"/>
    <n v="8000"/>
    <s v="M"/>
    <n v="61.52"/>
    <n v="0.6"/>
    <n v="4808"/>
  </r>
  <r>
    <x v="3"/>
    <s v="顾客"/>
    <s v="內需"/>
    <s v="-無-"/>
    <s v="C00001"/>
    <x v="2"/>
    <s v="江苏京信电子有限公司(Cable)"/>
    <s v="자동차(일반)"/>
    <s v="AVSS"/>
    <n v="100000657"/>
    <s v="AVSS"/>
    <s v="0.85SQ"/>
    <s v="O"/>
    <m/>
    <n v="1000"/>
    <s v="완제품"/>
    <s v="AVSS 0.85SQ(완제품)"/>
    <s v="A/R송장 (IN)"/>
    <n v="5000"/>
    <s v="M"/>
    <n v="38.450000000000003"/>
    <n v="0.6"/>
    <n v="3005"/>
  </r>
  <r>
    <x v="3"/>
    <s v="顾客"/>
    <s v="內需"/>
    <s v="-無-"/>
    <s v="C00001"/>
    <x v="2"/>
    <s v="江苏京信电子有限公司(Cable)"/>
    <s v="자동차(일반)"/>
    <s v="AVSS"/>
    <n v="100000696"/>
    <s v="AVSS"/>
    <s v="0.85SQ"/>
    <s v="P"/>
    <m/>
    <n v="1000"/>
    <s v="완제품"/>
    <s v="AVSS 0.85SQ(완제품)"/>
    <s v="A/R송장 (IN)"/>
    <n v="4000"/>
    <s v="M"/>
    <n v="30.76"/>
    <n v="0.6"/>
    <n v="2404"/>
  </r>
  <r>
    <x v="3"/>
    <s v="顾客"/>
    <s v="內需"/>
    <s v="-無-"/>
    <s v="C00001"/>
    <x v="2"/>
    <s v="江苏京信电子有限公司(Cable)"/>
    <s v="자동차(일반)"/>
    <s v="AVSS"/>
    <n v="100000706"/>
    <s v="AVSS"/>
    <s v="0.85SQ"/>
    <s v="R"/>
    <m/>
    <n v="1000"/>
    <s v="완제품"/>
    <s v="AVSS 0.85SQ(완제품)"/>
    <s v="A/R송장 (IN)"/>
    <n v="5000"/>
    <s v="M"/>
    <n v="38.450000000000003"/>
    <n v="0.6"/>
    <n v="3005"/>
  </r>
  <r>
    <x v="3"/>
    <s v="顾客"/>
    <s v="內需"/>
    <s v="-無-"/>
    <s v="C00001"/>
    <x v="2"/>
    <s v="江苏京信电子有限公司(Cable)"/>
    <s v="자동차(일반)"/>
    <s v="AVSS"/>
    <n v="100000729"/>
    <s v="AVSS"/>
    <s v="0.85SQ"/>
    <s v="W"/>
    <m/>
    <n v="1000"/>
    <s v="완제품"/>
    <s v="AVSS 0.85SQ(완제품)"/>
    <s v="A/R송장 (IN)"/>
    <n v="9000"/>
    <s v="M"/>
    <n v="69.209999999999994"/>
    <n v="0.6"/>
    <n v="5409"/>
  </r>
  <r>
    <x v="3"/>
    <s v="顾客"/>
    <s v="內需"/>
    <s v="-無-"/>
    <s v="C00001"/>
    <x v="2"/>
    <s v="江苏京信电子有限公司(Cable)"/>
    <s v="자동차(일반)"/>
    <s v="AVSS"/>
    <n v="100000741"/>
    <s v="AVSS"/>
    <s v="0.85SQ"/>
    <s v="Y"/>
    <m/>
    <n v="1000"/>
    <s v="완제품"/>
    <s v="AVSS 0.85SQ(완제품)"/>
    <s v="A/R송장 (IN)"/>
    <n v="3000"/>
    <s v="M"/>
    <n v="23.07"/>
    <n v="0.6"/>
    <n v="1803"/>
  </r>
  <r>
    <x v="3"/>
    <s v="顾客"/>
    <s v="內需"/>
    <s v="-無-"/>
    <s v="C00001"/>
    <x v="2"/>
    <s v="江苏京信电子有限公司(Cable)"/>
    <s v="자동차(일반)"/>
    <s v="AVSS"/>
    <n v="100000768"/>
    <s v="AVSS"/>
    <s v="1.25SQ"/>
    <s v="Br"/>
    <m/>
    <n v="700"/>
    <s v="완제품"/>
    <s v="AVSS 1.25SQ(완제품)"/>
    <s v="A/R송장 (IN)"/>
    <n v="4900"/>
    <s v="M"/>
    <n v="55.22"/>
    <n v="0.84"/>
    <n v="4134.62"/>
  </r>
  <r>
    <x v="3"/>
    <s v="顾客"/>
    <s v="內需"/>
    <s v="-無-"/>
    <s v="C00001"/>
    <x v="2"/>
    <s v="江苏京信电子有限公司(Cable)"/>
    <s v="자동차(일반)"/>
    <s v="AVSS"/>
    <n v="100000787"/>
    <s v="AVSS"/>
    <s v="1.25SQ"/>
    <s v="G"/>
    <m/>
    <n v="700"/>
    <s v="완제품"/>
    <s v="AVSS 1.25SQ(완제품)"/>
    <s v="A/R송장 (IN)"/>
    <n v="6300"/>
    <s v="M"/>
    <n v="71"/>
    <n v="0.84"/>
    <n v="5315.94"/>
  </r>
  <r>
    <x v="3"/>
    <s v="顾客"/>
    <s v="內需"/>
    <s v="-無-"/>
    <s v="C00001"/>
    <x v="2"/>
    <s v="江苏京信电子有限公司(Cable)"/>
    <s v="자동차(일반)"/>
    <s v="AVSS"/>
    <n v="100000750"/>
    <s v="AVSS"/>
    <s v="1.25SQ"/>
    <s v="Gr"/>
    <m/>
    <n v="700"/>
    <s v="완제품"/>
    <s v="AVSS 1.25SQ(완제품)"/>
    <s v="A/R송장 (IN)"/>
    <n v="650"/>
    <s v="M"/>
    <n v="7.33"/>
    <n v="0.84"/>
    <n v="548.47"/>
  </r>
  <r>
    <x v="3"/>
    <s v="顾客"/>
    <s v="內需"/>
    <s v="-無-"/>
    <s v="C00001"/>
    <x v="2"/>
    <s v="江苏京信电子有限公司(Cable)"/>
    <s v="자동차(일반)"/>
    <s v="AVSS"/>
    <n v="100000796"/>
    <s v="AVSS"/>
    <s v="1.25SQ"/>
    <s v="L"/>
    <m/>
    <n v="700"/>
    <s v="완제품"/>
    <s v="AVSS 1.25SQ(완제품)"/>
    <s v="A/R송장 (IN)"/>
    <n v="3500"/>
    <s v="M"/>
    <n v="39.450000000000003"/>
    <n v="0.84"/>
    <n v="2953.3"/>
  </r>
  <r>
    <x v="3"/>
    <s v="顾客"/>
    <s v="內需"/>
    <s v="-無-"/>
    <s v="C00001"/>
    <x v="2"/>
    <s v="江苏京信电子有限公司(Cable)"/>
    <s v="자동차(일반)"/>
    <s v="AVSS"/>
    <n v="100000773"/>
    <s v="AVSS"/>
    <s v="1.25SQ"/>
    <s v="O"/>
    <m/>
    <n v="700"/>
    <s v="완제품"/>
    <s v="AVSS 1.25SQ(완제품)"/>
    <s v="A/R송장 (IN)"/>
    <n v="3500"/>
    <s v="M"/>
    <n v="39.450000000000003"/>
    <n v="0.84"/>
    <n v="2953.3"/>
  </r>
  <r>
    <x v="3"/>
    <s v="顾客"/>
    <s v="內需"/>
    <s v="-無-"/>
    <s v="C00001"/>
    <x v="2"/>
    <s v="江苏京信电子有限公司(Cable)"/>
    <s v="자동차(일반)"/>
    <s v="AVSS"/>
    <n v="100000801"/>
    <s v="AVSS"/>
    <s v="1.25SQ"/>
    <s v="P"/>
    <m/>
    <n v="700"/>
    <s v="완제품"/>
    <s v="AVSS 1.25SQ(완제품)"/>
    <s v="A/R송장 (IN)"/>
    <n v="8400"/>
    <s v="M"/>
    <n v="94.67"/>
    <n v="0.84"/>
    <n v="7087.92"/>
  </r>
  <r>
    <x v="3"/>
    <s v="顾客"/>
    <s v="內需"/>
    <s v="-無-"/>
    <s v="C00001"/>
    <x v="2"/>
    <s v="江苏京信电子有限公司(Cable)"/>
    <s v="자동차(일반)"/>
    <s v="AVSS"/>
    <n v="100000810"/>
    <s v="AVSS"/>
    <s v="1.25SQ"/>
    <s v="R"/>
    <m/>
    <n v="700"/>
    <s v="완제품"/>
    <s v="AVSS 1.25SQ(완제품)"/>
    <s v="A/R송장 (IN)"/>
    <n v="8400"/>
    <s v="M"/>
    <n v="94.67"/>
    <n v="0.84"/>
    <n v="7087.92"/>
  </r>
  <r>
    <x v="3"/>
    <s v="顾客"/>
    <s v="內需"/>
    <s v="-無-"/>
    <s v="C00001"/>
    <x v="2"/>
    <s v="江苏京信电子有限公司(Cable)"/>
    <s v="자동차(일반)"/>
    <s v="AVSS"/>
    <n v="100000824"/>
    <s v="AVSS"/>
    <s v="1.25SQ"/>
    <s v="W"/>
    <m/>
    <n v="700"/>
    <s v="완제품"/>
    <s v="AVSS 1.25SQ(완제품)"/>
    <s v="A/R송장 (IN)"/>
    <n v="6300"/>
    <s v="M"/>
    <n v="71"/>
    <n v="0.84"/>
    <n v="5315.94"/>
  </r>
  <r>
    <x v="3"/>
    <s v="顾客"/>
    <s v="內需"/>
    <s v="-無-"/>
    <s v="C00001"/>
    <x v="2"/>
    <s v="江苏京信电子有限公司(Cable)"/>
    <s v="자동차(일반)"/>
    <s v="AVSS"/>
    <n v="100000833"/>
    <s v="AVSS"/>
    <s v="1.25SQ"/>
    <s v="Y"/>
    <m/>
    <n v="700"/>
    <s v="완제품"/>
    <s v="AVSS 1.25SQ(완제품)"/>
    <s v="A/R송장 (IN)"/>
    <n v="8400"/>
    <s v="M"/>
    <n v="94.67"/>
    <n v="0.84"/>
    <n v="7087.92"/>
  </r>
  <r>
    <x v="3"/>
    <s v="顾客"/>
    <s v="內需"/>
    <s v="-無-"/>
    <s v="C00001"/>
    <x v="2"/>
    <s v="江苏京信电子有限公司(Cable)"/>
    <s v="자동차(일반)"/>
    <s v="AVSS"/>
    <n v="100000862"/>
    <s v="AVSS"/>
    <s v="2SQ"/>
    <s v="G"/>
    <m/>
    <n v="500"/>
    <s v="완제품"/>
    <s v="AVSS 2SQ(완제품)"/>
    <s v="A/R송장 (IN)"/>
    <n v="1500"/>
    <s v="M"/>
    <n v="27.24"/>
    <n v="1.32"/>
    <n v="1982.55"/>
  </r>
  <r>
    <x v="3"/>
    <s v="顾客"/>
    <s v="內需"/>
    <s v="-無-"/>
    <s v="C00001"/>
    <x v="2"/>
    <s v="江苏京信电子有限公司(Cable)"/>
    <s v="자동차(일반)"/>
    <s v="AVSS"/>
    <n v="100000869"/>
    <s v="AVSS"/>
    <s v="2SQ"/>
    <s v="L"/>
    <m/>
    <n v="500"/>
    <s v="완제품"/>
    <s v="AVSS 2SQ(완제품)"/>
    <s v="A/R송장 (IN)"/>
    <n v="1000"/>
    <s v="M"/>
    <n v="18.16"/>
    <n v="1.32"/>
    <n v="1321.7"/>
  </r>
  <r>
    <x v="3"/>
    <s v="顾客"/>
    <s v="內需"/>
    <s v="-無-"/>
    <s v="C00001"/>
    <x v="2"/>
    <s v="江苏京信电子有限公司(Cable)"/>
    <s v="자동차(일반)"/>
    <s v="AVSS"/>
    <n v="100000852"/>
    <s v="AVSS"/>
    <s v="2SQ"/>
    <s v="O"/>
    <m/>
    <n v="500"/>
    <s v="완제품"/>
    <s v="AVSS 2SQ(완제품)"/>
    <s v="A/R송장 (IN)"/>
    <n v="500"/>
    <s v="M"/>
    <n v="9.08"/>
    <n v="1.32"/>
    <n v="660.85"/>
  </r>
  <r>
    <x v="3"/>
    <s v="顾客"/>
    <s v="內需"/>
    <s v="-無-"/>
    <s v="C00001"/>
    <x v="2"/>
    <s v="江苏京信电子有限公司(Cable)"/>
    <s v="자동차(일반)"/>
    <s v="AVSS"/>
    <n v="100000872"/>
    <s v="AVSS"/>
    <s v="2SQ"/>
    <s v="P"/>
    <m/>
    <n v="500"/>
    <s v="완제품"/>
    <s v="AVSS 2SQ(완제품)"/>
    <s v="A/R송장 (IN)"/>
    <n v="2000"/>
    <s v="M"/>
    <n v="36.32"/>
    <n v="1.32"/>
    <n v="2643.4"/>
  </r>
  <r>
    <x v="3"/>
    <s v="顾客"/>
    <s v="內需"/>
    <s v="-無-"/>
    <s v="C00001"/>
    <x v="2"/>
    <s v="江苏京信电子有限公司(Cable)"/>
    <s v="자동차(일반)"/>
    <s v="AVSS"/>
    <n v="100000880"/>
    <s v="AVSS"/>
    <s v="2SQ"/>
    <s v="R"/>
    <m/>
    <n v="500"/>
    <s v="완제품"/>
    <s v="AVSS 2SQ(완제품)"/>
    <s v="A/R송장 (IN)"/>
    <n v="4500"/>
    <s v="M"/>
    <n v="81.72"/>
    <n v="1.32"/>
    <n v="5947.65"/>
  </r>
  <r>
    <x v="3"/>
    <s v="顾客"/>
    <s v="內需"/>
    <s v="-無-"/>
    <s v="C00001"/>
    <x v="2"/>
    <s v="江苏京信电子有限公司(Cable)"/>
    <s v="자동차(일반)"/>
    <s v="AVSS"/>
    <n v="100000888"/>
    <s v="AVSS"/>
    <s v="2SQ"/>
    <s v="W"/>
    <m/>
    <n v="500"/>
    <s v="완제품"/>
    <s v="AVSS 2SQ(완제품)"/>
    <s v="A/R송장 (IN)"/>
    <n v="1500"/>
    <s v="M"/>
    <n v="27.24"/>
    <n v="1.32"/>
    <n v="1982.55"/>
  </r>
  <r>
    <x v="3"/>
    <s v="顾客"/>
    <s v="內需"/>
    <s v="-無-"/>
    <s v="C00001"/>
    <x v="2"/>
    <s v="江苏京信电子有限公司(Cable)"/>
    <s v="자동차(일반)"/>
    <s v="AVSS"/>
    <n v="100020072"/>
    <s v="AVSS"/>
    <s v="0.5SQ"/>
    <s v="W/O"/>
    <s v="NPS"/>
    <n v="8000"/>
    <s v="완제품"/>
    <s v="AVSS 0.5SQ(완제품)"/>
    <s v="A/R송장 (IN)"/>
    <n v="8000"/>
    <s v="M"/>
    <n v="40.08"/>
    <n v="0.41"/>
    <n v="3277.6"/>
  </r>
  <r>
    <x v="3"/>
    <s v="顾客"/>
    <s v="內需"/>
    <s v="-無-"/>
    <s v="C00001"/>
    <x v="2"/>
    <s v="江苏京信电子有限公司(Cable)"/>
    <s v="자동차(일반)"/>
    <s v="AVSS"/>
    <n v="190000382"/>
    <s v="AVSS"/>
    <s v="1.25SQ"/>
    <s v="R"/>
    <s v="NPS"/>
    <n v="5000"/>
    <s v="완제품"/>
    <s v="AVSS 1.25SQ(완제품)"/>
    <s v="A/R송장 (IN)"/>
    <n v="10000"/>
    <s v="M"/>
    <n v="112.7"/>
    <n v="0.84"/>
    <n v="8438"/>
  </r>
  <r>
    <x v="3"/>
    <s v="顾客"/>
    <s v="內需"/>
    <s v="-無-"/>
    <s v="C00001"/>
    <x v="2"/>
    <s v="江苏京信电子有限公司(Cable)"/>
    <s v="자동차(일반)"/>
    <s v="AVSS"/>
    <n v="100020074"/>
    <s v="AVSS"/>
    <s v="0.5SQ"/>
    <s v="Y/B"/>
    <s v="NPS"/>
    <n v="8000"/>
    <s v="완제품"/>
    <s v="AVSS 0.5SQ(완제품)"/>
    <s v="A/R송장 (IN)"/>
    <n v="16000"/>
    <s v="M"/>
    <n v="80.16"/>
    <n v="0.41"/>
    <n v="6555.2"/>
  </r>
  <r>
    <x v="3"/>
    <s v="顾客"/>
    <s v="內需"/>
    <s v="-無-"/>
    <s v="C00001"/>
    <x v="2"/>
    <s v="江苏京信电子有限公司(Cable)"/>
    <s v="자동차(일반)"/>
    <s v="AVSS"/>
    <n v="100000852"/>
    <s v="AVSS"/>
    <s v="2SQ"/>
    <s v="O"/>
    <m/>
    <n v="500"/>
    <s v="완제품"/>
    <s v="AVSS 2SQ(완제품)"/>
    <s v="A/R송장 (IN)"/>
    <n v="3500"/>
    <s v="M"/>
    <n v="63.56"/>
    <n v="1.32"/>
    <n v="4625.95"/>
  </r>
  <r>
    <x v="3"/>
    <s v="顾客"/>
    <s v="內需"/>
    <s v="-無-"/>
    <s v="C00001"/>
    <x v="2"/>
    <s v="江苏京信电子有限公司(Cable)"/>
    <s v="자동차(일반)"/>
    <s v="AVSS"/>
    <n v="100000804"/>
    <s v="AVSS"/>
    <s v="1.25SQ"/>
    <s v="R/O"/>
    <m/>
    <n v="700"/>
    <s v="완제품"/>
    <s v="AVSS 1.25SQ(완제품)"/>
    <s v="A/R송장 (IN)"/>
    <n v="700"/>
    <s v="M"/>
    <n v="7.89"/>
    <n v="0.84"/>
    <n v="590.66"/>
  </r>
  <r>
    <x v="3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70000"/>
    <s v="M"/>
    <n v="231.7"/>
    <n v="0.28999999999999998"/>
    <n v="20587"/>
  </r>
  <r>
    <x v="3"/>
    <s v="顾客"/>
    <s v="內需"/>
    <s v="-無-"/>
    <s v="C00001"/>
    <x v="2"/>
    <s v="江苏京信电子有限公司(Cable)"/>
    <s v="자동차(일반)"/>
    <s v="AVSS"/>
    <n v="100000804"/>
    <s v="AVSS"/>
    <s v="1.25SQ"/>
    <s v="R/O"/>
    <m/>
    <n v="700"/>
    <s v="완제품"/>
    <s v="AVSS 1.25SQ(완제품)"/>
    <s v="A/R송장 (IN)"/>
    <n v="1400"/>
    <s v="M"/>
    <n v="15.78"/>
    <n v="0.84"/>
    <n v="1181.32"/>
  </r>
  <r>
    <x v="3"/>
    <s v="顾客"/>
    <s v="內需"/>
    <s v="-無-"/>
    <s v="C00001"/>
    <x v="2"/>
    <s v="江苏京信电子有限公司(Cable)"/>
    <s v="자동차(일반)"/>
    <s v="AVSS"/>
    <n v="100010702"/>
    <s v="AVSS"/>
    <s v="1.25SQ"/>
    <s v="Br"/>
    <s v="NPS"/>
    <n v="5000"/>
    <s v="완제품"/>
    <s v="AVSS 1.25SQ(완제품)"/>
    <s v="A/R송장 (IN)"/>
    <n v="10000"/>
    <s v="M"/>
    <n v="112.7"/>
    <n v="0.84"/>
    <n v="8438"/>
  </r>
  <r>
    <x v="3"/>
    <s v="顾客"/>
    <s v="內需"/>
    <s v="-無-"/>
    <s v="C00001"/>
    <x v="2"/>
    <s v="江苏京信电子有限公司(Cable)"/>
    <s v="자동차(일반)"/>
    <s v="AVSS"/>
    <n v="190000379"/>
    <s v="AVSS"/>
    <s v="1.25SQ"/>
    <s v="G"/>
    <s v="NPS"/>
    <n v="5000"/>
    <s v="완제품"/>
    <s v="AVSS 1.25SQ(완제품)"/>
    <s v="A/R송장 (IN)"/>
    <n v="10000"/>
    <s v="M"/>
    <n v="112.7"/>
    <n v="0.84"/>
    <n v="8438"/>
  </r>
  <r>
    <x v="3"/>
    <s v="顾客"/>
    <s v="內需"/>
    <s v="-無-"/>
    <s v="C00001"/>
    <x v="2"/>
    <s v="江苏京信电子有限公司(Cable)"/>
    <s v="자동차(일반)"/>
    <s v="AVSS"/>
    <n v="190000381"/>
    <s v="AVSS"/>
    <s v="1.25SQ"/>
    <s v="P"/>
    <s v="NPS"/>
    <n v="5000"/>
    <s v="완제품"/>
    <s v="AVSS 1.25SQ(완제품)"/>
    <s v="A/R송장 (IN)"/>
    <n v="10000"/>
    <s v="M"/>
    <n v="112.7"/>
    <n v="0.84"/>
    <n v="8438"/>
  </r>
  <r>
    <x v="3"/>
    <s v="顾客"/>
    <s v="內需"/>
    <s v="-無-"/>
    <s v="C00001"/>
    <x v="2"/>
    <s v="江苏京信电子有限公司(Cable)"/>
    <s v="자동차(일반)"/>
    <s v="AVSS"/>
    <n v="100019938"/>
    <s v="AVSS"/>
    <s v="1.25SQ"/>
    <s v="Y"/>
    <s v="NPS"/>
    <n v="5000"/>
    <s v="완제품"/>
    <s v="AVSS 1.25SQ(완제품)"/>
    <s v="A/R송장 (IN)"/>
    <n v="5000"/>
    <s v="M"/>
    <n v="56.35"/>
    <n v="0.84"/>
    <n v="4219"/>
  </r>
  <r>
    <x v="3"/>
    <s v="顾客"/>
    <s v="內需"/>
    <s v="-無-"/>
    <s v="C00001"/>
    <x v="2"/>
    <s v="江苏京信电子有限公司(Cable)"/>
    <s v="자동차(일반)"/>
    <s v="AVSS"/>
    <n v="190000387"/>
    <s v="AVSS"/>
    <s v="2SQ"/>
    <s v="W"/>
    <s v="NPS"/>
    <n v="3000"/>
    <s v="완제품"/>
    <s v="AVSS 2SQ(완제품)"/>
    <s v="A/R송장 (IN)"/>
    <n v="3000"/>
    <s v="M"/>
    <n v="54.48"/>
    <n v="1.32"/>
    <n v="3965.1"/>
  </r>
  <r>
    <x v="3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80000"/>
    <s v="M"/>
    <n v="264.8"/>
    <n v="0.28999999999999998"/>
    <n v="23528"/>
  </r>
  <r>
    <x v="3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90000506"/>
    <s v="AVSS"/>
    <s v="0.3SQ"/>
    <s v="Gr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10000004"/>
    <s v="AVSS"/>
    <s v="0.3SQ"/>
    <s v="L"/>
    <s v="NPS"/>
    <n v="10000"/>
    <s v="완제품"/>
    <s v="AVSS 0.3SQ(완제품)"/>
    <s v="A/R송장 (IN)"/>
    <n v="20000"/>
    <s v="M"/>
    <n v="66.180000000000007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00000605"/>
    <s v="AVSS"/>
    <s v="0.5SQ"/>
    <s v="W"/>
    <m/>
    <n v="1000"/>
    <s v="완제품"/>
    <s v="AVSS 0.5SQ(완제품)"/>
    <s v="A/R송장 (IN)"/>
    <n v="11000"/>
    <s v="M"/>
    <n v="55.11"/>
    <n v="0.41"/>
    <n v="4506.7"/>
  </r>
  <r>
    <x v="3"/>
    <s v="顾客"/>
    <s v="內需"/>
    <s v="-無-"/>
    <s v="C00001"/>
    <x v="2"/>
    <s v="江苏京信电子有限公司(Cable)"/>
    <s v="자동차(일반)"/>
    <s v="AVSS"/>
    <n v="100000599"/>
    <s v="AVSS"/>
    <s v="0.5SQ"/>
    <s v="W/O"/>
    <m/>
    <n v="1000"/>
    <s v="완제품"/>
    <s v="AVSS 0.5SQ(완제품)"/>
    <s v="A/R송장 (IN)"/>
    <n v="1000"/>
    <s v="M"/>
    <n v="5.01"/>
    <n v="0.41"/>
    <n v="409.7"/>
  </r>
  <r>
    <x v="3"/>
    <s v="顾客"/>
    <s v="內需"/>
    <s v="-無-"/>
    <s v="C00001"/>
    <x v="2"/>
    <s v="江苏京信电子有限公司(Cable)"/>
    <s v="자동차(일반)"/>
    <s v="AVSS"/>
    <n v="100000621"/>
    <s v="AVSS"/>
    <s v="0.5SQ"/>
    <s v="Y"/>
    <m/>
    <n v="1000"/>
    <s v="완제품"/>
    <s v="AVSS 0.5SQ(완제품)"/>
    <s v="A/R송장 (IN)"/>
    <n v="10000"/>
    <s v="M"/>
    <n v="50.1"/>
    <n v="0.41"/>
    <n v="4097"/>
  </r>
  <r>
    <x v="3"/>
    <s v="顾客"/>
    <s v="內需"/>
    <s v="-無-"/>
    <s v="C00001"/>
    <x v="2"/>
    <s v="江苏京信电子有限公司(Cable)"/>
    <s v="자동차(일반)"/>
    <s v="AVSS"/>
    <n v="100000677"/>
    <s v="AVSS"/>
    <s v="0.85SQ"/>
    <s v="G"/>
    <m/>
    <n v="1000"/>
    <s v="완제품"/>
    <s v="AVSS 0.85SQ(완제품)"/>
    <s v="A/R송장 (IN)"/>
    <n v="9000"/>
    <s v="M"/>
    <n v="69.209999999999994"/>
    <n v="0.6"/>
    <n v="5409"/>
  </r>
  <r>
    <x v="3"/>
    <s v="顾客"/>
    <s v="內需"/>
    <s v="-無-"/>
    <s v="C00001"/>
    <x v="2"/>
    <s v="江苏京信电子有限公司(Cable)"/>
    <s v="자동차(일반)"/>
    <s v="AVSS"/>
    <n v="100011384"/>
    <s v="AVSS"/>
    <s v="0.3SQ"/>
    <s v="Br/B"/>
    <s v="NPS"/>
    <n v="10000"/>
    <s v="완제품"/>
    <s v="AVSS 0.3SQ(완제품)"/>
    <s v="A/R송장 (IN)"/>
    <n v="30000"/>
    <s v="M"/>
    <n v="99.3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00011385"/>
    <s v="AVSS"/>
    <s v="0.3SQ"/>
    <s v="Br/O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14401"/>
    <s v="AVSS"/>
    <s v="0.3SQ"/>
    <s v="P/B"/>
    <s v="NPS"/>
    <n v="10000"/>
    <s v="완제품"/>
    <s v="AVSS 0.3SQ(완제품)"/>
    <s v="A/R송장 (IN)"/>
    <n v="20000"/>
    <s v="M"/>
    <n v="66.2"/>
    <n v="0.28999999999999998"/>
    <n v="5882"/>
  </r>
  <r>
    <x v="3"/>
    <s v="顾客"/>
    <s v="內需"/>
    <s v="-無-"/>
    <s v="C00001"/>
    <x v="2"/>
    <s v="江苏京信电子有限公司(Cable)"/>
    <s v="자동차(일반)"/>
    <s v="AVSS"/>
    <n v="100011875"/>
    <s v="AVSS"/>
    <s v="2SQ"/>
    <s v="L"/>
    <s v="NPS"/>
    <n v="3000"/>
    <s v="완제품"/>
    <s v="AVSS 2SQ(완제품)"/>
    <s v="A/R송장 (IN)"/>
    <n v="3000"/>
    <s v="M"/>
    <n v="54.48"/>
    <n v="1.32"/>
    <n v="3965.1"/>
  </r>
  <r>
    <x v="3"/>
    <s v="顾客"/>
    <s v="內需"/>
    <s v="-無-"/>
    <s v="C00001"/>
    <x v="2"/>
    <s v="江苏京信电子有限公司(Cable)"/>
    <s v="자동차(일반)"/>
    <s v="AVSS"/>
    <n v="100011406"/>
    <s v="AVSS"/>
    <s v="0.3SQ"/>
    <s v="W/O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00017777"/>
    <s v="AVSS"/>
    <s v="0.3SQ"/>
    <s v="Y/O"/>
    <s v="NPS"/>
    <n v="10000"/>
    <s v="완제품"/>
    <s v="AVSS 0.3SQ(완제품)"/>
    <s v="A/R송장 (IN)"/>
    <n v="10000"/>
    <s v="M"/>
    <n v="33.1"/>
    <n v="0.28999999999999998"/>
    <n v="2941"/>
  </r>
  <r>
    <x v="3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40000"/>
    <s v="M"/>
    <n v="132.4"/>
    <n v="0.28999999999999998"/>
    <n v="11764"/>
  </r>
  <r>
    <x v="3"/>
    <s v="顾客"/>
    <s v="內需"/>
    <s v="-無-"/>
    <s v="C00001"/>
    <x v="2"/>
    <s v="江苏京信电子有限公司(Cable)"/>
    <s v="자동차(일반)"/>
    <s v="AVSS"/>
    <n v="190000003"/>
    <s v="AVSS"/>
    <s v="0.3SQ"/>
    <s v="B"/>
    <s v="NPS"/>
    <n v="10000"/>
    <s v="완제품"/>
    <s v="AVSS 0.3SQ(완제품)"/>
    <s v="A/R송장 (IN)"/>
    <n v="90000"/>
    <s v="M"/>
    <n v="297.89999999999998"/>
    <n v="0.28999999999999998"/>
    <n v="26469"/>
  </r>
  <r>
    <x v="3"/>
    <s v="顾客"/>
    <s v="內需"/>
    <s v="-無-"/>
    <s v="C00001"/>
    <x v="2"/>
    <s v="江苏京信电子有限公司(Cable)"/>
    <s v="자동차(일반)"/>
    <s v="AVSS"/>
    <n v="190000508"/>
    <s v="AVSS"/>
    <s v="0.3SQ"/>
    <s v="Br"/>
    <s v="NPS"/>
    <n v="10000"/>
    <s v="완제품"/>
    <s v="AVSS 0.3SQ(완제품)"/>
    <s v="A/R송장 (IN)"/>
    <n v="30000"/>
    <s v="M"/>
    <n v="99.3"/>
    <n v="0.28999999999999998"/>
    <n v="8823"/>
  </r>
  <r>
    <x v="3"/>
    <s v="顾客"/>
    <s v="內需"/>
    <s v="-無-"/>
    <s v="C00001"/>
    <x v="2"/>
    <s v="江苏京信电子有限公司(Cable)"/>
    <s v="자동차(일반)"/>
    <s v="AVSS"/>
    <n v="100011035"/>
    <s v="AVSS"/>
    <s v="1.25SQ"/>
    <s v="Gr"/>
    <s v="NPS"/>
    <n v="5000"/>
    <s v="완제품"/>
    <s v="AVSS 1.25SQ(완제품)"/>
    <s v="A/R송장 (IN)"/>
    <n v="10000"/>
    <s v="M"/>
    <n v="112.7"/>
    <n v="0.84"/>
    <n v="8438"/>
  </r>
  <r>
    <x v="3"/>
    <s v="顾客"/>
    <s v="內需"/>
    <s v="-無-"/>
    <s v="C00016"/>
    <x v="6"/>
    <s v="常州庆福机电有限公司"/>
    <s v="자동차(일반)"/>
    <s v="AVSS"/>
    <n v="100000688"/>
    <s v="AVSS"/>
    <s v="0.85SQ"/>
    <s v="L"/>
    <m/>
    <n v="1000"/>
    <s v="완제품"/>
    <s v="AVSS 0.85SQ(완제품)"/>
    <s v="A/R송장 (IN)"/>
    <n v="20000"/>
    <s v="M"/>
    <n v="153.80000000000001"/>
    <n v="0.56000000000000005"/>
    <n v="11242"/>
  </r>
  <r>
    <x v="3"/>
    <s v="顾客"/>
    <s v="內需"/>
    <s v="-無-"/>
    <s v="C00016"/>
    <x v="6"/>
    <s v="常州庆福机电有限公司"/>
    <s v="자동차(일반)"/>
    <s v="AVSS"/>
    <n v="100000639"/>
    <s v="AVSS"/>
    <s v="0.85SQ"/>
    <s v="B"/>
    <m/>
    <n v="1000"/>
    <s v="완제품"/>
    <s v="AVSS 0.85SQ(완제품)"/>
    <s v="A/R송장 (IN)"/>
    <n v="7000"/>
    <s v="M"/>
    <n v="53.83"/>
    <n v="0.56000000000000005"/>
    <n v="3934.7"/>
  </r>
  <r>
    <x v="3"/>
    <s v="顾客"/>
    <s v="內需"/>
    <s v="-無-"/>
    <s v="C00016"/>
    <x v="6"/>
    <s v="常州庆福机电有限公司"/>
    <s v="자동차(일반)"/>
    <s v="AVSS"/>
    <n v="100000843"/>
    <s v="AVSS"/>
    <s v="2SQ"/>
    <s v="B"/>
    <m/>
    <n v="500"/>
    <s v="완제품"/>
    <s v="AVSS 2SQ(완제품)"/>
    <s v="A/R송장 (IN)"/>
    <n v="1500"/>
    <s v="M"/>
    <n v="27.24"/>
    <n v="1.31"/>
    <n v="1959.15"/>
  </r>
  <r>
    <x v="3"/>
    <s v="顾客"/>
    <s v="內需"/>
    <s v="-無-"/>
    <s v="C00016"/>
    <x v="6"/>
    <s v="常州庆福机电有限公司"/>
    <s v="자동차(일반)"/>
    <s v="AVSS"/>
    <n v="100000657"/>
    <s v="AVSS"/>
    <s v="0.85SQ"/>
    <s v="O"/>
    <m/>
    <n v="1000"/>
    <s v="완제품"/>
    <s v="AVSS 0.85SQ(완제품)"/>
    <s v="A/R송장 (IN)"/>
    <n v="3000"/>
    <s v="M"/>
    <n v="23.07"/>
    <n v="0.56000000000000005"/>
    <n v="1686.3"/>
  </r>
  <r>
    <x v="3"/>
    <s v="顾客"/>
    <s v="內需"/>
    <s v="-無-"/>
    <s v="C00016"/>
    <x v="6"/>
    <s v="常州庆福机电有限公司"/>
    <s v="자동차(일반)"/>
    <s v="AVSS"/>
    <n v="100000888"/>
    <s v="AVSS"/>
    <s v="2SQ"/>
    <s v="W"/>
    <m/>
    <n v="500"/>
    <s v="완제품"/>
    <s v="AVSS 2SQ(완제품)"/>
    <s v="A/R송장 (IN)"/>
    <n v="1500"/>
    <s v="M"/>
    <n v="27.24"/>
    <n v="1.31"/>
    <n v="1959.15"/>
  </r>
  <r>
    <x v="3"/>
    <s v="顾客"/>
    <s v="內需"/>
    <s v="-無-"/>
    <s v="C00016"/>
    <x v="6"/>
    <s v="常州庆福机电有限公司"/>
    <s v="자동차(일반)"/>
    <s v="AVSS"/>
    <n v="100000639"/>
    <s v="AVSS"/>
    <s v="0.85SQ"/>
    <s v="B"/>
    <m/>
    <n v="1000"/>
    <s v="완제품"/>
    <s v="AVSS 0.85SQ(완제품)"/>
    <s v="A/R송장 (IN)"/>
    <n v="3000"/>
    <s v="M"/>
    <n v="23.07"/>
    <n v="0.56000000000000005"/>
    <n v="1686.3"/>
  </r>
  <r>
    <x v="3"/>
    <s v="顾客"/>
    <s v="內需"/>
    <s v="-無-"/>
    <s v="C00016"/>
    <x v="6"/>
    <s v="常州庆福机电有限公司"/>
    <s v="자동차(일반)"/>
    <s v="AVSS"/>
    <n v="100000759"/>
    <s v="AVSS"/>
    <s v="1.25SQ"/>
    <s v="B"/>
    <m/>
    <n v="700"/>
    <s v="완제품"/>
    <s v="AVSS 1.25SQ(완제품)"/>
    <s v="A/R송장 (IN)"/>
    <n v="2100"/>
    <s v="M"/>
    <n v="23.67"/>
    <n v="0.85"/>
    <n v="1783.95"/>
  </r>
  <r>
    <x v="3"/>
    <s v="顾客"/>
    <s v="內需"/>
    <s v="-無-"/>
    <s v="C00017"/>
    <x v="3"/>
    <s v="江苏新进汽车配件有限公司"/>
    <s v="자동차(일반)"/>
    <s v="AVSS"/>
    <n v="100000933"/>
    <s v="AVSS"/>
    <s v="0.3SQ"/>
    <s v="B/R"/>
    <m/>
    <n v="1500"/>
    <s v="완제품"/>
    <s v="AVSS 0.3SQ(완제품)"/>
    <s v="A/R송장 (IN)"/>
    <n v="6000"/>
    <s v="M"/>
    <n v="19.86"/>
    <n v="0.25"/>
    <n v="1509"/>
  </r>
  <r>
    <x v="3"/>
    <s v="顾客"/>
    <s v="內需"/>
    <s v="-無-"/>
    <s v="C00017"/>
    <x v="3"/>
    <s v="江苏新进汽车配件有限公司"/>
    <s v="자동차(일반)"/>
    <s v="AVSS"/>
    <n v="100000934"/>
    <s v="AVSS"/>
    <s v="0.3SQ"/>
    <s v="B/W"/>
    <m/>
    <n v="1500"/>
    <s v="완제품"/>
    <s v="AVSS 0.3SQ(완제품)"/>
    <s v="A/R송장 (IN)"/>
    <n v="7500"/>
    <s v="M"/>
    <n v="24.83"/>
    <n v="0.25"/>
    <n v="1886.25"/>
  </r>
  <r>
    <x v="3"/>
    <s v="顾客"/>
    <s v="內需"/>
    <s v="-無-"/>
    <s v="C00017"/>
    <x v="3"/>
    <s v="江苏新进汽车配件有限公司"/>
    <s v="자동차(일반)"/>
    <s v="AVSS"/>
    <n v="100000944"/>
    <s v="AVSS"/>
    <s v="0.3SQ"/>
    <s v="Br"/>
    <m/>
    <n v="1500"/>
    <s v="완제품"/>
    <s v="AVSS 0.3SQ(완제품)"/>
    <s v="A/R송장 (IN)"/>
    <n v="6000"/>
    <s v="M"/>
    <n v="19.86"/>
    <n v="0.25"/>
    <n v="1509"/>
  </r>
  <r>
    <x v="3"/>
    <s v="顾客"/>
    <s v="內需"/>
    <s v="-無-"/>
    <s v="C00017"/>
    <x v="3"/>
    <s v="江苏新进汽车配件有限公司"/>
    <s v="자동차(일반)"/>
    <s v="AVSS"/>
    <n v="100000929"/>
    <s v="AVSS"/>
    <s v="0.3SQ"/>
    <s v="Gr"/>
    <m/>
    <n v="1500"/>
    <s v="완제품"/>
    <s v="AVSS 0.3SQ(완제품)"/>
    <s v="A/R송장 (IN)"/>
    <n v="22500"/>
    <s v="M"/>
    <n v="74.48"/>
    <n v="0.25"/>
    <n v="5658.75"/>
  </r>
  <r>
    <x v="3"/>
    <s v="顾客"/>
    <s v="內需"/>
    <s v="-無-"/>
    <s v="C00017"/>
    <x v="3"/>
    <s v="江苏新进汽车配件有限公司"/>
    <s v="자동차(일반)"/>
    <s v="AVSS"/>
    <n v="100000953"/>
    <s v="AVSS"/>
    <s v="0.3SQ"/>
    <s v="Lg"/>
    <m/>
    <n v="1500"/>
    <s v="완제품"/>
    <s v="AVSS 0.3SQ(완제품)"/>
    <s v="A/R송장 (IN)"/>
    <n v="1500"/>
    <s v="M"/>
    <n v="4.97"/>
    <n v="0.25"/>
    <n v="377.25"/>
  </r>
  <r>
    <x v="3"/>
    <s v="顾客"/>
    <s v="內需"/>
    <s v="-無-"/>
    <s v="C00017"/>
    <x v="3"/>
    <s v="江苏新进汽车配件有限公司"/>
    <s v="자동차(일반)"/>
    <s v="AVSS"/>
    <n v="100000972"/>
    <s v="AVSS"/>
    <s v="0.3SQ"/>
    <s v="P"/>
    <m/>
    <n v="1500"/>
    <s v="완제품"/>
    <s v="AVSS 0.3SQ(완제품)"/>
    <s v="A/R송장 (IN)"/>
    <n v="21000"/>
    <s v="M"/>
    <n v="69.510000000000005"/>
    <n v="0.25"/>
    <n v="5281.5"/>
  </r>
  <r>
    <x v="3"/>
    <s v="顾客"/>
    <s v="內需"/>
    <s v="-無-"/>
    <s v="C00017"/>
    <x v="3"/>
    <s v="江苏新进汽车配件有限公司"/>
    <s v="자동차(일반)"/>
    <s v="AVSS"/>
    <n v="100000973"/>
    <s v="AVSS"/>
    <s v="0.3SQ"/>
    <s v="R/B"/>
    <m/>
    <n v="1500"/>
    <s v="완제품"/>
    <s v="AVSS 0.3SQ(완제품)"/>
    <s v="A/R송장 (IN)"/>
    <n v="6000"/>
    <s v="M"/>
    <n v="19.86"/>
    <n v="0.25"/>
    <n v="1509"/>
  </r>
  <r>
    <x v="3"/>
    <s v="顾客"/>
    <s v="內需"/>
    <s v="-無-"/>
    <s v="C00017"/>
    <x v="3"/>
    <s v="江苏新进汽车配件有限公司"/>
    <s v="자동차(일반)"/>
    <s v="AVSS"/>
    <n v="100000992"/>
    <s v="AVSS"/>
    <s v="0.3SQ"/>
    <s v="W"/>
    <m/>
    <n v="1500"/>
    <s v="완제품"/>
    <s v="AVSS 0.3SQ(완제품)"/>
    <s v="A/R송장 (IN)"/>
    <n v="7500"/>
    <s v="M"/>
    <n v="24.83"/>
    <n v="0.25"/>
    <n v="1886.25"/>
  </r>
  <r>
    <x v="3"/>
    <s v="顾客"/>
    <s v="內需"/>
    <s v="-無-"/>
    <s v="C00017"/>
    <x v="3"/>
    <s v="江苏新进汽车配件有限公司"/>
    <s v="자동차(일반)"/>
    <s v="AVSS"/>
    <n v="100001000"/>
    <s v="AVSS"/>
    <s v="0.3SQ"/>
    <s v="Y"/>
    <m/>
    <n v="1500"/>
    <s v="완제품"/>
    <s v="AVSS 0.3SQ(완제품)"/>
    <s v="A/R송장 (IN)"/>
    <n v="21000"/>
    <s v="M"/>
    <n v="69.510000000000005"/>
    <n v="0.25"/>
    <n v="5281.5"/>
  </r>
  <r>
    <x v="3"/>
    <s v="顾客"/>
    <s v="內需"/>
    <s v="-無-"/>
    <s v="C00017"/>
    <x v="3"/>
    <s v="江苏新进汽车配件有限公司"/>
    <s v="자동차(일반)"/>
    <s v="AVSS"/>
    <n v="100000501"/>
    <s v="AVSS"/>
    <s v="0.5SQ"/>
    <s v="B"/>
    <m/>
    <n v="1000"/>
    <s v="완제품"/>
    <s v="AVSS 0.5SQ(완제품)"/>
    <s v="A/R송장 (IN)"/>
    <n v="6000"/>
    <s v="M"/>
    <n v="30.06"/>
    <n v="0.37"/>
    <n v="2209.8000000000002"/>
  </r>
  <r>
    <x v="3"/>
    <s v="顾客"/>
    <s v="內需"/>
    <s v="-無-"/>
    <s v="C00017"/>
    <x v="3"/>
    <s v="江苏新进汽车配件有限公司"/>
    <s v="자동차(일반)"/>
    <s v="AVSS"/>
    <n v="100000573"/>
    <s v="AVSS"/>
    <s v="0.5SQ"/>
    <s v="R/W"/>
    <m/>
    <n v="1000"/>
    <s v="완제품"/>
    <s v="AVSS 0.5SQ(완제품)"/>
    <s v="A/R송장 (IN)"/>
    <n v="4000"/>
    <s v="M"/>
    <n v="20.04"/>
    <n v="0.37"/>
    <n v="1473.2"/>
  </r>
  <r>
    <x v="3"/>
    <s v="顾客"/>
    <s v="內需"/>
    <s v="-無-"/>
    <s v="C00017"/>
    <x v="3"/>
    <s v="江苏新进汽车配件有限公司"/>
    <s v="자동차(일반)"/>
    <s v="AVSS"/>
    <n v="100000759"/>
    <s v="AVSS"/>
    <s v="1.25SQ"/>
    <s v="B"/>
    <m/>
    <n v="700"/>
    <s v="완제품"/>
    <s v="AVSS 1.25SQ(완제품)"/>
    <s v="A/R송장 (IN)"/>
    <n v="2100"/>
    <s v="M"/>
    <n v="23.67"/>
    <n v="0.81"/>
    <n v="1697.85"/>
  </r>
  <r>
    <x v="3"/>
    <s v="顾客"/>
    <s v="內需"/>
    <s v="-無-"/>
    <s v="C00017"/>
    <x v="3"/>
    <s v="江苏新进汽车配件有限公司"/>
    <s v="자동차(일반)"/>
    <s v="AVSS"/>
    <n v="100000750"/>
    <s v="AVSS"/>
    <s v="1.25SQ"/>
    <s v="Gr"/>
    <m/>
    <n v="700"/>
    <s v="완제품"/>
    <s v="AVSS 1.25SQ(완제품)"/>
    <s v="A/R송장 (IN)"/>
    <n v="700"/>
    <s v="M"/>
    <n v="7.89"/>
    <n v="0.81"/>
    <n v="565.95000000000005"/>
  </r>
  <r>
    <x v="3"/>
    <s v="顾客"/>
    <s v="內需"/>
    <s v="-無-"/>
    <s v="C00017"/>
    <x v="3"/>
    <s v="江苏新进汽车配件有限公司"/>
    <s v="자동차(일반)"/>
    <s v="AVSS"/>
    <n v="100000773"/>
    <s v="AVSS"/>
    <s v="1.25SQ"/>
    <s v="O"/>
    <m/>
    <n v="700"/>
    <s v="완제품"/>
    <s v="AVSS 1.25SQ(완제품)"/>
    <s v="A/R송장 (IN)"/>
    <n v="2100"/>
    <s v="M"/>
    <n v="23.67"/>
    <n v="0.81"/>
    <n v="1697.85"/>
  </r>
  <r>
    <x v="3"/>
    <s v="顾客"/>
    <s v="內需"/>
    <s v="-無-"/>
    <s v="C00017"/>
    <x v="3"/>
    <s v="江苏新进汽车配件有限公司"/>
    <s v="자동차(일반)"/>
    <s v="AVSS"/>
    <n v="100000824"/>
    <s v="AVSS"/>
    <s v="1.25SQ"/>
    <s v="W"/>
    <m/>
    <n v="700"/>
    <s v="완제품"/>
    <s v="AVSS 1.25SQ(완제품)"/>
    <s v="A/R송장 (IN)"/>
    <n v="9800"/>
    <s v="M"/>
    <n v="110.45"/>
    <n v="0.81"/>
    <n v="7923.3"/>
  </r>
  <r>
    <x v="3"/>
    <s v="顾客"/>
    <s v="內需"/>
    <s v="-無-"/>
    <s v="C00017"/>
    <x v="3"/>
    <s v="江苏新进汽车配件有限公司"/>
    <s v="자동차(일반)"/>
    <s v="AVSS"/>
    <n v="100000833"/>
    <s v="AVSS"/>
    <s v="1.25SQ"/>
    <s v="Y"/>
    <m/>
    <n v="700"/>
    <s v="완제품"/>
    <s v="AVSS 1.25SQ(완제품)"/>
    <s v="A/R송장 (IN)"/>
    <n v="10500"/>
    <s v="M"/>
    <n v="118.34"/>
    <n v="0.81"/>
    <n v="8489.25"/>
  </r>
  <r>
    <x v="3"/>
    <s v="顾客"/>
    <s v="內需"/>
    <s v="-無-"/>
    <s v="C00017"/>
    <x v="3"/>
    <s v="江苏新进汽车配件有限公司"/>
    <s v="자동차(일반)"/>
    <s v="AVSS"/>
    <n v="100000958"/>
    <s v="AVSS"/>
    <s v="0.3SQ"/>
    <s v="G/W"/>
    <m/>
    <n v="1500"/>
    <s v="완제품"/>
    <s v="AVSS 0.3SQ(완제품)"/>
    <s v="A/R송장 (IN)"/>
    <n v="4500"/>
    <s v="M"/>
    <n v="14.9"/>
    <n v="0.25"/>
    <n v="1131.75"/>
  </r>
  <r>
    <x v="3"/>
    <s v="顾客"/>
    <s v="內需"/>
    <s v="-無-"/>
    <s v="C00017"/>
    <x v="3"/>
    <s v="江苏新进汽车配件有限公司"/>
    <s v="자동차(일반)"/>
    <s v="AVSS"/>
    <n v="100000759"/>
    <s v="AVSS"/>
    <s v="1.25SQ"/>
    <s v="B"/>
    <m/>
    <n v="700"/>
    <s v="완제품"/>
    <s v="AVSS 1.25SQ(완제품)"/>
    <s v="A/R송장 (IN)"/>
    <n v="2100"/>
    <s v="M"/>
    <n v="23.67"/>
    <n v="0.81"/>
    <n v="1697.85"/>
  </r>
  <r>
    <x v="3"/>
    <s v="顾客"/>
    <s v="內需"/>
    <s v="-無-"/>
    <s v="C00017"/>
    <x v="3"/>
    <s v="江苏新进汽车配件有限公司"/>
    <s v="자동차(일반)"/>
    <s v="AVSS"/>
    <n v="100000953"/>
    <s v="AVSS"/>
    <s v="0.3SQ"/>
    <s v="Lg"/>
    <m/>
    <n v="1500"/>
    <s v="완제품"/>
    <s v="AVSS 0.3SQ(완제품)"/>
    <s v="A/R송장 (IN)"/>
    <n v="6000"/>
    <s v="M"/>
    <n v="19.86"/>
    <n v="0.25"/>
    <n v="1509"/>
  </r>
  <r>
    <x v="3"/>
    <s v="顾客"/>
    <s v="內需"/>
    <s v="-無-"/>
    <s v="C00017"/>
    <x v="3"/>
    <s v="江苏新进汽车配件有限公司"/>
    <s v="자동차(일반)"/>
    <s v="AVSS"/>
    <n v="100000573"/>
    <s v="AVSS"/>
    <s v="0.5SQ"/>
    <s v="R/W"/>
    <m/>
    <n v="1000"/>
    <s v="완제품"/>
    <s v="AVSS 0.5SQ(완제품)"/>
    <s v="A/R송장 (IN)"/>
    <n v="7000"/>
    <s v="M"/>
    <n v="35.07"/>
    <n v="0.37"/>
    <n v="2578.1"/>
  </r>
  <r>
    <x v="3"/>
    <s v="顾客"/>
    <s v="內需"/>
    <s v="-無-"/>
    <s v="C00017"/>
    <x v="3"/>
    <s v="江苏新进汽车配件有限公司"/>
    <s v="자동차(일반)"/>
    <s v="AVSS"/>
    <n v="100000750"/>
    <s v="AVSS"/>
    <s v="1.25SQ"/>
    <s v="Gr"/>
    <m/>
    <n v="700"/>
    <s v="완제품"/>
    <s v="AVSS 1.25SQ(완제품)"/>
    <s v="A/R송장 (IN)"/>
    <n v="1400"/>
    <s v="M"/>
    <n v="15.78"/>
    <n v="0.81"/>
    <n v="1131.9000000000001"/>
  </r>
  <r>
    <x v="3"/>
    <s v="顾客"/>
    <s v="內需"/>
    <s v="-無-"/>
    <s v="C00017"/>
    <x v="3"/>
    <s v="江苏新进汽车配件有限公司"/>
    <s v="자동차(일반)"/>
    <s v="AVSS"/>
    <n v="100000958"/>
    <s v="AVSS"/>
    <s v="0.3SQ"/>
    <s v="G/W"/>
    <m/>
    <n v="1500"/>
    <s v="완제품"/>
    <s v="AVSS 0.3SQ(완제품)"/>
    <s v="A/R송장 (IN)"/>
    <n v="1500"/>
    <s v="M"/>
    <n v="4.97"/>
    <n v="0.25"/>
    <n v="377.25"/>
  </r>
  <r>
    <x v="3"/>
    <s v="顾客"/>
    <s v="內需"/>
    <s v="-無-"/>
    <s v="C00020"/>
    <x v="12"/>
    <s v="盐城市晟广达汽车零部件有限公司"/>
    <s v="자동차(일반)"/>
    <s v="AVSS"/>
    <n v="100000936"/>
    <s v="AVSS"/>
    <s v="0.3SQ"/>
    <s v="B"/>
    <m/>
    <n v="1500"/>
    <s v="완제품"/>
    <s v="AVSS 0.3SQ(완제품)"/>
    <s v="A/R송장 (IN)"/>
    <n v="13500"/>
    <s v="M"/>
    <n v="44.69"/>
    <n v="0.26"/>
    <n v="3559.95"/>
  </r>
  <r>
    <x v="3"/>
    <s v="顾客"/>
    <s v="內需"/>
    <s v="-無-"/>
    <s v="C00020"/>
    <x v="12"/>
    <s v="盐城市晟广达汽车零部件有限公司"/>
    <s v="자동차(일반)"/>
    <s v="AVSS"/>
    <n v="100000933"/>
    <s v="AVSS"/>
    <s v="0.3SQ"/>
    <s v="B/R"/>
    <m/>
    <n v="1500"/>
    <s v="완제품"/>
    <s v="AVSS 0.3SQ(완제품)"/>
    <s v="A/R송장 (IN)"/>
    <n v="13500"/>
    <s v="M"/>
    <n v="44.69"/>
    <n v="0.26"/>
    <n v="3559.95"/>
  </r>
  <r>
    <x v="3"/>
    <s v="顾客"/>
    <s v="內需"/>
    <s v="-無-"/>
    <s v="C00020"/>
    <x v="12"/>
    <s v="盐城市晟广达汽车零部件有限公司"/>
    <s v="자동차(일반)"/>
    <s v="AVSS"/>
    <n v="100000934"/>
    <s v="AVSS"/>
    <s v="0.3SQ"/>
    <s v="B/W"/>
    <m/>
    <n v="1500"/>
    <s v="완제품"/>
    <s v="AVSS 0.3SQ(완제품)"/>
    <s v="A/R송장 (IN)"/>
    <n v="12000"/>
    <s v="M"/>
    <n v="39.72"/>
    <n v="0.26"/>
    <n v="3164.4"/>
  </r>
  <r>
    <x v="3"/>
    <s v="顾客"/>
    <s v="內需"/>
    <s v="-無-"/>
    <s v="C00020"/>
    <x v="12"/>
    <s v="盐城市晟广达汽车零部件有限公司"/>
    <s v="자동차(일반)"/>
    <s v="AVSS"/>
    <n v="100000968"/>
    <s v="AVSS"/>
    <s v="0.3SQ"/>
    <s v="L"/>
    <m/>
    <n v="1500"/>
    <s v="완제품"/>
    <s v="AVSS 0.3SQ(완제품)"/>
    <s v="A/R송장 (IN)"/>
    <n v="24000"/>
    <s v="M"/>
    <n v="79.44"/>
    <n v="0.26"/>
    <n v="6328.8"/>
  </r>
  <r>
    <x v="3"/>
    <s v="顾客"/>
    <s v="內需"/>
    <s v="-無-"/>
    <s v="C00020"/>
    <x v="12"/>
    <s v="盐城市晟广达汽车零部件有限公司"/>
    <s v="자동차(일반)"/>
    <s v="AVSS"/>
    <n v="100000966"/>
    <s v="AVSS"/>
    <s v="0.3SQ"/>
    <s v="L/W"/>
    <m/>
    <n v="1500"/>
    <s v="완제품"/>
    <s v="AVSS 0.3SQ(완제품)"/>
    <s v="A/R송장 (IN)"/>
    <n v="3000"/>
    <s v="M"/>
    <n v="9.93"/>
    <n v="0.26"/>
    <n v="791.1"/>
  </r>
  <r>
    <x v="3"/>
    <s v="顾客"/>
    <s v="內需"/>
    <s v="-無-"/>
    <s v="C00020"/>
    <x v="12"/>
    <s v="盐城市晟广达汽车零部件有限公司"/>
    <s v="자동차(일반)"/>
    <s v="AVSS"/>
    <n v="100000979"/>
    <s v="AVSS"/>
    <s v="0.3SQ"/>
    <s v="R"/>
    <m/>
    <n v="1500"/>
    <s v="완제품"/>
    <s v="AVSS 0.3SQ(완제품)"/>
    <s v="A/R송장 (IN)"/>
    <n v="13500"/>
    <s v="M"/>
    <n v="44.69"/>
    <n v="0.26"/>
    <n v="3559.95"/>
  </r>
  <r>
    <x v="3"/>
    <s v="顾客"/>
    <s v="內需"/>
    <s v="-無-"/>
    <s v="C00020"/>
    <x v="12"/>
    <s v="盐城市晟广达汽车零部件有限公司"/>
    <s v="자동차(일반)"/>
    <s v="AVSS"/>
    <n v="100000992"/>
    <s v="AVSS"/>
    <s v="0.3SQ"/>
    <s v="W"/>
    <m/>
    <n v="1500"/>
    <s v="완제품"/>
    <s v="AVSS 0.3SQ(완제품)"/>
    <s v="A/R송장 (IN)"/>
    <n v="18000"/>
    <s v="M"/>
    <n v="59.58"/>
    <n v="0.26"/>
    <n v="4746.6000000000004"/>
  </r>
  <r>
    <x v="3"/>
    <s v="顾客"/>
    <s v="內需"/>
    <s v="-無-"/>
    <s v="C00020"/>
    <x v="12"/>
    <s v="盐城市晟广达汽车零部件有限公司"/>
    <s v="자동차(일반)"/>
    <s v="AVSS"/>
    <n v="100001000"/>
    <s v="AVSS"/>
    <s v="0.3SQ"/>
    <s v="Y"/>
    <m/>
    <n v="1500"/>
    <s v="완제품"/>
    <s v="AVSS 0.3SQ(완제품)"/>
    <s v="A/R송장 (IN)"/>
    <n v="12000"/>
    <s v="M"/>
    <n v="39.72"/>
    <n v="0.26"/>
    <n v="3164.4"/>
  </r>
  <r>
    <x v="3"/>
    <s v="顾客"/>
    <s v="內需"/>
    <s v="-無-"/>
    <s v="C00020"/>
    <x v="12"/>
    <s v="盐城市晟广达汽车零部件有限公司"/>
    <s v="자동차(일반)"/>
    <s v="AVSS"/>
    <n v="100000501"/>
    <s v="AVSS"/>
    <s v="0.5SQ"/>
    <s v="B"/>
    <m/>
    <n v="1000"/>
    <s v="완제품"/>
    <s v="AVSS 0.5SQ(완제품)"/>
    <s v="A/R송장 (IN)"/>
    <n v="2000"/>
    <s v="M"/>
    <n v="10.02"/>
    <n v="0.39"/>
    <n v="773.4"/>
  </r>
  <r>
    <x v="3"/>
    <s v="顾客"/>
    <s v="內需"/>
    <s v="-無-"/>
    <s v="C00020"/>
    <x v="12"/>
    <s v="盐城市晟广达汽车零部件有限公司"/>
    <s v="자동차(일반)"/>
    <s v="AVSS"/>
    <n v="100000514"/>
    <s v="AVSS"/>
    <s v="0.5SQ"/>
    <s v="Br"/>
    <m/>
    <n v="1000"/>
    <s v="완제품"/>
    <s v="AVSS 0.5SQ(완제품)"/>
    <s v="A/R송장 (IN)"/>
    <n v="2000"/>
    <s v="M"/>
    <n v="10.02"/>
    <n v="0.39"/>
    <n v="773.4"/>
  </r>
  <r>
    <x v="3"/>
    <s v="顾客"/>
    <s v="內需"/>
    <s v="-無-"/>
    <s v="C00020"/>
    <x v="12"/>
    <s v="盐城市晟广达汽车零部件有限公司"/>
    <s v="자동차(일반)"/>
    <s v="AVSS"/>
    <n v="100000524"/>
    <s v="AVSS"/>
    <s v="0.5SQ"/>
    <s v="O"/>
    <m/>
    <n v="1000"/>
    <s v="완제품"/>
    <s v="AVSS 0.5SQ(완제품)"/>
    <s v="A/R송장 (IN)"/>
    <n v="2000"/>
    <s v="M"/>
    <n v="10.02"/>
    <n v="0.39"/>
    <n v="773.4"/>
  </r>
  <r>
    <x v="3"/>
    <s v="顾客"/>
    <s v="內需"/>
    <s v="-無-"/>
    <s v="C00020"/>
    <x v="12"/>
    <s v="盐城市晟广达汽车零部件有限公司"/>
    <s v="자동차(일반)"/>
    <s v="AVSS"/>
    <n v="100000566"/>
    <s v="AVSS"/>
    <s v="0.5SQ"/>
    <s v="P"/>
    <m/>
    <n v="1000"/>
    <s v="완제품"/>
    <s v="AVSS 0.5SQ(완제품)"/>
    <s v="A/R송장 (IN)"/>
    <n v="1000"/>
    <s v="M"/>
    <n v="5.01"/>
    <n v="0.39"/>
    <n v="386.7"/>
  </r>
  <r>
    <x v="3"/>
    <s v="顾客"/>
    <s v="內需"/>
    <s v="-無-"/>
    <s v="C00020"/>
    <x v="12"/>
    <s v="盐城市晟广达汽车零部件有限公司"/>
    <s v="자동차(일반)"/>
    <s v="AVSS"/>
    <n v="100000575"/>
    <s v="AVSS"/>
    <s v="0.5SQ"/>
    <s v="R"/>
    <m/>
    <n v="1000"/>
    <s v="완제품"/>
    <s v="AVSS 0.5SQ(완제품)"/>
    <s v="A/R송장 (IN)"/>
    <n v="1000"/>
    <s v="M"/>
    <n v="5.01"/>
    <n v="0.39"/>
    <n v="386.7"/>
  </r>
  <r>
    <x v="3"/>
    <s v="顾客"/>
    <s v="內需"/>
    <s v="-無-"/>
    <s v="C00020"/>
    <x v="12"/>
    <s v="盐城市晟广达汽车零部件有限公司"/>
    <s v="자동차(일반)"/>
    <s v="AVSS"/>
    <n v="100000621"/>
    <s v="AVSS"/>
    <s v="0.5SQ"/>
    <s v="Y"/>
    <m/>
    <n v="1000"/>
    <s v="완제품"/>
    <s v="AVSS 0.5SQ(완제품)"/>
    <s v="A/R송장 (IN)"/>
    <n v="1000"/>
    <s v="M"/>
    <n v="5.01"/>
    <n v="0.39"/>
    <n v="386.7"/>
  </r>
  <r>
    <x v="3"/>
    <s v="顾客"/>
    <s v="內需"/>
    <s v="-無-"/>
    <s v="C00020"/>
    <x v="12"/>
    <s v="盐城市晟广达汽车零部件有限公司"/>
    <s v="자동차(일반)"/>
    <s v="AVSS"/>
    <n v="100000773"/>
    <s v="AVSS"/>
    <s v="1.25SQ"/>
    <s v="O"/>
    <m/>
    <n v="700"/>
    <s v="완제품"/>
    <s v="AVSS 1.25SQ(완제품)"/>
    <s v="A/R송장 (IN)"/>
    <n v="700"/>
    <s v="M"/>
    <n v="7.89"/>
    <n v="0.83"/>
    <n v="580.92999999999995"/>
  </r>
  <r>
    <x v="3"/>
    <s v="顾客"/>
    <s v="內需"/>
    <s v="-無-"/>
    <s v="C00020"/>
    <x v="12"/>
    <s v="盐城市晟广达汽车零部件有限公司"/>
    <s v="자동차(일반)"/>
    <s v="AVSS"/>
    <n v="100000802"/>
    <s v="AVSS"/>
    <s v="1.25SQ"/>
    <s v="R/B"/>
    <m/>
    <n v="700"/>
    <s v="완제품"/>
    <s v="AVSS 1.25SQ(완제품)"/>
    <s v="A/R송장 (IN)"/>
    <n v="3500"/>
    <s v="M"/>
    <n v="39.450000000000003"/>
    <n v="0.83"/>
    <n v="2904.65"/>
  </r>
  <r>
    <x v="3"/>
    <s v="顾客"/>
    <s v="內需"/>
    <s v="-無-"/>
    <s v="C00020"/>
    <x v="12"/>
    <s v="盐城市晟广达汽车零部件有限公司"/>
    <s v="자동차(일반)"/>
    <s v="AVSS"/>
    <n v="100000833"/>
    <s v="AVSS"/>
    <s v="1.25SQ"/>
    <s v="Y"/>
    <m/>
    <n v="700"/>
    <s v="완제품"/>
    <s v="AVSS 1.25SQ(완제품)"/>
    <s v="A/R송장 (IN)"/>
    <n v="700"/>
    <s v="M"/>
    <n v="7.89"/>
    <n v="0.83"/>
    <n v="580.92999999999995"/>
  </r>
  <r>
    <x v="3"/>
    <s v="顾客"/>
    <s v="內需"/>
    <s v="-無-"/>
    <s v="C00020"/>
    <x v="12"/>
    <s v="盐城市晟广达汽车零部件有限公司"/>
    <s v="자동차(일반)"/>
    <s v="AVSS"/>
    <n v="100000972"/>
    <s v="AVSS"/>
    <s v="0.3SQ"/>
    <s v="P"/>
    <m/>
    <n v="1500"/>
    <s v="완제품"/>
    <s v="AVSS 0.3SQ(완제품)"/>
    <s v="A/R송장 (IN)"/>
    <n v="4500"/>
    <s v="M"/>
    <n v="14.9"/>
    <n v="0.26"/>
    <n v="1186.6500000000001"/>
  </r>
  <r>
    <x v="3"/>
    <s v="顾客"/>
    <s v="內需"/>
    <s v="-無-"/>
    <s v="C00020"/>
    <x v="12"/>
    <s v="盐城市晟广达汽车零部件有限公司"/>
    <s v="자동차(일반)"/>
    <s v="AVSS"/>
    <n v="100000979"/>
    <s v="AVSS"/>
    <s v="0.3SQ"/>
    <s v="R"/>
    <m/>
    <n v="1500"/>
    <s v="완제품"/>
    <s v="AVSS 0.3SQ(완제품)"/>
    <s v="A/R송장 (IN)"/>
    <n v="3000"/>
    <s v="M"/>
    <n v="9.93"/>
    <n v="0.26"/>
    <n v="791.1"/>
  </r>
  <r>
    <x v="3"/>
    <s v="顾客"/>
    <s v="內需"/>
    <s v="-無-"/>
    <s v="C00020"/>
    <x v="12"/>
    <s v="盐城市晟广达汽车零部件有限公司"/>
    <s v="자동차(일반)"/>
    <s v="AVSS"/>
    <n v="100000992"/>
    <s v="AVSS"/>
    <s v="0.3SQ"/>
    <s v="W"/>
    <m/>
    <n v="1500"/>
    <s v="완제품"/>
    <s v="AVSS 0.3SQ(완제품)"/>
    <s v="A/R송장 (IN)"/>
    <n v="6000"/>
    <s v="M"/>
    <n v="19.86"/>
    <n v="0.26"/>
    <n v="1582.2"/>
  </r>
  <r>
    <x v="3"/>
    <s v="顾客"/>
    <s v="內需"/>
    <s v="-無-"/>
    <s v="C00020"/>
    <x v="12"/>
    <s v="盐城市晟广达汽车零部件有限公司"/>
    <s v="자동차(일반)"/>
    <s v="AVSS"/>
    <n v="100001000"/>
    <s v="AVSS"/>
    <s v="0.3SQ"/>
    <s v="Y"/>
    <m/>
    <n v="1500"/>
    <s v="완제품"/>
    <s v="AVSS 0.3SQ(완제품)"/>
    <s v="A/R송장 (IN)"/>
    <n v="15000"/>
    <s v="M"/>
    <n v="49.65"/>
    <n v="0.26"/>
    <n v="3955.5"/>
  </r>
  <r>
    <x v="3"/>
    <s v="顾客"/>
    <s v="內需"/>
    <s v="-無-"/>
    <s v="C00020"/>
    <x v="12"/>
    <s v="盐城市晟广达汽车零部件有限公司"/>
    <s v="자동차(일반)"/>
    <s v="AVSS"/>
    <n v="100000569"/>
    <s v="AVSS"/>
    <s v="0.5SQ"/>
    <s v="R/Br"/>
    <m/>
    <n v="1000"/>
    <s v="완제품"/>
    <s v="AVSS 0.5SQ(완제품)"/>
    <s v="A/R송장 (IN)"/>
    <n v="5000"/>
    <s v="M"/>
    <n v="25.05"/>
    <n v="0.39"/>
    <n v="1933.5"/>
  </r>
  <r>
    <x v="3"/>
    <s v="顾客"/>
    <s v="內需"/>
    <s v="-無-"/>
    <s v="C00020"/>
    <x v="12"/>
    <s v="盐城市晟广达汽车零部件有限公司"/>
    <s v="자동차(일반)"/>
    <s v="AVSS"/>
    <n v="100000585"/>
    <s v="AVSS"/>
    <s v="0.5SQ"/>
    <s v="S"/>
    <m/>
    <n v="1000"/>
    <s v="완제품"/>
    <s v="AVSS 0.5SQ(완제품)"/>
    <s v="A/R송장 (IN)"/>
    <n v="5000"/>
    <s v="M"/>
    <n v="25.05"/>
    <n v="0.39"/>
    <n v="1933.5"/>
  </r>
  <r>
    <x v="3"/>
    <s v="顾客"/>
    <s v="內需"/>
    <s v="-無-"/>
    <s v="C00020"/>
    <x v="12"/>
    <s v="盐城市晟广达汽车零部件有限公司"/>
    <s v="자동차(일반)"/>
    <s v="AVSS"/>
    <n v="100000936"/>
    <s v="AVSS"/>
    <s v="0.3SQ"/>
    <s v="B"/>
    <m/>
    <n v="1500"/>
    <s v="완제품"/>
    <s v="AVSS 0.3SQ(완제품)"/>
    <s v="A/R송장 (IN)"/>
    <n v="36000"/>
    <s v="M"/>
    <n v="119.16"/>
    <n v="0.26"/>
    <n v="9493.2000000000007"/>
  </r>
  <r>
    <x v="3"/>
    <s v="顾客"/>
    <s v="內需"/>
    <s v="-無-"/>
    <s v="C00020"/>
    <x v="12"/>
    <s v="盐城市晟广达汽车零部件有限公司"/>
    <s v="자동차(일반)"/>
    <s v="AVSS"/>
    <n v="100000933"/>
    <s v="AVSS"/>
    <s v="0.3SQ"/>
    <s v="B/R"/>
    <m/>
    <n v="1500"/>
    <s v="완제품"/>
    <s v="AVSS 0.3SQ(완제품)"/>
    <s v="A/R송장 (IN)"/>
    <n v="7500"/>
    <s v="M"/>
    <n v="24.83"/>
    <n v="0.26"/>
    <n v="1977.75"/>
  </r>
  <r>
    <x v="3"/>
    <s v="顾客"/>
    <s v="內需"/>
    <s v="-無-"/>
    <s v="C00020"/>
    <x v="12"/>
    <s v="盐城市晟广达汽车零部件有限公司"/>
    <s v="자동차(일반)"/>
    <s v="AVSS"/>
    <n v="100000934"/>
    <s v="AVSS"/>
    <s v="0.3SQ"/>
    <s v="B/W"/>
    <m/>
    <n v="1500"/>
    <s v="완제품"/>
    <s v="AVSS 0.3SQ(완제품)"/>
    <s v="A/R송장 (IN)"/>
    <n v="10500"/>
    <s v="M"/>
    <n v="34.76"/>
    <n v="0.26"/>
    <n v="2768.85"/>
  </r>
  <r>
    <x v="3"/>
    <s v="顾客"/>
    <s v="內需"/>
    <s v="-無-"/>
    <s v="C00020"/>
    <x v="12"/>
    <s v="盐城市晟广达汽车零部件有限公司"/>
    <s v="자동차(일반)"/>
    <s v="AVSS"/>
    <n v="100000960"/>
    <s v="AVSS"/>
    <s v="0.3SQ"/>
    <s v="G"/>
    <m/>
    <n v="1500"/>
    <s v="완제품"/>
    <s v="AVSS 0.3SQ(완제품)"/>
    <s v="A/R송장 (IN)"/>
    <n v="7500"/>
    <s v="M"/>
    <n v="24.83"/>
    <n v="0.26"/>
    <n v="1977.75"/>
  </r>
  <r>
    <x v="3"/>
    <s v="顾客"/>
    <s v="內需"/>
    <s v="-無-"/>
    <s v="C00020"/>
    <x v="12"/>
    <s v="盐城市晟广达汽车零部件有限公司"/>
    <s v="자동차(일반)"/>
    <s v="AVSS"/>
    <n v="100000929"/>
    <s v="AVSS"/>
    <s v="0.3SQ"/>
    <s v="Gr"/>
    <m/>
    <n v="1500"/>
    <s v="완제품"/>
    <s v="AVSS 0.3SQ(완제품)"/>
    <s v="A/R송장 (IN)"/>
    <n v="10500"/>
    <s v="M"/>
    <n v="34.76"/>
    <n v="0.26"/>
    <n v="2768.85"/>
  </r>
  <r>
    <x v="3"/>
    <s v="顾客"/>
    <s v="內需"/>
    <s v="-無-"/>
    <s v="C00020"/>
    <x v="12"/>
    <s v="盐城市晟广达汽车零部件有限公司"/>
    <s v="자동차(일반)"/>
    <s v="AVSS"/>
    <n v="100000968"/>
    <s v="AVSS"/>
    <s v="0.3SQ"/>
    <s v="L"/>
    <m/>
    <n v="1500"/>
    <s v="완제품"/>
    <s v="AVSS 0.3SQ(완제품)"/>
    <s v="A/R송장 (IN)"/>
    <n v="3000"/>
    <s v="M"/>
    <n v="9.93"/>
    <n v="0.26"/>
    <n v="791.1"/>
  </r>
  <r>
    <x v="3"/>
    <s v="顾客"/>
    <s v="內需"/>
    <s v="-無-"/>
    <s v="C00020"/>
    <x v="12"/>
    <s v="盐城市晟广达汽车零部件有限公司"/>
    <s v="자동차(일반)"/>
    <s v="AVSS"/>
    <n v="100000966"/>
    <s v="AVSS"/>
    <s v="0.3SQ"/>
    <s v="L/W"/>
    <m/>
    <n v="1500"/>
    <s v="완제품"/>
    <s v="AVSS 0.3SQ(완제품)"/>
    <s v="A/R송장 (IN)"/>
    <n v="1500"/>
    <s v="M"/>
    <n v="4.97"/>
    <n v="0.26"/>
    <n v="395.55"/>
  </r>
  <r>
    <x v="3"/>
    <s v="顾客"/>
    <s v="內需"/>
    <s v="-無-"/>
    <s v="C00020"/>
    <x v="12"/>
    <s v="盐城市晟广达汽车零部件有限公司"/>
    <s v="자동차(일반)"/>
    <s v="AVSS"/>
    <n v="100000972"/>
    <s v="AVSS"/>
    <s v="0.3SQ"/>
    <s v="P"/>
    <m/>
    <n v="1500"/>
    <s v="완제품"/>
    <s v="AVSS 0.3SQ(완제품)"/>
    <s v="A/R송장 (IN)"/>
    <n v="1500"/>
    <s v="M"/>
    <n v="4.97"/>
    <n v="0.26"/>
    <n v="395.55"/>
  </r>
  <r>
    <x v="3"/>
    <s v="顾客"/>
    <s v="內需"/>
    <s v="-無-"/>
    <s v="C00020"/>
    <x v="12"/>
    <s v="盐城市晟广达汽车零部件有限公司"/>
    <s v="자동차(일반)"/>
    <s v="AVSS"/>
    <n v="100000969"/>
    <s v="AVSS"/>
    <s v="0.3SQ"/>
    <s v="P/B"/>
    <m/>
    <n v="1500"/>
    <s v="완제품"/>
    <s v="AVSS 0.3SQ(완제품)"/>
    <s v="A/R송장 (IN)"/>
    <n v="1500"/>
    <s v="M"/>
    <n v="4.97"/>
    <n v="0.26"/>
    <n v="395.55"/>
  </r>
  <r>
    <x v="3"/>
    <s v="顾客"/>
    <s v="內需"/>
    <s v="-無-"/>
    <s v="C00020"/>
    <x v="12"/>
    <s v="盐城市晟广达汽车零部件有限公司"/>
    <s v="자동차(일반)"/>
    <s v="AVSS"/>
    <n v="100000979"/>
    <s v="AVSS"/>
    <s v="0.3SQ"/>
    <s v="R"/>
    <m/>
    <n v="1500"/>
    <s v="완제품"/>
    <s v="AVSS 0.3SQ(완제품)"/>
    <s v="A/R송장 (IN)"/>
    <n v="19500"/>
    <s v="M"/>
    <n v="64.55"/>
    <n v="0.26"/>
    <n v="5142.1499999999996"/>
  </r>
  <r>
    <x v="3"/>
    <s v="顾客"/>
    <s v="內需"/>
    <s v="-無-"/>
    <s v="C00020"/>
    <x v="12"/>
    <s v="盐城市晟广达汽车零部件有限公司"/>
    <s v="자동차(일반)"/>
    <s v="AVSS"/>
    <n v="100000992"/>
    <s v="AVSS"/>
    <s v="0.3SQ"/>
    <s v="W"/>
    <m/>
    <n v="1500"/>
    <s v="완제품"/>
    <s v="AVSS 0.3SQ(완제품)"/>
    <s v="A/R송장 (IN)"/>
    <n v="22500"/>
    <s v="M"/>
    <n v="74.48"/>
    <n v="0.26"/>
    <n v="5933.25"/>
  </r>
  <r>
    <x v="3"/>
    <s v="顾客"/>
    <s v="內需"/>
    <s v="-無-"/>
    <s v="C00020"/>
    <x v="12"/>
    <s v="盐城市晟广达汽车零部件有限公司"/>
    <s v="자동차(일반)"/>
    <s v="AVSS"/>
    <n v="100001000"/>
    <s v="AVSS"/>
    <s v="0.3SQ"/>
    <s v="Y"/>
    <m/>
    <n v="1500"/>
    <s v="완제품"/>
    <s v="AVSS 0.3SQ(완제품)"/>
    <s v="A/R송장 (IN)"/>
    <n v="1500"/>
    <s v="M"/>
    <n v="4.97"/>
    <n v="0.26"/>
    <n v="395.55"/>
  </r>
  <r>
    <x v="3"/>
    <s v="顾客"/>
    <s v="內需"/>
    <s v="-無-"/>
    <s v="C00020"/>
    <x v="12"/>
    <s v="盐城市晟广达汽车零部件有限公司"/>
    <s v="자동차(일반)"/>
    <s v="AVSS"/>
    <n v="100000501"/>
    <s v="AVSS"/>
    <s v="0.5SQ"/>
    <s v="B"/>
    <m/>
    <n v="1000"/>
    <s v="완제품"/>
    <s v="AVSS 0.5SQ(완제품)"/>
    <s v="A/R송장 (IN)"/>
    <n v="17000"/>
    <s v="M"/>
    <n v="85.17"/>
    <n v="0.39"/>
    <n v="6573.9"/>
  </r>
  <r>
    <x v="3"/>
    <s v="顾客"/>
    <s v="內需"/>
    <s v="-無-"/>
    <s v="C00020"/>
    <x v="12"/>
    <s v="盐城市晟广达汽车零部件有限公司"/>
    <s v="자동차(일반)"/>
    <s v="AVSS"/>
    <n v="100000507"/>
    <s v="AVSS"/>
    <s v="0.5SQ"/>
    <s v="Br/B"/>
    <m/>
    <n v="1000"/>
    <s v="완제품"/>
    <s v="AVSS 0.5SQ(완제품)"/>
    <s v="A/R송장 (IN)"/>
    <n v="1000"/>
    <s v="M"/>
    <n v="5.01"/>
    <n v="0.39"/>
    <n v="386.7"/>
  </r>
  <r>
    <x v="3"/>
    <s v="顾客"/>
    <s v="內需"/>
    <s v="-無-"/>
    <s v="C00020"/>
    <x v="12"/>
    <s v="盐城市晟广达汽车零部件有限公司"/>
    <s v="자동차(일반)"/>
    <s v="AVSS"/>
    <n v="100000541"/>
    <s v="AVSS"/>
    <s v="0.5SQ"/>
    <s v="G"/>
    <m/>
    <n v="1000"/>
    <s v="완제품"/>
    <s v="AVSS 0.5SQ(완제품)"/>
    <s v="A/R송장 (IN)"/>
    <n v="2000"/>
    <s v="M"/>
    <n v="10.02"/>
    <n v="0.39"/>
    <n v="773.4"/>
  </r>
  <r>
    <x v="3"/>
    <s v="顾客"/>
    <s v="內需"/>
    <s v="-無-"/>
    <s v="C00020"/>
    <x v="12"/>
    <s v="盐城市晟广达汽车零部件有限公司"/>
    <s v="자동차(일반)"/>
    <s v="AVSS"/>
    <n v="100000489"/>
    <s v="AVSS"/>
    <s v="0.5SQ"/>
    <s v="Gr"/>
    <m/>
    <n v="1000"/>
    <s v="완제품"/>
    <s v="AVSS 0.5SQ(완제품)"/>
    <s v="A/R송장 (IN)"/>
    <n v="5000"/>
    <s v="M"/>
    <n v="25.05"/>
    <n v="0.39"/>
    <n v="1933.5"/>
  </r>
  <r>
    <x v="3"/>
    <s v="顾客"/>
    <s v="內需"/>
    <s v="-無-"/>
    <s v="C00020"/>
    <x v="12"/>
    <s v="盐城市晟广达汽车零部件有限公司"/>
    <s v="자동차(일반)"/>
    <s v="AVSS"/>
    <n v="100000554"/>
    <s v="AVSS"/>
    <s v="0.5SQ"/>
    <s v="L"/>
    <m/>
    <n v="1000"/>
    <s v="완제품"/>
    <s v="AVSS 0.5SQ(완제품)"/>
    <s v="A/R송장 (IN)"/>
    <n v="6000"/>
    <s v="M"/>
    <n v="30.06"/>
    <n v="0.39"/>
    <n v="2320.1999999999998"/>
  </r>
  <r>
    <x v="3"/>
    <s v="顾客"/>
    <s v="內需"/>
    <s v="-無-"/>
    <s v="C00020"/>
    <x v="12"/>
    <s v="盐城市晟广达汽车零部件有限公司"/>
    <s v="자동차(일반)"/>
    <s v="AVSS"/>
    <n v="100000524"/>
    <s v="AVSS"/>
    <s v="0.5SQ"/>
    <s v="O"/>
    <m/>
    <n v="1000"/>
    <s v="완제품"/>
    <s v="AVSS 0.5SQ(완제품)"/>
    <s v="A/R송장 (IN)"/>
    <n v="1000"/>
    <s v="M"/>
    <n v="5.01"/>
    <n v="0.39"/>
    <n v="386.7"/>
  </r>
  <r>
    <x v="3"/>
    <s v="顾客"/>
    <s v="內需"/>
    <s v="-無-"/>
    <s v="C00020"/>
    <x v="12"/>
    <s v="盐城市晟广达汽车零部件有限公司"/>
    <s v="자동차(일반)"/>
    <s v="AVSS"/>
    <n v="100000566"/>
    <s v="AVSS"/>
    <s v="0.5SQ"/>
    <s v="P"/>
    <m/>
    <n v="1000"/>
    <s v="완제품"/>
    <s v="AVSS 0.5SQ(완제품)"/>
    <s v="A/R송장 (IN)"/>
    <n v="3000"/>
    <s v="M"/>
    <n v="15.03"/>
    <n v="0.39"/>
    <n v="1160.0999999999999"/>
  </r>
  <r>
    <x v="3"/>
    <s v="顾客"/>
    <s v="內需"/>
    <s v="-無-"/>
    <s v="C00020"/>
    <x v="12"/>
    <s v="盐城市晟广达汽车零部件有限公司"/>
    <s v="자동차(일반)"/>
    <s v="AVSS"/>
    <n v="100000575"/>
    <s v="AVSS"/>
    <s v="0.5SQ"/>
    <s v="R"/>
    <m/>
    <n v="1000"/>
    <s v="완제품"/>
    <s v="AVSS 0.5SQ(완제품)"/>
    <s v="A/R송장 (IN)"/>
    <n v="10000"/>
    <s v="M"/>
    <n v="50.1"/>
    <n v="0.39"/>
    <n v="3867"/>
  </r>
  <r>
    <x v="3"/>
    <s v="顾客"/>
    <s v="內需"/>
    <s v="-無-"/>
    <s v="C00020"/>
    <x v="12"/>
    <s v="盐城市晟广达汽车零部件有限公司"/>
    <s v="자동차(일반)"/>
    <s v="AVSS"/>
    <n v="100000605"/>
    <s v="AVSS"/>
    <s v="0.5SQ"/>
    <s v="W"/>
    <m/>
    <n v="1000"/>
    <s v="완제품"/>
    <s v="AVSS 0.5SQ(완제품)"/>
    <s v="A/R송장 (IN)"/>
    <n v="5000"/>
    <s v="M"/>
    <n v="25.05"/>
    <n v="0.39"/>
    <n v="1933.5"/>
  </r>
  <r>
    <x v="3"/>
    <s v="顾客"/>
    <s v="內需"/>
    <s v="-無-"/>
    <s v="C00020"/>
    <x v="12"/>
    <s v="盐城市晟广达汽车零部件有限公司"/>
    <s v="자동차(일반)"/>
    <s v="AVSS"/>
    <n v="100000621"/>
    <s v="AVSS"/>
    <s v="0.5SQ"/>
    <s v="Y"/>
    <m/>
    <n v="1000"/>
    <s v="완제품"/>
    <s v="AVSS 0.5SQ(완제품)"/>
    <s v="A/R송장 (IN)"/>
    <n v="2000"/>
    <s v="M"/>
    <n v="10.02"/>
    <n v="0.39"/>
    <n v="773.4"/>
  </r>
  <r>
    <x v="3"/>
    <s v="顾客"/>
    <s v="內需"/>
    <s v="-無-"/>
    <s v="C00020"/>
    <x v="12"/>
    <s v="盐城市晟广达汽车零部件有限公司"/>
    <s v="자동차(일반)"/>
    <s v="AVSS"/>
    <n v="100000759"/>
    <s v="AVSS"/>
    <s v="1.25SQ"/>
    <s v="B"/>
    <m/>
    <n v="700"/>
    <s v="완제품"/>
    <s v="AVSS 1.25SQ(완제품)"/>
    <s v="A/R송장 (IN)"/>
    <n v="5600"/>
    <s v="M"/>
    <n v="63.11"/>
    <n v="0.83"/>
    <n v="4647.4399999999996"/>
  </r>
  <r>
    <x v="3"/>
    <s v="顾客"/>
    <s v="內需"/>
    <s v="-無-"/>
    <s v="C00020"/>
    <x v="12"/>
    <s v="盐城市晟广达汽车零部件有限公司"/>
    <s v="자동차(일반)"/>
    <s v="AVSS"/>
    <n v="100000768"/>
    <s v="AVSS"/>
    <s v="1.25SQ"/>
    <s v="Br"/>
    <m/>
    <n v="700"/>
    <s v="완제품"/>
    <s v="AVSS 1.25SQ(완제품)"/>
    <s v="A/R송장 (IN)"/>
    <n v="700"/>
    <s v="M"/>
    <n v="7.89"/>
    <n v="0.83"/>
    <n v="580.92999999999995"/>
  </r>
  <r>
    <x v="3"/>
    <s v="顾客"/>
    <s v="內需"/>
    <s v="-無-"/>
    <s v="C00020"/>
    <x v="12"/>
    <s v="盐城市晟广达汽车零部件有限公司"/>
    <s v="자동차(일반)"/>
    <s v="AVSS"/>
    <n v="100000787"/>
    <s v="AVSS"/>
    <s v="1.25SQ"/>
    <s v="G"/>
    <m/>
    <n v="700"/>
    <s v="완제품"/>
    <s v="AVSS 1.25SQ(완제품)"/>
    <s v="A/R송장 (IN)"/>
    <n v="2100"/>
    <s v="M"/>
    <n v="23.67"/>
    <n v="0.83"/>
    <n v="1742.79"/>
  </r>
  <r>
    <x v="3"/>
    <s v="顾客"/>
    <s v="內需"/>
    <s v="-無-"/>
    <s v="C00020"/>
    <x v="12"/>
    <s v="盐城市晟广达汽车零部件有限公司"/>
    <s v="자동차(일반)"/>
    <s v="AVSS"/>
    <n v="100000773"/>
    <s v="AVSS"/>
    <s v="1.25SQ"/>
    <s v="O"/>
    <m/>
    <n v="700"/>
    <s v="완제품"/>
    <s v="AVSS 1.25SQ(완제품)"/>
    <s v="A/R송장 (IN)"/>
    <n v="2100"/>
    <s v="M"/>
    <n v="23.67"/>
    <n v="0.83"/>
    <n v="1742.79"/>
  </r>
  <r>
    <x v="3"/>
    <s v="顾客"/>
    <s v="內需"/>
    <s v="-無-"/>
    <s v="C00020"/>
    <x v="12"/>
    <s v="盐城市晟广达汽车零部件有限公司"/>
    <s v="자동차(일반)"/>
    <s v="AVSS"/>
    <n v="100000801"/>
    <s v="AVSS"/>
    <s v="1.25SQ"/>
    <s v="P"/>
    <m/>
    <n v="700"/>
    <s v="완제품"/>
    <s v="AVSS 1.25SQ(완제품)"/>
    <s v="A/R송장 (IN)"/>
    <n v="1400"/>
    <s v="M"/>
    <n v="15.78"/>
    <n v="0.83"/>
    <n v="1161.8599999999999"/>
  </r>
  <r>
    <x v="3"/>
    <s v="顾客"/>
    <s v="內需"/>
    <s v="-無-"/>
    <s v="C00020"/>
    <x v="12"/>
    <s v="盐城市晟广达汽车零部件有限公司"/>
    <s v="자동차(일반)"/>
    <s v="AVSS"/>
    <n v="100000810"/>
    <s v="AVSS"/>
    <s v="1.25SQ"/>
    <s v="R"/>
    <m/>
    <n v="700"/>
    <s v="완제품"/>
    <s v="AVSS 1.25SQ(완제품)"/>
    <s v="A/R송장 (IN)"/>
    <n v="7000"/>
    <s v="M"/>
    <n v="78.89"/>
    <n v="0.83"/>
    <n v="5809.3"/>
  </r>
  <r>
    <x v="3"/>
    <s v="顾客"/>
    <s v="內需"/>
    <s v="-無-"/>
    <s v="C00020"/>
    <x v="12"/>
    <s v="盐城市晟广达汽车零部件有限公司"/>
    <s v="자동차(일반)"/>
    <s v="AVSS"/>
    <n v="100000802"/>
    <s v="AVSS"/>
    <s v="1.25SQ"/>
    <s v="R/B"/>
    <m/>
    <n v="700"/>
    <s v="완제품"/>
    <s v="AVSS 1.25SQ(완제품)"/>
    <s v="A/R송장 (IN)"/>
    <n v="3500"/>
    <s v="M"/>
    <n v="39.450000000000003"/>
    <n v="0.83"/>
    <n v="2904.65"/>
  </r>
  <r>
    <x v="3"/>
    <s v="顾客"/>
    <s v="內需"/>
    <s v="-無-"/>
    <s v="C00020"/>
    <x v="12"/>
    <s v="盐城市晟广达汽车零部件有限公司"/>
    <s v="자동차(일반)"/>
    <s v="AVSS"/>
    <n v="100000833"/>
    <s v="AVSS"/>
    <s v="1.25SQ"/>
    <s v="Y"/>
    <m/>
    <n v="700"/>
    <s v="완제품"/>
    <s v="AVSS 1.25SQ(완제품)"/>
    <s v="A/R송장 (IN)"/>
    <n v="1400"/>
    <s v="M"/>
    <n v="15.78"/>
    <n v="0.83"/>
    <n v="1161.8599999999999"/>
  </r>
  <r>
    <x v="3"/>
    <s v="顾客"/>
    <s v="內需"/>
    <s v="-無-"/>
    <s v="C00020"/>
    <x v="12"/>
    <s v="盐城市晟广达汽车零部件有限公司"/>
    <s v="자동차(일반)"/>
    <s v="AVSS"/>
    <n v="100000936"/>
    <s v="AVSS"/>
    <s v="0.3SQ"/>
    <s v="B"/>
    <m/>
    <n v="1500"/>
    <s v="완제품"/>
    <s v="AVSS 0.3SQ(완제품)"/>
    <s v="A/R송장 (IN)"/>
    <n v="22500"/>
    <s v="M"/>
    <n v="74.48"/>
    <n v="0.26"/>
    <n v="5933.25"/>
  </r>
  <r>
    <x v="3"/>
    <s v="顾客"/>
    <s v="內需"/>
    <s v="-無-"/>
    <s v="C00020"/>
    <x v="12"/>
    <s v="盐城市晟广达汽车零部件有限公司"/>
    <s v="자동차(일반)"/>
    <s v="AVSS"/>
    <n v="100000933"/>
    <s v="AVSS"/>
    <s v="0.3SQ"/>
    <s v="B/R"/>
    <m/>
    <n v="1500"/>
    <s v="완제품"/>
    <s v="AVSS 0.3SQ(완제품)"/>
    <s v="A/R송장 (IN)"/>
    <n v="7500"/>
    <s v="M"/>
    <n v="24.83"/>
    <n v="0.26"/>
    <n v="1977.75"/>
  </r>
  <r>
    <x v="3"/>
    <s v="顾客"/>
    <s v="內需"/>
    <s v="-無-"/>
    <s v="C00020"/>
    <x v="12"/>
    <s v="盐城市晟广达汽车零部件有限公司"/>
    <s v="자동차(일반)"/>
    <s v="AVSS"/>
    <n v="100000934"/>
    <s v="AVSS"/>
    <s v="0.3SQ"/>
    <s v="B/W"/>
    <m/>
    <n v="1500"/>
    <s v="완제품"/>
    <s v="AVSS 0.3SQ(완제품)"/>
    <s v="A/R송장 (IN)"/>
    <n v="7500"/>
    <s v="M"/>
    <n v="24.83"/>
    <n v="0.26"/>
    <n v="1977.75"/>
  </r>
  <r>
    <x v="3"/>
    <s v="顾客"/>
    <s v="內需"/>
    <s v="-無-"/>
    <s v="C00020"/>
    <x v="12"/>
    <s v="盐城市晟广达汽车零部件有限公司"/>
    <s v="자동차(일반)"/>
    <s v="AVSS"/>
    <n v="100000958"/>
    <s v="AVSS"/>
    <s v="0.3SQ"/>
    <s v="G/W"/>
    <m/>
    <n v="1500"/>
    <s v="완제품"/>
    <s v="AVSS 0.3SQ(완제품)"/>
    <s v="A/R송장 (IN)"/>
    <n v="1500"/>
    <s v="M"/>
    <n v="4.97"/>
    <n v="0.26"/>
    <n v="395.55"/>
  </r>
  <r>
    <x v="3"/>
    <s v="顾客"/>
    <s v="內需"/>
    <s v="-無-"/>
    <s v="C00020"/>
    <x v="12"/>
    <s v="盐城市晟广达汽车零部件有限公司"/>
    <s v="자동차(일반)"/>
    <s v="AVSS"/>
    <n v="100000968"/>
    <s v="AVSS"/>
    <s v="0.3SQ"/>
    <s v="L"/>
    <m/>
    <n v="1500"/>
    <s v="완제품"/>
    <s v="AVSS 0.3SQ(완제품)"/>
    <s v="A/R송장 (IN)"/>
    <n v="27000"/>
    <s v="M"/>
    <n v="89.37"/>
    <n v="0.26"/>
    <n v="7119.9"/>
  </r>
  <r>
    <x v="3"/>
    <s v="顾客"/>
    <s v="內需"/>
    <s v="-無-"/>
    <s v="C00020"/>
    <x v="12"/>
    <s v="盐城市晟广达汽车零部件有限公司"/>
    <s v="자동차(일반)"/>
    <s v="AVSS"/>
    <n v="100000966"/>
    <s v="AVSS"/>
    <s v="0.3SQ"/>
    <s v="L/W"/>
    <m/>
    <n v="1500"/>
    <s v="완제품"/>
    <s v="AVSS 0.3SQ(완제품)"/>
    <s v="A/R송장 (IN)"/>
    <n v="15000"/>
    <s v="M"/>
    <n v="49.65"/>
    <n v="0.26"/>
    <n v="3955.5"/>
  </r>
  <r>
    <x v="3"/>
    <s v="顾客"/>
    <s v="內需"/>
    <s v="-無-"/>
    <s v="C00020"/>
    <x v="12"/>
    <s v="盐城市晟广达汽车零部件有限公司"/>
    <s v="자동차(일반)"/>
    <s v="AVSS"/>
    <n v="100000992"/>
    <s v="AVSS"/>
    <s v="0.3SQ"/>
    <s v="W"/>
    <m/>
    <n v="1500"/>
    <s v="완제품"/>
    <s v="AVSS 0.3SQ(완제품)"/>
    <s v="A/R송장 (IN)"/>
    <n v="3000"/>
    <s v="M"/>
    <n v="9.93"/>
    <n v="0.26"/>
    <n v="791.1"/>
  </r>
  <r>
    <x v="3"/>
    <s v="顾客"/>
    <s v="內需"/>
    <s v="-無-"/>
    <s v="C00020"/>
    <x v="12"/>
    <s v="盐城市晟广达汽车零部件有限公司"/>
    <s v="자동차(일반)"/>
    <s v="AVSS"/>
    <n v="100000499"/>
    <s v="AVSS"/>
    <s v="0.5SQ"/>
    <s v="B/W"/>
    <m/>
    <n v="1000"/>
    <s v="완제품"/>
    <s v="AVSS 0.5SQ(완제품)"/>
    <s v="A/R송장 (IN)"/>
    <n v="5000"/>
    <s v="M"/>
    <n v="25.05"/>
    <n v="0.39"/>
    <n v="1933.5"/>
  </r>
  <r>
    <x v="3"/>
    <s v="顾客"/>
    <s v="內需"/>
    <s v="-無-"/>
    <s v="C00020"/>
    <x v="12"/>
    <s v="盐城市晟广达汽车零部件有限公司"/>
    <s v="자동차(일반)"/>
    <s v="AVSS"/>
    <n v="100000572"/>
    <s v="AVSS"/>
    <s v="0.5SQ"/>
    <s v="R/L"/>
    <m/>
    <n v="1000"/>
    <s v="완제품"/>
    <s v="AVSS 0.5SQ(완제품)"/>
    <s v="A/R송장 (IN)"/>
    <n v="5000"/>
    <s v="M"/>
    <n v="25.05"/>
    <n v="0.39"/>
    <n v="1933.5"/>
  </r>
  <r>
    <x v="3"/>
    <s v="顾客"/>
    <s v="內需"/>
    <s v="-無-"/>
    <s v="C00020"/>
    <x v="12"/>
    <s v="盐城市晟广达汽车零部件有限公司"/>
    <s v="자동차(일반)"/>
    <s v="AVSS"/>
    <n v="100000754"/>
    <s v="AVSS"/>
    <s v="1.25SQ"/>
    <s v="B/G"/>
    <m/>
    <n v="700"/>
    <s v="완제품"/>
    <s v="AVSS 1.25SQ(완제품)"/>
    <s v="A/R송장 (IN)"/>
    <n v="6300"/>
    <s v="M"/>
    <n v="71"/>
    <n v="0.83"/>
    <n v="5228.37"/>
  </r>
  <r>
    <x v="3"/>
    <s v="顾客"/>
    <s v="內需"/>
    <s v="-無-"/>
    <s v="C00020"/>
    <x v="12"/>
    <s v="盐城市晟广达汽车零部件有限公司"/>
    <s v="자동차(일반)"/>
    <s v="AVSS"/>
    <n v="100000750"/>
    <s v="AVSS"/>
    <s v="1.25SQ"/>
    <s v="Gr"/>
    <m/>
    <n v="700"/>
    <s v="완제품"/>
    <s v="AVSS 1.25SQ(완제품)"/>
    <s v="A/R송장 (IN)"/>
    <n v="4200"/>
    <s v="M"/>
    <n v="47.33"/>
    <n v="0.83"/>
    <n v="3485.58"/>
  </r>
  <r>
    <x v="3"/>
    <s v="顾客"/>
    <s v="內需"/>
    <s v="-無-"/>
    <s v="C00020"/>
    <x v="12"/>
    <s v="盐城市晟广达汽车零部件有限公司"/>
    <s v="자동차(일반)"/>
    <s v="AVSS"/>
    <n v="100000802"/>
    <s v="AVSS"/>
    <s v="1.25SQ"/>
    <s v="R/B"/>
    <m/>
    <n v="700"/>
    <s v="완제품"/>
    <s v="AVSS 1.25SQ(완제품)"/>
    <s v="A/R송장 (IN)"/>
    <n v="4900"/>
    <s v="M"/>
    <n v="55.22"/>
    <n v="0.83"/>
    <n v="4066.51"/>
  </r>
  <r>
    <x v="3"/>
    <s v="顾客"/>
    <s v="內需"/>
    <s v="-無-"/>
    <s v="C00020"/>
    <x v="12"/>
    <s v="盐城市晟广达汽车零部件有限公司"/>
    <s v="자동차(일반)"/>
    <s v="AVSS"/>
    <n v="100000936"/>
    <s v="AVSS"/>
    <s v="0.3SQ"/>
    <s v="B"/>
    <m/>
    <n v="1500"/>
    <s v="완제품"/>
    <s v="AVSS 0.3SQ(완제품)"/>
    <s v="A/R송장 (IN)"/>
    <n v="15000"/>
    <s v="M"/>
    <n v="49.65"/>
    <n v="0.26"/>
    <n v="3955.5"/>
  </r>
  <r>
    <x v="3"/>
    <s v="顾客"/>
    <s v="內需"/>
    <s v="-無-"/>
    <s v="C00020"/>
    <x v="12"/>
    <s v="盐城市晟广达汽车零部件有限公司"/>
    <s v="자동차(일반)"/>
    <s v="AVSS"/>
    <n v="100000978"/>
    <s v="AVSS"/>
    <s v="0.3SQ"/>
    <s v="R/Y"/>
    <m/>
    <n v="1500"/>
    <s v="완제품"/>
    <s v="AVSS 0.3SQ(완제품)"/>
    <s v="A/R송장 (IN)"/>
    <n v="9000"/>
    <s v="M"/>
    <n v="29.79"/>
    <n v="0.26"/>
    <n v="2373.3000000000002"/>
  </r>
  <r>
    <x v="3"/>
    <s v="顾客"/>
    <s v="內需"/>
    <s v="-無-"/>
    <s v="C00020"/>
    <x v="12"/>
    <s v="盐城市晟广达汽车零部件有限公司"/>
    <s v="자동차(일반)"/>
    <s v="AVSS"/>
    <n v="100001000"/>
    <s v="AVSS"/>
    <s v="0.3SQ"/>
    <s v="Y"/>
    <m/>
    <n v="1500"/>
    <s v="완제품"/>
    <s v="AVSS 0.3SQ(완제품)"/>
    <s v="A/R송장 (IN)"/>
    <n v="27000"/>
    <s v="M"/>
    <n v="89.37"/>
    <n v="0.26"/>
    <n v="7119.9"/>
  </r>
  <r>
    <x v="3"/>
    <s v="顾客"/>
    <s v="內需"/>
    <s v="-無-"/>
    <s v="C00020"/>
    <x v="12"/>
    <s v="盐城市晟广达汽车零部件有限公司"/>
    <s v="자동차(일반)"/>
    <s v="AVSS"/>
    <n v="100000948"/>
    <s v="AVSS"/>
    <s v="0.3SQ"/>
    <s v="O"/>
    <m/>
    <n v="1500"/>
    <s v="완제품"/>
    <s v="AVSS 0.3SQ(완제품)"/>
    <s v="A/R송장 (IN)"/>
    <n v="9000"/>
    <s v="M"/>
    <n v="29.79"/>
    <n v="0.26"/>
    <n v="2373.3000000000002"/>
  </r>
  <r>
    <x v="3"/>
    <s v="顾客"/>
    <s v="內需"/>
    <s v="-無-"/>
    <s v="C00020"/>
    <x v="12"/>
    <s v="盐城市晟广达汽车零部件有限公司"/>
    <s v="자동차(일반)"/>
    <s v="AVSS"/>
    <n v="100000936"/>
    <s v="AVSS"/>
    <s v="0.3SQ"/>
    <s v="B"/>
    <m/>
    <n v="1500"/>
    <s v="완제품"/>
    <s v="AVSS 0.3SQ(완제품)"/>
    <s v="A/R송장 (IN)"/>
    <n v="48000"/>
    <s v="M"/>
    <n v="158.88"/>
    <n v="0.26"/>
    <n v="12657.6"/>
  </r>
  <r>
    <x v="3"/>
    <s v="顾客"/>
    <s v="內需"/>
    <s v="-無-"/>
    <s v="C00020"/>
    <x v="12"/>
    <s v="盐城市晟广达汽车零部件有限公司"/>
    <s v="자동차(일반)"/>
    <s v="AVSS"/>
    <n v="100000933"/>
    <s v="AVSS"/>
    <s v="0.3SQ"/>
    <s v="B/R"/>
    <m/>
    <n v="1500"/>
    <s v="완제품"/>
    <s v="AVSS 0.3SQ(완제품)"/>
    <s v="A/R송장 (IN)"/>
    <n v="22500"/>
    <s v="M"/>
    <n v="74.48"/>
    <n v="0.26"/>
    <n v="5933.25"/>
  </r>
  <r>
    <x v="3"/>
    <s v="顾客"/>
    <s v="內需"/>
    <s v="-無-"/>
    <s v="C00020"/>
    <x v="12"/>
    <s v="盐城市晟广达汽车零部件有限公司"/>
    <s v="자동차(일반)"/>
    <s v="AVSS"/>
    <n v="100000934"/>
    <s v="AVSS"/>
    <s v="0.3SQ"/>
    <s v="B/W"/>
    <m/>
    <n v="1500"/>
    <s v="완제품"/>
    <s v="AVSS 0.3SQ(완제품)"/>
    <s v="A/R송장 (IN)"/>
    <n v="37500"/>
    <s v="M"/>
    <n v="124.13"/>
    <n v="0.26"/>
    <n v="9888.75"/>
  </r>
  <r>
    <x v="3"/>
    <s v="顾客"/>
    <s v="內需"/>
    <s v="-無-"/>
    <s v="C00020"/>
    <x v="12"/>
    <s v="盐城市晟广达汽车零部件有限公司"/>
    <s v="자동차(일반)"/>
    <s v="AVSS"/>
    <n v="100000960"/>
    <s v="AVSS"/>
    <s v="0.3SQ"/>
    <s v="G"/>
    <m/>
    <n v="1500"/>
    <s v="완제품"/>
    <s v="AVSS 0.3SQ(완제품)"/>
    <s v="A/R송장 (IN)"/>
    <n v="10500"/>
    <s v="M"/>
    <n v="34.76"/>
    <n v="0.26"/>
    <n v="2768.85"/>
  </r>
  <r>
    <x v="3"/>
    <s v="顾客"/>
    <s v="內需"/>
    <s v="-無-"/>
    <s v="C00020"/>
    <x v="12"/>
    <s v="盐城市晟广达汽车零部件有限公司"/>
    <s v="자동차(일반)"/>
    <s v="AVSS"/>
    <n v="100000955"/>
    <s v="AVSS"/>
    <s v="0.3SQ"/>
    <s v="G/O"/>
    <m/>
    <n v="1500"/>
    <s v="완제품"/>
    <s v="AVSS 0.3SQ(완제품)"/>
    <s v="A/R송장 (IN)"/>
    <n v="15000"/>
    <s v="M"/>
    <n v="49.65"/>
    <n v="0.26"/>
    <n v="3955.5"/>
  </r>
  <r>
    <x v="3"/>
    <s v="顾客"/>
    <s v="內需"/>
    <s v="-無-"/>
    <s v="C00020"/>
    <x v="12"/>
    <s v="盐城市晟广达汽车零部件有限公司"/>
    <s v="자동차(일반)"/>
    <s v="AVSS"/>
    <n v="100000929"/>
    <s v="AVSS"/>
    <s v="0.3SQ"/>
    <s v="Gr"/>
    <m/>
    <n v="1500"/>
    <s v="완제품"/>
    <s v="AVSS 0.3SQ(완제품)"/>
    <s v="A/R송장 (IN)"/>
    <n v="60000"/>
    <s v="M"/>
    <n v="198.6"/>
    <n v="0.26"/>
    <n v="15822"/>
  </r>
  <r>
    <x v="3"/>
    <s v="顾客"/>
    <s v="內需"/>
    <s v="-無-"/>
    <s v="C00020"/>
    <x v="12"/>
    <s v="盐城市晟广达汽车零部件有限公司"/>
    <s v="자동차(일반)"/>
    <s v="AVSS"/>
    <n v="100000924"/>
    <s v="AVSS"/>
    <s v="0.3SQ"/>
    <s v="Gr/B"/>
    <m/>
    <n v="1500"/>
    <s v="완제품"/>
    <s v="AVSS 0.3SQ(완제품)"/>
    <s v="A/R송장 (IN)"/>
    <n v="15000"/>
    <s v="M"/>
    <n v="49.65"/>
    <n v="0.26"/>
    <n v="3955.5"/>
  </r>
  <r>
    <x v="3"/>
    <s v="顾客"/>
    <s v="內需"/>
    <s v="-無-"/>
    <s v="C00020"/>
    <x v="12"/>
    <s v="盐城市晟广达汽车零部件有限公司"/>
    <s v="자동차(일반)"/>
    <s v="AVSS"/>
    <n v="100000925"/>
    <s v="AVSS"/>
    <s v="0.3SQ"/>
    <s v="Gr/O"/>
    <m/>
    <n v="1500"/>
    <s v="완제품"/>
    <s v="AVSS 0.3SQ(완제품)"/>
    <s v="A/R송장 (IN)"/>
    <n v="15000"/>
    <s v="M"/>
    <n v="49.65"/>
    <n v="0.26"/>
    <n v="3955.5"/>
  </r>
  <r>
    <x v="3"/>
    <s v="顾客"/>
    <s v="內需"/>
    <s v="-無-"/>
    <s v="C00020"/>
    <x v="12"/>
    <s v="盐城市晟广达汽车零部件有限公司"/>
    <s v="자동차(일반)"/>
    <s v="AVSS"/>
    <n v="100000968"/>
    <s v="AVSS"/>
    <s v="0.3SQ"/>
    <s v="L"/>
    <m/>
    <n v="1500"/>
    <s v="완제품"/>
    <s v="AVSS 0.3SQ(완제품)"/>
    <s v="A/R송장 (IN)"/>
    <n v="21000"/>
    <s v="M"/>
    <n v="69.510000000000005"/>
    <n v="0.26"/>
    <n v="5537.7"/>
  </r>
  <r>
    <x v="3"/>
    <s v="顾客"/>
    <s v="內需"/>
    <s v="-無-"/>
    <s v="C00020"/>
    <x v="12"/>
    <s v="盐城市晟广达汽车零部件有限公司"/>
    <s v="자동차(일반)"/>
    <s v="AVSS"/>
    <n v="100000962"/>
    <s v="AVSS"/>
    <s v="0.3SQ"/>
    <s v="L/B"/>
    <m/>
    <n v="1500"/>
    <s v="완제품"/>
    <s v="AVSS 0.3SQ(완제품)"/>
    <s v="A/R송장 (IN)"/>
    <n v="15000"/>
    <s v="M"/>
    <n v="49.65"/>
    <n v="0.26"/>
    <n v="3955.5"/>
  </r>
  <r>
    <x v="3"/>
    <s v="顾客"/>
    <s v="內需"/>
    <s v="-無-"/>
    <s v="C00020"/>
    <x v="12"/>
    <s v="盐城市晟广达汽车零部件有限公司"/>
    <s v="자동차(일반)"/>
    <s v="AVSS"/>
    <n v="100000966"/>
    <s v="AVSS"/>
    <s v="0.3SQ"/>
    <s v="L/W"/>
    <m/>
    <n v="1500"/>
    <s v="완제품"/>
    <s v="AVSS 0.3SQ(완제품)"/>
    <s v="A/R송장 (IN)"/>
    <n v="15000"/>
    <s v="M"/>
    <n v="49.65"/>
    <n v="0.26"/>
    <n v="3955.5"/>
  </r>
  <r>
    <x v="3"/>
    <s v="顾客"/>
    <s v="內需"/>
    <s v="-無-"/>
    <s v="C00020"/>
    <x v="12"/>
    <s v="盐城市晟广达汽车零部件有限公司"/>
    <s v="자동차(일반)"/>
    <s v="AVSS"/>
    <n v="100000953"/>
    <s v="AVSS"/>
    <s v="0.3SQ"/>
    <s v="Lg"/>
    <m/>
    <n v="1500"/>
    <s v="완제품"/>
    <s v="AVSS 0.3SQ(완제품)"/>
    <s v="A/R송장 (IN)"/>
    <n v="7500"/>
    <s v="M"/>
    <n v="24.83"/>
    <n v="0.26"/>
    <n v="1977.75"/>
  </r>
  <r>
    <x v="3"/>
    <s v="顾客"/>
    <s v="內需"/>
    <s v="-無-"/>
    <s v="C00020"/>
    <x v="12"/>
    <s v="盐城市晟广达汽车零部件有限公司"/>
    <s v="자동차(일반)"/>
    <s v="AVSS"/>
    <n v="100000948"/>
    <s v="AVSS"/>
    <s v="0.3SQ"/>
    <s v="O"/>
    <m/>
    <n v="1500"/>
    <s v="완제품"/>
    <s v="AVSS 0.3SQ(완제품)"/>
    <s v="A/R송장 (IN)"/>
    <n v="9000"/>
    <s v="M"/>
    <n v="29.79"/>
    <n v="0.26"/>
    <n v="2373.3000000000002"/>
  </r>
  <r>
    <x v="3"/>
    <s v="顾客"/>
    <s v="內需"/>
    <s v="-無-"/>
    <s v="C00020"/>
    <x v="12"/>
    <s v="盐城市晟广达汽车零部件有限公司"/>
    <s v="자동차(일반)"/>
    <s v="AVSS"/>
    <n v="100000945"/>
    <s v="AVSS"/>
    <s v="0.3SQ"/>
    <s v="O/B"/>
    <m/>
    <n v="1500"/>
    <s v="완제품"/>
    <s v="AVSS 0.3SQ(완제품)"/>
    <s v="A/R송장 (IN)"/>
    <n v="15000"/>
    <s v="M"/>
    <n v="49.65"/>
    <n v="0.26"/>
    <n v="3955.5"/>
  </r>
  <r>
    <x v="3"/>
    <s v="顾客"/>
    <s v="內需"/>
    <s v="-無-"/>
    <s v="C00020"/>
    <x v="12"/>
    <s v="盐城市晟广达汽车零部件有限公司"/>
    <s v="자동차(일반)"/>
    <s v="AVSS"/>
    <n v="100000972"/>
    <s v="AVSS"/>
    <s v="0.3SQ"/>
    <s v="P"/>
    <m/>
    <n v="1500"/>
    <s v="완제품"/>
    <s v="AVSS 0.3SQ(완제품)"/>
    <s v="A/R송장 (IN)"/>
    <n v="1500"/>
    <s v="M"/>
    <n v="4.97"/>
    <n v="0.26"/>
    <n v="395.55"/>
  </r>
  <r>
    <x v="3"/>
    <s v="顾客"/>
    <s v="內需"/>
    <s v="-無-"/>
    <s v="C00020"/>
    <x v="12"/>
    <s v="盐城市晟广达汽车零部件有限公司"/>
    <s v="자동차(일반)"/>
    <s v="AVSS"/>
    <n v="100000979"/>
    <s v="AVSS"/>
    <s v="0.3SQ"/>
    <s v="R"/>
    <m/>
    <n v="1500"/>
    <s v="완제품"/>
    <s v="AVSS 0.3SQ(완제품)"/>
    <s v="A/R송장 (IN)"/>
    <n v="21000"/>
    <s v="M"/>
    <n v="69.510000000000005"/>
    <n v="0.26"/>
    <n v="5537.7"/>
  </r>
  <r>
    <x v="3"/>
    <s v="顾客"/>
    <s v="內需"/>
    <s v="-無-"/>
    <s v="C00020"/>
    <x v="12"/>
    <s v="盐城市晟广达汽车零部件有限公司"/>
    <s v="자동차(일반)"/>
    <s v="AVSS"/>
    <n v="100000973"/>
    <s v="AVSS"/>
    <s v="0.3SQ"/>
    <s v="R/B"/>
    <m/>
    <n v="1500"/>
    <s v="완제품"/>
    <s v="AVSS 0.3SQ(완제품)"/>
    <s v="A/R송장 (IN)"/>
    <n v="15000"/>
    <s v="M"/>
    <n v="49.65"/>
    <n v="0.26"/>
    <n v="3955.5"/>
  </r>
  <r>
    <x v="3"/>
    <s v="顾客"/>
    <s v="內需"/>
    <s v="-無-"/>
    <s v="C00020"/>
    <x v="12"/>
    <s v="盐城市晟广达汽车零部件有限公司"/>
    <s v="자동차(일반)"/>
    <s v="AVSS"/>
    <n v="100001000"/>
    <s v="AVSS"/>
    <s v="0.3SQ"/>
    <s v="Y"/>
    <m/>
    <n v="1500"/>
    <s v="완제품"/>
    <s v="AVSS 0.3SQ(완제품)"/>
    <s v="A/R송장 (IN)"/>
    <n v="33000"/>
    <s v="M"/>
    <n v="109.23"/>
    <n v="0.26"/>
    <n v="8702.1"/>
  </r>
  <r>
    <x v="3"/>
    <s v="顾客"/>
    <s v="內需"/>
    <s v="-無-"/>
    <s v="C00020"/>
    <x v="12"/>
    <s v="盐城市晟广达汽车零部件有限公司"/>
    <s v="자동차(일반)"/>
    <s v="AVSS"/>
    <n v="100000993"/>
    <s v="AVSS"/>
    <s v="0.3SQ"/>
    <s v="Y/B"/>
    <m/>
    <n v="1500"/>
    <s v="완제품"/>
    <s v="AVSS 0.3SQ(완제품)"/>
    <s v="A/R송장 (IN)"/>
    <n v="15000"/>
    <s v="M"/>
    <n v="49.65"/>
    <n v="0.26"/>
    <n v="3955.5"/>
  </r>
  <r>
    <x v="3"/>
    <s v="顾客"/>
    <s v="內需"/>
    <s v="-無-"/>
    <s v="C00020"/>
    <x v="12"/>
    <s v="盐城市晟广达汽车零部件有限公司"/>
    <s v="자동차(일반)"/>
    <s v="AVSS"/>
    <n v="100000501"/>
    <s v="AVSS"/>
    <s v="0.5SQ"/>
    <s v="B"/>
    <m/>
    <n v="1000"/>
    <s v="완제품"/>
    <s v="AVSS 0.5SQ(완제품)"/>
    <s v="A/R송장 (IN)"/>
    <n v="10000"/>
    <s v="M"/>
    <n v="50.1"/>
    <n v="0.39"/>
    <n v="3867"/>
  </r>
  <r>
    <x v="3"/>
    <s v="顾客"/>
    <s v="內需"/>
    <s v="-無-"/>
    <s v="C00020"/>
    <x v="12"/>
    <s v="盐城市晟广达汽车零部件有限公司"/>
    <s v="자동차(일반)"/>
    <s v="AVSS"/>
    <n v="100000489"/>
    <s v="AVSS"/>
    <s v="0.5SQ"/>
    <s v="Gr"/>
    <m/>
    <n v="1000"/>
    <s v="완제품"/>
    <s v="AVSS 0.5SQ(완제품)"/>
    <s v="A/R송장 (IN)"/>
    <n v="10000"/>
    <s v="M"/>
    <n v="50.1"/>
    <n v="0.39"/>
    <n v="3867"/>
  </r>
  <r>
    <x v="3"/>
    <s v="顾客"/>
    <s v="內需"/>
    <s v="-無-"/>
    <s v="C00020"/>
    <x v="12"/>
    <s v="盐城市晟广达汽车零部件有限公司"/>
    <s v="자동차(일반)"/>
    <s v="AVSS"/>
    <n v="100000554"/>
    <s v="AVSS"/>
    <s v="0.5SQ"/>
    <s v="L"/>
    <m/>
    <n v="1000"/>
    <s v="완제품"/>
    <s v="AVSS 0.5SQ(완제품)"/>
    <s v="A/R송장 (IN)"/>
    <n v="10000"/>
    <s v="M"/>
    <n v="50.1"/>
    <n v="0.39"/>
    <n v="3867"/>
  </r>
  <r>
    <x v="3"/>
    <s v="顾客"/>
    <s v="內需"/>
    <s v="-無-"/>
    <s v="C00020"/>
    <x v="12"/>
    <s v="盐城市晟广达汽车零部件有限公司"/>
    <s v="자동차(일반)"/>
    <s v="AVSS"/>
    <n v="100000524"/>
    <s v="AVSS"/>
    <s v="0.5SQ"/>
    <s v="O"/>
    <m/>
    <n v="1000"/>
    <s v="완제품"/>
    <s v="AVSS 0.5SQ(완제품)"/>
    <s v="A/R송장 (IN)"/>
    <n v="10000"/>
    <s v="M"/>
    <n v="50.1"/>
    <n v="0.39"/>
    <n v="3867"/>
  </r>
  <r>
    <x v="3"/>
    <s v="顾客"/>
    <s v="內需"/>
    <s v="-無-"/>
    <s v="C00020"/>
    <x v="12"/>
    <s v="盐城市晟广达汽车零部件有限公司"/>
    <s v="자동차(일반)"/>
    <s v="AVSS"/>
    <n v="100000566"/>
    <s v="AVSS"/>
    <s v="0.5SQ"/>
    <s v="P"/>
    <m/>
    <n v="1000"/>
    <s v="완제품"/>
    <s v="AVSS 0.5SQ(완제품)"/>
    <s v="A/R송장 (IN)"/>
    <n v="10000"/>
    <s v="M"/>
    <n v="50.1"/>
    <n v="0.39"/>
    <n v="3867"/>
  </r>
  <r>
    <x v="3"/>
    <s v="顾客"/>
    <s v="內需"/>
    <s v="-無-"/>
    <s v="C00020"/>
    <x v="12"/>
    <s v="盐城市晟广达汽车零部件有限公司"/>
    <s v="자동차(일반)"/>
    <s v="AVSS"/>
    <n v="100000575"/>
    <s v="AVSS"/>
    <s v="0.5SQ"/>
    <s v="R"/>
    <m/>
    <n v="1000"/>
    <s v="완제품"/>
    <s v="AVSS 0.5SQ(완제품)"/>
    <s v="A/R송장 (IN)"/>
    <n v="10000"/>
    <s v="M"/>
    <n v="50.1"/>
    <n v="0.39"/>
    <n v="3867"/>
  </r>
  <r>
    <x v="3"/>
    <s v="顾客"/>
    <s v="內需"/>
    <s v="-無-"/>
    <s v="C00020"/>
    <x v="12"/>
    <s v="盐城市晟广达汽车零部件有限公司"/>
    <s v="자동차(일반)"/>
    <s v="AVSS"/>
    <n v="100000605"/>
    <s v="AVSS"/>
    <s v="0.5SQ"/>
    <s v="W"/>
    <m/>
    <n v="1000"/>
    <s v="완제품"/>
    <s v="AVSS 0.5SQ(완제품)"/>
    <s v="A/R송장 (IN)"/>
    <n v="10000"/>
    <s v="M"/>
    <n v="50.1"/>
    <n v="0.39"/>
    <n v="3867"/>
  </r>
  <r>
    <x v="3"/>
    <s v="顾客"/>
    <s v="內需"/>
    <s v="-無-"/>
    <s v="C00020"/>
    <x v="12"/>
    <s v="盐城市晟广达汽车零部件有限公司"/>
    <s v="자동차(일반)"/>
    <s v="AVSS"/>
    <n v="100000759"/>
    <s v="AVSS"/>
    <s v="1.25SQ"/>
    <s v="B"/>
    <m/>
    <n v="700"/>
    <s v="완제품"/>
    <s v="AVSS 1.25SQ(완제품)"/>
    <s v="A/R송장 (IN)"/>
    <n v="10500"/>
    <s v="M"/>
    <n v="118.34"/>
    <n v="0.83"/>
    <n v="8713.9500000000007"/>
  </r>
  <r>
    <x v="3"/>
    <s v="顾客"/>
    <s v="內需"/>
    <s v="-無-"/>
    <s v="C00020"/>
    <x v="12"/>
    <s v="盐城市晟广达汽车零部件有限公司"/>
    <s v="자동차(일반)"/>
    <s v="AVSS"/>
    <n v="100000787"/>
    <s v="AVSS"/>
    <s v="1.25SQ"/>
    <s v="G"/>
    <m/>
    <n v="700"/>
    <s v="완제품"/>
    <s v="AVSS 1.25SQ(완제품)"/>
    <s v="A/R송장 (IN)"/>
    <n v="7000"/>
    <s v="M"/>
    <n v="78.89"/>
    <n v="0.83"/>
    <n v="5809.3"/>
  </r>
  <r>
    <x v="3"/>
    <s v="顾客"/>
    <s v="內需"/>
    <s v="-無-"/>
    <s v="C00020"/>
    <x v="12"/>
    <s v="盐城市晟广达汽车零部件有限公司"/>
    <s v="자동차(일반)"/>
    <s v="AVSS"/>
    <n v="100000750"/>
    <s v="AVSS"/>
    <s v="1.25SQ"/>
    <s v="Gr"/>
    <m/>
    <n v="700"/>
    <s v="완제품"/>
    <s v="AVSS 1.25SQ(완제품)"/>
    <s v="A/R송장 (IN)"/>
    <n v="7000"/>
    <s v="M"/>
    <n v="78.89"/>
    <n v="0.83"/>
    <n v="5809.3"/>
  </r>
  <r>
    <x v="3"/>
    <s v="顾客"/>
    <s v="內需"/>
    <s v="-無-"/>
    <s v="C00020"/>
    <x v="12"/>
    <s v="盐城市晟广达汽车零部件有限公司"/>
    <s v="자동차(일반)"/>
    <s v="AVSS"/>
    <n v="100000796"/>
    <s v="AVSS"/>
    <s v="1.25SQ"/>
    <s v="L"/>
    <m/>
    <n v="700"/>
    <s v="완제품"/>
    <s v="AVSS 1.25SQ(완제품)"/>
    <s v="A/R송장 (IN)"/>
    <n v="2800"/>
    <s v="M"/>
    <n v="31.56"/>
    <n v="0.83"/>
    <n v="2323.7199999999998"/>
  </r>
  <r>
    <x v="3"/>
    <s v="顾客"/>
    <s v="內需"/>
    <s v="-無-"/>
    <s v="C00020"/>
    <x v="12"/>
    <s v="盐城市晟广达汽车零部件有限公司"/>
    <s v="자동차(일반)"/>
    <s v="AVSS"/>
    <n v="100000810"/>
    <s v="AVSS"/>
    <s v="1.25SQ"/>
    <s v="R"/>
    <m/>
    <n v="700"/>
    <s v="완제품"/>
    <s v="AVSS 1.25SQ(완제품)"/>
    <s v="A/R송장 (IN)"/>
    <n v="10500"/>
    <s v="M"/>
    <n v="118.34"/>
    <n v="0.83"/>
    <n v="8713.9500000000007"/>
  </r>
  <r>
    <x v="3"/>
    <s v="顾客"/>
    <s v="內需"/>
    <s v="-無-"/>
    <s v="C00020"/>
    <x v="12"/>
    <s v="盐城市晟广达汽车零部件有限公司"/>
    <s v="자동차(일반)"/>
    <s v="AVSS"/>
    <n v="100000880"/>
    <s v="AVSS"/>
    <s v="2SQ"/>
    <s v="R"/>
    <m/>
    <n v="500"/>
    <s v="완제품"/>
    <s v="AVSS 2SQ(완제품)"/>
    <s v="A/R송장 (IN)"/>
    <n v="4500"/>
    <s v="M"/>
    <n v="81.72"/>
    <n v="1.33"/>
    <n v="5962.5"/>
  </r>
  <r>
    <x v="3"/>
    <s v="顾客"/>
    <s v="內需"/>
    <s v="-無-"/>
    <s v="C00020"/>
    <x v="12"/>
    <s v="盐城市晟广达汽车零部件有限公司"/>
    <s v="자동차(일반)"/>
    <s v="AVSS"/>
    <n v="100000931"/>
    <s v="AVSS"/>
    <s v="0.3SQ"/>
    <s v="B/G"/>
    <m/>
    <n v="1500"/>
    <s v="완제품"/>
    <s v="AVSS 0.3SQ(완제품)"/>
    <s v="A/R송장 (IN)"/>
    <n v="15000"/>
    <s v="M"/>
    <n v="49.65"/>
    <n v="0.26"/>
    <n v="3955.5"/>
  </r>
  <r>
    <x v="3"/>
    <s v="顾客"/>
    <s v="內需"/>
    <s v="-無-"/>
    <s v="C00020"/>
    <x v="12"/>
    <s v="盐城市晟广达汽车零部件有限公司"/>
    <s v="자동차(일반)"/>
    <s v="AVSS"/>
    <n v="100000932"/>
    <s v="AVSS"/>
    <s v="0.3SQ"/>
    <s v="B/L"/>
    <m/>
    <n v="1500"/>
    <s v="완제품"/>
    <s v="AVSS 0.3SQ(완제품)"/>
    <s v="A/R송장 (IN)"/>
    <n v="15000"/>
    <s v="M"/>
    <n v="49.65"/>
    <n v="0.26"/>
    <n v="3955.5"/>
  </r>
  <r>
    <x v="3"/>
    <s v="顾客"/>
    <s v="內需"/>
    <s v="-無-"/>
    <s v="C00020"/>
    <x v="12"/>
    <s v="盐城市晟广达汽车零部件有限公司"/>
    <s v="자동차(일반)"/>
    <s v="AVSS"/>
    <n v="100000933"/>
    <s v="AVSS"/>
    <s v="0.3SQ"/>
    <s v="B/R"/>
    <m/>
    <n v="1500"/>
    <s v="완제품"/>
    <s v="AVSS 0.3SQ(완제품)"/>
    <s v="A/R송장 (IN)"/>
    <n v="67500"/>
    <s v="M"/>
    <n v="223.43"/>
    <n v="0.26"/>
    <n v="17799.75"/>
  </r>
  <r>
    <x v="3"/>
    <s v="顾客"/>
    <s v="內需"/>
    <s v="-無-"/>
    <s v="C00020"/>
    <x v="12"/>
    <s v="盐城市晟广达汽车零部件有限公司"/>
    <s v="자동차(일반)"/>
    <s v="AVSS"/>
    <n v="100000934"/>
    <s v="AVSS"/>
    <s v="0.3SQ"/>
    <s v="B/W"/>
    <m/>
    <n v="1500"/>
    <s v="완제품"/>
    <s v="AVSS 0.3SQ(완제품)"/>
    <s v="A/R송장 (IN)"/>
    <n v="22500"/>
    <s v="M"/>
    <n v="74.48"/>
    <n v="0.26"/>
    <n v="5933.25"/>
  </r>
  <r>
    <x v="3"/>
    <s v="顾客"/>
    <s v="內需"/>
    <s v="-無-"/>
    <s v="C00020"/>
    <x v="12"/>
    <s v="盐城市晟广达汽车零部件有限公司"/>
    <s v="자동차(일반)"/>
    <s v="AVSS"/>
    <n v="100000972"/>
    <s v="AVSS"/>
    <s v="0.3SQ"/>
    <s v="P"/>
    <m/>
    <n v="1500"/>
    <s v="완제품"/>
    <s v="AVSS 0.3SQ(완제품)"/>
    <s v="A/R송장 (IN)"/>
    <n v="13500"/>
    <s v="M"/>
    <n v="44.69"/>
    <n v="0.26"/>
    <n v="3559.95"/>
  </r>
  <r>
    <x v="3"/>
    <s v="顾客"/>
    <s v="內需"/>
    <s v="-無-"/>
    <s v="C00020"/>
    <x v="12"/>
    <s v="盐城市晟广达汽车零部件有限公司"/>
    <s v="자동차(일반)"/>
    <s v="AVSS"/>
    <n v="100000979"/>
    <s v="AVSS"/>
    <s v="0.3SQ"/>
    <s v="R"/>
    <m/>
    <n v="1500"/>
    <s v="완제품"/>
    <s v="AVSS 0.3SQ(완제품)"/>
    <s v="A/R송장 (IN)"/>
    <n v="30000"/>
    <s v="M"/>
    <n v="99.3"/>
    <n v="0.26"/>
    <n v="7911"/>
  </r>
  <r>
    <x v="3"/>
    <s v="顾客"/>
    <s v="內需"/>
    <s v="-無-"/>
    <s v="C00020"/>
    <x v="12"/>
    <s v="盐城市晟广达汽车零部件有限公司"/>
    <s v="자동차(일반)"/>
    <s v="AVSS"/>
    <n v="100000978"/>
    <s v="AVSS"/>
    <s v="0.3SQ"/>
    <s v="R/Y"/>
    <m/>
    <n v="1500"/>
    <s v="완제품"/>
    <s v="AVSS 0.3SQ(완제품)"/>
    <s v="A/R송장 (IN)"/>
    <n v="30000"/>
    <s v="M"/>
    <n v="99.3"/>
    <n v="0.26"/>
    <n v="7911"/>
  </r>
  <r>
    <x v="3"/>
    <s v="顾客"/>
    <s v="內需"/>
    <s v="-無-"/>
    <s v="C00020"/>
    <x v="12"/>
    <s v="盐城市晟广达汽车零部件有限公司"/>
    <s v="자동차(일반)"/>
    <s v="AVSS"/>
    <n v="100000992"/>
    <s v="AVSS"/>
    <s v="0.3SQ"/>
    <s v="W"/>
    <m/>
    <n v="1500"/>
    <s v="완제품"/>
    <s v="AVSS 0.3SQ(완제품)"/>
    <s v="A/R송장 (IN)"/>
    <n v="90000"/>
    <s v="M"/>
    <n v="297.89999999999998"/>
    <n v="0.26"/>
    <n v="23733"/>
  </r>
  <r>
    <x v="3"/>
    <s v="顾客"/>
    <s v="內需"/>
    <s v="-無-"/>
    <s v="C00020"/>
    <x v="12"/>
    <s v="盐城市晟广达汽车零部件有限公司"/>
    <s v="자동차(일반)"/>
    <s v="AVSS"/>
    <n v="100000796"/>
    <s v="AVSS"/>
    <s v="1.25SQ"/>
    <s v="L"/>
    <m/>
    <n v="700"/>
    <s v="완제품"/>
    <s v="AVSS 1.25SQ(완제품)"/>
    <s v="A/R송장 (IN)"/>
    <n v="4200"/>
    <s v="M"/>
    <n v="47.33"/>
    <n v="0.83"/>
    <n v="3485.58"/>
  </r>
  <r>
    <x v="3"/>
    <s v="顾客"/>
    <s v="內需"/>
    <s v="-無-"/>
    <s v="C00020"/>
    <x v="12"/>
    <s v="盐城市晟广达汽车零部件有限公司"/>
    <s v="자동차(일반)"/>
    <s v="AVSS"/>
    <n v="100000789"/>
    <s v="AVSS"/>
    <s v="1.25SQ"/>
    <s v="L/B"/>
    <m/>
    <n v="700"/>
    <s v="완제품"/>
    <s v="AVSS 1.25SQ(완제품)"/>
    <s v="A/R송장 (IN)"/>
    <n v="7000"/>
    <s v="M"/>
    <n v="78.89"/>
    <n v="0.83"/>
    <n v="5809.3"/>
  </r>
  <r>
    <x v="3"/>
    <s v="顾客"/>
    <s v="內需"/>
    <s v="-無-"/>
    <s v="C00020"/>
    <x v="12"/>
    <s v="盐城市晟广达汽车零部件有限公司"/>
    <s v="자동차(일반)"/>
    <s v="AVSS"/>
    <n v="100000936"/>
    <s v="AVSS"/>
    <s v="0.3SQ"/>
    <s v="B"/>
    <m/>
    <n v="1500"/>
    <s v="완제품"/>
    <s v="AVSS 0.3SQ(완제품)"/>
    <s v="A/R송장 (IN)"/>
    <n v="222000"/>
    <s v="M"/>
    <n v="734.82"/>
    <n v="0.26"/>
    <n v="58541.4"/>
  </r>
  <r>
    <x v="3"/>
    <s v="顾客"/>
    <s v="內需"/>
    <s v="-無-"/>
    <s v="C00020"/>
    <x v="12"/>
    <s v="盐城市晟广达汽车零部件有限公司"/>
    <s v="자동차(일반)"/>
    <s v="AVSS"/>
    <n v="100000968"/>
    <s v="AVSS"/>
    <s v="0.3SQ"/>
    <s v="L"/>
    <m/>
    <n v="1500"/>
    <s v="완제품"/>
    <s v="AVSS 0.3SQ(완제품)"/>
    <s v="A/R송장 (IN)"/>
    <n v="69000"/>
    <s v="M"/>
    <n v="228.39"/>
    <n v="0.26"/>
    <n v="18195.3"/>
  </r>
  <r>
    <x v="3"/>
    <s v="顾客"/>
    <s v="內需"/>
    <s v="-無-"/>
    <s v="C00020"/>
    <x v="12"/>
    <s v="盐城市晟广达汽车零部件有限公司"/>
    <s v="자동차(일반)"/>
    <s v="AVSS"/>
    <n v="100000966"/>
    <s v="AVSS"/>
    <s v="0.3SQ"/>
    <s v="L/W"/>
    <m/>
    <n v="1500"/>
    <s v="완제품"/>
    <s v="AVSS 0.3SQ(완제품)"/>
    <s v="A/R송장 (IN)"/>
    <n v="30000"/>
    <s v="M"/>
    <n v="99.3"/>
    <n v="0.26"/>
    <n v="7911"/>
  </r>
  <r>
    <x v="3"/>
    <s v="顾客"/>
    <s v="內需"/>
    <s v="-無-"/>
    <s v="C00020"/>
    <x v="12"/>
    <s v="盐城市晟广达汽车零部件有限公司"/>
    <s v="자동차(일반)"/>
    <s v="AVSS"/>
    <n v="100000948"/>
    <s v="AVSS"/>
    <s v="0.3SQ"/>
    <s v="O"/>
    <m/>
    <n v="1500"/>
    <s v="완제품"/>
    <s v="AVSS 0.3SQ(완제품)"/>
    <s v="A/R송장 (IN)"/>
    <n v="6000"/>
    <s v="M"/>
    <n v="19.86"/>
    <n v="0.26"/>
    <n v="1582.2"/>
  </r>
  <r>
    <x v="3"/>
    <s v="顾客"/>
    <s v="內需"/>
    <s v="-無-"/>
    <s v="C00020"/>
    <x v="12"/>
    <s v="盐城市晟广达汽车零部件有限公司"/>
    <s v="자동차(일반)"/>
    <s v="AVSS"/>
    <n v="100000979"/>
    <s v="AVSS"/>
    <s v="0.3SQ"/>
    <s v="R"/>
    <m/>
    <n v="1500"/>
    <s v="완제품"/>
    <s v="AVSS 0.3SQ(완제품)"/>
    <s v="A/R송장 (IN)"/>
    <n v="99000"/>
    <s v="M"/>
    <n v="327.69"/>
    <n v="0.26"/>
    <n v="26106.3"/>
  </r>
  <r>
    <x v="3"/>
    <s v="顾客"/>
    <s v="內需"/>
    <s v="-無-"/>
    <s v="C00020"/>
    <x v="12"/>
    <s v="盐城市晟广达汽车零部件有限公司"/>
    <s v="자동차(일반)"/>
    <s v="AVSS"/>
    <n v="100000754"/>
    <s v="AVSS"/>
    <s v="1.25SQ"/>
    <s v="B/G"/>
    <m/>
    <n v="700"/>
    <s v="완제품"/>
    <s v="AVSS 1.25SQ(완제품)"/>
    <s v="A/R송장 (IN)"/>
    <n v="7000"/>
    <s v="M"/>
    <n v="78.89"/>
    <n v="0.83"/>
    <n v="5809.3"/>
  </r>
  <r>
    <x v="3"/>
    <s v="顾客"/>
    <s v="內需"/>
    <s v="-無-"/>
    <s v="C00020"/>
    <x v="12"/>
    <s v="盐城市晟广达汽车零部件有限公司"/>
    <s v="자동차(일반)"/>
    <s v="AVSS"/>
    <n v="100000755"/>
    <s v="AVSS"/>
    <s v="1.25SQ"/>
    <s v="B/L"/>
    <m/>
    <n v="700"/>
    <s v="완제품"/>
    <s v="AVSS 1.25SQ(완제품)"/>
    <s v="A/R송장 (IN)"/>
    <n v="7000"/>
    <s v="M"/>
    <n v="78.89"/>
    <n v="0.83"/>
    <n v="5809.3"/>
  </r>
  <r>
    <x v="3"/>
    <s v="顾客"/>
    <s v="內需"/>
    <s v="-無-"/>
    <s v="C00020"/>
    <x v="12"/>
    <s v="盐城市晟广达汽车零部件有限公司"/>
    <s v="자동차(일반)"/>
    <s v="AVSS"/>
    <n v="100000802"/>
    <s v="AVSS"/>
    <s v="1.25SQ"/>
    <s v="R/B"/>
    <m/>
    <n v="700"/>
    <s v="완제품"/>
    <s v="AVSS 1.25SQ(완제품)"/>
    <s v="A/R송장 (IN)"/>
    <n v="7000"/>
    <s v="M"/>
    <n v="78.89"/>
    <n v="0.83"/>
    <n v="5809.3"/>
  </r>
  <r>
    <x v="3"/>
    <s v="顾客"/>
    <s v="內需"/>
    <s v="-無-"/>
    <s v="C00020"/>
    <x v="12"/>
    <s v="盐城市晟广达汽车零部件有限公司"/>
    <s v="자동차(일반)"/>
    <s v="AVSS"/>
    <n v="100000960"/>
    <s v="AVSS"/>
    <s v="0.3SQ"/>
    <s v="G"/>
    <m/>
    <n v="1500"/>
    <s v="완제품"/>
    <s v="AVSS 0.3SQ(완제품)"/>
    <s v="A/R송장 (IN)"/>
    <n v="45000"/>
    <s v="M"/>
    <n v="148.94999999999999"/>
    <n v="0.26"/>
    <n v="11866.5"/>
  </r>
  <r>
    <x v="3"/>
    <s v="顾客"/>
    <s v="內需"/>
    <s v="-無-"/>
    <s v="C00020"/>
    <x v="12"/>
    <s v="盐城市晟广达汽车零部件有限公司"/>
    <s v="자동차(일반)"/>
    <s v="AVSS"/>
    <n v="100000966"/>
    <s v="AVSS"/>
    <s v="0.3SQ"/>
    <s v="L/W"/>
    <m/>
    <n v="1500"/>
    <s v="완제품"/>
    <s v="AVSS 0.3SQ(완제품)"/>
    <s v="A/R송장 (IN)"/>
    <n v="15000"/>
    <s v="M"/>
    <n v="49.65"/>
    <n v="0.26"/>
    <n v="3955.5"/>
  </r>
  <r>
    <x v="3"/>
    <s v="顾客"/>
    <s v="內需"/>
    <s v="-無-"/>
    <s v="C00020"/>
    <x v="12"/>
    <s v="盐城市晟广达汽车零部件有限公司"/>
    <s v="자동차(일반)"/>
    <s v="AVSS"/>
    <n v="100000953"/>
    <s v="AVSS"/>
    <s v="0.3SQ"/>
    <s v="Lg"/>
    <m/>
    <n v="1500"/>
    <s v="완제품"/>
    <s v="AVSS 0.3SQ(완제품)"/>
    <s v="A/R송장 (IN)"/>
    <n v="7500"/>
    <s v="M"/>
    <n v="24.83"/>
    <n v="0.26"/>
    <n v="1977.75"/>
  </r>
  <r>
    <x v="3"/>
    <s v="顾客"/>
    <s v="內需"/>
    <s v="-無-"/>
    <s v="C00020"/>
    <x v="12"/>
    <s v="盐城市晟广达汽车零部件有限公司"/>
    <s v="자동차(일반)"/>
    <s v="AVSS"/>
    <n v="100001000"/>
    <s v="AVSS"/>
    <s v="0.3SQ"/>
    <s v="Y"/>
    <m/>
    <n v="1500"/>
    <s v="완제품"/>
    <s v="AVSS 0.3SQ(완제품)"/>
    <s v="A/R송장 (IN)"/>
    <n v="57000"/>
    <s v="M"/>
    <n v="188.67"/>
    <n v="0.26"/>
    <n v="15030.9"/>
  </r>
  <r>
    <x v="3"/>
    <s v="顾客"/>
    <s v="內需"/>
    <s v="-無-"/>
    <s v="C00020"/>
    <x v="12"/>
    <s v="盐城市晟广达汽车零部件有限公司"/>
    <s v="자동차(일반)"/>
    <s v="AVSS"/>
    <n v="100000960"/>
    <s v="AVSS"/>
    <s v="0.3SQ"/>
    <s v="G"/>
    <m/>
    <n v="1500"/>
    <s v="완제품"/>
    <s v="AVSS 0.3SQ(완제품)"/>
    <s v="A/R송장 (IN)"/>
    <n v="4500"/>
    <s v="M"/>
    <n v="14.9"/>
    <n v="0.26"/>
    <n v="1186.6500000000001"/>
  </r>
  <r>
    <x v="3"/>
    <s v="顾客"/>
    <s v="內需"/>
    <s v="-無-"/>
    <s v="C00020"/>
    <x v="12"/>
    <s v="盐城市晟广达汽车零部件有限公司"/>
    <s v="자동차(일반)"/>
    <s v="AVSS"/>
    <n v="100000602"/>
    <s v="AVSS"/>
    <s v="0.5SQ"/>
    <s v="W/R"/>
    <m/>
    <n v="1000"/>
    <s v="완제품"/>
    <s v="AVSS 0.5SQ(완제품)"/>
    <s v="A/R송장 (IN)"/>
    <n v="10000"/>
    <s v="M"/>
    <n v="50.1"/>
    <n v="0.39"/>
    <n v="3867"/>
  </r>
  <r>
    <x v="3"/>
    <s v="顾客"/>
    <s v="內需"/>
    <s v="-無-"/>
    <s v="C00020"/>
    <x v="12"/>
    <s v="盐城市晟广达汽车零部件有限公司"/>
    <s v="자동차(일반)"/>
    <s v="AVSS"/>
    <n v="100000843"/>
    <s v="AVSS"/>
    <s v="2SQ"/>
    <s v="B"/>
    <m/>
    <n v="500"/>
    <s v="완제품"/>
    <s v="AVSS 2SQ(완제품)"/>
    <s v="A/R송장 (IN)"/>
    <n v="5000"/>
    <s v="M"/>
    <n v="90.8"/>
    <n v="1.33"/>
    <n v="6625"/>
  </r>
  <r>
    <x v="3"/>
    <s v="顾客"/>
    <s v="內需"/>
    <s v="-無-"/>
    <s v="C00020"/>
    <x v="12"/>
    <s v="盐城市晟广达汽车零部件有限公司"/>
    <s v="자동차(일반)"/>
    <s v="AVSS"/>
    <n v="100000880"/>
    <s v="AVSS"/>
    <s v="2SQ"/>
    <s v="R"/>
    <m/>
    <n v="500"/>
    <s v="완제품"/>
    <s v="AVSS 2SQ(완제품)"/>
    <s v="A/R송장 (IN)"/>
    <n v="500"/>
    <s v="M"/>
    <n v="9.08"/>
    <n v="1.33"/>
    <n v="662.5"/>
  </r>
  <r>
    <x v="3"/>
    <s v="顾客"/>
    <s v="內需"/>
    <s v="-無-"/>
    <s v="C00020"/>
    <x v="12"/>
    <s v="盐城市晟广达汽车零部件有限公司"/>
    <s v="자동차(일반)"/>
    <s v="AVSS"/>
    <n v="100000935"/>
    <s v="AVSS"/>
    <s v="0.3SQ"/>
    <s v="B/Y"/>
    <m/>
    <n v="1500"/>
    <s v="완제품"/>
    <s v="AVSS 0.3SQ(완제품)"/>
    <s v="A/R송장 (IN)"/>
    <n v="1500"/>
    <s v="M"/>
    <n v="4.97"/>
    <n v="0.26"/>
    <n v="395.55"/>
  </r>
  <r>
    <x v="3"/>
    <s v="顾客"/>
    <s v="內需"/>
    <s v="-無-"/>
    <s v="C00020"/>
    <x v="12"/>
    <s v="盐城市晟广达汽车零部件有限公司"/>
    <s v="자동차(일반)"/>
    <s v="AVSS"/>
    <n v="100000944"/>
    <s v="AVSS"/>
    <s v="0.3SQ"/>
    <s v="Br"/>
    <m/>
    <n v="1500"/>
    <s v="완제품"/>
    <s v="AVSS 0.3SQ(완제품)"/>
    <s v="A/R송장 (IN)"/>
    <n v="10500"/>
    <s v="M"/>
    <n v="34.76"/>
    <n v="0.26"/>
    <n v="2768.85"/>
  </r>
  <r>
    <x v="3"/>
    <s v="顾客"/>
    <s v="內需"/>
    <s v="-無-"/>
    <s v="C00020"/>
    <x v="12"/>
    <s v="盐城市晟广达汽车零部件有限公司"/>
    <s v="자동차(일반)"/>
    <s v="AVSS"/>
    <n v="100000957"/>
    <s v="AVSS"/>
    <s v="0.3SQ"/>
    <s v="G/R"/>
    <m/>
    <n v="1500"/>
    <s v="완제품"/>
    <s v="AVSS 0.3SQ(완제품)"/>
    <s v="A/R송장 (IN)"/>
    <n v="1500"/>
    <s v="M"/>
    <n v="4.97"/>
    <n v="0.26"/>
    <n v="395.55"/>
  </r>
  <r>
    <x v="3"/>
    <s v="顾客"/>
    <s v="內需"/>
    <s v="-無-"/>
    <s v="C00020"/>
    <x v="12"/>
    <s v="盐城市晟广达汽车零部件有限公司"/>
    <s v="자동차(일반)"/>
    <s v="AVSS"/>
    <n v="100000958"/>
    <s v="AVSS"/>
    <s v="0.3SQ"/>
    <s v="G/W"/>
    <m/>
    <n v="1500"/>
    <s v="완제품"/>
    <s v="AVSS 0.3SQ(완제품)"/>
    <s v="A/R송장 (IN)"/>
    <n v="1500"/>
    <s v="M"/>
    <n v="4.97"/>
    <n v="0.26"/>
    <n v="395.55"/>
  </r>
  <r>
    <x v="3"/>
    <s v="顾客"/>
    <s v="內需"/>
    <s v="-無-"/>
    <s v="C00020"/>
    <x v="12"/>
    <s v="盐城市晟广达汽车零部件有限公司"/>
    <s v="자동차(일반)"/>
    <s v="AVSS"/>
    <n v="100000968"/>
    <s v="AVSS"/>
    <s v="0.3SQ"/>
    <s v="L"/>
    <m/>
    <n v="1500"/>
    <s v="완제품"/>
    <s v="AVSS 0.3SQ(완제품)"/>
    <s v="A/R송장 (IN)"/>
    <n v="28500"/>
    <s v="M"/>
    <n v="94.34"/>
    <n v="0.26"/>
    <n v="7515.45"/>
  </r>
  <r>
    <x v="3"/>
    <s v="顾客"/>
    <s v="內需"/>
    <s v="-無-"/>
    <s v="C00020"/>
    <x v="12"/>
    <s v="盐城市晟广达汽车零部件有限公司"/>
    <s v="자동차(일반)"/>
    <s v="AVSS"/>
    <n v="100000967"/>
    <s v="AVSS"/>
    <s v="0.3SQ"/>
    <s v="L/Y"/>
    <m/>
    <n v="1500"/>
    <s v="완제품"/>
    <s v="AVSS 0.3SQ(완제품)"/>
    <s v="A/R송장 (IN)"/>
    <n v="1500"/>
    <s v="M"/>
    <n v="4.97"/>
    <n v="0.26"/>
    <n v="395.55"/>
  </r>
  <r>
    <x v="3"/>
    <s v="顾客"/>
    <s v="內需"/>
    <s v="-無-"/>
    <s v="C00020"/>
    <x v="12"/>
    <s v="盐城市晟广达汽车零部件有限公司"/>
    <s v="자동차(일반)"/>
    <s v="AVSS"/>
    <n v="100000992"/>
    <s v="AVSS"/>
    <s v="0.3SQ"/>
    <s v="W"/>
    <m/>
    <n v="1500"/>
    <s v="완제품"/>
    <s v="AVSS 0.3SQ(완제품)"/>
    <s v="A/R송장 (IN)"/>
    <n v="25500"/>
    <s v="M"/>
    <n v="84.41"/>
    <n v="0.26"/>
    <n v="6724.35"/>
  </r>
  <r>
    <x v="3"/>
    <s v="顾客"/>
    <s v="內需"/>
    <s v="-無-"/>
    <s v="C00020"/>
    <x v="12"/>
    <s v="盐城市晟广达汽车零部件有限公司"/>
    <s v="자동차(일반)"/>
    <s v="AVSS"/>
    <n v="100001000"/>
    <s v="AVSS"/>
    <s v="0.3SQ"/>
    <s v="Y"/>
    <m/>
    <n v="1500"/>
    <s v="완제품"/>
    <s v="AVSS 0.3SQ(완제품)"/>
    <s v="A/R송장 (IN)"/>
    <n v="28500"/>
    <s v="M"/>
    <n v="94.34"/>
    <n v="0.26"/>
    <n v="7515.45"/>
  </r>
  <r>
    <x v="3"/>
    <s v="顾客"/>
    <s v="內需"/>
    <s v="-無-"/>
    <s v="C00020"/>
    <x v="12"/>
    <s v="盐城市晟广达汽车零部件有限公司"/>
    <s v="자동차(일반)"/>
    <s v="AVSS"/>
    <n v="100000501"/>
    <s v="AVSS"/>
    <s v="0.5SQ"/>
    <s v="B"/>
    <m/>
    <n v="1000"/>
    <s v="완제품"/>
    <s v="AVSS 0.5SQ(완제품)"/>
    <s v="A/R송장 (IN)"/>
    <n v="10000"/>
    <s v="M"/>
    <n v="50.1"/>
    <n v="0.39"/>
    <n v="3867"/>
  </r>
  <r>
    <x v="3"/>
    <s v="顾客"/>
    <s v="內需"/>
    <s v="-無-"/>
    <s v="C00020"/>
    <x v="12"/>
    <s v="盐城市晟广达汽车零部件有限公司"/>
    <s v="자동차(일반)"/>
    <s v="AVSS"/>
    <n v="100000514"/>
    <s v="AVSS"/>
    <s v="0.5SQ"/>
    <s v="Br"/>
    <m/>
    <n v="1000"/>
    <s v="완제품"/>
    <s v="AVSS 0.5SQ(완제품)"/>
    <s v="A/R송장 (IN)"/>
    <n v="3000"/>
    <s v="M"/>
    <n v="15.03"/>
    <n v="0.39"/>
    <n v="1160.0999999999999"/>
  </r>
  <r>
    <x v="3"/>
    <s v="顾客"/>
    <s v="內需"/>
    <s v="-無-"/>
    <s v="C00020"/>
    <x v="12"/>
    <s v="盐城市晟广达汽车零部件有限公司"/>
    <s v="자동차(일반)"/>
    <s v="AVSS"/>
    <n v="100000507"/>
    <s v="AVSS"/>
    <s v="0.5SQ"/>
    <s v="Br/B"/>
    <m/>
    <n v="1000"/>
    <s v="완제품"/>
    <s v="AVSS 0.5SQ(완제품)"/>
    <s v="A/R송장 (IN)"/>
    <n v="6000"/>
    <s v="M"/>
    <n v="30.06"/>
    <n v="0.39"/>
    <n v="2320.1999999999998"/>
  </r>
  <r>
    <x v="3"/>
    <s v="顾客"/>
    <s v="內需"/>
    <s v="-無-"/>
    <s v="C00020"/>
    <x v="12"/>
    <s v="盐城市晟广达汽车零部件有限公司"/>
    <s v="자동차(일반)"/>
    <s v="AVSS"/>
    <n v="100000541"/>
    <s v="AVSS"/>
    <s v="0.5SQ"/>
    <s v="G"/>
    <m/>
    <n v="1000"/>
    <s v="완제품"/>
    <s v="AVSS 0.5SQ(완제품)"/>
    <s v="A/R송장 (IN)"/>
    <n v="11000"/>
    <s v="M"/>
    <n v="55.11"/>
    <n v="0.39"/>
    <n v="4253.7"/>
  </r>
  <r>
    <x v="3"/>
    <s v="顾客"/>
    <s v="內需"/>
    <s v="-無-"/>
    <s v="C00020"/>
    <x v="12"/>
    <s v="盐城市晟广达汽车零部件有限公司"/>
    <s v="자동차(일반)"/>
    <s v="AVSS"/>
    <n v="100000559"/>
    <s v="AVSS"/>
    <s v="0.5SQ"/>
    <s v="P/B"/>
    <m/>
    <n v="1000"/>
    <s v="완제품"/>
    <s v="AVSS 0.5SQ(완제품)"/>
    <s v="A/R송장 (IN)"/>
    <n v="1000"/>
    <s v="M"/>
    <n v="5.01"/>
    <n v="0.39"/>
    <n v="386.7"/>
  </r>
  <r>
    <x v="3"/>
    <s v="顾客"/>
    <s v="內需"/>
    <s v="-無-"/>
    <s v="C00020"/>
    <x v="12"/>
    <s v="盐城市晟广达汽车零部件有限公司"/>
    <s v="자동차(일반)"/>
    <s v="AVSS"/>
    <n v="100000575"/>
    <s v="AVSS"/>
    <s v="0.5SQ"/>
    <s v="R"/>
    <m/>
    <n v="1000"/>
    <s v="완제품"/>
    <s v="AVSS 0.5SQ(완제품)"/>
    <s v="A/R송장 (IN)"/>
    <n v="11000"/>
    <s v="M"/>
    <n v="55.11"/>
    <n v="0.39"/>
    <n v="4253.7"/>
  </r>
  <r>
    <x v="3"/>
    <s v="顾客"/>
    <s v="內需"/>
    <s v="-無-"/>
    <s v="C00020"/>
    <x v="12"/>
    <s v="盐城市晟广达汽车零部件有限公司"/>
    <s v="자동차(일반)"/>
    <s v="AVSS"/>
    <n v="100000570"/>
    <s v="AVSS"/>
    <s v="0.5SQ"/>
    <s v="R/O"/>
    <m/>
    <n v="1000"/>
    <s v="완제품"/>
    <s v="AVSS 0.5SQ(완제품)"/>
    <s v="A/R송장 (IN)"/>
    <n v="3000"/>
    <s v="M"/>
    <n v="15.03"/>
    <n v="0.39"/>
    <n v="1160.0999999999999"/>
  </r>
  <r>
    <x v="3"/>
    <s v="顾客"/>
    <s v="內需"/>
    <s v="-無-"/>
    <s v="C00020"/>
    <x v="12"/>
    <s v="盐城市晟广达汽车零部件有限公司"/>
    <s v="자동차(일반)"/>
    <s v="AVSS"/>
    <n v="100000573"/>
    <s v="AVSS"/>
    <s v="0.5SQ"/>
    <s v="R/W"/>
    <m/>
    <n v="1000"/>
    <s v="완제품"/>
    <s v="AVSS 0.5SQ(완제품)"/>
    <s v="A/R송장 (IN)"/>
    <n v="1000"/>
    <s v="M"/>
    <n v="5.01"/>
    <n v="0.39"/>
    <n v="386.7"/>
  </r>
  <r>
    <x v="3"/>
    <s v="顾客"/>
    <s v="內需"/>
    <s v="-無-"/>
    <s v="C00020"/>
    <x v="12"/>
    <s v="盐城市晟广达汽车零部件有限公司"/>
    <s v="자동차(일반)"/>
    <s v="AVSS"/>
    <n v="100000605"/>
    <s v="AVSS"/>
    <s v="0.5SQ"/>
    <s v="W"/>
    <m/>
    <n v="1000"/>
    <s v="완제품"/>
    <s v="AVSS 0.5SQ(완제품)"/>
    <s v="A/R송장 (IN)"/>
    <n v="5000"/>
    <s v="M"/>
    <n v="25.05"/>
    <n v="0.39"/>
    <n v="1933.5"/>
  </r>
  <r>
    <x v="3"/>
    <s v="顾客"/>
    <s v="內需"/>
    <s v="-無-"/>
    <s v="C00020"/>
    <x v="12"/>
    <s v="盐城市晟广达汽车零部件有限公司"/>
    <s v="자동차(일반)"/>
    <s v="AVSS"/>
    <n v="100000621"/>
    <s v="AVSS"/>
    <s v="0.5SQ"/>
    <s v="Y"/>
    <m/>
    <n v="1000"/>
    <s v="완제품"/>
    <s v="AVSS 0.5SQ(완제품)"/>
    <s v="A/R송장 (IN)"/>
    <n v="5000"/>
    <s v="M"/>
    <n v="25.05"/>
    <n v="0.39"/>
    <n v="1933.5"/>
  </r>
  <r>
    <x v="3"/>
    <s v="顾客"/>
    <s v="內需"/>
    <s v="-無-"/>
    <s v="C00020"/>
    <x v="12"/>
    <s v="盐城市晟广达汽车零部件有限公司"/>
    <s v="자동차(일반)"/>
    <s v="AVSS"/>
    <n v="100000611"/>
    <s v="AVSS"/>
    <s v="0.5SQ"/>
    <s v="Y/B"/>
    <m/>
    <n v="1000"/>
    <s v="완제품"/>
    <s v="AVSS 0.5SQ(완제품)"/>
    <s v="A/R송장 (IN)"/>
    <n v="2000"/>
    <s v="M"/>
    <n v="10.02"/>
    <n v="0.39"/>
    <n v="773.4"/>
  </r>
  <r>
    <x v="3"/>
    <s v="顾客"/>
    <s v="內需"/>
    <s v="-無-"/>
    <s v="C00020"/>
    <x v="12"/>
    <s v="盐城市晟广达汽车零部件有限公司"/>
    <s v="자동차(일반)"/>
    <s v="AVSS"/>
    <n v="100000706"/>
    <s v="AVSS"/>
    <s v="0.85SQ"/>
    <s v="R"/>
    <m/>
    <n v="1000"/>
    <s v="완제품"/>
    <s v="AVSS 0.85SQ(완제품)"/>
    <s v="A/R송장 (IN)"/>
    <n v="1000"/>
    <s v="M"/>
    <n v="7.69"/>
    <n v="0.57999999999999996"/>
    <n v="577.9"/>
  </r>
  <r>
    <x v="3"/>
    <s v="顾客"/>
    <s v="內需"/>
    <s v="-無-"/>
    <s v="C00020"/>
    <x v="12"/>
    <s v="盐城市晟广达汽车零部件有限公司"/>
    <s v="자동차(일반)"/>
    <s v="AVSS"/>
    <n v="100000759"/>
    <s v="AVSS"/>
    <s v="1.25SQ"/>
    <s v="B"/>
    <m/>
    <n v="700"/>
    <s v="완제품"/>
    <s v="AVSS 1.25SQ(완제품)"/>
    <s v="A/R송장 (IN)"/>
    <n v="6300"/>
    <s v="M"/>
    <n v="71"/>
    <n v="0.83"/>
    <n v="5228.37"/>
  </r>
  <r>
    <x v="3"/>
    <s v="顾客"/>
    <s v="內需"/>
    <s v="-無-"/>
    <s v="C00020"/>
    <x v="12"/>
    <s v="盐城市晟广达汽车零部件有限公司"/>
    <s v="자동차(일반)"/>
    <s v="AVSS"/>
    <n v="100000756"/>
    <s v="AVSS"/>
    <s v="1.25SQ"/>
    <s v="B/R"/>
    <m/>
    <n v="700"/>
    <s v="완제품"/>
    <s v="AVSS 1.25SQ(완제품)"/>
    <s v="A/R송장 (IN)"/>
    <n v="700"/>
    <s v="M"/>
    <n v="7.89"/>
    <n v="0.83"/>
    <n v="580.92999999999995"/>
  </r>
  <r>
    <x v="3"/>
    <s v="顾客"/>
    <s v="內需"/>
    <s v="-無-"/>
    <s v="C00020"/>
    <x v="12"/>
    <s v="盐城市晟广达汽车零部件有限公司"/>
    <s v="자동차(일반)"/>
    <s v="AVSS"/>
    <n v="100000750"/>
    <s v="AVSS"/>
    <s v="1.25SQ"/>
    <s v="Gr"/>
    <m/>
    <n v="700"/>
    <s v="완제품"/>
    <s v="AVSS 1.25SQ(완제품)"/>
    <s v="A/R송장 (IN)"/>
    <n v="7700"/>
    <s v="M"/>
    <n v="86.78"/>
    <n v="0.83"/>
    <n v="6390.23"/>
  </r>
  <r>
    <x v="3"/>
    <s v="顾客"/>
    <s v="內需"/>
    <s v="-無-"/>
    <s v="C00020"/>
    <x v="12"/>
    <s v="盐城市晟广达汽车零部件有限公司"/>
    <s v="자동차(일반)"/>
    <s v="AVSS"/>
    <n v="100000773"/>
    <s v="AVSS"/>
    <s v="1.25SQ"/>
    <s v="O"/>
    <m/>
    <n v="700"/>
    <s v="완제품"/>
    <s v="AVSS 1.25SQ(완제품)"/>
    <s v="A/R송장 (IN)"/>
    <n v="1400"/>
    <s v="M"/>
    <n v="15.78"/>
    <n v="0.83"/>
    <n v="1161.8599999999999"/>
  </r>
  <r>
    <x v="3"/>
    <s v="顾客"/>
    <s v="內需"/>
    <s v="-無-"/>
    <s v="C00020"/>
    <x v="12"/>
    <s v="盐城市晟广达汽车零部件有限公司"/>
    <s v="자동차(일반)"/>
    <s v="AVSS"/>
    <n v="100000801"/>
    <s v="AVSS"/>
    <s v="1.25SQ"/>
    <s v="P"/>
    <m/>
    <n v="700"/>
    <s v="완제품"/>
    <s v="AVSS 1.25SQ(완제품)"/>
    <s v="A/R송장 (IN)"/>
    <n v="2100"/>
    <s v="M"/>
    <n v="23.67"/>
    <n v="0.83"/>
    <n v="1742.79"/>
  </r>
  <r>
    <x v="3"/>
    <s v="顾客"/>
    <s v="內需"/>
    <s v="-無-"/>
    <s v="C00020"/>
    <x v="12"/>
    <s v="盐城市晟广达汽车零部件有限公司"/>
    <s v="자동차(일반)"/>
    <s v="AVSS"/>
    <n v="100000810"/>
    <s v="AVSS"/>
    <s v="1.25SQ"/>
    <s v="R"/>
    <m/>
    <n v="700"/>
    <s v="완제품"/>
    <s v="AVSS 1.25SQ(완제품)"/>
    <s v="A/R송장 (IN)"/>
    <n v="3500"/>
    <s v="M"/>
    <n v="39.450000000000003"/>
    <n v="0.83"/>
    <n v="2904.65"/>
  </r>
  <r>
    <x v="3"/>
    <s v="顾客"/>
    <s v="內需"/>
    <s v="-無-"/>
    <s v="C00020"/>
    <x v="12"/>
    <s v="盐城市晟广达汽车零部件有限公司"/>
    <s v="자동차(일반)"/>
    <s v="AVSS"/>
    <n v="100000833"/>
    <s v="AVSS"/>
    <s v="1.25SQ"/>
    <s v="Y"/>
    <m/>
    <n v="700"/>
    <s v="완제품"/>
    <s v="AVSS 1.25SQ(완제품)"/>
    <s v="A/R송장 (IN)"/>
    <n v="6300"/>
    <s v="M"/>
    <n v="71"/>
    <n v="0.83"/>
    <n v="5228.37"/>
  </r>
  <r>
    <x v="3"/>
    <s v="顾客"/>
    <s v="內需"/>
    <s v="-無-"/>
    <s v="C00020"/>
    <x v="12"/>
    <s v="盐城市晟广达汽车零部件有限公司"/>
    <s v="자동차(일반)"/>
    <s v="AVSS"/>
    <n v="100000936"/>
    <s v="AVSS"/>
    <s v="0.3SQ"/>
    <s v="B"/>
    <m/>
    <n v="1500"/>
    <s v="완제품"/>
    <s v="AVSS 0.3SQ(완제품)"/>
    <s v="A/R송장 (IN)"/>
    <n v="12000"/>
    <s v="M"/>
    <n v="39.72"/>
    <n v="0.26"/>
    <n v="3164.4"/>
  </r>
  <r>
    <x v="3"/>
    <s v="顾客"/>
    <s v="內需"/>
    <s v="-無-"/>
    <s v="C00020"/>
    <x v="12"/>
    <s v="盐城市晟广达汽车零部件有限公司"/>
    <s v="자동차(일반)"/>
    <s v="AVSS"/>
    <n v="100000933"/>
    <s v="AVSS"/>
    <s v="0.3SQ"/>
    <s v="B/R"/>
    <m/>
    <n v="1500"/>
    <s v="완제품"/>
    <s v="AVSS 0.3SQ(완제품)"/>
    <s v="A/R송장 (IN)"/>
    <n v="15000"/>
    <s v="M"/>
    <n v="49.65"/>
    <n v="0.26"/>
    <n v="3955.5"/>
  </r>
  <r>
    <x v="3"/>
    <s v="顾客"/>
    <s v="內需"/>
    <s v="-無-"/>
    <s v="C00020"/>
    <x v="12"/>
    <s v="盐城市晟广达汽车零部件有限公司"/>
    <s v="자동차(일반)"/>
    <s v="AVSS"/>
    <n v="100000960"/>
    <s v="AVSS"/>
    <s v="0.3SQ"/>
    <s v="G"/>
    <m/>
    <n v="1500"/>
    <s v="완제품"/>
    <s v="AVSS 0.3SQ(완제품)"/>
    <s v="A/R송장 (IN)"/>
    <n v="15000"/>
    <s v="M"/>
    <n v="49.65"/>
    <n v="0.26"/>
    <n v="3955.5"/>
  </r>
  <r>
    <x v="3"/>
    <s v="顾客"/>
    <s v="內需"/>
    <s v="-無-"/>
    <s v="C00020"/>
    <x v="12"/>
    <s v="盐城市晟广达汽车零部件有限公司"/>
    <s v="자동차(일반)"/>
    <s v="AVSS"/>
    <n v="100000929"/>
    <s v="AVSS"/>
    <s v="0.3SQ"/>
    <s v="Gr"/>
    <m/>
    <n v="1500"/>
    <s v="완제품"/>
    <s v="AVSS 0.3SQ(완제품)"/>
    <s v="A/R송장 (IN)"/>
    <n v="15000"/>
    <s v="M"/>
    <n v="49.65"/>
    <n v="0.26"/>
    <n v="3955.5"/>
  </r>
  <r>
    <x v="3"/>
    <s v="顾客"/>
    <s v="內需"/>
    <s v="-無-"/>
    <s v="C00020"/>
    <x v="12"/>
    <s v="盐城市晟广达汽车零部件有限公司"/>
    <s v="자동차(일반)"/>
    <s v="AVSS"/>
    <n v="100000979"/>
    <s v="AVSS"/>
    <s v="0.3SQ"/>
    <s v="R"/>
    <m/>
    <n v="1500"/>
    <s v="완제품"/>
    <s v="AVSS 0.3SQ(완제품)"/>
    <s v="A/R송장 (IN)"/>
    <n v="15000"/>
    <s v="M"/>
    <n v="49.65"/>
    <n v="0.26"/>
    <n v="3955.5"/>
  </r>
  <r>
    <x v="3"/>
    <s v="顾客"/>
    <s v="內需"/>
    <s v="-無-"/>
    <s v="C00029"/>
    <x v="11"/>
    <s v="盐城世明电子器件有限公司"/>
    <s v="자동차(일반)"/>
    <s v="AVSS"/>
    <n v="100000605"/>
    <s v="AVSS"/>
    <s v="0.5SQ"/>
    <s v="W"/>
    <m/>
    <n v="1000"/>
    <s v="완제품"/>
    <s v="AVSS 0.5SQ(완제품)"/>
    <s v="A/R송장 (IN)"/>
    <n v="1000"/>
    <s v="M"/>
    <n v="5.01"/>
    <n v="0.37"/>
    <n v="365.93"/>
  </r>
  <r>
    <x v="3"/>
    <s v="顾客"/>
    <s v="內需"/>
    <s v="-無-"/>
    <s v="C00029"/>
    <x v="11"/>
    <s v="盐城世明电子器件有限公司"/>
    <s v="자동차(일반)"/>
    <s v="AVSS"/>
    <n v="100000605"/>
    <s v="AVSS"/>
    <s v="0.5SQ"/>
    <s v="W"/>
    <m/>
    <n v="1000"/>
    <s v="완제품"/>
    <s v="AVSS 0.5SQ(완제품)"/>
    <s v="A/R송장 (IN)"/>
    <n v="3000"/>
    <s v="M"/>
    <n v="15.03"/>
    <n v="0.37"/>
    <n v="1097.79"/>
  </r>
  <r>
    <x v="3"/>
    <s v="顾客"/>
    <s v="內需"/>
    <s v="-無-"/>
    <s v="C00029"/>
    <x v="11"/>
    <s v="盐城世明电子器件有限公司"/>
    <s v="자동차(일반)"/>
    <s v="AVSS"/>
    <n v="100000489"/>
    <s v="AVSS"/>
    <s v="0.5SQ"/>
    <s v="Gr"/>
    <m/>
    <n v="1000"/>
    <s v="완제품"/>
    <s v="AVSS 0.5SQ(완제품)"/>
    <s v="A/R송장 (IN)"/>
    <n v="9000"/>
    <s v="M"/>
    <n v="45.09"/>
    <n v="0.37"/>
    <n v="3293.37"/>
  </r>
  <r>
    <x v="3"/>
    <s v="顾客"/>
    <s v="內需"/>
    <s v="-無-"/>
    <s v="C00029"/>
    <x v="11"/>
    <s v="盐城世明电子器件有限公司"/>
    <s v="자동차(일반)"/>
    <s v="AVSS"/>
    <n v="100000979"/>
    <s v="AVSS"/>
    <s v="0.3SQ"/>
    <s v="R"/>
    <m/>
    <n v="1500"/>
    <s v="완제품"/>
    <s v="AVSS 0.3SQ(완제품)"/>
    <s v="A/R송장 (IN)"/>
    <n v="3000"/>
    <s v="M"/>
    <n v="9.93"/>
    <n v="0.25"/>
    <n v="749.58"/>
  </r>
  <r>
    <x v="3"/>
    <s v="顾客"/>
    <s v="內需"/>
    <s v="-無-"/>
    <s v="C00029"/>
    <x v="11"/>
    <s v="盐城世明电子器件有限公司"/>
    <s v="자동차(일반)"/>
    <s v="AVSS"/>
    <n v="100000960"/>
    <s v="AVSS"/>
    <s v="0.3SQ"/>
    <s v="G"/>
    <m/>
    <n v="1500"/>
    <s v="완제품"/>
    <s v="AVSS 0.3SQ(완제품)"/>
    <s v="A/R송장 (IN)"/>
    <n v="1500"/>
    <s v="M"/>
    <n v="4.97"/>
    <n v="0.25"/>
    <n v="374.79"/>
  </r>
  <r>
    <x v="3"/>
    <s v="顾客"/>
    <s v="內需"/>
    <s v="-無-"/>
    <s v="C00029"/>
    <x v="11"/>
    <s v="盐城世明电子器件有限公司"/>
    <s v="자동차(일반)"/>
    <s v="AVSS"/>
    <n v="100000554"/>
    <s v="AVSS"/>
    <s v="0.5SQ"/>
    <s v="L"/>
    <m/>
    <n v="1000"/>
    <s v="완제품"/>
    <s v="AVSS 0.5SQ(완제품)"/>
    <s v="A/R송장 (IN)"/>
    <n v="1000"/>
    <s v="M"/>
    <n v="5.01"/>
    <n v="0.37"/>
    <n v="365.93"/>
  </r>
  <r>
    <x v="3"/>
    <s v="顾客"/>
    <s v="內需"/>
    <s v="-無-"/>
    <s v="C00029"/>
    <x v="11"/>
    <s v="盐城世明电子器件有限公司"/>
    <s v="자동차(일반)"/>
    <s v="AVSS"/>
    <n v="100000575"/>
    <s v="AVSS"/>
    <s v="0.5SQ"/>
    <s v="R"/>
    <m/>
    <n v="1000"/>
    <s v="완제품"/>
    <s v="AVSS 0.5SQ(완제품)"/>
    <s v="A/R송장 (IN)"/>
    <n v="1000"/>
    <s v="M"/>
    <n v="5.01"/>
    <n v="0.37"/>
    <n v="365.93"/>
  </r>
  <r>
    <x v="3"/>
    <s v="顾客"/>
    <s v="內需"/>
    <s v="-無-"/>
    <s v="C00029"/>
    <x v="11"/>
    <s v="盐城世明电子器件有限公司"/>
    <s v="자동차(일반)"/>
    <s v="AVSS"/>
    <n v="100000972"/>
    <s v="AVSS"/>
    <s v="0.3SQ"/>
    <s v="P"/>
    <m/>
    <n v="1500"/>
    <s v="완제품"/>
    <s v="AVSS 0.3SQ(완제품)"/>
    <s v="A/R송장 (IN)"/>
    <n v="1500"/>
    <s v="M"/>
    <n v="4.97"/>
    <n v="0.25"/>
    <n v="374.79"/>
  </r>
  <r>
    <x v="3"/>
    <s v="顾客"/>
    <s v="內需"/>
    <s v="-無-"/>
    <s v="C00029"/>
    <x v="11"/>
    <s v="盐城世明电子器件有限公司"/>
    <s v="자동차(일반)"/>
    <s v="AVSS"/>
    <n v="100000979"/>
    <s v="AVSS"/>
    <s v="0.3SQ"/>
    <s v="R"/>
    <m/>
    <n v="1500"/>
    <s v="완제품"/>
    <s v="AVSS 0.3SQ(완제품)"/>
    <s v="A/R송장 (IN)"/>
    <n v="1500"/>
    <s v="M"/>
    <n v="4.97"/>
    <n v="0.25"/>
    <n v="374.79"/>
  </r>
  <r>
    <x v="3"/>
    <s v="顾客"/>
    <s v="內需"/>
    <s v="-無-"/>
    <s v="C00029"/>
    <x v="11"/>
    <s v="盐城世明电子器件有限公司"/>
    <s v="자동차(일반)"/>
    <s v="AVSS"/>
    <n v="100000501"/>
    <s v="AVSS"/>
    <s v="0.5SQ"/>
    <s v="B"/>
    <m/>
    <n v="1000"/>
    <s v="완제품"/>
    <s v="AVSS 0.5SQ(완제품)"/>
    <s v="A/R송장 (IN)"/>
    <n v="5000"/>
    <s v="M"/>
    <n v="25.05"/>
    <n v="0.37"/>
    <n v="1829.65"/>
  </r>
  <r>
    <x v="3"/>
    <s v="顾客"/>
    <s v="內需"/>
    <s v="-無-"/>
    <s v="C00029"/>
    <x v="11"/>
    <s v="盐城世明电子器件有限公司"/>
    <s v="자동차(일반)"/>
    <s v="AVSS"/>
    <n v="100000960"/>
    <s v="AVSS"/>
    <s v="0.3SQ"/>
    <s v="G"/>
    <m/>
    <n v="1500"/>
    <s v="완제품"/>
    <s v="AVSS 0.3SQ(완제품)"/>
    <s v="A/R송장 (IN)"/>
    <n v="1500"/>
    <s v="M"/>
    <n v="4.97"/>
    <n v="0.25"/>
    <n v="374.79"/>
  </r>
  <r>
    <x v="3"/>
    <s v="顾客"/>
    <s v="內需"/>
    <s v="-無-"/>
    <s v="C00029"/>
    <x v="11"/>
    <s v="盐城世明电子器件有限公司"/>
    <s v="자동차(일반)"/>
    <s v="AVSS"/>
    <n v="100000492"/>
    <s v="AVSS"/>
    <s v="0.5SQ"/>
    <s v="B/O"/>
    <m/>
    <n v="1000"/>
    <s v="완제품"/>
    <s v="AVSS 0.5SQ(완제품)"/>
    <s v="A/R송장 (IN)"/>
    <n v="1000"/>
    <s v="M"/>
    <n v="5.01"/>
    <n v="0.37"/>
    <n v="365.93"/>
  </r>
  <r>
    <x v="3"/>
    <s v="顾客"/>
    <s v="內需"/>
    <s v="-無-"/>
    <s v="C00029"/>
    <x v="11"/>
    <s v="盐城世明电子器件有限公司"/>
    <s v="자동차(일반)"/>
    <s v="AVSS"/>
    <n v="100000541"/>
    <s v="AVSS"/>
    <s v="0.5SQ"/>
    <s v="G"/>
    <m/>
    <n v="1000"/>
    <s v="완제품"/>
    <s v="AVSS 0.5SQ(완제품)"/>
    <s v="A/R송장 (IN)"/>
    <n v="4000"/>
    <s v="M"/>
    <n v="20.04"/>
    <n v="0.37"/>
    <n v="1463.72"/>
  </r>
  <r>
    <x v="3"/>
    <s v="顾客"/>
    <s v="內需"/>
    <s v="-無-"/>
    <s v="C00029"/>
    <x v="11"/>
    <s v="盐城世明电子器件有限公司"/>
    <s v="자동차(일반)"/>
    <s v="AVSS"/>
    <n v="100000489"/>
    <s v="AVSS"/>
    <s v="0.5SQ"/>
    <s v="Gr"/>
    <m/>
    <n v="1000"/>
    <s v="완제품"/>
    <s v="AVSS 0.5SQ(완제품)"/>
    <s v="A/R송장 (IN)"/>
    <n v="3000"/>
    <s v="M"/>
    <n v="15.03"/>
    <n v="0.37"/>
    <n v="1097.79"/>
  </r>
  <r>
    <x v="3"/>
    <s v="顾客"/>
    <s v="內需"/>
    <s v="-無-"/>
    <s v="C00029"/>
    <x v="11"/>
    <s v="盐城世明电子器件有限公司"/>
    <s v="자동차(일반)"/>
    <s v="AVSS"/>
    <n v="100000500"/>
    <s v="AVSS"/>
    <s v="0.5SQ"/>
    <s v="B/Y"/>
    <m/>
    <n v="1000"/>
    <s v="완제품"/>
    <s v="AVSS 0.5SQ(완제품)"/>
    <s v="A/R송장 (IN)"/>
    <n v="3000"/>
    <s v="M"/>
    <n v="15.03"/>
    <n v="0.37"/>
    <n v="1097.79"/>
  </r>
  <r>
    <x v="3"/>
    <s v="顾客"/>
    <s v="內需"/>
    <s v="-無-"/>
    <s v="C00029"/>
    <x v="11"/>
    <s v="盐城世明电子器件有限公司"/>
    <s v="자동차(일반)"/>
    <s v="AVSS"/>
    <n v="100000621"/>
    <s v="AVSS"/>
    <s v="0.5SQ"/>
    <s v="Y"/>
    <m/>
    <n v="1000"/>
    <s v="완제품"/>
    <s v="AVSS 0.5SQ(완제품)"/>
    <s v="A/R송장 (IN)"/>
    <n v="1000"/>
    <s v="M"/>
    <n v="5.01"/>
    <n v="0.37"/>
    <n v="365.93"/>
  </r>
  <r>
    <x v="3"/>
    <s v="顾客"/>
    <s v="內需"/>
    <s v="-無-"/>
    <s v="C00029"/>
    <x v="11"/>
    <s v="盐城世明电子器件有限公司"/>
    <s v="자동차(일반)"/>
    <s v="AVSS"/>
    <n v="100000605"/>
    <s v="AVSS"/>
    <s v="0.5SQ"/>
    <s v="W"/>
    <m/>
    <n v="1000"/>
    <s v="완제품"/>
    <s v="AVSS 0.5SQ(완제품)"/>
    <s v="A/R송장 (IN)"/>
    <n v="1000"/>
    <s v="M"/>
    <n v="5.01"/>
    <n v="0.37"/>
    <n v="365.93"/>
  </r>
  <r>
    <x v="3"/>
    <s v="顾客"/>
    <s v="內需"/>
    <s v="-無-"/>
    <s v="C00029"/>
    <x v="11"/>
    <s v="盐城世明电子器件有限公司"/>
    <s v="자동차(일반)"/>
    <s v="AVSS"/>
    <n v="100000933"/>
    <s v="AVSS"/>
    <s v="0.3SQ"/>
    <s v="B/R"/>
    <m/>
    <n v="1500"/>
    <s v="완제품"/>
    <s v="AVSS 0.3SQ(완제품)"/>
    <s v="A/R송장 (IN)"/>
    <n v="3000"/>
    <s v="M"/>
    <n v="9.93"/>
    <n v="0.25"/>
    <n v="749.58"/>
  </r>
  <r>
    <x v="3"/>
    <s v="顾客"/>
    <s v="內需"/>
    <s v="-無-"/>
    <s v="C00029"/>
    <x v="11"/>
    <s v="盐城世明电子器件有限公司"/>
    <s v="자동차(일반)"/>
    <s v="AVSS"/>
    <n v="100000934"/>
    <s v="AVSS"/>
    <s v="0.3SQ"/>
    <s v="B/W"/>
    <m/>
    <n v="1500"/>
    <s v="완제품"/>
    <s v="AVSS 0.3SQ(완제품)"/>
    <s v="A/R송장 (IN)"/>
    <n v="3000"/>
    <s v="M"/>
    <n v="9.93"/>
    <n v="0.25"/>
    <n v="749.58"/>
  </r>
  <r>
    <x v="3"/>
    <s v="顾客"/>
    <s v="內需"/>
    <s v="-無-"/>
    <s v="C00029"/>
    <x v="11"/>
    <s v="盐城世明电子器件有限公司"/>
    <s v="자동차(일반)"/>
    <s v="AVSS"/>
    <n v="100000948"/>
    <s v="AVSS"/>
    <s v="0.3SQ"/>
    <s v="O"/>
    <m/>
    <n v="1500"/>
    <s v="완제품"/>
    <s v="AVSS 0.3SQ(완제품)"/>
    <s v="A/R송장 (IN)"/>
    <n v="1500"/>
    <s v="M"/>
    <n v="4.97"/>
    <n v="0.25"/>
    <n v="374.79"/>
  </r>
  <r>
    <x v="3"/>
    <s v="顾客"/>
    <s v="內需"/>
    <s v="-無-"/>
    <s v="C00029"/>
    <x v="11"/>
    <s v="盐城世明电子器件有限公司"/>
    <s v="자동차(일반)"/>
    <s v="AVSS"/>
    <n v="100000968"/>
    <s v="AVSS"/>
    <s v="0.3SQ"/>
    <s v="L"/>
    <m/>
    <n v="1500"/>
    <s v="완제품"/>
    <s v="AVSS 0.3SQ(완제품)"/>
    <s v="A/R송장 (IN)"/>
    <n v="1500"/>
    <s v="M"/>
    <n v="4.97"/>
    <n v="0.25"/>
    <n v="374.79"/>
  </r>
  <r>
    <x v="3"/>
    <s v="顾客"/>
    <s v="內需"/>
    <s v="-無-"/>
    <s v="C00029"/>
    <x v="11"/>
    <s v="盐城世明电子器件有限公司"/>
    <s v="자동차(일반)"/>
    <s v="AVSS"/>
    <n v="100000972"/>
    <s v="AVSS"/>
    <s v="0.3SQ"/>
    <s v="P"/>
    <m/>
    <n v="1500"/>
    <s v="완제품"/>
    <s v="AVSS 0.3SQ(완제품)"/>
    <s v="A/R송장 (IN)"/>
    <n v="1500"/>
    <s v="M"/>
    <n v="4.97"/>
    <n v="0.25"/>
    <n v="374.79"/>
  </r>
  <r>
    <x v="3"/>
    <s v="顾客"/>
    <s v="內需"/>
    <s v="-無-"/>
    <s v="C00029"/>
    <x v="11"/>
    <s v="盐城世明电子器件有限公司"/>
    <s v="자동차(일반)"/>
    <s v="AVSS"/>
    <n v="100000500"/>
    <s v="AVSS"/>
    <s v="0.5SQ"/>
    <s v="B/Y"/>
    <m/>
    <n v="1000"/>
    <s v="완제품"/>
    <s v="AVSS 0.5SQ(완제품)"/>
    <s v="A/R송장 (IN)"/>
    <n v="1000"/>
    <s v="M"/>
    <n v="5.01"/>
    <n v="0.37"/>
    <n v="365.93"/>
  </r>
  <r>
    <x v="3"/>
    <s v="顾客"/>
    <s v="內需"/>
    <s v="-無-"/>
    <s v="C00029"/>
    <x v="11"/>
    <s v="盐城世明电子器件有限公司"/>
    <s v="자동차(일반)"/>
    <s v="AVSS"/>
    <n v="100000621"/>
    <s v="AVSS"/>
    <s v="0.5SQ"/>
    <s v="Y"/>
    <m/>
    <n v="1000"/>
    <s v="완제품"/>
    <s v="AVSS 0.5SQ(완제품)"/>
    <s v="A/R송장 (IN)"/>
    <n v="2000"/>
    <s v="M"/>
    <n v="10.02"/>
    <n v="0.37"/>
    <n v="731.86"/>
  </r>
  <r>
    <x v="3"/>
    <s v="顾客"/>
    <s v="內需"/>
    <s v="-無-"/>
    <s v="C00029"/>
    <x v="11"/>
    <s v="盐城世明电子器件有限公司"/>
    <s v="자동차(일반)"/>
    <s v="AVSS"/>
    <n v="100000935"/>
    <s v="AVSS"/>
    <s v="0.3SQ"/>
    <s v="B/Y"/>
    <m/>
    <n v="1500"/>
    <s v="완제품"/>
    <s v="AVSS 0.3SQ(완제품)"/>
    <s v="A/R송장 (IN)"/>
    <n v="1500"/>
    <s v="M"/>
    <n v="4.97"/>
    <n v="0.25"/>
    <n v="374.79"/>
  </r>
  <r>
    <x v="3"/>
    <s v="顾客"/>
    <s v="內需"/>
    <s v="-無-"/>
    <s v="C00029"/>
    <x v="11"/>
    <s v="盐城世明电子器件有限公司"/>
    <s v="자동차(일반)"/>
    <s v="AVSS"/>
    <n v="100000972"/>
    <s v="AVSS"/>
    <s v="0.3SQ"/>
    <s v="P"/>
    <m/>
    <n v="1500"/>
    <s v="완제품"/>
    <s v="AVSS 0.3SQ(완제품)"/>
    <s v="A/R송장 (IN)"/>
    <n v="1500"/>
    <s v="M"/>
    <n v="4.97"/>
    <n v="0.25"/>
    <n v="374.79"/>
  </r>
  <r>
    <x v="3"/>
    <s v="顾客"/>
    <s v="內需"/>
    <s v="-無-"/>
    <s v="C00029"/>
    <x v="11"/>
    <s v="盐城世明电子器件有限公司"/>
    <s v="자동차(일반)"/>
    <s v="AVSS"/>
    <n v="100000935"/>
    <s v="AVSS"/>
    <s v="0.3SQ"/>
    <s v="B/Y"/>
    <m/>
    <n v="1500"/>
    <s v="완제품"/>
    <s v="AVSS 0.3SQ(완제품)"/>
    <s v="A/R송장 (IN)"/>
    <n v="3000"/>
    <s v="M"/>
    <n v="9.93"/>
    <n v="0.25"/>
    <n v="749.58"/>
  </r>
  <r>
    <x v="3"/>
    <s v="顾客"/>
    <s v="內需"/>
    <s v="-無-"/>
    <s v="C00029"/>
    <x v="11"/>
    <s v="盐城世明电子器件有限公司"/>
    <s v="자동차(일반)"/>
    <s v="AVSS"/>
    <n v="100000960"/>
    <s v="AVSS"/>
    <s v="0.3SQ"/>
    <s v="G"/>
    <m/>
    <n v="1500"/>
    <s v="완제품"/>
    <s v="AVSS 0.3SQ(완제품)"/>
    <s v="A/R송장 (IN)"/>
    <n v="4500"/>
    <s v="M"/>
    <n v="14.9"/>
    <n v="0.25"/>
    <n v="1124.3699999999999"/>
  </r>
  <r>
    <x v="3"/>
    <s v="顾客"/>
    <s v="內需"/>
    <s v="-無-"/>
    <s v="C00029"/>
    <x v="11"/>
    <s v="盐城世明电子器件有限公司"/>
    <s v="자동차(일반)"/>
    <s v="AVSS"/>
    <n v="100000972"/>
    <s v="AVSS"/>
    <s v="0.3SQ"/>
    <s v="P"/>
    <m/>
    <n v="1500"/>
    <s v="완제품"/>
    <s v="AVSS 0.3SQ(완제품)"/>
    <s v="A/R송장 (IN)"/>
    <n v="1500"/>
    <s v="M"/>
    <n v="4.97"/>
    <n v="0.25"/>
    <n v="374.79"/>
  </r>
  <r>
    <x v="3"/>
    <s v="顾客"/>
    <s v="內需"/>
    <s v="-無-"/>
    <s v="C00029"/>
    <x v="11"/>
    <s v="盐城世明电子器件有限公司"/>
    <s v="자동차(일반)"/>
    <s v="AVSS"/>
    <n v="100000501"/>
    <s v="AVSS"/>
    <s v="0.5SQ"/>
    <s v="B"/>
    <m/>
    <n v="1000"/>
    <s v="완제품"/>
    <s v="AVSS 0.5SQ(완제품)"/>
    <s v="A/R송장 (IN)"/>
    <n v="11000"/>
    <s v="M"/>
    <n v="55.11"/>
    <n v="0.37"/>
    <n v="4025.23"/>
  </r>
  <r>
    <x v="3"/>
    <s v="顾客"/>
    <s v="內需"/>
    <s v="-無-"/>
    <s v="C00029"/>
    <x v="11"/>
    <s v="盐城世明电子器件有限公司"/>
    <s v="자동차(일반)"/>
    <s v="AVSS"/>
    <n v="100000492"/>
    <s v="AVSS"/>
    <s v="0.5SQ"/>
    <s v="B/O"/>
    <m/>
    <n v="1000"/>
    <s v="완제품"/>
    <s v="AVSS 0.5SQ(완제품)"/>
    <s v="A/R송장 (IN)"/>
    <n v="1000"/>
    <s v="M"/>
    <n v="5.01"/>
    <n v="0.37"/>
    <n v="365.93"/>
  </r>
  <r>
    <x v="3"/>
    <s v="顾客"/>
    <s v="內需"/>
    <s v="-無-"/>
    <s v="C00029"/>
    <x v="11"/>
    <s v="盐城世明电子器件有限公司"/>
    <s v="자동차(일반)"/>
    <s v="AVSS"/>
    <n v="100000489"/>
    <s v="AVSS"/>
    <s v="0.5SQ"/>
    <s v="Gr"/>
    <m/>
    <n v="1000"/>
    <s v="완제품"/>
    <s v="AVSS 0.5SQ(완제품)"/>
    <s v="A/R송장 (IN)"/>
    <n v="3000"/>
    <s v="M"/>
    <n v="15.03"/>
    <n v="0.37"/>
    <n v="1097.79"/>
  </r>
  <r>
    <x v="3"/>
    <s v="顾客"/>
    <s v="內需"/>
    <s v="-無-"/>
    <s v="C00029"/>
    <x v="11"/>
    <s v="盐城世明电子器件有限公司"/>
    <s v="자동차(일반)"/>
    <s v="AVSS"/>
    <n v="100000554"/>
    <s v="AVSS"/>
    <s v="0.5SQ"/>
    <s v="L"/>
    <m/>
    <n v="1000"/>
    <s v="완제품"/>
    <s v="AVSS 0.5SQ(완제품)"/>
    <s v="A/R송장 (IN)"/>
    <n v="3000"/>
    <s v="M"/>
    <n v="15.03"/>
    <n v="0.37"/>
    <n v="1097.79"/>
  </r>
  <r>
    <x v="3"/>
    <s v="顾客"/>
    <s v="內需"/>
    <s v="-無-"/>
    <s v="C00029"/>
    <x v="11"/>
    <s v="盐城世明电子器件有限公司"/>
    <s v="자동차(일반)"/>
    <s v="AVSS"/>
    <n v="100000524"/>
    <s v="AVSS"/>
    <s v="0.5SQ"/>
    <s v="O"/>
    <m/>
    <n v="1000"/>
    <s v="완제품"/>
    <s v="AVSS 0.5SQ(완제품)"/>
    <s v="A/R송장 (IN)"/>
    <n v="2000"/>
    <s v="M"/>
    <n v="10.02"/>
    <n v="0.37"/>
    <n v="731.86"/>
  </r>
  <r>
    <x v="3"/>
    <s v="顾客"/>
    <s v="內需"/>
    <s v="-無-"/>
    <s v="C00029"/>
    <x v="11"/>
    <s v="盐城世明电子器件有限公司"/>
    <s v="자동차(일반)"/>
    <s v="AVSS"/>
    <n v="100000566"/>
    <s v="AVSS"/>
    <s v="0.5SQ"/>
    <s v="P"/>
    <m/>
    <n v="1000"/>
    <s v="완제품"/>
    <s v="AVSS 0.5SQ(완제품)"/>
    <s v="A/R송장 (IN)"/>
    <n v="4000"/>
    <s v="M"/>
    <n v="20.04"/>
    <n v="0.37"/>
    <n v="1463.72"/>
  </r>
  <r>
    <x v="3"/>
    <s v="顾客"/>
    <s v="內需"/>
    <s v="-無-"/>
    <s v="C00029"/>
    <x v="11"/>
    <s v="盐城世明电子器件有限公司"/>
    <s v="자동차(일반)"/>
    <s v="AVSS"/>
    <n v="100000575"/>
    <s v="AVSS"/>
    <s v="0.5SQ"/>
    <s v="R"/>
    <m/>
    <n v="1000"/>
    <s v="완제품"/>
    <s v="AVSS 0.5SQ(완제품)"/>
    <s v="A/R송장 (IN)"/>
    <n v="4000"/>
    <s v="M"/>
    <n v="20.04"/>
    <n v="0.37"/>
    <n v="1463.72"/>
  </r>
  <r>
    <x v="3"/>
    <s v="顾客"/>
    <s v="內需"/>
    <s v="-無-"/>
    <s v="C00029"/>
    <x v="11"/>
    <s v="盐城世明电子器件有限公司"/>
    <s v="자동차(일반)"/>
    <s v="AVSS"/>
    <n v="100000621"/>
    <s v="AVSS"/>
    <s v="0.5SQ"/>
    <s v="Y"/>
    <m/>
    <n v="1000"/>
    <s v="완제품"/>
    <s v="AVSS 0.5SQ(완제품)"/>
    <s v="A/R송장 (IN)"/>
    <n v="1000"/>
    <s v="M"/>
    <n v="5.01"/>
    <n v="0.37"/>
    <n v="365.93"/>
  </r>
  <r>
    <x v="3"/>
    <s v="顾客"/>
    <s v="內需"/>
    <s v="-無-"/>
    <s v="C00039"/>
    <x v="15"/>
    <s v="kyungshin(안휘경신)韩国京信电子"/>
    <s v="자동차(일반)"/>
    <s v="AVSS"/>
    <n v="140015173"/>
    <s v="AVSS"/>
    <s v="0.3SQ"/>
    <s v="B"/>
    <s v="(B/B)NPS"/>
    <n v="10000"/>
    <s v="완제품"/>
    <s v="AVSS B/B 0.3SQ"/>
    <s v="A/R송장 (IN)"/>
    <n v="253200"/>
    <s v="M"/>
    <n v="838.09"/>
    <n v="0.01"/>
    <n v="9535.83"/>
  </r>
  <r>
    <x v="3"/>
    <s v="顾客"/>
    <s v="內需"/>
    <s v="-無-"/>
    <s v="C00039"/>
    <x v="15"/>
    <s v="kyungshin(안휘경신)韩国京信电子"/>
    <s v="자동차(일반)"/>
    <s v="AVSS"/>
    <n v="140018222"/>
    <s v="AVSS"/>
    <s v="0.3SQ"/>
    <s v="B/O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200000"/>
    <s v="M"/>
    <n v="662"/>
    <n v="0.01"/>
    <n v="7532.25"/>
  </r>
  <r>
    <x v="3"/>
    <s v="顾客"/>
    <s v="內需"/>
    <s v="-無-"/>
    <s v="C00039"/>
    <x v="15"/>
    <s v="kyungshin(안휘경신)韩国京信电子"/>
    <s v="자동차(일반)"/>
    <s v="AVSS"/>
    <n v="140018211"/>
    <s v="AVSS"/>
    <s v="0.3SQ"/>
    <s v="L/O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79"/>
    <s v="AVSS"/>
    <s v="0.3SQ"/>
    <s v="O"/>
    <s v="(B/B)NPS"/>
    <n v="10000"/>
    <s v="완제품"/>
    <s v="AVSS B/B 0.3SQ"/>
    <s v="A/R송장 (IN)"/>
    <n v="130000"/>
    <s v="M"/>
    <n v="430.3"/>
    <n v="0.01"/>
    <n v="4895.97"/>
  </r>
  <r>
    <x v="3"/>
    <s v="顾客"/>
    <s v="內需"/>
    <s v="-無-"/>
    <s v="C00039"/>
    <x v="15"/>
    <s v="kyungshin(안휘경신)韩国京信电子"/>
    <s v="자동차(일반)"/>
    <s v="AVSS"/>
    <n v="140018216"/>
    <s v="AVSS"/>
    <s v="0.3SQ"/>
    <s v="P"/>
    <s v="(B/B)NPS"/>
    <n v="10000"/>
    <s v="완제품"/>
    <s v="AVSS B/B 0.3SQ"/>
    <s v="A/R송장 (IN)"/>
    <n v="60000"/>
    <s v="M"/>
    <n v="198.6"/>
    <n v="0.01"/>
    <n v="2259.6799999999998"/>
  </r>
  <r>
    <x v="3"/>
    <s v="顾客"/>
    <s v="內需"/>
    <s v="-無-"/>
    <s v="C00039"/>
    <x v="15"/>
    <s v="kyungshin(안휘경신)韩国京信电子"/>
    <s v="자동차(일반)"/>
    <s v="AVSS"/>
    <n v="140015180"/>
    <s v="AVSS"/>
    <s v="0.3SQ"/>
    <s v="R"/>
    <s v="(B/B)NPS"/>
    <n v="10000"/>
    <s v="완제품"/>
    <s v="AVSS B/B 0.3SQ"/>
    <s v="A/R송장 (IN)"/>
    <n v="130000"/>
    <s v="M"/>
    <n v="430.3"/>
    <n v="0.01"/>
    <n v="4895.97"/>
  </r>
  <r>
    <x v="3"/>
    <s v="顾客"/>
    <s v="內需"/>
    <s v="-無-"/>
    <s v="C00039"/>
    <x v="15"/>
    <s v="kyungshin(안휘경신)韩国京信电子"/>
    <s v="자동차(일반)"/>
    <s v="AVSS"/>
    <n v="140018221"/>
    <s v="AVSS"/>
    <s v="0.3SQ"/>
    <s v="R/O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82"/>
    <s v="AVSS"/>
    <s v="0.3SQ"/>
    <s v="Y"/>
    <s v="(B/B)NPS"/>
    <n v="10000"/>
    <s v="완제품"/>
    <s v="AVSS B/B 0.3SQ"/>
    <s v="A/R송장 (IN)"/>
    <n v="100000"/>
    <s v="M"/>
    <n v="331"/>
    <n v="0.01"/>
    <n v="3766.13"/>
  </r>
  <r>
    <x v="3"/>
    <s v="顾客"/>
    <s v="內需"/>
    <s v="-無-"/>
    <s v="C00039"/>
    <x v="15"/>
    <s v="kyungshin(안휘경신)韩国京信电子"/>
    <s v="자동차(일반)"/>
    <s v="AVSS"/>
    <n v="140018212"/>
    <s v="AVSS"/>
    <s v="0.3SQ"/>
    <s v="Y/B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8219"/>
    <s v="AVSS"/>
    <s v="0.3SQ"/>
    <s v="Y/O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8228"/>
    <s v="AVSS"/>
    <s v="0.5SQ"/>
    <s v="G"/>
    <s v="(B/B)NPS"/>
    <n v="8000"/>
    <s v="완제품"/>
    <s v="AVSS B/B 0.5SQ"/>
    <s v="A/R송장 (IN)"/>
    <n v="23500"/>
    <s v="M"/>
    <n v="117.81"/>
    <n v="0.01"/>
    <n v="1001.93"/>
  </r>
  <r>
    <x v="3"/>
    <s v="顾客"/>
    <s v="內需"/>
    <s v="-無-"/>
    <s v="C00039"/>
    <x v="15"/>
    <s v="kyungshin(안휘경신)韩国京信电子"/>
    <s v="자동차(일반)"/>
    <s v="AVSS"/>
    <n v="140018186"/>
    <s v="AVSS"/>
    <s v="0.5SQ"/>
    <s v="L"/>
    <s v="(B/B)NPS"/>
    <n v="8000"/>
    <s v="완제품"/>
    <s v="AVSS B/B 0.5SQ"/>
    <s v="A/R송장 (IN)"/>
    <n v="16000"/>
    <s v="M"/>
    <n v="80.16"/>
    <n v="0.01"/>
    <n v="682.17"/>
  </r>
  <r>
    <x v="3"/>
    <s v="顾客"/>
    <s v="內需"/>
    <s v="-無-"/>
    <s v="C00039"/>
    <x v="15"/>
    <s v="kyungshin(안휘경신)韩国京信电子"/>
    <s v="자동차(일반)"/>
    <s v="AVSS"/>
    <n v="140020068"/>
    <s v="AVSS"/>
    <s v="0.5SQ"/>
    <s v="O/B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18227"/>
    <s v="AVSS"/>
    <s v="0.5SQ"/>
    <s v="P"/>
    <s v="(B/B)NPS"/>
    <n v="8000"/>
    <s v="완제품"/>
    <s v="AVSS B/B 0.5SQ"/>
    <s v="A/R송장 (IN)"/>
    <n v="16000"/>
    <s v="M"/>
    <n v="80.16"/>
    <n v="0.01"/>
    <n v="682.17"/>
  </r>
  <r>
    <x v="3"/>
    <s v="顾客"/>
    <s v="內需"/>
    <s v="-無-"/>
    <s v="C00039"/>
    <x v="15"/>
    <s v="kyungshin(안휘경신)韩国京信电子"/>
    <s v="자동차(일반)"/>
    <s v="AVSS"/>
    <n v="140018224"/>
    <s v="AVSS"/>
    <s v="0.5SQ"/>
    <s v="R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18187"/>
    <s v="AVSS"/>
    <s v="0.5SQ"/>
    <s v="R/B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20071"/>
    <s v="AVSS"/>
    <s v="0.5SQ"/>
    <s v="W/B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20073"/>
    <s v="AVSS"/>
    <s v="0.5SQ"/>
    <s v="Y"/>
    <s v="(B/B)NPS"/>
    <n v="8000"/>
    <s v="완제품"/>
    <s v="AVSS B/B 0.5SQ"/>
    <s v="A/R송장 (IN)"/>
    <n v="22500"/>
    <s v="M"/>
    <n v="112.73"/>
    <n v="0.01"/>
    <n v="959.3"/>
  </r>
  <r>
    <x v="3"/>
    <s v="顾客"/>
    <s v="內需"/>
    <s v="-無-"/>
    <s v="C00039"/>
    <x v="15"/>
    <s v="kyungshin(안휘경신)韩国京信电子"/>
    <s v="자동차(일반)"/>
    <s v="AVSS"/>
    <n v="140015184"/>
    <s v="AVSS"/>
    <s v="0.85SQ"/>
    <s v="B"/>
    <s v="(B/B)NPS"/>
    <n v="7000"/>
    <s v="완제품"/>
    <s v="AVSS B/B 0.85SQ"/>
    <s v="A/R송장 (IN)"/>
    <n v="25500"/>
    <s v="M"/>
    <n v="196.1"/>
    <n v="0.01"/>
    <n v="1322.76"/>
  </r>
  <r>
    <x v="3"/>
    <s v="顾客"/>
    <s v="內需"/>
    <s v="-無-"/>
    <s v="C00039"/>
    <x v="15"/>
    <s v="kyungshin(안휘경신)韩国京信电子"/>
    <s v="자동차(일반)"/>
    <s v="AVSS"/>
    <n v="140018236"/>
    <s v="AVSS"/>
    <s v="0.85SQ"/>
    <s v="Br"/>
    <s v="(B/B)NPS"/>
    <n v="7000"/>
    <s v="완제품"/>
    <s v="AVSS B/B 0.85SQ"/>
    <s v="A/R송장 (IN)"/>
    <n v="7000"/>
    <s v="M"/>
    <n v="53.83"/>
    <n v="0.01"/>
    <n v="363.11"/>
  </r>
  <r>
    <x v="3"/>
    <s v="顾客"/>
    <s v="內需"/>
    <s v="-無-"/>
    <s v="C00039"/>
    <x v="15"/>
    <s v="kyungshin(안휘경신)韩国京信电子"/>
    <s v="자동차(일반)"/>
    <s v="AVSS"/>
    <n v="140018235"/>
    <s v="AVSS"/>
    <s v="0.85SQ"/>
    <s v="G"/>
    <s v="(B/B)NPS"/>
    <n v="7000"/>
    <s v="완제품"/>
    <s v="AVSS B/B 0.85SQ"/>
    <s v="A/R송장 (IN)"/>
    <n v="7000"/>
    <s v="M"/>
    <n v="53.83"/>
    <n v="0.01"/>
    <n v="363.11"/>
  </r>
  <r>
    <x v="3"/>
    <s v="顾客"/>
    <s v="內需"/>
    <s v="-無-"/>
    <s v="C00039"/>
    <x v="15"/>
    <s v="kyungshin(안휘경신)韩国京信电子"/>
    <s v="자동차(일반)"/>
    <s v="AVSS"/>
    <n v="140018234"/>
    <s v="AVSS"/>
    <s v="0.85SQ"/>
    <s v="Gr"/>
    <s v="(B/B)NPS"/>
    <n v="7000"/>
    <s v="완제품"/>
    <s v="AVSS B/B 0.85SQ"/>
    <s v="A/R송장 (IN)"/>
    <n v="7000"/>
    <s v="M"/>
    <n v="53.83"/>
    <n v="0.01"/>
    <n v="363.11"/>
  </r>
  <r>
    <x v="3"/>
    <s v="顾客"/>
    <s v="內需"/>
    <s v="-無-"/>
    <s v="C00039"/>
    <x v="15"/>
    <s v="kyungshin(안휘경신)韩国京信电子"/>
    <s v="자동차(일반)"/>
    <s v="AVSS"/>
    <n v="140018232"/>
    <s v="AVSS"/>
    <s v="0.85SQ"/>
    <s v="O"/>
    <s v="(B/B)NPS"/>
    <n v="7000"/>
    <s v="완제품"/>
    <s v="AVSS B/B 0.85SQ"/>
    <s v="A/R송장 (IN)"/>
    <n v="7000"/>
    <s v="M"/>
    <n v="53.83"/>
    <n v="0.01"/>
    <n v="363.11"/>
  </r>
  <r>
    <x v="3"/>
    <s v="顾客"/>
    <s v="內需"/>
    <s v="-無-"/>
    <s v="C00039"/>
    <x v="15"/>
    <s v="kyungshin(안휘경신)韩国京信电子"/>
    <s v="자동차(일반)"/>
    <s v="AVSS"/>
    <n v="140018230"/>
    <s v="AVSS"/>
    <s v="0.85SQ"/>
    <s v="R"/>
    <s v="(B/B)NPS"/>
    <n v="7000"/>
    <s v="완제품"/>
    <s v="AVSS B/B 0.85SQ"/>
    <s v="A/R송장 (IN)"/>
    <n v="7000"/>
    <s v="M"/>
    <n v="53.83"/>
    <n v="0.01"/>
    <n v="363.11"/>
  </r>
  <r>
    <x v="3"/>
    <s v="顾客"/>
    <s v="內需"/>
    <s v="-無-"/>
    <s v="C00039"/>
    <x v="15"/>
    <s v="kyungshin(안휘경신)韩国京信电子"/>
    <s v="자동차(일반)"/>
    <s v="AVSS"/>
    <n v="140018229"/>
    <s v="AVSS"/>
    <s v="0.85SQ"/>
    <s v="W"/>
    <s v="(B/B)NPS"/>
    <n v="7000"/>
    <s v="완제품"/>
    <s v="AVSS B/B 0.85SQ"/>
    <s v="A/R송장 (IN)"/>
    <n v="13800"/>
    <s v="M"/>
    <n v="106.12"/>
    <n v="0.01"/>
    <n v="715.85"/>
  </r>
  <r>
    <x v="3"/>
    <s v="顾客"/>
    <s v="內需"/>
    <s v="-無-"/>
    <s v="C00039"/>
    <x v="15"/>
    <s v="kyungshin(안휘경신)韩国京信电子"/>
    <s v="자동차(일반)"/>
    <s v="AVSS"/>
    <n v="140019904"/>
    <s v="AVSS"/>
    <s v="1.25SQ"/>
    <s v="B"/>
    <s v="(B/B)NPS"/>
    <n v="5000"/>
    <s v="완제품"/>
    <s v="AVSS B/B 1.25SQ"/>
    <s v="A/R송장 (IN)"/>
    <n v="15000"/>
    <s v="M"/>
    <n v="169.05"/>
    <n v="0.01"/>
    <n v="884.68"/>
  </r>
  <r>
    <x v="3"/>
    <s v="顾客"/>
    <s v="內需"/>
    <s v="-無-"/>
    <s v="C00039"/>
    <x v="15"/>
    <s v="kyungshin(안휘경신)韩国京信电子"/>
    <s v="자동차(일반)"/>
    <s v="AVSS"/>
    <n v="140019869"/>
    <s v="AVSS"/>
    <s v="1.25SQ"/>
    <s v="L"/>
    <s v="(B/B)NPS"/>
    <n v="5000"/>
    <s v="완제품"/>
    <s v="AVSS B/B 1.25SQ"/>
    <s v="A/R송장 (IN)"/>
    <n v="5000"/>
    <s v="M"/>
    <n v="56.35"/>
    <n v="0.01"/>
    <n v="294.89"/>
  </r>
  <r>
    <x v="3"/>
    <s v="顾客"/>
    <s v="內需"/>
    <s v="-無-"/>
    <s v="C00039"/>
    <x v="15"/>
    <s v="kyungshin(안휘경신)韩国京信电子"/>
    <s v="자동차(일반)"/>
    <s v="AVSS"/>
    <n v="140020085"/>
    <s v="AVSS"/>
    <s v="1.25SQ"/>
    <s v="P"/>
    <s v="(B/B)NPS"/>
    <n v="5000"/>
    <s v="완제품"/>
    <s v="AVSS B/B 1.25SQ"/>
    <s v="A/R송장 (IN)"/>
    <n v="5000"/>
    <s v="M"/>
    <n v="56.35"/>
    <n v="0.01"/>
    <n v="294.89"/>
  </r>
  <r>
    <x v="3"/>
    <s v="顾客"/>
    <s v="內需"/>
    <s v="-無-"/>
    <s v="C00039"/>
    <x v="15"/>
    <s v="kyungshin(안휘경신)韩国京信电子"/>
    <s v="자동차(일반)"/>
    <s v="AVSS"/>
    <n v="140019905"/>
    <s v="AVSS"/>
    <s v="1.25SQ"/>
    <s v="R"/>
    <s v="(B/B)NPS"/>
    <n v="5000"/>
    <s v="완제품"/>
    <s v="AVSS B/B 1.25SQ"/>
    <s v="A/R송장 (IN)"/>
    <n v="15000"/>
    <s v="M"/>
    <n v="169.05"/>
    <n v="0.01"/>
    <n v="884.68"/>
  </r>
  <r>
    <x v="3"/>
    <s v="顾客"/>
    <s v="內需"/>
    <s v="-無-"/>
    <s v="C00039"/>
    <x v="15"/>
    <s v="kyungshin(안휘경신)韩国京信电子"/>
    <s v="자동차(일반)"/>
    <s v="AVSS"/>
    <n v="140019938"/>
    <s v="AVSS"/>
    <s v="1.25SQ"/>
    <s v="Y"/>
    <s v="(B/B)NPS"/>
    <n v="5000"/>
    <s v="완제품"/>
    <s v="AVSS B/B 1.25SQ"/>
    <s v="A/R송장 (IN)"/>
    <n v="5000"/>
    <s v="M"/>
    <n v="56.35"/>
    <n v="0.01"/>
    <n v="294.89"/>
  </r>
  <r>
    <x v="3"/>
    <s v="顾客"/>
    <s v="內需"/>
    <s v="-無-"/>
    <s v="C00039"/>
    <x v="15"/>
    <s v="kyungshin(안휘경신)韩国京信电子"/>
    <s v="자동차(일반)"/>
    <s v="AVSS"/>
    <n v="140015174"/>
    <s v="AVSS"/>
    <s v="0.3SQ"/>
    <s v="Br"/>
    <s v="(B/B)NPS"/>
    <n v="10000"/>
    <s v="완제품"/>
    <s v="AVSS B/B 0.3SQ"/>
    <s v="A/R송장 (IN)"/>
    <n v="80000"/>
    <s v="M"/>
    <n v="264.8"/>
    <n v="0.01"/>
    <n v="3012.9"/>
  </r>
  <r>
    <x v="3"/>
    <s v="顾客"/>
    <s v="內需"/>
    <s v="-無-"/>
    <s v="C00039"/>
    <x v="15"/>
    <s v="kyungshin(안휘경신)韩国京信电子"/>
    <s v="자동차(일반)"/>
    <s v="AVSS"/>
    <n v="140018218"/>
    <s v="AVSS"/>
    <s v="0.3SQ"/>
    <s v="Br/B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5175"/>
    <s v="AVSS"/>
    <s v="0.3SQ"/>
    <s v="Br/O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5176"/>
    <s v="AVSS"/>
    <s v="0.3SQ"/>
    <s v="G"/>
    <s v="(B/B)NPS"/>
    <n v="10000"/>
    <s v="완제품"/>
    <s v="AVSS B/B 0.3SQ"/>
    <s v="A/R송장 (IN)"/>
    <n v="140000"/>
    <s v="M"/>
    <n v="463.4"/>
    <n v="0.01"/>
    <n v="5272.58"/>
  </r>
  <r>
    <x v="3"/>
    <s v="顾客"/>
    <s v="內需"/>
    <s v="-無-"/>
    <s v="C00039"/>
    <x v="15"/>
    <s v="kyungshin(안휘경신)韩国京信电子"/>
    <s v="자동차(일반)"/>
    <s v="AVSS"/>
    <n v="140018217"/>
    <s v="AVSS"/>
    <s v="0.3SQ"/>
    <s v="G/B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8210"/>
    <s v="AVSS"/>
    <s v="0.3SQ"/>
    <s v="G/O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5177"/>
    <s v="AVSS"/>
    <s v="0.3SQ"/>
    <s v="Gr"/>
    <s v="(B/B)NPS"/>
    <n v="10000"/>
    <s v="완제품"/>
    <s v="AVSS B/B 0.3SQ"/>
    <s v="A/R송장 (IN)"/>
    <n v="60000"/>
    <s v="M"/>
    <n v="198.6"/>
    <n v="0.01"/>
    <n v="2259.6799999999998"/>
  </r>
  <r>
    <x v="3"/>
    <s v="顾客"/>
    <s v="內需"/>
    <s v="-無-"/>
    <s v="C00039"/>
    <x v="15"/>
    <s v="kyungshin(안휘경신)韩国京信电子"/>
    <s v="자동차(일반)"/>
    <s v="AVSS"/>
    <n v="140018214"/>
    <s v="AVSS"/>
    <s v="0.3SQ"/>
    <s v="Gr/B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8252"/>
    <s v="AVSS"/>
    <s v="0.3SQ"/>
    <s v="Gr/O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8209"/>
    <s v="AVSS"/>
    <s v="0.3SQ"/>
    <s v="L/B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8211"/>
    <s v="AVSS"/>
    <s v="0.3SQ"/>
    <s v="L/O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81"/>
    <s v="AVSS"/>
    <s v="0.3SQ"/>
    <s v="W"/>
    <s v="(B/B)NPS"/>
    <n v="10000"/>
    <s v="완제품"/>
    <s v="AVSS B/B 0.3SQ"/>
    <s v="A/R송장 (IN)"/>
    <n v="90000"/>
    <s v="M"/>
    <n v="297.89999999999998"/>
    <n v="0.01"/>
    <n v="3389.51"/>
  </r>
  <r>
    <x v="3"/>
    <s v="顾客"/>
    <s v="內需"/>
    <s v="-無-"/>
    <s v="C00039"/>
    <x v="15"/>
    <s v="kyungshin(안휘경신)韩国京信电子"/>
    <s v="자동차(일반)"/>
    <s v="AVSS"/>
    <n v="140018213"/>
    <s v="AVSS"/>
    <s v="0.3SQ"/>
    <s v="W/B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8220"/>
    <s v="AVSS"/>
    <s v="0.3SQ"/>
    <s v="W/O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83"/>
    <s v="AVSS"/>
    <s v="0.5SQ"/>
    <s v="B"/>
    <s v="(B/B)NPS"/>
    <n v="8000"/>
    <s v="완제품"/>
    <s v="AVSS B/B 0.5SQ"/>
    <s v="A/R송장 (IN)"/>
    <n v="48000"/>
    <s v="M"/>
    <n v="240.48"/>
    <n v="0.01"/>
    <n v="2046.5"/>
  </r>
  <r>
    <x v="3"/>
    <s v="顾客"/>
    <s v="內需"/>
    <s v="-無-"/>
    <s v="C00039"/>
    <x v="15"/>
    <s v="kyungshin(안휘경신)韩国京信电子"/>
    <s v="자동차(일반)"/>
    <s v="AVSS"/>
    <n v="140020091"/>
    <s v="AVSS"/>
    <s v="2SQ"/>
    <s v="O"/>
    <s v="(B/B)NPS"/>
    <n v="3000"/>
    <s v="완제품"/>
    <s v="AVSS B/B 2SQ"/>
    <s v="A/R송장 (IN)"/>
    <n v="3000"/>
    <s v="M"/>
    <n v="54.48"/>
    <n v="0.01"/>
    <n v="236.63"/>
  </r>
  <r>
    <x v="3"/>
    <s v="顾客"/>
    <s v="內需"/>
    <s v="-無-"/>
    <s v="C00039"/>
    <x v="15"/>
    <s v="kyungshin(안휘경신)韩国京信电子"/>
    <s v="자동차(일반)"/>
    <s v="AVSS"/>
    <n v="140015183"/>
    <s v="AVSS"/>
    <s v="0.5SQ"/>
    <s v="B"/>
    <s v="(B/B)NPS"/>
    <n v="8000"/>
    <s v="완제품"/>
    <s v="AVSS B/B 0.5SQ"/>
    <s v="A/R송장 (IN)"/>
    <n v="16000"/>
    <s v="M"/>
    <n v="80.16"/>
    <n v="0.01"/>
    <n v="682.17"/>
  </r>
  <r>
    <x v="3"/>
    <s v="顾客"/>
    <s v="內需"/>
    <s v="-無-"/>
    <s v="C00039"/>
    <x v="15"/>
    <s v="kyungshin(안휘경신)韩国京信电子"/>
    <s v="자동차(일반)"/>
    <s v="AVSS"/>
    <n v="140020062"/>
    <s v="AVSS"/>
    <s v="0.5SQ"/>
    <s v="Br"/>
    <s v="(B/B)NPS"/>
    <n v="8000"/>
    <s v="완제품"/>
    <s v="AVSS B/B 0.5SQ"/>
    <s v="A/R송장 (IN)"/>
    <n v="24000"/>
    <s v="M"/>
    <n v="120.24"/>
    <n v="0.01"/>
    <n v="1023.25"/>
  </r>
  <r>
    <x v="3"/>
    <s v="顾客"/>
    <s v="內需"/>
    <s v="-無-"/>
    <s v="C00039"/>
    <x v="15"/>
    <s v="kyungshin(안휘경신)韩国京信电子"/>
    <s v="자동차(일반)"/>
    <s v="AVSS"/>
    <n v="140018228"/>
    <s v="AVSS"/>
    <s v="0.5SQ"/>
    <s v="G"/>
    <s v="(B/B)NPS"/>
    <n v="8000"/>
    <s v="완제품"/>
    <s v="AVSS B/B 0.5SQ"/>
    <s v="A/R송장 (IN)"/>
    <n v="8000"/>
    <s v="M"/>
    <n v="40.1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00481"/>
    <s v="AVSS"/>
    <s v="0.5SQ"/>
    <s v="Gr/B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20066"/>
    <s v="AVSS"/>
    <s v="0.5SQ"/>
    <s v="L/B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18226"/>
    <s v="AVSS"/>
    <s v="0.5SQ"/>
    <s v="O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18224"/>
    <s v="AVSS"/>
    <s v="0.5SQ"/>
    <s v="R"/>
    <s v="(B/B)NPS"/>
    <n v="8000"/>
    <s v="완제품"/>
    <s v="AVSS B/B 0.5SQ"/>
    <s v="A/R송장 (IN)"/>
    <n v="16000"/>
    <s v="M"/>
    <n v="80.16"/>
    <n v="0.01"/>
    <n v="682.17"/>
  </r>
  <r>
    <x v="3"/>
    <s v="顾客"/>
    <s v="內需"/>
    <s v="-無-"/>
    <s v="C00039"/>
    <x v="15"/>
    <s v="kyungshin(안휘경신)韩国京信电子"/>
    <s v="자동차(일반)"/>
    <s v="AVSS"/>
    <n v="140018235"/>
    <s v="AVSS"/>
    <s v="0.85SQ"/>
    <s v="G"/>
    <s v="(B/B)NPS"/>
    <n v="7000"/>
    <s v="완제품"/>
    <s v="AVSS B/B 0.85SQ"/>
    <s v="A/R송장 (IN)"/>
    <n v="7000"/>
    <s v="M"/>
    <n v="53.83"/>
    <n v="0.01"/>
    <n v="363.11"/>
  </r>
  <r>
    <x v="3"/>
    <s v="顾客"/>
    <s v="內需"/>
    <s v="-無-"/>
    <s v="C00039"/>
    <x v="15"/>
    <s v="kyungshin(안휘경신)韩国京信电子"/>
    <s v="자동차(일반)"/>
    <s v="AVSS"/>
    <n v="140018233"/>
    <s v="AVSS"/>
    <s v="0.85SQ"/>
    <s v="L"/>
    <s v="(B/B)NPS"/>
    <n v="7000"/>
    <s v="완제품"/>
    <s v="AVSS B/B 0.85SQ"/>
    <s v="A/R송장 (IN)"/>
    <n v="7000"/>
    <s v="M"/>
    <n v="53.83"/>
    <n v="0.01"/>
    <n v="363.11"/>
  </r>
  <r>
    <x v="3"/>
    <s v="顾客"/>
    <s v="內需"/>
    <s v="-無-"/>
    <s v="C00039"/>
    <x v="15"/>
    <s v="kyungshin(안휘경신)韩国京信电子"/>
    <s v="자동차(일반)"/>
    <s v="AVSS"/>
    <n v="140018231"/>
    <s v="AVSS"/>
    <s v="0.85SQ"/>
    <s v="P"/>
    <s v="(B/B)NPS"/>
    <n v="7000"/>
    <s v="완제품"/>
    <s v="AVSS B/B 0.85SQ"/>
    <s v="A/R송장 (IN)"/>
    <n v="7000"/>
    <s v="M"/>
    <n v="53.83"/>
    <n v="0.01"/>
    <n v="363.11"/>
  </r>
  <r>
    <x v="3"/>
    <s v="顾客"/>
    <s v="內需"/>
    <s v="-無-"/>
    <s v="C00039"/>
    <x v="15"/>
    <s v="kyungshin(안휘경신)韩国京信电子"/>
    <s v="자동차(일반)"/>
    <s v="AVSS"/>
    <n v="140018230"/>
    <s v="AVSS"/>
    <s v="0.85SQ"/>
    <s v="R"/>
    <s v="(B/B)NPS"/>
    <n v="7000"/>
    <s v="완제품"/>
    <s v="AVSS B/B 0.85SQ"/>
    <s v="A/R송장 (IN)"/>
    <n v="5500"/>
    <s v="M"/>
    <n v="42.3"/>
    <n v="0.01"/>
    <n v="285.3"/>
  </r>
  <r>
    <x v="3"/>
    <s v="顾客"/>
    <s v="內需"/>
    <s v="-無-"/>
    <s v="C00039"/>
    <x v="15"/>
    <s v="kyungshin(안휘경신)韩国京信电子"/>
    <s v="자동차(일반)"/>
    <s v="AVSS"/>
    <n v="140018237"/>
    <s v="AVSS"/>
    <s v="0.85SQ"/>
    <s v="Y"/>
    <s v="(B/B)NPS"/>
    <n v="7000"/>
    <s v="완제품"/>
    <s v="AVSS B/B 0.85SQ"/>
    <s v="A/R송장 (IN)"/>
    <n v="14000"/>
    <s v="M"/>
    <n v="107.66"/>
    <n v="0.01"/>
    <n v="726.22"/>
  </r>
  <r>
    <x v="3"/>
    <s v="顾客"/>
    <s v="內需"/>
    <s v="-無-"/>
    <s v="C00039"/>
    <x v="15"/>
    <s v="kyungshin(안휘경신)韩国京信电子"/>
    <s v="자동차(일반)"/>
    <s v="AVSS"/>
    <n v="140019904"/>
    <s v="AVSS"/>
    <s v="1.25SQ"/>
    <s v="B"/>
    <s v="(B/B)NPS"/>
    <n v="5000"/>
    <s v="완제품"/>
    <s v="AVSS B/B 1.25SQ"/>
    <s v="A/R송장 (IN)"/>
    <n v="15000"/>
    <s v="M"/>
    <n v="169.05"/>
    <n v="0.01"/>
    <n v="884.68"/>
  </r>
  <r>
    <x v="3"/>
    <s v="顾客"/>
    <s v="內需"/>
    <s v="-無-"/>
    <s v="C00039"/>
    <x v="15"/>
    <s v="kyungshin(안휘경신)韩国京信电子"/>
    <s v="자동차(일반)"/>
    <s v="AVSS"/>
    <n v="140019867"/>
    <s v="AVSS"/>
    <s v="1.25SQ"/>
    <s v="Gr"/>
    <s v="(B/B)NPS"/>
    <n v="5000"/>
    <s v="완제품"/>
    <s v="AVSS B/B 1.25SQ"/>
    <s v="A/R송장 (IN)"/>
    <n v="5000"/>
    <s v="M"/>
    <n v="56.35"/>
    <n v="0.01"/>
    <n v="294.89"/>
  </r>
  <r>
    <x v="3"/>
    <s v="顾客"/>
    <s v="內需"/>
    <s v="-無-"/>
    <s v="C00039"/>
    <x v="15"/>
    <s v="kyungshin(안휘경신)韩国京信电子"/>
    <s v="자동차(일반)"/>
    <s v="AVSS"/>
    <n v="140019869"/>
    <s v="AVSS"/>
    <s v="1.25SQ"/>
    <s v="L"/>
    <s v="(B/B)NPS"/>
    <n v="5000"/>
    <s v="완제품"/>
    <s v="AVSS B/B 1.25SQ"/>
    <s v="A/R송장 (IN)"/>
    <n v="5000"/>
    <s v="M"/>
    <n v="56.35"/>
    <n v="0.01"/>
    <n v="294.89"/>
  </r>
  <r>
    <x v="3"/>
    <s v="顾客"/>
    <s v="內需"/>
    <s v="-無-"/>
    <s v="C00039"/>
    <x v="15"/>
    <s v="kyungshin(안휘경신)韩国京信电子"/>
    <s v="자동차(일반)"/>
    <s v="AVSS"/>
    <n v="140019868"/>
    <s v="AVSS"/>
    <s v="1.25SQ"/>
    <s v="O"/>
    <s v="(B/B)NPS"/>
    <n v="5000"/>
    <s v="완제품"/>
    <s v="AVSS B/B 1.25SQ"/>
    <s v="A/R송장 (IN)"/>
    <n v="10000"/>
    <s v="M"/>
    <n v="112.7"/>
    <n v="0.01"/>
    <n v="589.79"/>
  </r>
  <r>
    <x v="3"/>
    <s v="顾客"/>
    <s v="內需"/>
    <s v="-無-"/>
    <s v="C00039"/>
    <x v="15"/>
    <s v="kyungshin(안휘경신)韩国京信电子"/>
    <s v="자동차(일반)"/>
    <s v="AVSS"/>
    <n v="140020085"/>
    <s v="AVSS"/>
    <s v="1.25SQ"/>
    <s v="P"/>
    <s v="(B/B)NPS"/>
    <n v="5000"/>
    <s v="완제품"/>
    <s v="AVSS B/B 1.25SQ"/>
    <s v="A/R송장 (IN)"/>
    <n v="5000"/>
    <s v="M"/>
    <n v="56.35"/>
    <n v="0.01"/>
    <n v="294.89"/>
  </r>
  <r>
    <x v="3"/>
    <s v="顾客"/>
    <s v="內需"/>
    <s v="-無-"/>
    <s v="C00039"/>
    <x v="15"/>
    <s v="kyungshin(안휘경신)韩国京信电子"/>
    <s v="자동차(일반)"/>
    <s v="AVSS"/>
    <n v="140019905"/>
    <s v="AVSS"/>
    <s v="1.25SQ"/>
    <s v="R"/>
    <s v="(B/B)NPS"/>
    <n v="5000"/>
    <s v="완제품"/>
    <s v="AVSS B/B 1.25SQ"/>
    <s v="A/R송장 (IN)"/>
    <n v="5000"/>
    <s v="M"/>
    <n v="56.35"/>
    <n v="0.01"/>
    <n v="294.89"/>
  </r>
  <r>
    <x v="3"/>
    <s v="顾客"/>
    <s v="內需"/>
    <s v="-無-"/>
    <s v="C00039"/>
    <x v="15"/>
    <s v="kyungshin(안휘경신)韩国京信电子"/>
    <s v="자동차(일반)"/>
    <s v="AVSS"/>
    <n v="140019864"/>
    <s v="AVSS"/>
    <s v="2SQ"/>
    <s v="L"/>
    <s v="(B/B)NPS"/>
    <n v="3000"/>
    <s v="완제품"/>
    <s v="AVSS B/B 2SQ"/>
    <s v="A/R송장 (IN)"/>
    <n v="3000"/>
    <s v="M"/>
    <n v="54.48"/>
    <n v="0.01"/>
    <n v="236.63"/>
  </r>
  <r>
    <x v="3"/>
    <s v="顾客"/>
    <s v="內需"/>
    <s v="-無-"/>
    <s v="C00039"/>
    <x v="15"/>
    <s v="kyungshin(안휘경신)韩国京信电子"/>
    <s v="자동차(일반)"/>
    <s v="AVSS"/>
    <n v="140019863"/>
    <s v="AVSS"/>
    <s v="2SQ"/>
    <s v="R"/>
    <s v="(B/B)NPS"/>
    <n v="3000"/>
    <s v="완제품"/>
    <s v="AVSS B/B 2SQ"/>
    <s v="A/R송장 (IN)"/>
    <n v="8400"/>
    <s v="M"/>
    <n v="152.54"/>
    <n v="0.01"/>
    <n v="662.55"/>
  </r>
  <r>
    <x v="3"/>
    <s v="顾客"/>
    <s v="內需"/>
    <s v="-無-"/>
    <s v="C00039"/>
    <x v="15"/>
    <s v="kyungshin(안휘경신)韩国京信电子"/>
    <s v="자동차(일반)"/>
    <s v="AVSS"/>
    <n v="140000535"/>
    <s v="AVSS"/>
    <s v="0.5SQ"/>
    <s v="G/O"/>
    <s v="(B/B)"/>
    <n v="1000"/>
    <s v="완제품"/>
    <s v="AVSS B/B 0.5SQ"/>
    <s v="A/R송장 (IN)"/>
    <n v="4000"/>
    <s v="M"/>
    <n v="20.04"/>
    <n v="0.01"/>
    <n v="170.54"/>
  </r>
  <r>
    <x v="3"/>
    <s v="顾客"/>
    <s v="內需"/>
    <s v="-無-"/>
    <s v="C00039"/>
    <x v="15"/>
    <s v="kyungshin(안휘경신)韩国京信电子"/>
    <s v="자동차(일반)"/>
    <s v="AVSS"/>
    <n v="140015174"/>
    <s v="AVSS"/>
    <s v="0.3SQ"/>
    <s v="Br"/>
    <s v="(B/B)NPS"/>
    <n v="10000"/>
    <s v="완제품"/>
    <s v="AVSS B/B 0.3SQ"/>
    <s v="A/R송장 (IN)"/>
    <n v="40000"/>
    <s v="M"/>
    <n v="132.4"/>
    <n v="0.01"/>
    <n v="1506.45"/>
  </r>
  <r>
    <x v="3"/>
    <s v="顾客"/>
    <s v="內需"/>
    <s v="-無-"/>
    <s v="C00039"/>
    <x v="15"/>
    <s v="kyungshin(안휘경신)韩国京信电子"/>
    <s v="자동차(일반)"/>
    <s v="AVSS"/>
    <n v="140015176"/>
    <s v="AVSS"/>
    <s v="0.3SQ"/>
    <s v="G"/>
    <s v="(B/B)NPS"/>
    <n v="10000"/>
    <s v="완제품"/>
    <s v="AVSS B/B 0.3SQ"/>
    <s v="A/R송장 (IN)"/>
    <n v="40000"/>
    <s v="M"/>
    <n v="132.4"/>
    <n v="0.01"/>
    <n v="1506.45"/>
  </r>
  <r>
    <x v="3"/>
    <s v="顾客"/>
    <s v="內需"/>
    <s v="-無-"/>
    <s v="C00039"/>
    <x v="15"/>
    <s v="kyungshin(안휘경신)韩国京信电子"/>
    <s v="자동차(일반)"/>
    <s v="AVSS"/>
    <n v="140018217"/>
    <s v="AVSS"/>
    <s v="0.3SQ"/>
    <s v="G/B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8210"/>
    <s v="AVSS"/>
    <s v="0.3SQ"/>
    <s v="G/O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8216"/>
    <s v="AVSS"/>
    <s v="0.3SQ"/>
    <s v="P"/>
    <s v="(B/B)NPS"/>
    <n v="10000"/>
    <s v="완제품"/>
    <s v="AVSS B/B 0.3SQ"/>
    <s v="A/R송장 (IN)"/>
    <n v="30000"/>
    <s v="M"/>
    <n v="99.3"/>
    <n v="0.01"/>
    <n v="1129.8399999999999"/>
  </r>
  <r>
    <x v="3"/>
    <s v="顾客"/>
    <s v="內需"/>
    <s v="-無-"/>
    <s v="C00039"/>
    <x v="15"/>
    <s v="kyungshin(안휘경신)韩国京信电子"/>
    <s v="자동차(일반)"/>
    <s v="AVSS"/>
    <n v="140018215"/>
    <s v="AVSS"/>
    <s v="0.3SQ"/>
    <s v="P/B"/>
    <s v="(B/B)NPS"/>
    <n v="10000"/>
    <s v="완제품"/>
    <s v="AVSS 0.3SQ(완제품)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80"/>
    <s v="AVSS"/>
    <s v="0.3SQ"/>
    <s v="R"/>
    <s v="(B/B)NPS"/>
    <n v="10000"/>
    <s v="완제품"/>
    <s v="AVSS B/B 0.3SQ"/>
    <s v="A/R송장 (IN)"/>
    <n v="40000"/>
    <s v="M"/>
    <n v="132.4"/>
    <n v="0.01"/>
    <n v="1506.45"/>
  </r>
  <r>
    <x v="3"/>
    <s v="顾客"/>
    <s v="內需"/>
    <s v="-無-"/>
    <s v="C00039"/>
    <x v="15"/>
    <s v="kyungshin(안휘경신)韩国京信电子"/>
    <s v="자동차(일반)"/>
    <s v="AVSS"/>
    <n v="140018221"/>
    <s v="AVSS"/>
    <s v="0.3SQ"/>
    <s v="R/O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5181"/>
    <s v="AVSS"/>
    <s v="0.3SQ"/>
    <s v="W"/>
    <s v="(B/B)NPS"/>
    <n v="10000"/>
    <s v="완제품"/>
    <s v="AVSS B/B 0.3SQ"/>
    <s v="A/R송장 (IN)"/>
    <n v="40000"/>
    <s v="M"/>
    <n v="132.4"/>
    <n v="0.01"/>
    <n v="1506.45"/>
  </r>
  <r>
    <x v="3"/>
    <s v="顾客"/>
    <s v="內需"/>
    <s v="-無-"/>
    <s v="C00039"/>
    <x v="15"/>
    <s v="kyungshin(안휘경신)韩国京信电子"/>
    <s v="자동차(일반)"/>
    <s v="AVSS"/>
    <n v="140015182"/>
    <s v="AVSS"/>
    <s v="0.3SQ"/>
    <s v="Y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20062"/>
    <s v="AVSS"/>
    <s v="0.5SQ"/>
    <s v="Br"/>
    <s v="(B/B)NPS"/>
    <n v="8000"/>
    <s v="완제품"/>
    <s v="AVSS B/B 0.5SQ"/>
    <s v="A/R송장 (IN)"/>
    <n v="16000"/>
    <s v="M"/>
    <n v="80.16"/>
    <n v="0.01"/>
    <n v="682.17"/>
  </r>
  <r>
    <x v="3"/>
    <s v="顾客"/>
    <s v="內需"/>
    <s v="-無-"/>
    <s v="C00039"/>
    <x v="15"/>
    <s v="kyungshin(안휘경신)韩国京信电子"/>
    <s v="자동차(일반)"/>
    <s v="AVSS"/>
    <n v="140000508"/>
    <s v="AVSS"/>
    <s v="0.5SQ"/>
    <s v="Br/O"/>
    <s v="(B/B)"/>
    <n v="1000"/>
    <s v="완제품"/>
    <s v="AVSS B/B 0.5SQ"/>
    <s v="A/R송장 (IN)"/>
    <n v="1000"/>
    <s v="M"/>
    <n v="5.01"/>
    <n v="0.01"/>
    <n v="42.64"/>
  </r>
  <r>
    <x v="3"/>
    <s v="顾客"/>
    <s v="內需"/>
    <s v="-無-"/>
    <s v="C00039"/>
    <x v="15"/>
    <s v="kyungshin(안휘경신)韩国京信电子"/>
    <s v="자동차(일반)"/>
    <s v="AVSS"/>
    <n v="140000535"/>
    <s v="AVSS"/>
    <s v="0.5SQ"/>
    <s v="G/O"/>
    <s v="(B/B)"/>
    <n v="1000"/>
    <s v="완제품"/>
    <s v="AVSS B/B 0.5SQ"/>
    <s v="A/R송장 (IN)"/>
    <n v="5000"/>
    <s v="M"/>
    <n v="25.05"/>
    <n v="0.01"/>
    <n v="213.18"/>
  </r>
  <r>
    <x v="3"/>
    <s v="顾客"/>
    <s v="內需"/>
    <s v="-無-"/>
    <s v="C00039"/>
    <x v="15"/>
    <s v="kyungshin(안휘경신)韩国京信电子"/>
    <s v="자동차(일반)"/>
    <s v="AVSS"/>
    <n v="140018226"/>
    <s v="AVSS"/>
    <s v="0.5SQ"/>
    <s v="O"/>
    <s v="(B/B)NPS"/>
    <n v="8000"/>
    <s v="완제품"/>
    <s v="AVSS B/B 0.5SQ"/>
    <s v="A/R송장 (IN)"/>
    <n v="16000"/>
    <s v="M"/>
    <n v="80.16"/>
    <n v="0.01"/>
    <n v="682.17"/>
  </r>
  <r>
    <x v="3"/>
    <s v="顾客"/>
    <s v="內需"/>
    <s v="-無-"/>
    <s v="C00039"/>
    <x v="15"/>
    <s v="kyungshin(안휘경신)韩国京信电子"/>
    <s v="자동차(일반)"/>
    <s v="AVSS"/>
    <n v="140020069"/>
    <s v="AVSS"/>
    <s v="0.5SQ"/>
    <s v="P/B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18224"/>
    <s v="AVSS"/>
    <s v="0.5SQ"/>
    <s v="R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20072"/>
    <s v="AVSS"/>
    <s v="0.5SQ"/>
    <s v="W/O"/>
    <s v="(B/B)"/>
    <n v="1000"/>
    <s v="완제품"/>
    <s v="AVSS B/B 0.5SQ"/>
    <s v="A/R송장 (IN)"/>
    <n v="1900"/>
    <s v="M"/>
    <n v="9.52"/>
    <n v="0.01"/>
    <n v="81.010000000000005"/>
  </r>
  <r>
    <x v="3"/>
    <s v="顾客"/>
    <s v="內需"/>
    <s v="-無-"/>
    <s v="C00039"/>
    <x v="15"/>
    <s v="kyungshin(안휘경신)韩国京信电子"/>
    <s v="자동차(일반)"/>
    <s v="AVSS"/>
    <n v="140018230"/>
    <s v="AVSS"/>
    <s v="0.85SQ"/>
    <s v="R"/>
    <s v="(B/B)NPS"/>
    <n v="7000"/>
    <s v="완제품"/>
    <s v="AVSS B/B 0.85SQ"/>
    <s v="A/R송장 (IN)"/>
    <n v="7000"/>
    <s v="M"/>
    <n v="53.83"/>
    <n v="0.01"/>
    <n v="363.11"/>
  </r>
  <r>
    <x v="3"/>
    <s v="顾客"/>
    <s v="內需"/>
    <s v="-無-"/>
    <s v="C00039"/>
    <x v="15"/>
    <s v="kyungshin(안휘경신)韩国京信电子"/>
    <s v="자동차(일반)"/>
    <s v="AVSS"/>
    <n v="140018237"/>
    <s v="AVSS"/>
    <s v="0.85SQ"/>
    <s v="Y"/>
    <s v="(B/B)NPS"/>
    <n v="7000"/>
    <s v="완제품"/>
    <s v="AVSS B/B 0.85SQ"/>
    <s v="A/R송장 (IN)"/>
    <n v="7000"/>
    <s v="M"/>
    <n v="53.83"/>
    <n v="0.01"/>
    <n v="363.11"/>
  </r>
  <r>
    <x v="3"/>
    <s v="顾客"/>
    <s v="內需"/>
    <s v="-無-"/>
    <s v="C00039"/>
    <x v="15"/>
    <s v="kyungshin(안휘경신)韩国京信电子"/>
    <s v="자동차(일반)"/>
    <s v="AVSS"/>
    <n v="140019904"/>
    <s v="AVSS"/>
    <s v="1.25SQ"/>
    <s v="B"/>
    <s v="(B/B)NPS"/>
    <n v="5000"/>
    <s v="완제품"/>
    <s v="AVSS B/B 1.25SQ"/>
    <s v="A/R송장 (IN)"/>
    <n v="25000"/>
    <s v="M"/>
    <n v="281.75"/>
    <n v="0.01"/>
    <n v="1474.47"/>
  </r>
  <r>
    <x v="3"/>
    <s v="顾客"/>
    <s v="內需"/>
    <s v="-無-"/>
    <s v="C00039"/>
    <x v="15"/>
    <s v="kyungshin(안휘경신)韩国京信电子"/>
    <s v="자동차(일반)"/>
    <s v="AVSS"/>
    <n v="140019867"/>
    <s v="AVSS"/>
    <s v="1.25SQ"/>
    <s v="Gr"/>
    <s v="(B/B)NPS"/>
    <n v="5000"/>
    <s v="완제품"/>
    <s v="AVSS B/B 1.25SQ"/>
    <s v="A/R송장 (IN)"/>
    <n v="5000"/>
    <s v="M"/>
    <n v="56.35"/>
    <n v="0.01"/>
    <n v="294.89"/>
  </r>
  <r>
    <x v="3"/>
    <s v="顾客"/>
    <s v="內需"/>
    <s v="-無-"/>
    <s v="C00039"/>
    <x v="15"/>
    <s v="kyungshin(안휘경신)韩国京信电子"/>
    <s v="자동차(일반)"/>
    <s v="AVSS"/>
    <n v="140019869"/>
    <s v="AVSS"/>
    <s v="1.25SQ"/>
    <s v="L"/>
    <s v="(B/B)NPS"/>
    <n v="5000"/>
    <s v="완제품"/>
    <s v="AVSS B/B 1.25SQ"/>
    <s v="A/R송장 (IN)"/>
    <n v="5000"/>
    <s v="M"/>
    <n v="56.35"/>
    <n v="0.01"/>
    <n v="294.89"/>
  </r>
  <r>
    <x v="3"/>
    <s v="顾客"/>
    <s v="內需"/>
    <s v="-無-"/>
    <s v="C00039"/>
    <x v="15"/>
    <s v="kyungshin(안휘경신)韩国京信电子"/>
    <s v="자동차(일반)"/>
    <s v="AVSS"/>
    <n v="140019868"/>
    <s v="AVSS"/>
    <s v="1.25SQ"/>
    <s v="O"/>
    <s v="(B/B)NPS"/>
    <n v="5000"/>
    <s v="완제품"/>
    <s v="AVSS B/B 1.25SQ"/>
    <s v="A/R송장 (IN)"/>
    <n v="5000"/>
    <s v="M"/>
    <n v="56.35"/>
    <n v="0.01"/>
    <n v="294.89"/>
  </r>
  <r>
    <x v="3"/>
    <s v="顾客"/>
    <s v="內需"/>
    <s v="-無-"/>
    <s v="C00039"/>
    <x v="15"/>
    <s v="kyungshin(안휘경신)韩国京信电子"/>
    <s v="자동차(일반)"/>
    <s v="AVSS"/>
    <n v="140020085"/>
    <s v="AVSS"/>
    <s v="1.25SQ"/>
    <s v="P"/>
    <s v="(B/B)NPS"/>
    <n v="5000"/>
    <s v="완제품"/>
    <s v="AVSS B/B 1.25SQ"/>
    <s v="A/R송장 (IN)"/>
    <n v="5000"/>
    <s v="M"/>
    <n v="56.35"/>
    <n v="0.01"/>
    <n v="294.89"/>
  </r>
  <r>
    <x v="3"/>
    <s v="顾客"/>
    <s v="內需"/>
    <s v="-無-"/>
    <s v="C00039"/>
    <x v="15"/>
    <s v="kyungshin(안휘경신)韩国京信电子"/>
    <s v="자동차(일반)"/>
    <s v="AVSS"/>
    <n v="140019905"/>
    <s v="AVSS"/>
    <s v="1.25SQ"/>
    <s v="R"/>
    <s v="(B/B)NPS"/>
    <n v="5000"/>
    <s v="완제품"/>
    <s v="AVSS B/B 1.25SQ"/>
    <s v="A/R송장 (IN)"/>
    <n v="10000"/>
    <s v="M"/>
    <n v="112.7"/>
    <n v="0.01"/>
    <n v="589.79"/>
  </r>
  <r>
    <x v="3"/>
    <s v="顾客"/>
    <s v="內需"/>
    <s v="-無-"/>
    <s v="C00039"/>
    <x v="15"/>
    <s v="kyungshin(안휘경신)韩国京信电子"/>
    <s v="자동차(일반)"/>
    <s v="AVSS"/>
    <n v="140019864"/>
    <s v="AVSS"/>
    <s v="2SQ"/>
    <s v="L"/>
    <s v="(B/B)NPS"/>
    <n v="3000"/>
    <s v="완제품"/>
    <s v="AVSS B/B 2SQ"/>
    <s v="A/R송장 (IN)"/>
    <n v="6000"/>
    <s v="M"/>
    <n v="108.96"/>
    <n v="0.01"/>
    <n v="473.25"/>
  </r>
  <r>
    <x v="3"/>
    <s v="顾客"/>
    <s v="內需"/>
    <s v="-無-"/>
    <s v="C00039"/>
    <x v="15"/>
    <s v="kyungshin(안휘경신)韩国京信电子"/>
    <s v="자동차(일반)"/>
    <s v="AVSS"/>
    <n v="140020091"/>
    <s v="AVSS"/>
    <s v="2SQ"/>
    <s v="O"/>
    <s v="(B/B)NPS"/>
    <n v="3000"/>
    <s v="완제품"/>
    <s v="AVSS B/B 2SQ"/>
    <s v="A/R송장 (IN)"/>
    <n v="3000"/>
    <s v="M"/>
    <n v="54.48"/>
    <n v="0.01"/>
    <n v="236.63"/>
  </r>
  <r>
    <x v="3"/>
    <s v="顾客"/>
    <s v="內需"/>
    <s v="-無-"/>
    <s v="C00039"/>
    <x v="15"/>
    <s v="kyungshin(안휘경신)韩国京信电子"/>
    <s v="자동차(일반)"/>
    <s v="AVSS"/>
    <n v="140019863"/>
    <s v="AVSS"/>
    <s v="2SQ"/>
    <s v="R"/>
    <s v="(B/B)NPS"/>
    <n v="3000"/>
    <s v="완제품"/>
    <s v="AVSS B/B 2SQ"/>
    <s v="A/R송장 (IN)"/>
    <n v="12000"/>
    <s v="M"/>
    <n v="217.92"/>
    <n v="0.01"/>
    <n v="946.51"/>
  </r>
  <r>
    <x v="3"/>
    <s v="顾客"/>
    <s v="內需"/>
    <s v="-無-"/>
    <s v="C00039"/>
    <x v="15"/>
    <s v="kyungshin(안휘경신)韩国京信电子"/>
    <s v="자동차(일반)"/>
    <s v="AVSS"/>
    <n v="140015173"/>
    <s v="AVSS"/>
    <s v="0.3SQ"/>
    <s v="B"/>
    <s v="(B/B)NPS"/>
    <n v="10000"/>
    <s v="완제품"/>
    <s v="AVSS B/B 0.3SQ"/>
    <s v="A/R송장 (IN)"/>
    <n v="60000"/>
    <s v="M"/>
    <n v="198.6"/>
    <n v="0.01"/>
    <n v="2259.6799999999998"/>
  </r>
  <r>
    <x v="3"/>
    <s v="顾客"/>
    <s v="內需"/>
    <s v="-無-"/>
    <s v="C00039"/>
    <x v="15"/>
    <s v="kyungshin(안휘경신)韩国京信电子"/>
    <s v="자동차(일반)"/>
    <s v="AVSS"/>
    <n v="140018222"/>
    <s v="AVSS"/>
    <s v="0.3SQ"/>
    <s v="B/O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8218"/>
    <s v="AVSS"/>
    <s v="0.3SQ"/>
    <s v="Br/B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5175"/>
    <s v="AVSS"/>
    <s v="0.3SQ"/>
    <s v="Br/O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5176"/>
    <s v="AVSS"/>
    <s v="0.3SQ"/>
    <s v="G"/>
    <s v="(B/B)NPS"/>
    <n v="10000"/>
    <s v="완제품"/>
    <s v="AVSS B/B 0.3SQ"/>
    <s v="A/R송장 (IN)"/>
    <n v="80000"/>
    <s v="M"/>
    <n v="264.8"/>
    <n v="0.01"/>
    <n v="3012.9"/>
  </r>
  <r>
    <x v="3"/>
    <s v="顾客"/>
    <s v="內需"/>
    <s v="-無-"/>
    <s v="C00039"/>
    <x v="15"/>
    <s v="kyungshin(안휘경신)韩国京信电子"/>
    <s v="자동차(일반)"/>
    <s v="AVSS"/>
    <n v="140018210"/>
    <s v="AVSS"/>
    <s v="0.3SQ"/>
    <s v="G/O"/>
    <s v="(B/B)NPS"/>
    <n v="10000"/>
    <s v="완제품"/>
    <s v="AVSS B/B 0.3SQ"/>
    <s v="A/R송장 (IN)"/>
    <n v="5500"/>
    <s v="M"/>
    <n v="18.21"/>
    <n v="0.01"/>
    <n v="207.14"/>
  </r>
  <r>
    <x v="3"/>
    <s v="顾客"/>
    <s v="內需"/>
    <s v="-無-"/>
    <s v="C00039"/>
    <x v="15"/>
    <s v="kyungshin(안휘경신)韩国京信电子"/>
    <s v="자동차(일반)"/>
    <s v="AVSS"/>
    <n v="140015177"/>
    <s v="AVSS"/>
    <s v="0.3SQ"/>
    <s v="Gr"/>
    <s v="(B/B)NPS"/>
    <n v="10000"/>
    <s v="완제품"/>
    <s v="AVSS B/B 0.3SQ"/>
    <s v="A/R송장 (IN)"/>
    <n v="30000"/>
    <s v="M"/>
    <n v="99.3"/>
    <n v="0.01"/>
    <n v="1129.8399999999999"/>
  </r>
  <r>
    <x v="3"/>
    <s v="顾客"/>
    <s v="內需"/>
    <s v="-無-"/>
    <s v="C00039"/>
    <x v="15"/>
    <s v="kyungshin(안휘경신)韩国京信电子"/>
    <s v="자동차(일반)"/>
    <s v="AVSS"/>
    <n v="140018214"/>
    <s v="AVSS"/>
    <s v="0.3SQ"/>
    <s v="Gr/B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8252"/>
    <s v="AVSS"/>
    <s v="0.3SQ"/>
    <s v="Gr/O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90000"/>
    <s v="M"/>
    <n v="297.89999999999998"/>
    <n v="0.01"/>
    <n v="3389.51"/>
  </r>
  <r>
    <x v="3"/>
    <s v="顾客"/>
    <s v="內需"/>
    <s v="-無-"/>
    <s v="C00039"/>
    <x v="15"/>
    <s v="kyungshin(안휘경신)韩国京信电子"/>
    <s v="자동차(일반)"/>
    <s v="AVSS"/>
    <n v="140018209"/>
    <s v="AVSS"/>
    <s v="0.3SQ"/>
    <s v="L/B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8211"/>
    <s v="AVSS"/>
    <s v="0.3SQ"/>
    <s v="L/O"/>
    <s v="(B/B)NPS"/>
    <n v="10000"/>
    <s v="완제품"/>
    <s v="AVSS B/B 0.3SQ"/>
    <s v="A/R송장 (IN)"/>
    <n v="30000"/>
    <s v="M"/>
    <n v="99.3"/>
    <n v="0.01"/>
    <n v="1129.8399999999999"/>
  </r>
  <r>
    <x v="3"/>
    <s v="顾客"/>
    <s v="內需"/>
    <s v="-無-"/>
    <s v="C00039"/>
    <x v="15"/>
    <s v="kyungshin(안휘경신)韩国京信电子"/>
    <s v="자동차(일반)"/>
    <s v="AVSS"/>
    <n v="140015179"/>
    <s v="AVSS"/>
    <s v="0.3SQ"/>
    <s v="O"/>
    <s v="(B/B)NPS"/>
    <n v="10000"/>
    <s v="완제품"/>
    <s v="AVSS B/B 0.3SQ"/>
    <s v="A/R송장 (IN)"/>
    <n v="40000"/>
    <s v="M"/>
    <n v="132.4"/>
    <n v="0.01"/>
    <n v="1506.45"/>
  </r>
  <r>
    <x v="3"/>
    <s v="顾客"/>
    <s v="內需"/>
    <s v="-無-"/>
    <s v="C00039"/>
    <x v="15"/>
    <s v="kyungshin(안휘경신)韩国京信电子"/>
    <s v="자동차(일반)"/>
    <s v="AVSS"/>
    <n v="140018213"/>
    <s v="AVSS"/>
    <s v="0.3SQ"/>
    <s v="W/B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5182"/>
    <s v="AVSS"/>
    <s v="0.3SQ"/>
    <s v="Y"/>
    <s v="(B/B)NPS"/>
    <n v="10000"/>
    <s v="완제품"/>
    <s v="AVSS B/B 0.3SQ"/>
    <s v="A/R송장 (IN)"/>
    <n v="30000"/>
    <s v="M"/>
    <n v="99.3"/>
    <n v="0.01"/>
    <n v="1129.8399999999999"/>
  </r>
  <r>
    <x v="3"/>
    <s v="顾客"/>
    <s v="內需"/>
    <s v="-無-"/>
    <s v="C00039"/>
    <x v="15"/>
    <s v="kyungshin(안휘경신)韩国京信电子"/>
    <s v="자동차(일반)"/>
    <s v="AVSS"/>
    <n v="140018212"/>
    <s v="AVSS"/>
    <s v="0.3SQ"/>
    <s v="Y/B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8219"/>
    <s v="AVSS"/>
    <s v="0.3SQ"/>
    <s v="Y/O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5183"/>
    <s v="AVSS"/>
    <s v="0.5SQ"/>
    <s v="B"/>
    <s v="(B/B)NPS"/>
    <n v="8000"/>
    <s v="완제품"/>
    <s v="AVSS B/B 0.5SQ"/>
    <s v="A/R송장 (IN)"/>
    <n v="64000"/>
    <s v="M"/>
    <n v="320.64"/>
    <n v="0.01"/>
    <n v="2728.67"/>
  </r>
  <r>
    <x v="3"/>
    <s v="顾客"/>
    <s v="內需"/>
    <s v="-無-"/>
    <s v="C00039"/>
    <x v="15"/>
    <s v="kyungshin(안휘경신)韩国京信电子"/>
    <s v="자동차(일반)"/>
    <s v="AVSS"/>
    <n v="140018228"/>
    <s v="AVSS"/>
    <s v="0.5SQ"/>
    <s v="G"/>
    <s v="(B/B)NPS"/>
    <n v="8000"/>
    <s v="완제품"/>
    <s v="AVSS B/B 0.5SQ"/>
    <s v="A/R송장 (IN)"/>
    <n v="20000"/>
    <s v="M"/>
    <n v="100.26"/>
    <n v="0.01"/>
    <n v="852.71"/>
  </r>
  <r>
    <x v="3"/>
    <s v="顾客"/>
    <s v="內需"/>
    <s v="-無-"/>
    <s v="C00039"/>
    <x v="15"/>
    <s v="kyungshin(안휘경신)韩国京信电子"/>
    <s v="자동차(일반)"/>
    <s v="AVSS"/>
    <n v="140020065"/>
    <s v="AVSS"/>
    <s v="0.5SQ"/>
    <s v="Gr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00481"/>
    <s v="AVSS"/>
    <s v="0.5SQ"/>
    <s v="Gr/B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18188"/>
    <s v="AVSS"/>
    <s v="0.5SQ"/>
    <s v="Gr/O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18224"/>
    <s v="AVSS"/>
    <s v="0.5SQ"/>
    <s v="R"/>
    <s v="(B/B)NPS"/>
    <n v="8000"/>
    <s v="완제품"/>
    <s v="AVSS B/B 0.5SQ"/>
    <s v="A/R송장 (IN)"/>
    <n v="16000"/>
    <s v="M"/>
    <n v="80.16"/>
    <n v="0.01"/>
    <n v="682.17"/>
  </r>
  <r>
    <x v="3"/>
    <s v="顾客"/>
    <s v="內需"/>
    <s v="-無-"/>
    <s v="C00039"/>
    <x v="15"/>
    <s v="kyungshin(안휘경신)韩国京信电子"/>
    <s v="자동차(일반)"/>
    <s v="AVSS"/>
    <n v="140020070"/>
    <s v="AVSS"/>
    <s v="0.5SQ"/>
    <s v="R/O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20074"/>
    <s v="AVSS"/>
    <s v="0.5SQ"/>
    <s v="Y/B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18235"/>
    <s v="AVSS"/>
    <s v="0.85SQ"/>
    <s v="G"/>
    <s v="(B/B)NPS"/>
    <n v="7000"/>
    <s v="완제품"/>
    <s v="AVSS B/B 0.85SQ"/>
    <s v="A/R송장 (IN)"/>
    <n v="14000"/>
    <s v="M"/>
    <n v="107.66"/>
    <n v="0.01"/>
    <n v="726.22"/>
  </r>
  <r>
    <x v="3"/>
    <s v="顾客"/>
    <s v="內需"/>
    <s v="-無-"/>
    <s v="C00039"/>
    <x v="15"/>
    <s v="kyungshin(안휘경신)韩国京信电子"/>
    <s v="자동차(일반)"/>
    <s v="AVSS"/>
    <n v="140018233"/>
    <s v="AVSS"/>
    <s v="0.85SQ"/>
    <s v="L"/>
    <s v="(B/B)NPS"/>
    <n v="7000"/>
    <s v="완제품"/>
    <s v="AVSS B/B 0.85SQ"/>
    <s v="A/R송장 (IN)"/>
    <n v="14000"/>
    <s v="M"/>
    <n v="107.66"/>
    <n v="0.01"/>
    <n v="726.22"/>
  </r>
  <r>
    <x v="3"/>
    <s v="顾客"/>
    <s v="內需"/>
    <s v="-無-"/>
    <s v="C00039"/>
    <x v="15"/>
    <s v="kyungshin(안휘경신)韩国京信电子"/>
    <s v="자동차(일반)"/>
    <s v="AVSS"/>
    <n v="140020083"/>
    <s v="AVSS"/>
    <s v="1.25SQ"/>
    <s v="G"/>
    <s v="(B/B)NPS"/>
    <n v="5000"/>
    <s v="완제품"/>
    <s v="AVSS B/B 1.25SQ"/>
    <s v="A/R송장 (IN)"/>
    <n v="5000"/>
    <s v="M"/>
    <n v="56.35"/>
    <n v="0.01"/>
    <n v="294.89"/>
  </r>
  <r>
    <x v="3"/>
    <s v="顾客"/>
    <s v="內需"/>
    <s v="-無-"/>
    <s v="C00039"/>
    <x v="15"/>
    <s v="kyungshin(안휘경신)韩国京信电子"/>
    <s v="자동차(일반)"/>
    <s v="AVSS"/>
    <n v="140020094"/>
    <s v="AVSS"/>
    <s v="2SQ"/>
    <s v="W"/>
    <s v="(B/B)NPS"/>
    <n v="3000"/>
    <s v="완제품"/>
    <s v="AVSS B/B 2SQ"/>
    <s v="A/R송장 (IN)"/>
    <n v="3000"/>
    <s v="M"/>
    <n v="54.48"/>
    <n v="0.01"/>
    <n v="236.63"/>
  </r>
  <r>
    <x v="3"/>
    <s v="顾客"/>
    <s v="內需"/>
    <s v="-無-"/>
    <s v="C00039"/>
    <x v="15"/>
    <s v="kyungshin(안휘경신)韩国京信电子"/>
    <s v="자동차(일반)"/>
    <s v="AVSS"/>
    <n v="140015173"/>
    <s v="AVSS"/>
    <s v="0.3SQ"/>
    <s v="B"/>
    <s v="(B/B)NPS"/>
    <n v="10000"/>
    <s v="완제품"/>
    <s v="AVSS B/B 0.3SQ"/>
    <s v="A/R송장 (IN)"/>
    <n v="60000"/>
    <s v="M"/>
    <n v="198.6"/>
    <n v="0.01"/>
    <n v="2259.6799999999998"/>
  </r>
  <r>
    <x v="3"/>
    <s v="顾客"/>
    <s v="內需"/>
    <s v="-無-"/>
    <s v="C00039"/>
    <x v="15"/>
    <s v="kyungshin(안휘경신)韩国京信电子"/>
    <s v="자동차(일반)"/>
    <s v="AVSS"/>
    <n v="140015174"/>
    <s v="AVSS"/>
    <s v="0.3SQ"/>
    <s v="Br"/>
    <s v="(B/B)NPS"/>
    <n v="10000"/>
    <s v="완제품"/>
    <s v="AVSS B/B 0.3SQ"/>
    <s v="A/R송장 (IN)"/>
    <n v="40000"/>
    <s v="M"/>
    <n v="132.4"/>
    <n v="0.01"/>
    <n v="1506.45"/>
  </r>
  <r>
    <x v="3"/>
    <s v="顾客"/>
    <s v="內需"/>
    <s v="-無-"/>
    <s v="C00039"/>
    <x v="15"/>
    <s v="kyungshin(안휘경신)韩国京信电子"/>
    <s v="자동차(일반)"/>
    <s v="AVSS"/>
    <n v="140015175"/>
    <s v="AVSS"/>
    <s v="0.3SQ"/>
    <s v="Br/O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77"/>
    <s v="AVSS"/>
    <s v="0.3SQ"/>
    <s v="Gr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40000"/>
    <s v="M"/>
    <n v="132.4"/>
    <n v="0.01"/>
    <n v="1506.45"/>
  </r>
  <r>
    <x v="3"/>
    <s v="顾客"/>
    <s v="內需"/>
    <s v="-無-"/>
    <s v="C00039"/>
    <x v="15"/>
    <s v="kyungshin(안휘경신)韩国京信电子"/>
    <s v="자동차(일반)"/>
    <s v="AVSS"/>
    <n v="140015179"/>
    <s v="AVSS"/>
    <s v="0.3SQ"/>
    <s v="O"/>
    <s v="(B/B)NPS"/>
    <n v="10000"/>
    <s v="완제품"/>
    <s v="AVSS B/B 0.3SQ"/>
    <s v="A/R송장 (IN)"/>
    <n v="60000"/>
    <s v="M"/>
    <n v="198.6"/>
    <n v="0.01"/>
    <n v="2259.6799999999998"/>
  </r>
  <r>
    <x v="3"/>
    <s v="顾客"/>
    <s v="內需"/>
    <s v="-無-"/>
    <s v="C00039"/>
    <x v="15"/>
    <s v="kyungshin(안휘경신)韩国京信电子"/>
    <s v="자동차(일반)"/>
    <s v="AVSS"/>
    <n v="140018251"/>
    <s v="AVSS"/>
    <s v="0.3SQ"/>
    <s v="O/B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8216"/>
    <s v="AVSS"/>
    <s v="0.3SQ"/>
    <s v="P"/>
    <s v="(B/B)NPS"/>
    <n v="10000"/>
    <s v="완제품"/>
    <s v="AVSS B/B 0.3SQ"/>
    <s v="A/R송장 (IN)"/>
    <n v="30000"/>
    <s v="M"/>
    <n v="99.3"/>
    <n v="0.01"/>
    <n v="1129.8399999999999"/>
  </r>
  <r>
    <x v="3"/>
    <s v="顾客"/>
    <s v="內需"/>
    <s v="-無-"/>
    <s v="C00039"/>
    <x v="15"/>
    <s v="kyungshin(안휘경신)韩国京信电子"/>
    <s v="자동차(일반)"/>
    <s v="AVSS"/>
    <n v="140018215"/>
    <s v="AVSS"/>
    <s v="0.3SQ"/>
    <s v="P/B"/>
    <s v="(B/B)NPS"/>
    <n v="10000"/>
    <s v="완제품"/>
    <s v="AVSS 0.3SQ(완제품)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5180"/>
    <s v="AVSS"/>
    <s v="0.3SQ"/>
    <s v="R"/>
    <s v="(B/B)NPS"/>
    <n v="10000"/>
    <s v="완제품"/>
    <s v="AVSS B/B 0.3SQ"/>
    <s v="A/R송장 (IN)"/>
    <n v="40000"/>
    <s v="M"/>
    <n v="132.4"/>
    <n v="0.01"/>
    <n v="1506.45"/>
  </r>
  <r>
    <x v="3"/>
    <s v="顾客"/>
    <s v="內需"/>
    <s v="-無-"/>
    <s v="C00039"/>
    <x v="15"/>
    <s v="kyungshin(안휘경신)韩国京信电子"/>
    <s v="자동차(일반)"/>
    <s v="AVSS"/>
    <n v="140018250"/>
    <s v="AVSS"/>
    <s v="0.3SQ"/>
    <s v="R/B"/>
    <s v="(B/B)NPS"/>
    <n v="10000"/>
    <s v="완제품"/>
    <s v="AVSS B/B 0.3SQ"/>
    <s v="A/R송장 (IN)"/>
    <n v="30000"/>
    <s v="M"/>
    <n v="99.3"/>
    <n v="0.01"/>
    <n v="1129.8399999999999"/>
  </r>
  <r>
    <x v="3"/>
    <s v="顾客"/>
    <s v="內需"/>
    <s v="-無-"/>
    <s v="C00039"/>
    <x v="15"/>
    <s v="kyungshin(안휘경신)韩国京信电子"/>
    <s v="자동차(일반)"/>
    <s v="AVSS"/>
    <n v="140015181"/>
    <s v="AVSS"/>
    <s v="0.3SQ"/>
    <s v="W"/>
    <s v="(B/B)NPS"/>
    <n v="10000"/>
    <s v="완제품"/>
    <s v="AVSS B/B 0.3SQ"/>
    <s v="A/R송장 (IN)"/>
    <n v="50000"/>
    <s v="M"/>
    <n v="165.5"/>
    <n v="0.01"/>
    <n v="1883.06"/>
  </r>
  <r>
    <x v="3"/>
    <s v="顾客"/>
    <s v="內需"/>
    <s v="-無-"/>
    <s v="C00039"/>
    <x v="15"/>
    <s v="kyungshin(안휘경신)韩国京信电子"/>
    <s v="자동차(일반)"/>
    <s v="AVSS"/>
    <n v="140018213"/>
    <s v="AVSS"/>
    <s v="0.3SQ"/>
    <s v="W/B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82"/>
    <s v="AVSS"/>
    <s v="0.3SQ"/>
    <s v="Y"/>
    <s v="(B/B)NPS"/>
    <n v="10000"/>
    <s v="완제품"/>
    <s v="AVSS B/B 0.3SQ"/>
    <s v="A/R송장 (IN)"/>
    <n v="50000"/>
    <s v="M"/>
    <n v="165.5"/>
    <n v="0.01"/>
    <n v="1883.06"/>
  </r>
  <r>
    <x v="3"/>
    <s v="顾客"/>
    <s v="內需"/>
    <s v="-無-"/>
    <s v="C00039"/>
    <x v="15"/>
    <s v="kyungshin(안휘경신)韩国京信电子"/>
    <s v="자동차(일반)"/>
    <s v="AVSS"/>
    <n v="140018212"/>
    <s v="AVSS"/>
    <s v="0.3SQ"/>
    <s v="Y/B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73"/>
    <s v="AVSS"/>
    <s v="0.3SQ"/>
    <s v="B"/>
    <s v="(B/B)NPS"/>
    <n v="10000"/>
    <s v="완제품"/>
    <s v="AVSS B/B 0.3SQ"/>
    <s v="A/R송장 (IN)"/>
    <n v="70000"/>
    <s v="M"/>
    <n v="231.7"/>
    <n v="0.01"/>
    <n v="2636.29"/>
  </r>
  <r>
    <x v="3"/>
    <s v="顾客"/>
    <s v="內需"/>
    <s v="-無-"/>
    <s v="C00039"/>
    <x v="15"/>
    <s v="kyungshin(안휘경신)韩国京信电子"/>
    <s v="자동차(일반)"/>
    <s v="AVSS"/>
    <n v="140015183"/>
    <s v="AVSS"/>
    <s v="0.5SQ"/>
    <s v="B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20061"/>
    <s v="AVSS"/>
    <s v="0.5SQ"/>
    <s v="B/O"/>
    <s v="(B/B)NPS"/>
    <n v="8000"/>
    <s v="완제품"/>
    <s v="AVSS B/B 0.5SQ"/>
    <s v="A/R송장 (IN)"/>
    <n v="16000"/>
    <s v="M"/>
    <n v="80.16"/>
    <n v="0.01"/>
    <n v="682.17"/>
  </r>
  <r>
    <x v="3"/>
    <s v="顾客"/>
    <s v="內需"/>
    <s v="-無-"/>
    <s v="C00039"/>
    <x v="15"/>
    <s v="kyungshin(안휘경신)韩国京信电子"/>
    <s v="자동차(일반)"/>
    <s v="AVSS"/>
    <n v="140020062"/>
    <s v="AVSS"/>
    <s v="0.5SQ"/>
    <s v="Br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18228"/>
    <s v="AVSS"/>
    <s v="0.5SQ"/>
    <s v="G"/>
    <s v="(B/B)NPS"/>
    <n v="8000"/>
    <s v="완제품"/>
    <s v="AVSS B/B 0.5SQ"/>
    <s v="A/R송장 (IN)"/>
    <n v="8000"/>
    <s v="M"/>
    <n v="40.1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18223"/>
    <s v="AVSS"/>
    <s v="0.5SQ"/>
    <s v="G/B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20065"/>
    <s v="AVSS"/>
    <s v="0.5SQ"/>
    <s v="Gr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18186"/>
    <s v="AVSS"/>
    <s v="0.5SQ"/>
    <s v="L"/>
    <s v="(B/B)NPS"/>
    <n v="8000"/>
    <s v="완제품"/>
    <s v="AVSS B/B 0.5SQ"/>
    <s v="A/R송장 (IN)"/>
    <n v="40000"/>
    <s v="M"/>
    <n v="200.4"/>
    <n v="0.01"/>
    <n v="1705.42"/>
  </r>
  <r>
    <x v="3"/>
    <s v="顾客"/>
    <s v="內需"/>
    <s v="-無-"/>
    <s v="C00039"/>
    <x v="15"/>
    <s v="kyungshin(안휘경신)韩国京信电子"/>
    <s v="자동차(일반)"/>
    <s v="AVSS"/>
    <n v="140020068"/>
    <s v="AVSS"/>
    <s v="0.5SQ"/>
    <s v="O/B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18227"/>
    <s v="AVSS"/>
    <s v="0.5SQ"/>
    <s v="P"/>
    <s v="(B/B)NPS"/>
    <n v="8000"/>
    <s v="완제품"/>
    <s v="AVSS B/B 0.5SQ"/>
    <s v="A/R송장 (IN)"/>
    <n v="32000"/>
    <s v="M"/>
    <n v="160.32"/>
    <n v="0.01"/>
    <n v="1364.33"/>
  </r>
  <r>
    <x v="3"/>
    <s v="顾客"/>
    <s v="內需"/>
    <s v="-無-"/>
    <s v="C00039"/>
    <x v="15"/>
    <s v="kyungshin(안휘경신)韩国京信电子"/>
    <s v="자동차(일반)"/>
    <s v="AVSS"/>
    <n v="140018224"/>
    <s v="AVSS"/>
    <s v="0.5SQ"/>
    <s v="R"/>
    <s v="(B/B)NPS"/>
    <n v="8000"/>
    <s v="완제품"/>
    <s v="AVSS B/B 0.5SQ"/>
    <s v="A/R송장 (IN)"/>
    <n v="16000"/>
    <s v="M"/>
    <n v="80.16"/>
    <n v="0.01"/>
    <n v="682.17"/>
  </r>
  <r>
    <x v="3"/>
    <s v="顾客"/>
    <s v="內需"/>
    <s v="-無-"/>
    <s v="C00039"/>
    <x v="15"/>
    <s v="kyungshin(안휘경신)韩国京信电子"/>
    <s v="자동차(일반)"/>
    <s v="AVSS"/>
    <n v="140018187"/>
    <s v="AVSS"/>
    <s v="0.5SQ"/>
    <s v="R/B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20072"/>
    <s v="AVSS"/>
    <s v="0.5SQ"/>
    <s v="W/O"/>
    <s v="(B/B)"/>
    <n v="1000"/>
    <s v="완제품"/>
    <s v="AVSS B/B 0.5SQ"/>
    <s v="A/R송장 (IN)"/>
    <n v="2000"/>
    <s v="M"/>
    <n v="10.02"/>
    <n v="0.01"/>
    <n v="85.27"/>
  </r>
  <r>
    <x v="3"/>
    <s v="顾客"/>
    <s v="內需"/>
    <s v="-無-"/>
    <s v="C00039"/>
    <x v="15"/>
    <s v="kyungshin(안휘경신)韩国京信电子"/>
    <s v="자동차(일반)"/>
    <s v="AVSS"/>
    <n v="140020073"/>
    <s v="AVSS"/>
    <s v="0.5SQ"/>
    <s v="Y"/>
    <s v="(B/B)NPS"/>
    <n v="8000"/>
    <s v="완제품"/>
    <s v="AVSS B/B 0.5SQ"/>
    <s v="A/R송장 (IN)"/>
    <n v="16000"/>
    <s v="M"/>
    <n v="80.16"/>
    <n v="0.01"/>
    <n v="682.17"/>
  </r>
  <r>
    <x v="3"/>
    <s v="顾客"/>
    <s v="內需"/>
    <s v="-無-"/>
    <s v="C00039"/>
    <x v="15"/>
    <s v="kyungshin(안휘경신)韩国京信电子"/>
    <s v="자동차(일반)"/>
    <s v="AVSS"/>
    <n v="140015184"/>
    <s v="AVSS"/>
    <s v="0.85SQ"/>
    <s v="B"/>
    <s v="(B/B)NPS"/>
    <n v="7000"/>
    <s v="완제품"/>
    <s v="AVSS B/B 0.85SQ"/>
    <s v="A/R송장 (IN)"/>
    <n v="35000"/>
    <s v="M"/>
    <n v="269.14999999999998"/>
    <n v="0.01"/>
    <n v="1815.56"/>
  </r>
  <r>
    <x v="3"/>
    <s v="顾客"/>
    <s v="內需"/>
    <s v="-無-"/>
    <s v="C00039"/>
    <x v="15"/>
    <s v="kyungshin(안휘경신)韩国京信电子"/>
    <s v="자동차(일반)"/>
    <s v="AVSS"/>
    <n v="140018236"/>
    <s v="AVSS"/>
    <s v="0.85SQ"/>
    <s v="Br"/>
    <s v="(B/B)NPS"/>
    <n v="7000"/>
    <s v="완제품"/>
    <s v="AVSS B/B 0.85SQ"/>
    <s v="A/R송장 (IN)"/>
    <n v="14000"/>
    <s v="M"/>
    <n v="107.66"/>
    <n v="0.01"/>
    <n v="726.22"/>
  </r>
  <r>
    <x v="3"/>
    <s v="顾客"/>
    <s v="內需"/>
    <s v="-無-"/>
    <s v="C00039"/>
    <x v="15"/>
    <s v="kyungshin(안휘경신)韩国京信电子"/>
    <s v="자동차(일반)"/>
    <s v="AVSS"/>
    <n v="140018234"/>
    <s v="AVSS"/>
    <s v="0.85SQ"/>
    <s v="Gr"/>
    <s v="(B/B)NPS"/>
    <n v="7000"/>
    <s v="완제품"/>
    <s v="AVSS B/B 0.85SQ"/>
    <s v="A/R송장 (IN)"/>
    <n v="10800"/>
    <s v="M"/>
    <n v="83.05"/>
    <n v="0.01"/>
    <n v="560.23"/>
  </r>
  <r>
    <x v="3"/>
    <s v="顾客"/>
    <s v="內需"/>
    <s v="-無-"/>
    <s v="C00039"/>
    <x v="15"/>
    <s v="kyungshin(안휘경신)韩国京信电子"/>
    <s v="자동차(일반)"/>
    <s v="AVSS"/>
    <n v="140018232"/>
    <s v="AVSS"/>
    <s v="0.85SQ"/>
    <s v="O"/>
    <s v="(B/B)NPS"/>
    <n v="7000"/>
    <s v="완제품"/>
    <s v="AVSS B/B 0.85SQ"/>
    <s v="A/R송장 (IN)"/>
    <n v="14000"/>
    <s v="M"/>
    <n v="107.66"/>
    <n v="0.01"/>
    <n v="726.22"/>
  </r>
  <r>
    <x v="3"/>
    <s v="顾客"/>
    <s v="內需"/>
    <s v="-無-"/>
    <s v="C00039"/>
    <x v="15"/>
    <s v="kyungshin(안휘경신)韩国京信电子"/>
    <s v="자동차(일반)"/>
    <s v="AVSS"/>
    <n v="140018229"/>
    <s v="AVSS"/>
    <s v="0.85SQ"/>
    <s v="W"/>
    <s v="(B/B)NPS"/>
    <n v="7000"/>
    <s v="완제품"/>
    <s v="AVSS B/B 0.85SQ"/>
    <s v="A/R송장 (IN)"/>
    <n v="21000"/>
    <s v="M"/>
    <n v="161.49"/>
    <n v="0.01"/>
    <n v="1089.33"/>
  </r>
  <r>
    <x v="3"/>
    <s v="顾客"/>
    <s v="內需"/>
    <s v="-無-"/>
    <s v="C00039"/>
    <x v="15"/>
    <s v="kyungshin(안휘경신)韩国京信电子"/>
    <s v="자동차(일반)"/>
    <s v="AVSS"/>
    <n v="140020082"/>
    <s v="AVSS"/>
    <s v="1.25SQ"/>
    <s v="Br"/>
    <s v="(B/B)NPS"/>
    <n v="5000"/>
    <s v="완제품"/>
    <s v="AVSS B/B 1.25SQ"/>
    <s v="A/R송장 (IN)"/>
    <n v="5000"/>
    <s v="M"/>
    <n v="56.35"/>
    <n v="0.01"/>
    <n v="294.89"/>
  </r>
  <r>
    <x v="3"/>
    <s v="顾客"/>
    <s v="內需"/>
    <s v="-無-"/>
    <s v="C00039"/>
    <x v="15"/>
    <s v="kyungshin(안휘경신)韩国京信电子"/>
    <s v="자동차(일반)"/>
    <s v="AVSS"/>
    <n v="140019866"/>
    <s v="AVSS"/>
    <s v="1.25SQ"/>
    <s v="W"/>
    <s v="(B/B)NPS"/>
    <n v="5000"/>
    <s v="완제품"/>
    <s v="AVSS B/B 1.25SQ"/>
    <s v="A/R송장 (IN)"/>
    <n v="10000"/>
    <s v="M"/>
    <n v="112.7"/>
    <n v="0.01"/>
    <n v="589.79"/>
  </r>
  <r>
    <x v="3"/>
    <s v="顾客"/>
    <s v="內需"/>
    <s v="-無-"/>
    <s v="C00039"/>
    <x v="15"/>
    <s v="kyungshin(안휘경신)韩国京信电子"/>
    <s v="자동차(일반)"/>
    <s v="AVSS"/>
    <n v="140019865"/>
    <s v="AVSS"/>
    <s v="2SQ"/>
    <s v="B"/>
    <s v="(B/B)NPS"/>
    <n v="3000"/>
    <s v="완제품"/>
    <s v="AVSS B/B 2SQ"/>
    <s v="A/R송장 (IN)"/>
    <n v="9000"/>
    <s v="M"/>
    <n v="163.44"/>
    <n v="0.01"/>
    <n v="709.88"/>
  </r>
  <r>
    <x v="3"/>
    <s v="顾客"/>
    <s v="內需"/>
    <s v="-無-"/>
    <s v="C00039"/>
    <x v="15"/>
    <s v="kyungshin(안휘경신)韩国京信电子"/>
    <s v="자동차(일반)"/>
    <s v="AVSS"/>
    <n v="140020090"/>
    <s v="AVSS"/>
    <s v="2SQ"/>
    <s v="G"/>
    <s v="(B/B)NPS"/>
    <n v="3000"/>
    <s v="완제품"/>
    <s v="AVSS B/B 2SQ"/>
    <s v="A/R송장 (IN)"/>
    <n v="3000"/>
    <s v="M"/>
    <n v="54.48"/>
    <n v="0.01"/>
    <n v="236.63"/>
  </r>
  <r>
    <x v="3"/>
    <s v="顾客"/>
    <s v="內需"/>
    <s v="-無-"/>
    <s v="C00039"/>
    <x v="15"/>
    <s v="kyungshin(안휘경신)韩国京信电子"/>
    <s v="자동차(일반)"/>
    <s v="AVSS"/>
    <n v="140020095"/>
    <s v="AVSS"/>
    <s v="2SQ"/>
    <s v="Y"/>
    <s v="(B/B)NPS"/>
    <n v="3000"/>
    <s v="완제품"/>
    <s v="AVSS B/B 2SQ"/>
    <s v="A/R송장 (IN)"/>
    <n v="3000"/>
    <s v="M"/>
    <n v="54.48"/>
    <n v="0.01"/>
    <n v="236.63"/>
  </r>
  <r>
    <x v="3"/>
    <s v="顾客"/>
    <s v="內需"/>
    <s v="-無-"/>
    <s v="C00039"/>
    <x v="15"/>
    <s v="kyungshin(안휘경신)韩国京信电子"/>
    <s v="자동차(일반)"/>
    <s v="AVSS"/>
    <n v="140015173"/>
    <s v="AVSS"/>
    <s v="0.3SQ"/>
    <s v="B"/>
    <s v="(B/B)NPS"/>
    <n v="10000"/>
    <s v="완제품"/>
    <s v="AVSS B/B 0.3SQ"/>
    <s v="A/R송장 (IN)"/>
    <n v="70000"/>
    <s v="M"/>
    <n v="231.7"/>
    <n v="0.01"/>
    <n v="2636.29"/>
  </r>
  <r>
    <x v="3"/>
    <s v="顾客"/>
    <s v="內需"/>
    <s v="-無-"/>
    <s v="C00039"/>
    <x v="15"/>
    <s v="kyungshin(안휘경신)韩国京信电子"/>
    <s v="자동차(일반)"/>
    <s v="AVSS"/>
    <n v="140015174"/>
    <s v="AVSS"/>
    <s v="0.3SQ"/>
    <s v="Br"/>
    <s v="(B/B)NPS"/>
    <n v="10000"/>
    <s v="완제품"/>
    <s v="AVSS B/B 0.3SQ"/>
    <s v="A/R송장 (IN)"/>
    <n v="40000"/>
    <s v="M"/>
    <n v="132.4"/>
    <n v="0.01"/>
    <n v="1506.45"/>
  </r>
  <r>
    <x v="3"/>
    <s v="顾客"/>
    <s v="內需"/>
    <s v="-無-"/>
    <s v="C00039"/>
    <x v="15"/>
    <s v="kyungshin(안휘경신)韩国京信电子"/>
    <s v="자동차(일반)"/>
    <s v="AVSS"/>
    <n v="140015175"/>
    <s v="AVSS"/>
    <s v="0.3SQ"/>
    <s v="Br/O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76"/>
    <s v="AVSS"/>
    <s v="0.3SQ"/>
    <s v="G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8210"/>
    <s v="AVSS"/>
    <s v="0.3SQ"/>
    <s v="G/O"/>
    <s v="(B/B)NPS"/>
    <n v="10000"/>
    <s v="완제품"/>
    <s v="AVSS B/B 0.3SQ"/>
    <s v="A/R송장 (IN)"/>
    <n v="30000"/>
    <s v="M"/>
    <n v="99.3"/>
    <n v="0.01"/>
    <n v="1129.8399999999999"/>
  </r>
  <r>
    <x v="3"/>
    <s v="顾客"/>
    <s v="內需"/>
    <s v="-無-"/>
    <s v="C00039"/>
    <x v="15"/>
    <s v="kyungshin(안휘경신)韩国京信电子"/>
    <s v="자동차(일반)"/>
    <s v="AVSS"/>
    <n v="140015177"/>
    <s v="AVSS"/>
    <s v="0.3SQ"/>
    <s v="Gr"/>
    <s v="(B/B)NPS"/>
    <n v="10000"/>
    <s v="완제품"/>
    <s v="AVSS B/B 0.3SQ"/>
    <s v="A/R송장 (IN)"/>
    <n v="30000"/>
    <s v="M"/>
    <n v="99.3"/>
    <n v="0.01"/>
    <n v="1129.8399999999999"/>
  </r>
  <r>
    <x v="3"/>
    <s v="顾客"/>
    <s v="內需"/>
    <s v="-無-"/>
    <s v="C00039"/>
    <x v="15"/>
    <s v="kyungshin(안휘경신)韩国京信电子"/>
    <s v="자동차(일반)"/>
    <s v="AVSS"/>
    <n v="140018214"/>
    <s v="AVSS"/>
    <s v="0.3SQ"/>
    <s v="Gr/B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8211"/>
    <s v="AVSS"/>
    <s v="0.3SQ"/>
    <s v="L/O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5179"/>
    <s v="AVSS"/>
    <s v="0.3SQ"/>
    <s v="O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8251"/>
    <s v="AVSS"/>
    <s v="0.3SQ"/>
    <s v="O/B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8216"/>
    <s v="AVSS"/>
    <s v="0.3SQ"/>
    <s v="P"/>
    <s v="(B/B)NPS"/>
    <n v="10000"/>
    <s v="완제품"/>
    <s v="AVSS B/B 0.3SQ"/>
    <s v="A/R송장 (IN)"/>
    <n v="90000"/>
    <s v="M"/>
    <n v="297.89999999999998"/>
    <n v="0.01"/>
    <n v="3389.51"/>
  </r>
  <r>
    <x v="3"/>
    <s v="顾客"/>
    <s v="內需"/>
    <s v="-無-"/>
    <s v="C00039"/>
    <x v="15"/>
    <s v="kyungshin(안휘경신)韩国京信电子"/>
    <s v="자동차(일반)"/>
    <s v="AVSS"/>
    <n v="140018215"/>
    <s v="AVSS"/>
    <s v="0.3SQ"/>
    <s v="P/B"/>
    <s v="(B/B)NPS"/>
    <n v="10000"/>
    <s v="완제품"/>
    <s v="AVSS 0.3SQ(완제품)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80"/>
    <s v="AVSS"/>
    <s v="0.3SQ"/>
    <s v="R"/>
    <s v="(B/B)NPS"/>
    <n v="10000"/>
    <s v="완제품"/>
    <s v="AVSS B/B 0.3SQ"/>
    <s v="A/R송장 (IN)"/>
    <n v="40000"/>
    <s v="M"/>
    <n v="132.4"/>
    <n v="0.01"/>
    <n v="1506.45"/>
  </r>
  <r>
    <x v="3"/>
    <s v="顾客"/>
    <s v="內需"/>
    <s v="-無-"/>
    <s v="C00039"/>
    <x v="15"/>
    <s v="kyungshin(안휘경신)韩国京信电子"/>
    <s v="자동차(일반)"/>
    <s v="AVSS"/>
    <n v="140018250"/>
    <s v="AVSS"/>
    <s v="0.3SQ"/>
    <s v="R/B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81"/>
    <s v="AVSS"/>
    <s v="0.3SQ"/>
    <s v="W"/>
    <s v="(B/B)NPS"/>
    <n v="10000"/>
    <s v="완제품"/>
    <s v="AVSS B/B 0.3SQ"/>
    <s v="A/R송장 (IN)"/>
    <n v="30000"/>
    <s v="M"/>
    <n v="99.3"/>
    <n v="0.01"/>
    <n v="1129.8399999999999"/>
  </r>
  <r>
    <x v="3"/>
    <s v="顾客"/>
    <s v="內需"/>
    <s v="-無-"/>
    <s v="C00039"/>
    <x v="15"/>
    <s v="kyungshin(안휘경신)韩国京信电子"/>
    <s v="자동차(일반)"/>
    <s v="AVSS"/>
    <n v="140018213"/>
    <s v="AVSS"/>
    <s v="0.3SQ"/>
    <s v="W/B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82"/>
    <s v="AVSS"/>
    <s v="0.3SQ"/>
    <s v="Y"/>
    <s v="(B/B)NPS"/>
    <n v="10000"/>
    <s v="완제품"/>
    <s v="AVSS B/B 0.3SQ"/>
    <s v="A/R송장 (IN)"/>
    <n v="150000"/>
    <s v="M"/>
    <n v="496.5"/>
    <n v="0.01"/>
    <n v="5649.19"/>
  </r>
  <r>
    <x v="3"/>
    <s v="顾客"/>
    <s v="內需"/>
    <s v="-無-"/>
    <s v="C00039"/>
    <x v="15"/>
    <s v="kyungshin(안휘경신)韩国京信电子"/>
    <s v="자동차(일반)"/>
    <s v="AVSS"/>
    <n v="140015183"/>
    <s v="AVSS"/>
    <s v="0.5SQ"/>
    <s v="B"/>
    <s v="(B/B)NPS"/>
    <n v="8000"/>
    <s v="완제품"/>
    <s v="AVSS B/B 0.5SQ"/>
    <s v="A/R송장 (IN)"/>
    <n v="40000"/>
    <s v="M"/>
    <n v="200.4"/>
    <n v="0.01"/>
    <n v="1705.42"/>
  </r>
  <r>
    <x v="3"/>
    <s v="顾客"/>
    <s v="內需"/>
    <s v="-無-"/>
    <s v="C00039"/>
    <x v="15"/>
    <s v="kyungshin(안휘경신)韩国京信电子"/>
    <s v="자동차(일반)"/>
    <s v="AVSS"/>
    <n v="140020062"/>
    <s v="AVSS"/>
    <s v="0.5SQ"/>
    <s v="Br"/>
    <s v="(B/B)NPS"/>
    <n v="8000"/>
    <s v="완제품"/>
    <s v="AVSS B/B 0.5SQ"/>
    <s v="A/R송장 (IN)"/>
    <n v="16000"/>
    <s v="M"/>
    <n v="80.16"/>
    <n v="0.01"/>
    <n v="682.17"/>
  </r>
  <r>
    <x v="3"/>
    <s v="顾客"/>
    <s v="內需"/>
    <s v="-無-"/>
    <s v="C00039"/>
    <x v="15"/>
    <s v="kyungshin(안휘경신)韩国京信电子"/>
    <s v="자동차(일반)"/>
    <s v="AVSS"/>
    <n v="140000508"/>
    <s v="AVSS"/>
    <s v="0.5SQ"/>
    <s v="Br/O"/>
    <s v="(B/B)"/>
    <n v="1000"/>
    <s v="완제품"/>
    <s v="AVSS B/B 0.5SQ"/>
    <s v="A/R송장 (IN)"/>
    <n v="1000"/>
    <s v="M"/>
    <n v="5.01"/>
    <n v="0.01"/>
    <n v="42.64"/>
  </r>
  <r>
    <x v="3"/>
    <s v="顾客"/>
    <s v="內需"/>
    <s v="-無-"/>
    <s v="C00039"/>
    <x v="15"/>
    <s v="kyungshin(안휘경신)韩国京信电子"/>
    <s v="자동차(일반)"/>
    <s v="AVSS"/>
    <n v="140018228"/>
    <s v="AVSS"/>
    <s v="0.5SQ"/>
    <s v="G"/>
    <s v="(B/B)NPS"/>
    <n v="8000"/>
    <s v="완제품"/>
    <s v="AVSS B/B 0.5SQ"/>
    <s v="A/R송장 (IN)"/>
    <n v="24000"/>
    <s v="M"/>
    <n v="120.31"/>
    <n v="0.01"/>
    <n v="1023.25"/>
  </r>
  <r>
    <x v="3"/>
    <s v="顾客"/>
    <s v="內需"/>
    <s v="-無-"/>
    <s v="C00039"/>
    <x v="15"/>
    <s v="kyungshin(안휘경신)韩国京信电子"/>
    <s v="자동차(일반)"/>
    <s v="AVSS"/>
    <n v="140018223"/>
    <s v="AVSS"/>
    <s v="0.5SQ"/>
    <s v="G/B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00535"/>
    <s v="AVSS"/>
    <s v="0.5SQ"/>
    <s v="G/O"/>
    <s v="(B/B)"/>
    <n v="1000"/>
    <s v="완제품"/>
    <s v="AVSS B/B 0.5SQ"/>
    <s v="A/R송장 (IN)"/>
    <n v="3000"/>
    <s v="M"/>
    <n v="15.03"/>
    <n v="0.01"/>
    <n v="127.91"/>
  </r>
  <r>
    <x v="3"/>
    <s v="顾客"/>
    <s v="內需"/>
    <s v="-無-"/>
    <s v="C00039"/>
    <x v="15"/>
    <s v="kyungshin(안휘경신)韩国京信电子"/>
    <s v="자동차(일반)"/>
    <s v="AVSS"/>
    <n v="140020065"/>
    <s v="AVSS"/>
    <s v="0.5SQ"/>
    <s v="Gr"/>
    <s v="(B/B)NPS"/>
    <n v="8000"/>
    <s v="완제품"/>
    <s v="AVSS B/B 0.5SQ"/>
    <s v="A/R송장 (IN)"/>
    <n v="16000"/>
    <s v="M"/>
    <n v="80.16"/>
    <n v="0.01"/>
    <n v="682.17"/>
  </r>
  <r>
    <x v="3"/>
    <s v="顾客"/>
    <s v="內需"/>
    <s v="-無-"/>
    <s v="C00039"/>
    <x v="15"/>
    <s v="kyungshin(안휘경신)韩国京信电子"/>
    <s v="자동차(일반)"/>
    <s v="AVSS"/>
    <n v="140018186"/>
    <s v="AVSS"/>
    <s v="0.5SQ"/>
    <s v="L"/>
    <s v="(B/B)NPS"/>
    <n v="8000"/>
    <s v="완제품"/>
    <s v="AVSS B/B 0.5SQ"/>
    <s v="A/R송장 (IN)"/>
    <n v="24000"/>
    <s v="M"/>
    <n v="120.24"/>
    <n v="0.01"/>
    <n v="1023.25"/>
  </r>
  <r>
    <x v="3"/>
    <s v="顾客"/>
    <s v="內需"/>
    <s v="-無-"/>
    <s v="C00039"/>
    <x v="15"/>
    <s v="kyungshin(안휘경신)韩国京信电子"/>
    <s v="자동차(일반)"/>
    <s v="AVSS"/>
    <n v="140020068"/>
    <s v="AVSS"/>
    <s v="0.5SQ"/>
    <s v="O/B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18227"/>
    <s v="AVSS"/>
    <s v="0.5SQ"/>
    <s v="P"/>
    <s v="(B/B)NPS"/>
    <n v="8000"/>
    <s v="완제품"/>
    <s v="AVSS B/B 0.5SQ"/>
    <s v="A/R송장 (IN)"/>
    <n v="16000"/>
    <s v="M"/>
    <n v="80.16"/>
    <n v="0.01"/>
    <n v="682.17"/>
  </r>
  <r>
    <x v="3"/>
    <s v="顾客"/>
    <s v="內需"/>
    <s v="-無-"/>
    <s v="C00039"/>
    <x v="15"/>
    <s v="kyungshin(안휘경신)韩国京信电子"/>
    <s v="자동차(일반)"/>
    <s v="AVSS"/>
    <n v="140018224"/>
    <s v="AVSS"/>
    <s v="0.5SQ"/>
    <s v="R"/>
    <s v="(B/B)NPS"/>
    <n v="8000"/>
    <s v="완제품"/>
    <s v="AVSS B/B 0.5SQ"/>
    <s v="A/R송장 (IN)"/>
    <n v="24000"/>
    <s v="M"/>
    <n v="120.24"/>
    <n v="0.01"/>
    <n v="1023.25"/>
  </r>
  <r>
    <x v="3"/>
    <s v="顾客"/>
    <s v="內需"/>
    <s v="-無-"/>
    <s v="C00039"/>
    <x v="15"/>
    <s v="kyungshin(안휘경신)韩国京信电子"/>
    <s v="자동차(일반)"/>
    <s v="AVSS"/>
    <n v="140018187"/>
    <s v="AVSS"/>
    <s v="0.5SQ"/>
    <s v="R/B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18225"/>
    <s v="AVSS"/>
    <s v="0.5SQ"/>
    <s v="W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20072"/>
    <s v="AVSS"/>
    <s v="0.5SQ"/>
    <s v="W/O"/>
    <s v="(B/B)"/>
    <n v="1000"/>
    <s v="완제품"/>
    <s v="AVSS B/B 0.5SQ"/>
    <s v="A/R송장 (IN)"/>
    <n v="1000"/>
    <s v="M"/>
    <n v="5.01"/>
    <n v="0.01"/>
    <n v="42.64"/>
  </r>
  <r>
    <x v="3"/>
    <s v="顾客"/>
    <s v="內需"/>
    <s v="-無-"/>
    <s v="C00039"/>
    <x v="15"/>
    <s v="kyungshin(안휘경신)韩国京信电子"/>
    <s v="자동차(일반)"/>
    <s v="AVSS"/>
    <n v="140020073"/>
    <s v="AVSS"/>
    <s v="0.5SQ"/>
    <s v="Y"/>
    <s v="(B/B)NPS"/>
    <n v="8000"/>
    <s v="완제품"/>
    <s v="AVSS B/B 0.5SQ"/>
    <s v="A/R송장 (IN)"/>
    <n v="16000"/>
    <s v="M"/>
    <n v="80.16"/>
    <n v="0.01"/>
    <n v="682.17"/>
  </r>
  <r>
    <x v="3"/>
    <s v="顾客"/>
    <s v="內需"/>
    <s v="-無-"/>
    <s v="C00039"/>
    <x v="15"/>
    <s v="kyungshin(안휘경신)韩国京信电子"/>
    <s v="자동차(일반)"/>
    <s v="AVSS"/>
    <n v="140015184"/>
    <s v="AVSS"/>
    <s v="0.85SQ"/>
    <s v="B"/>
    <s v="(B/B)NPS"/>
    <n v="7000"/>
    <s v="완제품"/>
    <s v="AVSS B/B 0.85SQ"/>
    <s v="A/R송장 (IN)"/>
    <n v="19800"/>
    <s v="M"/>
    <n v="152.26"/>
    <n v="0.01"/>
    <n v="1027.0899999999999"/>
  </r>
  <r>
    <x v="3"/>
    <s v="顾客"/>
    <s v="內需"/>
    <s v="-無-"/>
    <s v="C00039"/>
    <x v="15"/>
    <s v="kyungshin(안휘경신)韩国京信电子"/>
    <s v="자동차(일반)"/>
    <s v="AVSS"/>
    <n v="140018234"/>
    <s v="AVSS"/>
    <s v="0.85SQ"/>
    <s v="Gr"/>
    <s v="(B/B)NPS"/>
    <n v="7000"/>
    <s v="완제품"/>
    <s v="AVSS B/B 0.85SQ"/>
    <s v="A/R송장 (IN)"/>
    <n v="14000"/>
    <s v="M"/>
    <n v="107.66"/>
    <n v="0.01"/>
    <n v="726.22"/>
  </r>
  <r>
    <x v="3"/>
    <s v="顾客"/>
    <s v="內需"/>
    <s v="-無-"/>
    <s v="C00039"/>
    <x v="15"/>
    <s v="kyungshin(안휘경신)韩国京信电子"/>
    <s v="자동차(일반)"/>
    <s v="AVSS"/>
    <n v="140018230"/>
    <s v="AVSS"/>
    <s v="0.85SQ"/>
    <s v="R"/>
    <s v="(B/B)NPS"/>
    <n v="7000"/>
    <s v="완제품"/>
    <s v="AVSS B/B 0.85SQ"/>
    <s v="A/R송장 (IN)"/>
    <n v="7000"/>
    <s v="M"/>
    <n v="53.83"/>
    <n v="0.01"/>
    <n v="363.11"/>
  </r>
  <r>
    <x v="3"/>
    <s v="顾客"/>
    <s v="內需"/>
    <s v="-無-"/>
    <s v="C00039"/>
    <x v="15"/>
    <s v="kyungshin(안휘경신)韩国京信电子"/>
    <s v="자동차(일반)"/>
    <s v="AVSS"/>
    <n v="140018229"/>
    <s v="AVSS"/>
    <s v="0.85SQ"/>
    <s v="W"/>
    <s v="(B/B)NPS"/>
    <n v="7000"/>
    <s v="완제품"/>
    <s v="AVSS B/B 0.85SQ"/>
    <s v="A/R송장 (IN)"/>
    <n v="7000"/>
    <s v="M"/>
    <n v="53.83"/>
    <n v="0.01"/>
    <n v="363.11"/>
  </r>
  <r>
    <x v="3"/>
    <s v="顾客"/>
    <s v="內需"/>
    <s v="-無-"/>
    <s v="C00039"/>
    <x v="15"/>
    <s v="kyungshin(안휘경신)韩国京信电子"/>
    <s v="자동차(일반)"/>
    <s v="AVSS"/>
    <n v="140000752"/>
    <s v="AVSS"/>
    <s v="1.25SQ"/>
    <s v="B/O"/>
    <s v="(B/B)"/>
    <n v="700"/>
    <s v="완제품"/>
    <s v="AVSS B/B 1.25SQ"/>
    <s v="A/R송장 (IN)"/>
    <n v="700"/>
    <s v="M"/>
    <n v="7.89"/>
    <n v="0.01"/>
    <n v="41.29"/>
  </r>
  <r>
    <x v="3"/>
    <s v="顾客"/>
    <s v="內需"/>
    <s v="-無-"/>
    <s v="C00039"/>
    <x v="15"/>
    <s v="kyungshin(안휘경신)韩国京信电子"/>
    <s v="자동차(일반)"/>
    <s v="AVSS"/>
    <n v="140019869"/>
    <s v="AVSS"/>
    <s v="1.25SQ"/>
    <s v="L"/>
    <s v="(B/B)NPS"/>
    <n v="5000"/>
    <s v="완제품"/>
    <s v="AVSS B/B 1.25SQ"/>
    <s v="A/R송장 (IN)"/>
    <n v="5000"/>
    <s v="M"/>
    <n v="56.35"/>
    <n v="0.01"/>
    <n v="294.89"/>
  </r>
  <r>
    <x v="3"/>
    <s v="顾客"/>
    <s v="內需"/>
    <s v="-無-"/>
    <s v="C00039"/>
    <x v="15"/>
    <s v="kyungshin(안휘경신)韩国京信电子"/>
    <s v="자동차(일반)"/>
    <s v="AVSS"/>
    <n v="140019905"/>
    <s v="AVSS"/>
    <s v="1.25SQ"/>
    <s v="R"/>
    <s v="(B/B)NPS"/>
    <n v="5000"/>
    <s v="완제품"/>
    <s v="AVSS B/B 1.25SQ"/>
    <s v="A/R송장 (IN)"/>
    <n v="5000"/>
    <s v="M"/>
    <n v="56.35"/>
    <n v="0.01"/>
    <n v="294.89"/>
  </r>
  <r>
    <x v="3"/>
    <s v="顾客"/>
    <s v="內需"/>
    <s v="-無-"/>
    <s v="C00039"/>
    <x v="15"/>
    <s v="kyungshin(안휘경신)韩国京信电子"/>
    <s v="자동차(일반)"/>
    <s v="AVSS"/>
    <n v="140019865"/>
    <s v="AVSS"/>
    <s v="2SQ"/>
    <s v="B"/>
    <s v="(B/B)NPS"/>
    <n v="3000"/>
    <s v="완제품"/>
    <s v="AVSS B/B 2SQ"/>
    <s v="A/R송장 (IN)"/>
    <n v="3000"/>
    <s v="M"/>
    <n v="54.48"/>
    <n v="0.01"/>
    <n v="236.63"/>
  </r>
  <r>
    <x v="3"/>
    <s v="顾客"/>
    <s v="內需"/>
    <s v="-無-"/>
    <s v="C00039"/>
    <x v="15"/>
    <s v="kyungshin(안휘경신)韩国京信电子"/>
    <s v="자동차(일반)"/>
    <s v="AVSS"/>
    <n v="140020090"/>
    <s v="AVSS"/>
    <s v="2SQ"/>
    <s v="G"/>
    <s v="(B/B)NPS"/>
    <n v="3000"/>
    <s v="완제품"/>
    <s v="AVSS B/B 2SQ"/>
    <s v="A/R송장 (IN)"/>
    <n v="6000"/>
    <s v="M"/>
    <n v="108.96"/>
    <n v="0.01"/>
    <n v="473.25"/>
  </r>
  <r>
    <x v="3"/>
    <s v="顾客"/>
    <s v="內需"/>
    <s v="-無-"/>
    <s v="C00039"/>
    <x v="15"/>
    <s v="kyungshin(안휘경신)韩国京信电子"/>
    <s v="자동차(일반)"/>
    <s v="AVSS"/>
    <n v="140020092"/>
    <s v="AVSS"/>
    <s v="2SQ"/>
    <s v="P"/>
    <s v="(B/B)NPS"/>
    <n v="3000"/>
    <s v="완제품"/>
    <s v="AVSS B/B 2SQ"/>
    <s v="A/R송장 (IN)"/>
    <n v="3000"/>
    <s v="M"/>
    <n v="54.48"/>
    <n v="0.01"/>
    <n v="236.63"/>
  </r>
  <r>
    <x v="3"/>
    <s v="顾客"/>
    <s v="內需"/>
    <s v="-無-"/>
    <s v="C00039"/>
    <x v="15"/>
    <s v="kyungshin(안휘경신)韩国京信电子"/>
    <s v="자동차(일반)"/>
    <s v="AVSS"/>
    <n v="140019863"/>
    <s v="AVSS"/>
    <s v="2SQ"/>
    <s v="R"/>
    <s v="(B/B)NPS"/>
    <n v="3000"/>
    <s v="완제품"/>
    <s v="AVSS B/B 2SQ"/>
    <s v="A/R송장 (IN)"/>
    <n v="1700"/>
    <s v="M"/>
    <n v="30.87"/>
    <n v="0.01"/>
    <n v="134.09"/>
  </r>
  <r>
    <x v="3"/>
    <s v="顾客"/>
    <s v="內需"/>
    <s v="-無-"/>
    <s v="C00039"/>
    <x v="15"/>
    <s v="kyungshin(안휘경신)韩国京信电子"/>
    <s v="자동차(일반)"/>
    <s v="AVSS"/>
    <n v="140020095"/>
    <s v="AVSS"/>
    <s v="2SQ"/>
    <s v="Y"/>
    <s v="(B/B)NPS"/>
    <n v="3000"/>
    <s v="완제품"/>
    <s v="AVSS B/B 2SQ"/>
    <s v="A/R송장 (IN)"/>
    <n v="6000"/>
    <s v="M"/>
    <n v="108.96"/>
    <n v="0.01"/>
    <n v="473.25"/>
  </r>
  <r>
    <x v="3"/>
    <s v="顾客"/>
    <s v="內需"/>
    <s v="-無-"/>
    <s v="C00039"/>
    <x v="15"/>
    <s v="kyungshin(안휘경신)韩国京信电子"/>
    <s v="자동차(일반)"/>
    <s v="AVSS"/>
    <n v="140015176"/>
    <s v="AVSS"/>
    <s v="0.3SQ"/>
    <s v="G"/>
    <s v="(B/B)NPS"/>
    <n v="10000"/>
    <s v="완제품"/>
    <s v="AVSS B/B 0.3SQ"/>
    <s v="A/R송장 (IN)"/>
    <n v="130000"/>
    <s v="M"/>
    <n v="430.3"/>
    <n v="0.01"/>
    <n v="4895.97"/>
  </r>
  <r>
    <x v="3"/>
    <s v="顾客"/>
    <s v="內需"/>
    <s v="-無-"/>
    <s v="C00039"/>
    <x v="15"/>
    <s v="kyungshin(안휘경신)韩国京信电子"/>
    <s v="자동차(일반)"/>
    <s v="AVSS"/>
    <n v="140018217"/>
    <s v="AVSS"/>
    <s v="0.3SQ"/>
    <s v="G/B"/>
    <s v="(B/B)NPS"/>
    <n v="10000"/>
    <s v="완제품"/>
    <s v="AVSS B/B 0.3SQ"/>
    <s v="A/R송장 (IN)"/>
    <n v="30000"/>
    <s v="M"/>
    <n v="99.3"/>
    <n v="0.01"/>
    <n v="1129.8399999999999"/>
  </r>
  <r>
    <x v="3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200000"/>
    <s v="M"/>
    <n v="662"/>
    <n v="0.01"/>
    <n v="7532.25"/>
  </r>
  <r>
    <x v="3"/>
    <s v="顾客"/>
    <s v="內需"/>
    <s v="-無-"/>
    <s v="C00039"/>
    <x v="15"/>
    <s v="kyungshin(안휘경신)韩国京信电子"/>
    <s v="자동차(일반)"/>
    <s v="AVSS"/>
    <n v="140018209"/>
    <s v="AVSS"/>
    <s v="0.3SQ"/>
    <s v="L/B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79"/>
    <s v="AVSS"/>
    <s v="0.3SQ"/>
    <s v="O"/>
    <s v="(B/B)NPS"/>
    <n v="10000"/>
    <s v="완제품"/>
    <s v="AVSS B/B 0.3SQ"/>
    <s v="A/R송장 (IN)"/>
    <n v="110000"/>
    <s v="M"/>
    <n v="364.1"/>
    <n v="0.01"/>
    <n v="4142.74"/>
  </r>
  <r>
    <x v="3"/>
    <s v="顾客"/>
    <s v="內需"/>
    <s v="-無-"/>
    <s v="C00039"/>
    <x v="15"/>
    <s v="kyungshin(안휘경신)韩国京信电子"/>
    <s v="자동차(일반)"/>
    <s v="AVSS"/>
    <n v="140018251"/>
    <s v="AVSS"/>
    <s v="0.3SQ"/>
    <s v="O/B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80"/>
    <s v="AVSS"/>
    <s v="0.3SQ"/>
    <s v="R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5173"/>
    <s v="AVSS"/>
    <s v="0.3SQ"/>
    <s v="B"/>
    <s v="(B/B)NPS"/>
    <n v="10000"/>
    <s v="완제품"/>
    <s v="AVSS B/B 0.3SQ"/>
    <s v="A/R송장 (IN)"/>
    <n v="230000"/>
    <s v="M"/>
    <n v="761.3"/>
    <n v="0.01"/>
    <n v="8662.09"/>
  </r>
  <r>
    <x v="3"/>
    <s v="顾客"/>
    <s v="內需"/>
    <s v="-無-"/>
    <s v="C00039"/>
    <x v="15"/>
    <s v="kyungshin(안휘경신)韩国京信电子"/>
    <s v="자동차(일반)"/>
    <s v="AVSS"/>
    <n v="140015174"/>
    <s v="AVSS"/>
    <s v="0.3SQ"/>
    <s v="Br"/>
    <s v="(B/B)NPS"/>
    <n v="10000"/>
    <s v="완제품"/>
    <s v="AVSS B/B 0.3SQ"/>
    <s v="A/R송장 (IN)"/>
    <n v="50000"/>
    <s v="M"/>
    <n v="165.5"/>
    <n v="0.01"/>
    <n v="1883.06"/>
  </r>
  <r>
    <x v="3"/>
    <s v="顾客"/>
    <s v="內需"/>
    <s v="-無-"/>
    <s v="C00039"/>
    <x v="15"/>
    <s v="kyungshin(안휘경신)韩国京信电子"/>
    <s v="자동차(일반)"/>
    <s v="AVSS"/>
    <n v="140018218"/>
    <s v="AVSS"/>
    <s v="0.3SQ"/>
    <s v="Br/B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5177"/>
    <s v="AVSS"/>
    <s v="0.3SQ"/>
    <s v="Gr"/>
    <s v="(B/B)NPS"/>
    <n v="10000"/>
    <s v="완제품"/>
    <s v="AVSS B/B 0.3SQ"/>
    <s v="A/R송장 (IN)"/>
    <n v="30000"/>
    <s v="M"/>
    <n v="99.3"/>
    <n v="0.01"/>
    <n v="1129.8399999999999"/>
  </r>
  <r>
    <x v="3"/>
    <s v="顾客"/>
    <s v="內需"/>
    <s v="-無-"/>
    <s v="C00039"/>
    <x v="15"/>
    <s v="kyungshin(안휘경신)韩国京信电子"/>
    <s v="자동차(일반)"/>
    <s v="AVSS"/>
    <n v="140018252"/>
    <s v="AVSS"/>
    <s v="0.3SQ"/>
    <s v="Gr/O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80"/>
    <s v="AVSS"/>
    <s v="0.3SQ"/>
    <s v="R"/>
    <s v="(B/B)NPS"/>
    <n v="10000"/>
    <s v="완제품"/>
    <s v="AVSS B/B 0.3SQ"/>
    <s v="A/R송장 (IN)"/>
    <n v="50000"/>
    <s v="M"/>
    <n v="165.5"/>
    <n v="0.01"/>
    <n v="1883.06"/>
  </r>
  <r>
    <x v="3"/>
    <s v="顾客"/>
    <s v="內需"/>
    <s v="-無-"/>
    <s v="C00039"/>
    <x v="15"/>
    <s v="kyungshin(안휘경신)韩国京信电子"/>
    <s v="자동차(일반)"/>
    <s v="AVSS"/>
    <n v="140018221"/>
    <s v="AVSS"/>
    <s v="0.3SQ"/>
    <s v="R/O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5181"/>
    <s v="AVSS"/>
    <s v="0.3SQ"/>
    <s v="W"/>
    <s v="(B/B)NPS"/>
    <n v="10000"/>
    <s v="완제품"/>
    <s v="AVSS B/B 0.3SQ"/>
    <s v="A/R송장 (IN)"/>
    <n v="70000"/>
    <s v="M"/>
    <n v="231.7"/>
    <n v="0.01"/>
    <n v="2636.29"/>
  </r>
  <r>
    <x v="3"/>
    <s v="顾客"/>
    <s v="內需"/>
    <s v="-無-"/>
    <s v="C00039"/>
    <x v="15"/>
    <s v="kyungshin(안휘경신)韩国京信电子"/>
    <s v="자동차(일반)"/>
    <s v="AVSS"/>
    <n v="140015183"/>
    <s v="AVSS"/>
    <s v="0.5SQ"/>
    <s v="B"/>
    <s v="(B/B)NPS"/>
    <n v="8000"/>
    <s v="완제품"/>
    <s v="AVSS B/B 0.5SQ"/>
    <s v="A/R송장 (IN)"/>
    <n v="32000"/>
    <s v="M"/>
    <n v="160.32"/>
    <n v="0.01"/>
    <n v="1364.33"/>
  </r>
  <r>
    <x v="3"/>
    <s v="顾客"/>
    <s v="內需"/>
    <s v="-無-"/>
    <s v="C00039"/>
    <x v="15"/>
    <s v="kyungshin(안휘경신)韩国京信电子"/>
    <s v="자동차(일반)"/>
    <s v="AVSS"/>
    <n v="140018224"/>
    <s v="AVSS"/>
    <s v="0.5SQ"/>
    <s v="R"/>
    <s v="(B/B)NPS"/>
    <n v="8000"/>
    <s v="완제품"/>
    <s v="AVSS B/B 0.5SQ"/>
    <s v="A/R송장 (IN)"/>
    <n v="16000"/>
    <s v="M"/>
    <n v="80.16"/>
    <n v="0.01"/>
    <n v="682.17"/>
  </r>
  <r>
    <x v="3"/>
    <s v="顾客"/>
    <s v="內需"/>
    <s v="-無-"/>
    <s v="C00039"/>
    <x v="15"/>
    <s v="kyungshin(안휘경신)韩国京信电子"/>
    <s v="자동차(일반)"/>
    <s v="AVSS"/>
    <n v="140020063"/>
    <s v="AVSS"/>
    <s v="0.5SQ"/>
    <s v="Br/B"/>
    <s v="(B/B)"/>
    <n v="1000"/>
    <s v="완제품"/>
    <s v="AVSS B/B 0.5SQ"/>
    <s v="A/R송장 (IN)"/>
    <n v="2000"/>
    <s v="M"/>
    <n v="10.02"/>
    <n v="0.01"/>
    <n v="85.27"/>
  </r>
  <r>
    <x v="3"/>
    <s v="顾客"/>
    <s v="內需"/>
    <s v="-無-"/>
    <s v="C00039"/>
    <x v="15"/>
    <s v="kyungshin(안휘경신)韩国京信电子"/>
    <s v="자동차(일반)"/>
    <s v="AVSS"/>
    <n v="140020065"/>
    <s v="AVSS"/>
    <s v="0.5SQ"/>
    <s v="Gr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18186"/>
    <s v="AVSS"/>
    <s v="0.5SQ"/>
    <s v="L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20067"/>
    <s v="AVSS"/>
    <s v="0.5SQ"/>
    <s v="L/O"/>
    <s v="(B/B)NPS"/>
    <n v="8000"/>
    <s v="완제품"/>
    <s v="AVSS B/B 0.5SQ"/>
    <s v="A/R송장 (IN)"/>
    <n v="16000"/>
    <s v="M"/>
    <n v="80.16"/>
    <n v="0.01"/>
    <n v="682.17"/>
  </r>
  <r>
    <x v="3"/>
    <s v="顾客"/>
    <s v="內需"/>
    <s v="-無-"/>
    <s v="C00039"/>
    <x v="15"/>
    <s v="kyungshin(안휘경신)韩国京信电子"/>
    <s v="자동차(일반)"/>
    <s v="AVSS"/>
    <n v="140018226"/>
    <s v="AVSS"/>
    <s v="0.5SQ"/>
    <s v="O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20069"/>
    <s v="AVSS"/>
    <s v="0.5SQ"/>
    <s v="P/B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18224"/>
    <s v="AVSS"/>
    <s v="0.5SQ"/>
    <s v="R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20070"/>
    <s v="AVSS"/>
    <s v="0.5SQ"/>
    <s v="R/O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20071"/>
    <s v="AVSS"/>
    <s v="0.5SQ"/>
    <s v="W/B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18228"/>
    <s v="AVSS"/>
    <s v="0.5SQ"/>
    <s v="G"/>
    <s v="(B/B)NPS"/>
    <n v="8000"/>
    <s v="완제품"/>
    <s v="AVSS B/B 0.5SQ"/>
    <s v="A/R송장 (IN)"/>
    <n v="8000"/>
    <s v="M"/>
    <n v="40.1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18226"/>
    <s v="AVSS"/>
    <s v="0.5SQ"/>
    <s v="O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18235"/>
    <s v="AVSS"/>
    <s v="0.85SQ"/>
    <s v="G"/>
    <s v="(B/B)NPS"/>
    <n v="7000"/>
    <s v="완제품"/>
    <s v="AVSS B/B 0.85SQ"/>
    <s v="A/R송장 (IN)"/>
    <n v="14000"/>
    <s v="M"/>
    <n v="107.66"/>
    <n v="0.01"/>
    <n v="726.22"/>
  </r>
  <r>
    <x v="3"/>
    <s v="顾客"/>
    <s v="內需"/>
    <s v="-無-"/>
    <s v="C00039"/>
    <x v="15"/>
    <s v="kyungshin(안휘경신)韩国京信电子"/>
    <s v="자동차(일반)"/>
    <s v="AVSS"/>
    <n v="140018233"/>
    <s v="AVSS"/>
    <s v="0.85SQ"/>
    <s v="L"/>
    <s v="(B/B)NPS"/>
    <n v="7000"/>
    <s v="완제품"/>
    <s v="AVSS B/B 0.85SQ"/>
    <s v="A/R송장 (IN)"/>
    <n v="7000"/>
    <s v="M"/>
    <n v="53.83"/>
    <n v="0.01"/>
    <n v="363.11"/>
  </r>
  <r>
    <x v="3"/>
    <s v="顾客"/>
    <s v="內需"/>
    <s v="-無-"/>
    <s v="C00039"/>
    <x v="15"/>
    <s v="kyungshin(안휘경신)韩国京信电子"/>
    <s v="자동차(일반)"/>
    <s v="AVSS"/>
    <n v="140018237"/>
    <s v="AVSS"/>
    <s v="0.85SQ"/>
    <s v="Y"/>
    <s v="(B/B)NPS"/>
    <n v="7000"/>
    <s v="완제품"/>
    <s v="AVSS B/B 0.85SQ"/>
    <s v="A/R송장 (IN)"/>
    <n v="14000"/>
    <s v="M"/>
    <n v="107.66"/>
    <n v="0.01"/>
    <n v="726.22"/>
  </r>
  <r>
    <x v="3"/>
    <s v="顾客"/>
    <s v="內需"/>
    <s v="-無-"/>
    <s v="C00039"/>
    <x v="15"/>
    <s v="kyungshin(안휘경신)韩国京信电子"/>
    <s v="자동차(일반)"/>
    <s v="AVSS"/>
    <n v="140019904"/>
    <s v="AVSS"/>
    <s v="1.25SQ"/>
    <s v="B"/>
    <s v="(B/B)NPS"/>
    <n v="5000"/>
    <s v="완제품"/>
    <s v="AVSS B/B 1.25SQ"/>
    <s v="A/R송장 (IN)"/>
    <n v="20000"/>
    <s v="M"/>
    <n v="225.4"/>
    <n v="0.01"/>
    <n v="1179.58"/>
  </r>
  <r>
    <x v="3"/>
    <s v="顾客"/>
    <s v="內需"/>
    <s v="-無-"/>
    <s v="C00039"/>
    <x v="15"/>
    <s v="kyungshin(안휘경신)韩国京信电子"/>
    <s v="자동차(일반)"/>
    <s v="AVSS"/>
    <n v="140020083"/>
    <s v="AVSS"/>
    <s v="1.25SQ"/>
    <s v="G"/>
    <s v="(B/B)NPS"/>
    <n v="5000"/>
    <s v="완제품"/>
    <s v="AVSS B/B 1.25SQ"/>
    <s v="A/R송장 (IN)"/>
    <n v="5000"/>
    <s v="M"/>
    <n v="56.35"/>
    <n v="0.01"/>
    <n v="294.89"/>
  </r>
  <r>
    <x v="3"/>
    <s v="顾客"/>
    <s v="內需"/>
    <s v="-無-"/>
    <s v="C00039"/>
    <x v="15"/>
    <s v="kyungshin(안휘경신)韩国京信电子"/>
    <s v="자동차(일반)"/>
    <s v="AVSS"/>
    <n v="140020085"/>
    <s v="AVSS"/>
    <s v="1.25SQ"/>
    <s v="P"/>
    <s v="(B/B)NPS"/>
    <n v="5000"/>
    <s v="완제품"/>
    <s v="AVSS B/B 1.25SQ"/>
    <s v="A/R송장 (IN)"/>
    <n v="5000"/>
    <s v="M"/>
    <n v="56.35"/>
    <n v="0.01"/>
    <n v="294.89"/>
  </r>
  <r>
    <x v="3"/>
    <s v="顾客"/>
    <s v="內需"/>
    <s v="-無-"/>
    <s v="C00039"/>
    <x v="15"/>
    <s v="kyungshin(안휘경신)韩国京信电子"/>
    <s v="자동차(일반)"/>
    <s v="AVSS"/>
    <n v="140019905"/>
    <s v="AVSS"/>
    <s v="1.25SQ"/>
    <s v="R"/>
    <s v="(B/B)NPS"/>
    <n v="5000"/>
    <s v="완제품"/>
    <s v="AVSS B/B 1.25SQ"/>
    <s v="A/R송장 (IN)"/>
    <n v="5000"/>
    <s v="M"/>
    <n v="56.35"/>
    <n v="0.01"/>
    <n v="294.89"/>
  </r>
  <r>
    <x v="3"/>
    <s v="顾客"/>
    <s v="內需"/>
    <s v="-無-"/>
    <s v="C00039"/>
    <x v="15"/>
    <s v="kyungshin(안휘경신)韩国京信电子"/>
    <s v="자동차(일반)"/>
    <s v="AVSS"/>
    <n v="140020091"/>
    <s v="AVSS"/>
    <s v="2SQ"/>
    <s v="O"/>
    <s v="(B/B)NPS"/>
    <n v="3000"/>
    <s v="완제품"/>
    <s v="AVSS B/B 2SQ"/>
    <s v="A/R송장 (IN)"/>
    <n v="3000"/>
    <s v="M"/>
    <n v="54.48"/>
    <n v="0.01"/>
    <n v="236.63"/>
  </r>
  <r>
    <x v="3"/>
    <s v="顾客"/>
    <s v="內需"/>
    <s v="-無-"/>
    <s v="C00039"/>
    <x v="15"/>
    <s v="kyungshin(안휘경신)韩国京信电子"/>
    <s v="자동차(일반)"/>
    <s v="AVSS"/>
    <n v="140015173"/>
    <s v="AVSS"/>
    <s v="0.3SQ"/>
    <s v="B"/>
    <s v="(B/B)NPS"/>
    <n v="10000"/>
    <s v="완제품"/>
    <s v="AVSS B/B 0.3SQ"/>
    <s v="A/R송장 (IN)"/>
    <n v="58700"/>
    <s v="M"/>
    <n v="194.3"/>
    <n v="0.01"/>
    <n v="2210.7199999999998"/>
  </r>
  <r>
    <x v="3"/>
    <s v="顾客"/>
    <s v="內需"/>
    <s v="-無-"/>
    <s v="C00039"/>
    <x v="15"/>
    <s v="kyungshin(안휘경신)韩国京信电子"/>
    <s v="자동차(일반)"/>
    <s v="AVSS"/>
    <n v="140015174"/>
    <s v="AVSS"/>
    <s v="0.3SQ"/>
    <s v="Br"/>
    <s v="(B/B)NPS"/>
    <n v="10000"/>
    <s v="완제품"/>
    <s v="AVSS B/B 0.3SQ"/>
    <s v="A/R송장 (IN)"/>
    <n v="40000"/>
    <s v="M"/>
    <n v="132.4"/>
    <n v="0.01"/>
    <n v="1506.45"/>
  </r>
  <r>
    <x v="3"/>
    <s v="顾客"/>
    <s v="內需"/>
    <s v="-無-"/>
    <s v="C00039"/>
    <x v="15"/>
    <s v="kyungshin(안휘경신)韩国京信电子"/>
    <s v="자동차(일반)"/>
    <s v="AVSS"/>
    <n v="140018218"/>
    <s v="AVSS"/>
    <s v="0.3SQ"/>
    <s v="Br/B"/>
    <s v="(B/B)NPS"/>
    <n v="10000"/>
    <s v="완제품"/>
    <s v="AVSS B/B 0.3SQ"/>
    <s v="A/R송장 (IN)"/>
    <n v="30000"/>
    <s v="M"/>
    <n v="99.3"/>
    <n v="0.01"/>
    <n v="1129.8399999999999"/>
  </r>
  <r>
    <x v="3"/>
    <s v="顾客"/>
    <s v="內需"/>
    <s v="-無-"/>
    <s v="C00039"/>
    <x v="15"/>
    <s v="kyungshin(안휘경신)韩国京信电子"/>
    <s v="자동차(일반)"/>
    <s v="AVSS"/>
    <n v="140015175"/>
    <s v="AVSS"/>
    <s v="0.3SQ"/>
    <s v="Br/O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5176"/>
    <s v="AVSS"/>
    <s v="0.3SQ"/>
    <s v="G"/>
    <s v="(B/B)NPS"/>
    <n v="10000"/>
    <s v="완제품"/>
    <s v="AVSS B/B 0.3SQ"/>
    <s v="A/R송장 (IN)"/>
    <n v="50000"/>
    <s v="M"/>
    <n v="165.5"/>
    <n v="0.01"/>
    <n v="1883.06"/>
  </r>
  <r>
    <x v="3"/>
    <s v="顾客"/>
    <s v="內需"/>
    <s v="-無-"/>
    <s v="C00039"/>
    <x v="15"/>
    <s v="kyungshin(안휘경신)韩国京信电子"/>
    <s v="자동차(일반)"/>
    <s v="AVSS"/>
    <n v="140018217"/>
    <s v="AVSS"/>
    <s v="0.3SQ"/>
    <s v="G/B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8210"/>
    <s v="AVSS"/>
    <s v="0.3SQ"/>
    <s v="G/O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77"/>
    <s v="AVSS"/>
    <s v="0.3SQ"/>
    <s v="Gr"/>
    <s v="(B/B)NPS"/>
    <n v="10000"/>
    <s v="완제품"/>
    <s v="AVSS B/B 0.3SQ"/>
    <s v="A/R송장 (IN)"/>
    <n v="50000"/>
    <s v="M"/>
    <n v="165.5"/>
    <n v="0.01"/>
    <n v="1883.06"/>
  </r>
  <r>
    <x v="3"/>
    <s v="顾客"/>
    <s v="內需"/>
    <s v="-無-"/>
    <s v="C00039"/>
    <x v="15"/>
    <s v="kyungshin(안휘경신)韩国京信电子"/>
    <s v="자동차(일반)"/>
    <s v="AVSS"/>
    <n v="140018252"/>
    <s v="AVSS"/>
    <s v="0.3SQ"/>
    <s v="Gr/O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8209"/>
    <s v="AVSS"/>
    <s v="0.3SQ"/>
    <s v="L/B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8211"/>
    <s v="AVSS"/>
    <s v="0.3SQ"/>
    <s v="L/O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79"/>
    <s v="AVSS"/>
    <s v="0.3SQ"/>
    <s v="O"/>
    <s v="(B/B)NPS"/>
    <n v="10000"/>
    <s v="완제품"/>
    <s v="AVSS B/B 0.3SQ"/>
    <s v="A/R송장 (IN)"/>
    <n v="45500"/>
    <s v="M"/>
    <n v="150.61000000000001"/>
    <n v="0.01"/>
    <n v="1713.59"/>
  </r>
  <r>
    <x v="3"/>
    <s v="顾客"/>
    <s v="內需"/>
    <s v="-無-"/>
    <s v="C00039"/>
    <x v="15"/>
    <s v="kyungshin(안휘경신)韩国京信电子"/>
    <s v="자동차(일반)"/>
    <s v="AVSS"/>
    <n v="140018251"/>
    <s v="AVSS"/>
    <s v="0.3SQ"/>
    <s v="O/B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8216"/>
    <s v="AVSS"/>
    <s v="0.3SQ"/>
    <s v="P"/>
    <s v="(B/B)NPS"/>
    <n v="10000"/>
    <s v="완제품"/>
    <s v="AVSS B/B 0.3SQ"/>
    <s v="A/R송장 (IN)"/>
    <n v="30000"/>
    <s v="M"/>
    <n v="99.3"/>
    <n v="0.01"/>
    <n v="1129.8399999999999"/>
  </r>
  <r>
    <x v="3"/>
    <s v="顾客"/>
    <s v="內需"/>
    <s v="-無-"/>
    <s v="C00039"/>
    <x v="15"/>
    <s v="kyungshin(안휘경신)韩国京信电子"/>
    <s v="자동차(일반)"/>
    <s v="AVSS"/>
    <n v="140018215"/>
    <s v="AVSS"/>
    <s v="0.3SQ"/>
    <s v="P/B"/>
    <s v="(B/B)NPS"/>
    <n v="10000"/>
    <s v="완제품"/>
    <s v="AVSS 0.3SQ(완제품)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80"/>
    <s v="AVSS"/>
    <s v="0.3SQ"/>
    <s v="R"/>
    <s v="(B/B)NPS"/>
    <n v="10000"/>
    <s v="완제품"/>
    <s v="AVSS B/B 0.3SQ"/>
    <s v="A/R송장 (IN)"/>
    <n v="60000"/>
    <s v="M"/>
    <n v="198.6"/>
    <n v="0.01"/>
    <n v="2259.6799999999998"/>
  </r>
  <r>
    <x v="3"/>
    <s v="顾客"/>
    <s v="內需"/>
    <s v="-無-"/>
    <s v="C00039"/>
    <x v="15"/>
    <s v="kyungshin(안휘경신)韩国京信电子"/>
    <s v="자동차(일반)"/>
    <s v="AVSS"/>
    <n v="140018221"/>
    <s v="AVSS"/>
    <s v="0.3SQ"/>
    <s v="R/O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81"/>
    <s v="AVSS"/>
    <s v="0.3SQ"/>
    <s v="W"/>
    <s v="(B/B)NPS"/>
    <n v="10000"/>
    <s v="완제품"/>
    <s v="AVSS B/B 0.3SQ"/>
    <s v="A/R송장 (IN)"/>
    <n v="40000"/>
    <s v="M"/>
    <n v="132.4"/>
    <n v="0.01"/>
    <n v="1506.45"/>
  </r>
  <r>
    <x v="3"/>
    <s v="顾客"/>
    <s v="內需"/>
    <s v="-無-"/>
    <s v="C00039"/>
    <x v="15"/>
    <s v="kyungshin(안휘경신)韩国京信电子"/>
    <s v="자동차(일반)"/>
    <s v="AVSS"/>
    <n v="140018213"/>
    <s v="AVSS"/>
    <s v="0.3SQ"/>
    <s v="W/B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8220"/>
    <s v="AVSS"/>
    <s v="0.3SQ"/>
    <s v="W/O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5182"/>
    <s v="AVSS"/>
    <s v="0.3SQ"/>
    <s v="Y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8219"/>
    <s v="AVSS"/>
    <s v="0.3SQ"/>
    <s v="Y/O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5183"/>
    <s v="AVSS"/>
    <s v="0.5SQ"/>
    <s v="B"/>
    <s v="(B/B)NPS"/>
    <n v="8000"/>
    <s v="완제품"/>
    <s v="AVSS B/B 0.5SQ"/>
    <s v="A/R송장 (IN)"/>
    <n v="56000"/>
    <s v="M"/>
    <n v="280.56"/>
    <n v="0.01"/>
    <n v="2387.58"/>
  </r>
  <r>
    <x v="3"/>
    <s v="顾客"/>
    <s v="內需"/>
    <s v="-無-"/>
    <s v="C00039"/>
    <x v="15"/>
    <s v="kyungshin(안휘경신)韩国京信电子"/>
    <s v="자동차(일반)"/>
    <s v="AVSS"/>
    <n v="140020061"/>
    <s v="AVSS"/>
    <s v="0.5SQ"/>
    <s v="B/O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20062"/>
    <s v="AVSS"/>
    <s v="0.5SQ"/>
    <s v="Br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20063"/>
    <s v="AVSS"/>
    <s v="0.5SQ"/>
    <s v="Br/B"/>
    <s v="(B/B)"/>
    <n v="1000"/>
    <s v="완제품"/>
    <s v="AVSS B/B 0.5SQ"/>
    <s v="A/R송장 (IN)"/>
    <n v="1000"/>
    <s v="M"/>
    <n v="5.01"/>
    <n v="0.01"/>
    <n v="42.64"/>
  </r>
  <r>
    <x v="3"/>
    <s v="顾客"/>
    <s v="內需"/>
    <s v="-無-"/>
    <s v="C00039"/>
    <x v="15"/>
    <s v="kyungshin(안휘경신)韩国京信电子"/>
    <s v="자동차(일반)"/>
    <s v="AVSS"/>
    <n v="140000508"/>
    <s v="AVSS"/>
    <s v="0.5SQ"/>
    <s v="Br/O"/>
    <s v="(B/B)"/>
    <n v="1000"/>
    <s v="완제품"/>
    <s v="AVSS B/B 0.5SQ"/>
    <s v="A/R송장 (IN)"/>
    <n v="1000"/>
    <s v="M"/>
    <n v="5.01"/>
    <n v="0.01"/>
    <n v="42.64"/>
  </r>
  <r>
    <x v="3"/>
    <s v="顾客"/>
    <s v="內需"/>
    <s v="-無-"/>
    <s v="C00039"/>
    <x v="15"/>
    <s v="kyungshin(안휘경신)韩国京信电子"/>
    <s v="자동차(일반)"/>
    <s v="AVSS"/>
    <n v="140018228"/>
    <s v="AVSS"/>
    <s v="0.5SQ"/>
    <s v="G"/>
    <s v="(B/B)NPS"/>
    <n v="8000"/>
    <s v="완제품"/>
    <s v="AVSS B/B 0.5SQ"/>
    <s v="A/R송장 (IN)"/>
    <n v="24000"/>
    <s v="M"/>
    <n v="120.31"/>
    <n v="0.01"/>
    <n v="1023.25"/>
  </r>
  <r>
    <x v="3"/>
    <s v="顾客"/>
    <s v="內需"/>
    <s v="-無-"/>
    <s v="C00039"/>
    <x v="15"/>
    <s v="kyungshin(안휘경신)韩国京信电子"/>
    <s v="자동차(일반)"/>
    <s v="AVSS"/>
    <n v="140000535"/>
    <s v="AVSS"/>
    <s v="0.5SQ"/>
    <s v="G/O"/>
    <s v="(B/B)"/>
    <n v="1000"/>
    <s v="완제품"/>
    <s v="AVSS B/B 0.5SQ"/>
    <s v="A/R송장 (IN)"/>
    <n v="4000"/>
    <s v="M"/>
    <n v="20.04"/>
    <n v="0.01"/>
    <n v="170.54"/>
  </r>
  <r>
    <x v="3"/>
    <s v="顾客"/>
    <s v="內需"/>
    <s v="-無-"/>
    <s v="C00039"/>
    <x v="15"/>
    <s v="kyungshin(안휘경신)韩国京信电子"/>
    <s v="자동차(일반)"/>
    <s v="AVSS"/>
    <n v="140020065"/>
    <s v="AVSS"/>
    <s v="0.5SQ"/>
    <s v="Gr"/>
    <s v="(B/B)NPS"/>
    <n v="8000"/>
    <s v="완제품"/>
    <s v="AVSS B/B 0.5SQ"/>
    <s v="A/R송장 (IN)"/>
    <n v="16000"/>
    <s v="M"/>
    <n v="80.16"/>
    <n v="0.01"/>
    <n v="682.17"/>
  </r>
  <r>
    <x v="3"/>
    <s v="顾客"/>
    <s v="內需"/>
    <s v="-無-"/>
    <s v="C00039"/>
    <x v="15"/>
    <s v="kyungshin(안휘경신)韩国京信电子"/>
    <s v="자동차(일반)"/>
    <s v="AVSS"/>
    <n v="140018186"/>
    <s v="AVSS"/>
    <s v="0.5SQ"/>
    <s v="L"/>
    <s v="(B/B)NPS"/>
    <n v="8000"/>
    <s v="완제품"/>
    <s v="AVSS B/B 0.5SQ"/>
    <s v="A/R송장 (IN)"/>
    <n v="32000"/>
    <s v="M"/>
    <n v="160.32"/>
    <n v="0.01"/>
    <n v="1364.33"/>
  </r>
  <r>
    <x v="3"/>
    <s v="顾客"/>
    <s v="內需"/>
    <s v="-無-"/>
    <s v="C00039"/>
    <x v="15"/>
    <s v="kyungshin(안휘경신)韩国京信电子"/>
    <s v="자동차(일반)"/>
    <s v="AVSS"/>
    <n v="140018226"/>
    <s v="AVSS"/>
    <s v="0.5SQ"/>
    <s v="O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20069"/>
    <s v="AVSS"/>
    <s v="0.5SQ"/>
    <s v="P/B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18224"/>
    <s v="AVSS"/>
    <s v="0.5SQ"/>
    <s v="R"/>
    <s v="(B/B)NPS"/>
    <n v="8000"/>
    <s v="완제품"/>
    <s v="AVSS B/B 0.5SQ"/>
    <s v="A/R송장 (IN)"/>
    <n v="40000"/>
    <s v="M"/>
    <n v="200.4"/>
    <n v="0.01"/>
    <n v="1705.42"/>
  </r>
  <r>
    <x v="3"/>
    <s v="顾客"/>
    <s v="內需"/>
    <s v="-無-"/>
    <s v="C00039"/>
    <x v="15"/>
    <s v="kyungshin(안휘경신)韩国京信电子"/>
    <s v="자동차(일반)"/>
    <s v="AVSS"/>
    <n v="140020070"/>
    <s v="AVSS"/>
    <s v="0.5SQ"/>
    <s v="R/O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20072"/>
    <s v="AVSS"/>
    <s v="0.5SQ"/>
    <s v="W/O"/>
    <s v="(B/B)"/>
    <n v="1000"/>
    <s v="완제품"/>
    <s v="AVSS B/B 0.5SQ"/>
    <s v="A/R송장 (IN)"/>
    <n v="1000"/>
    <s v="M"/>
    <n v="5.01"/>
    <n v="0.01"/>
    <n v="42.64"/>
  </r>
  <r>
    <x v="3"/>
    <s v="顾客"/>
    <s v="內需"/>
    <s v="-無-"/>
    <s v="C00039"/>
    <x v="15"/>
    <s v="kyungshin(안휘경신)韩国京信电子"/>
    <s v="자동차(일반)"/>
    <s v="AVSS"/>
    <n v="140015184"/>
    <s v="AVSS"/>
    <s v="0.85SQ"/>
    <s v="B"/>
    <s v="(B/B)NPS"/>
    <n v="7000"/>
    <s v="완제품"/>
    <s v="AVSS B/B 0.85SQ"/>
    <s v="A/R송장 (IN)"/>
    <n v="7000"/>
    <s v="M"/>
    <n v="53.83"/>
    <n v="0.01"/>
    <n v="363.11"/>
  </r>
  <r>
    <x v="3"/>
    <s v="顾客"/>
    <s v="內需"/>
    <s v="-無-"/>
    <s v="C00039"/>
    <x v="15"/>
    <s v="kyungshin(안휘경신)韩国京信电子"/>
    <s v="자동차(일반)"/>
    <s v="AVSS"/>
    <n v="140018235"/>
    <s v="AVSS"/>
    <s v="0.85SQ"/>
    <s v="G"/>
    <s v="(B/B)NPS"/>
    <n v="7000"/>
    <s v="완제품"/>
    <s v="AVSS B/B 0.85SQ"/>
    <s v="A/R송장 (IN)"/>
    <n v="14000"/>
    <s v="M"/>
    <n v="107.66"/>
    <n v="0.01"/>
    <n v="726.22"/>
  </r>
  <r>
    <x v="3"/>
    <s v="顾客"/>
    <s v="內需"/>
    <s v="-無-"/>
    <s v="C00039"/>
    <x v="15"/>
    <s v="kyungshin(안휘경신)韩国京信电子"/>
    <s v="자동차(일반)"/>
    <s v="AVSS"/>
    <n v="140018234"/>
    <s v="AVSS"/>
    <s v="0.85SQ"/>
    <s v="Gr"/>
    <s v="(B/B)NPS"/>
    <n v="7000"/>
    <s v="완제품"/>
    <s v="AVSS B/B 0.85SQ"/>
    <s v="A/R송장 (IN)"/>
    <n v="7000"/>
    <s v="M"/>
    <n v="53.83"/>
    <n v="0.01"/>
    <n v="363.11"/>
  </r>
  <r>
    <x v="3"/>
    <s v="顾客"/>
    <s v="內需"/>
    <s v="-無-"/>
    <s v="C00039"/>
    <x v="15"/>
    <s v="kyungshin(안휘경신)韩国京信电子"/>
    <s v="자동차(일반)"/>
    <s v="AVSS"/>
    <n v="140018231"/>
    <s v="AVSS"/>
    <s v="0.85SQ"/>
    <s v="P"/>
    <s v="(B/B)NPS"/>
    <n v="7000"/>
    <s v="완제품"/>
    <s v="AVSS B/B 0.85SQ"/>
    <s v="A/R송장 (IN)"/>
    <n v="7000"/>
    <s v="M"/>
    <n v="53.83"/>
    <n v="0.01"/>
    <n v="363.11"/>
  </r>
  <r>
    <x v="3"/>
    <s v="顾客"/>
    <s v="內需"/>
    <s v="-無-"/>
    <s v="C00039"/>
    <x v="15"/>
    <s v="kyungshin(안휘경신)韩国京信电子"/>
    <s v="자동차(일반)"/>
    <s v="AVSS"/>
    <n v="140018229"/>
    <s v="AVSS"/>
    <s v="0.85SQ"/>
    <s v="W"/>
    <s v="(B/B)NPS"/>
    <n v="7000"/>
    <s v="완제품"/>
    <s v="AVSS B/B 0.85SQ"/>
    <s v="A/R송장 (IN)"/>
    <n v="7000"/>
    <s v="M"/>
    <n v="53.83"/>
    <n v="0.01"/>
    <n v="363.11"/>
  </r>
  <r>
    <x v="3"/>
    <s v="顾客"/>
    <s v="內需"/>
    <s v="-無-"/>
    <s v="C00039"/>
    <x v="15"/>
    <s v="kyungshin(안휘경신)韩国京信电子"/>
    <s v="자동차(일반)"/>
    <s v="AVSS"/>
    <n v="140019904"/>
    <s v="AVSS"/>
    <s v="1.25SQ"/>
    <s v="B"/>
    <s v="(B/B)NPS"/>
    <n v="5000"/>
    <s v="완제품"/>
    <s v="AVSS B/B 1.25SQ"/>
    <s v="A/R송장 (IN)"/>
    <n v="20000"/>
    <s v="M"/>
    <n v="225.4"/>
    <n v="0.01"/>
    <n v="1179.58"/>
  </r>
  <r>
    <x v="3"/>
    <s v="顾客"/>
    <s v="內需"/>
    <s v="-無-"/>
    <s v="C00039"/>
    <x v="15"/>
    <s v="kyungshin(안휘경신)韩国京信电子"/>
    <s v="자동차(일반)"/>
    <s v="AVSS"/>
    <n v="140000752"/>
    <s v="AVSS"/>
    <s v="1.25SQ"/>
    <s v="B/O"/>
    <s v="(B/B)"/>
    <n v="700"/>
    <s v="완제품"/>
    <s v="AVSS B/B 1.25SQ"/>
    <s v="A/R송장 (IN)"/>
    <n v="700"/>
    <s v="M"/>
    <n v="7.89"/>
    <n v="0.01"/>
    <n v="41.29"/>
  </r>
  <r>
    <x v="3"/>
    <s v="顾客"/>
    <s v="內需"/>
    <s v="-無-"/>
    <s v="C00039"/>
    <x v="15"/>
    <s v="kyungshin(안휘경신)韩国京信电子"/>
    <s v="자동차(일반)"/>
    <s v="AVSS"/>
    <n v="140019867"/>
    <s v="AVSS"/>
    <s v="1.25SQ"/>
    <s v="Gr"/>
    <s v="(B/B)NPS"/>
    <n v="5000"/>
    <s v="완제품"/>
    <s v="AVSS B/B 1.25SQ"/>
    <s v="A/R송장 (IN)"/>
    <n v="5600"/>
    <s v="M"/>
    <n v="63.11"/>
    <n v="0.01"/>
    <n v="330.28"/>
  </r>
  <r>
    <x v="3"/>
    <s v="顾客"/>
    <s v="內需"/>
    <s v="-無-"/>
    <s v="C00039"/>
    <x v="15"/>
    <s v="kyungshin(안휘경신)韩国京信电子"/>
    <s v="자동차(일반)"/>
    <s v="AVSS"/>
    <n v="140019905"/>
    <s v="AVSS"/>
    <s v="1.25SQ"/>
    <s v="R"/>
    <s v="(B/B)NPS"/>
    <n v="5000"/>
    <s v="완제품"/>
    <s v="AVSS B/B 1.25SQ"/>
    <s v="A/R송장 (IN)"/>
    <n v="10000"/>
    <s v="M"/>
    <n v="112.7"/>
    <n v="0.01"/>
    <n v="589.79"/>
  </r>
  <r>
    <x v="3"/>
    <s v="顾客"/>
    <s v="內需"/>
    <s v="-無-"/>
    <s v="C00039"/>
    <x v="15"/>
    <s v="kyungshin(안휘경신)韩国京信电子"/>
    <s v="자동차(일반)"/>
    <s v="AVSS"/>
    <n v="140019866"/>
    <s v="AVSS"/>
    <s v="1.25SQ"/>
    <s v="W"/>
    <s v="(B/B)NPS"/>
    <n v="5000"/>
    <s v="완제품"/>
    <s v="AVSS B/B 1.25SQ"/>
    <s v="A/R송장 (IN)"/>
    <n v="5000"/>
    <s v="M"/>
    <n v="56.35"/>
    <n v="0.01"/>
    <n v="294.89"/>
  </r>
  <r>
    <x v="3"/>
    <s v="顾客"/>
    <s v="內需"/>
    <s v="-無-"/>
    <s v="C00039"/>
    <x v="15"/>
    <s v="kyungshin(안휘경신)韩国京信电子"/>
    <s v="자동차(일반)"/>
    <s v="AVSS"/>
    <n v="140019865"/>
    <s v="AVSS"/>
    <s v="2SQ"/>
    <s v="B"/>
    <s v="(B/B)NPS"/>
    <n v="3000"/>
    <s v="완제품"/>
    <s v="AVSS B/B 2SQ"/>
    <s v="A/R송장 (IN)"/>
    <n v="9000"/>
    <s v="M"/>
    <n v="163.44"/>
    <n v="0.01"/>
    <n v="709.88"/>
  </r>
  <r>
    <x v="3"/>
    <s v="顾客"/>
    <s v="內需"/>
    <s v="-無-"/>
    <s v="C00039"/>
    <x v="15"/>
    <s v="kyungshin(안휘경신)韩国京信电子"/>
    <s v="자동차(일반)"/>
    <s v="AVSS"/>
    <n v="140020091"/>
    <s v="AVSS"/>
    <s v="2SQ"/>
    <s v="O"/>
    <s v="(B/B)NPS"/>
    <n v="3000"/>
    <s v="완제품"/>
    <s v="AVSS B/B 2SQ"/>
    <s v="A/R송장 (IN)"/>
    <n v="3000"/>
    <s v="M"/>
    <n v="54.48"/>
    <n v="0.01"/>
    <n v="236.63"/>
  </r>
  <r>
    <x v="3"/>
    <s v="顾客"/>
    <s v="內需"/>
    <s v="-無-"/>
    <s v="C00039"/>
    <x v="15"/>
    <s v="kyungshin(안휘경신)韩国京信电子"/>
    <s v="자동차(일반)"/>
    <s v="AVSS"/>
    <n v="140019863"/>
    <s v="AVSS"/>
    <s v="2SQ"/>
    <s v="R"/>
    <s v="(B/B)NPS"/>
    <n v="3000"/>
    <s v="완제품"/>
    <s v="AVSS B/B 2SQ"/>
    <s v="A/R송장 (IN)"/>
    <n v="3000"/>
    <s v="M"/>
    <n v="54.48"/>
    <n v="0.01"/>
    <n v="236.63"/>
  </r>
  <r>
    <x v="3"/>
    <s v="顾客"/>
    <s v="內需"/>
    <s v="-無-"/>
    <s v="C00039"/>
    <x v="15"/>
    <s v="kyungshin(안휘경신)韩国京信电子"/>
    <s v="자동차(일반)"/>
    <s v="AVSS"/>
    <n v="140015173"/>
    <s v="AVSS"/>
    <s v="0.3SQ"/>
    <s v="B"/>
    <s v="(B/B)NPS"/>
    <n v="10000"/>
    <s v="완제품"/>
    <s v="AVSS B/B 0.3SQ"/>
    <s v="A/R송장 (IN)"/>
    <n v="146000"/>
    <s v="M"/>
    <n v="483.26"/>
    <n v="0.01"/>
    <n v="5498.55"/>
  </r>
  <r>
    <x v="3"/>
    <s v="顾客"/>
    <s v="內需"/>
    <s v="-無-"/>
    <s v="C00039"/>
    <x v="15"/>
    <s v="kyungshin(안휘경신)韩国京信电子"/>
    <s v="자동차(일반)"/>
    <s v="AVSS"/>
    <n v="140015174"/>
    <s v="AVSS"/>
    <s v="0.3SQ"/>
    <s v="Br"/>
    <s v="(B/B)NPS"/>
    <n v="10000"/>
    <s v="완제품"/>
    <s v="AVSS B/B 0.3SQ"/>
    <s v="A/R송장 (IN)"/>
    <n v="60000"/>
    <s v="M"/>
    <n v="198.6"/>
    <n v="0.01"/>
    <n v="2259.6799999999998"/>
  </r>
  <r>
    <x v="3"/>
    <s v="顾客"/>
    <s v="內需"/>
    <s v="-無-"/>
    <s v="C00039"/>
    <x v="15"/>
    <s v="kyungshin(안휘경신)韩国京信电子"/>
    <s v="자동차(일반)"/>
    <s v="AVSS"/>
    <n v="140015176"/>
    <s v="AVSS"/>
    <s v="0.3SQ"/>
    <s v="G"/>
    <s v="(B/B)NPS"/>
    <n v="10000"/>
    <s v="완제품"/>
    <s v="AVSS B/B 0.3SQ"/>
    <s v="A/R송장 (IN)"/>
    <n v="60000"/>
    <s v="M"/>
    <n v="198.6"/>
    <n v="0.01"/>
    <n v="2259.6799999999998"/>
  </r>
  <r>
    <x v="3"/>
    <s v="顾客"/>
    <s v="內需"/>
    <s v="-無-"/>
    <s v="C00039"/>
    <x v="15"/>
    <s v="kyungshin(안휘경신)韩国京信电子"/>
    <s v="자동차(일반)"/>
    <s v="AVSS"/>
    <n v="140018210"/>
    <s v="AVSS"/>
    <s v="0.3SQ"/>
    <s v="G/O"/>
    <s v="(B/B)NPS"/>
    <n v="10000"/>
    <s v="완제품"/>
    <s v="AVSS B/B 0.3SQ"/>
    <s v="A/R송장 (IN)"/>
    <n v="30000"/>
    <s v="M"/>
    <n v="99.3"/>
    <n v="0.01"/>
    <n v="1129.8399999999999"/>
  </r>
  <r>
    <x v="3"/>
    <s v="顾客"/>
    <s v="內需"/>
    <s v="-無-"/>
    <s v="C00039"/>
    <x v="15"/>
    <s v="kyungshin(안휘경신)韩国京信电子"/>
    <s v="자동차(일반)"/>
    <s v="AVSS"/>
    <n v="140015177"/>
    <s v="AVSS"/>
    <s v="0.3SQ"/>
    <s v="Gr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8214"/>
    <s v="AVSS"/>
    <s v="0.3SQ"/>
    <s v="Gr/B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140000"/>
    <s v="M"/>
    <n v="463.4"/>
    <n v="0.01"/>
    <n v="5272.58"/>
  </r>
  <r>
    <x v="3"/>
    <s v="顾客"/>
    <s v="內需"/>
    <s v="-無-"/>
    <s v="C00039"/>
    <x v="15"/>
    <s v="kyungshin(안휘경신)韩国京信电子"/>
    <s v="자동차(일반)"/>
    <s v="AVSS"/>
    <n v="140018211"/>
    <s v="AVSS"/>
    <s v="0.3SQ"/>
    <s v="L/O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5179"/>
    <s v="AVSS"/>
    <s v="0.3SQ"/>
    <s v="O"/>
    <s v="(B/B)NPS"/>
    <n v="10000"/>
    <s v="완제품"/>
    <s v="AVSS B/B 0.3SQ"/>
    <s v="A/R송장 (IN)"/>
    <n v="50000"/>
    <s v="M"/>
    <n v="165.5"/>
    <n v="0.01"/>
    <n v="1883.06"/>
  </r>
  <r>
    <x v="3"/>
    <s v="顾客"/>
    <s v="內需"/>
    <s v="-無-"/>
    <s v="C00039"/>
    <x v="15"/>
    <s v="kyungshin(안휘경신)韩国京信电子"/>
    <s v="자동차(일반)"/>
    <s v="AVSS"/>
    <n v="140018216"/>
    <s v="AVSS"/>
    <s v="0.3SQ"/>
    <s v="P"/>
    <s v="(B/B)NPS"/>
    <n v="10000"/>
    <s v="완제품"/>
    <s v="AVSS B/B 0.3SQ"/>
    <s v="A/R송장 (IN)"/>
    <n v="60000"/>
    <s v="M"/>
    <n v="198.6"/>
    <n v="0.01"/>
    <n v="2259.6799999999998"/>
  </r>
  <r>
    <x v="3"/>
    <s v="顾客"/>
    <s v="內需"/>
    <s v="-無-"/>
    <s v="C00039"/>
    <x v="15"/>
    <s v="kyungshin(안휘경신)韩国京信电子"/>
    <s v="자동차(일반)"/>
    <s v="AVSS"/>
    <n v="140015181"/>
    <s v="AVSS"/>
    <s v="0.3SQ"/>
    <s v="W"/>
    <s v="(B/B)NPS"/>
    <n v="10000"/>
    <s v="완제품"/>
    <s v="AVSS B/B 0.3SQ"/>
    <s v="A/R송장 (IN)"/>
    <n v="70000"/>
    <s v="M"/>
    <n v="231.7"/>
    <n v="0.01"/>
    <n v="2636.29"/>
  </r>
  <r>
    <x v="3"/>
    <s v="顾客"/>
    <s v="內需"/>
    <s v="-無-"/>
    <s v="C00039"/>
    <x v="15"/>
    <s v="kyungshin(안휘경신)韩国京信电子"/>
    <s v="자동차(일반)"/>
    <s v="AVSS"/>
    <n v="140015182"/>
    <s v="AVSS"/>
    <s v="0.3SQ"/>
    <s v="Y"/>
    <s v="(B/B)NPS"/>
    <n v="10000"/>
    <s v="완제품"/>
    <s v="AVSS B/B 0.3SQ"/>
    <s v="A/R송장 (IN)"/>
    <n v="100000"/>
    <s v="M"/>
    <n v="331"/>
    <n v="0.01"/>
    <n v="3766.13"/>
  </r>
  <r>
    <x v="3"/>
    <s v="顾客"/>
    <s v="內需"/>
    <s v="-無-"/>
    <s v="C00039"/>
    <x v="15"/>
    <s v="kyungshin(안휘경신)韩国京信电子"/>
    <s v="자동차(일반)"/>
    <s v="AVSS"/>
    <n v="140015180"/>
    <s v="AVSS"/>
    <s v="0.3SQ"/>
    <s v="R"/>
    <s v="(B/B)NPS"/>
    <n v="10000"/>
    <s v="완제품"/>
    <s v="AVSS B/B 0.3SQ"/>
    <s v="A/R송장 (IN)"/>
    <n v="100000"/>
    <s v="M"/>
    <n v="331"/>
    <n v="0.01"/>
    <n v="3766.13"/>
  </r>
  <r>
    <x v="3"/>
    <s v="顾客"/>
    <s v="內需"/>
    <s v="-無-"/>
    <s v="C00039"/>
    <x v="15"/>
    <s v="kyungshin(안휘경신)韩国京信电子"/>
    <s v="자동차(일반)"/>
    <s v="AVSS"/>
    <n v="140018250"/>
    <s v="AVSS"/>
    <s v="0.3SQ"/>
    <s v="R/B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20068"/>
    <s v="AVSS"/>
    <s v="0.5SQ"/>
    <s v="O/B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18187"/>
    <s v="AVSS"/>
    <s v="0.5SQ"/>
    <s v="R/B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20062"/>
    <s v="AVSS"/>
    <s v="0.5SQ"/>
    <s v="Br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00481"/>
    <s v="AVSS"/>
    <s v="0.5SQ"/>
    <s v="Gr/B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18188"/>
    <s v="AVSS"/>
    <s v="0.5SQ"/>
    <s v="Gr/O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20073"/>
    <s v="AVSS"/>
    <s v="0.5SQ"/>
    <s v="Y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20074"/>
    <s v="AVSS"/>
    <s v="0.5SQ"/>
    <s v="Y/B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18227"/>
    <s v="AVSS"/>
    <s v="0.5SQ"/>
    <s v="P"/>
    <s v="(B/B)NPS"/>
    <n v="8000"/>
    <s v="완제품"/>
    <s v="AVSS B/B 0.5SQ"/>
    <s v="A/R송장 (IN)"/>
    <n v="32000"/>
    <s v="M"/>
    <n v="160.32"/>
    <n v="0.01"/>
    <n v="1364.33"/>
  </r>
  <r>
    <x v="3"/>
    <s v="顾客"/>
    <s v="內需"/>
    <s v="-無-"/>
    <s v="C00039"/>
    <x v="15"/>
    <s v="kyungshin(안휘경신)韩国京信电子"/>
    <s v="자동차(일반)"/>
    <s v="AVSS"/>
    <n v="140018225"/>
    <s v="AVSS"/>
    <s v="0.5SQ"/>
    <s v="W"/>
    <s v="(B/B)NPS"/>
    <n v="8000"/>
    <s v="완제품"/>
    <s v="AVSS B/B 0.5SQ"/>
    <s v="A/R송장 (IN)"/>
    <n v="16000"/>
    <s v="M"/>
    <n v="80.16"/>
    <n v="0.01"/>
    <n v="682.17"/>
  </r>
  <r>
    <x v="3"/>
    <s v="顾客"/>
    <s v="內需"/>
    <s v="-無-"/>
    <s v="C00039"/>
    <x v="15"/>
    <s v="kyungshin(안휘경신)韩国京信电子"/>
    <s v="자동차(일반)"/>
    <s v="AVSS"/>
    <n v="140015184"/>
    <s v="AVSS"/>
    <s v="0.85SQ"/>
    <s v="B"/>
    <s v="(B/B)NPS"/>
    <n v="7000"/>
    <s v="완제품"/>
    <s v="AVSS B/B 0.85SQ"/>
    <s v="A/R송장 (IN)"/>
    <n v="21000"/>
    <s v="M"/>
    <n v="161.49"/>
    <n v="0.01"/>
    <n v="1089.33"/>
  </r>
  <r>
    <x v="3"/>
    <s v="顾客"/>
    <s v="內需"/>
    <s v="-無-"/>
    <s v="C00039"/>
    <x v="15"/>
    <s v="kyungshin(안휘경신)韩国京信电子"/>
    <s v="자동차(일반)"/>
    <s v="AVSS"/>
    <n v="140018230"/>
    <s v="AVSS"/>
    <s v="0.85SQ"/>
    <s v="R"/>
    <s v="(B/B)NPS"/>
    <n v="7000"/>
    <s v="완제품"/>
    <s v="AVSS B/B 0.85SQ"/>
    <s v="A/R송장 (IN)"/>
    <n v="14000"/>
    <s v="M"/>
    <n v="107.66"/>
    <n v="0.01"/>
    <n v="726.22"/>
  </r>
  <r>
    <x v="3"/>
    <s v="顾客"/>
    <s v="內需"/>
    <s v="-無-"/>
    <s v="C00039"/>
    <x v="15"/>
    <s v="kyungshin(안휘경신)韩国京信电子"/>
    <s v="자동차(일반)"/>
    <s v="AVSS"/>
    <n v="140018229"/>
    <s v="AVSS"/>
    <s v="0.85SQ"/>
    <s v="W"/>
    <s v="(B/B)NPS"/>
    <n v="7000"/>
    <s v="완제품"/>
    <s v="AVSS B/B 0.85SQ"/>
    <s v="A/R송장 (IN)"/>
    <n v="7000"/>
    <s v="M"/>
    <n v="53.83"/>
    <n v="0.01"/>
    <n v="363.11"/>
  </r>
  <r>
    <x v="3"/>
    <s v="顾客"/>
    <s v="內需"/>
    <s v="-無-"/>
    <s v="C00039"/>
    <x v="15"/>
    <s v="kyungshin(안휘경신)韩国京信电子"/>
    <s v="자동차(일반)"/>
    <s v="AVSS"/>
    <n v="140019869"/>
    <s v="AVSS"/>
    <s v="1.25SQ"/>
    <s v="L"/>
    <s v="(B/B)NPS"/>
    <n v="5000"/>
    <s v="완제품"/>
    <s v="AVSS B/B 1.25SQ"/>
    <s v="A/R송장 (IN)"/>
    <n v="10000"/>
    <s v="M"/>
    <n v="112.7"/>
    <n v="0.01"/>
    <n v="589.79"/>
  </r>
  <r>
    <x v="3"/>
    <s v="顾客"/>
    <s v="內需"/>
    <s v="-無-"/>
    <s v="C00039"/>
    <x v="15"/>
    <s v="kyungshin(안휘경신)韩国京信电子"/>
    <s v="자동차(일반)"/>
    <s v="AVSS"/>
    <n v="140019905"/>
    <s v="AVSS"/>
    <s v="1.25SQ"/>
    <s v="R"/>
    <s v="(B/B)NPS"/>
    <n v="5000"/>
    <s v="완제품"/>
    <s v="AVSS B/B 1.25SQ"/>
    <s v="A/R송장 (IN)"/>
    <n v="5000"/>
    <s v="M"/>
    <n v="56.35"/>
    <n v="0.01"/>
    <n v="294.89"/>
  </r>
  <r>
    <x v="3"/>
    <s v="顾客"/>
    <s v="內需"/>
    <s v="-無-"/>
    <s v="C00039"/>
    <x v="15"/>
    <s v="kyungshin(안휘경신)韩国京信电子"/>
    <s v="자동차(일반)"/>
    <s v="AVSS"/>
    <n v="140019866"/>
    <s v="AVSS"/>
    <s v="1.25SQ"/>
    <s v="W"/>
    <s v="(B/B)NPS"/>
    <n v="5000"/>
    <s v="완제품"/>
    <s v="AVSS B/B 1.25SQ"/>
    <s v="A/R송장 (IN)"/>
    <n v="10000"/>
    <s v="M"/>
    <n v="112.7"/>
    <n v="0.01"/>
    <n v="589.79"/>
  </r>
  <r>
    <x v="3"/>
    <s v="顾客"/>
    <s v="內需"/>
    <s v="-無-"/>
    <s v="C00039"/>
    <x v="15"/>
    <s v="kyungshin(안휘경신)韩国京信电子"/>
    <s v="자동차(일반)"/>
    <s v="AVSS"/>
    <n v="140019938"/>
    <s v="AVSS"/>
    <s v="1.25SQ"/>
    <s v="Y"/>
    <s v="(B/B)NPS"/>
    <n v="5000"/>
    <s v="완제품"/>
    <s v="AVSS B/B 1.25SQ"/>
    <s v="A/R송장 (IN)"/>
    <n v="10000"/>
    <s v="M"/>
    <n v="112.7"/>
    <n v="0.01"/>
    <n v="589.79"/>
  </r>
  <r>
    <x v="3"/>
    <s v="顾客"/>
    <s v="內需"/>
    <s v="-無-"/>
    <s v="C00039"/>
    <x v="15"/>
    <s v="kyungshin(안휘경신)韩国京信电子"/>
    <s v="자동차(일반)"/>
    <s v="AVSS"/>
    <n v="140019864"/>
    <s v="AVSS"/>
    <s v="2SQ"/>
    <s v="L"/>
    <s v="(B/B)NPS"/>
    <n v="3000"/>
    <s v="완제품"/>
    <s v="AVSS B/B 2SQ"/>
    <s v="A/R송장 (IN)"/>
    <n v="6000"/>
    <s v="M"/>
    <n v="108.96"/>
    <n v="0.01"/>
    <n v="473.25"/>
  </r>
  <r>
    <x v="3"/>
    <s v="顾客"/>
    <s v="內需"/>
    <s v="-無-"/>
    <s v="C00039"/>
    <x v="15"/>
    <s v="kyungshin(안휘경신)韩国京信电子"/>
    <s v="자동차(일반)"/>
    <s v="AVSS"/>
    <n v="140020094"/>
    <s v="AVSS"/>
    <s v="2SQ"/>
    <s v="W"/>
    <s v="(B/B)NPS"/>
    <n v="3000"/>
    <s v="완제품"/>
    <s v="AVSS B/B 2SQ"/>
    <s v="A/R송장 (IN)"/>
    <n v="3000"/>
    <s v="M"/>
    <n v="54.48"/>
    <n v="0.01"/>
    <n v="236.63"/>
  </r>
  <r>
    <x v="3"/>
    <s v="顾客"/>
    <s v="內需"/>
    <s v="-無-"/>
    <s v="C00039"/>
    <x v="15"/>
    <s v="kyungshin(안휘경신)韩国京信电子"/>
    <s v="자동차(일반)"/>
    <s v="AVSS"/>
    <n v="140015173"/>
    <s v="AVSS"/>
    <s v="0.3SQ"/>
    <s v="B"/>
    <s v="(B/B)NPS"/>
    <n v="10000"/>
    <s v="완제품"/>
    <s v="AVSS B/B 0.3SQ"/>
    <s v="A/R송장 (IN)"/>
    <n v="50000"/>
    <s v="M"/>
    <n v="165.5"/>
    <n v="0.01"/>
    <n v="1883.06"/>
  </r>
  <r>
    <x v="3"/>
    <s v="顾客"/>
    <s v="內需"/>
    <s v="-無-"/>
    <s v="C00039"/>
    <x v="15"/>
    <s v="kyungshin(안휘경신)韩国京信电子"/>
    <s v="자동차(일반)"/>
    <s v="AVSS"/>
    <n v="140015174"/>
    <s v="AVSS"/>
    <s v="0.3SQ"/>
    <s v="Br"/>
    <s v="(B/B)NPS"/>
    <n v="10000"/>
    <s v="완제품"/>
    <s v="AVSS B/B 0.3SQ"/>
    <s v="A/R송장 (IN)"/>
    <n v="40000"/>
    <s v="M"/>
    <n v="132.4"/>
    <n v="0.01"/>
    <n v="1506.45"/>
  </r>
  <r>
    <x v="3"/>
    <s v="顾客"/>
    <s v="內需"/>
    <s v="-無-"/>
    <s v="C00039"/>
    <x v="15"/>
    <s v="kyungshin(안휘경신)韩国京信电子"/>
    <s v="자동차(일반)"/>
    <s v="AVSS"/>
    <n v="140015176"/>
    <s v="AVSS"/>
    <s v="0.3SQ"/>
    <s v="G"/>
    <s v="(B/B)NPS"/>
    <n v="10000"/>
    <s v="완제품"/>
    <s v="AVSS B/B 0.3SQ"/>
    <s v="A/R송장 (IN)"/>
    <n v="40000"/>
    <s v="M"/>
    <n v="132.4"/>
    <n v="0.01"/>
    <n v="1506.45"/>
  </r>
  <r>
    <x v="3"/>
    <s v="顾客"/>
    <s v="內需"/>
    <s v="-無-"/>
    <s v="C00039"/>
    <x v="15"/>
    <s v="kyungshin(안휘경신)韩国京信电子"/>
    <s v="자동차(일반)"/>
    <s v="AVSS"/>
    <n v="140018217"/>
    <s v="AVSS"/>
    <s v="0.3SQ"/>
    <s v="G/B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8210"/>
    <s v="AVSS"/>
    <s v="0.3SQ"/>
    <s v="G/O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5177"/>
    <s v="AVSS"/>
    <s v="0.3SQ"/>
    <s v="Gr"/>
    <s v="(B/B)NPS"/>
    <n v="10000"/>
    <s v="완제품"/>
    <s v="AVSS B/B 0.3SQ"/>
    <s v="A/R송장 (IN)"/>
    <n v="40000"/>
    <s v="M"/>
    <n v="132.4"/>
    <n v="0.01"/>
    <n v="1506.45"/>
  </r>
  <r>
    <x v="3"/>
    <s v="顾客"/>
    <s v="內需"/>
    <s v="-無-"/>
    <s v="C00039"/>
    <x v="15"/>
    <s v="kyungshin(안휘경신)韩国京信电子"/>
    <s v="자동차(일반)"/>
    <s v="AVSS"/>
    <n v="140018214"/>
    <s v="AVSS"/>
    <s v="0.3SQ"/>
    <s v="Gr/B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8252"/>
    <s v="AVSS"/>
    <s v="0.3SQ"/>
    <s v="Gr/O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40000"/>
    <s v="M"/>
    <n v="132.4"/>
    <n v="0.01"/>
    <n v="1506.45"/>
  </r>
  <r>
    <x v="3"/>
    <s v="顾客"/>
    <s v="內需"/>
    <s v="-無-"/>
    <s v="C00039"/>
    <x v="15"/>
    <s v="kyungshin(안휘경신)韩国京信电子"/>
    <s v="자동차(일반)"/>
    <s v="AVSS"/>
    <n v="140018209"/>
    <s v="AVSS"/>
    <s v="0.3SQ"/>
    <s v="L/B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8211"/>
    <s v="AVSS"/>
    <s v="0.3SQ"/>
    <s v="L/O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5179"/>
    <s v="AVSS"/>
    <s v="0.3SQ"/>
    <s v="O"/>
    <s v="(B/B)NPS"/>
    <n v="10000"/>
    <s v="완제품"/>
    <s v="AVSS B/B 0.3SQ"/>
    <s v="A/R송장 (IN)"/>
    <n v="59400"/>
    <s v="M"/>
    <n v="196.61"/>
    <n v="0.01"/>
    <n v="2237.08"/>
  </r>
  <r>
    <x v="3"/>
    <s v="顾客"/>
    <s v="內需"/>
    <s v="-無-"/>
    <s v="C00039"/>
    <x v="15"/>
    <s v="kyungshin(안휘경신)韩国京信电子"/>
    <s v="자동차(일반)"/>
    <s v="AVSS"/>
    <n v="140018251"/>
    <s v="AVSS"/>
    <s v="0.3SQ"/>
    <s v="O/B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8216"/>
    <s v="AVSS"/>
    <s v="0.3SQ"/>
    <s v="P"/>
    <s v="(B/B)NPS"/>
    <n v="10000"/>
    <s v="완제품"/>
    <s v="AVSS B/B 0.3SQ"/>
    <s v="A/R송장 (IN)"/>
    <n v="40000"/>
    <s v="M"/>
    <n v="132.4"/>
    <n v="0.01"/>
    <n v="1506.45"/>
  </r>
  <r>
    <x v="3"/>
    <s v="顾客"/>
    <s v="內需"/>
    <s v="-無-"/>
    <s v="C00039"/>
    <x v="15"/>
    <s v="kyungshin(안휘경신)韩国京信电子"/>
    <s v="자동차(일반)"/>
    <s v="AVSS"/>
    <n v="140015180"/>
    <s v="AVSS"/>
    <s v="0.3SQ"/>
    <s v="R"/>
    <s v="(B/B)NPS"/>
    <n v="10000"/>
    <s v="완제품"/>
    <s v="AVSS B/B 0.3SQ"/>
    <s v="A/R송장 (IN)"/>
    <n v="40000"/>
    <s v="M"/>
    <n v="132.4"/>
    <n v="0.01"/>
    <n v="1506.45"/>
  </r>
  <r>
    <x v="3"/>
    <s v="顾客"/>
    <s v="內需"/>
    <s v="-無-"/>
    <s v="C00039"/>
    <x v="15"/>
    <s v="kyungshin(안휘경신)韩国京信电子"/>
    <s v="자동차(일반)"/>
    <s v="AVSS"/>
    <n v="140018250"/>
    <s v="AVSS"/>
    <s v="0.3SQ"/>
    <s v="R/B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8221"/>
    <s v="AVSS"/>
    <s v="0.3SQ"/>
    <s v="R/O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81"/>
    <s v="AVSS"/>
    <s v="0.3SQ"/>
    <s v="W"/>
    <s v="(B/B)NPS"/>
    <n v="10000"/>
    <s v="완제품"/>
    <s v="AVSS B/B 0.3SQ"/>
    <s v="A/R송장 (IN)"/>
    <n v="40000"/>
    <s v="M"/>
    <n v="132.4"/>
    <n v="0.01"/>
    <n v="1506.45"/>
  </r>
  <r>
    <x v="3"/>
    <s v="顾客"/>
    <s v="內需"/>
    <s v="-無-"/>
    <s v="C00039"/>
    <x v="15"/>
    <s v="kyungshin(안휘경신)韩国京信电子"/>
    <s v="자동차(일반)"/>
    <s v="AVSS"/>
    <n v="140015182"/>
    <s v="AVSS"/>
    <s v="0.3SQ"/>
    <s v="Y"/>
    <s v="(B/B)NPS"/>
    <n v="10000"/>
    <s v="완제품"/>
    <s v="AVSS B/B 0.3SQ"/>
    <s v="A/R송장 (IN)"/>
    <n v="40000"/>
    <s v="M"/>
    <n v="132.4"/>
    <n v="0.01"/>
    <n v="1506.45"/>
  </r>
  <r>
    <x v="3"/>
    <s v="顾客"/>
    <s v="內需"/>
    <s v="-無-"/>
    <s v="C00039"/>
    <x v="15"/>
    <s v="kyungshin(안휘경신)韩国京信电子"/>
    <s v="자동차(일반)"/>
    <s v="AVSS"/>
    <n v="140018212"/>
    <s v="AVSS"/>
    <s v="0.3SQ"/>
    <s v="Y/B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5183"/>
    <s v="AVSS"/>
    <s v="0.5SQ"/>
    <s v="B"/>
    <s v="(B/B)NPS"/>
    <n v="8000"/>
    <s v="완제품"/>
    <s v="AVSS B/B 0.5SQ"/>
    <s v="A/R송장 (IN)"/>
    <n v="16000"/>
    <s v="M"/>
    <n v="80.16"/>
    <n v="0.01"/>
    <n v="682.17"/>
  </r>
  <r>
    <x v="3"/>
    <s v="顾客"/>
    <s v="內需"/>
    <s v="-無-"/>
    <s v="C00039"/>
    <x v="15"/>
    <s v="kyungshin(안휘경신)韩国京信电子"/>
    <s v="자동차(일반)"/>
    <s v="AVSS"/>
    <n v="140020062"/>
    <s v="AVSS"/>
    <s v="0.5SQ"/>
    <s v="Br"/>
    <s v="(B/B)NPS"/>
    <n v="8000"/>
    <s v="완제품"/>
    <s v="AVSS B/B 0.5SQ"/>
    <s v="A/R송장 (IN)"/>
    <n v="16000"/>
    <s v="M"/>
    <n v="80.16"/>
    <n v="0.01"/>
    <n v="682.17"/>
  </r>
  <r>
    <x v="3"/>
    <s v="顾客"/>
    <s v="內需"/>
    <s v="-無-"/>
    <s v="C00039"/>
    <x v="15"/>
    <s v="kyungshin(안휘경신)韩国京信电子"/>
    <s v="자동차(일반)"/>
    <s v="AVSS"/>
    <n v="140020063"/>
    <s v="AVSS"/>
    <s v="0.5SQ"/>
    <s v="Br/B"/>
    <s v="(B/B)"/>
    <n v="1000"/>
    <s v="완제품"/>
    <s v="AVSS B/B 0.5SQ"/>
    <s v="A/R송장 (IN)"/>
    <n v="4000"/>
    <s v="M"/>
    <n v="20.04"/>
    <n v="0.01"/>
    <n v="170.54"/>
  </r>
  <r>
    <x v="3"/>
    <s v="顾客"/>
    <s v="內需"/>
    <s v="-無-"/>
    <s v="C00039"/>
    <x v="15"/>
    <s v="kyungshin(안휘경신)韩国京信电子"/>
    <s v="자동차(일반)"/>
    <s v="AVSS"/>
    <n v="140018188"/>
    <s v="AVSS"/>
    <s v="0.5SQ"/>
    <s v="Gr/O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20066"/>
    <s v="AVSS"/>
    <s v="0.5SQ"/>
    <s v="L/B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20067"/>
    <s v="AVSS"/>
    <s v="0.5SQ"/>
    <s v="L/O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18226"/>
    <s v="AVSS"/>
    <s v="0.5SQ"/>
    <s v="O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18227"/>
    <s v="AVSS"/>
    <s v="0.5SQ"/>
    <s v="P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18187"/>
    <s v="AVSS"/>
    <s v="0.5SQ"/>
    <s v="R/B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20073"/>
    <s v="AVSS"/>
    <s v="0.5SQ"/>
    <s v="Y"/>
    <s v="(B/B)NPS"/>
    <n v="8000"/>
    <s v="완제품"/>
    <s v="AVSS B/B 0.5SQ"/>
    <s v="A/R송장 (IN)"/>
    <n v="16000"/>
    <s v="M"/>
    <n v="80.16"/>
    <n v="0.01"/>
    <n v="682.17"/>
  </r>
  <r>
    <x v="3"/>
    <s v="顾客"/>
    <s v="內需"/>
    <s v="-無-"/>
    <s v="C00039"/>
    <x v="15"/>
    <s v="kyungshin(안휘경신)韩国京信电子"/>
    <s v="자동차(일반)"/>
    <s v="AVSS"/>
    <n v="140015184"/>
    <s v="AVSS"/>
    <s v="0.85SQ"/>
    <s v="B"/>
    <s v="(B/B)NPS"/>
    <n v="7000"/>
    <s v="완제품"/>
    <s v="AVSS B/B 0.85SQ"/>
    <s v="A/R송장 (IN)"/>
    <n v="21000"/>
    <s v="M"/>
    <n v="161.49"/>
    <n v="0.01"/>
    <n v="1089.33"/>
  </r>
  <r>
    <x v="3"/>
    <s v="顾客"/>
    <s v="內需"/>
    <s v="-無-"/>
    <s v="C00039"/>
    <x v="15"/>
    <s v="kyungshin(안휘경신)韩国京信电子"/>
    <s v="자동차(일반)"/>
    <s v="AVSS"/>
    <n v="140018236"/>
    <s v="AVSS"/>
    <s v="0.85SQ"/>
    <s v="Br"/>
    <s v="(B/B)NPS"/>
    <n v="7000"/>
    <s v="완제품"/>
    <s v="AVSS B/B 0.85SQ"/>
    <s v="A/R송장 (IN)"/>
    <n v="7000"/>
    <s v="M"/>
    <n v="53.83"/>
    <n v="0.01"/>
    <n v="363.11"/>
  </r>
  <r>
    <x v="3"/>
    <s v="顾客"/>
    <s v="內需"/>
    <s v="-無-"/>
    <s v="C00039"/>
    <x v="15"/>
    <s v="kyungshin(안휘경신)韩国京信电子"/>
    <s v="자동차(일반)"/>
    <s v="AVSS"/>
    <n v="140018233"/>
    <s v="AVSS"/>
    <s v="0.85SQ"/>
    <s v="L"/>
    <s v="(B/B)NPS"/>
    <n v="7000"/>
    <s v="완제품"/>
    <s v="AVSS B/B 0.85SQ"/>
    <s v="A/R송장 (IN)"/>
    <n v="7000"/>
    <s v="M"/>
    <n v="53.83"/>
    <n v="0.01"/>
    <n v="363.11"/>
  </r>
  <r>
    <x v="3"/>
    <s v="顾客"/>
    <s v="內需"/>
    <s v="-無-"/>
    <s v="C00039"/>
    <x v="15"/>
    <s v="kyungshin(안휘경신)韩国京信电子"/>
    <s v="자동차(일반)"/>
    <s v="AVSS"/>
    <n v="140018232"/>
    <s v="AVSS"/>
    <s v="0.85SQ"/>
    <s v="O"/>
    <s v="(B/B)NPS"/>
    <n v="7000"/>
    <s v="완제품"/>
    <s v="AVSS B/B 0.85SQ"/>
    <s v="A/R송장 (IN)"/>
    <n v="7000"/>
    <s v="M"/>
    <n v="53.83"/>
    <n v="0.01"/>
    <n v="363.11"/>
  </r>
  <r>
    <x v="3"/>
    <s v="顾客"/>
    <s v="內需"/>
    <s v="-無-"/>
    <s v="C00039"/>
    <x v="15"/>
    <s v="kyungshin(안휘경신)韩国京信电子"/>
    <s v="자동차(일반)"/>
    <s v="AVSS"/>
    <n v="140018230"/>
    <s v="AVSS"/>
    <s v="0.85SQ"/>
    <s v="R"/>
    <s v="(B/B)NPS"/>
    <n v="7000"/>
    <s v="완제품"/>
    <s v="AVSS B/B 0.85SQ"/>
    <s v="A/R송장 (IN)"/>
    <n v="7000"/>
    <s v="M"/>
    <n v="53.83"/>
    <n v="0.01"/>
    <n v="363.11"/>
  </r>
  <r>
    <x v="3"/>
    <s v="顾客"/>
    <s v="內需"/>
    <s v="-無-"/>
    <s v="C00039"/>
    <x v="15"/>
    <s v="kyungshin(안휘경신)韩国京信电子"/>
    <s v="자동차(일반)"/>
    <s v="AVSS"/>
    <n v="140018229"/>
    <s v="AVSS"/>
    <s v="0.85SQ"/>
    <s v="W"/>
    <s v="(B/B)NPS"/>
    <n v="7000"/>
    <s v="완제품"/>
    <s v="AVSS B/B 0.85SQ"/>
    <s v="A/R송장 (IN)"/>
    <n v="7000"/>
    <s v="M"/>
    <n v="53.83"/>
    <n v="0.01"/>
    <n v="363.11"/>
  </r>
  <r>
    <x v="3"/>
    <s v="顾客"/>
    <s v="內需"/>
    <s v="-無-"/>
    <s v="C00039"/>
    <x v="15"/>
    <s v="kyungshin(안휘경신)韩国京信电子"/>
    <s v="자동차(일반)"/>
    <s v="AVSS"/>
    <n v="140018237"/>
    <s v="AVSS"/>
    <s v="0.85SQ"/>
    <s v="Y"/>
    <s v="(B/B)NPS"/>
    <n v="7000"/>
    <s v="완제품"/>
    <s v="AVSS B/B 0.85SQ"/>
    <s v="A/R송장 (IN)"/>
    <n v="14000"/>
    <s v="M"/>
    <n v="107.66"/>
    <n v="0.01"/>
    <n v="726.22"/>
  </r>
  <r>
    <x v="3"/>
    <s v="顾客"/>
    <s v="內需"/>
    <s v="-無-"/>
    <s v="C00039"/>
    <x v="15"/>
    <s v="kyungshin(안휘경신)韩国京信电子"/>
    <s v="자동차(일반)"/>
    <s v="AVSS"/>
    <n v="140020082"/>
    <s v="AVSS"/>
    <s v="1.25SQ"/>
    <s v="Br"/>
    <s v="(B/B)NPS"/>
    <n v="5000"/>
    <s v="완제품"/>
    <s v="AVSS B/B 1.25SQ"/>
    <s v="A/R송장 (IN)"/>
    <n v="5000"/>
    <s v="M"/>
    <n v="56.35"/>
    <n v="0.01"/>
    <n v="294.89"/>
  </r>
  <r>
    <x v="3"/>
    <s v="顾客"/>
    <s v="內需"/>
    <s v="-無-"/>
    <s v="C00039"/>
    <x v="15"/>
    <s v="kyungshin(안휘경신)韩国京信电子"/>
    <s v="자동차(일반)"/>
    <s v="AVSS"/>
    <n v="140020083"/>
    <s v="AVSS"/>
    <s v="1.25SQ"/>
    <s v="G"/>
    <s v="(B/B)NPS"/>
    <n v="5000"/>
    <s v="완제품"/>
    <s v="AVSS B/B 1.25SQ"/>
    <s v="A/R송장 (IN)"/>
    <n v="5000"/>
    <s v="M"/>
    <n v="56.35"/>
    <n v="0.01"/>
    <n v="294.89"/>
  </r>
  <r>
    <x v="3"/>
    <s v="顾客"/>
    <s v="內需"/>
    <s v="-無-"/>
    <s v="C00039"/>
    <x v="15"/>
    <s v="kyungshin(안휘경신)韩国京信电子"/>
    <s v="자동차(일반)"/>
    <s v="AVSS"/>
    <n v="140020085"/>
    <s v="AVSS"/>
    <s v="1.25SQ"/>
    <s v="P"/>
    <s v="(B/B)NPS"/>
    <n v="5000"/>
    <s v="완제품"/>
    <s v="AVSS B/B 1.25SQ"/>
    <s v="A/R송장 (IN)"/>
    <n v="5000"/>
    <s v="M"/>
    <n v="56.35"/>
    <n v="0.01"/>
    <n v="294.89"/>
  </r>
  <r>
    <x v="3"/>
    <s v="顾客"/>
    <s v="內需"/>
    <s v="-無-"/>
    <s v="C00039"/>
    <x v="15"/>
    <s v="kyungshin(안휘경신)韩国京信电子"/>
    <s v="자동차(일반)"/>
    <s v="AVSS"/>
    <n v="140019905"/>
    <s v="AVSS"/>
    <s v="1.25SQ"/>
    <s v="R"/>
    <s v="(B/B)NPS"/>
    <n v="5000"/>
    <s v="완제품"/>
    <s v="AVSS B/B 1.25SQ"/>
    <s v="A/R송장 (IN)"/>
    <n v="20000"/>
    <s v="M"/>
    <n v="225.4"/>
    <n v="0.01"/>
    <n v="1179.58"/>
  </r>
  <r>
    <x v="3"/>
    <s v="顾客"/>
    <s v="內需"/>
    <s v="-無-"/>
    <s v="C00039"/>
    <x v="15"/>
    <s v="kyungshin(안휘경신)韩国京信电子"/>
    <s v="자동차(일반)"/>
    <s v="AVSS"/>
    <n v="140019865"/>
    <s v="AVSS"/>
    <s v="2SQ"/>
    <s v="B"/>
    <s v="(B/B)NPS"/>
    <n v="3000"/>
    <s v="완제품"/>
    <s v="AVSS B/B 2SQ"/>
    <s v="A/R송장 (IN)"/>
    <n v="3000"/>
    <s v="M"/>
    <n v="54.48"/>
    <n v="0.01"/>
    <n v="236.63"/>
  </r>
  <r>
    <x v="3"/>
    <s v="顾客"/>
    <s v="內需"/>
    <s v="-無-"/>
    <s v="C00039"/>
    <x v="15"/>
    <s v="kyungshin(안휘경신)韩国京信电子"/>
    <s v="자동차(일반)"/>
    <s v="AVSS"/>
    <n v="140020090"/>
    <s v="AVSS"/>
    <s v="2SQ"/>
    <s v="G"/>
    <s v="(B/B)NPS"/>
    <n v="3000"/>
    <s v="완제품"/>
    <s v="AVSS B/B 2SQ"/>
    <s v="A/R송장 (IN)"/>
    <n v="3000"/>
    <s v="M"/>
    <n v="54.48"/>
    <n v="0.01"/>
    <n v="236.63"/>
  </r>
  <r>
    <x v="3"/>
    <s v="顾客"/>
    <s v="內需"/>
    <s v="-無-"/>
    <s v="C00039"/>
    <x v="15"/>
    <s v="kyungshin(안휘경신)韩国京信电子"/>
    <s v="자동차(일반)"/>
    <s v="AVSS"/>
    <n v="140019864"/>
    <s v="AVSS"/>
    <s v="2SQ"/>
    <s v="L"/>
    <s v="(B/B)NPS"/>
    <n v="3000"/>
    <s v="완제품"/>
    <s v="AVSS B/B 2SQ"/>
    <s v="A/R송장 (IN)"/>
    <n v="6000"/>
    <s v="M"/>
    <n v="108.96"/>
    <n v="0.01"/>
    <n v="473.25"/>
  </r>
  <r>
    <x v="3"/>
    <s v="顾客"/>
    <s v="內需"/>
    <s v="-無-"/>
    <s v="C00039"/>
    <x v="15"/>
    <s v="kyungshin(안휘경신)韩国京信电子"/>
    <s v="자동차(일반)"/>
    <s v="AVSS"/>
    <n v="140020094"/>
    <s v="AVSS"/>
    <s v="2SQ"/>
    <s v="W"/>
    <s v="(B/B)NPS"/>
    <n v="3000"/>
    <s v="완제품"/>
    <s v="AVSS B/B 2SQ"/>
    <s v="A/R송장 (IN)"/>
    <n v="3000"/>
    <s v="M"/>
    <n v="54.48"/>
    <n v="0.01"/>
    <n v="236.63"/>
  </r>
  <r>
    <x v="3"/>
    <s v="顾客"/>
    <s v="內需"/>
    <s v="-無-"/>
    <s v="C00039"/>
    <x v="15"/>
    <s v="kyungshin(안휘경신)韩国京信电子"/>
    <s v="자동차(일반)"/>
    <s v="AVSS"/>
    <n v="140020095"/>
    <s v="AVSS"/>
    <s v="2SQ"/>
    <s v="Y"/>
    <s v="(B/B)NPS"/>
    <n v="3000"/>
    <s v="완제품"/>
    <s v="AVSS B/B 2SQ"/>
    <s v="A/R송장 (IN)"/>
    <n v="3000"/>
    <s v="M"/>
    <n v="54.48"/>
    <n v="0.01"/>
    <n v="236.63"/>
  </r>
  <r>
    <x v="3"/>
    <s v="顾客"/>
    <s v="內需"/>
    <s v="-無-"/>
    <s v="C00039"/>
    <x v="15"/>
    <s v="kyungshin(안휘경신)韩国京信电子"/>
    <s v="자동차(일반)"/>
    <s v="AVSS"/>
    <n v="140015176"/>
    <s v="AVSS"/>
    <s v="0.3SQ"/>
    <s v="G"/>
    <s v="(B/B)NPS"/>
    <n v="10000"/>
    <s v="완제품"/>
    <s v="AVSS B/B 0.3SQ"/>
    <s v="A/R송장 (IN)"/>
    <n v="100000"/>
    <s v="M"/>
    <n v="331"/>
    <n v="0.01"/>
    <n v="3766.13"/>
  </r>
  <r>
    <x v="3"/>
    <s v="顾客"/>
    <s v="內需"/>
    <s v="-無-"/>
    <s v="C00039"/>
    <x v="15"/>
    <s v="kyungshin(안휘경신)韩国京信电子"/>
    <s v="자동차(일반)"/>
    <s v="AVSS"/>
    <n v="140018217"/>
    <s v="AVSS"/>
    <s v="0.3SQ"/>
    <s v="G/B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77"/>
    <s v="AVSS"/>
    <s v="0.3SQ"/>
    <s v="Gr"/>
    <s v="(B/B)NPS"/>
    <n v="10000"/>
    <s v="완제품"/>
    <s v="AVSS B/B 0.3SQ"/>
    <s v="A/R송장 (IN)"/>
    <n v="30000"/>
    <s v="M"/>
    <n v="99.3"/>
    <n v="0.01"/>
    <n v="1129.8399999999999"/>
  </r>
  <r>
    <x v="3"/>
    <s v="顾客"/>
    <s v="內需"/>
    <s v="-無-"/>
    <s v="C00039"/>
    <x v="15"/>
    <s v="kyungshin(안휘경신)韩国京信电子"/>
    <s v="자동차(일반)"/>
    <s v="AVSS"/>
    <n v="140015178"/>
    <s v="AVSS"/>
    <s v="0.3SQ"/>
    <s v="L"/>
    <s v="(B/B)NPS"/>
    <n v="10000"/>
    <s v="완제품"/>
    <s v="AVSS B/B 0.3SQ"/>
    <s v="A/R송장 (IN)"/>
    <n v="130000"/>
    <s v="M"/>
    <n v="430.3"/>
    <n v="0.01"/>
    <n v="4895.97"/>
  </r>
  <r>
    <x v="3"/>
    <s v="顾客"/>
    <s v="內需"/>
    <s v="-無-"/>
    <s v="C00039"/>
    <x v="15"/>
    <s v="kyungshin(안휘경신)韩国京信电子"/>
    <s v="자동차(일반)"/>
    <s v="AVSS"/>
    <n v="140015179"/>
    <s v="AVSS"/>
    <s v="0.3SQ"/>
    <s v="O"/>
    <s v="(B/B)NPS"/>
    <n v="10000"/>
    <s v="완제품"/>
    <s v="AVSS B/B 0.3SQ"/>
    <s v="A/R송장 (IN)"/>
    <n v="80000"/>
    <s v="M"/>
    <n v="264.8"/>
    <n v="0.01"/>
    <n v="3012.9"/>
  </r>
  <r>
    <x v="3"/>
    <s v="顾客"/>
    <s v="內需"/>
    <s v="-無-"/>
    <s v="C00039"/>
    <x v="15"/>
    <s v="kyungshin(안휘경신)韩国京信电子"/>
    <s v="자동차(일반)"/>
    <s v="AVSS"/>
    <n v="140018216"/>
    <s v="AVSS"/>
    <s v="0.3SQ"/>
    <s v="P"/>
    <s v="(B/B)NPS"/>
    <n v="10000"/>
    <s v="완제품"/>
    <s v="AVSS B/B 0.3SQ"/>
    <s v="A/R송장 (IN)"/>
    <n v="60000"/>
    <s v="M"/>
    <n v="198.6"/>
    <n v="0.01"/>
    <n v="2259.6799999999998"/>
  </r>
  <r>
    <x v="3"/>
    <s v="顾客"/>
    <s v="內需"/>
    <s v="-無-"/>
    <s v="C00039"/>
    <x v="15"/>
    <s v="kyungshin(안휘경신)韩国京信电子"/>
    <s v="자동차(일반)"/>
    <s v="AVSS"/>
    <n v="140018215"/>
    <s v="AVSS"/>
    <s v="0.3SQ"/>
    <s v="P/B"/>
    <s v="(B/B)NPS"/>
    <n v="10000"/>
    <s v="완제품"/>
    <s v="AVSS 0.3SQ(완제품)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82"/>
    <s v="AVSS"/>
    <s v="0.3SQ"/>
    <s v="Y"/>
    <s v="(B/B)NPS"/>
    <n v="10000"/>
    <s v="완제품"/>
    <s v="AVSS B/B 0.3SQ"/>
    <s v="A/R송장 (IN)"/>
    <n v="100000"/>
    <s v="M"/>
    <n v="331"/>
    <n v="0.01"/>
    <n v="3766.13"/>
  </r>
  <r>
    <x v="3"/>
    <s v="顾客"/>
    <s v="內需"/>
    <s v="-無-"/>
    <s v="C00039"/>
    <x v="15"/>
    <s v="kyungshin(안휘경신)韩国京信电子"/>
    <s v="자동차(일반)"/>
    <s v="AVSS"/>
    <n v="140015173"/>
    <s v="AVSS"/>
    <s v="0.3SQ"/>
    <s v="B"/>
    <s v="(B/B)NPS"/>
    <n v="10000"/>
    <s v="완제품"/>
    <s v="AVSS B/B 0.3SQ"/>
    <s v="A/R송장 (IN)"/>
    <n v="100000"/>
    <s v="M"/>
    <n v="331"/>
    <n v="0.01"/>
    <n v="3766.13"/>
  </r>
  <r>
    <x v="3"/>
    <s v="顾客"/>
    <s v="內需"/>
    <s v="-無-"/>
    <s v="C00039"/>
    <x v="15"/>
    <s v="kyungshin(안휘경신)韩国京信电子"/>
    <s v="자동차(일반)"/>
    <s v="AVSS"/>
    <n v="140015174"/>
    <s v="AVSS"/>
    <s v="0.3SQ"/>
    <s v="Br"/>
    <s v="(B/B)NPS"/>
    <n v="10000"/>
    <s v="완제품"/>
    <s v="AVSS B/B 0.3SQ"/>
    <s v="A/R송장 (IN)"/>
    <n v="70000"/>
    <s v="M"/>
    <n v="231.7"/>
    <n v="0.01"/>
    <n v="2636.29"/>
  </r>
  <r>
    <x v="3"/>
    <s v="顾客"/>
    <s v="內需"/>
    <s v="-無-"/>
    <s v="C00039"/>
    <x v="15"/>
    <s v="kyungshin(안휘경신)韩国京信电子"/>
    <s v="자동차(일반)"/>
    <s v="AVSS"/>
    <n v="140018218"/>
    <s v="AVSS"/>
    <s v="0.3SQ"/>
    <s v="Br/B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8251"/>
    <s v="AVSS"/>
    <s v="0.3SQ"/>
    <s v="O/B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80"/>
    <s v="AVSS"/>
    <s v="0.3SQ"/>
    <s v="R"/>
    <s v="(B/B)NPS"/>
    <n v="10000"/>
    <s v="완제품"/>
    <s v="AVSS B/B 0.3SQ"/>
    <s v="A/R송장 (IN)"/>
    <n v="50000"/>
    <s v="M"/>
    <n v="165.5"/>
    <n v="0.01"/>
    <n v="1883.06"/>
  </r>
  <r>
    <x v="3"/>
    <s v="顾客"/>
    <s v="內需"/>
    <s v="-無-"/>
    <s v="C00039"/>
    <x v="15"/>
    <s v="kyungshin(안휘경신)韩国京信电子"/>
    <s v="자동차(일반)"/>
    <s v="AVSS"/>
    <n v="140018221"/>
    <s v="AVSS"/>
    <s v="0.3SQ"/>
    <s v="R/O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81"/>
    <s v="AVSS"/>
    <s v="0.3SQ"/>
    <s v="W"/>
    <s v="(B/B)NPS"/>
    <n v="10000"/>
    <s v="완제품"/>
    <s v="AVSS B/B 0.3SQ"/>
    <s v="A/R송장 (IN)"/>
    <n v="60000"/>
    <s v="M"/>
    <n v="198.6"/>
    <n v="0.01"/>
    <n v="2259.6799999999998"/>
  </r>
  <r>
    <x v="3"/>
    <s v="顾客"/>
    <s v="內需"/>
    <s v="-無-"/>
    <s v="C00039"/>
    <x v="15"/>
    <s v="kyungshin(안휘경신)韩国京信电子"/>
    <s v="자동차(일반)"/>
    <s v="AVSS"/>
    <n v="140018213"/>
    <s v="AVSS"/>
    <s v="0.3SQ"/>
    <s v="W/B"/>
    <s v="(B/B)NPS"/>
    <n v="10000"/>
    <s v="완제품"/>
    <s v="AVSS B/B 0.3SQ"/>
    <s v="A/R송장 (IN)"/>
    <n v="10000"/>
    <s v="M"/>
    <n v="33.1"/>
    <n v="0.01"/>
    <n v="376.61"/>
  </r>
  <r>
    <x v="3"/>
    <s v="顾客"/>
    <s v="內需"/>
    <s v="-無-"/>
    <s v="C00039"/>
    <x v="15"/>
    <s v="kyungshin(안휘경신)韩国京信电子"/>
    <s v="자동차(일반)"/>
    <s v="AVSS"/>
    <n v="140015173"/>
    <s v="AVSS"/>
    <s v="0.3SQ"/>
    <s v="B"/>
    <s v="(B/B)NPS"/>
    <n v="10000"/>
    <s v="완제품"/>
    <s v="AVSS B/B 0.3SQ"/>
    <s v="A/R송장 (IN)"/>
    <n v="110000"/>
    <s v="M"/>
    <n v="364.1"/>
    <n v="0.01"/>
    <n v="4142.74"/>
  </r>
  <r>
    <x v="3"/>
    <s v="顾客"/>
    <s v="內需"/>
    <s v="-無-"/>
    <s v="C00039"/>
    <x v="15"/>
    <s v="kyungshin(안휘경신)韩国京信电子"/>
    <s v="자동차(일반)"/>
    <s v="AVSS"/>
    <n v="140018222"/>
    <s v="AVSS"/>
    <s v="0.3SQ"/>
    <s v="B/O"/>
    <s v="(B/B)NPS"/>
    <n v="10000"/>
    <s v="완제품"/>
    <s v="AVSS B/B 0.3SQ"/>
    <s v="A/R송장 (IN)"/>
    <n v="20000"/>
    <s v="M"/>
    <n v="66.2"/>
    <n v="0.01"/>
    <n v="753.23"/>
  </r>
  <r>
    <x v="3"/>
    <s v="顾客"/>
    <s v="內需"/>
    <s v="-無-"/>
    <s v="C00039"/>
    <x v="15"/>
    <s v="kyungshin(안휘경신)韩国京信电子"/>
    <s v="자동차(일반)"/>
    <s v="AVSS"/>
    <n v="140015183"/>
    <s v="AVSS"/>
    <s v="0.5SQ"/>
    <s v="B"/>
    <s v="(B/B)NPS"/>
    <n v="8000"/>
    <s v="완제품"/>
    <s v="AVSS B/B 0.5SQ"/>
    <s v="A/R송장 (IN)"/>
    <n v="40000"/>
    <s v="M"/>
    <n v="200.4"/>
    <n v="0.01"/>
    <n v="1705.42"/>
  </r>
  <r>
    <x v="3"/>
    <s v="顾客"/>
    <s v="內需"/>
    <s v="-無-"/>
    <s v="C00039"/>
    <x v="15"/>
    <s v="kyungshin(안휘경신)韩国京信电子"/>
    <s v="자동차(일반)"/>
    <s v="AVSS"/>
    <n v="140020061"/>
    <s v="AVSS"/>
    <s v="0.5SQ"/>
    <s v="B/O"/>
    <s v="(B/B)NPS"/>
    <n v="8000"/>
    <s v="완제품"/>
    <s v="AVSS B/B 0.5SQ"/>
    <s v="A/R송장 (IN)"/>
    <n v="8000"/>
    <s v="M"/>
    <n v="40.08"/>
    <n v="0.01"/>
    <n v="341.08"/>
  </r>
  <r>
    <x v="3"/>
    <s v="顾客"/>
    <s v="內需"/>
    <s v="-無-"/>
    <s v="C00039"/>
    <x v="15"/>
    <s v="kyungshin(안휘경신)韩国京信电子"/>
    <s v="자동차(일반)"/>
    <s v="AVSS"/>
    <n v="140000632"/>
    <s v="AVSS"/>
    <s v="0.85SQ"/>
    <s v="B/O"/>
    <s v="(B/B)"/>
    <n v="1000"/>
    <s v="완제품"/>
    <s v="AVSS B/B 0.85SQ"/>
    <s v="A/R송장 (IN)"/>
    <n v="1000"/>
    <s v="M"/>
    <n v="7.69"/>
    <n v="0.01"/>
    <n v="51.87"/>
  </r>
  <r>
    <x v="3"/>
    <s v="顾客"/>
    <s v="內需"/>
    <s v="-無-"/>
    <s v="C00045"/>
    <x v="23"/>
    <s v="盐城通铭汽车配件有限公司"/>
    <s v="자동차(일반)"/>
    <s v="AVSS"/>
    <n v="100000929"/>
    <s v="AVSS"/>
    <s v="0.3SQ"/>
    <s v="Gr"/>
    <m/>
    <n v="1500"/>
    <s v="완제품"/>
    <s v="AVSS 0.3SQ(완제품)"/>
    <s v="A/R송장 (IN)"/>
    <n v="37500"/>
    <s v="M"/>
    <n v="124.13"/>
    <n v="0.28999999999999998"/>
    <n v="10886.25"/>
  </r>
  <r>
    <x v="3"/>
    <s v="顾客"/>
    <s v="內需"/>
    <s v="-無-"/>
    <s v="C00045"/>
    <x v="23"/>
    <s v="盐城通铭汽车配件有限公司"/>
    <s v="자동차(일반)"/>
    <s v="AVSS"/>
    <n v="100000936"/>
    <s v="AVSS"/>
    <s v="0.3SQ"/>
    <s v="B"/>
    <m/>
    <n v="1500"/>
    <s v="완제품"/>
    <s v="AVSS 0.3SQ(완제품)"/>
    <s v="A/R송장 (IN)"/>
    <n v="37500"/>
    <s v="M"/>
    <n v="124.13"/>
    <n v="0.28999999999999998"/>
    <n v="10886.25"/>
  </r>
  <r>
    <x v="3"/>
    <s v="顾客"/>
    <s v="內需"/>
    <s v="-無-"/>
    <s v="C00048"/>
    <x v="25"/>
    <s v="昆山信兴电子有限公司"/>
    <s v="자동차(일반)"/>
    <s v="AVSS"/>
    <n v="100000575"/>
    <s v="AVSS"/>
    <s v="0.5SQ"/>
    <s v="R"/>
    <m/>
    <n v="1000"/>
    <s v="완제품"/>
    <s v="AVSS 0.5SQ(완제품)"/>
    <s v="A/R송장 (IN)"/>
    <n v="8000"/>
    <s v="M"/>
    <n v="40.08"/>
    <n v="0.41"/>
    <n v="3305.6"/>
  </r>
  <r>
    <x v="3"/>
    <s v="顾客"/>
    <s v="內需"/>
    <s v="-無-"/>
    <s v="C00048"/>
    <x v="25"/>
    <s v="昆山信兴电子有限公司"/>
    <s v="자동차(일반)"/>
    <s v="AVSS"/>
    <n v="100000929"/>
    <s v="AVSS"/>
    <s v="0.3SQ"/>
    <s v="Gr"/>
    <m/>
    <n v="1500"/>
    <s v="완제품"/>
    <s v="AVSS 0.3SQ(완제품)"/>
    <s v="A/R송장 (IN)"/>
    <n v="10500"/>
    <s v="M"/>
    <n v="34.76"/>
    <n v="0.28000000000000003"/>
    <n v="2985.15"/>
  </r>
  <r>
    <x v="3"/>
    <s v="顾客"/>
    <s v="內需"/>
    <s v="-無-"/>
    <s v="C00048"/>
    <x v="25"/>
    <s v="昆山信兴电子有限公司"/>
    <s v="자동차(일반)"/>
    <s v="AVSS"/>
    <n v="100000948"/>
    <s v="AVSS"/>
    <s v="0.3SQ"/>
    <s v="O"/>
    <m/>
    <n v="1500"/>
    <s v="완제품"/>
    <s v="AVSS 0.3SQ(완제품)"/>
    <s v="A/R송장 (IN)"/>
    <n v="10500"/>
    <s v="M"/>
    <n v="34.76"/>
    <n v="0.28000000000000003"/>
    <n v="2985.15"/>
  </r>
  <r>
    <x v="3"/>
    <s v="顾客"/>
    <s v="內需"/>
    <s v="-無-"/>
    <s v="C00048"/>
    <x v="25"/>
    <s v="昆山信兴电子有限公司"/>
    <s v="자동차(일반)"/>
    <s v="AVSS"/>
    <n v="100000936"/>
    <s v="AVSS"/>
    <s v="0.3SQ"/>
    <s v="B"/>
    <m/>
    <n v="1500"/>
    <s v="완제품"/>
    <s v="AVSS 0.3SQ(완제품)"/>
    <s v="A/R송장 (IN)"/>
    <n v="4500"/>
    <s v="M"/>
    <n v="14.9"/>
    <n v="0.28000000000000003"/>
    <n v="1279.3499999999999"/>
  </r>
  <r>
    <x v="3"/>
    <s v="顾客"/>
    <s v="內需"/>
    <s v="-無-"/>
    <s v="C00048"/>
    <x v="25"/>
    <s v="昆山信兴电子有限公司"/>
    <s v="자동차(일반)"/>
    <s v="AVSS"/>
    <n v="100000554"/>
    <s v="AVSS"/>
    <s v="0.5SQ"/>
    <s v="L"/>
    <m/>
    <n v="1000"/>
    <s v="완제품"/>
    <s v="AVSS 0.5SQ(완제품)"/>
    <s v="A/R송장 (IN)"/>
    <n v="3000"/>
    <s v="M"/>
    <n v="15.03"/>
    <n v="0.41"/>
    <n v="1239.5999999999999"/>
  </r>
  <r>
    <x v="3"/>
    <s v="顾客"/>
    <s v="內需"/>
    <s v="-無-"/>
    <s v="C00048"/>
    <x v="25"/>
    <s v="昆山信兴电子有限公司"/>
    <s v="자동차(일반)"/>
    <s v="AVSS"/>
    <n v="100000501"/>
    <s v="AVSS"/>
    <s v="0.5SQ"/>
    <s v="B"/>
    <m/>
    <n v="1000"/>
    <s v="완제품"/>
    <s v="AVSS 0.5SQ(완제품)"/>
    <s v="A/R송장 (IN)"/>
    <n v="9000"/>
    <s v="M"/>
    <n v="45.09"/>
    <n v="0.41"/>
    <n v="3718.8"/>
  </r>
  <r>
    <x v="3"/>
    <s v="顾客"/>
    <s v="內需"/>
    <s v="-無-"/>
    <s v="C00048"/>
    <x v="25"/>
    <s v="昆山信兴电子有限公司"/>
    <s v="자동차(일반)"/>
    <s v="AVSS"/>
    <n v="100000489"/>
    <s v="AVSS"/>
    <s v="0.5SQ"/>
    <s v="Gr"/>
    <m/>
    <n v="1000"/>
    <s v="완제품"/>
    <s v="AVSS 0.5SQ(완제품)"/>
    <s v="A/R송장 (IN)"/>
    <n v="1000"/>
    <s v="M"/>
    <n v="5.01"/>
    <n v="0.41"/>
    <n v="413.2"/>
  </r>
  <r>
    <x v="3"/>
    <s v="顾客"/>
    <s v="內需"/>
    <s v="-無-"/>
    <s v="C00048"/>
    <x v="25"/>
    <s v="昆山信兴电子有限公司"/>
    <s v="자동차(일반)"/>
    <s v="AVSS"/>
    <n v="100000968"/>
    <s v="AVSS"/>
    <s v="0.3SQ"/>
    <s v="L"/>
    <m/>
    <n v="1500"/>
    <s v="완제품"/>
    <s v="AVSS 0.3SQ(완제품)"/>
    <s v="A/R송장 (IN)"/>
    <n v="3000"/>
    <s v="M"/>
    <n v="9.93"/>
    <n v="0.28000000000000003"/>
    <n v="852.9"/>
  </r>
  <r>
    <x v="3"/>
    <s v="顾客"/>
    <s v="內需"/>
    <s v="-無-"/>
    <s v="C00048"/>
    <x v="25"/>
    <s v="昆山信兴电子有限公司"/>
    <s v="자동차(일반)"/>
    <s v="AVSS"/>
    <n v="100000960"/>
    <s v="AVSS"/>
    <s v="0.3SQ"/>
    <s v="G"/>
    <m/>
    <n v="1500"/>
    <s v="완제품"/>
    <s v="AVSS 0.3SQ(완제품)"/>
    <s v="A/R송장 (IN)"/>
    <n v="3000"/>
    <s v="M"/>
    <n v="9.93"/>
    <n v="0.28000000000000003"/>
    <n v="852.9"/>
  </r>
  <r>
    <x v="3"/>
    <s v="顾客"/>
    <s v="內需"/>
    <s v="-無-"/>
    <s v="C00048"/>
    <x v="25"/>
    <s v="昆山信兴电子有限公司"/>
    <s v="자동차(일반)"/>
    <s v="AVSS"/>
    <n v="100000944"/>
    <s v="AVSS"/>
    <s v="0.3SQ"/>
    <s v="Br"/>
    <m/>
    <n v="1500"/>
    <s v="완제품"/>
    <s v="AVSS 0.3SQ(완제품)"/>
    <s v="A/R송장 (IN)"/>
    <n v="1500"/>
    <s v="M"/>
    <n v="4.97"/>
    <n v="0.28000000000000003"/>
    <n v="426.45"/>
  </r>
  <r>
    <x v="3"/>
    <s v="顾客"/>
    <s v="內需"/>
    <s v="-無-"/>
    <s v="C00048"/>
    <x v="25"/>
    <s v="昆山信兴电子有限公司"/>
    <s v="자동차(일반)"/>
    <s v="AVSS"/>
    <n v="100000933"/>
    <s v="AVSS"/>
    <s v="0.3SQ"/>
    <s v="B/R"/>
    <m/>
    <n v="1500"/>
    <s v="완제품"/>
    <s v="AVSS 0.3SQ(완제품)"/>
    <s v="A/R송장 (IN)"/>
    <n v="1500"/>
    <s v="M"/>
    <n v="4.97"/>
    <n v="0.28000000000000003"/>
    <n v="426.45"/>
  </r>
  <r>
    <x v="3"/>
    <s v="顾客"/>
    <s v="內需"/>
    <s v="-無-"/>
    <s v="C00048"/>
    <x v="25"/>
    <s v="昆山信兴电子有限公司"/>
    <s v="자동차(일반)"/>
    <s v="AVSS"/>
    <n v="100000934"/>
    <s v="AVSS"/>
    <s v="0.3SQ"/>
    <s v="B/W"/>
    <m/>
    <n v="1500"/>
    <s v="완제품"/>
    <s v="AVSS 0.3SQ(완제품)"/>
    <s v="A/R송장 (IN)"/>
    <n v="4500"/>
    <s v="M"/>
    <n v="14.9"/>
    <n v="0.28000000000000003"/>
    <n v="1279.3499999999999"/>
  </r>
  <r>
    <x v="3"/>
    <s v="顾客"/>
    <s v="內需"/>
    <s v="-無-"/>
    <s v="C00048"/>
    <x v="25"/>
    <s v="昆山信兴电子有限公司"/>
    <s v="자동차(일반)"/>
    <s v="AVSS"/>
    <n v="100000966"/>
    <s v="AVSS"/>
    <s v="0.3SQ"/>
    <s v="L/W"/>
    <m/>
    <n v="1500"/>
    <s v="완제품"/>
    <s v="AVSS 0.3SQ(완제품)"/>
    <s v="A/R송장 (IN)"/>
    <n v="3000"/>
    <s v="M"/>
    <n v="9.93"/>
    <n v="0.28000000000000003"/>
    <n v="852.9"/>
  </r>
  <r>
    <x v="3"/>
    <s v="顾客"/>
    <s v="內需"/>
    <s v="-無-"/>
    <s v="C00048"/>
    <x v="25"/>
    <s v="昆山信兴电子有限公司"/>
    <s v="자동차(일반)"/>
    <s v="AVSS"/>
    <n v="100000605"/>
    <s v="AVSS"/>
    <s v="0.5SQ"/>
    <s v="W"/>
    <m/>
    <n v="1000"/>
    <s v="완제품"/>
    <s v="AVSS 0.5SQ(완제품)"/>
    <s v="A/R송장 (IN)"/>
    <n v="10000"/>
    <s v="M"/>
    <n v="50.1"/>
    <n v="0.41"/>
    <n v="4132"/>
  </r>
  <r>
    <x v="3"/>
    <s v="顾客"/>
    <s v="內需"/>
    <s v="-無-"/>
    <s v="C00048"/>
    <x v="25"/>
    <s v="昆山信兴电子有限公司"/>
    <s v="자동차(일반)"/>
    <s v="AVSS"/>
    <n v="100000554"/>
    <s v="AVSS"/>
    <s v="0.5SQ"/>
    <s v="L"/>
    <m/>
    <n v="1000"/>
    <s v="완제품"/>
    <s v="AVSS 0.5SQ(완제품)"/>
    <s v="A/R송장 (IN)"/>
    <n v="2000"/>
    <s v="M"/>
    <n v="10.02"/>
    <n v="0.41"/>
    <n v="826.4"/>
  </r>
  <r>
    <x v="3"/>
    <s v="顾客"/>
    <s v="內需"/>
    <s v="-無-"/>
    <s v="C00048"/>
    <x v="25"/>
    <s v="昆山信兴电子有限公司"/>
    <s v="자동차(일반)"/>
    <s v="AVSS"/>
    <n v="100000489"/>
    <s v="AVSS"/>
    <s v="0.5SQ"/>
    <s v="Gr"/>
    <m/>
    <n v="1000"/>
    <s v="완제품"/>
    <s v="AVSS 0.5SQ(완제품)"/>
    <s v="A/R송장 (IN)"/>
    <n v="10000"/>
    <s v="M"/>
    <n v="50.1"/>
    <n v="0.41"/>
    <n v="4132"/>
  </r>
  <r>
    <x v="3"/>
    <s v="顾客"/>
    <s v="內需"/>
    <s v="-無-"/>
    <s v="C00048"/>
    <x v="25"/>
    <s v="昆山信兴电子有限公司"/>
    <s v="자동차(일반)"/>
    <s v="AVSS"/>
    <n v="100000979"/>
    <s v="AVSS"/>
    <s v="0.3SQ"/>
    <s v="R"/>
    <m/>
    <n v="1500"/>
    <s v="완제품"/>
    <s v="AVSS 0.3SQ(완제품)"/>
    <s v="A/R송장 (IN)"/>
    <n v="9000"/>
    <s v="M"/>
    <n v="29.79"/>
    <n v="0.28000000000000003"/>
    <n v="2558.6999999999998"/>
  </r>
  <r>
    <x v="3"/>
    <s v="顾客"/>
    <s v="內需"/>
    <s v="-無-"/>
    <s v="C00048"/>
    <x v="25"/>
    <s v="昆山信兴电子有限公司"/>
    <s v="자동차(일반)"/>
    <s v="AVSS"/>
    <n v="100000992"/>
    <s v="AVSS"/>
    <s v="0.3SQ"/>
    <s v="W"/>
    <m/>
    <n v="1500"/>
    <s v="완제품"/>
    <s v="AVSS 0.3SQ(완제품)"/>
    <s v="A/R송장 (IN)"/>
    <n v="10500"/>
    <s v="M"/>
    <n v="34.76"/>
    <n v="0.28000000000000003"/>
    <n v="2985.15"/>
  </r>
  <r>
    <x v="3"/>
    <s v="顾客"/>
    <s v="內需"/>
    <s v="-無-"/>
    <s v="C00048"/>
    <x v="25"/>
    <s v="昆山信兴电子有限公司"/>
    <s v="자동차(일반)"/>
    <s v="AVSS"/>
    <n v="100001000"/>
    <s v="AVSS"/>
    <s v="0.3SQ"/>
    <s v="Y"/>
    <m/>
    <n v="1500"/>
    <s v="완제품"/>
    <s v="AVSS 0.3SQ(완제품)"/>
    <s v="A/R송장 (IN)"/>
    <n v="7500"/>
    <s v="M"/>
    <n v="24.83"/>
    <n v="0.28000000000000003"/>
    <n v="2132.25"/>
  </r>
  <r>
    <x v="3"/>
    <s v="顾客"/>
    <s v="內需"/>
    <s v="-無-"/>
    <s v="C00048"/>
    <x v="25"/>
    <s v="昆山信兴电子有限公司"/>
    <s v="자동차(일반)"/>
    <s v="AVSS"/>
    <n v="100000968"/>
    <s v="AVSS"/>
    <s v="0.3SQ"/>
    <s v="L"/>
    <m/>
    <n v="1500"/>
    <s v="완제품"/>
    <s v="AVSS 0.3SQ(완제품)"/>
    <s v="A/R송장 (IN)"/>
    <n v="4500"/>
    <s v="M"/>
    <n v="14.9"/>
    <n v="0.28000000000000003"/>
    <n v="1279.3499999999999"/>
  </r>
  <r>
    <x v="3"/>
    <s v="顾客"/>
    <s v="內需"/>
    <s v="-無-"/>
    <s v="C00048"/>
    <x v="25"/>
    <s v="昆山信兴电子有限公司"/>
    <s v="자동차(일반)"/>
    <s v="AVSS"/>
    <n v="100000979"/>
    <s v="AVSS"/>
    <s v="0.3SQ"/>
    <s v="R"/>
    <m/>
    <n v="1500"/>
    <s v="완제품"/>
    <s v="AVSS 0.3SQ(완제품)"/>
    <s v="A/R송장 (IN)"/>
    <n v="22500"/>
    <s v="M"/>
    <n v="74.48"/>
    <n v="0.28000000000000003"/>
    <n v="6408"/>
  </r>
  <r>
    <x v="3"/>
    <s v="顾客"/>
    <s v="內需"/>
    <s v="-無-"/>
    <s v="C00048"/>
    <x v="25"/>
    <s v="昆山信兴电子有限公司"/>
    <s v="자동차(일반)"/>
    <s v="AVSS"/>
    <n v="100000929"/>
    <s v="AVSS"/>
    <s v="0.3SQ"/>
    <s v="Gr"/>
    <m/>
    <n v="1500"/>
    <s v="완제품"/>
    <s v="AVSS 0.3SQ(완제품)"/>
    <s v="A/R송장 (IN)"/>
    <n v="19500"/>
    <s v="M"/>
    <n v="64.55"/>
    <n v="0.28000000000000003"/>
    <n v="5553.6"/>
  </r>
  <r>
    <x v="3"/>
    <s v="顾客"/>
    <s v="內需"/>
    <s v="-無-"/>
    <s v="C00048"/>
    <x v="25"/>
    <s v="昆山信兴电子有限公司"/>
    <s v="자동차(일반)"/>
    <s v="AVSS"/>
    <n v="100000948"/>
    <s v="AVSS"/>
    <s v="0.3SQ"/>
    <s v="O"/>
    <m/>
    <n v="1500"/>
    <s v="완제품"/>
    <s v="AVSS 0.3SQ(완제품)"/>
    <s v="A/R송장 (IN)"/>
    <n v="21000"/>
    <s v="M"/>
    <n v="69.510000000000005"/>
    <n v="0.28000000000000003"/>
    <n v="5980.8"/>
  </r>
  <r>
    <x v="3"/>
    <s v="顾客"/>
    <s v="內需"/>
    <s v="-無-"/>
    <s v="C00048"/>
    <x v="25"/>
    <s v="昆山信兴电子有限公司"/>
    <s v="자동차(일반)"/>
    <s v="AVSS"/>
    <n v="100000992"/>
    <s v="AVSS"/>
    <s v="0.3SQ"/>
    <s v="W"/>
    <m/>
    <n v="1500"/>
    <s v="완제품"/>
    <s v="AVSS 0.3SQ(완제품)"/>
    <s v="A/R송장 (IN)"/>
    <n v="42000"/>
    <s v="M"/>
    <n v="139.02000000000001"/>
    <n v="0.28000000000000003"/>
    <n v="11961.6"/>
  </r>
  <r>
    <x v="3"/>
    <s v="顾客"/>
    <s v="內需"/>
    <s v="-無-"/>
    <s v="C00048"/>
    <x v="25"/>
    <s v="昆山信兴电子有限公司"/>
    <s v="자동차(일반)"/>
    <s v="AVSS"/>
    <n v="100001000"/>
    <s v="AVSS"/>
    <s v="0.3SQ"/>
    <s v="Y"/>
    <m/>
    <n v="1500"/>
    <s v="완제품"/>
    <s v="AVSS 0.3SQ(완제품)"/>
    <s v="A/R송장 (IN)"/>
    <n v="19500"/>
    <s v="M"/>
    <n v="64.55"/>
    <n v="0.28000000000000003"/>
    <n v="5553.6"/>
  </r>
  <r>
    <x v="3"/>
    <s v="顾客"/>
    <s v="內需"/>
    <s v="-無-"/>
    <s v="C00048"/>
    <x v="25"/>
    <s v="昆山信兴电子有限公司"/>
    <s v="자동차(일반)"/>
    <s v="AVSS"/>
    <n v="100000936"/>
    <s v="AVSS"/>
    <s v="0.3SQ"/>
    <s v="B"/>
    <m/>
    <n v="1500"/>
    <s v="완제품"/>
    <s v="AVSS 0.3SQ(완제품)"/>
    <s v="A/R송장 (IN)"/>
    <n v="39000"/>
    <s v="M"/>
    <n v="129.09"/>
    <n v="0.28000000000000003"/>
    <n v="11107.2"/>
  </r>
  <r>
    <x v="3"/>
    <s v="顾客"/>
    <s v="內需"/>
    <s v="-無-"/>
    <s v="C00048"/>
    <x v="25"/>
    <s v="昆山信兴电子有限公司"/>
    <s v="자동차(일반)"/>
    <s v="AVSS"/>
    <n v="100000968"/>
    <s v="AVSS"/>
    <s v="0.3SQ"/>
    <s v="L"/>
    <m/>
    <n v="1500"/>
    <s v="완제품"/>
    <s v="AVSS 0.3SQ(완제품)"/>
    <s v="A/R송장 (IN)"/>
    <n v="22500"/>
    <s v="M"/>
    <n v="74.48"/>
    <n v="0.28000000000000003"/>
    <n v="6408"/>
  </r>
  <r>
    <x v="3"/>
    <s v="顾客"/>
    <s v="內需"/>
    <s v="-無-"/>
    <s v="C00048"/>
    <x v="25"/>
    <s v="昆山信兴电子有限公司"/>
    <s v="자동차(일반)"/>
    <s v="AVSS"/>
    <n v="100000972"/>
    <s v="AVSS"/>
    <s v="0.3SQ"/>
    <s v="P"/>
    <m/>
    <n v="1500"/>
    <s v="완제품"/>
    <s v="AVSS 0.3SQ(완제품)"/>
    <s v="A/R송장 (IN)"/>
    <n v="7500"/>
    <s v="M"/>
    <n v="24.83"/>
    <n v="0.28000000000000003"/>
    <n v="2136"/>
  </r>
  <r>
    <x v="3"/>
    <s v="顾客"/>
    <s v="內需"/>
    <s v="-無-"/>
    <s v="C00048"/>
    <x v="25"/>
    <s v="昆山信兴电子有限公司"/>
    <s v="자동차(일반)"/>
    <s v="AVSS"/>
    <n v="100000944"/>
    <s v="AVSS"/>
    <s v="0.3SQ"/>
    <s v="Br"/>
    <m/>
    <n v="1500"/>
    <s v="완제품"/>
    <s v="AVSS 0.3SQ(완제품)"/>
    <s v="A/R송장 (IN)"/>
    <n v="3000"/>
    <s v="M"/>
    <n v="9.93"/>
    <n v="0.28000000000000003"/>
    <n v="854.4"/>
  </r>
  <r>
    <x v="3"/>
    <s v="顾客"/>
    <s v="內需"/>
    <s v="-無-"/>
    <s v="C00048"/>
    <x v="25"/>
    <s v="昆山信兴电子有限公司"/>
    <s v="자동차(일반)"/>
    <s v="AVSS"/>
    <n v="100000933"/>
    <s v="AVSS"/>
    <s v="0.3SQ"/>
    <s v="B/R"/>
    <m/>
    <n v="1500"/>
    <s v="완제품"/>
    <s v="AVSS 0.3SQ(완제품)"/>
    <s v="A/R송장 (IN)"/>
    <n v="3000"/>
    <s v="M"/>
    <n v="9.93"/>
    <n v="0.28000000000000003"/>
    <n v="854.4"/>
  </r>
  <r>
    <x v="3"/>
    <s v="顾客"/>
    <s v="內需"/>
    <s v="-無-"/>
    <s v="C00048"/>
    <x v="25"/>
    <s v="昆山信兴电子有限公司"/>
    <s v="자동차(일반)"/>
    <s v="AVSS"/>
    <n v="100000934"/>
    <s v="AVSS"/>
    <s v="0.3SQ"/>
    <s v="B/W"/>
    <m/>
    <n v="1500"/>
    <s v="완제품"/>
    <s v="AVSS 0.3SQ(완제품)"/>
    <s v="A/R송장 (IN)"/>
    <n v="4500"/>
    <s v="M"/>
    <n v="14.9"/>
    <n v="0.28000000000000003"/>
    <n v="1281.5999999999999"/>
  </r>
  <r>
    <x v="3"/>
    <s v="顾客"/>
    <s v="內需"/>
    <s v="-無-"/>
    <s v="C00048"/>
    <x v="25"/>
    <s v="昆山信兴电子有限公司"/>
    <s v="자동차(일반)"/>
    <s v="AVSS"/>
    <n v="100000966"/>
    <s v="AVSS"/>
    <s v="0.3SQ"/>
    <s v="L/W"/>
    <m/>
    <n v="1500"/>
    <s v="완제품"/>
    <s v="AVSS 0.3SQ(완제품)"/>
    <s v="A/R송장 (IN)"/>
    <n v="3000"/>
    <s v="M"/>
    <n v="9.93"/>
    <n v="0.28000000000000003"/>
    <n v="854.4"/>
  </r>
  <r>
    <x v="3"/>
    <s v="顾客"/>
    <s v="內需"/>
    <s v="-無-"/>
    <s v="C00048"/>
    <x v="25"/>
    <s v="昆山信兴电子有限公司"/>
    <s v="자동차(일반)"/>
    <s v="AVSS"/>
    <n v="100000930"/>
    <s v="AVSS"/>
    <s v="0.3SQ"/>
    <s v="B/O"/>
    <m/>
    <n v="1500"/>
    <s v="완제품"/>
    <s v="AVSS 0.3SQ(완제품)"/>
    <s v="A/R송장 (IN)"/>
    <n v="9000"/>
    <s v="M"/>
    <n v="29.79"/>
    <n v="0.28000000000000003"/>
    <n v="2563.1999999999998"/>
  </r>
  <r>
    <x v="3"/>
    <s v="顾客"/>
    <s v="內需"/>
    <s v="-無-"/>
    <s v="C00048"/>
    <x v="25"/>
    <s v="昆山信兴电子有限公司"/>
    <s v="자동차(일반)"/>
    <s v="AVSS"/>
    <n v="100000986"/>
    <s v="AVSS"/>
    <s v="0.3SQ"/>
    <s v="W/B"/>
    <m/>
    <n v="1500"/>
    <s v="완제품"/>
    <s v="AVSS 0.3SQ(완제품)"/>
    <s v="A/R송장 (IN)"/>
    <n v="3000"/>
    <s v="M"/>
    <n v="9.93"/>
    <n v="0.28000000000000003"/>
    <n v="854.4"/>
  </r>
  <r>
    <x v="3"/>
    <s v="顾客"/>
    <s v="內需"/>
    <s v="-無-"/>
    <s v="C00001"/>
    <x v="2"/>
    <s v="江苏京信电子有限公司(Cable)"/>
    <s v="자동차(일반)"/>
    <s v="AVS"/>
    <n v="100000449"/>
    <s v="AVS"/>
    <s v="5SQ"/>
    <s v="R"/>
    <m/>
    <n v="200"/>
    <s v="완제품"/>
    <s v="AVS 5SQ(완제품)"/>
    <s v="A/R송장 (IN)"/>
    <n v="2600"/>
    <s v="M"/>
    <n v="122.28"/>
    <n v="3.47"/>
    <n v="9034.48"/>
  </r>
  <r>
    <x v="3"/>
    <s v="顾客"/>
    <s v="內需"/>
    <s v="-無-"/>
    <s v="C00001"/>
    <x v="2"/>
    <s v="江苏京信电子有限公司(Cable)"/>
    <s v="자동차(일반)"/>
    <s v="AVS"/>
    <n v="100000456"/>
    <s v="AVS"/>
    <s v="5SQ"/>
    <s v="Y"/>
    <m/>
    <n v="200"/>
    <s v="완제품"/>
    <s v="AVS 5SQ(완제품)"/>
    <s v="A/R송장 (IN)"/>
    <n v="600"/>
    <s v="M"/>
    <n v="28.22"/>
    <n v="3.47"/>
    <n v="2084.88"/>
  </r>
  <r>
    <x v="3"/>
    <s v="顾客"/>
    <s v="內需"/>
    <s v="-無-"/>
    <s v="C00001"/>
    <x v="2"/>
    <s v="江苏京信电子有限公司(Cable)"/>
    <s v="자동차(일반)"/>
    <s v="AVS"/>
    <n v="100000439"/>
    <s v="AVS"/>
    <s v="5SQ"/>
    <s v="G"/>
    <m/>
    <n v="200"/>
    <s v="완제품"/>
    <s v="AVS 5SQ(완제품)"/>
    <s v="A/R송장 (IN)"/>
    <n v="200"/>
    <s v="M"/>
    <n v="9.41"/>
    <n v="3.47"/>
    <n v="694.96"/>
  </r>
  <r>
    <x v="3"/>
    <s v="顾客"/>
    <s v="內需"/>
    <s v="-無-"/>
    <s v="C00001"/>
    <x v="2"/>
    <s v="江苏京信电子有限公司(Cable)"/>
    <s v="자동차(일반)"/>
    <s v="AVS"/>
    <n v="190000402"/>
    <s v="AVS"/>
    <s v="3SQ"/>
    <s v="W"/>
    <s v="NPS"/>
    <n v="1500"/>
    <s v="완제품"/>
    <s v="AVS 3SQ(상품)"/>
    <s v="A/R송장 (IN)"/>
    <n v="3000"/>
    <s v="M"/>
    <n v="88.59"/>
    <n v="2.19"/>
    <n v="6569.1"/>
  </r>
  <r>
    <x v="3"/>
    <s v="顾客"/>
    <s v="內需"/>
    <s v="-無-"/>
    <s v="C00001"/>
    <x v="2"/>
    <s v="江苏京信电子有限公司(Cable)"/>
    <s v="자동차(일반)"/>
    <s v="AVS"/>
    <n v="190000401"/>
    <s v="AVS"/>
    <s v="3SQ"/>
    <s v="P"/>
    <s v="NPS"/>
    <n v="1500"/>
    <s v="완제품"/>
    <s v="AVS 3SQ(상품)"/>
    <s v="A/R송장 (IN)"/>
    <n v="4300"/>
    <s v="M"/>
    <n v="126.98"/>
    <n v="2.19"/>
    <n v="9415.7099999999991"/>
  </r>
  <r>
    <x v="3"/>
    <s v="顾客"/>
    <s v="內需"/>
    <s v="-無-"/>
    <s v="C00001"/>
    <x v="2"/>
    <s v="江苏京信电子有限公司(Cable)"/>
    <s v="자동차(일반)"/>
    <s v="AVS"/>
    <n v="190000001"/>
    <s v="AVS"/>
    <s v="3SQ"/>
    <s v="R"/>
    <s v="NPS"/>
    <n v="1500"/>
    <s v="완제품"/>
    <s v="AVS 3SQ(상품)"/>
    <s v="A/R송장 (IN)"/>
    <n v="16500"/>
    <s v="M"/>
    <n v="487.25"/>
    <n v="2.19"/>
    <n v="36130.050000000003"/>
  </r>
  <r>
    <x v="3"/>
    <s v="顾客"/>
    <s v="內需"/>
    <s v="-無-"/>
    <s v="C00001"/>
    <x v="2"/>
    <s v="江苏京信电子有限公司(Cable)"/>
    <s v="자동차(일반)"/>
    <s v="AVS"/>
    <n v="190000402"/>
    <s v="AVS"/>
    <s v="3SQ"/>
    <s v="W"/>
    <s v="NPS"/>
    <n v="1500"/>
    <s v="완제품"/>
    <s v="AVS 3SQ(상품)"/>
    <s v="A/R송장 (IN)"/>
    <n v="7500"/>
    <s v="M"/>
    <n v="221.48"/>
    <n v="2.19"/>
    <n v="16422.75"/>
  </r>
  <r>
    <x v="3"/>
    <s v="顾客"/>
    <s v="內需"/>
    <s v="-無-"/>
    <s v="C00001"/>
    <x v="2"/>
    <s v="江苏京信电子有限公司(Cable)"/>
    <s v="자동차(일반)"/>
    <s v="AVS"/>
    <n v="100000410"/>
    <s v="AVS"/>
    <s v="3SQ"/>
    <s v="L"/>
    <m/>
    <n v="300"/>
    <s v="완제품"/>
    <s v="AVS 3SQ(상품)"/>
    <s v="A/R송장 (IN)"/>
    <n v="1800"/>
    <s v="M"/>
    <n v="53.15"/>
    <n v="2.19"/>
    <n v="3941.46"/>
  </r>
  <r>
    <x v="3"/>
    <s v="顾客"/>
    <s v="內需"/>
    <s v="-無-"/>
    <s v="C00001"/>
    <x v="2"/>
    <s v="江苏京信电子有限公司(Cable)"/>
    <s v="자동차(일반)"/>
    <s v="AVS"/>
    <n v="100000399"/>
    <s v="AVS"/>
    <s v="3SQ"/>
    <s v="O"/>
    <m/>
    <n v="300"/>
    <s v="완제품"/>
    <s v="AVS 3SQ(상품)"/>
    <s v="A/R송장 (IN)"/>
    <n v="900"/>
    <s v="M"/>
    <n v="26.58"/>
    <n v="2.19"/>
    <n v="1970.73"/>
  </r>
  <r>
    <x v="3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2100"/>
    <s v="M"/>
    <n v="62.01"/>
    <n v="2.19"/>
    <n v="4598.37"/>
  </r>
  <r>
    <x v="3"/>
    <s v="顾客"/>
    <s v="內需"/>
    <s v="-無-"/>
    <s v="C00001"/>
    <x v="2"/>
    <s v="江苏京信电子有限公司(Cable)"/>
    <s v="자동차(일반)"/>
    <s v="AVS"/>
    <n v="100000429"/>
    <s v="AVS"/>
    <s v="3SQ"/>
    <s v="Y"/>
    <m/>
    <n v="300"/>
    <s v="완제품"/>
    <s v="AVS 3SQ(상품)"/>
    <s v="A/R송장 (IN)"/>
    <n v="250"/>
    <s v="M"/>
    <n v="7.38"/>
    <n v="2.19"/>
    <n v="547.42999999999995"/>
  </r>
  <r>
    <x v="3"/>
    <s v="顾客"/>
    <s v="內需"/>
    <s v="-無-"/>
    <s v="C00001"/>
    <x v="2"/>
    <s v="江苏京信电子有限公司(Cable)"/>
    <s v="자동차(일반)"/>
    <s v="AVS"/>
    <n v="100000397"/>
    <s v="AVS"/>
    <s v="3SQ"/>
    <s v="B"/>
    <m/>
    <n v="300"/>
    <s v="완제품"/>
    <s v="AVS 3SQ(상품)"/>
    <s v="A/R송장 (IN)"/>
    <n v="1800"/>
    <s v="M"/>
    <n v="53.15"/>
    <n v="2.19"/>
    <n v="3941.46"/>
  </r>
  <r>
    <x v="3"/>
    <s v="顾客"/>
    <s v="內需"/>
    <s v="-無-"/>
    <s v="C00001"/>
    <x v="2"/>
    <s v="江苏京信电子有限公司(Cable)"/>
    <s v="자동차(일반)"/>
    <s v="AVS"/>
    <n v="100000410"/>
    <s v="AVS"/>
    <s v="3SQ"/>
    <s v="L"/>
    <m/>
    <n v="300"/>
    <s v="완제품"/>
    <s v="AVS 3SQ(상품)"/>
    <s v="A/R송장 (IN)"/>
    <n v="300"/>
    <s v="M"/>
    <n v="8.86"/>
    <n v="2.19"/>
    <n v="656.91"/>
  </r>
  <r>
    <x v="3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1500"/>
    <s v="M"/>
    <n v="44.3"/>
    <n v="2.19"/>
    <n v="3284.55"/>
  </r>
  <r>
    <x v="3"/>
    <s v="顾客"/>
    <s v="內需"/>
    <s v="-無-"/>
    <s v="C00001"/>
    <x v="2"/>
    <s v="江苏京信电子有限公司(Cable)"/>
    <s v="자동차(일반)"/>
    <s v="AVS"/>
    <n v="100000419"/>
    <s v="AVS"/>
    <s v="3SQ"/>
    <s v="R"/>
    <m/>
    <n v="300"/>
    <s v="완제품"/>
    <s v="AVS 3SQ(상품)"/>
    <s v="A/R송장 (IN)"/>
    <n v="1800"/>
    <s v="M"/>
    <n v="53.15"/>
    <n v="2.19"/>
    <n v="3941.46"/>
  </r>
  <r>
    <x v="3"/>
    <s v="顾客"/>
    <s v="內需"/>
    <s v="-無-"/>
    <s v="C00001"/>
    <x v="2"/>
    <s v="江苏京信电子有限公司(Cable)"/>
    <s v="자동차(일반)"/>
    <s v="AVS"/>
    <n v="100000426"/>
    <s v="AVS"/>
    <s v="3SQ"/>
    <s v="W"/>
    <m/>
    <n v="300"/>
    <s v="완제품"/>
    <s v="AVS 3SQ(상품)"/>
    <s v="A/R송장 (IN)"/>
    <n v="1500"/>
    <s v="M"/>
    <n v="44.3"/>
    <n v="2.19"/>
    <n v="3284.55"/>
  </r>
  <r>
    <x v="3"/>
    <s v="顾客"/>
    <s v="內需"/>
    <s v="-無-"/>
    <s v="C00001"/>
    <x v="2"/>
    <s v="江苏京信电子有限公司(Cable)"/>
    <s v="자동차(일반)"/>
    <s v="AVS"/>
    <n v="100000435"/>
    <s v="AVS"/>
    <s v="5SQ"/>
    <s v="B"/>
    <m/>
    <n v="200"/>
    <s v="완제품"/>
    <s v="AVS 5SQ(완제품)"/>
    <s v="A/R송장 (IN)"/>
    <n v="800"/>
    <s v="M"/>
    <n v="37.619999999999997"/>
    <n v="3.47"/>
    <n v="2779.84"/>
  </r>
  <r>
    <x v="3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2400"/>
    <s v="M"/>
    <n v="171.7"/>
    <n v="5.04"/>
    <n v="12095.28"/>
  </r>
  <r>
    <x v="3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6530"/>
    <s v="M"/>
    <n v="192.83"/>
    <n v="2.19"/>
    <n v="14298.74"/>
  </r>
  <r>
    <x v="3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2360"/>
    <s v="M"/>
    <n v="69.69"/>
    <n v="2.19"/>
    <n v="5167.6899999999996"/>
  </r>
  <r>
    <x v="3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2970"/>
    <s v="M"/>
    <n v="212.47"/>
    <n v="5.04"/>
    <n v="14967.91"/>
  </r>
  <r>
    <x v="3"/>
    <s v="顾客"/>
    <s v="內需"/>
    <s v="-無-"/>
    <s v="C00001"/>
    <x v="2"/>
    <s v="江苏京信电子有限公司(Cable)"/>
    <s v="자동차(일반)"/>
    <s v="AVS"/>
    <n v="100000456"/>
    <s v="AVS"/>
    <s v="5SQ"/>
    <s v="Y"/>
    <m/>
    <n v="200"/>
    <s v="완제품"/>
    <s v="AVS 5SQ(완제품)"/>
    <s v="A/R송장 (IN)"/>
    <n v="1200"/>
    <s v="M"/>
    <n v="56.44"/>
    <n v="3.47"/>
    <n v="4169.76"/>
  </r>
  <r>
    <x v="3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1800"/>
    <s v="M"/>
    <n v="128.77000000000001"/>
    <n v="5.04"/>
    <n v="9071.4599999999991"/>
  </r>
  <r>
    <x v="3"/>
    <s v="顾客"/>
    <s v="內需"/>
    <s v="-無-"/>
    <s v="C00001"/>
    <x v="2"/>
    <s v="江苏京信电子有限公司(Cable)"/>
    <s v="자동차(일반)"/>
    <s v="AVS"/>
    <n v="190000001"/>
    <s v="AVS"/>
    <s v="3SQ"/>
    <s v="R"/>
    <s v="NPS"/>
    <n v="1500"/>
    <s v="완제품"/>
    <s v="AVS 3SQ(상품)"/>
    <s v="A/R송장 (IN)"/>
    <n v="6000"/>
    <s v="M"/>
    <n v="177.18"/>
    <n v="2.19"/>
    <n v="13138.2"/>
  </r>
  <r>
    <x v="3"/>
    <s v="顾客"/>
    <s v="內需"/>
    <s v="-無-"/>
    <s v="C00001"/>
    <x v="2"/>
    <s v="江苏京信电子有限公司(Cable)"/>
    <s v="자동차(일반)"/>
    <s v="AVS"/>
    <n v="190000402"/>
    <s v="AVS"/>
    <s v="3SQ"/>
    <s v="W"/>
    <s v="NPS"/>
    <n v="1500"/>
    <s v="완제품"/>
    <s v="AVS 3SQ(상품)"/>
    <s v="A/R송장 (IN)"/>
    <n v="6000"/>
    <s v="M"/>
    <n v="177.18"/>
    <n v="2.19"/>
    <n v="13138.2"/>
  </r>
  <r>
    <x v="3"/>
    <s v="顾客"/>
    <s v="內需"/>
    <s v="-無-"/>
    <s v="C00001"/>
    <x v="2"/>
    <s v="江苏京信电子有限公司(Cable)"/>
    <s v="자동차(일반)"/>
    <s v="AVS"/>
    <n v="100018845"/>
    <s v="AVS"/>
    <s v="3SQ"/>
    <s v="B"/>
    <s v="NPS"/>
    <n v="1500"/>
    <s v="완제품"/>
    <s v="AVS 3SQ(상품)"/>
    <s v="A/R송장 (IN)"/>
    <n v="6000"/>
    <s v="M"/>
    <n v="177.18"/>
    <n v="2.19"/>
    <n v="13138.2"/>
  </r>
  <r>
    <x v="3"/>
    <s v="顾客"/>
    <s v="內需"/>
    <s v="-無-"/>
    <s v="C00001"/>
    <x v="2"/>
    <s v="江苏京信电子有限公司(Cable)"/>
    <s v="자동차(일반)"/>
    <s v="AVS"/>
    <n v="100019297"/>
    <s v="AVS"/>
    <s v="3SQ"/>
    <s v="L"/>
    <s v="NPS"/>
    <n v="1500"/>
    <s v="완제품"/>
    <s v="AVS 3SQ(상품)"/>
    <s v="A/R송장 (IN)"/>
    <n v="9000"/>
    <s v="M"/>
    <n v="265.77"/>
    <n v="2.19"/>
    <n v="19707.3"/>
  </r>
  <r>
    <x v="3"/>
    <s v="顾客"/>
    <s v="內需"/>
    <s v="-無-"/>
    <s v="C00001"/>
    <x v="2"/>
    <s v="江苏京信电子有限公司(Cable)"/>
    <s v="자동차(일반)"/>
    <s v="AVS"/>
    <n v="100019297"/>
    <s v="AVS"/>
    <s v="3SQ"/>
    <s v="L"/>
    <s v="NPS"/>
    <n v="1500"/>
    <s v="완제품"/>
    <s v="AVS 3SQ(상품)"/>
    <s v="A/R송장 (IN)"/>
    <n v="6000"/>
    <s v="M"/>
    <n v="177.18"/>
    <n v="2.19"/>
    <n v="13138.2"/>
  </r>
  <r>
    <x v="3"/>
    <s v="顾客"/>
    <s v="內需"/>
    <s v="-無-"/>
    <s v="C00001"/>
    <x v="2"/>
    <s v="江苏京信电子有限公司(Cable)"/>
    <s v="자동차(일반)"/>
    <s v="AVS"/>
    <n v="100000449"/>
    <s v="AVS"/>
    <s v="5SQ"/>
    <s v="R"/>
    <m/>
    <n v="200"/>
    <s v="완제품"/>
    <s v="AVS 5SQ(완제품)"/>
    <s v="A/R송장 (IN)"/>
    <n v="4400"/>
    <s v="M"/>
    <n v="206.93"/>
    <n v="3.47"/>
    <n v="15289.12"/>
  </r>
  <r>
    <x v="3"/>
    <s v="顾客"/>
    <s v="內需"/>
    <s v="-無-"/>
    <s v="C00001"/>
    <x v="2"/>
    <s v="江苏京信电子有限公司(Cable)"/>
    <s v="자동차(일반)"/>
    <s v="AVS"/>
    <n v="100000456"/>
    <s v="AVS"/>
    <s v="5SQ"/>
    <s v="Y"/>
    <m/>
    <n v="200"/>
    <s v="완제품"/>
    <s v="AVS 5SQ(완제품)"/>
    <s v="A/R송장 (IN)"/>
    <n v="200"/>
    <s v="M"/>
    <n v="9.41"/>
    <n v="3.47"/>
    <n v="694.96"/>
  </r>
  <r>
    <x v="3"/>
    <s v="顾客"/>
    <s v="內需"/>
    <s v="-無-"/>
    <s v="C00001"/>
    <x v="2"/>
    <s v="江苏京信电子有限公司(Cable)"/>
    <s v="자동차(일반)"/>
    <s v="AVS"/>
    <n v="100000439"/>
    <s v="AVS"/>
    <s v="5SQ"/>
    <s v="G"/>
    <m/>
    <n v="200"/>
    <s v="완제품"/>
    <s v="AVS 5SQ(완제품)"/>
    <s v="A/R송장 (IN)"/>
    <n v="2000"/>
    <s v="M"/>
    <n v="94.06"/>
    <n v="3.47"/>
    <n v="6949.6"/>
  </r>
  <r>
    <x v="3"/>
    <s v="顾客"/>
    <s v="內需"/>
    <s v="-無-"/>
    <s v="C00001"/>
    <x v="2"/>
    <s v="江苏京信电子有限公司(Cable)"/>
    <s v="자동차(일반)"/>
    <s v="AVS"/>
    <n v="100000439"/>
    <s v="AVS"/>
    <s v="5SQ"/>
    <s v="G"/>
    <m/>
    <n v="200"/>
    <s v="완제품"/>
    <s v="AVS 5SQ(완제품)"/>
    <s v="A/R송장 (IN)"/>
    <n v="1000"/>
    <s v="M"/>
    <n v="47.03"/>
    <n v="3.47"/>
    <n v="3474.8"/>
  </r>
  <r>
    <x v="3"/>
    <s v="顾客"/>
    <s v="內需"/>
    <s v="-無-"/>
    <s v="C00001"/>
    <x v="2"/>
    <s v="江苏京信电子有限公司(Cable)"/>
    <s v="자동차(일반)"/>
    <s v="AVS"/>
    <n v="100000456"/>
    <s v="AVS"/>
    <s v="5SQ"/>
    <s v="Y"/>
    <m/>
    <n v="200"/>
    <s v="완제품"/>
    <s v="AVS 5SQ(완제품)"/>
    <s v="A/R송장 (IN)"/>
    <n v="1000"/>
    <s v="M"/>
    <n v="47.03"/>
    <n v="3.47"/>
    <n v="3474.8"/>
  </r>
  <r>
    <x v="3"/>
    <s v="顾客"/>
    <s v="內需"/>
    <s v="-無-"/>
    <s v="C00001"/>
    <x v="2"/>
    <s v="江苏京信电子有限公司(Cable)"/>
    <s v="자동차(일반)"/>
    <s v="AVS"/>
    <n v="190000459"/>
    <s v="AVS"/>
    <s v="8SQ"/>
    <s v="B"/>
    <m/>
    <n v="150"/>
    <s v="완제품"/>
    <s v="AVS 8SQ(완제품)"/>
    <s v="A/R송장 (IN)"/>
    <n v="900"/>
    <s v="M"/>
    <n v="64.39"/>
    <n v="5.04"/>
    <n v="4535.7299999999996"/>
  </r>
  <r>
    <x v="3"/>
    <s v="顾客"/>
    <s v="內需"/>
    <s v="-無-"/>
    <s v="C00001"/>
    <x v="2"/>
    <s v="江苏京信电子有限公司(Cable)"/>
    <s v="자동차(일반)"/>
    <s v="AVS"/>
    <n v="190000402"/>
    <s v="AVS"/>
    <s v="3SQ"/>
    <s v="W"/>
    <s v="NPS"/>
    <n v="1500"/>
    <s v="완제품"/>
    <s v="AVS 3SQ(상품)"/>
    <s v="A/R송장 (IN)"/>
    <n v="4500"/>
    <s v="M"/>
    <n v="132.88999999999999"/>
    <n v="2.19"/>
    <n v="9853.65"/>
  </r>
  <r>
    <x v="3"/>
    <s v="顾客"/>
    <s v="內需"/>
    <s v="-無-"/>
    <s v="C00001"/>
    <x v="2"/>
    <s v="江苏京信电子有限公司(Cable)"/>
    <s v="자동차(일반)"/>
    <s v="AVS"/>
    <n v="100018845"/>
    <s v="AVS"/>
    <s v="3SQ"/>
    <s v="B"/>
    <s v="NPS"/>
    <n v="1500"/>
    <s v="완제품"/>
    <s v="AVS 3SQ(상품)"/>
    <s v="A/R송장 (IN)"/>
    <n v="6000"/>
    <s v="M"/>
    <n v="177.18"/>
    <n v="2.19"/>
    <n v="13138.2"/>
  </r>
  <r>
    <x v="3"/>
    <s v="顾客"/>
    <s v="內需"/>
    <s v="-無-"/>
    <s v="C00001"/>
    <x v="2"/>
    <s v="江苏京信电子有限公司(Cable)"/>
    <s v="자동차(일반)"/>
    <s v="AVS"/>
    <n v="100000435"/>
    <s v="AVS"/>
    <s v="5SQ"/>
    <s v="B"/>
    <m/>
    <n v="200"/>
    <s v="완제품"/>
    <s v="AVS 5SQ(완제품)"/>
    <s v="A/R송장 (IN)"/>
    <n v="930"/>
    <s v="M"/>
    <n v="43.74"/>
    <n v="3.47"/>
    <n v="3231.56"/>
  </r>
  <r>
    <x v="3"/>
    <s v="顾客"/>
    <s v="內需"/>
    <s v="-無-"/>
    <s v="C00001"/>
    <x v="2"/>
    <s v="江苏京信电子有限公司(Cable)"/>
    <s v="자동차(일반)"/>
    <s v="AVS"/>
    <n v="100000435"/>
    <s v="AVS"/>
    <s v="5SQ"/>
    <s v="B"/>
    <m/>
    <n v="200"/>
    <s v="완제품"/>
    <s v="AVS 5SQ(완제품)"/>
    <s v="A/R송장 (IN)"/>
    <n v="400"/>
    <s v="M"/>
    <n v="18.809999999999999"/>
    <n v="3.47"/>
    <n v="1389.92"/>
  </r>
  <r>
    <x v="3"/>
    <s v="顾客"/>
    <s v="內需"/>
    <s v="-無-"/>
    <s v="C00001"/>
    <x v="2"/>
    <s v="江苏京信电子有限公司(Cable)"/>
    <s v="자동차(일반)"/>
    <s v="AVS"/>
    <n v="100000435"/>
    <s v="AVS"/>
    <s v="5SQ"/>
    <s v="B"/>
    <m/>
    <n v="200"/>
    <s v="완제품"/>
    <s v="AVS 5SQ(완제품)"/>
    <s v="A/R송장 (IN)"/>
    <n v="600"/>
    <s v="M"/>
    <n v="28.22"/>
    <n v="3.47"/>
    <n v="2084.88"/>
  </r>
  <r>
    <x v="3"/>
    <s v="顾客"/>
    <s v="內需"/>
    <s v="-無-"/>
    <s v="C00001"/>
    <x v="2"/>
    <s v="江苏京信电子有限公司(Cable)"/>
    <s v="자동차(일반)"/>
    <s v="AVS"/>
    <n v="100000435"/>
    <s v="AVS"/>
    <s v="5SQ"/>
    <s v="B"/>
    <m/>
    <n v="200"/>
    <s v="완제품"/>
    <s v="AVS 5SQ(완제품)"/>
    <s v="A/R송장 (IN)"/>
    <n v="400"/>
    <s v="M"/>
    <n v="18.809999999999999"/>
    <n v="3.47"/>
    <n v="1389.92"/>
  </r>
  <r>
    <x v="3"/>
    <s v="顾客"/>
    <s v="內需"/>
    <s v="-無-"/>
    <s v="C00001"/>
    <x v="2"/>
    <s v="江苏京信电子有限公司(Cable)"/>
    <s v="자동차(일반)"/>
    <s v="AVS"/>
    <n v="190000402"/>
    <s v="AVS"/>
    <s v="3SQ"/>
    <s v="W"/>
    <s v="NPS"/>
    <n v="1500"/>
    <s v="완제품"/>
    <s v="AVS 3SQ(상품)"/>
    <s v="A/R송장 (IN)"/>
    <n v="7500"/>
    <s v="M"/>
    <n v="221.48"/>
    <n v="2.19"/>
    <n v="16422.75"/>
  </r>
  <r>
    <x v="3"/>
    <s v="顾客"/>
    <s v="內需"/>
    <s v="-無-"/>
    <s v="C00001"/>
    <x v="2"/>
    <s v="江苏京信电子有限公司(Cable)"/>
    <s v="자동차(일반)"/>
    <s v="AVS"/>
    <n v="190000001"/>
    <s v="AVS"/>
    <s v="3SQ"/>
    <s v="R"/>
    <s v="NPS"/>
    <n v="1500"/>
    <s v="완제품"/>
    <s v="AVS 3SQ(상품)"/>
    <s v="A/R송장 (IN)"/>
    <n v="10500"/>
    <s v="M"/>
    <n v="310.07"/>
    <n v="2.19"/>
    <n v="22991.85"/>
  </r>
  <r>
    <x v="3"/>
    <s v="顾客"/>
    <s v="內需"/>
    <s v="-無-"/>
    <s v="C00001"/>
    <x v="2"/>
    <s v="江苏京信电子有限公司(Cable)"/>
    <s v="자동차(일반)"/>
    <s v="AVS"/>
    <n v="100018845"/>
    <s v="AVS"/>
    <s v="3SQ"/>
    <s v="B"/>
    <s v="NPS"/>
    <n v="1500"/>
    <s v="완제품"/>
    <s v="AVS 3SQ(상품)"/>
    <s v="A/R송장 (IN)"/>
    <n v="18000"/>
    <s v="M"/>
    <n v="531.54"/>
    <n v="2.19"/>
    <n v="39414.6"/>
  </r>
  <r>
    <x v="3"/>
    <s v="顾客"/>
    <s v="內需"/>
    <s v="-無-"/>
    <s v="C00001"/>
    <x v="2"/>
    <s v="江苏京信电子有限公司(Cable)"/>
    <s v="자동차(일반)"/>
    <s v="AVS"/>
    <n v="100000397"/>
    <s v="AVS"/>
    <s v="3SQ"/>
    <s v="B"/>
    <m/>
    <n v="300"/>
    <s v="완제품"/>
    <s v="AVS 3SQ(상품)"/>
    <s v="A/R송장 (IN)"/>
    <n v="5020"/>
    <s v="M"/>
    <n v="148.24"/>
    <n v="2.19"/>
    <n v="10992.29"/>
  </r>
  <r>
    <x v="3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3600"/>
    <s v="M"/>
    <n v="106.31"/>
    <n v="2.19"/>
    <n v="7882.92"/>
  </r>
  <r>
    <x v="3"/>
    <s v="顾客"/>
    <s v="內需"/>
    <s v="-無-"/>
    <s v="C00001"/>
    <x v="2"/>
    <s v="江苏京信电子有限公司(Cable)"/>
    <s v="자동차(일반)"/>
    <s v="AVS"/>
    <n v="100000410"/>
    <s v="AVS"/>
    <s v="3SQ"/>
    <s v="L"/>
    <m/>
    <n v="300"/>
    <s v="완제품"/>
    <s v="AVS 3SQ(상품)"/>
    <s v="A/R송장 (IN)"/>
    <n v="2700"/>
    <s v="M"/>
    <n v="79.73"/>
    <n v="2.19"/>
    <n v="5912.19"/>
  </r>
  <r>
    <x v="3"/>
    <s v="顾客"/>
    <s v="內需"/>
    <s v="-無-"/>
    <s v="C00001"/>
    <x v="2"/>
    <s v="江苏京信电子有限公司(Cable)"/>
    <s v="자동차(일반)"/>
    <s v="AVS"/>
    <n v="100000399"/>
    <s v="AVS"/>
    <s v="3SQ"/>
    <s v="O"/>
    <m/>
    <n v="300"/>
    <s v="완제품"/>
    <s v="AVS 3SQ(상품)"/>
    <s v="A/R송장 (IN)"/>
    <n v="600"/>
    <s v="M"/>
    <n v="17.72"/>
    <n v="2.19"/>
    <n v="1313.82"/>
  </r>
  <r>
    <x v="3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4500"/>
    <s v="M"/>
    <n v="132.88999999999999"/>
    <n v="2.19"/>
    <n v="9853.65"/>
  </r>
  <r>
    <x v="3"/>
    <s v="顾客"/>
    <s v="內需"/>
    <s v="-無-"/>
    <s v="C00001"/>
    <x v="2"/>
    <s v="江苏京信电子有限公司(Cable)"/>
    <s v="자동차(일반)"/>
    <s v="AVS"/>
    <n v="100000419"/>
    <s v="AVS"/>
    <s v="3SQ"/>
    <s v="R"/>
    <m/>
    <n v="300"/>
    <s v="완제품"/>
    <s v="AVS 3SQ(상품)"/>
    <s v="A/R송장 (IN)"/>
    <n v="2400"/>
    <s v="M"/>
    <n v="70.87"/>
    <n v="2.19"/>
    <n v="5255.28"/>
  </r>
  <r>
    <x v="3"/>
    <s v="顾客"/>
    <s v="內需"/>
    <s v="-無-"/>
    <s v="C00001"/>
    <x v="2"/>
    <s v="江苏京信电子有限公司(Cable)"/>
    <s v="자동차(일반)"/>
    <s v="AVS"/>
    <n v="100000426"/>
    <s v="AVS"/>
    <s v="3SQ"/>
    <s v="W"/>
    <m/>
    <n v="300"/>
    <s v="완제품"/>
    <s v="AVS 3SQ(상품)"/>
    <s v="A/R송장 (IN)"/>
    <n v="1800"/>
    <s v="M"/>
    <n v="53.15"/>
    <n v="2.19"/>
    <n v="3941.46"/>
  </r>
  <r>
    <x v="3"/>
    <s v="顾客"/>
    <s v="內需"/>
    <s v="-無-"/>
    <s v="C00001"/>
    <x v="2"/>
    <s v="江苏京信电子有限公司(Cable)"/>
    <s v="자동차(일반)"/>
    <s v="AVS"/>
    <n v="100000429"/>
    <s v="AVS"/>
    <s v="3SQ"/>
    <s v="Y"/>
    <m/>
    <n v="300"/>
    <s v="완제품"/>
    <s v="AVS 3SQ(상품)"/>
    <s v="A/R송장 (IN)"/>
    <n v="600"/>
    <s v="M"/>
    <n v="17.72"/>
    <n v="2.19"/>
    <n v="1313.82"/>
  </r>
  <r>
    <x v="3"/>
    <s v="顾客"/>
    <s v="內需"/>
    <s v="-無-"/>
    <s v="C00001"/>
    <x v="2"/>
    <s v="江苏京信电子有限公司(Cable)"/>
    <s v="자동차(일반)"/>
    <s v="AVS"/>
    <n v="190000459"/>
    <s v="AVS"/>
    <s v="8SQ"/>
    <s v="B"/>
    <m/>
    <n v="150"/>
    <s v="완제품"/>
    <s v="AVS 8SQ(완제품)"/>
    <s v="A/R송장 (IN)"/>
    <n v="450"/>
    <s v="M"/>
    <n v="32.19"/>
    <n v="5.04"/>
    <n v="2267.87"/>
  </r>
  <r>
    <x v="3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150"/>
    <s v="M"/>
    <n v="10.73"/>
    <n v="5.04"/>
    <n v="755.96"/>
  </r>
  <r>
    <x v="3"/>
    <s v="顾客"/>
    <s v="內需"/>
    <s v="-無-"/>
    <s v="C00001"/>
    <x v="2"/>
    <s v="江苏京信电子有限公司(Cable)"/>
    <s v="자동차(일반)"/>
    <s v="AVS"/>
    <n v="100000397"/>
    <s v="AVS"/>
    <s v="3SQ"/>
    <s v="B"/>
    <m/>
    <n v="300"/>
    <s v="완제품"/>
    <s v="AVS 3SQ(상품)"/>
    <s v="A/R송장 (IN)"/>
    <n v="600"/>
    <s v="M"/>
    <n v="17.72"/>
    <n v="2.19"/>
    <n v="1313.82"/>
  </r>
  <r>
    <x v="3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900"/>
    <s v="M"/>
    <n v="26.58"/>
    <n v="2.19"/>
    <n v="1970.73"/>
  </r>
  <r>
    <x v="3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600"/>
    <s v="M"/>
    <n v="17.72"/>
    <n v="2.19"/>
    <n v="1313.82"/>
  </r>
  <r>
    <x v="3"/>
    <s v="顾客"/>
    <s v="內需"/>
    <s v="-無-"/>
    <s v="C00001"/>
    <x v="2"/>
    <s v="江苏京信电子有限公司(Cable)"/>
    <s v="자동차(일반)"/>
    <s v="AVS"/>
    <n v="100000426"/>
    <s v="AVS"/>
    <s v="3SQ"/>
    <s v="W"/>
    <m/>
    <n v="300"/>
    <s v="완제품"/>
    <s v="AVS 3SQ(상품)"/>
    <s v="A/R송장 (IN)"/>
    <n v="600"/>
    <s v="M"/>
    <n v="17.72"/>
    <n v="2.19"/>
    <n v="1313.82"/>
  </r>
  <r>
    <x v="3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900"/>
    <s v="M"/>
    <n v="64.39"/>
    <n v="5.04"/>
    <n v="4535.7299999999996"/>
  </r>
  <r>
    <x v="3"/>
    <s v="顾客"/>
    <s v="內需"/>
    <s v="-無-"/>
    <s v="C00001"/>
    <x v="2"/>
    <s v="江苏京信电子有限公司(Cable)"/>
    <s v="자동차(일반)"/>
    <s v="AVS"/>
    <n v="190000401"/>
    <s v="AVS"/>
    <s v="3SQ"/>
    <s v="P"/>
    <s v="NPS"/>
    <n v="1500"/>
    <s v="완제품"/>
    <s v="AVS 3SQ(상품)"/>
    <s v="A/R송장 (IN)"/>
    <n v="4500"/>
    <s v="M"/>
    <n v="132.88999999999999"/>
    <n v="2.19"/>
    <n v="9853.65"/>
  </r>
  <r>
    <x v="3"/>
    <s v="顾客"/>
    <s v="內需"/>
    <s v="-無-"/>
    <s v="C00001"/>
    <x v="2"/>
    <s v="江苏京信电子有限公司(Cable)"/>
    <s v="자동차(일반)"/>
    <s v="AVS"/>
    <n v="190000402"/>
    <s v="AVS"/>
    <s v="3SQ"/>
    <s v="W"/>
    <s v="NPS"/>
    <n v="1500"/>
    <s v="완제품"/>
    <s v="AVS 3SQ(상품)"/>
    <s v="A/R송장 (IN)"/>
    <n v="3000"/>
    <s v="M"/>
    <n v="88.59"/>
    <n v="2.19"/>
    <n v="6569.1"/>
  </r>
  <r>
    <x v="3"/>
    <s v="顾客"/>
    <s v="內需"/>
    <s v="-無-"/>
    <s v="C00001"/>
    <x v="2"/>
    <s v="江苏京信电子有限公司(Cable)"/>
    <s v="자동차(일반)"/>
    <s v="AVS"/>
    <n v="190000402"/>
    <s v="AVS"/>
    <s v="3SQ"/>
    <s v="W"/>
    <s v="NPS"/>
    <n v="1500"/>
    <s v="완제품"/>
    <s v="AVS 3SQ(상품)"/>
    <s v="A/R송장 (IN)"/>
    <n v="21000"/>
    <s v="M"/>
    <n v="620.13"/>
    <n v="2.19"/>
    <n v="45983.7"/>
  </r>
  <r>
    <x v="3"/>
    <s v="顾客"/>
    <s v="內需"/>
    <s v="-無-"/>
    <s v="C00001"/>
    <x v="2"/>
    <s v="江苏京信电子有限公司(Cable)"/>
    <s v="자동차(일반)"/>
    <s v="AVS"/>
    <n v="190000401"/>
    <s v="AVS"/>
    <s v="3SQ"/>
    <s v="P"/>
    <s v="NPS"/>
    <n v="1500"/>
    <s v="완제품"/>
    <s v="AVS 3SQ(상품)"/>
    <s v="A/R송장 (IN)"/>
    <n v="1500"/>
    <s v="M"/>
    <n v="44.3"/>
    <n v="2.19"/>
    <n v="3284.55"/>
  </r>
  <r>
    <x v="3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3000"/>
    <s v="M"/>
    <n v="88.59"/>
    <n v="2.19"/>
    <n v="6569.1"/>
  </r>
  <r>
    <x v="3"/>
    <s v="顾客"/>
    <s v="內需"/>
    <s v="-無-"/>
    <s v="C00001"/>
    <x v="2"/>
    <s v="江苏京信电子有限公司(Cable)"/>
    <s v="자동차(일반)"/>
    <s v="AVS"/>
    <n v="100000426"/>
    <s v="AVS"/>
    <s v="3SQ"/>
    <s v="W"/>
    <m/>
    <n v="300"/>
    <s v="완제품"/>
    <s v="AVS 3SQ(상품)"/>
    <s v="A/R송장 (IN)"/>
    <n v="1500"/>
    <s v="M"/>
    <n v="44.3"/>
    <n v="2.19"/>
    <n v="3284.55"/>
  </r>
  <r>
    <x v="3"/>
    <s v="顾客"/>
    <s v="內需"/>
    <s v="-無-"/>
    <s v="C00001"/>
    <x v="2"/>
    <s v="江苏京信电子有限公司(Cable)"/>
    <s v="자동차(일반)"/>
    <s v="AVS"/>
    <n v="100000429"/>
    <s v="AVS"/>
    <s v="3SQ"/>
    <s v="Y"/>
    <m/>
    <n v="300"/>
    <s v="완제품"/>
    <s v="AVS 3SQ(상품)"/>
    <s v="A/R송장 (IN)"/>
    <n v="300"/>
    <s v="M"/>
    <n v="8.86"/>
    <n v="2.19"/>
    <n v="656.91"/>
  </r>
  <r>
    <x v="3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1200"/>
    <s v="M"/>
    <n v="35.44"/>
    <n v="2.19"/>
    <n v="2627.64"/>
  </r>
  <r>
    <x v="3"/>
    <s v="顾客"/>
    <s v="內需"/>
    <s v="-無-"/>
    <s v="C00001"/>
    <x v="2"/>
    <s v="江苏京信电子有限公司(Cable)"/>
    <s v="자동차(일반)"/>
    <s v="AVS"/>
    <n v="100000426"/>
    <s v="AVS"/>
    <s v="3SQ"/>
    <s v="W"/>
    <m/>
    <n v="300"/>
    <s v="완제품"/>
    <s v="AVS 3SQ(상품)"/>
    <s v="A/R송장 (IN)"/>
    <n v="1500"/>
    <s v="M"/>
    <n v="44.3"/>
    <n v="2.19"/>
    <n v="3284.55"/>
  </r>
  <r>
    <x v="3"/>
    <s v="顾客"/>
    <s v="內需"/>
    <s v="-無-"/>
    <s v="C00001"/>
    <x v="2"/>
    <s v="江苏京信电子有限公司(Cable)"/>
    <s v="자동차(일반)"/>
    <s v="AVS"/>
    <n v="190000001"/>
    <s v="AVS"/>
    <s v="3SQ"/>
    <s v="R"/>
    <s v="NPS"/>
    <n v="1500"/>
    <s v="완제품"/>
    <s v="AVS 3SQ(상품)"/>
    <s v="A/R송장 (IN)"/>
    <n v="4500"/>
    <s v="M"/>
    <n v="132.88999999999999"/>
    <n v="2.19"/>
    <n v="9853.65"/>
  </r>
  <r>
    <x v="3"/>
    <s v="顾客"/>
    <s v="內需"/>
    <s v="-無-"/>
    <s v="C00001"/>
    <x v="2"/>
    <s v="江苏京信电子有限公司(Cable)"/>
    <s v="자동차(일반)"/>
    <s v="AVS"/>
    <n v="100020060"/>
    <s v="AVS"/>
    <s v="3SQ"/>
    <s v="O"/>
    <s v="NPS"/>
    <n v="1500"/>
    <s v="완제품"/>
    <s v="AVS 3SQ(상품)"/>
    <s v="A/R송장 (IN)"/>
    <n v="6000"/>
    <s v="M"/>
    <n v="177.18"/>
    <n v="2.19"/>
    <n v="13138.2"/>
  </r>
  <r>
    <x v="3"/>
    <s v="顾客"/>
    <s v="內需"/>
    <s v="-無-"/>
    <s v="C00001"/>
    <x v="2"/>
    <s v="江苏京信电子有限公司(Cable)"/>
    <s v="자동차(일반)"/>
    <s v="AVS"/>
    <n v="100000435"/>
    <s v="AVS"/>
    <s v="5SQ"/>
    <s v="B"/>
    <m/>
    <n v="200"/>
    <s v="완제품"/>
    <s v="AVS 5SQ(완제품)"/>
    <s v="A/R송장 (IN)"/>
    <n v="2770"/>
    <s v="M"/>
    <n v="130.27000000000001"/>
    <n v="3.47"/>
    <n v="9625.2000000000007"/>
  </r>
  <r>
    <x v="3"/>
    <s v="顾客"/>
    <s v="內需"/>
    <s v="-無-"/>
    <s v="C00001"/>
    <x v="2"/>
    <s v="江苏京信电子有限公司(Cable)"/>
    <s v="자동차(일반)"/>
    <s v="AVS"/>
    <n v="100000456"/>
    <s v="AVS"/>
    <s v="5SQ"/>
    <s v="Y"/>
    <m/>
    <n v="200"/>
    <s v="완제품"/>
    <s v="AVS 5SQ(완제품)"/>
    <s v="A/R송장 (IN)"/>
    <n v="2000"/>
    <s v="M"/>
    <n v="94.06"/>
    <n v="3.47"/>
    <n v="6949.6"/>
  </r>
  <r>
    <x v="3"/>
    <s v="顾客"/>
    <s v="內需"/>
    <s v="-無-"/>
    <s v="C00001"/>
    <x v="2"/>
    <s v="江苏京信电子有限公司(Cable)"/>
    <s v="자동차(일반)"/>
    <s v="AVS"/>
    <n v="100000449"/>
    <s v="AVS"/>
    <s v="5SQ"/>
    <s v="R"/>
    <m/>
    <n v="200"/>
    <s v="완제품"/>
    <s v="AVS 5SQ(완제품)"/>
    <s v="A/R송장 (IN)"/>
    <n v="3160"/>
    <s v="M"/>
    <n v="148.61000000000001"/>
    <n v="3.47"/>
    <n v="10980.37"/>
  </r>
  <r>
    <x v="3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4950"/>
    <s v="M"/>
    <n v="354.12"/>
    <n v="5.04"/>
    <n v="24946.52"/>
  </r>
  <r>
    <x v="3"/>
    <s v="顾客"/>
    <s v="內需"/>
    <s v="-無-"/>
    <s v="C00001"/>
    <x v="2"/>
    <s v="江苏京信电子有限公司(Cable)"/>
    <s v="자동차(일반)"/>
    <s v="AVS"/>
    <n v="190000459"/>
    <s v="AVS"/>
    <s v="8SQ"/>
    <s v="B"/>
    <m/>
    <n v="150"/>
    <s v="완제품"/>
    <s v="AVS 8SQ(완제품)"/>
    <s v="A/R송장 (IN)"/>
    <n v="150"/>
    <s v="M"/>
    <n v="10.73"/>
    <n v="5.04"/>
    <n v="755.96"/>
  </r>
  <r>
    <x v="3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6600"/>
    <s v="M"/>
    <n v="194.9"/>
    <n v="2.19"/>
    <n v="14452.02"/>
  </r>
  <r>
    <x v="3"/>
    <s v="顾客"/>
    <s v="內需"/>
    <s v="-無-"/>
    <s v="C00001"/>
    <x v="2"/>
    <s v="江苏京信电子有限公司(Cable)"/>
    <s v="자동차(일반)"/>
    <s v="AVS"/>
    <n v="100000439"/>
    <s v="AVS"/>
    <s v="5SQ"/>
    <s v="G"/>
    <m/>
    <n v="200"/>
    <s v="완제품"/>
    <s v="AVS 5SQ(완제품)"/>
    <s v="A/R송장 (IN)"/>
    <n v="400"/>
    <s v="M"/>
    <n v="18.809999999999999"/>
    <n v="3.47"/>
    <n v="1389.92"/>
  </r>
  <r>
    <x v="3"/>
    <s v="顾客"/>
    <s v="內需"/>
    <s v="-無-"/>
    <s v="C00001"/>
    <x v="2"/>
    <s v="江苏京信电子有限公司(Cable)"/>
    <s v="자동차(일반)"/>
    <s v="AVS"/>
    <n v="190000001"/>
    <s v="AVS"/>
    <s v="3SQ"/>
    <s v="R"/>
    <s v="NPS"/>
    <n v="1500"/>
    <s v="완제품"/>
    <s v="AVS 3SQ(상품)"/>
    <s v="A/R송장 (IN)"/>
    <n v="30000"/>
    <s v="M"/>
    <n v="885.9"/>
    <n v="2.19"/>
    <n v="65691"/>
  </r>
  <r>
    <x v="3"/>
    <s v="顾客"/>
    <s v="內需"/>
    <s v="-無-"/>
    <s v="C00001"/>
    <x v="2"/>
    <s v="江苏京信电子有限公司(Cable)"/>
    <s v="자동차(일반)"/>
    <s v="AVS"/>
    <n v="190000001"/>
    <s v="AVS"/>
    <s v="3SQ"/>
    <s v="R"/>
    <s v="NPS"/>
    <n v="1500"/>
    <s v="완제품"/>
    <s v="AVS 3SQ(상품)"/>
    <s v="A/R송장 (IN)"/>
    <n v="4500"/>
    <s v="M"/>
    <n v="132.88999999999999"/>
    <n v="2.19"/>
    <n v="9853.65"/>
  </r>
  <r>
    <x v="3"/>
    <s v="顾客"/>
    <s v="內需"/>
    <s v="-無-"/>
    <s v="C00001"/>
    <x v="2"/>
    <s v="江苏京信电子有限公司(Cable)"/>
    <s v="자동차(일반)"/>
    <s v="AVS"/>
    <n v="190000401"/>
    <s v="AVS"/>
    <s v="3SQ"/>
    <s v="P"/>
    <s v="NPS"/>
    <n v="1500"/>
    <s v="완제품"/>
    <s v="AVS 3SQ(상품)"/>
    <s v="A/R송장 (IN)"/>
    <n v="3000"/>
    <s v="M"/>
    <n v="88.59"/>
    <n v="2.19"/>
    <n v="6569.1"/>
  </r>
  <r>
    <x v="3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2700"/>
    <s v="M"/>
    <n v="79.73"/>
    <n v="2.19"/>
    <n v="5912.19"/>
  </r>
  <r>
    <x v="3"/>
    <s v="顾客"/>
    <s v="內需"/>
    <s v="-無-"/>
    <s v="C00001"/>
    <x v="2"/>
    <s v="江苏京信电子有限公司(Cable)"/>
    <s v="자동차(일반)"/>
    <s v="AVS"/>
    <n v="190000401"/>
    <s v="AVS"/>
    <s v="3SQ"/>
    <s v="P"/>
    <s v="NPS"/>
    <n v="1500"/>
    <s v="완제품"/>
    <s v="AVS 3SQ(상품)"/>
    <s v="A/R송장 (IN)"/>
    <n v="1500"/>
    <s v="M"/>
    <n v="44.3"/>
    <n v="2.19"/>
    <n v="3284.55"/>
  </r>
  <r>
    <x v="3"/>
    <s v="顾客"/>
    <s v="內需"/>
    <s v="-無-"/>
    <s v="C00001"/>
    <x v="2"/>
    <s v="江苏京信电子有限公司(Cable)"/>
    <s v="자동차(일반)"/>
    <s v="AVS"/>
    <n v="100000397"/>
    <s v="AVS"/>
    <s v="3SQ"/>
    <s v="B"/>
    <m/>
    <n v="300"/>
    <s v="완제품"/>
    <s v="AVS 3SQ(상품)"/>
    <s v="A/R송장 (IN)"/>
    <n v="4680"/>
    <s v="M"/>
    <n v="138.19999999999999"/>
    <n v="2.19"/>
    <n v="10247.799999999999"/>
  </r>
  <r>
    <x v="3"/>
    <s v="顾客"/>
    <s v="內需"/>
    <s v="-無-"/>
    <s v="C00001"/>
    <x v="2"/>
    <s v="江苏京信电子有限公司(Cable)"/>
    <s v="자동차(일반)"/>
    <s v="AVS"/>
    <n v="100000397"/>
    <s v="AVS"/>
    <s v="3SQ"/>
    <s v="B"/>
    <m/>
    <n v="300"/>
    <s v="완제품"/>
    <s v="AVS 3SQ(상품)"/>
    <s v="A/R송장 (IN)"/>
    <n v="2700"/>
    <s v="M"/>
    <n v="79.73"/>
    <n v="2.19"/>
    <n v="5912.19"/>
  </r>
  <r>
    <x v="3"/>
    <s v="顾客"/>
    <s v="內需"/>
    <s v="-無-"/>
    <s v="C00001"/>
    <x v="2"/>
    <s v="江苏京信电子有限公司(Cable)"/>
    <s v="자동차(일반)"/>
    <s v="AVS"/>
    <n v="100000397"/>
    <s v="AVS"/>
    <s v="3SQ"/>
    <s v="B"/>
    <m/>
    <n v="300"/>
    <s v="완제품"/>
    <s v="AVS 3SQ(상품)"/>
    <s v="A/R송장 (IN)"/>
    <n v="2700"/>
    <s v="M"/>
    <n v="79.73"/>
    <n v="2.19"/>
    <n v="5912.19"/>
  </r>
  <r>
    <x v="3"/>
    <s v="顾客"/>
    <s v="內需"/>
    <s v="-無-"/>
    <s v="C00001"/>
    <x v="2"/>
    <s v="江苏京信电子有限公司(Cable)"/>
    <s v="자동차(일반)"/>
    <s v="AVS"/>
    <n v="100000410"/>
    <s v="AVS"/>
    <s v="3SQ"/>
    <s v="L"/>
    <m/>
    <n v="300"/>
    <s v="완제품"/>
    <s v="AVS 3SQ(상품)"/>
    <s v="A/R송장 (IN)"/>
    <n v="3880"/>
    <s v="M"/>
    <n v="114.58"/>
    <n v="2.19"/>
    <n v="8496.0400000000009"/>
  </r>
  <r>
    <x v="3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570"/>
    <s v="M"/>
    <n v="16.829999999999998"/>
    <n v="2.19"/>
    <n v="1248.1300000000001"/>
  </r>
  <r>
    <x v="3"/>
    <s v="顾客"/>
    <s v="內需"/>
    <s v="-無-"/>
    <s v="C00001"/>
    <x v="2"/>
    <s v="江苏京信电子有限公司(Cable)"/>
    <s v="자동차(일반)"/>
    <s v="AVS"/>
    <n v="100000410"/>
    <s v="AVS"/>
    <s v="3SQ"/>
    <s v="L"/>
    <m/>
    <n v="300"/>
    <s v="완제품"/>
    <s v="AVS 3SQ(상품)"/>
    <s v="A/R송장 (IN)"/>
    <n v="300"/>
    <s v="M"/>
    <n v="8.86"/>
    <n v="2.19"/>
    <n v="656.91"/>
  </r>
  <r>
    <x v="3"/>
    <s v="顾客"/>
    <s v="內需"/>
    <s v="-無-"/>
    <s v="C00001"/>
    <x v="2"/>
    <s v="江苏京信电子有限公司(Cable)"/>
    <s v="자동차(일반)"/>
    <s v="AVS"/>
    <n v="100000397"/>
    <s v="AVS"/>
    <s v="3SQ"/>
    <s v="B"/>
    <m/>
    <n v="300"/>
    <s v="완제품"/>
    <s v="AVS 3SQ(상품)"/>
    <s v="A/R송장 (IN)"/>
    <n v="4200"/>
    <s v="M"/>
    <n v="124.03"/>
    <n v="2.19"/>
    <n v="9196.74"/>
  </r>
  <r>
    <x v="3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2360"/>
    <s v="M"/>
    <n v="69.69"/>
    <n v="2.19"/>
    <n v="5167.6899999999996"/>
  </r>
  <r>
    <x v="3"/>
    <s v="顾客"/>
    <s v="內需"/>
    <s v="-無-"/>
    <s v="C00001"/>
    <x v="2"/>
    <s v="江苏京信电子有限公司(Cable)"/>
    <s v="자동차(일반)"/>
    <s v="AVS"/>
    <n v="100000410"/>
    <s v="AVS"/>
    <s v="3SQ"/>
    <s v="L"/>
    <m/>
    <n v="300"/>
    <s v="완제품"/>
    <s v="AVS 3SQ(상품)"/>
    <s v="A/R송장 (IN)"/>
    <n v="2400"/>
    <s v="M"/>
    <n v="70.87"/>
    <n v="2.19"/>
    <n v="5255.28"/>
  </r>
  <r>
    <x v="3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4200"/>
    <s v="M"/>
    <n v="124.03"/>
    <n v="2.19"/>
    <n v="9196.74"/>
  </r>
  <r>
    <x v="3"/>
    <s v="顾客"/>
    <s v="內需"/>
    <s v="-無-"/>
    <s v="C00001"/>
    <x v="2"/>
    <s v="江苏京信电子有限公司(Cable)"/>
    <s v="자동차(일반)"/>
    <s v="AVS"/>
    <n v="100000419"/>
    <s v="AVS"/>
    <s v="3SQ"/>
    <s v="R"/>
    <m/>
    <n v="300"/>
    <s v="완제품"/>
    <s v="AVS 3SQ(상품)"/>
    <s v="A/R송장 (IN)"/>
    <n v="3000"/>
    <s v="M"/>
    <n v="88.59"/>
    <n v="2.19"/>
    <n v="6569.1"/>
  </r>
  <r>
    <x v="3"/>
    <s v="顾客"/>
    <s v="內需"/>
    <s v="-無-"/>
    <s v="C00001"/>
    <x v="2"/>
    <s v="江苏京信电子有限公司(Cable)"/>
    <s v="자동차(일반)"/>
    <s v="AVS"/>
    <n v="100000426"/>
    <s v="AVS"/>
    <s v="3SQ"/>
    <s v="W"/>
    <m/>
    <n v="300"/>
    <s v="완제품"/>
    <s v="AVS 3SQ(상품)"/>
    <s v="A/R송장 (IN)"/>
    <n v="600"/>
    <s v="M"/>
    <n v="17.72"/>
    <n v="2.19"/>
    <n v="1313.82"/>
  </r>
  <r>
    <x v="3"/>
    <s v="顾客"/>
    <s v="內需"/>
    <s v="-無-"/>
    <s v="C00001"/>
    <x v="2"/>
    <s v="江苏京信电子有限公司(Cable)"/>
    <s v="자동차(일반)"/>
    <s v="AVS"/>
    <n v="100018845"/>
    <s v="AVS"/>
    <s v="3SQ"/>
    <s v="B"/>
    <s v="NPS"/>
    <n v="1500"/>
    <s v="완제품"/>
    <s v="AVS 3SQ(상품)"/>
    <s v="A/R송장 (IN)"/>
    <n v="1500"/>
    <s v="M"/>
    <n v="44.3"/>
    <n v="2.19"/>
    <n v="3284.55"/>
  </r>
  <r>
    <x v="3"/>
    <s v="顾客"/>
    <s v="內需"/>
    <s v="-無-"/>
    <s v="C00001"/>
    <x v="2"/>
    <s v="江苏京信电子有限公司(Cable)"/>
    <s v="자동차(일반)"/>
    <s v="AVS"/>
    <n v="190000001"/>
    <s v="AVS"/>
    <s v="3SQ"/>
    <s v="R"/>
    <s v="NPS"/>
    <n v="1500"/>
    <s v="완제품"/>
    <s v="AVS 3SQ(상품)"/>
    <s v="A/R송장 (IN)"/>
    <n v="1500"/>
    <s v="M"/>
    <n v="44.3"/>
    <n v="2.19"/>
    <n v="3284.55"/>
  </r>
  <r>
    <x v="3"/>
    <s v="顾客"/>
    <s v="內需"/>
    <s v="-無-"/>
    <s v="C00001"/>
    <x v="2"/>
    <s v="江苏京信电子有限公司(Cable)"/>
    <s v="자동차(일반)"/>
    <s v="AVS"/>
    <n v="190000402"/>
    <s v="AVS"/>
    <s v="3SQ"/>
    <s v="W"/>
    <s v="NPS"/>
    <n v="1500"/>
    <s v="완제품"/>
    <s v="AVS 3SQ(상품)"/>
    <s v="A/R송장 (IN)"/>
    <n v="4500"/>
    <s v="M"/>
    <n v="132.88999999999999"/>
    <n v="2.19"/>
    <n v="9853.65"/>
  </r>
  <r>
    <x v="3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3000"/>
    <s v="M"/>
    <n v="88.59"/>
    <n v="2.19"/>
    <n v="6569.1"/>
  </r>
  <r>
    <x v="3"/>
    <s v="顾客"/>
    <s v="內需"/>
    <s v="-無-"/>
    <s v="C00001"/>
    <x v="2"/>
    <s v="江苏京信电子有限公司(Cable)"/>
    <s v="자동차(일반)"/>
    <s v="AVS"/>
    <n v="100000397"/>
    <s v="AVS"/>
    <s v="3SQ"/>
    <s v="B"/>
    <m/>
    <n v="300"/>
    <s v="완제품"/>
    <s v="AVS 3SQ(상품)"/>
    <s v="A/R송장 (IN)"/>
    <n v="1200"/>
    <s v="M"/>
    <n v="35.44"/>
    <n v="2.19"/>
    <n v="2627.64"/>
  </r>
  <r>
    <x v="3"/>
    <s v="顾客"/>
    <s v="內需"/>
    <s v="-無-"/>
    <s v="C00001"/>
    <x v="2"/>
    <s v="江苏京信电子有限公司(Cable)"/>
    <s v="자동차(일반)"/>
    <s v="AVS"/>
    <n v="100000410"/>
    <s v="AVS"/>
    <s v="3SQ"/>
    <s v="L"/>
    <m/>
    <n v="300"/>
    <s v="완제품"/>
    <s v="AVS 3SQ(상품)"/>
    <s v="A/R송장 (IN)"/>
    <n v="600"/>
    <s v="M"/>
    <n v="17.72"/>
    <n v="2.19"/>
    <n v="1313.82"/>
  </r>
  <r>
    <x v="3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900"/>
    <s v="M"/>
    <n v="26.58"/>
    <n v="2.19"/>
    <n v="1970.73"/>
  </r>
  <r>
    <x v="3"/>
    <s v="顾客"/>
    <s v="內需"/>
    <s v="-無-"/>
    <s v="C00001"/>
    <x v="2"/>
    <s v="江苏京信电子有限公司(Cable)"/>
    <s v="자동차(일반)"/>
    <s v="AVS"/>
    <n v="100000419"/>
    <s v="AVS"/>
    <s v="3SQ"/>
    <s v="R"/>
    <m/>
    <n v="300"/>
    <s v="완제품"/>
    <s v="AVS 3SQ(상품)"/>
    <s v="A/R송장 (IN)"/>
    <n v="2700"/>
    <s v="M"/>
    <n v="79.73"/>
    <n v="2.19"/>
    <n v="5912.19"/>
  </r>
  <r>
    <x v="3"/>
    <s v="顾客"/>
    <s v="內需"/>
    <s v="-無-"/>
    <s v="C00001"/>
    <x v="2"/>
    <s v="江苏京信电子有限公司(Cable)"/>
    <s v="자동차(일반)"/>
    <s v="AVS"/>
    <n v="100000435"/>
    <s v="AVS"/>
    <s v="5SQ"/>
    <s v="B"/>
    <m/>
    <n v="200"/>
    <s v="완제품"/>
    <s v="AVS 5SQ(완제품)"/>
    <s v="A/R송장 (IN)"/>
    <n v="400"/>
    <s v="M"/>
    <n v="18.809999999999999"/>
    <n v="3.47"/>
    <n v="1389.92"/>
  </r>
  <r>
    <x v="3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900"/>
    <s v="M"/>
    <n v="64.39"/>
    <n v="5.04"/>
    <n v="4535.7299999999996"/>
  </r>
  <r>
    <x v="3"/>
    <s v="顾客"/>
    <s v="內需"/>
    <s v="-無-"/>
    <s v="C00001"/>
    <x v="2"/>
    <s v="江苏京信电子有限公司(Cable)"/>
    <s v="자동차(일반)"/>
    <s v="AVS"/>
    <n v="100018845"/>
    <s v="AVS"/>
    <s v="3SQ"/>
    <s v="B"/>
    <s v="NPS"/>
    <n v="1500"/>
    <s v="완제품"/>
    <s v="AVS 3SQ(상품)"/>
    <s v="A/R송장 (IN)"/>
    <n v="1500"/>
    <s v="M"/>
    <n v="44.3"/>
    <n v="2.19"/>
    <n v="3284.55"/>
  </r>
  <r>
    <x v="3"/>
    <s v="顾客"/>
    <s v="內需"/>
    <s v="-無-"/>
    <s v="C00001"/>
    <x v="2"/>
    <s v="江苏京信电子有限公司(Cable)"/>
    <s v="자동차(일반)"/>
    <s v="AVS"/>
    <n v="190000001"/>
    <s v="AVS"/>
    <s v="3SQ"/>
    <s v="R"/>
    <s v="NPS"/>
    <n v="1500"/>
    <s v="완제품"/>
    <s v="AVS 3SQ(상품)"/>
    <s v="A/R송장 (IN)"/>
    <n v="6000"/>
    <s v="M"/>
    <n v="177.18"/>
    <n v="2.19"/>
    <n v="13138.2"/>
  </r>
  <r>
    <x v="3"/>
    <s v="顾客"/>
    <s v="內需"/>
    <s v="-無-"/>
    <s v="C00001"/>
    <x v="2"/>
    <s v="江苏京信电子有限公司(Cable)"/>
    <s v="자동차(일반)"/>
    <s v="AVS"/>
    <n v="100018845"/>
    <s v="AVS"/>
    <s v="3SQ"/>
    <s v="B"/>
    <s v="NPS"/>
    <n v="1500"/>
    <s v="완제품"/>
    <s v="AVS 3SQ(상품)"/>
    <s v="A/R송장 (IN)"/>
    <n v="1500"/>
    <s v="M"/>
    <n v="44.3"/>
    <n v="2.19"/>
    <n v="3284.55"/>
  </r>
  <r>
    <x v="3"/>
    <s v="顾客"/>
    <s v="內需"/>
    <s v="-無-"/>
    <s v="C00001"/>
    <x v="2"/>
    <s v="江苏京信电子有限公司(Cable)"/>
    <s v="자동차(일반)"/>
    <s v="AVS"/>
    <n v="100020060"/>
    <s v="AVS"/>
    <s v="3SQ"/>
    <s v="O"/>
    <s v="NPS"/>
    <n v="1500"/>
    <s v="완제품"/>
    <s v="AVS 3SQ(상품)"/>
    <s v="A/R송장 (IN)"/>
    <n v="3000"/>
    <s v="M"/>
    <n v="88.59"/>
    <n v="2.19"/>
    <n v="6569.1"/>
  </r>
  <r>
    <x v="3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2100"/>
    <s v="M"/>
    <n v="150.22999999999999"/>
    <n v="5.04"/>
    <n v="10583.37"/>
  </r>
  <r>
    <x v="3"/>
    <s v="顾客"/>
    <s v="內需"/>
    <s v="-無-"/>
    <s v="C00001"/>
    <x v="2"/>
    <s v="江苏京信电子有限公司(Cable)"/>
    <s v="자동차(일반)"/>
    <s v="AVS"/>
    <n v="190000459"/>
    <s v="AVS"/>
    <s v="8SQ"/>
    <s v="B"/>
    <m/>
    <n v="150"/>
    <s v="완제품"/>
    <s v="AVS 8SQ(완제품)"/>
    <s v="A/R송장 (IN)"/>
    <n v="900"/>
    <s v="M"/>
    <n v="64.39"/>
    <n v="5.04"/>
    <n v="4535.7299999999996"/>
  </r>
  <r>
    <x v="3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4500"/>
    <s v="M"/>
    <n v="132.88999999999999"/>
    <n v="2.19"/>
    <n v="9853.65"/>
  </r>
  <r>
    <x v="3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3900"/>
    <s v="M"/>
    <n v="115.17"/>
    <n v="2.19"/>
    <n v="8539.83"/>
  </r>
  <r>
    <x v="3"/>
    <s v="顾客"/>
    <s v="內需"/>
    <s v="-無-"/>
    <s v="C00001"/>
    <x v="2"/>
    <s v="江苏京信电子有限公司(Cable)"/>
    <s v="자동차(일반)"/>
    <s v="AVS"/>
    <n v="100000397"/>
    <s v="AVS"/>
    <s v="3SQ"/>
    <s v="B"/>
    <m/>
    <n v="300"/>
    <s v="완제품"/>
    <s v="AVS 3SQ(상품)"/>
    <s v="A/R송장 (IN)"/>
    <n v="4800"/>
    <s v="M"/>
    <n v="141.74"/>
    <n v="2.19"/>
    <n v="10510.56"/>
  </r>
  <r>
    <x v="3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3000"/>
    <s v="M"/>
    <n v="88.59"/>
    <n v="2.19"/>
    <n v="6569.1"/>
  </r>
  <r>
    <x v="3"/>
    <s v="顾客"/>
    <s v="內需"/>
    <s v="-無-"/>
    <s v="C00001"/>
    <x v="2"/>
    <s v="江苏京信电子有限公司(Cable)"/>
    <s v="자동차(일반)"/>
    <s v="AVS"/>
    <n v="100000410"/>
    <s v="AVS"/>
    <s v="3SQ"/>
    <s v="L"/>
    <m/>
    <n v="300"/>
    <s v="완제품"/>
    <s v="AVS 3SQ(상품)"/>
    <s v="A/R송장 (IN)"/>
    <n v="3300"/>
    <s v="M"/>
    <n v="97.45"/>
    <n v="2.19"/>
    <n v="7226.01"/>
  </r>
  <r>
    <x v="3"/>
    <s v="顾客"/>
    <s v="內需"/>
    <s v="-無-"/>
    <s v="C00001"/>
    <x v="2"/>
    <s v="江苏京信电子有限公司(Cable)"/>
    <s v="자동차(일반)"/>
    <s v="AVS"/>
    <n v="100000399"/>
    <s v="AVS"/>
    <s v="3SQ"/>
    <s v="O"/>
    <m/>
    <n v="300"/>
    <s v="완제품"/>
    <s v="AVS 3SQ(상품)"/>
    <s v="A/R송장 (IN)"/>
    <n v="900"/>
    <s v="M"/>
    <n v="26.58"/>
    <n v="2.19"/>
    <n v="1970.73"/>
  </r>
  <r>
    <x v="3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4500"/>
    <s v="M"/>
    <n v="132.88999999999999"/>
    <n v="2.19"/>
    <n v="9853.65"/>
  </r>
  <r>
    <x v="3"/>
    <s v="顾客"/>
    <s v="內需"/>
    <s v="-無-"/>
    <s v="C00001"/>
    <x v="2"/>
    <s v="江苏京信电子有限公司(Cable)"/>
    <s v="자동차(일반)"/>
    <s v="AVS"/>
    <n v="100000419"/>
    <s v="AVS"/>
    <s v="3SQ"/>
    <s v="R"/>
    <m/>
    <n v="300"/>
    <s v="완제품"/>
    <s v="AVS 3SQ(상품)"/>
    <s v="A/R송장 (IN)"/>
    <n v="2940"/>
    <s v="M"/>
    <n v="86.82"/>
    <n v="2.19"/>
    <n v="6437.72"/>
  </r>
  <r>
    <x v="3"/>
    <s v="顾客"/>
    <s v="內需"/>
    <s v="-無-"/>
    <s v="C00001"/>
    <x v="2"/>
    <s v="江苏京信电子有限公司(Cable)"/>
    <s v="자동차(일반)"/>
    <s v="AVS"/>
    <n v="100000426"/>
    <s v="AVS"/>
    <s v="3SQ"/>
    <s v="W"/>
    <m/>
    <n v="300"/>
    <s v="완제품"/>
    <s v="AVS 3SQ(상품)"/>
    <s v="A/R송장 (IN)"/>
    <n v="600"/>
    <s v="M"/>
    <n v="17.72"/>
    <n v="2.19"/>
    <n v="1313.82"/>
  </r>
  <r>
    <x v="3"/>
    <s v="顾客"/>
    <s v="內需"/>
    <s v="-無-"/>
    <s v="C00001"/>
    <x v="2"/>
    <s v="江苏京信电子有限公司(Cable)"/>
    <s v="자동차(일반)"/>
    <s v="AVS"/>
    <n v="100000429"/>
    <s v="AVS"/>
    <s v="3SQ"/>
    <s v="Y"/>
    <m/>
    <n v="300"/>
    <s v="완제품"/>
    <s v="AVS 3SQ(상품)"/>
    <s v="A/R송장 (IN)"/>
    <n v="600"/>
    <s v="M"/>
    <n v="17.72"/>
    <n v="2.19"/>
    <n v="1313.82"/>
  </r>
  <r>
    <x v="3"/>
    <s v="顾客"/>
    <s v="內需"/>
    <s v="-無-"/>
    <s v="C00001"/>
    <x v="2"/>
    <s v="江苏京信电子有限公司(Cable)"/>
    <s v="자동차(일반)"/>
    <s v="AVS"/>
    <n v="190000459"/>
    <s v="AVS"/>
    <s v="8SQ"/>
    <s v="B"/>
    <m/>
    <n v="150"/>
    <s v="완제품"/>
    <s v="AVS 8SQ(완제품)"/>
    <s v="A/R송장 (IN)"/>
    <n v="300"/>
    <s v="M"/>
    <n v="21.46"/>
    <n v="5.04"/>
    <n v="1511.91"/>
  </r>
  <r>
    <x v="3"/>
    <s v="顾客"/>
    <s v="內需"/>
    <s v="-無-"/>
    <s v="C00001"/>
    <x v="2"/>
    <s v="江苏京信电子有限公司(Cable)"/>
    <s v="자동차(일반)"/>
    <s v="AVS"/>
    <n v="100000397"/>
    <s v="AVS"/>
    <s v="3SQ"/>
    <s v="B"/>
    <m/>
    <n v="300"/>
    <s v="완제품"/>
    <s v="AVS 3SQ(상품)"/>
    <s v="A/R송장 (IN)"/>
    <n v="2700"/>
    <s v="M"/>
    <n v="79.73"/>
    <n v="2.19"/>
    <n v="5912.19"/>
  </r>
  <r>
    <x v="3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2400"/>
    <s v="M"/>
    <n v="70.87"/>
    <n v="2.19"/>
    <n v="5255.28"/>
  </r>
  <r>
    <x v="3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1800"/>
    <s v="M"/>
    <n v="53.15"/>
    <n v="2.19"/>
    <n v="3941.46"/>
  </r>
  <r>
    <x v="3"/>
    <s v="顾客"/>
    <s v="內需"/>
    <s v="-無-"/>
    <s v="C00001"/>
    <x v="2"/>
    <s v="江苏京信电子有限公司(Cable)"/>
    <s v="자동차(일반)"/>
    <s v="AVS"/>
    <n v="100000419"/>
    <s v="AVS"/>
    <s v="3SQ"/>
    <s v="R"/>
    <m/>
    <n v="300"/>
    <s v="완제품"/>
    <s v="AVS 3SQ(상품)"/>
    <s v="A/R송장 (IN)"/>
    <n v="2100"/>
    <s v="M"/>
    <n v="62.01"/>
    <n v="2.19"/>
    <n v="4598.37"/>
  </r>
  <r>
    <x v="3"/>
    <s v="顾客"/>
    <s v="內需"/>
    <s v="-無-"/>
    <s v="C00001"/>
    <x v="2"/>
    <s v="江苏京信电子有限公司(Cable)"/>
    <s v="자동차(일반)"/>
    <s v="AVS"/>
    <n v="100000426"/>
    <s v="AVS"/>
    <s v="3SQ"/>
    <s v="W"/>
    <m/>
    <n v="300"/>
    <s v="완제품"/>
    <s v="AVS 3SQ(상품)"/>
    <s v="A/R송장 (IN)"/>
    <n v="1800"/>
    <s v="M"/>
    <n v="53.15"/>
    <n v="2.19"/>
    <n v="3941.46"/>
  </r>
  <r>
    <x v="3"/>
    <s v="顾客"/>
    <s v="內需"/>
    <s v="-無-"/>
    <s v="C00001"/>
    <x v="2"/>
    <s v="江苏京信电子有限公司(Cable)"/>
    <s v="자동차(일반)"/>
    <s v="AVS"/>
    <n v="100000435"/>
    <s v="AVS"/>
    <s v="5SQ"/>
    <s v="B"/>
    <m/>
    <n v="200"/>
    <s v="완제품"/>
    <s v="AVS 5SQ(완제품)"/>
    <s v="A/R송장 (IN)"/>
    <n v="800"/>
    <s v="M"/>
    <n v="37.619999999999997"/>
    <n v="3.47"/>
    <n v="2779.84"/>
  </r>
  <r>
    <x v="3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2215"/>
    <s v="M"/>
    <n v="158.46"/>
    <n v="5.04"/>
    <n v="11162.94"/>
  </r>
  <r>
    <x v="3"/>
    <s v="顾客"/>
    <s v="內需"/>
    <s v="-無-"/>
    <s v="C00001"/>
    <x v="2"/>
    <s v="江苏京信电子有限公司(Cable)"/>
    <s v="자동차(일반)"/>
    <s v="AVS"/>
    <n v="100019297"/>
    <s v="AVS"/>
    <s v="3SQ"/>
    <s v="L"/>
    <s v="NPS"/>
    <n v="1500"/>
    <s v="완제품"/>
    <s v="AVS 3SQ(상품)"/>
    <s v="A/R송장 (IN)"/>
    <n v="6000"/>
    <s v="M"/>
    <n v="177.18"/>
    <n v="2.19"/>
    <n v="13138.2"/>
  </r>
  <r>
    <x v="3"/>
    <s v="顾客"/>
    <s v="內需"/>
    <s v="-無-"/>
    <s v="C00001"/>
    <x v="2"/>
    <s v="江苏京信电子有限公司(Cable)"/>
    <s v="자동차(일반)"/>
    <s v="AVS"/>
    <n v="100020060"/>
    <s v="AVS"/>
    <s v="3SQ"/>
    <s v="O"/>
    <s v="NPS"/>
    <n v="1500"/>
    <s v="완제품"/>
    <s v="AVS 3SQ(상품)"/>
    <s v="A/R송장 (IN)"/>
    <n v="1500"/>
    <s v="M"/>
    <n v="44.3"/>
    <n v="2.19"/>
    <n v="3284.55"/>
  </r>
  <r>
    <x v="3"/>
    <s v="顾客"/>
    <s v="內需"/>
    <s v="-無-"/>
    <s v="C00001"/>
    <x v="2"/>
    <s v="江苏京信电子有限公司(Cable)"/>
    <s v="자동차(일반)"/>
    <s v="AVS"/>
    <n v="190000401"/>
    <s v="AVS"/>
    <s v="3SQ"/>
    <s v="P"/>
    <s v="NPS"/>
    <n v="1500"/>
    <s v="완제품"/>
    <s v="AVS 3SQ(상품)"/>
    <s v="A/R송장 (IN)"/>
    <n v="1500"/>
    <s v="M"/>
    <n v="44.3"/>
    <n v="2.19"/>
    <n v="3284.55"/>
  </r>
  <r>
    <x v="3"/>
    <s v="顾客"/>
    <s v="內需"/>
    <s v="-無-"/>
    <s v="C00001"/>
    <x v="2"/>
    <s v="江苏京信电子有限公司(Cable)"/>
    <s v="자동차(일반)"/>
    <s v="AVS"/>
    <n v="190000001"/>
    <s v="AVS"/>
    <s v="3SQ"/>
    <s v="R"/>
    <s v="NPS"/>
    <n v="1500"/>
    <s v="완제품"/>
    <s v="AVS 3SQ(상품)"/>
    <s v="A/R송장 (IN)"/>
    <n v="6000"/>
    <s v="M"/>
    <n v="177.18"/>
    <n v="2.19"/>
    <n v="13138.2"/>
  </r>
  <r>
    <x v="3"/>
    <s v="顾客"/>
    <s v="內需"/>
    <s v="-無-"/>
    <s v="C00001"/>
    <x v="2"/>
    <s v="江苏京信电子有限公司(Cable)"/>
    <s v="자동차(일반)"/>
    <s v="AVS"/>
    <n v="190000402"/>
    <s v="AVS"/>
    <s v="3SQ"/>
    <s v="W"/>
    <s v="NPS"/>
    <n v="1500"/>
    <s v="완제품"/>
    <s v="AVS 3SQ(상품)"/>
    <s v="A/R송장 (IN)"/>
    <n v="3000"/>
    <s v="M"/>
    <n v="88.59"/>
    <n v="2.19"/>
    <n v="6569.1"/>
  </r>
  <r>
    <x v="3"/>
    <s v="顾客"/>
    <s v="內需"/>
    <s v="-無-"/>
    <s v="C00001"/>
    <x v="2"/>
    <s v="江苏京信电子有限公司(Cable)"/>
    <s v="자동차(일반)"/>
    <s v="AVS"/>
    <n v="100000397"/>
    <s v="AVS"/>
    <s v="3SQ"/>
    <s v="B"/>
    <m/>
    <n v="300"/>
    <s v="완제품"/>
    <s v="AVS 3SQ(상품)"/>
    <s v="A/R송장 (IN)"/>
    <n v="5100"/>
    <s v="M"/>
    <n v="150.6"/>
    <n v="2.19"/>
    <n v="11167.47"/>
  </r>
  <r>
    <x v="3"/>
    <s v="顾客"/>
    <s v="內需"/>
    <s v="-無-"/>
    <s v="C00001"/>
    <x v="2"/>
    <s v="江苏京信电子有限公司(Cable)"/>
    <s v="자동차(일반)"/>
    <s v="AVS"/>
    <n v="100000403"/>
    <s v="AVS"/>
    <s v="3SQ"/>
    <s v="G"/>
    <m/>
    <n v="300"/>
    <s v="완제품"/>
    <s v="AVS 3SQ(상품)"/>
    <s v="A/R송장 (IN)"/>
    <n v="2700"/>
    <s v="M"/>
    <n v="79.73"/>
    <n v="2.19"/>
    <n v="5912.19"/>
  </r>
  <r>
    <x v="3"/>
    <s v="顾客"/>
    <s v="內需"/>
    <s v="-無-"/>
    <s v="C00001"/>
    <x v="2"/>
    <s v="江苏京信电子有限公司(Cable)"/>
    <s v="자동차(일반)"/>
    <s v="AVS"/>
    <n v="100000410"/>
    <s v="AVS"/>
    <s v="3SQ"/>
    <s v="L"/>
    <m/>
    <n v="300"/>
    <s v="완제품"/>
    <s v="AVS 3SQ(상품)"/>
    <s v="A/R송장 (IN)"/>
    <n v="3300"/>
    <s v="M"/>
    <n v="97.45"/>
    <n v="2.19"/>
    <n v="7226.01"/>
  </r>
  <r>
    <x v="3"/>
    <s v="顾客"/>
    <s v="內需"/>
    <s v="-無-"/>
    <s v="C00001"/>
    <x v="2"/>
    <s v="江苏京信电子有限公司(Cable)"/>
    <s v="자동차(일반)"/>
    <s v="AVS"/>
    <n v="100000399"/>
    <s v="AVS"/>
    <s v="3SQ"/>
    <s v="O"/>
    <m/>
    <n v="300"/>
    <s v="완제품"/>
    <s v="AVS 3SQ(상품)"/>
    <s v="A/R송장 (IN)"/>
    <n v="600"/>
    <s v="M"/>
    <n v="17.72"/>
    <n v="2.19"/>
    <n v="1313.82"/>
  </r>
  <r>
    <x v="3"/>
    <s v="顾客"/>
    <s v="內需"/>
    <s v="-無-"/>
    <s v="C00001"/>
    <x v="2"/>
    <s v="江苏京信电子有限公司(Cable)"/>
    <s v="자동차(일반)"/>
    <s v="AVS"/>
    <n v="100000412"/>
    <s v="AVS"/>
    <s v="3SQ"/>
    <s v="P"/>
    <m/>
    <n v="300"/>
    <s v="완제품"/>
    <s v="AVS 3SQ(상품)"/>
    <s v="A/R송장 (IN)"/>
    <n v="1800"/>
    <s v="M"/>
    <n v="53.15"/>
    <n v="2.19"/>
    <n v="3941.46"/>
  </r>
  <r>
    <x v="3"/>
    <s v="顾客"/>
    <s v="內需"/>
    <s v="-無-"/>
    <s v="C00001"/>
    <x v="2"/>
    <s v="江苏京信电子有限公司(Cable)"/>
    <s v="자동차(일반)"/>
    <s v="AVS"/>
    <n v="100000419"/>
    <s v="AVS"/>
    <s v="3SQ"/>
    <s v="R"/>
    <m/>
    <n v="300"/>
    <s v="완제품"/>
    <s v="AVS 3SQ(상품)"/>
    <s v="A/R송장 (IN)"/>
    <n v="2100"/>
    <s v="M"/>
    <n v="62.01"/>
    <n v="2.19"/>
    <n v="4598.37"/>
  </r>
  <r>
    <x v="3"/>
    <s v="顾客"/>
    <s v="內需"/>
    <s v="-無-"/>
    <s v="C00001"/>
    <x v="2"/>
    <s v="江苏京信电子有限公司(Cable)"/>
    <s v="자동차(일반)"/>
    <s v="AVS"/>
    <n v="100000426"/>
    <s v="AVS"/>
    <s v="3SQ"/>
    <s v="W"/>
    <m/>
    <n v="300"/>
    <s v="완제품"/>
    <s v="AVS 3SQ(상품)"/>
    <s v="A/R송장 (IN)"/>
    <n v="1500"/>
    <s v="M"/>
    <n v="44.3"/>
    <n v="2.19"/>
    <n v="3284.55"/>
  </r>
  <r>
    <x v="3"/>
    <s v="顾客"/>
    <s v="內需"/>
    <s v="-無-"/>
    <s v="C00001"/>
    <x v="2"/>
    <s v="江苏京信电子有限公司(Cable)"/>
    <s v="자동차(일반)"/>
    <s v="AVS"/>
    <n v="100000429"/>
    <s v="AVS"/>
    <s v="3SQ"/>
    <s v="Y"/>
    <m/>
    <n v="300"/>
    <s v="완제품"/>
    <s v="AVS 3SQ(상품)"/>
    <s v="A/R송장 (IN)"/>
    <n v="860"/>
    <s v="M"/>
    <n v="25.4"/>
    <n v="2.19"/>
    <n v="1883.14"/>
  </r>
  <r>
    <x v="3"/>
    <s v="顾客"/>
    <s v="內需"/>
    <s v="-無-"/>
    <s v="C00001"/>
    <x v="2"/>
    <s v="江苏京信电子有限公司(Cable)"/>
    <s v="자동차(일반)"/>
    <s v="AVS"/>
    <n v="190000459"/>
    <s v="AVS"/>
    <s v="8SQ"/>
    <s v="B"/>
    <m/>
    <n v="150"/>
    <s v="완제품"/>
    <s v="AVS 8SQ(완제품)"/>
    <s v="A/R송장 (IN)"/>
    <n v="150"/>
    <s v="M"/>
    <n v="10.73"/>
    <n v="5.04"/>
    <n v="755.96"/>
  </r>
  <r>
    <x v="3"/>
    <s v="顾客"/>
    <s v="內需"/>
    <s v="-無-"/>
    <s v="C00001"/>
    <x v="2"/>
    <s v="江苏京信电子有限公司(Cable)"/>
    <s v="자동차(일반)"/>
    <s v="AVS"/>
    <n v="190000466"/>
    <s v="AVS"/>
    <s v="8SQ"/>
    <s v="R"/>
    <m/>
    <n v="150"/>
    <s v="완제품"/>
    <s v="AVS 8SQ(완제품)"/>
    <s v="A/R송장 (IN)"/>
    <n v="150"/>
    <s v="M"/>
    <n v="10.73"/>
    <n v="5.04"/>
    <n v="755.96"/>
  </r>
  <r>
    <x v="3"/>
    <s v="顾客"/>
    <s v="內需"/>
    <s v="-無-"/>
    <s v="C00001"/>
    <x v="2"/>
    <s v="江苏京信电子有限公司(Cable)"/>
    <s v="자동차(일반)"/>
    <s v="AVS"/>
    <n v="100018845"/>
    <s v="AVS"/>
    <s v="3SQ"/>
    <s v="B"/>
    <s v="NPS"/>
    <n v="1500"/>
    <s v="완제품"/>
    <s v="AVS 3SQ(상품)"/>
    <s v="A/R송장 (IN)"/>
    <n v="7500"/>
    <s v="M"/>
    <n v="221.48"/>
    <n v="2.19"/>
    <n v="16422.75"/>
  </r>
  <r>
    <x v="3"/>
    <s v="顾客"/>
    <s v="內需"/>
    <s v="-無-"/>
    <s v="C00001"/>
    <x v="2"/>
    <s v="江苏京信电子有限公司(Cable)"/>
    <s v="자동차(일반)"/>
    <s v="AVS"/>
    <n v="100020060"/>
    <s v="AVS"/>
    <s v="3SQ"/>
    <s v="O"/>
    <s v="NPS"/>
    <n v="1500"/>
    <s v="완제품"/>
    <s v="AVS 3SQ(상품)"/>
    <s v="A/R송장 (IN)"/>
    <n v="1500"/>
    <s v="M"/>
    <n v="44.3"/>
    <n v="2.19"/>
    <n v="3284.55"/>
  </r>
  <r>
    <x v="3"/>
    <s v="顾客"/>
    <s v="內需"/>
    <s v="-無-"/>
    <s v="C00001"/>
    <x v="2"/>
    <s v="江苏京信电子有限公司(Cable)"/>
    <s v="자동차(일반)"/>
    <s v="AVS"/>
    <n v="100020060"/>
    <s v="AVS"/>
    <s v="3SQ"/>
    <s v="O"/>
    <s v="NPS"/>
    <n v="1500"/>
    <s v="완제품"/>
    <s v="AVS 3SQ(상품)"/>
    <s v="A/R송장 (IN)"/>
    <n v="3000"/>
    <s v="M"/>
    <n v="88.59"/>
    <n v="2.19"/>
    <n v="6569.1"/>
  </r>
  <r>
    <x v="3"/>
    <s v="顾客"/>
    <s v="內需"/>
    <s v="-無-"/>
    <s v="C00001"/>
    <x v="2"/>
    <s v="江苏京信电子有限公司(Cable)"/>
    <s v="자동차(일반)"/>
    <s v="AVS"/>
    <n v="100018845"/>
    <s v="AVS"/>
    <s v="3SQ"/>
    <s v="B"/>
    <s v="NPS"/>
    <n v="1500"/>
    <s v="완제품"/>
    <s v="AVS 3SQ(상품)"/>
    <s v="A/R송장 (IN)"/>
    <n v="1500"/>
    <s v="M"/>
    <n v="44.3"/>
    <n v="2.19"/>
    <n v="3284.55"/>
  </r>
  <r>
    <x v="3"/>
    <s v="顾客"/>
    <s v="內需"/>
    <s v="-無-"/>
    <s v="C00016"/>
    <x v="6"/>
    <s v="常州庆福机电有限公司"/>
    <s v="자동차(일반)"/>
    <s v="AVS"/>
    <n v="100000454"/>
    <s v="AVS"/>
    <s v="5SQ"/>
    <s v="W"/>
    <m/>
    <n v="200"/>
    <s v="완제품"/>
    <s v="AVS 5SQ(완제품)"/>
    <s v="A/R송장 (IN)"/>
    <n v="1400"/>
    <s v="M"/>
    <n v="65.84"/>
    <n v="3.44"/>
    <n v="4813.34"/>
  </r>
  <r>
    <x v="3"/>
    <s v="顾客"/>
    <s v="內需"/>
    <s v="-無-"/>
    <s v="C00016"/>
    <x v="6"/>
    <s v="常州庆福机电有限公司"/>
    <s v="자동차(일반)"/>
    <s v="AVS"/>
    <n v="100000449"/>
    <s v="AVS"/>
    <s v="5SQ"/>
    <s v="R"/>
    <m/>
    <n v="200"/>
    <s v="완제품"/>
    <s v="AVS 5SQ(완제품)"/>
    <s v="A/R송장 (IN)"/>
    <n v="600"/>
    <s v="M"/>
    <n v="28.22"/>
    <n v="3.44"/>
    <n v="2062.86"/>
  </r>
  <r>
    <x v="3"/>
    <s v="顾客"/>
    <s v="內需"/>
    <s v="-無-"/>
    <s v="C00016"/>
    <x v="6"/>
    <s v="常州庆福机电有限公司"/>
    <s v="자동차(일반)"/>
    <s v="AVS"/>
    <n v="100000449"/>
    <s v="AVS"/>
    <s v="5SQ"/>
    <s v="R"/>
    <m/>
    <n v="200"/>
    <s v="완제품"/>
    <s v="AVS 5SQ(완제품)"/>
    <s v="A/R송장 (IN)"/>
    <n v="600"/>
    <s v="M"/>
    <n v="28.22"/>
    <n v="3.44"/>
    <n v="2062.86"/>
  </r>
  <r>
    <x v="3"/>
    <s v="顾客"/>
    <s v="內需"/>
    <s v="-無-"/>
    <s v="C00016"/>
    <x v="6"/>
    <s v="常州庆福机电有限公司"/>
    <s v="자동차(일반)"/>
    <s v="AVS"/>
    <n v="100000454"/>
    <s v="AVS"/>
    <s v="5SQ"/>
    <s v="W"/>
    <m/>
    <n v="200"/>
    <s v="완제품"/>
    <s v="AVS 5SQ(완제품)"/>
    <s v="A/R송장 (IN)"/>
    <n v="600"/>
    <s v="M"/>
    <n v="28.22"/>
    <n v="3.44"/>
    <n v="2062.86"/>
  </r>
  <r>
    <x v="3"/>
    <s v="顾客"/>
    <s v="內需"/>
    <s v="-無-"/>
    <s v="C00001"/>
    <x v="2"/>
    <s v="江苏京信电子有限公司(Cable)"/>
    <s v="자동차(특수)"/>
    <s v="자동차특수전선/기타"/>
    <n v="100005764"/>
    <s v="ATW-FEP"/>
    <s v="0.5SQ"/>
    <s v="L"/>
    <m/>
    <n v="1000"/>
    <s v="상품"/>
    <s v="ATW-FEP 0.5SQ(상품)"/>
    <s v="A/R송장 (IN)"/>
    <n v="1000"/>
    <s v="M"/>
    <n v="3.43"/>
    <n v="1.1200000000000001"/>
    <n v="1115"/>
  </r>
  <r>
    <x v="3"/>
    <s v="顾客"/>
    <s v="內需"/>
    <s v="-無-"/>
    <s v="C00001"/>
    <x v="2"/>
    <s v="江苏京信电子有限公司(Cable)"/>
    <s v="자동차(특수)"/>
    <s v="자동차특수전선/기타"/>
    <n v="100005765"/>
    <s v="ATW-FEP"/>
    <s v="0.5SQ"/>
    <s v="P"/>
    <m/>
    <n v="1000"/>
    <s v="상품"/>
    <s v="ATW-FEP 0.5SQ(상품)"/>
    <s v="A/R송장 (IN)"/>
    <n v="1000"/>
    <s v="M"/>
    <n v="3.43"/>
    <n v="1.1200000000000001"/>
    <n v="1115"/>
  </r>
  <r>
    <x v="3"/>
    <s v="顾客"/>
    <s v="內需"/>
    <s v="-無-"/>
    <s v="C00001"/>
    <x v="2"/>
    <s v="江苏京信电子有限公司(Cable)"/>
    <s v="자동차(특수)"/>
    <s v="자동차특수전선/기타"/>
    <n v="100005766"/>
    <s v="ATW-FEP"/>
    <s v="0.5SQ"/>
    <s v="R"/>
    <m/>
    <n v="1000"/>
    <s v="상품"/>
    <s v="ATW-FEP 0.5SQ(상품)"/>
    <s v="A/R송장 (IN)"/>
    <n v="1000"/>
    <s v="M"/>
    <n v="3.43"/>
    <n v="1.1200000000000001"/>
    <n v="1115"/>
  </r>
  <r>
    <x v="3"/>
    <s v="顾客"/>
    <s v="內需"/>
    <s v="-無-"/>
    <s v="C00001"/>
    <x v="2"/>
    <s v="江苏京信电子有限公司(Cable)"/>
    <s v="자동차(조사)"/>
    <s v="AEXF"/>
    <n v="100003653"/>
    <s v="AEXF"/>
    <s v="3SQ"/>
    <s v="W"/>
    <m/>
    <n v="300"/>
    <s v="완제품"/>
    <s v="AEXF 3SQ(완제품)"/>
    <s v="A/R송장 (IN)"/>
    <n v="600"/>
    <s v="M"/>
    <n v="16.239999999999998"/>
    <n v="2.15"/>
    <n v="1290.5999999999999"/>
  </r>
  <r>
    <x v="3"/>
    <s v="顾客"/>
    <s v="內需"/>
    <s v="-無-"/>
    <s v="C00001"/>
    <x v="2"/>
    <s v="江苏京信电子有限公司(Cable)"/>
    <s v="자동차(조사)"/>
    <s v="AEXF"/>
    <n v="100003663"/>
    <s v="AEXF"/>
    <s v="5SQ"/>
    <s v="B"/>
    <m/>
    <n v="200"/>
    <s v="완제품"/>
    <s v="AEXF 5SQ(완제품)"/>
    <s v="A/R송장 (IN)"/>
    <n v="2000"/>
    <s v="M"/>
    <n v="94.13"/>
    <n v="3.7"/>
    <n v="7408.6"/>
  </r>
  <r>
    <x v="3"/>
    <s v="顾客"/>
    <s v="內需"/>
    <s v="-無-"/>
    <s v="C00001"/>
    <x v="2"/>
    <s v="江苏京信电子有限公司(Cable)"/>
    <s v="자동차(조사)"/>
    <s v="AEXF"/>
    <n v="100003650"/>
    <s v="AEXF"/>
    <s v="3SQ"/>
    <s v="R"/>
    <m/>
    <n v="300"/>
    <s v="완제품"/>
    <s v="AEXF 3SQ(완제품)"/>
    <s v="A/R송장 (IN)"/>
    <n v="1800"/>
    <s v="M"/>
    <n v="48.72"/>
    <n v="2.15"/>
    <n v="3871.8"/>
  </r>
  <r>
    <x v="3"/>
    <s v="顾客"/>
    <s v="內需"/>
    <s v="-無-"/>
    <s v="C00001"/>
    <x v="2"/>
    <s v="江苏京信电子有限公司(Cable)"/>
    <s v="자동차(조사)"/>
    <s v="AEXF"/>
    <n v="100003699"/>
    <s v="AEXF"/>
    <s v="20SQ"/>
    <s v="B"/>
    <m/>
    <n v="1500"/>
    <s v="완제품"/>
    <s v="AEXF 20SQ(완제품)"/>
    <s v="A/R송장 (IN)"/>
    <n v="1500"/>
    <s v="M"/>
    <n v="267.74"/>
    <n v="13.13"/>
    <n v="19692.900000000001"/>
  </r>
  <r>
    <x v="3"/>
    <s v="顾客"/>
    <s v="內需"/>
    <s v="-無-"/>
    <s v="C00001"/>
    <x v="2"/>
    <s v="江苏京信电子有限公司(Cable)"/>
    <s v="자동차(조사)"/>
    <s v="AEXF"/>
    <n v="100003672"/>
    <s v="AEXF"/>
    <s v="5SQ"/>
    <s v="W"/>
    <m/>
    <n v="200"/>
    <s v="완제품"/>
    <s v="AEXF 5SQ(완제품)"/>
    <s v="A/R송장 (IN)"/>
    <n v="400"/>
    <s v="M"/>
    <n v="18.829999999999998"/>
    <n v="3.7"/>
    <n v="1481.72"/>
  </r>
  <r>
    <x v="3"/>
    <s v="顾客"/>
    <s v="內需"/>
    <s v="-無-"/>
    <s v="C00001"/>
    <x v="2"/>
    <s v="江苏京信电子有限公司(Cable)"/>
    <s v="자동차(조사)"/>
    <s v="AEXF"/>
    <n v="100003672"/>
    <s v="AEXF"/>
    <s v="5SQ"/>
    <s v="W"/>
    <m/>
    <n v="200"/>
    <s v="완제품"/>
    <s v="AEXF 5SQ(완제품)"/>
    <s v="A/R송장 (IN)"/>
    <n v="2000"/>
    <s v="M"/>
    <n v="94.13"/>
    <n v="3.7"/>
    <n v="7408.6"/>
  </r>
  <r>
    <x v="3"/>
    <s v="顾客"/>
    <s v="內需"/>
    <s v="-無-"/>
    <s v="C00001"/>
    <x v="2"/>
    <s v="江苏京信电子有限公司(Cable)"/>
    <s v="자동차(조사)"/>
    <s v="AEXF"/>
    <n v="100003655"/>
    <s v="AEXF"/>
    <s v="3SQ"/>
    <s v="Y"/>
    <m/>
    <n v="300"/>
    <s v="완제품"/>
    <s v="AEXF 3SQ(완제품)"/>
    <s v="A/R송장 (IN)"/>
    <n v="1800"/>
    <s v="M"/>
    <n v="48.72"/>
    <n v="2.15"/>
    <n v="3871.8"/>
  </r>
  <r>
    <x v="3"/>
    <s v="顾客"/>
    <s v="內需"/>
    <s v="-無-"/>
    <s v="C00001"/>
    <x v="2"/>
    <s v="江苏京信电子有限公司(Cable)"/>
    <s v="자동차(조사)"/>
    <s v="AEXF"/>
    <n v="100003663"/>
    <s v="AEXF"/>
    <s v="5SQ"/>
    <s v="B"/>
    <m/>
    <n v="200"/>
    <s v="완제품"/>
    <s v="AEXF 5SQ(완제품)"/>
    <s v="A/R송장 (IN)"/>
    <n v="200"/>
    <s v="M"/>
    <n v="9.41"/>
    <n v="3.7"/>
    <n v="740.86"/>
  </r>
  <r>
    <x v="3"/>
    <s v="顾客"/>
    <s v="內需"/>
    <s v="-無-"/>
    <s v="C00001"/>
    <x v="2"/>
    <s v="江苏京信电子有限公司(Cable)"/>
    <s v="자동차(조사)"/>
    <s v="AEXF"/>
    <n v="100003650"/>
    <s v="AEXF"/>
    <s v="3SQ"/>
    <s v="R"/>
    <m/>
    <n v="300"/>
    <s v="완제품"/>
    <s v="AEXF 3SQ(완제품)"/>
    <s v="A/R송장 (IN)"/>
    <n v="250"/>
    <s v="M"/>
    <n v="6.77"/>
    <n v="2.15"/>
    <n v="537.75"/>
  </r>
  <r>
    <x v="3"/>
    <s v="顾客"/>
    <s v="內需"/>
    <s v="-無-"/>
    <s v="C00001"/>
    <x v="2"/>
    <s v="江苏京信电子有限公司(Cable)"/>
    <s v="자동차(조사)"/>
    <s v="AEXF"/>
    <n v="100003663"/>
    <s v="AEXF"/>
    <s v="5SQ"/>
    <s v="B"/>
    <m/>
    <n v="200"/>
    <s v="완제품"/>
    <s v="AEXF 5SQ(완제품)"/>
    <s v="A/R송장 (IN)"/>
    <n v="2200"/>
    <s v="M"/>
    <n v="103.55"/>
    <n v="3.7"/>
    <n v="8149.46"/>
  </r>
  <r>
    <x v="3"/>
    <s v="顾客"/>
    <s v="內需"/>
    <s v="-無-"/>
    <s v="C00001"/>
    <x v="2"/>
    <s v="江苏京信电子有限公司(Cable)"/>
    <s v="자동차(조사)"/>
    <s v="AEXF"/>
    <n v="100003669"/>
    <s v="AEXF"/>
    <s v="5SQ"/>
    <s v="R"/>
    <m/>
    <n v="200"/>
    <s v="완제품"/>
    <s v="AEXF 5SQ(완제품)"/>
    <s v="A/R송장 (IN)"/>
    <n v="400"/>
    <s v="M"/>
    <n v="18.829999999999998"/>
    <n v="3.7"/>
    <n v="1481.72"/>
  </r>
  <r>
    <x v="3"/>
    <s v="顾客"/>
    <s v="內需"/>
    <s v="-無-"/>
    <s v="C00001"/>
    <x v="2"/>
    <s v="江苏京信电子有限公司(Cable)"/>
    <s v="자동차(조사)"/>
    <s v="AEXF"/>
    <n v="100003669"/>
    <s v="AEXF"/>
    <s v="5SQ"/>
    <s v="R"/>
    <m/>
    <n v="200"/>
    <s v="완제품"/>
    <s v="AEXF 5SQ(완제품)"/>
    <s v="A/R송장 (IN)"/>
    <n v="800"/>
    <s v="M"/>
    <n v="37.65"/>
    <n v="3.7"/>
    <n v="2963.44"/>
  </r>
  <r>
    <x v="3"/>
    <s v="顾客"/>
    <s v="內需"/>
    <s v="-無-"/>
    <s v="C00001"/>
    <x v="2"/>
    <s v="江苏京信电子有限公司(Cable)"/>
    <s v="자동차(조사)"/>
    <s v="AEXF"/>
    <n v="100003650"/>
    <s v="AEXF"/>
    <s v="3SQ"/>
    <s v="R"/>
    <m/>
    <n v="300"/>
    <s v="완제품"/>
    <s v="AEXF 3SQ(완제품)"/>
    <s v="A/R송장 (IN)"/>
    <n v="6300"/>
    <s v="M"/>
    <n v="170.53"/>
    <n v="2.15"/>
    <n v="13551.3"/>
  </r>
  <r>
    <x v="3"/>
    <s v="顾客"/>
    <s v="內需"/>
    <s v="-無-"/>
    <s v="C00001"/>
    <x v="2"/>
    <s v="江苏京信电子有限公司(Cable)"/>
    <s v="자동차(조사)"/>
    <s v="AEXF"/>
    <n v="100003636"/>
    <s v="AEXF"/>
    <s v="3SQ"/>
    <s v="B"/>
    <m/>
    <n v="300"/>
    <s v="완제품"/>
    <s v="AEXF 3SQ(완제품)"/>
    <s v="A/R송장 (IN)"/>
    <n v="1800"/>
    <s v="M"/>
    <n v="48.72"/>
    <n v="2.15"/>
    <n v="3871.8"/>
  </r>
  <r>
    <x v="3"/>
    <s v="顾客"/>
    <s v="內需"/>
    <s v="-無-"/>
    <s v="C00001"/>
    <x v="2"/>
    <s v="江苏京信电子有限公司(Cable)"/>
    <s v="자동차(조사)"/>
    <s v="AEXF"/>
    <n v="100003636"/>
    <s v="AEXF"/>
    <s v="3SQ"/>
    <s v="B"/>
    <m/>
    <n v="300"/>
    <s v="완제품"/>
    <s v="AEXF 3SQ(완제품)"/>
    <s v="A/R송장 (IN)"/>
    <n v="1200"/>
    <s v="M"/>
    <n v="32.479999999999997"/>
    <n v="2.15"/>
    <n v="2581.1999999999998"/>
  </r>
  <r>
    <x v="3"/>
    <s v="顾客"/>
    <s v="內需"/>
    <s v="-無-"/>
    <s v="C00001"/>
    <x v="2"/>
    <s v="江苏京信电子有限公司(Cable)"/>
    <s v="자동차(조사)"/>
    <s v="AEXF"/>
    <n v="100003650"/>
    <s v="AEXF"/>
    <s v="3SQ"/>
    <s v="R"/>
    <m/>
    <n v="300"/>
    <s v="완제품"/>
    <s v="AEXF 3SQ(완제품)"/>
    <s v="A/R송장 (IN)"/>
    <n v="5400"/>
    <s v="M"/>
    <n v="146.16999999999999"/>
    <n v="2.15"/>
    <n v="11615.4"/>
  </r>
  <r>
    <x v="3"/>
    <s v="顾客"/>
    <s v="內需"/>
    <s v="-無-"/>
    <s v="C00001"/>
    <x v="2"/>
    <s v="江苏京信电子有限公司(Cable)"/>
    <s v="자동차(조사)"/>
    <s v="AEXF"/>
    <n v="100003669"/>
    <s v="AEXF"/>
    <s v="5SQ"/>
    <s v="R"/>
    <m/>
    <n v="200"/>
    <s v="완제품"/>
    <s v="AEXF 5SQ(완제품)"/>
    <s v="A/R송장 (IN)"/>
    <n v="4600"/>
    <s v="M"/>
    <n v="216.51"/>
    <n v="3.7"/>
    <n v="17039.78"/>
  </r>
  <r>
    <x v="3"/>
    <s v="顾客"/>
    <s v="內需"/>
    <s v="-無-"/>
    <s v="C00001"/>
    <x v="2"/>
    <s v="江苏京信电子有限公司(Cable)"/>
    <s v="자동차(조사)"/>
    <s v="AEXF"/>
    <n v="100003676"/>
    <s v="AEXF"/>
    <s v="8SQ"/>
    <s v="B"/>
    <m/>
    <n v="150"/>
    <s v="완제품"/>
    <s v="AEXF 8SQ(완제품)"/>
    <s v="A/R송장 (IN)"/>
    <n v="600"/>
    <s v="M"/>
    <n v="42.9"/>
    <n v="5.53"/>
    <n v="3319.74"/>
  </r>
  <r>
    <x v="3"/>
    <s v="顾客"/>
    <s v="內需"/>
    <s v="-無-"/>
    <s v="C00001"/>
    <x v="2"/>
    <s v="江苏京信电子有限公司(Cable)"/>
    <s v="자동차(조사)"/>
    <s v="AEXF"/>
    <n v="100003681"/>
    <s v="AEXF"/>
    <s v="8SQ"/>
    <s v="R"/>
    <m/>
    <n v="150"/>
    <s v="완제품"/>
    <s v="AEXF 8SQ(완제품)"/>
    <s v="A/R송장 (IN)"/>
    <n v="900"/>
    <s v="M"/>
    <n v="64.349999999999994"/>
    <n v="5.53"/>
    <n v="4979.6099999999997"/>
  </r>
  <r>
    <x v="3"/>
    <s v="顾客"/>
    <s v="內需"/>
    <s v="-無-"/>
    <s v="C00001"/>
    <x v="2"/>
    <s v="江苏京信电子有限公司(Cable)"/>
    <s v="자동차(조사)"/>
    <s v="AEXF"/>
    <n v="100003653"/>
    <s v="AEXF"/>
    <s v="3SQ"/>
    <s v="W"/>
    <m/>
    <n v="300"/>
    <s v="완제품"/>
    <s v="AEXF 3SQ(완제품)"/>
    <s v="A/R송장 (IN)"/>
    <n v="9000"/>
    <s v="M"/>
    <n v="243.62"/>
    <n v="2.15"/>
    <n v="19359"/>
  </r>
  <r>
    <x v="3"/>
    <s v="顾客"/>
    <s v="內需"/>
    <s v="-無-"/>
    <s v="C00001"/>
    <x v="2"/>
    <s v="江苏京信电子有限公司(Cable)"/>
    <s v="자동차(조사)"/>
    <s v="AEXF"/>
    <n v="100003655"/>
    <s v="AEXF"/>
    <s v="3SQ"/>
    <s v="Y"/>
    <m/>
    <n v="300"/>
    <s v="완제품"/>
    <s v="AEXF 3SQ(완제품)"/>
    <s v="A/R송장 (IN)"/>
    <n v="600"/>
    <s v="M"/>
    <n v="16.239999999999998"/>
    <n v="2.15"/>
    <n v="1290.5999999999999"/>
  </r>
  <r>
    <x v="3"/>
    <s v="顾客"/>
    <s v="內需"/>
    <s v="-無-"/>
    <s v="C00001"/>
    <x v="2"/>
    <s v="江苏京信电子有限公司(Cable)"/>
    <s v="자동차(조사)"/>
    <s v="AEXF"/>
    <n v="100003699"/>
    <s v="AEXF"/>
    <s v="20SQ"/>
    <s v="B"/>
    <m/>
    <n v="1500"/>
    <s v="완제품"/>
    <s v="AEXF 20SQ(완제품)"/>
    <s v="A/R송장 (IN)"/>
    <n v="3000"/>
    <s v="M"/>
    <n v="535.47"/>
    <n v="13.13"/>
    <n v="39385.800000000003"/>
  </r>
  <r>
    <x v="3"/>
    <s v="顾客"/>
    <s v="內需"/>
    <s v="-無-"/>
    <s v="C00001"/>
    <x v="2"/>
    <s v="江苏京信电子有限公司(Cable)"/>
    <s v="자동차(조사)"/>
    <s v="AEXF"/>
    <n v="100003636"/>
    <s v="AEXF"/>
    <s v="3SQ"/>
    <s v="B"/>
    <m/>
    <n v="300"/>
    <s v="완제품"/>
    <s v="AEXF 3SQ(완제품)"/>
    <s v="A/R송장 (IN)"/>
    <n v="1500"/>
    <s v="M"/>
    <n v="40.6"/>
    <n v="2.15"/>
    <n v="3226.5"/>
  </r>
  <r>
    <x v="3"/>
    <s v="顾客"/>
    <s v="內需"/>
    <s v="-無-"/>
    <s v="C00001"/>
    <x v="2"/>
    <s v="江苏京信电子有限公司(Cable)"/>
    <s v="자동차(조사)"/>
    <s v="AEXF"/>
    <n v="100003672"/>
    <s v="AEXF"/>
    <s v="5SQ"/>
    <s v="W"/>
    <m/>
    <n v="200"/>
    <s v="완제품"/>
    <s v="AEXF 5SQ(완제품)"/>
    <s v="A/R송장 (IN)"/>
    <n v="1200"/>
    <s v="M"/>
    <n v="56.48"/>
    <n v="3.7"/>
    <n v="4445.16"/>
  </r>
  <r>
    <x v="3"/>
    <s v="顾客"/>
    <s v="內需"/>
    <s v="-無-"/>
    <s v="C00001"/>
    <x v="2"/>
    <s v="江苏京信电子有限公司(Cable)"/>
    <s v="자동차(조사)"/>
    <s v="AEXF"/>
    <n v="100003636"/>
    <s v="AEXF"/>
    <s v="3SQ"/>
    <s v="B"/>
    <m/>
    <n v="300"/>
    <s v="완제품"/>
    <s v="AEXF 3SQ(완제품)"/>
    <s v="A/R송장 (IN)"/>
    <n v="5400"/>
    <s v="M"/>
    <n v="146.16999999999999"/>
    <n v="2.15"/>
    <n v="11615.4"/>
  </r>
  <r>
    <x v="3"/>
    <s v="顾客"/>
    <s v="內需"/>
    <s v="-無-"/>
    <s v="C00001"/>
    <x v="2"/>
    <s v="江苏京信电子有限公司(Cable)"/>
    <s v="자동차(조사)"/>
    <s v="AEXF"/>
    <n v="100003636"/>
    <s v="AEXF"/>
    <s v="3SQ"/>
    <s v="B"/>
    <m/>
    <n v="300"/>
    <s v="완제품"/>
    <s v="AEXF 3SQ(완제품)"/>
    <s v="A/R송장 (IN)"/>
    <n v="1800"/>
    <s v="M"/>
    <n v="48.72"/>
    <n v="2.15"/>
    <n v="3871.8"/>
  </r>
  <r>
    <x v="3"/>
    <s v="顾客"/>
    <s v="內需"/>
    <s v="-無-"/>
    <s v="C00001"/>
    <x v="2"/>
    <s v="江苏京信电子有限公司(Cable)"/>
    <s v="자동차(조사)"/>
    <s v="AEXF"/>
    <n v="100003683"/>
    <s v="AEXF"/>
    <s v="8SQ"/>
    <s v="W"/>
    <m/>
    <n v="150"/>
    <s v="완제품"/>
    <s v="AEXF 8SQ(완제품)"/>
    <s v="A/R송장 (IN)"/>
    <n v="750"/>
    <s v="M"/>
    <n v="53.63"/>
    <n v="5.53"/>
    <n v="4149.68"/>
  </r>
  <r>
    <x v="3"/>
    <s v="顾客"/>
    <s v="內需"/>
    <s v="-無-"/>
    <s v="C00001"/>
    <x v="2"/>
    <s v="江苏京信电子有限公司(Cable)"/>
    <s v="자동차(조사)"/>
    <s v="AEXF"/>
    <n v="100003650"/>
    <s v="AEXF"/>
    <s v="3SQ"/>
    <s v="R"/>
    <m/>
    <n v="300"/>
    <s v="완제품"/>
    <s v="AEXF 3SQ(완제품)"/>
    <s v="A/R송장 (IN)"/>
    <n v="6000"/>
    <s v="M"/>
    <n v="162.41"/>
    <n v="2.15"/>
    <n v="12906"/>
  </r>
  <r>
    <x v="3"/>
    <s v="顾客"/>
    <s v="內需"/>
    <s v="-無-"/>
    <s v="C00001"/>
    <x v="2"/>
    <s v="江苏京信电子有限公司(Cable)"/>
    <s v="자동차(조사)"/>
    <s v="AEXF"/>
    <n v="100003641"/>
    <s v="AEXF"/>
    <s v="3SQ"/>
    <s v="G"/>
    <m/>
    <n v="300"/>
    <s v="완제품"/>
    <s v="AEXF 3SQ(완제품)"/>
    <s v="A/R송장 (IN)"/>
    <n v="3000"/>
    <s v="M"/>
    <n v="81.209999999999994"/>
    <n v="2.15"/>
    <n v="6453"/>
  </r>
  <r>
    <x v="3"/>
    <s v="顾客"/>
    <s v="內需"/>
    <s v="-無-"/>
    <s v="C00001"/>
    <x v="2"/>
    <s v="江苏京信电子有限公司(Cable)"/>
    <s v="자동차(조사)"/>
    <s v="AEXF"/>
    <n v="100003655"/>
    <s v="AEXF"/>
    <s v="3SQ"/>
    <s v="Y"/>
    <m/>
    <n v="300"/>
    <s v="완제품"/>
    <s v="AEXF 3SQ(완제품)"/>
    <s v="A/R송장 (IN)"/>
    <n v="300"/>
    <s v="M"/>
    <n v="8.1199999999999992"/>
    <n v="2.15"/>
    <n v="645.29999999999995"/>
  </r>
  <r>
    <x v="3"/>
    <s v="顾客"/>
    <s v="內需"/>
    <s v="-無-"/>
    <s v="C00001"/>
    <x v="2"/>
    <s v="江苏京信电子有限公司(Cable)"/>
    <s v="자동차(조사)"/>
    <s v="AEXF"/>
    <n v="100003643"/>
    <s v="AEXF"/>
    <s v="3SQ"/>
    <s v="L"/>
    <m/>
    <n v="300"/>
    <s v="완제품"/>
    <s v="AEXF 3SQ(완제품)"/>
    <s v="A/R송장 (IN)"/>
    <n v="600"/>
    <s v="M"/>
    <n v="16.239999999999998"/>
    <n v="2.15"/>
    <n v="1290.5999999999999"/>
  </r>
  <r>
    <x v="3"/>
    <s v="顾客"/>
    <s v="內需"/>
    <s v="-無-"/>
    <s v="C00001"/>
    <x v="2"/>
    <s v="江苏京信电子有限公司(Cable)"/>
    <s v="자동차(조사)"/>
    <s v="AEXF"/>
    <n v="100003644"/>
    <s v="AEXF"/>
    <s v="3SQ"/>
    <s v="P"/>
    <m/>
    <n v="300"/>
    <s v="완제품"/>
    <s v="AEXF 3SQ(완제품)"/>
    <s v="A/R송장 (IN)"/>
    <n v="900"/>
    <s v="M"/>
    <n v="24.36"/>
    <n v="2.15"/>
    <n v="1935.9"/>
  </r>
  <r>
    <x v="3"/>
    <s v="顾客"/>
    <s v="內需"/>
    <s v="-無-"/>
    <s v="C00001"/>
    <x v="2"/>
    <s v="江苏京信电子有限公司(Cable)"/>
    <s v="자동차(조사)"/>
    <s v="AEXF"/>
    <n v="100003639"/>
    <s v="AEXF"/>
    <s v="3SQ"/>
    <s v="O"/>
    <m/>
    <n v="300"/>
    <s v="완제품"/>
    <s v="AEXF 3SQ(완제품)"/>
    <s v="A/R송장 (IN)"/>
    <n v="600"/>
    <s v="M"/>
    <n v="16.239999999999998"/>
    <n v="2.15"/>
    <n v="1290.5999999999999"/>
  </r>
  <r>
    <x v="3"/>
    <s v="顾客"/>
    <s v="內需"/>
    <s v="-無-"/>
    <s v="C00001"/>
    <x v="2"/>
    <s v="江苏京信电子有限公司(Cable)"/>
    <s v="자동차(조사)"/>
    <s v="AEXF"/>
    <n v="100003669"/>
    <s v="AEXF"/>
    <s v="5SQ"/>
    <s v="R"/>
    <m/>
    <n v="200"/>
    <s v="완제품"/>
    <s v="AEXF 5SQ(완제품)"/>
    <s v="A/R송장 (IN)"/>
    <n v="1600"/>
    <s v="M"/>
    <n v="75.31"/>
    <n v="3.7"/>
    <n v="5926.88"/>
  </r>
  <r>
    <x v="3"/>
    <s v="顾客"/>
    <s v="內需"/>
    <s v="-無-"/>
    <s v="C00001"/>
    <x v="2"/>
    <s v="江苏京信电子有限公司(Cable)"/>
    <s v="자동차(조사)"/>
    <s v="AEXF"/>
    <n v="100003676"/>
    <s v="AEXF"/>
    <s v="8SQ"/>
    <s v="B"/>
    <m/>
    <n v="150"/>
    <s v="완제품"/>
    <s v="AEXF 8SQ(완제품)"/>
    <s v="A/R송장 (IN)"/>
    <n v="750"/>
    <s v="M"/>
    <n v="53.63"/>
    <n v="5.53"/>
    <n v="4149.68"/>
  </r>
  <r>
    <x v="3"/>
    <s v="顾客"/>
    <s v="內需"/>
    <s v="-無-"/>
    <s v="C00001"/>
    <x v="2"/>
    <s v="江苏京信电子有限公司(Cable)"/>
    <s v="자동차(조사)"/>
    <s v="AEXF"/>
    <n v="100003672"/>
    <s v="AEXF"/>
    <s v="5SQ"/>
    <s v="W"/>
    <m/>
    <n v="200"/>
    <s v="완제품"/>
    <s v="AEXF 5SQ(완제품)"/>
    <s v="A/R송장 (IN)"/>
    <n v="200"/>
    <s v="M"/>
    <n v="9.41"/>
    <n v="3.7"/>
    <n v="740.86"/>
  </r>
  <r>
    <x v="3"/>
    <s v="顾客"/>
    <s v="內需"/>
    <s v="-無-"/>
    <s v="C00001"/>
    <x v="2"/>
    <s v="江苏京信电子有限公司(Cable)"/>
    <s v="자동차(조사)"/>
    <s v="AEXF"/>
    <n v="100003663"/>
    <s v="AEXF"/>
    <s v="5SQ"/>
    <s v="B"/>
    <m/>
    <n v="200"/>
    <s v="완제품"/>
    <s v="AEXF 5SQ(완제품)"/>
    <s v="A/R송장 (IN)"/>
    <n v="1000"/>
    <s v="M"/>
    <n v="47.07"/>
    <n v="3.7"/>
    <n v="3704.3"/>
  </r>
  <r>
    <x v="3"/>
    <s v="顾客"/>
    <s v="內需"/>
    <s v="-無-"/>
    <s v="C00001"/>
    <x v="2"/>
    <s v="江苏京信电子有限公司(Cable)"/>
    <s v="자동차(조사)"/>
    <s v="AEXF"/>
    <n v="100003669"/>
    <s v="AEXF"/>
    <s v="5SQ"/>
    <s v="R"/>
    <m/>
    <n v="200"/>
    <s v="완제품"/>
    <s v="AEXF 5SQ(완제품)"/>
    <s v="A/R송장 (IN)"/>
    <n v="2370"/>
    <s v="M"/>
    <n v="111.55"/>
    <n v="3.7"/>
    <n v="8779.19"/>
  </r>
  <r>
    <x v="3"/>
    <s v="顾客"/>
    <s v="內需"/>
    <s v="-無-"/>
    <s v="C00001"/>
    <x v="2"/>
    <s v="江苏京信电子有限公司(Cable)"/>
    <s v="자동차(조사)"/>
    <s v="AEXF"/>
    <n v="100003666"/>
    <s v="AEXF"/>
    <s v="5SQ"/>
    <s v="L"/>
    <m/>
    <n v="200"/>
    <s v="완제품"/>
    <s v="AEXF 5SQ(완제품)"/>
    <s v="A/R송장 (IN)"/>
    <n v="200"/>
    <s v="M"/>
    <n v="9.41"/>
    <n v="3.7"/>
    <n v="740.86"/>
  </r>
  <r>
    <x v="3"/>
    <s v="顾客"/>
    <s v="內需"/>
    <s v="-無-"/>
    <s v="C00001"/>
    <x v="2"/>
    <s v="江苏京信电子有限公司(Cable)"/>
    <s v="자동차(조사)"/>
    <s v="AEXF"/>
    <n v="100003650"/>
    <s v="AEXF"/>
    <s v="3SQ"/>
    <s v="R"/>
    <m/>
    <n v="300"/>
    <s v="완제품"/>
    <s v="AEXF 3SQ(완제품)"/>
    <s v="A/R송장 (IN)"/>
    <n v="3300"/>
    <s v="M"/>
    <n v="89.33"/>
    <n v="2.15"/>
    <n v="7098.3"/>
  </r>
  <r>
    <x v="3"/>
    <s v="顾客"/>
    <s v="內需"/>
    <s v="-無-"/>
    <s v="C00001"/>
    <x v="2"/>
    <s v="江苏京信电子有限公司(Cable)"/>
    <s v="자동차(조사)"/>
    <s v="AEXF"/>
    <n v="100003653"/>
    <s v="AEXF"/>
    <s v="3SQ"/>
    <s v="W"/>
    <m/>
    <n v="300"/>
    <s v="완제품"/>
    <s v="AEXF 3SQ(완제품)"/>
    <s v="A/R송장 (IN)"/>
    <n v="2100"/>
    <s v="M"/>
    <n v="56.84"/>
    <n v="2.15"/>
    <n v="4517.1000000000004"/>
  </r>
  <r>
    <x v="3"/>
    <s v="顾客"/>
    <s v="內需"/>
    <s v="-無-"/>
    <s v="C00001"/>
    <x v="2"/>
    <s v="江苏京信电子有限公司(Cable)"/>
    <s v="자동차(조사)"/>
    <s v="AEXF"/>
    <n v="100003669"/>
    <s v="AEXF"/>
    <s v="5SQ"/>
    <s v="R"/>
    <m/>
    <n v="200"/>
    <s v="완제품"/>
    <s v="AEXF 5SQ(완제품)"/>
    <s v="A/R송장 (IN)"/>
    <n v="3800"/>
    <s v="M"/>
    <n v="178.85"/>
    <n v="3.7"/>
    <n v="14076.34"/>
  </r>
  <r>
    <x v="3"/>
    <s v="顾客"/>
    <s v="內需"/>
    <s v="-無-"/>
    <s v="C00001"/>
    <x v="2"/>
    <s v="江苏京信电子有限公司(Cable)"/>
    <s v="자동차(조사)"/>
    <s v="AEXF"/>
    <n v="100003636"/>
    <s v="AEXF"/>
    <s v="3SQ"/>
    <s v="B"/>
    <m/>
    <n v="300"/>
    <s v="완제품"/>
    <s v="AEXF 3SQ(완제품)"/>
    <s v="A/R송장 (IN)"/>
    <n v="4200"/>
    <s v="M"/>
    <n v="113.69"/>
    <n v="2.15"/>
    <n v="9034.2000000000007"/>
  </r>
  <r>
    <x v="3"/>
    <s v="顾客"/>
    <s v="內需"/>
    <s v="-無-"/>
    <s v="C00001"/>
    <x v="2"/>
    <s v="江苏京信电子有限公司(Cable)"/>
    <s v="자동차(조사)"/>
    <s v="AEXF"/>
    <n v="100003699"/>
    <s v="AEXF"/>
    <s v="20SQ"/>
    <s v="B"/>
    <m/>
    <n v="1500"/>
    <s v="완제품"/>
    <s v="AEXF 20SQ(완제품)"/>
    <s v="A/R송장 (IN)"/>
    <n v="1500"/>
    <s v="M"/>
    <n v="267.74"/>
    <n v="13.13"/>
    <n v="19692.900000000001"/>
  </r>
  <r>
    <x v="3"/>
    <s v="顾客"/>
    <s v="內需"/>
    <s v="-無-"/>
    <s v="C00001"/>
    <x v="2"/>
    <s v="江苏京信电子有限公司(Cable)"/>
    <s v="자동차(조사)"/>
    <s v="AEXF"/>
    <n v="100003666"/>
    <s v="AEXF"/>
    <s v="5SQ"/>
    <s v="L"/>
    <m/>
    <n v="200"/>
    <s v="완제품"/>
    <s v="AEXF 5SQ(완제품)"/>
    <s v="A/R송장 (IN)"/>
    <n v="400"/>
    <s v="M"/>
    <n v="18.829999999999998"/>
    <n v="3.7"/>
    <n v="1481.72"/>
  </r>
  <r>
    <x v="3"/>
    <s v="顾客"/>
    <s v="內需"/>
    <s v="-無-"/>
    <s v="C00001"/>
    <x v="2"/>
    <s v="江苏京信电子有限公司(Cable)"/>
    <s v="자동차(조사)"/>
    <s v="AEXF"/>
    <n v="100003699"/>
    <s v="AEXF"/>
    <s v="20SQ"/>
    <s v="B"/>
    <m/>
    <n v="1500"/>
    <s v="완제품"/>
    <s v="AEXF 20SQ(완제품)"/>
    <s v="A/R송장 (IN)"/>
    <n v="1500"/>
    <s v="M"/>
    <n v="267.74"/>
    <n v="13.13"/>
    <n v="19692.900000000001"/>
  </r>
  <r>
    <x v="3"/>
    <s v="顾客"/>
    <s v="內需"/>
    <s v="-無-"/>
    <s v="C00001"/>
    <x v="2"/>
    <s v="江苏京信电子有限公司(Cable)"/>
    <s v="자동차(조사)"/>
    <s v="AEXF"/>
    <n v="100003653"/>
    <s v="AEXF"/>
    <s v="3SQ"/>
    <s v="W"/>
    <m/>
    <n v="300"/>
    <s v="완제품"/>
    <s v="AEXF 3SQ(완제품)"/>
    <s v="A/R송장 (IN)"/>
    <n v="4800"/>
    <s v="M"/>
    <n v="129.93"/>
    <n v="2.15"/>
    <n v="10324.799999999999"/>
  </r>
  <r>
    <x v="3"/>
    <s v="顾客"/>
    <s v="內需"/>
    <s v="-無-"/>
    <s v="C00001"/>
    <x v="2"/>
    <s v="江苏京信电子有限公司(Cable)"/>
    <s v="자동차(조사)"/>
    <s v="AEXF"/>
    <n v="100003666"/>
    <s v="AEXF"/>
    <s v="5SQ"/>
    <s v="L"/>
    <m/>
    <n v="200"/>
    <s v="완제품"/>
    <s v="AEXF 5SQ(완제품)"/>
    <s v="A/R송장 (IN)"/>
    <n v="13920"/>
    <s v="M"/>
    <n v="655.16999999999996"/>
    <n v="3.7"/>
    <n v="51563.86"/>
  </r>
  <r>
    <x v="3"/>
    <s v="顾客"/>
    <s v="內需"/>
    <s v="-無-"/>
    <s v="C00022"/>
    <x v="13"/>
    <s v="威海太光环保塑料制品有限公司"/>
    <s v="자동차(조사)"/>
    <s v="AEXF"/>
    <n v="100003516"/>
    <s v="AEXF"/>
    <s v="0.85SQ"/>
    <s v="R"/>
    <m/>
    <n v="500"/>
    <s v="완제품"/>
    <s v="AEXF 0.85SQ(완제품)"/>
    <s v="A/R송장 (IN)"/>
    <n v="1000"/>
    <s v="M"/>
    <n v="7.78"/>
    <n v="0.72"/>
    <n v="721"/>
  </r>
  <r>
    <x v="3"/>
    <s v="顾客"/>
    <s v="內需"/>
    <s v="-無-"/>
    <s v="C00022"/>
    <x v="13"/>
    <s v="威海太光环保塑料制品有限公司"/>
    <s v="자동차(조사)"/>
    <s v="AEXF"/>
    <n v="100003471"/>
    <s v="AEXF"/>
    <s v="0.85SQ"/>
    <s v="B"/>
    <m/>
    <n v="500"/>
    <s v="완제품"/>
    <s v="AEXF 0.85SQ(완제품)"/>
    <s v="A/R송장 (IN)"/>
    <n v="500"/>
    <s v="M"/>
    <n v="3.89"/>
    <n v="0.72"/>
    <n v="360.5"/>
  </r>
  <r>
    <x v="3"/>
    <s v="顾客"/>
    <s v="內需"/>
    <s v="-無-"/>
    <s v="C00022"/>
    <x v="13"/>
    <s v="威海太光环保塑料制品有限公司"/>
    <s v="자동차(조사)"/>
    <s v="AEXF"/>
    <n v="100003516"/>
    <s v="AEXF"/>
    <s v="0.85SQ"/>
    <s v="R"/>
    <m/>
    <n v="500"/>
    <s v="완제품"/>
    <s v="AEXF 0.85SQ(완제품)"/>
    <s v="A/R송장 (IN)"/>
    <n v="3000"/>
    <s v="M"/>
    <n v="23.35"/>
    <n v="0.72"/>
    <n v="2163"/>
  </r>
  <r>
    <x v="3"/>
    <s v="顾客"/>
    <s v="內需"/>
    <s v="-無-"/>
    <s v="C00022"/>
    <x v="13"/>
    <s v="威海太光环保塑料制品有限公司"/>
    <s v="자동차(조사)"/>
    <s v="AEXF"/>
    <n v="100003471"/>
    <s v="AEXF"/>
    <s v="0.85SQ"/>
    <s v="B"/>
    <m/>
    <n v="500"/>
    <s v="완제품"/>
    <s v="AEXF 0.85SQ(완제품)"/>
    <s v="A/R송장 (IN)"/>
    <n v="2000"/>
    <s v="M"/>
    <n v="15.57"/>
    <n v="0.72"/>
    <n v="1442"/>
  </r>
  <r>
    <x v="3"/>
    <s v="顾客"/>
    <s v="內需"/>
    <s v="-無-"/>
    <s v="C00022"/>
    <x v="13"/>
    <s v="威海太光环保塑料制品有限公司"/>
    <s v="자동차(조사)"/>
    <s v="AEXF"/>
    <n v="100003516"/>
    <s v="AEXF"/>
    <s v="0.85SQ"/>
    <s v="R"/>
    <m/>
    <n v="500"/>
    <s v="완제품"/>
    <s v="AEXF 0.85SQ(완제품)"/>
    <s v="A/R송장 (IN)"/>
    <n v="5000"/>
    <s v="M"/>
    <n v="38.92"/>
    <n v="0.72"/>
    <n v="3605"/>
  </r>
  <r>
    <x v="3"/>
    <s v="顾客"/>
    <s v="內需"/>
    <s v="-無-"/>
    <s v="C00029"/>
    <x v="11"/>
    <s v="盐城世明电子器件有限公司"/>
    <s v="자동차(조사)"/>
    <s v="AEXF"/>
    <n v="100003593"/>
    <s v="AEXF"/>
    <s v="1.25SQ"/>
    <s v="Y"/>
    <m/>
    <n v="500"/>
    <s v="완제품"/>
    <s v="AEXF 1.25SQ(완제품)"/>
    <s v="A/R송장 (IN)"/>
    <n v="500"/>
    <s v="M"/>
    <n v="5.72"/>
    <n v="0.98"/>
    <n v="489.05"/>
  </r>
  <r>
    <x v="3"/>
    <s v="顾客"/>
    <s v="內需"/>
    <s v="-無-"/>
    <s v="C00029"/>
    <x v="11"/>
    <s v="盐城世明电子器件有限公司"/>
    <s v="자동차(조사)"/>
    <s v="AEXF"/>
    <n v="100003593"/>
    <s v="AEXF"/>
    <s v="1.25SQ"/>
    <s v="Y"/>
    <m/>
    <n v="500"/>
    <s v="완제품"/>
    <s v="AEXF 1.25SQ(완제품)"/>
    <s v="A/R송장 (IN)"/>
    <n v="4500"/>
    <s v="M"/>
    <n v="51.51"/>
    <n v="0.98"/>
    <n v="4401.45"/>
  </r>
  <r>
    <x v="3"/>
    <s v="顾客"/>
    <s v="內需"/>
    <s v="-無-"/>
    <s v="C00032"/>
    <x v="1"/>
    <s v="Kyungshin Cable international corporation"/>
    <s v="자동차(조사)"/>
    <s v="AEXF"/>
    <n v="160003681"/>
    <s v="AEXF"/>
    <s v="8SQ"/>
    <s v="R"/>
    <s v="(KL)NPS"/>
    <n v="700"/>
    <s v="완제품"/>
    <s v="AEXF 8SQ(완제품)"/>
    <s v="A/R송장 (IN)"/>
    <n v="2800"/>
    <s v="M"/>
    <n v="200.21"/>
    <n v="0.85"/>
    <n v="16989.64"/>
  </r>
  <r>
    <x v="3"/>
    <s v="顾客"/>
    <s v="內需"/>
    <s v="-無-"/>
    <s v="C00032"/>
    <x v="1"/>
    <s v="Kyungshin Cable international corporation"/>
    <s v="자동차(조사)"/>
    <s v="AEXF"/>
    <n v="160003681"/>
    <s v="AEXF"/>
    <s v="8SQ"/>
    <s v="R"/>
    <s v="(KL)NPS"/>
    <n v="700"/>
    <s v="완제품"/>
    <s v="AEXF 8SQ(완제품)"/>
    <s v="A/R송장 (IN)"/>
    <n v="7700"/>
    <s v="M"/>
    <n v="550.57000000000005"/>
    <n v="0.85"/>
    <n v="46721.51"/>
  </r>
  <r>
    <x v="3"/>
    <s v="顾客"/>
    <s v="內需"/>
    <s v="-無-"/>
    <s v="C00001"/>
    <x v="2"/>
    <s v="江苏京信电子有限公司(Cable)"/>
    <s v="자동차(특수)"/>
    <s v="SHIELD WIRE_조사"/>
    <n v="190005521"/>
    <s v="AESSXF-BS"/>
    <s v="3x0.5SQ"/>
    <s v="Gr(B,W,Y)"/>
    <m/>
    <n v="300"/>
    <s v="완제품"/>
    <s v="AESSXF-BS 3x0.5SQ(완제"/>
    <s v="A/R송장 (IN)"/>
    <n v="2100"/>
    <s v="M"/>
    <n v="49.2"/>
    <n v="2.64"/>
    <n v="5534.34"/>
  </r>
  <r>
    <x v="3"/>
    <s v="顾客"/>
    <s v="內需"/>
    <s v="-無-"/>
    <s v="C00001"/>
    <x v="2"/>
    <s v="江苏京信电子有限公司(Cable)"/>
    <s v="자동차(특수)"/>
    <s v="SHIELD WIRE_조사"/>
    <n v="190005530"/>
    <s v="AESSXF-BS"/>
    <s v="4x0.75SQ"/>
    <s v="Gr(B,G,R,W)"/>
    <m/>
    <n v="200"/>
    <s v="완제품"/>
    <s v="AESSXF-BS 4x0.75SQ(완"/>
    <s v="A/R송장 (IN)"/>
    <n v="100"/>
    <s v="M"/>
    <n v="3.82"/>
    <n v="3.83"/>
    <n v="382.77"/>
  </r>
  <r>
    <x v="3"/>
    <s v="顾客"/>
    <s v="內需"/>
    <s v="-無-"/>
    <s v="C00001"/>
    <x v="2"/>
    <s v="江苏京信电子有限公司(Cable)"/>
    <s v="자동차(특수)"/>
    <s v="SHIELD WIRE_조사"/>
    <n v="190005501"/>
    <s v="AESSXF-BS"/>
    <s v="2x0.3SQ"/>
    <s v="Gr(B,R)"/>
    <m/>
    <n v="500"/>
    <s v="완제품"/>
    <s v="AESSXF-BS 2x0.3SQ(완제"/>
    <s v="A/R송장 (IN)"/>
    <n v="1500"/>
    <s v="M"/>
    <n v="10.35"/>
    <n v="1.85"/>
    <n v="2770.5"/>
  </r>
  <r>
    <x v="3"/>
    <s v="顾客"/>
    <s v="內需"/>
    <s v="-無-"/>
    <s v="C00001"/>
    <x v="2"/>
    <s v="江苏京信电子有限公司(Cable)"/>
    <s v="자동차(특수)"/>
    <s v="SHIELD WIRE_조사"/>
    <n v="190012433"/>
    <s v="AESSXF-BS"/>
    <s v="1x0.5SQ"/>
    <s v="Gr(R)"/>
    <m/>
    <n v="500"/>
    <s v="완제품"/>
    <s v="AESSXF-BS 1x0.5SQ(완제"/>
    <s v="A/R송장 (IN)"/>
    <n v="1000"/>
    <s v="M"/>
    <n v="10.35"/>
    <n v="1.28"/>
    <n v="1283.7"/>
  </r>
  <r>
    <x v="3"/>
    <s v="顾客"/>
    <s v="內需"/>
    <s v="-無-"/>
    <s v="C00001"/>
    <x v="2"/>
    <s v="江苏京信电子有限公司(Cable)"/>
    <s v="자동차(특수)"/>
    <s v="SHIELD WIRE_조사"/>
    <n v="190012430"/>
    <s v="AESSXF-BS"/>
    <s v="1x0.5SQ"/>
    <s v="Gr(Gr)"/>
    <m/>
    <n v="500"/>
    <s v="완제품"/>
    <s v="AESSXF-BS 1x0.5SQ(완제"/>
    <s v="A/R송장 (IN)"/>
    <n v="1000"/>
    <s v="M"/>
    <n v="10.35"/>
    <n v="1.28"/>
    <n v="1283.7"/>
  </r>
  <r>
    <x v="3"/>
    <s v="顾客"/>
    <s v="內需"/>
    <s v="-無-"/>
    <s v="C00001"/>
    <x v="2"/>
    <s v="江苏京信电子有限公司(Cable)"/>
    <s v="자동차(특수)"/>
    <s v="SHIELD WIRE_조사"/>
    <n v="190005521"/>
    <s v="AESSXF-BS"/>
    <s v="3x0.5SQ"/>
    <s v="Gr(B,W,Y)"/>
    <m/>
    <n v="300"/>
    <s v="완제품"/>
    <s v="AESSXF-BS 3x0.5SQ(완제"/>
    <s v="A/R송장 (IN)"/>
    <n v="300"/>
    <s v="M"/>
    <n v="7.03"/>
    <n v="2.64"/>
    <n v="790.62"/>
  </r>
  <r>
    <x v="3"/>
    <s v="顾客"/>
    <s v="內需"/>
    <s v="-無-"/>
    <s v="C00001"/>
    <x v="2"/>
    <s v="江苏京信电子有限公司(Cable)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600"/>
    <s v="M"/>
    <n v="11.07"/>
    <n v="2.34"/>
    <n v="1405.8"/>
  </r>
  <r>
    <x v="3"/>
    <s v="顾客"/>
    <s v="內需"/>
    <s v="-無-"/>
    <s v="C00001"/>
    <x v="2"/>
    <s v="江苏京信电子有限公司(Cable)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2700"/>
    <s v="M"/>
    <n v="49.83"/>
    <n v="2.34"/>
    <n v="6326.1"/>
  </r>
  <r>
    <x v="3"/>
    <s v="顾客"/>
    <s v="內需"/>
    <s v="-無-"/>
    <s v="C00001"/>
    <x v="2"/>
    <s v="江苏京信电子有限公司(Cable)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8700"/>
    <s v="M"/>
    <n v="160.56"/>
    <n v="2.34"/>
    <n v="20384.099999999999"/>
  </r>
  <r>
    <x v="3"/>
    <s v="顾客"/>
    <s v="內需"/>
    <s v="-無-"/>
    <s v="C00001"/>
    <x v="2"/>
    <s v="江苏京信电子有限公司(Cable)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250"/>
    <s v="M"/>
    <n v="4.6100000000000003"/>
    <n v="2.34"/>
    <n v="585.75"/>
  </r>
  <r>
    <x v="3"/>
    <s v="顾客"/>
    <s v="內需"/>
    <s v="-無-"/>
    <s v="C00001"/>
    <x v="2"/>
    <s v="江苏京信电子有限公司(Cable)"/>
    <s v="자동차(특수)"/>
    <s v="SHIELD WIRE_조사"/>
    <n v="100005528"/>
    <s v="AESSXF-BS"/>
    <s v="4x0.5SQ"/>
    <s v="Gr(B,G,R,W)"/>
    <m/>
    <n v="200"/>
    <s v="상품"/>
    <s v="AESSXF-BS 4x0.5SQ(상품"/>
    <s v="A/R송장 (IN)"/>
    <n v="400"/>
    <s v="M"/>
    <n v="12.04"/>
    <n v="3.45"/>
    <n v="1381.04"/>
  </r>
  <r>
    <x v="3"/>
    <s v="顾客"/>
    <s v="內需"/>
    <s v="-無-"/>
    <s v="C00001"/>
    <x v="2"/>
    <s v="江苏京信电子有限公司(Cable)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1800"/>
    <s v="M"/>
    <n v="33.22"/>
    <n v="2.34"/>
    <n v="4217.3999999999996"/>
  </r>
  <r>
    <x v="3"/>
    <s v="顾客"/>
    <s v="內需"/>
    <s v="-無-"/>
    <s v="C00001"/>
    <x v="2"/>
    <s v="江苏京信电子有限公司(Cable)"/>
    <s v="자동차(특수)"/>
    <s v="SHIELD WIRE_조사"/>
    <n v="100005528"/>
    <s v="AESSXF-BS"/>
    <s v="4x0.5SQ"/>
    <s v="Gr(B,G,R,W)"/>
    <m/>
    <n v="200"/>
    <s v="상품"/>
    <s v="AESSXF-BS 4x0.5SQ(상품"/>
    <s v="A/R송장 (IN)"/>
    <n v="400"/>
    <s v="M"/>
    <n v="12.04"/>
    <n v="3.45"/>
    <n v="1381.04"/>
  </r>
  <r>
    <x v="3"/>
    <s v="顾客"/>
    <s v="內需"/>
    <s v="-無-"/>
    <s v="C00001"/>
    <x v="2"/>
    <s v="江苏京信电子有限公司(Cable)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900"/>
    <s v="M"/>
    <n v="16.61"/>
    <n v="2.34"/>
    <n v="2108.6999999999998"/>
  </r>
  <r>
    <x v="3"/>
    <s v="顾客"/>
    <s v="內需"/>
    <s v="-無-"/>
    <s v="C00001"/>
    <x v="2"/>
    <s v="江苏京信电子有限公司(Cable)"/>
    <s v="자동차(특수)"/>
    <s v="SHIELD WIRE_조사"/>
    <n v="190005521"/>
    <s v="AESSXF-BS"/>
    <s v="3x0.5SQ"/>
    <s v="Gr(B,W,Y)"/>
    <m/>
    <n v="300"/>
    <s v="완제품"/>
    <s v="AESSXF-BS 3x0.5SQ(완제"/>
    <s v="A/R송장 (IN)"/>
    <n v="600"/>
    <s v="M"/>
    <n v="14.06"/>
    <n v="2.64"/>
    <n v="1581.24"/>
  </r>
  <r>
    <x v="3"/>
    <s v="顾客"/>
    <s v="內需"/>
    <s v="-無-"/>
    <s v="C00001"/>
    <x v="2"/>
    <s v="江苏京信电子有限公司(Cable)"/>
    <s v="자동차(특수)"/>
    <s v="SHIELD WIRE_조사"/>
    <n v="190005511"/>
    <s v="AESSXF-BS"/>
    <s v="2x0.5SQ"/>
    <s v="Gr(G,W)"/>
    <m/>
    <n v="300"/>
    <s v="완제품"/>
    <s v="AESSXF-BS 2x0.5SQ(완제"/>
    <s v="A/R송장 (IN)"/>
    <n v="650"/>
    <s v="M"/>
    <n v="12"/>
    <n v="2.34"/>
    <n v="1522.95"/>
  </r>
  <r>
    <x v="3"/>
    <s v="顾客"/>
    <s v="內需"/>
    <s v="-無-"/>
    <s v="C00001"/>
    <x v="2"/>
    <s v="江苏京信电子有限公司(Cable)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600"/>
    <s v="M"/>
    <n v="11.07"/>
    <n v="2.34"/>
    <n v="1405.8"/>
  </r>
  <r>
    <x v="3"/>
    <s v="顾客"/>
    <s v="內需"/>
    <s v="-無-"/>
    <s v="C00001"/>
    <x v="2"/>
    <s v="江苏京信电子有限公司(Cable)"/>
    <s v="자동차(특수)"/>
    <s v="SHIELD WIRE_조사"/>
    <n v="190005503"/>
    <s v="AESSXF-BS"/>
    <s v="2x0.3SQ"/>
    <s v="Gr(G,W)"/>
    <m/>
    <n v="500"/>
    <s v="완제품"/>
    <s v="AESSXF-BS 2x0.3SQ(완제"/>
    <s v="A/R송장 (IN)"/>
    <n v="500"/>
    <s v="M"/>
    <n v="7.01"/>
    <n v="1.85"/>
    <n v="923.5"/>
  </r>
  <r>
    <x v="3"/>
    <s v="顾客"/>
    <s v="內需"/>
    <s v="-無-"/>
    <s v="C00001"/>
    <x v="2"/>
    <s v="江苏京信电子有限公司(Cable)"/>
    <s v="자동차(특수)"/>
    <s v="SHIELD WIRE_조사"/>
    <n v="190005507"/>
    <s v="AESSXF-BS"/>
    <s v="2x0.5SQ"/>
    <s v="Gr(Br,Y)"/>
    <m/>
    <n v="300"/>
    <s v="완제품"/>
    <s v="AESSXF-BS 2x0.5SQ(완제"/>
    <s v="A/R송장 (IN)"/>
    <n v="860"/>
    <s v="M"/>
    <n v="15.87"/>
    <n v="2.34"/>
    <n v="2014.98"/>
  </r>
  <r>
    <x v="3"/>
    <s v="顾客"/>
    <s v="內需"/>
    <s v="-無-"/>
    <s v="C00001"/>
    <x v="2"/>
    <s v="江苏京信电子有限公司(Cable)"/>
    <s v="자동차(특수)"/>
    <s v="SHIELD WIRE_조사"/>
    <n v="190005507"/>
    <s v="AESSXF-BS"/>
    <s v="2x0.5SQ"/>
    <s v="Gr(Br,Y)"/>
    <m/>
    <n v="300"/>
    <s v="완제품"/>
    <s v="AESSXF-BS 2x0.5SQ(완제"/>
    <s v="A/R송장 (IN)"/>
    <n v="600"/>
    <s v="M"/>
    <n v="11.07"/>
    <n v="2.34"/>
    <n v="1405.8"/>
  </r>
  <r>
    <x v="3"/>
    <s v="顾客"/>
    <s v="內需"/>
    <s v="-無-"/>
    <s v="C00001"/>
    <x v="2"/>
    <s v="江苏京信电子有限公司(Cable)"/>
    <s v="자동차(특수)"/>
    <s v="SHIELD WIRE_조사"/>
    <n v="190005530"/>
    <s v="AESSXF-BS"/>
    <s v="4x0.75SQ"/>
    <s v="Gr(B,G,R,W)"/>
    <m/>
    <n v="200"/>
    <s v="완제품"/>
    <s v="AESSXF-BS 4x0.75SQ(완"/>
    <s v="A/R송장 (IN)"/>
    <n v="1030"/>
    <s v="M"/>
    <n v="39.369999999999997"/>
    <n v="3.83"/>
    <n v="3942.53"/>
  </r>
  <r>
    <x v="3"/>
    <s v="顾客"/>
    <s v="內需"/>
    <s v="-無-"/>
    <s v="C00001"/>
    <x v="2"/>
    <s v="江苏京信电子有限公司(Cable)"/>
    <s v="자동차(특수)"/>
    <s v="SHIELD WIRE_조사"/>
    <n v="190005530"/>
    <s v="AESSXF-BS"/>
    <s v="4x0.75SQ"/>
    <s v="Gr(B,G,R,W)"/>
    <m/>
    <n v="200"/>
    <s v="완제품"/>
    <s v="AESSXF-BS 4x0.75SQ(완"/>
    <s v="A/R송장 (IN)"/>
    <n v="2200"/>
    <s v="M"/>
    <n v="84.08"/>
    <n v="3.83"/>
    <n v="8420.94"/>
  </r>
  <r>
    <x v="3"/>
    <s v="顾客"/>
    <s v="內需"/>
    <s v="-無-"/>
    <s v="C00001"/>
    <x v="2"/>
    <s v="江苏京信电子有限公司(Cable)"/>
    <s v="자동차(특수)"/>
    <s v="SHIELD WIRE_조사"/>
    <n v="190005530"/>
    <s v="AESSXF-BS"/>
    <s v="4x0.75SQ"/>
    <s v="Gr(B,G,R,W)"/>
    <m/>
    <n v="200"/>
    <s v="완제품"/>
    <s v="AESSXF-BS 4x0.75SQ(완"/>
    <s v="A/R송장 (IN)"/>
    <n v="1400"/>
    <s v="M"/>
    <n v="53.51"/>
    <n v="3.83"/>
    <n v="5358.78"/>
  </r>
  <r>
    <x v="3"/>
    <s v="顾客"/>
    <s v="內需"/>
    <s v="-無-"/>
    <s v="C00001"/>
    <x v="2"/>
    <s v="江苏京信电子有限公司(Cable)"/>
    <s v="자동차(특수)"/>
    <s v="SHIELD WIRE_조사"/>
    <n v="190005511"/>
    <s v="AESSXF-BS"/>
    <s v="2x0.5SQ"/>
    <s v="Gr(G,W)"/>
    <m/>
    <n v="300"/>
    <s v="완제품"/>
    <s v="AESSXF-BS 2x0.5SQ(완제"/>
    <s v="A/R송장 (IN)"/>
    <n v="1230"/>
    <s v="M"/>
    <n v="22.7"/>
    <n v="2.34"/>
    <n v="2881.89"/>
  </r>
  <r>
    <x v="3"/>
    <s v="顾客"/>
    <s v="內需"/>
    <s v="-無-"/>
    <s v="C00001"/>
    <x v="2"/>
    <s v="江苏京信电子有限公司(Cable)"/>
    <s v="자동차(특수)"/>
    <s v="SHIELD WIRE_조사"/>
    <n v="190005530"/>
    <s v="AESSXF-BS"/>
    <s v="4x0.75SQ"/>
    <s v="Gr(B,G,R,W)"/>
    <m/>
    <n v="200"/>
    <s v="완제품"/>
    <s v="AESSXF-BS 4x0.75SQ(완"/>
    <s v="A/R송장 (IN)"/>
    <n v="400"/>
    <s v="M"/>
    <n v="15.29"/>
    <n v="3.83"/>
    <n v="1531.08"/>
  </r>
  <r>
    <x v="3"/>
    <s v="顾客"/>
    <s v="內需"/>
    <s v="-無-"/>
    <s v="C00001"/>
    <x v="2"/>
    <s v="江苏京信电子有限公司(Cable)"/>
    <s v="자동차(특수)"/>
    <s v="SHIELD WIRE_조사"/>
    <n v="190005530"/>
    <s v="AESSXF-BS"/>
    <s v="4x0.75SQ"/>
    <s v="Gr(B,G,R,W)"/>
    <m/>
    <n v="200"/>
    <s v="완제품"/>
    <s v="AESSXF-BS 4x0.75SQ(완"/>
    <s v="A/R송장 (IN)"/>
    <n v="600"/>
    <s v="M"/>
    <n v="22.93"/>
    <n v="3.83"/>
    <n v="2296.62"/>
  </r>
  <r>
    <x v="3"/>
    <s v="顾客"/>
    <s v="內需"/>
    <s v="-無-"/>
    <s v="C00001"/>
    <x v="2"/>
    <s v="江苏京信电子有限公司(Cable)"/>
    <s v="자동차(특수)"/>
    <s v="SHIELD WIRE_조사"/>
    <n v="190005530"/>
    <s v="AESSXF-BS"/>
    <s v="4x0.75SQ"/>
    <s v="Gr(B,G,R,W)"/>
    <m/>
    <n v="200"/>
    <s v="완제품"/>
    <s v="AESSXF-BS 4x0.75SQ(완"/>
    <s v="A/R송장 (IN)"/>
    <n v="3000"/>
    <s v="M"/>
    <n v="114.66"/>
    <n v="3.83"/>
    <n v="11483.1"/>
  </r>
  <r>
    <x v="3"/>
    <s v="顾客"/>
    <s v="內需"/>
    <s v="-無-"/>
    <s v="C00001"/>
    <x v="2"/>
    <s v="江苏京信电子有限公司(Cable)"/>
    <s v="자동차(특수)"/>
    <s v="SHIELD WIRE_조사"/>
    <n v="190005530"/>
    <s v="AESSXF-BS"/>
    <s v="4x0.75SQ"/>
    <s v="Gr(B,G,R,W)"/>
    <m/>
    <n v="200"/>
    <s v="완제품"/>
    <s v="AESSXF-BS 4x0.75SQ(완"/>
    <s v="A/R송장 (IN)"/>
    <n v="2400"/>
    <s v="M"/>
    <n v="91.73"/>
    <n v="3.83"/>
    <n v="9186.48"/>
  </r>
  <r>
    <x v="3"/>
    <s v="顾客"/>
    <s v="內需"/>
    <s v="-無-"/>
    <s v="C00001"/>
    <x v="2"/>
    <s v="江苏京信电子有限公司(Cable)"/>
    <s v="자동차(특수)"/>
    <s v="SHIELD WIRE_조사"/>
    <n v="190005530"/>
    <s v="AESSXF-BS"/>
    <s v="4x0.75SQ"/>
    <s v="Gr(B,G,R,W)"/>
    <m/>
    <n v="200"/>
    <s v="완제품"/>
    <s v="AESSXF-BS 4x0.75SQ(완"/>
    <s v="A/R송장 (IN)"/>
    <n v="1000"/>
    <s v="M"/>
    <n v="38.22"/>
    <n v="3.83"/>
    <n v="3827.7"/>
  </r>
  <r>
    <x v="3"/>
    <s v="顾客"/>
    <s v="內需"/>
    <s v="-無-"/>
    <s v="C00001"/>
    <x v="2"/>
    <s v="江苏京信电子有限公司(Cable)"/>
    <s v="자동차(특수)"/>
    <s v="SHIELD WIRE_조사"/>
    <n v="190012431"/>
    <s v="AESSXF-BS"/>
    <s v="1x0.5SQ"/>
    <s v="Gr(G)"/>
    <m/>
    <n v="500"/>
    <s v="완제품"/>
    <s v="AESSXF-BS 1x0.5SQ(완제"/>
    <s v="A/R송장 (IN)"/>
    <n v="1500"/>
    <s v="M"/>
    <n v="15.53"/>
    <n v="1.28"/>
    <n v="1925.55"/>
  </r>
  <r>
    <x v="3"/>
    <s v="顾客"/>
    <s v="內需"/>
    <s v="-無-"/>
    <s v="C00001"/>
    <x v="2"/>
    <s v="江苏京信电子有限公司(Cable)"/>
    <s v="자동차(특수)"/>
    <s v="SHIELD WIRE_조사"/>
    <n v="190005501"/>
    <s v="AESSXF-BS"/>
    <s v="2x0.3SQ"/>
    <s v="Gr(B,R)"/>
    <m/>
    <n v="500"/>
    <s v="완제품"/>
    <s v="AESSXF-BS 2x0.3SQ(완제"/>
    <s v="A/R송장 (IN)"/>
    <n v="3000"/>
    <s v="M"/>
    <n v="20.7"/>
    <n v="1.85"/>
    <n v="5541"/>
  </r>
  <r>
    <x v="3"/>
    <s v="顾客"/>
    <s v="內需"/>
    <s v="-無-"/>
    <s v="C00001"/>
    <x v="2"/>
    <s v="江苏京信电子有限公司(Cable)"/>
    <s v="자동차(특수)"/>
    <s v="SHIELD WIRE_조사"/>
    <n v="190012435"/>
    <s v="AESSXF-BS"/>
    <s v="1x0.5SQ"/>
    <s v="Gr(W)"/>
    <m/>
    <n v="500"/>
    <s v="완제품"/>
    <s v="AESSXF-BS 1x0.5SQ(완제"/>
    <s v="A/R송장 (IN)"/>
    <n v="500"/>
    <s v="M"/>
    <n v="5.18"/>
    <n v="1.28"/>
    <n v="641.85"/>
  </r>
  <r>
    <x v="3"/>
    <s v="顾客"/>
    <s v="內需"/>
    <s v="-無-"/>
    <s v="C00001"/>
    <x v="2"/>
    <s v="江苏京信电子有限公司(Cable)"/>
    <s v="자동차(특수)"/>
    <s v="SHIELD WIRE_조사"/>
    <n v="190012435"/>
    <s v="AESSXF-BS"/>
    <s v="1x0.5SQ"/>
    <s v="Gr(W)"/>
    <m/>
    <n v="500"/>
    <s v="완제품"/>
    <s v="AESSXF-BS 1x0.5SQ(완제"/>
    <s v="A/R송장 (IN)"/>
    <n v="1000"/>
    <s v="M"/>
    <n v="10.35"/>
    <n v="1.28"/>
    <n v="1283.7"/>
  </r>
  <r>
    <x v="3"/>
    <s v="顾客"/>
    <s v="內需"/>
    <s v="-無-"/>
    <s v="C00032"/>
    <x v="1"/>
    <s v="Kyungshin Cable international corporation"/>
    <s v="자동차(특수)"/>
    <s v="SHIELD WIRE_조사"/>
    <n v="190005488"/>
    <s v="AESSXF-BS"/>
    <s v="1x0.75SQ"/>
    <s v="Gr(G)"/>
    <m/>
    <n v="500"/>
    <s v="완제품"/>
    <s v="AESSXF-BS 1x0.75SQ(완"/>
    <s v="A/R송장 (IN)"/>
    <n v="5000"/>
    <s v="M"/>
    <n v="191.1"/>
    <n v="0.2"/>
    <n v="7013.52"/>
  </r>
  <r>
    <x v="3"/>
    <s v="顾客"/>
    <s v="內需"/>
    <s v="-無-"/>
    <s v="C00032"/>
    <x v="1"/>
    <s v="Kyungshin Cable international corporation"/>
    <s v="자동차(특수)"/>
    <s v="SHIELD WIRE_조사"/>
    <n v="190005488"/>
    <s v="AESSXF-BS"/>
    <s v="1x0.75SQ"/>
    <s v="Gr(G)"/>
    <m/>
    <n v="500"/>
    <s v="완제품"/>
    <s v="AESSXF-BS 1x0.75SQ(완"/>
    <s v="A/R송장 (IN)"/>
    <n v="15000"/>
    <s v="M"/>
    <n v="573.29999999999995"/>
    <n v="0.2"/>
    <n v="21040.57"/>
  </r>
  <r>
    <x v="3"/>
    <s v="顾客"/>
    <s v="內需"/>
    <s v="-無-"/>
    <s v="C00032"/>
    <x v="1"/>
    <s v="Kyungshin Cable international corporation"/>
    <s v="자동차(특수)"/>
    <s v="SHIELD WIRE_조사"/>
    <n v="190005489"/>
    <s v="AESSXF-BS"/>
    <s v="1x0.75SQ"/>
    <s v="Gr(R)"/>
    <m/>
    <n v="500"/>
    <s v="완제품"/>
    <s v="AESSXF-BS 1x0.75SQ(완"/>
    <s v="A/R송장 (IN)"/>
    <n v="4800"/>
    <s v="M"/>
    <n v="183.46"/>
    <n v="0.2"/>
    <n v="6732.98"/>
  </r>
  <r>
    <x v="3"/>
    <s v="顾客"/>
    <s v="內需"/>
    <s v="-無-"/>
    <s v="C00032"/>
    <x v="1"/>
    <s v="Kyungshin Cable international corporation"/>
    <s v="자동차(특수)"/>
    <s v="SHIELD WIRE_조사"/>
    <n v="190005490"/>
    <s v="AESSXF-BS"/>
    <s v="1x0.75SQ"/>
    <s v="Gr(W)"/>
    <m/>
    <n v="500"/>
    <s v="완제품"/>
    <s v="AESSXF-BS 1x0.75SQ(완"/>
    <s v="A/R송장 (IN)"/>
    <n v="4300"/>
    <s v="M"/>
    <n v="164.35"/>
    <n v="0.2"/>
    <n v="6031.63"/>
  </r>
  <r>
    <x v="3"/>
    <s v="顾客"/>
    <s v="內需"/>
    <s v="-無-"/>
    <s v="C00032"/>
    <x v="1"/>
    <s v="Kyungshin Cable international corporation"/>
    <s v="자동차(특수)"/>
    <s v="SHIELD WIRE_조사"/>
    <n v="190005489"/>
    <s v="AESSXF-BS"/>
    <s v="1x0.75SQ"/>
    <s v="Gr(R)"/>
    <m/>
    <n v="500"/>
    <s v="완제품"/>
    <s v="AESSXF-BS 1x0.75SQ(완"/>
    <s v="A/R송장 (IN)"/>
    <n v="5000"/>
    <s v="M"/>
    <n v="191.1"/>
    <n v="0.2"/>
    <n v="7013.52"/>
  </r>
  <r>
    <x v="3"/>
    <s v="顾客"/>
    <s v="內需"/>
    <s v="-無-"/>
    <s v="C00032"/>
    <x v="1"/>
    <s v="Kyungshin Cable international corporation"/>
    <s v="자동차(특수)"/>
    <s v="SHIELD WIRE_조사"/>
    <n v="190005490"/>
    <s v="AESSXF-BS"/>
    <s v="1x0.75SQ"/>
    <s v="Gr(W)"/>
    <m/>
    <n v="500"/>
    <s v="완제품"/>
    <s v="AESSXF-BS 1x0.75SQ(완"/>
    <s v="A/R송장 (IN)"/>
    <n v="6460"/>
    <s v="M"/>
    <n v="246.9"/>
    <n v="0.2"/>
    <n v="9061.44"/>
  </r>
  <r>
    <x v="3"/>
    <s v="顾客"/>
    <s v="內需"/>
    <s v="-無-"/>
    <s v="C00032"/>
    <x v="1"/>
    <s v="Kyungshin Cable international corporation"/>
    <s v="자동차(특수)"/>
    <s v="SHIELD WIRE_조사"/>
    <n v="190005537"/>
    <s v="AESSXF-BS"/>
    <s v="1x1.25SQ"/>
    <s v="Gr(L)"/>
    <m/>
    <n v="300"/>
    <s v="완제품"/>
    <s v="AESSXF-BS 1x1.25SQ(완"/>
    <s v="A/R송장 (IN)"/>
    <n v="300"/>
    <s v="M"/>
    <n v="5.64"/>
    <n v="0.26"/>
    <n v="554.47"/>
  </r>
  <r>
    <x v="3"/>
    <s v="顾客"/>
    <s v="內需"/>
    <s v="-無-"/>
    <s v="C00032"/>
    <x v="1"/>
    <s v="Kyungshin Cable international corporation"/>
    <s v="자동차(특수)"/>
    <s v="SHIELD WIRE_조사"/>
    <n v="190005543"/>
    <s v="AESSXF-BS"/>
    <s v="1x1.25SQ"/>
    <s v="Gr(B)"/>
    <m/>
    <n v="300"/>
    <s v="완제품"/>
    <s v="AESSXF-BS 1x1.25SQ(완"/>
    <s v="A/R송장 (IN)"/>
    <n v="300"/>
    <s v="M"/>
    <n v="5.64"/>
    <n v="0.26"/>
    <n v="554.47"/>
  </r>
  <r>
    <x v="3"/>
    <s v="顾客"/>
    <s v="內需"/>
    <s v="-無-"/>
    <s v="C00032"/>
    <x v="1"/>
    <s v="Kyungshin Cable international corporation"/>
    <s v="자동차(특수)"/>
    <s v="SHIELD WIRE_조사"/>
    <n v="190005538"/>
    <s v="AESSXF-BS"/>
    <s v="1x1.25SQ"/>
    <s v="Gr(P)"/>
    <m/>
    <n v="300"/>
    <s v="완제품"/>
    <s v="AESSXF-BS 1x1.25SQ(완"/>
    <s v="A/R송장 (IN)"/>
    <n v="600"/>
    <s v="M"/>
    <n v="11.27"/>
    <n v="0.26"/>
    <n v="1108.95"/>
  </r>
  <r>
    <x v="3"/>
    <s v="顾客"/>
    <s v="內需"/>
    <s v="-無-"/>
    <s v="C00032"/>
    <x v="1"/>
    <s v="Kyungshin Cable international corporation"/>
    <s v="자동차(특수)"/>
    <s v="SHIELD WIRE_조사"/>
    <n v="190005490"/>
    <s v="AESSXF-BS"/>
    <s v="1x0.75SQ"/>
    <s v="Gr(W)"/>
    <m/>
    <n v="500"/>
    <s v="완제품"/>
    <s v="AESSXF-BS 1x0.75SQ(완"/>
    <s v="A/R송장 (IN)"/>
    <n v="1000"/>
    <s v="M"/>
    <n v="38.22"/>
    <n v="0.2"/>
    <n v="1402.7"/>
  </r>
  <r>
    <x v="3"/>
    <s v="顾客"/>
    <s v="內需"/>
    <s v="-無-"/>
    <s v="C00032"/>
    <x v="1"/>
    <s v="Kyungshin Cable international corporation"/>
    <s v="자동차(특수)"/>
    <s v="SHIELD WIRE_조사"/>
    <n v="190005490"/>
    <s v="AESSXF-BS"/>
    <s v="1x0.75SQ"/>
    <s v="Gr(W)"/>
    <m/>
    <n v="500"/>
    <s v="완제품"/>
    <s v="AESSXF-BS 1x0.75SQ(완"/>
    <s v="A/R송장 (IN)"/>
    <n v="2900"/>
    <s v="M"/>
    <n v="110.84"/>
    <n v="0.2"/>
    <n v="4067.84"/>
  </r>
  <r>
    <x v="3"/>
    <s v="顾客"/>
    <s v="內需"/>
    <s v="-無-"/>
    <s v="C00032"/>
    <x v="1"/>
    <s v="Kyungshin Cable international corporation"/>
    <s v="자동차(특수)"/>
    <s v="SHIELD WIRE_조사"/>
    <n v="190005488"/>
    <s v="AESSXF-BS"/>
    <s v="1x0.75SQ"/>
    <s v="Gr(G)"/>
    <m/>
    <n v="500"/>
    <s v="완제품"/>
    <s v="AESSXF-BS 1x0.75SQ(완"/>
    <s v="A/R송장 (IN)"/>
    <n v="5000"/>
    <s v="M"/>
    <n v="191.1"/>
    <n v="0.2"/>
    <n v="7013.52"/>
  </r>
  <r>
    <x v="3"/>
    <s v="顾客"/>
    <s v="內需"/>
    <s v="-無-"/>
    <s v="C00032"/>
    <x v="1"/>
    <s v="Kyungshin Cable international corporation"/>
    <s v="자동차(특수)"/>
    <s v="SHIELD WIRE_조사"/>
    <n v="190005488"/>
    <s v="AESSXF-BS"/>
    <s v="1x0.75SQ"/>
    <s v="Gr(G)"/>
    <m/>
    <n v="500"/>
    <s v="완제품"/>
    <s v="AESSXF-BS 1x0.75SQ(완"/>
    <s v="A/R송장 (IN)"/>
    <n v="1500"/>
    <s v="M"/>
    <n v="57.33"/>
    <n v="0.2"/>
    <n v="2104.06"/>
  </r>
  <r>
    <x v="3"/>
    <s v="顾客"/>
    <s v="內需"/>
    <s v="-無-"/>
    <s v="C00032"/>
    <x v="1"/>
    <s v="Kyungshin Cable international corporation"/>
    <s v="자동차(특수)"/>
    <s v="SHIELD WIRE_조사"/>
    <n v="190005537"/>
    <s v="AESSXF-BS"/>
    <s v="1x1.25SQ"/>
    <s v="Gr(L)"/>
    <m/>
    <n v="300"/>
    <s v="완제품"/>
    <s v="AESSXF-BS 1x1.25SQ(완"/>
    <s v="A/R송장 (IN)"/>
    <n v="300"/>
    <s v="M"/>
    <n v="5.64"/>
    <n v="0.26"/>
    <n v="554.47"/>
  </r>
  <r>
    <x v="3"/>
    <s v="顾客"/>
    <s v="內需"/>
    <s v="-無-"/>
    <s v="C00032"/>
    <x v="1"/>
    <s v="Kyungshin Cable international corporation"/>
    <s v="자동차(특수)"/>
    <s v="SHIELD WIRE_조사"/>
    <n v="190005507"/>
    <s v="AESSXF-BS"/>
    <s v="2x0.5SQ"/>
    <s v="Gr(Br,Y)"/>
    <m/>
    <n v="300"/>
    <s v="완제품"/>
    <s v="AESSXF-BS 2x0.5SQ(완제"/>
    <s v="A/R송장 (IN)"/>
    <n v="6560"/>
    <s v="M"/>
    <n v="121.06"/>
    <n v="0.34"/>
    <n v="15653.23"/>
  </r>
  <r>
    <x v="3"/>
    <s v="顾客"/>
    <s v="內需"/>
    <s v="-無-"/>
    <s v="C00032"/>
    <x v="1"/>
    <s v="Kyungshin Cable international corporation"/>
    <s v="자동차(특수)"/>
    <s v="SHIELD WIRE_조사"/>
    <n v="190005488"/>
    <s v="AESSXF-BS"/>
    <s v="1x0.75SQ"/>
    <s v="Gr(G)"/>
    <m/>
    <n v="500"/>
    <s v="완제품"/>
    <s v="AESSXF-BS 1x0.75SQ(완"/>
    <s v="A/R송장 (IN)"/>
    <n v="500"/>
    <s v="M"/>
    <n v="19.11"/>
    <n v="0.2"/>
    <n v="701.35"/>
  </r>
  <r>
    <x v="3"/>
    <s v="顾客"/>
    <s v="內需"/>
    <s v="-無-"/>
    <s v="C00032"/>
    <x v="1"/>
    <s v="Kyungshin Cable international corporation"/>
    <s v="자동차(특수)"/>
    <s v="SHIELD WIRE_조사"/>
    <n v="190005488"/>
    <s v="AESSXF-BS"/>
    <s v="1x0.75SQ"/>
    <s v="Gr(G)"/>
    <m/>
    <n v="500"/>
    <s v="완제품"/>
    <s v="AESSXF-BS 1x0.75SQ(완"/>
    <s v="A/R송장 (IN)"/>
    <n v="2000"/>
    <s v="M"/>
    <n v="76.44"/>
    <n v="0.2"/>
    <n v="2805.41"/>
  </r>
  <r>
    <x v="3"/>
    <s v="顾客"/>
    <s v="內需"/>
    <s v="-無-"/>
    <s v="C00032"/>
    <x v="1"/>
    <s v="Kyungshin Cable international corporation"/>
    <s v="자동차(특수)"/>
    <s v="SHIELD WIRE_조사"/>
    <n v="190005507"/>
    <s v="AESSXF-BS"/>
    <s v="2x0.5SQ"/>
    <s v="Gr(Br,Y)"/>
    <m/>
    <n v="300"/>
    <s v="완제품"/>
    <s v="AESSXF-BS 2x0.5SQ(완제"/>
    <s v="A/R송장 (IN)"/>
    <n v="1500"/>
    <s v="M"/>
    <n v="27.68"/>
    <n v="0.34"/>
    <n v="3579.24"/>
  </r>
  <r>
    <x v="3"/>
    <s v="顾客"/>
    <s v="內需"/>
    <s v="-無-"/>
    <s v="C00032"/>
    <x v="1"/>
    <s v="Kyungshin Cable international corporation"/>
    <s v="자동차(특수)"/>
    <s v="SHIELD WIRE_조사"/>
    <n v="190005489"/>
    <s v="AESSXF-BS"/>
    <s v="1x0.75SQ"/>
    <s v="Gr(R)"/>
    <m/>
    <n v="500"/>
    <s v="완제품"/>
    <s v="AESSXF-BS 1x0.75SQ(완"/>
    <s v="A/R송장 (IN)"/>
    <n v="1000"/>
    <s v="M"/>
    <n v="38.22"/>
    <n v="0.2"/>
    <n v="1402.7"/>
  </r>
  <r>
    <x v="3"/>
    <s v="顾客"/>
    <s v="內需"/>
    <s v="-無-"/>
    <s v="C00032"/>
    <x v="1"/>
    <s v="Kyungshin Cable international corporation"/>
    <s v="자동차(특수)"/>
    <s v="SHIELD WIRE_조사"/>
    <n v="190012432"/>
    <s v="AESSXF-BS"/>
    <s v="1x0.5SQ"/>
    <s v="Gr(L)"/>
    <m/>
    <n v="500"/>
    <s v="완제품"/>
    <s v="AESSXF-BS 1x0.5SQ(완제"/>
    <s v="A/R송장 (IN)"/>
    <n v="3250"/>
    <s v="M"/>
    <n v="33.64"/>
    <n v="0.19"/>
    <n v="4350.9399999999996"/>
  </r>
  <r>
    <x v="3"/>
    <s v="顾客"/>
    <s v="內需"/>
    <s v="-無-"/>
    <s v="C00032"/>
    <x v="1"/>
    <s v="Kyungshin Cable international corporation"/>
    <s v="자동차(특수)"/>
    <s v="SHIELD WIRE_조사"/>
    <n v="190005489"/>
    <s v="AESSXF-BS"/>
    <s v="1x0.75SQ"/>
    <s v="Gr(R)"/>
    <m/>
    <n v="500"/>
    <s v="완제품"/>
    <s v="AESSXF-BS 1x0.75SQ(완"/>
    <s v="A/R송장 (IN)"/>
    <n v="2500"/>
    <s v="M"/>
    <n v="95.55"/>
    <n v="0.2"/>
    <n v="3506.76"/>
  </r>
  <r>
    <x v="3"/>
    <s v="顾客"/>
    <s v="內需"/>
    <s v="-無-"/>
    <s v="C00032"/>
    <x v="1"/>
    <s v="Kyungshin Cable international corporation"/>
    <s v="자동차(특수)"/>
    <s v="SHIELD WIRE_조사"/>
    <n v="190005511"/>
    <s v="AESSXF-BS"/>
    <s v="2x0.5SQ"/>
    <s v="Gr(G,W)"/>
    <m/>
    <n v="300"/>
    <s v="완제품"/>
    <s v="AESSXF-BS 2x0.5SQ(완제"/>
    <s v="A/R송장 (IN)"/>
    <n v="9540"/>
    <s v="M"/>
    <n v="176.06"/>
    <n v="0.34"/>
    <n v="22763.96"/>
  </r>
  <r>
    <x v="3"/>
    <s v="顾客"/>
    <s v="內需"/>
    <s v="-無-"/>
    <s v="C00032"/>
    <x v="1"/>
    <s v="Kyungshin Cable international corporation"/>
    <s v="자동차(특수)"/>
    <s v="SHIELD WIRE_조사"/>
    <n v="190005543"/>
    <s v="AESSXF-BS"/>
    <s v="1x1.25SQ"/>
    <s v="Gr(B)"/>
    <m/>
    <n v="300"/>
    <s v="완제품"/>
    <s v="AESSXF-BS 1x1.25SQ(완"/>
    <s v="A/R송장 (IN)"/>
    <n v="150"/>
    <s v="M"/>
    <n v="2.82"/>
    <n v="0.26"/>
    <n v="277.27"/>
  </r>
  <r>
    <x v="3"/>
    <s v="顾客"/>
    <s v="內需"/>
    <s v="-無-"/>
    <s v="C00032"/>
    <x v="1"/>
    <s v="Kyungshin Cable international corporation"/>
    <s v="자동차(특수)"/>
    <s v="SHIELD WIRE_조사"/>
    <n v="190005489"/>
    <s v="AESSXF-BS"/>
    <s v="1x0.75SQ"/>
    <s v="Gr(R)"/>
    <m/>
    <n v="500"/>
    <s v="완제품"/>
    <s v="AESSXF-BS 1x0.75SQ(완"/>
    <s v="A/R송장 (IN)"/>
    <n v="1900"/>
    <s v="M"/>
    <n v="72.62"/>
    <n v="0.2"/>
    <n v="2665.14"/>
  </r>
  <r>
    <x v="3"/>
    <s v="顾客"/>
    <s v="內需"/>
    <s v="-無-"/>
    <s v="C00032"/>
    <x v="1"/>
    <s v="Kyungshin Cable international corporation"/>
    <s v="자동차(특수)"/>
    <s v="SHIELD WIRE_조사"/>
    <n v="190005511"/>
    <s v="AESSXF-BS"/>
    <s v="2x0.5SQ"/>
    <s v="Gr(G,W)"/>
    <m/>
    <n v="300"/>
    <s v="완제품"/>
    <s v="AESSXF-BS 2x0.5SQ(완제"/>
    <s v="A/R송장 (IN)"/>
    <n v="16800"/>
    <s v="M"/>
    <n v="310.04000000000002"/>
    <n v="0.34"/>
    <n v="40087.51"/>
  </r>
  <r>
    <x v="3"/>
    <s v="顾客"/>
    <s v="內需"/>
    <s v="-無-"/>
    <s v="C00032"/>
    <x v="1"/>
    <s v="Kyungshin Cable international corporation"/>
    <s v="자동차(특수)"/>
    <s v="SHIELD WIRE_조사"/>
    <n v="190012435"/>
    <s v="AESSXF-BS"/>
    <s v="1x0.5SQ"/>
    <s v="Gr(W)"/>
    <m/>
    <n v="500"/>
    <s v="완제품"/>
    <s v="AESSXF-BS 1x0.5SQ(완제"/>
    <s v="A/R송장 (IN)"/>
    <n v="4000"/>
    <s v="M"/>
    <n v="41.4"/>
    <n v="0.19"/>
    <n v="5355.01"/>
  </r>
  <r>
    <x v="3"/>
    <s v="顾客"/>
    <s v="內需"/>
    <s v="-無-"/>
    <s v="C00032"/>
    <x v="1"/>
    <s v="Kyungshin Cable international corporation"/>
    <s v="자동차(특수)"/>
    <s v="SHIELD WIRE_조사"/>
    <n v="190012432"/>
    <s v="AESSXF-BS"/>
    <s v="1x0.5SQ"/>
    <s v="Gr(L)"/>
    <m/>
    <n v="500"/>
    <s v="완제품"/>
    <s v="AESSXF-BS 1x0.5SQ(완제"/>
    <s v="A/R송장 (IN)"/>
    <n v="4500"/>
    <s v="M"/>
    <n v="46.58"/>
    <n v="0.19"/>
    <n v="6024.38"/>
  </r>
  <r>
    <x v="3"/>
    <s v="顾客"/>
    <s v="內需"/>
    <s v="-無-"/>
    <s v="C00032"/>
    <x v="1"/>
    <s v="Kyungshin Cable international corporation"/>
    <s v="자동차(특수)"/>
    <s v="SHIELD WIRE_조사"/>
    <n v="190005488"/>
    <s v="AESSXF-BS"/>
    <s v="1x0.75SQ"/>
    <s v="Gr(G)"/>
    <m/>
    <n v="500"/>
    <s v="완제품"/>
    <s v="AESSXF-BS 1x0.75SQ(완"/>
    <s v="A/R송장 (IN)"/>
    <n v="300"/>
    <s v="M"/>
    <n v="11.47"/>
    <n v="0.2"/>
    <n v="420.81"/>
  </r>
  <r>
    <x v="3"/>
    <s v="顾客"/>
    <s v="內需"/>
    <s v="-無-"/>
    <s v="C00032"/>
    <x v="1"/>
    <s v="Kyungshin Cable international corporation"/>
    <s v="자동차(특수)"/>
    <s v="SHIELD WIRE_조사"/>
    <n v="190005489"/>
    <s v="AESSXF-BS"/>
    <s v="1x0.75SQ"/>
    <s v="Gr(R)"/>
    <m/>
    <n v="500"/>
    <s v="완제품"/>
    <s v="AESSXF-BS 1x0.75SQ(완"/>
    <s v="A/R송장 (IN)"/>
    <n v="440"/>
    <s v="M"/>
    <n v="16.82"/>
    <n v="0.2"/>
    <n v="617.22"/>
  </r>
  <r>
    <x v="3"/>
    <s v="顾客"/>
    <s v="內需"/>
    <s v="-無-"/>
    <s v="C00032"/>
    <x v="1"/>
    <s v="Kyungshin Cable international corporation"/>
    <s v="자동차(특수)"/>
    <s v="SHIELD WIRE_조사"/>
    <n v="190005490"/>
    <s v="AESSXF-BS"/>
    <s v="1x0.75SQ"/>
    <s v="Gr(W)"/>
    <m/>
    <n v="500"/>
    <s v="완제품"/>
    <s v="AESSXF-BS 1x0.75SQ(완"/>
    <s v="A/R송장 (IN)"/>
    <n v="650"/>
    <s v="M"/>
    <n v="24.84"/>
    <n v="0.2"/>
    <n v="911.76"/>
  </r>
  <r>
    <x v="3"/>
    <s v="顾客"/>
    <s v="內需"/>
    <s v="-無-"/>
    <s v="C00032"/>
    <x v="1"/>
    <s v="Kyungshin Cable international corporation"/>
    <s v="자동차(특수)"/>
    <s v="SHIELD WIRE_조사"/>
    <n v="190005507"/>
    <s v="AESSXF-BS"/>
    <s v="2x0.5SQ"/>
    <s v="Gr(Br,Y)"/>
    <m/>
    <n v="300"/>
    <s v="완제품"/>
    <s v="AESSXF-BS 2x0.5SQ(완제"/>
    <s v="A/R송장 (IN)"/>
    <n v="600"/>
    <s v="M"/>
    <n v="11.07"/>
    <n v="0.34"/>
    <n v="1431.7"/>
  </r>
  <r>
    <x v="3"/>
    <s v="顾客"/>
    <s v="內需"/>
    <s v="-無-"/>
    <s v="C00032"/>
    <x v="1"/>
    <s v="Kyungshin Cable international corporation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24250"/>
    <s v="M"/>
    <n v="447.53"/>
    <n v="0.34"/>
    <n v="57864.41"/>
  </r>
  <r>
    <x v="3"/>
    <s v="顾客"/>
    <s v="內需"/>
    <s v="-無-"/>
    <s v="C00032"/>
    <x v="1"/>
    <s v="Kyungshin Cable international corporation"/>
    <s v="자동차(특수)"/>
    <s v="SHIELD WIRE_조사"/>
    <n v="190005511"/>
    <s v="AESSXF-BS"/>
    <s v="2x0.5SQ"/>
    <s v="Gr(G,W)"/>
    <m/>
    <n v="300"/>
    <s v="완제품"/>
    <s v="AESSXF-BS 2x0.5SQ(완제"/>
    <s v="A/R송장 (IN)"/>
    <n v="7420"/>
    <s v="M"/>
    <n v="136.94"/>
    <n v="0.34"/>
    <n v="17705.34"/>
  </r>
  <r>
    <x v="3"/>
    <s v="顾客"/>
    <s v="內需"/>
    <s v="-無-"/>
    <s v="C00032"/>
    <x v="1"/>
    <s v="Kyungshin Cable international corporation"/>
    <s v="자동차(특수)"/>
    <s v="SHIELD WIRE_조사"/>
    <n v="190005507"/>
    <s v="AESSXF-BS"/>
    <s v="2x0.5SQ"/>
    <s v="Gr(Br,Y)"/>
    <m/>
    <n v="300"/>
    <s v="완제품"/>
    <s v="AESSXF-BS 2x0.5SQ(완제"/>
    <s v="A/R송장 (IN)"/>
    <n v="2380"/>
    <s v="M"/>
    <n v="43.92"/>
    <n v="0.34"/>
    <n v="5679.04"/>
  </r>
  <r>
    <x v="3"/>
    <s v="顾客"/>
    <s v="內需"/>
    <s v="-無-"/>
    <s v="C00032"/>
    <x v="1"/>
    <s v="Kyungshin Cable international corporation"/>
    <s v="자동차(특수)"/>
    <s v="SHIELD WIRE_조사"/>
    <n v="190005511"/>
    <s v="AESSXF-BS"/>
    <s v="2x0.5SQ"/>
    <s v="Gr(G,W)"/>
    <m/>
    <n v="300"/>
    <s v="완제품"/>
    <s v="AESSXF-BS 2x0.5SQ(완제"/>
    <s v="A/R송장 (IN)"/>
    <n v="48830"/>
    <s v="M"/>
    <n v="901.16"/>
    <n v="0.34"/>
    <n v="116516.22"/>
  </r>
  <r>
    <x v="3"/>
    <s v="顾客"/>
    <s v="內需"/>
    <s v="-無-"/>
    <s v="C00032"/>
    <x v="1"/>
    <s v="Kyungshin Cable international corporation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55020"/>
    <s v="M"/>
    <n v="1015.39"/>
    <n v="0.34"/>
    <n v="131286.62"/>
  </r>
  <r>
    <x v="3"/>
    <s v="顾客"/>
    <s v="內需"/>
    <s v="-無-"/>
    <s v="C00032"/>
    <x v="1"/>
    <s v="Kyungshin Cable international corporation"/>
    <s v="자동차(특수)"/>
    <s v="SHIELD WIRE_조사"/>
    <n v="190005507"/>
    <s v="AESSXF-BS"/>
    <s v="2x0.5SQ"/>
    <s v="Gr(Br,Y)"/>
    <m/>
    <n v="300"/>
    <s v="완제품"/>
    <s v="AESSXF-BS 2x0.5SQ(완제"/>
    <s v="A/R송장 (IN)"/>
    <n v="600"/>
    <s v="M"/>
    <n v="11.07"/>
    <n v="0.34"/>
    <n v="1431.7"/>
  </r>
  <r>
    <x v="3"/>
    <s v="顾客"/>
    <s v="內需"/>
    <s v="-無-"/>
    <s v="C00032"/>
    <x v="1"/>
    <s v="Kyungshin Cable international corporation"/>
    <s v="자동차(특수)"/>
    <s v="SHIELD WIRE_조사"/>
    <n v="190005511"/>
    <s v="AESSXF-BS"/>
    <s v="2x0.5SQ"/>
    <s v="Gr(G,W)"/>
    <m/>
    <n v="300"/>
    <s v="완제품"/>
    <s v="AESSXF-BS 2x0.5SQ(완제"/>
    <s v="A/R송장 (IN)"/>
    <n v="12300"/>
    <s v="M"/>
    <n v="227"/>
    <n v="0.34"/>
    <n v="29349.78"/>
  </r>
  <r>
    <x v="3"/>
    <s v="顾客"/>
    <s v="內需"/>
    <s v="-無-"/>
    <s v="C00032"/>
    <x v="1"/>
    <s v="Kyungshin Cable international corporation"/>
    <s v="자동차(특수)"/>
    <s v="SHIELD WIRE_조사"/>
    <n v="190005507"/>
    <s v="AESSXF-BS"/>
    <s v="2x0.5SQ"/>
    <s v="Gr(Br,Y)"/>
    <m/>
    <n v="300"/>
    <s v="완제품"/>
    <s v="AESSXF-BS 2x0.5SQ(완제"/>
    <s v="A/R송장 (IN)"/>
    <n v="2400"/>
    <s v="M"/>
    <n v="44.29"/>
    <n v="0.34"/>
    <n v="5726.79"/>
  </r>
  <r>
    <x v="3"/>
    <s v="顾客"/>
    <s v="內需"/>
    <s v="-無-"/>
    <s v="C00032"/>
    <x v="1"/>
    <s v="Kyungshin Cable international corporation"/>
    <s v="자동차(특수)"/>
    <s v="SHIELD WIRE_조사"/>
    <n v="190005511"/>
    <s v="AESSXF-BS"/>
    <s v="2x0.5SQ"/>
    <s v="Gr(G,W)"/>
    <m/>
    <n v="300"/>
    <s v="완제품"/>
    <s v="AESSXF-BS 2x0.5SQ(완제"/>
    <s v="A/R송장 (IN)"/>
    <n v="19110"/>
    <s v="M"/>
    <n v="352.68"/>
    <n v="0.34"/>
    <n v="45599.56"/>
  </r>
  <r>
    <x v="3"/>
    <s v="顾客"/>
    <s v="內需"/>
    <s v="-無-"/>
    <s v="C00032"/>
    <x v="1"/>
    <s v="Kyungshin Cable international corporation"/>
    <s v="자동차(특수)"/>
    <s v="SHIELD WIRE_조사"/>
    <n v="190005505"/>
    <s v="AESSXF-BS"/>
    <s v="2x0.5SQ"/>
    <s v="Gr(B,R)"/>
    <m/>
    <n v="300"/>
    <s v="완제품"/>
    <s v="AESSXF-BS 2x0.5SQ(완제"/>
    <s v="A/R송장 (IN)"/>
    <n v="2400"/>
    <s v="M"/>
    <n v="44.29"/>
    <n v="0.34"/>
    <n v="5726.79"/>
  </r>
  <r>
    <x v="3"/>
    <s v="顾客"/>
    <s v="內需"/>
    <s v="-無-"/>
    <s v="C00032"/>
    <x v="1"/>
    <s v="Kyungshin Cable international corporation"/>
    <s v="자동차(특수)"/>
    <s v="SHIELD WIRE_조사"/>
    <n v="190012432"/>
    <s v="AESSXF-BS"/>
    <s v="1x0.5SQ"/>
    <s v="Gr(L)"/>
    <m/>
    <n v="500"/>
    <s v="완제품"/>
    <s v="AESSXF-BS 1x0.5SQ(완제"/>
    <s v="A/R송장 (IN)"/>
    <n v="500"/>
    <s v="M"/>
    <n v="5.18"/>
    <n v="0.19"/>
    <n v="669.38"/>
  </r>
  <r>
    <x v="3"/>
    <s v="顾客"/>
    <s v="內需"/>
    <s v="-無-"/>
    <s v="C00032"/>
    <x v="1"/>
    <s v="Kyungshin Cable international corporation"/>
    <s v="자동차(특수)"/>
    <s v="SHIELD WIRE_조사"/>
    <n v="190005489"/>
    <s v="AESSXF-BS"/>
    <s v="1x0.75SQ"/>
    <s v="Gr(R)"/>
    <m/>
    <n v="500"/>
    <s v="완제품"/>
    <s v="AESSXF-BS 1x0.75SQ(완"/>
    <s v="A/R송장 (IN)"/>
    <n v="3500"/>
    <s v="M"/>
    <n v="133.77000000000001"/>
    <n v="0.2"/>
    <n v="4909.47"/>
  </r>
  <r>
    <x v="3"/>
    <s v="顾客"/>
    <s v="內需"/>
    <s v="-無-"/>
    <s v="C00032"/>
    <x v="1"/>
    <s v="Kyungshin Cable international corporation"/>
    <s v="자동차(특수)"/>
    <s v="SHIELD WIRE_조사"/>
    <n v="190012432"/>
    <s v="AESSXF-BS"/>
    <s v="1x0.5SQ"/>
    <s v="Gr(L)"/>
    <m/>
    <n v="500"/>
    <s v="완제품"/>
    <s v="AESSXF-BS 1x0.5SQ(완제"/>
    <s v="A/R송장 (IN)"/>
    <n v="2000"/>
    <s v="M"/>
    <n v="20.7"/>
    <n v="0.19"/>
    <n v="2677.5"/>
  </r>
  <r>
    <x v="3"/>
    <s v="顾客"/>
    <s v="內需"/>
    <s v="-無-"/>
    <s v="C00032"/>
    <x v="1"/>
    <s v="Kyungshin Cable international corporation"/>
    <s v="자동차(특수)"/>
    <s v="SHIELD WIRE_조사"/>
    <n v="190005507"/>
    <s v="AESSXF-BS"/>
    <s v="2x0.5SQ"/>
    <s v="Gr(Br,Y)"/>
    <m/>
    <n v="300"/>
    <s v="완제품"/>
    <s v="AESSXF-BS 2x0.5SQ(완제"/>
    <s v="A/R송장 (IN)"/>
    <n v="300"/>
    <s v="M"/>
    <n v="5.54"/>
    <n v="0.34"/>
    <n v="715.85"/>
  </r>
  <r>
    <x v="3"/>
    <s v="顾客"/>
    <s v="內需"/>
    <s v="-無-"/>
    <s v="C00032"/>
    <x v="1"/>
    <s v="Kyungshin Cable international corporation"/>
    <s v="자동차(특수)"/>
    <s v="SHIELD WIRE_조사"/>
    <n v="190005513"/>
    <s v="AESSXF-BS"/>
    <s v="2x0.5SQ"/>
    <s v="Gr(G,L)"/>
    <m/>
    <n v="300"/>
    <s v="완제품"/>
    <s v="AESSXF-BS 2x0.5SQ(완제"/>
    <s v="A/R송장 (IN)"/>
    <n v="900"/>
    <s v="M"/>
    <n v="16.61"/>
    <n v="0.34"/>
    <n v="2147.5500000000002"/>
  </r>
  <r>
    <x v="3"/>
    <s v="顾客"/>
    <s v="內需"/>
    <s v="-無-"/>
    <s v="C00032"/>
    <x v="1"/>
    <s v="Kyungshin Cable international corporation"/>
    <s v="자동차(특수)"/>
    <s v="SHIELD WIRE_조사"/>
    <n v="190014832"/>
    <s v="AESSXF-BS"/>
    <s v="3x0.75SQ"/>
    <s v="Gr(B,W,Y)"/>
    <s v="(YM)"/>
    <n v="300"/>
    <s v="완제품"/>
    <s v="AESSXF-BS 3x0.75SQ(완"/>
    <s v="A/R송장 (IN)"/>
    <n v="1030"/>
    <s v="M"/>
    <n v="32.76"/>
    <n v="0.47"/>
    <n v="3431.15"/>
  </r>
  <r>
    <x v="3"/>
    <s v="顾客"/>
    <s v="內需"/>
    <s v="-無-"/>
    <s v="C00032"/>
    <x v="1"/>
    <s v="Kyungshin Cable international corporation"/>
    <s v="자동차(특수)"/>
    <s v="SHIELD WIRE_조사"/>
    <n v="190005489"/>
    <s v="AESSXF-BS"/>
    <s v="1x0.75SQ"/>
    <s v="Gr(R)"/>
    <m/>
    <n v="500"/>
    <s v="완제품"/>
    <s v="AESSXF-BS 1x0.75SQ(완"/>
    <s v="A/R송장 (IN)"/>
    <n v="1000"/>
    <s v="M"/>
    <n v="38.22"/>
    <n v="0.2"/>
    <n v="1402.7"/>
  </r>
  <r>
    <x v="3"/>
    <s v="顾客"/>
    <s v="內需"/>
    <s v="-無-"/>
    <s v="C00032"/>
    <x v="1"/>
    <s v="Kyungshin Cable international corporation"/>
    <s v="자동차(특수)"/>
    <s v="SHIELD WIRE_조사"/>
    <n v="190005507"/>
    <s v="AESSXF-BS"/>
    <s v="2x0.5SQ"/>
    <s v="Gr(Br,Y)"/>
    <m/>
    <n v="300"/>
    <s v="완제품"/>
    <s v="AESSXF-BS 2x0.5SQ(완제"/>
    <s v="A/R송장 (IN)"/>
    <n v="2700"/>
    <s v="M"/>
    <n v="49.83"/>
    <n v="0.34"/>
    <n v="6442.64"/>
  </r>
  <r>
    <x v="3"/>
    <s v="顾客"/>
    <s v="內需"/>
    <s v="-無-"/>
    <s v="C00032"/>
    <x v="1"/>
    <s v="Kyungshin Cable international corporation"/>
    <s v="자동차(특수)"/>
    <s v="SHIELD WIRE_조사"/>
    <n v="190005513"/>
    <s v="AESSXF-BS"/>
    <s v="2x0.5SQ"/>
    <s v="Gr(G,L)"/>
    <m/>
    <n v="300"/>
    <s v="완제품"/>
    <s v="AESSXF-BS 2x0.5SQ(완제"/>
    <s v="A/R송장 (IN)"/>
    <n v="1500"/>
    <s v="M"/>
    <n v="27.68"/>
    <n v="0.34"/>
    <n v="3579.24"/>
  </r>
  <r>
    <x v="3"/>
    <s v="顾客"/>
    <s v="內需"/>
    <s v="-無-"/>
    <s v="C00032"/>
    <x v="1"/>
    <s v="Kyungshin Cable international corporation"/>
    <s v="자동차(특수)"/>
    <s v="SHIELD WIRE_조사"/>
    <n v="190014832"/>
    <s v="AESSXF-BS"/>
    <s v="3x0.75SQ"/>
    <s v="Gr(B,W,Y)"/>
    <s v="(YM)"/>
    <n v="300"/>
    <s v="완제품"/>
    <s v="AESSXF-BS 3x0.75SQ(완"/>
    <s v="A/R송장 (IN)"/>
    <n v="2100"/>
    <s v="M"/>
    <n v="66.8"/>
    <n v="0.47"/>
    <n v="6995.62"/>
  </r>
  <r>
    <x v="3"/>
    <s v="顾客"/>
    <s v="內需"/>
    <s v="-無-"/>
    <s v="C00032"/>
    <x v="1"/>
    <s v="Kyungshin Cable international corporation"/>
    <s v="자동차(특수)"/>
    <s v="SHIELD WIRE_조사"/>
    <n v="190005488"/>
    <s v="AESSXF-BS"/>
    <s v="1x0.75SQ"/>
    <s v="Gr(G)"/>
    <m/>
    <n v="500"/>
    <s v="완제품"/>
    <s v="AESSXF-BS 1x0.75SQ(완"/>
    <s v="A/R송장 (IN)"/>
    <n v="1240"/>
    <s v="M"/>
    <n v="47.39"/>
    <n v="0.2"/>
    <n v="1739.38"/>
  </r>
  <r>
    <x v="3"/>
    <s v="顾客"/>
    <s v="內需"/>
    <s v="-無-"/>
    <s v="C00032"/>
    <x v="1"/>
    <s v="Kyungshin Cable international corporation"/>
    <s v="자동차(특수)"/>
    <s v="SHIELD WIRE_조사"/>
    <n v="190005513"/>
    <s v="AESSXF-BS"/>
    <s v="2x0.5SQ"/>
    <s v="Gr(G,L)"/>
    <m/>
    <n v="300"/>
    <s v="완제품"/>
    <s v="AESSXF-BS 2x0.5SQ(완제"/>
    <s v="A/R송장 (IN)"/>
    <n v="300"/>
    <s v="M"/>
    <n v="5.54"/>
    <n v="0.34"/>
    <n v="715.85"/>
  </r>
  <r>
    <x v="3"/>
    <s v="顾客"/>
    <s v="內需"/>
    <s v="-無-"/>
    <s v="C00032"/>
    <x v="1"/>
    <s v="Kyungshin Cable international corporation"/>
    <s v="자동차(특수)"/>
    <s v="SHIELD WIRE_조사"/>
    <n v="190005513"/>
    <s v="AESSXF-BS"/>
    <s v="2x0.5SQ"/>
    <s v="Gr(G,L)"/>
    <m/>
    <n v="300"/>
    <s v="완제품"/>
    <s v="AESSXF-BS 2x0.5SQ(완제"/>
    <s v="A/R송장 (IN)"/>
    <n v="300"/>
    <s v="M"/>
    <n v="5.54"/>
    <n v="0.34"/>
    <n v="715.85"/>
  </r>
  <r>
    <x v="3"/>
    <s v="顾客"/>
    <s v="內需"/>
    <s v="-無-"/>
    <s v="C00032"/>
    <x v="1"/>
    <s v="Kyungshin Cable international corporation"/>
    <s v="자동차(특수)"/>
    <s v="SHIELD WIRE_조사"/>
    <n v="190014832"/>
    <s v="AESSXF-BS"/>
    <s v="3x0.75SQ"/>
    <s v="Gr(B,W,Y)"/>
    <s v="(YM)"/>
    <n v="300"/>
    <s v="완제품"/>
    <s v="AESSXF-BS 3x0.75SQ(완"/>
    <s v="A/R송장 (IN)"/>
    <n v="190"/>
    <s v="M"/>
    <n v="6.04"/>
    <n v="0.47"/>
    <n v="632.91999999999996"/>
  </r>
  <r>
    <x v="3"/>
    <s v="顾客"/>
    <s v="內需"/>
    <s v="-無-"/>
    <s v="C00032"/>
    <x v="1"/>
    <s v="Kyungshin Cable international corporation"/>
    <s v="자동차(특수)"/>
    <s v="SHIELD WIRE_조사"/>
    <n v="190014832"/>
    <s v="AESSXF-BS"/>
    <s v="3x0.75SQ"/>
    <s v="Gr(B,W,Y)"/>
    <s v="(YM)"/>
    <n v="300"/>
    <s v="완제품"/>
    <s v="AESSXF-BS 3x0.75SQ(완"/>
    <s v="A/R송장 (IN)"/>
    <n v="600"/>
    <s v="M"/>
    <n v="19.09"/>
    <n v="0.47"/>
    <n v="1998.75"/>
  </r>
  <r>
    <x v="3"/>
    <s v="顾客"/>
    <s v="內需"/>
    <s v="-無-"/>
    <s v="C00001"/>
    <x v="2"/>
    <s v="江苏京信电子有限公司(Cable)"/>
    <s v="자동차(조사)"/>
    <s v="AESSXF"/>
    <n v="100018724"/>
    <s v="AESSXF(G)"/>
    <s v="0.5SQ"/>
    <s v="R/W"/>
    <m/>
    <n v="1000"/>
    <s v="완제품"/>
    <s v="AESSXF(G) 0.5SQ(완제품)"/>
    <s v="A/R송장 (IN)"/>
    <n v="1000"/>
    <s v="M"/>
    <n v="4.82"/>
    <n v="0.46"/>
    <n v="459.5"/>
  </r>
  <r>
    <x v="3"/>
    <s v="顾客"/>
    <s v="內需"/>
    <s v="-無-"/>
    <s v="C00001"/>
    <x v="2"/>
    <s v="江苏京信电子有限公司(Cable)"/>
    <s v="자동차(조사)"/>
    <s v="AESSXF"/>
    <n v="100019469"/>
    <s v="AESSXF(G)"/>
    <s v="0.5SQ"/>
    <s v="G/W"/>
    <m/>
    <n v="1000"/>
    <s v="완제품"/>
    <s v="AESSXF(G) 0.5SQ(완제품)"/>
    <s v="A/R송장 (IN)"/>
    <n v="1000"/>
    <s v="M"/>
    <n v="4.82"/>
    <n v="0.46"/>
    <n v="459.5"/>
  </r>
  <r>
    <x v="3"/>
    <s v="顾客"/>
    <s v="內需"/>
    <s v="-無-"/>
    <s v="C00001"/>
    <x v="2"/>
    <s v="江苏京信电子有限公司(Cable)"/>
    <s v="자동차(조사)"/>
    <s v="AESSXF"/>
    <n v="100018707"/>
    <s v="AESSXF(G)"/>
    <s v="0.5SQ"/>
    <s v="B/W"/>
    <m/>
    <n v="1000"/>
    <s v="완제품"/>
    <s v="AESSXF(G) 0.5SQ(완제품)"/>
    <s v="A/R송장 (IN)"/>
    <n v="1000"/>
    <s v="M"/>
    <n v="4.82"/>
    <n v="0.46"/>
    <n v="459.5"/>
  </r>
  <r>
    <x v="3"/>
    <s v="顾客"/>
    <s v="內需"/>
    <s v="-無-"/>
    <s v="C00001"/>
    <x v="2"/>
    <s v="江苏京信电子有限公司(Cable)"/>
    <s v="자동차(조사)"/>
    <s v="AESSXF"/>
    <n v="100019474"/>
    <s v="AESSXF(G)"/>
    <s v="0.5SQ"/>
    <s v="Y/B"/>
    <m/>
    <n v="1000"/>
    <s v="완제품"/>
    <s v="AESSXF(G) 0.5SQ(완제품)"/>
    <s v="A/R송장 (IN)"/>
    <n v="2000"/>
    <s v="M"/>
    <n v="9.6300000000000008"/>
    <n v="0.46"/>
    <n v="919"/>
  </r>
  <r>
    <x v="3"/>
    <s v="顾客"/>
    <s v="內需"/>
    <s v="-無-"/>
    <s v="C00001"/>
    <x v="2"/>
    <s v="江苏京信电子有限公司(Cable)"/>
    <s v="자동차(조사)"/>
    <s v="AESSXF"/>
    <n v="100019473"/>
    <s v="AESSXF(G)"/>
    <s v="0.5SQ"/>
    <s v="W/O"/>
    <m/>
    <n v="1000"/>
    <s v="완제품"/>
    <s v="AESSXF(G) 0.5SQ(완제품)"/>
    <s v="A/R송장 (IN)"/>
    <n v="1000"/>
    <s v="M"/>
    <n v="4.82"/>
    <n v="0.46"/>
    <n v="459.5"/>
  </r>
  <r>
    <x v="3"/>
    <s v="顾客"/>
    <s v="內需"/>
    <s v="-無-"/>
    <s v="C00001"/>
    <x v="2"/>
    <s v="江苏京信电子有限公司(Cable)"/>
    <s v="자동차(조사)"/>
    <s v="AESSXF"/>
    <n v="100018722"/>
    <s v="AESSXF(G)"/>
    <s v="0.5SQ"/>
    <s v="R"/>
    <s v="NPS"/>
    <n v="10000"/>
    <s v="완제품"/>
    <s v="AESSXF(G) 0.5SQ(완제품)"/>
    <s v="A/R송장 (IN)"/>
    <n v="10000"/>
    <s v="M"/>
    <n v="48.17"/>
    <n v="0.46"/>
    <n v="4595"/>
  </r>
  <r>
    <x v="3"/>
    <s v="顾客"/>
    <s v="內需"/>
    <s v="-無-"/>
    <s v="C00001"/>
    <x v="2"/>
    <s v="江苏京信电子有限公司(Cable)"/>
    <s v="자동차(조사)"/>
    <s v="AESSXF"/>
    <n v="100018721"/>
    <s v="AESSXF(G)"/>
    <s v="0.5SQ"/>
    <s v="P"/>
    <m/>
    <n v="1000"/>
    <s v="완제품"/>
    <s v="AESSXF(G) 0.5SQ(완제품)"/>
    <s v="A/R송장 (IN)"/>
    <n v="10000"/>
    <s v="M"/>
    <n v="48.17"/>
    <n v="0.46"/>
    <n v="4595"/>
  </r>
  <r>
    <x v="3"/>
    <s v="顾客"/>
    <s v="內需"/>
    <s v="-無-"/>
    <s v="C00001"/>
    <x v="2"/>
    <s v="江苏京信电子有限公司(Cable)"/>
    <s v="자동차(조사)"/>
    <s v="AESSXF"/>
    <n v="100018705"/>
    <s v="AESSXF(G)"/>
    <s v="0.5SQ"/>
    <s v="B"/>
    <m/>
    <n v="1000"/>
    <s v="완제품"/>
    <s v="AESSXF(G) 0.5SQ(완제품)"/>
    <s v="A/R송장 (IN)"/>
    <n v="7000"/>
    <s v="M"/>
    <n v="33.72"/>
    <n v="0.46"/>
    <n v="3216.5"/>
  </r>
  <r>
    <x v="3"/>
    <s v="顾客"/>
    <s v="內需"/>
    <s v="-無-"/>
    <s v="C00001"/>
    <x v="2"/>
    <s v="江苏京信电子有限公司(Cable)"/>
    <s v="자동차(조사)"/>
    <s v="AESSXF"/>
    <n v="100018723"/>
    <s v="AESSXF(G)"/>
    <s v="0.5SQ"/>
    <s v="R/B"/>
    <m/>
    <n v="1000"/>
    <s v="완제품"/>
    <s v="AESSXF(G) 0.5SQ(완제품)"/>
    <s v="A/R송장 (IN)"/>
    <n v="9000"/>
    <s v="M"/>
    <n v="43.35"/>
    <n v="0.46"/>
    <n v="4135.5"/>
  </r>
  <r>
    <x v="3"/>
    <s v="顾客"/>
    <s v="內需"/>
    <s v="-無-"/>
    <s v="C00001"/>
    <x v="2"/>
    <s v="江苏京信电子有限公司(Cable)"/>
    <s v="자동차(조사)"/>
    <s v="AESSXF"/>
    <n v="100018708"/>
    <s v="AESSXF(G)"/>
    <s v="0.5SQ"/>
    <s v="Br"/>
    <m/>
    <n v="1000"/>
    <s v="완제품"/>
    <s v="AESSXF(G) 0.5SQ(완제품)"/>
    <s v="A/R송장 (IN)"/>
    <n v="5000"/>
    <s v="M"/>
    <n v="24.09"/>
    <n v="0.46"/>
    <n v="2297.5"/>
  </r>
  <r>
    <x v="3"/>
    <s v="顾客"/>
    <s v="內需"/>
    <s v="-無-"/>
    <s v="C00001"/>
    <x v="2"/>
    <s v="江苏京信电子有限公司(Cable)"/>
    <s v="자동차(조사)"/>
    <s v="AESSXF"/>
    <n v="100018718"/>
    <s v="AESSXF(G)"/>
    <s v="0.5SQ"/>
    <s v="L/R"/>
    <m/>
    <n v="1000"/>
    <s v="완제품"/>
    <s v="AESSXF(G) 0.5SQ(완제품)"/>
    <s v="A/R송장 (IN)"/>
    <n v="3000"/>
    <s v="M"/>
    <n v="14.45"/>
    <n v="0.46"/>
    <n v="1378.5"/>
  </r>
  <r>
    <x v="3"/>
    <s v="顾客"/>
    <s v="內需"/>
    <s v="-無-"/>
    <s v="C00001"/>
    <x v="2"/>
    <s v="江苏京信电子有限公司(Cable)"/>
    <s v="자동차(조사)"/>
    <s v="AESSXF"/>
    <n v="100019471"/>
    <s v="AESSXF(G)"/>
    <s v="0.5SQ"/>
    <s v="R/G"/>
    <m/>
    <n v="1000"/>
    <s v="완제품"/>
    <s v="AESSXF(G) 0.5SQ(완제품)"/>
    <s v="A/R송장 (IN)"/>
    <n v="4000"/>
    <s v="M"/>
    <n v="19.27"/>
    <n v="0.46"/>
    <n v="1838"/>
  </r>
  <r>
    <x v="3"/>
    <s v="顾客"/>
    <s v="內需"/>
    <s v="-無-"/>
    <s v="C00001"/>
    <x v="2"/>
    <s v="江苏京信电子有限公司(Cable)"/>
    <s v="자동차(조사)"/>
    <s v="AESSXF"/>
    <n v="100019474"/>
    <s v="AESSXF(G)"/>
    <s v="0.5SQ"/>
    <s v="Y/B"/>
    <m/>
    <n v="1000"/>
    <s v="완제품"/>
    <s v="AESSXF(G) 0.5SQ(완제품)"/>
    <s v="A/R송장 (IN)"/>
    <n v="17000"/>
    <s v="M"/>
    <n v="81.89"/>
    <n v="0.46"/>
    <n v="7811.5"/>
  </r>
  <r>
    <x v="3"/>
    <s v="顾客"/>
    <s v="內需"/>
    <s v="-無-"/>
    <s v="C00001"/>
    <x v="2"/>
    <s v="江苏京信电子有限公司(Cable)"/>
    <s v="자동차(조사)"/>
    <s v="AESSXF"/>
    <n v="100019473"/>
    <s v="AESSXF(G)"/>
    <s v="0.5SQ"/>
    <s v="W/O"/>
    <m/>
    <n v="1000"/>
    <s v="완제품"/>
    <s v="AESSXF(G) 0.5SQ(완제품)"/>
    <s v="A/R송장 (IN)"/>
    <n v="12000"/>
    <s v="M"/>
    <n v="57.8"/>
    <n v="0.46"/>
    <n v="5514"/>
  </r>
  <r>
    <x v="3"/>
    <s v="顾客"/>
    <s v="內需"/>
    <s v="-無-"/>
    <s v="C00001"/>
    <x v="2"/>
    <s v="江苏京信电子有限公司(Cable)"/>
    <s v="자동차(조사)"/>
    <s v="AESSXF"/>
    <n v="100019472"/>
    <s v="AESSXF(G)"/>
    <s v="0.5SQ"/>
    <s v="R/O"/>
    <m/>
    <n v="1000"/>
    <s v="완제품"/>
    <s v="AESSXF(G) 0.5SQ(완제품)"/>
    <s v="A/R송장 (IN)"/>
    <n v="14000"/>
    <s v="M"/>
    <n v="67.44"/>
    <n v="0.46"/>
    <n v="6433"/>
  </r>
  <r>
    <x v="3"/>
    <s v="顾客"/>
    <s v="內需"/>
    <s v="-無-"/>
    <s v="C00001"/>
    <x v="2"/>
    <s v="江苏京信电子有限公司(Cable)"/>
    <s v="자동차(조사)"/>
    <s v="AESSXF"/>
    <n v="100018731"/>
    <s v="AESSXF(G)"/>
    <s v="0.75SQ"/>
    <s v="B"/>
    <m/>
    <n v="1000"/>
    <s v="완제품"/>
    <s v="AESSXF(G) 0.75SQ(완제품"/>
    <s v="A/R송장 (IN)"/>
    <n v="13000"/>
    <s v="M"/>
    <n v="91.78"/>
    <n v="0.63"/>
    <n v="8239.4"/>
  </r>
  <r>
    <x v="3"/>
    <s v="顾客"/>
    <s v="內需"/>
    <s v="-無-"/>
    <s v="C00001"/>
    <x v="2"/>
    <s v="江苏京信电子有限公司(Cable)"/>
    <s v="자동차(조사)"/>
    <s v="AESSXF"/>
    <n v="100018731"/>
    <s v="AESSXF(G)"/>
    <s v="0.75SQ"/>
    <s v="B"/>
    <m/>
    <n v="1000"/>
    <s v="완제품"/>
    <s v="AESSXF(G) 0.75SQ(완제품"/>
    <s v="A/R송장 (IN)"/>
    <n v="1000"/>
    <s v="M"/>
    <n v="7.06"/>
    <n v="0.63"/>
    <n v="633.79999999999995"/>
  </r>
  <r>
    <x v="3"/>
    <s v="顾客"/>
    <s v="內需"/>
    <s v="-無-"/>
    <s v="C00001"/>
    <x v="2"/>
    <s v="江苏京信电子有限公司(Cable)"/>
    <s v="자동차(조사)"/>
    <s v="AESSXF"/>
    <n v="100018729"/>
    <s v="AESSXF(G)"/>
    <s v="0.5SQ"/>
    <s v="Y"/>
    <s v="NPS"/>
    <n v="10000"/>
    <s v="완제품"/>
    <s v="AESSXF(G) 0.5SQ(완제품)"/>
    <s v="A/R송장 (IN)"/>
    <n v="20000"/>
    <s v="M"/>
    <n v="96.34"/>
    <n v="0.46"/>
    <n v="9190"/>
  </r>
  <r>
    <x v="3"/>
    <s v="顾客"/>
    <s v="內需"/>
    <s v="-無-"/>
    <s v="C00001"/>
    <x v="2"/>
    <s v="江苏京信电子有限公司(Cable)"/>
    <s v="자동차(조사)"/>
    <s v="AESSXF"/>
    <n v="100018710"/>
    <s v="AESSXF(G)"/>
    <s v="0.5SQ"/>
    <s v="G"/>
    <s v="NPS"/>
    <n v="10000"/>
    <s v="완제품"/>
    <s v="AESSXF(G) 0.5SQ(완제품)"/>
    <s v="A/R송장 (IN)"/>
    <n v="20000"/>
    <s v="M"/>
    <n v="96.34"/>
    <n v="0.46"/>
    <n v="9190"/>
  </r>
  <r>
    <x v="3"/>
    <s v="顾客"/>
    <s v="內需"/>
    <s v="-無-"/>
    <s v="C00001"/>
    <x v="2"/>
    <s v="江苏京信电子有限公司(Cable)"/>
    <s v="자동차(조사)"/>
    <s v="AESSXF"/>
    <n v="100018725"/>
    <s v="AESSXF(G)"/>
    <s v="0.5SQ"/>
    <s v="W"/>
    <s v="NPS"/>
    <n v="10000"/>
    <s v="완제품"/>
    <s v="AESSXF(G) 0.5SQ(완제품)"/>
    <s v="A/R송장 (IN)"/>
    <n v="20000"/>
    <s v="M"/>
    <n v="96.34"/>
    <n v="0.46"/>
    <n v="9190"/>
  </r>
  <r>
    <x v="3"/>
    <s v="顾客"/>
    <s v="內需"/>
    <s v="-無-"/>
    <s v="C00001"/>
    <x v="2"/>
    <s v="江苏京信电子有限公司(Cable)"/>
    <s v="자동차(조사)"/>
    <s v="AESSXF"/>
    <n v="100019470"/>
    <s v="AESSXF(G)"/>
    <s v="0.5SQ"/>
    <s v="L/W"/>
    <s v="NPS"/>
    <n v="10000"/>
    <s v="완제품"/>
    <s v="AESSXF(G) 0.5SQ(완제품)"/>
    <s v="A/R송장 (IN)"/>
    <n v="10000"/>
    <s v="M"/>
    <n v="48.17"/>
    <n v="0.46"/>
    <n v="4595"/>
  </r>
  <r>
    <x v="3"/>
    <s v="顾客"/>
    <s v="內需"/>
    <s v="-無-"/>
    <s v="C00001"/>
    <x v="2"/>
    <s v="江苏京信电子有限公司(Cable)"/>
    <s v="자동차(조사)"/>
    <s v="AESSXF"/>
    <n v="100019426"/>
    <s v="AESSXF(G)"/>
    <s v="0.75SQ"/>
    <s v="R/L"/>
    <m/>
    <n v="1000"/>
    <s v="완제품"/>
    <s v="AESSXF(G) 0.75SQ(완제품"/>
    <s v="A/R송장 (IN)"/>
    <n v="1000"/>
    <s v="M"/>
    <n v="7.06"/>
    <n v="0.63"/>
    <n v="633.79999999999995"/>
  </r>
  <r>
    <x v="3"/>
    <s v="顾客"/>
    <s v="內需"/>
    <s v="-無-"/>
    <s v="C00001"/>
    <x v="2"/>
    <s v="江苏京信电子有限公司(Cable)"/>
    <s v="자동차(조사)"/>
    <s v="AESSXF"/>
    <n v="100018739"/>
    <s v="AESSXF(G)"/>
    <s v="0.75SQ"/>
    <s v="R"/>
    <m/>
    <n v="1000"/>
    <s v="완제품"/>
    <s v="AESSXF(G) 0.75SQ(완제품"/>
    <s v="A/R송장 (IN)"/>
    <n v="9000"/>
    <s v="M"/>
    <n v="63.54"/>
    <n v="0.63"/>
    <n v="5704.2"/>
  </r>
  <r>
    <x v="3"/>
    <s v="顾客"/>
    <s v="內需"/>
    <s v="-無-"/>
    <s v="C00001"/>
    <x v="2"/>
    <s v="江苏京信电子有限公司(Cable)"/>
    <s v="자동차(조사)"/>
    <s v="AESSXF"/>
    <n v="100018735"/>
    <s v="AESSXF(G)"/>
    <s v="0.75SQ"/>
    <s v="L"/>
    <m/>
    <n v="1000"/>
    <s v="완제품"/>
    <s v="AESSXF(G) 0.75SQ(완제품"/>
    <s v="A/R송장 (IN)"/>
    <n v="1000"/>
    <s v="M"/>
    <n v="7.06"/>
    <n v="0.63"/>
    <n v="633.79999999999995"/>
  </r>
  <r>
    <x v="3"/>
    <s v="顾客"/>
    <s v="內需"/>
    <s v="-無-"/>
    <s v="C00001"/>
    <x v="2"/>
    <s v="江苏京信电子有限公司(Cable)"/>
    <s v="자동차(조사)"/>
    <s v="AESSXF"/>
    <n v="100019475"/>
    <s v="AESSXF(G)"/>
    <s v="0.5SQ"/>
    <s v="Y/O"/>
    <m/>
    <n v="1000"/>
    <s v="완제품"/>
    <s v="AESSXF(G) 0.5SQ(완제품)"/>
    <s v="A/R송장 (IN)"/>
    <n v="7000"/>
    <s v="M"/>
    <n v="33.72"/>
    <n v="0.46"/>
    <n v="3216.5"/>
  </r>
  <r>
    <x v="3"/>
    <s v="顾客"/>
    <s v="內需"/>
    <s v="-無-"/>
    <s v="C00001"/>
    <x v="2"/>
    <s v="江苏京信电子有限公司(Cable)"/>
    <s v="자동차(조사)"/>
    <s v="AESSXF"/>
    <n v="100018717"/>
    <s v="AESSXF(G)"/>
    <s v="0.5SQ"/>
    <s v="L/O"/>
    <m/>
    <n v="1000"/>
    <s v="완제품"/>
    <s v="AESSXF(G) 0.5SQ(완제품)"/>
    <s v="A/R송장 (IN)"/>
    <n v="1000"/>
    <s v="M"/>
    <n v="4.82"/>
    <n v="0.46"/>
    <n v="459.5"/>
  </r>
  <r>
    <x v="3"/>
    <s v="顾客"/>
    <s v="內需"/>
    <s v="-無-"/>
    <s v="C00001"/>
    <x v="2"/>
    <s v="江苏京信电子有限公司(Cable)"/>
    <s v="자동차(조사)"/>
    <s v="AESSXF"/>
    <n v="100018717"/>
    <s v="AESSXF(G)"/>
    <s v="0.5SQ"/>
    <s v="L/O"/>
    <m/>
    <n v="1000"/>
    <s v="완제품"/>
    <s v="AESSXF(G) 0.5SQ(완제품)"/>
    <s v="A/R송장 (IN)"/>
    <n v="1000"/>
    <s v="M"/>
    <n v="4.82"/>
    <n v="0.46"/>
    <n v="459.5"/>
  </r>
  <r>
    <x v="3"/>
    <s v="顾客"/>
    <s v="內需"/>
    <s v="-無-"/>
    <s v="C00001"/>
    <x v="2"/>
    <s v="江苏京信电子有限公司(Cable)"/>
    <s v="자동차(조사)"/>
    <s v="AESSXF"/>
    <n v="100019470"/>
    <s v="AESSXF(G)"/>
    <s v="0.5SQ"/>
    <s v="L/W"/>
    <s v="NPS"/>
    <n v="10000"/>
    <s v="완제품"/>
    <s v="AESSXF(G) 0.5SQ(완제품)"/>
    <s v="A/R송장 (IN)"/>
    <n v="10000"/>
    <s v="M"/>
    <n v="48.17"/>
    <n v="0.46"/>
    <n v="4595"/>
  </r>
  <r>
    <x v="3"/>
    <s v="顾客"/>
    <s v="內需"/>
    <s v="-無-"/>
    <s v="C00001"/>
    <x v="2"/>
    <s v="江苏京信电子有限公司(Cable)"/>
    <s v="자동차(조사)"/>
    <s v="AESSXF"/>
    <n v="100018717"/>
    <s v="AESSXF(G)"/>
    <s v="0.5SQ"/>
    <s v="L/O"/>
    <m/>
    <n v="1000"/>
    <s v="완제품"/>
    <s v="AESSXF(G) 0.5SQ(완제품)"/>
    <s v="A/R송장 (IN)"/>
    <n v="2000"/>
    <s v="M"/>
    <n v="9.6300000000000008"/>
    <n v="0.46"/>
    <n v="919"/>
  </r>
  <r>
    <x v="3"/>
    <s v="顾客"/>
    <s v="內需"/>
    <s v="-無-"/>
    <s v="C00001"/>
    <x v="2"/>
    <s v="江苏京信电子有限公司(Cable)"/>
    <s v="자동차(조사)"/>
    <s v="AESSXF"/>
    <n v="100018716"/>
    <s v="AESSXF(G)"/>
    <s v="0.5SQ"/>
    <s v="L/B"/>
    <m/>
    <n v="1000"/>
    <s v="완제품"/>
    <s v="AESSXF(G) 0.5SQ(완제품)"/>
    <s v="A/R송장 (IN)"/>
    <n v="8000"/>
    <s v="M"/>
    <n v="38.54"/>
    <n v="0.46"/>
    <n v="3676"/>
  </r>
  <r>
    <x v="3"/>
    <s v="顾客"/>
    <s v="內需"/>
    <s v="-無-"/>
    <s v="C00001"/>
    <x v="2"/>
    <s v="江苏京信电子有限公司(Cable)"/>
    <s v="자동차(조사)"/>
    <s v="AESSXF"/>
    <n v="100018716"/>
    <s v="AESSXF(G)"/>
    <s v="0.5SQ"/>
    <s v="L/B"/>
    <m/>
    <n v="1000"/>
    <s v="완제품"/>
    <s v="AESSXF(G) 0.5SQ(완제품)"/>
    <s v="A/R송장 (IN)"/>
    <n v="1000"/>
    <s v="M"/>
    <n v="4.82"/>
    <n v="0.46"/>
    <n v="459.5"/>
  </r>
  <r>
    <x v="3"/>
    <s v="顾客"/>
    <s v="內需"/>
    <s v="-無-"/>
    <s v="C00001"/>
    <x v="2"/>
    <s v="江苏京信电子有限公司(Cable)"/>
    <s v="자동차(조사)"/>
    <s v="AESSXF"/>
    <n v="100018716"/>
    <s v="AESSXF(G)"/>
    <s v="0.5SQ"/>
    <s v="L/B"/>
    <m/>
    <n v="1000"/>
    <s v="완제품"/>
    <s v="AESSXF(G) 0.5SQ(완제품)"/>
    <s v="A/R송장 (IN)"/>
    <n v="3000"/>
    <s v="M"/>
    <n v="14.45"/>
    <n v="0.46"/>
    <n v="1378.5"/>
  </r>
  <r>
    <x v="3"/>
    <s v="顾客"/>
    <s v="內需"/>
    <s v="-無-"/>
    <s v="C00001"/>
    <x v="2"/>
    <s v="江苏京信电子有限公司(Cable)"/>
    <s v="자동차(조사)"/>
    <s v="AESSXF"/>
    <n v="100018716"/>
    <s v="AESSXF(G)"/>
    <s v="0.5SQ"/>
    <s v="L/B"/>
    <m/>
    <n v="1000"/>
    <s v="완제품"/>
    <s v="AESSXF(G) 0.5SQ(완제품)"/>
    <s v="A/R송장 (IN)"/>
    <n v="3000"/>
    <s v="M"/>
    <n v="14.45"/>
    <n v="0.46"/>
    <n v="1378.5"/>
  </r>
  <r>
    <x v="3"/>
    <s v="顾客"/>
    <s v="內需"/>
    <s v="-無-"/>
    <s v="C00001"/>
    <x v="2"/>
    <s v="江苏京信电子有限公司(Cable)"/>
    <s v="자동차(조사)"/>
    <s v="AESSXF"/>
    <n v="100018724"/>
    <s v="AESSXF(G)"/>
    <s v="0.5SQ"/>
    <s v="R/W"/>
    <m/>
    <n v="1000"/>
    <s v="완제품"/>
    <s v="AESSXF(G) 0.5SQ(완제품)"/>
    <s v="A/R송장 (IN)"/>
    <n v="6000"/>
    <s v="M"/>
    <n v="28.9"/>
    <n v="0.46"/>
    <n v="2757"/>
  </r>
  <r>
    <x v="3"/>
    <s v="顾客"/>
    <s v="內需"/>
    <s v="-無-"/>
    <s v="C00001"/>
    <x v="2"/>
    <s v="江苏京信电子有限公司(Cable)"/>
    <s v="자동차(조사)"/>
    <s v="AESSXF"/>
    <n v="100019469"/>
    <s v="AESSXF(G)"/>
    <s v="0.5SQ"/>
    <s v="G/W"/>
    <m/>
    <n v="1000"/>
    <s v="완제품"/>
    <s v="AESSXF(G) 0.5SQ(완제품)"/>
    <s v="A/R송장 (IN)"/>
    <n v="3000"/>
    <s v="M"/>
    <n v="14.45"/>
    <n v="0.46"/>
    <n v="1378.5"/>
  </r>
  <r>
    <x v="3"/>
    <s v="顾客"/>
    <s v="內需"/>
    <s v="-無-"/>
    <s v="C00001"/>
    <x v="2"/>
    <s v="江苏京信电子有限公司(Cable)"/>
    <s v="자동차(조사)"/>
    <s v="AESSXF"/>
    <n v="100018707"/>
    <s v="AESSXF(G)"/>
    <s v="0.5SQ"/>
    <s v="B/W"/>
    <m/>
    <n v="1000"/>
    <s v="완제품"/>
    <s v="AESSXF(G) 0.5SQ(완제품)"/>
    <s v="A/R송장 (IN)"/>
    <n v="7000"/>
    <s v="M"/>
    <n v="33.72"/>
    <n v="0.46"/>
    <n v="3216.5"/>
  </r>
  <r>
    <x v="3"/>
    <s v="顾客"/>
    <s v="內需"/>
    <s v="-無-"/>
    <s v="C00001"/>
    <x v="2"/>
    <s v="江苏京信电子有限公司(Cable)"/>
    <s v="자동차(조사)"/>
    <s v="AESSXF"/>
    <n v="100018706"/>
    <s v="AESSXF(G)"/>
    <s v="0.5SQ"/>
    <s v="B/L"/>
    <m/>
    <n v="1000"/>
    <s v="완제품"/>
    <s v="AESSXF(G) 0.5SQ(완제품)"/>
    <s v="A/R송장 (IN)"/>
    <n v="3000"/>
    <s v="M"/>
    <n v="14.45"/>
    <n v="0.46"/>
    <n v="1378.5"/>
  </r>
  <r>
    <x v="3"/>
    <s v="顾客"/>
    <s v="內需"/>
    <s v="-無-"/>
    <s v="C00001"/>
    <x v="2"/>
    <s v="江苏京信电子有限公司(Cable)"/>
    <s v="자동차(조사)"/>
    <s v="AESSXF"/>
    <n v="100018715"/>
    <s v="AESSXF(G)"/>
    <s v="0.5SQ"/>
    <s v="L"/>
    <m/>
    <n v="1000"/>
    <s v="완제품"/>
    <s v="AESSXF(G) 0.5SQ(완제품)"/>
    <s v="A/R송장 (IN)"/>
    <n v="4000"/>
    <s v="M"/>
    <n v="19.27"/>
    <n v="0.46"/>
    <n v="1838"/>
  </r>
  <r>
    <x v="3"/>
    <s v="顾客"/>
    <s v="內需"/>
    <s v="-無-"/>
    <s v="C00001"/>
    <x v="2"/>
    <s v="江苏京信电子有限公司(Cable)"/>
    <s v="자동차(조사)"/>
    <s v="AESSXF"/>
    <n v="100019485"/>
    <s v="AESSXF(G)"/>
    <s v="2.5SQ"/>
    <s v="L"/>
    <m/>
    <n v="400"/>
    <s v="완제품"/>
    <s v="AESSXF(G) 2.5SQ(완제품)"/>
    <s v="A/R송장 (IN)"/>
    <n v="1600"/>
    <s v="M"/>
    <n v="38.270000000000003"/>
    <n v="1.72"/>
    <n v="2757.12"/>
  </r>
  <r>
    <x v="3"/>
    <s v="顾客"/>
    <s v="內需"/>
    <s v="-無-"/>
    <s v="C00001"/>
    <x v="2"/>
    <s v="江苏京信电子有限公司(Cable)"/>
    <s v="자동차(조사)"/>
    <s v="AESSXF"/>
    <n v="100018741"/>
    <s v="AESSXF(G)"/>
    <s v="0.75SQ"/>
    <s v="W/L"/>
    <m/>
    <n v="1000"/>
    <s v="완제품"/>
    <s v="AESSXF(G) 0.75SQ(완제품"/>
    <s v="A/R송장 (IN)"/>
    <n v="1000"/>
    <s v="M"/>
    <n v="7.06"/>
    <n v="0.63"/>
    <n v="633.79999999999995"/>
  </r>
  <r>
    <x v="3"/>
    <s v="顾客"/>
    <s v="內需"/>
    <s v="-無-"/>
    <s v="C00001"/>
    <x v="2"/>
    <s v="江苏京信电子有限公司(Cable)"/>
    <s v="자동차(조사)"/>
    <s v="AESSXF"/>
    <n v="100018733"/>
    <s v="AESSXF(G)"/>
    <s v="0.75SQ"/>
    <s v="Br"/>
    <m/>
    <n v="1000"/>
    <s v="완제품"/>
    <s v="AESSXF(G) 0.75SQ(완제품"/>
    <s v="A/R송장 (IN)"/>
    <n v="2000"/>
    <s v="M"/>
    <n v="14.12"/>
    <n v="0.63"/>
    <n v="1267.5999999999999"/>
  </r>
  <r>
    <x v="3"/>
    <s v="顾客"/>
    <s v="內需"/>
    <s v="-無-"/>
    <s v="C00001"/>
    <x v="2"/>
    <s v="江苏京信电子有限公司(Cable)"/>
    <s v="자동차(조사)"/>
    <s v="AESSXF"/>
    <n v="100018728"/>
    <s v="AESSXF(G)"/>
    <s v="0.5SQ"/>
    <s v="W/R"/>
    <m/>
    <n v="1000"/>
    <s v="완제품"/>
    <s v="AESSXF(G) 0.5SQ(완제품)"/>
    <s v="A/R송장 (IN)"/>
    <n v="3000"/>
    <s v="M"/>
    <n v="14.45"/>
    <n v="0.46"/>
    <n v="1378.5"/>
  </r>
  <r>
    <x v="3"/>
    <s v="顾客"/>
    <s v="內需"/>
    <s v="-無-"/>
    <s v="C00001"/>
    <x v="2"/>
    <s v="江苏京信电子有限公司(Cable)"/>
    <s v="자동차(조사)"/>
    <s v="AESSXF"/>
    <n v="100018712"/>
    <s v="AESSXF(G)"/>
    <s v="0.5SQ"/>
    <s v="G/Y"/>
    <m/>
    <n v="1000"/>
    <s v="완제품"/>
    <s v="AESSXF(G) 0.5SQ(완제품)"/>
    <s v="A/R송장 (IN)"/>
    <n v="2950"/>
    <s v="M"/>
    <n v="14.21"/>
    <n v="0.46"/>
    <n v="1355.53"/>
  </r>
  <r>
    <x v="3"/>
    <s v="顾客"/>
    <s v="內需"/>
    <s v="-無-"/>
    <s v="C00001"/>
    <x v="2"/>
    <s v="江苏京信电子有限公司(Cable)"/>
    <s v="자동차(조사)"/>
    <s v="AESSXF"/>
    <n v="100018726"/>
    <s v="AESSXF(G)"/>
    <s v="0.5SQ"/>
    <s v="W/B"/>
    <m/>
    <n v="1000"/>
    <s v="완제품"/>
    <s v="AESSXF(G) 0.5SQ(완제품)"/>
    <s v="A/R송장 (IN)"/>
    <n v="9000"/>
    <s v="M"/>
    <n v="43.35"/>
    <n v="0.46"/>
    <n v="4135.5"/>
  </r>
  <r>
    <x v="3"/>
    <s v="顾客"/>
    <s v="內需"/>
    <s v="-無-"/>
    <s v="C00001"/>
    <x v="2"/>
    <s v="江苏京信电子有限公司(Cable)"/>
    <s v="자동차(조사)"/>
    <s v="AESSXF"/>
    <n v="100020581"/>
    <s v="AESSXF(G)"/>
    <s v="0.5SQ"/>
    <s v="B/Y"/>
    <m/>
    <n v="1000"/>
    <s v="완제품"/>
    <s v="AESSXF(G) 0.5SQ(완제품)"/>
    <s v="A/R송장 (IN)"/>
    <n v="1000"/>
    <s v="M"/>
    <n v="4.82"/>
    <n v="0.46"/>
    <n v="459.5"/>
  </r>
  <r>
    <x v="3"/>
    <s v="顾客"/>
    <s v="內需"/>
    <s v="-無-"/>
    <s v="C00001"/>
    <x v="2"/>
    <s v="江苏京信电子有限公司(Cable)"/>
    <s v="자동차(조사)"/>
    <s v="AESSXF"/>
    <n v="100019476"/>
    <s v="AESSXF(G)"/>
    <s v="0.75SQ"/>
    <s v="W/B"/>
    <m/>
    <n v="1000"/>
    <s v="완제품"/>
    <s v="AESSXF(G) 0.75SQ(완제품"/>
    <s v="A/R송장 (IN)"/>
    <n v="1000"/>
    <s v="M"/>
    <n v="7.06"/>
    <n v="0.63"/>
    <n v="633.79999999999995"/>
  </r>
  <r>
    <x v="3"/>
    <s v="顾客"/>
    <s v="內需"/>
    <s v="-無-"/>
    <s v="C00001"/>
    <x v="2"/>
    <s v="江苏京信电子有限公司(Cable)"/>
    <s v="자동차(조사)"/>
    <s v="AESSXF"/>
    <n v="100019487"/>
    <s v="AESSXF(G)"/>
    <s v="2.5SQ"/>
    <s v="R"/>
    <m/>
    <n v="400"/>
    <s v="완제품"/>
    <s v="AESSXF(G) 2.5SQ(완제품)"/>
    <s v="A/R송장 (IN)"/>
    <n v="400"/>
    <s v="M"/>
    <n v="9.57"/>
    <n v="1.72"/>
    <n v="689.28"/>
  </r>
  <r>
    <x v="3"/>
    <s v="顾客"/>
    <s v="內需"/>
    <s v="-無-"/>
    <s v="C00001"/>
    <x v="2"/>
    <s v="江苏京信电子有限公司(Cable)"/>
    <s v="자동차(조사)"/>
    <s v="AESSXF"/>
    <n v="100019484"/>
    <s v="AESSXF(G)"/>
    <s v="2.5SQ"/>
    <s v="Br"/>
    <m/>
    <n v="400"/>
    <s v="완제품"/>
    <s v="AESSXF(G) 2.5SQ(완제품)"/>
    <s v="A/R송장 (IN)"/>
    <n v="400"/>
    <s v="M"/>
    <n v="9.57"/>
    <n v="1.72"/>
    <n v="689.28"/>
  </r>
  <r>
    <x v="3"/>
    <s v="顾客"/>
    <s v="內需"/>
    <s v="-無-"/>
    <s v="C00001"/>
    <x v="2"/>
    <s v="江苏京信电子有限公司(Cable)"/>
    <s v="자동차(조사)"/>
    <s v="AESSXF"/>
    <n v="100018740"/>
    <s v="AESSXF(G)"/>
    <s v="0.75SQ"/>
    <s v="W"/>
    <m/>
    <n v="1000"/>
    <s v="완제품"/>
    <s v="AESSXF(G) 0.75SQ(완제품"/>
    <s v="A/R송장 (IN)"/>
    <n v="1000"/>
    <s v="M"/>
    <n v="7.06"/>
    <n v="0.63"/>
    <n v="633.79999999999995"/>
  </r>
  <r>
    <x v="3"/>
    <s v="顾客"/>
    <s v="內需"/>
    <s v="-無-"/>
    <s v="C00001"/>
    <x v="2"/>
    <s v="江苏京信电子有限公司(Cable)"/>
    <s v="자동차(조사)"/>
    <s v="AESSXF"/>
    <n v="100019478"/>
    <s v="AESSXF(G)"/>
    <s v="1.25SQ"/>
    <s v="L"/>
    <m/>
    <n v="500"/>
    <s v="완제품"/>
    <s v="AESSXF(G) 1.25SQ(완제품"/>
    <s v="A/R송장 (IN)"/>
    <n v="500"/>
    <s v="M"/>
    <n v="5.82"/>
    <n v="0.88"/>
    <n v="438.7"/>
  </r>
  <r>
    <x v="3"/>
    <s v="顾客"/>
    <s v="內需"/>
    <s v="-無-"/>
    <s v="C00001"/>
    <x v="2"/>
    <s v="江苏京信电子有限公司(Cable)"/>
    <s v="자동차(조사)"/>
    <s v="AESSXF"/>
    <n v="100018732"/>
    <s v="AESSXF(G)"/>
    <s v="0.75SQ"/>
    <s v="B/W"/>
    <m/>
    <n v="1000"/>
    <s v="완제품"/>
    <s v="AESSXF(G) 0.75SQ(완제품"/>
    <s v="A/R송장 (IN)"/>
    <n v="1000"/>
    <s v="M"/>
    <n v="7.06"/>
    <n v="0.63"/>
    <n v="633.79999999999995"/>
  </r>
  <r>
    <x v="3"/>
    <s v="顾客"/>
    <s v="內需"/>
    <s v="-無-"/>
    <s v="C00001"/>
    <x v="2"/>
    <s v="江苏京信电子有限公司(Cable)"/>
    <s v="자동차(조사)"/>
    <s v="AESSXF"/>
    <n v="100019486"/>
    <s v="AESSXF(G)"/>
    <s v="2.5SQ"/>
    <s v="P"/>
    <m/>
    <n v="400"/>
    <s v="완제품"/>
    <s v="AESSXF(G) 2.5SQ(완제품)"/>
    <s v="A/R송장 (IN)"/>
    <n v="400"/>
    <s v="M"/>
    <n v="9.57"/>
    <n v="1.72"/>
    <n v="689.28"/>
  </r>
  <r>
    <x v="3"/>
    <s v="顾客"/>
    <s v="內需"/>
    <s v="-無-"/>
    <s v="C00001"/>
    <x v="2"/>
    <s v="江苏京信电子有限公司(Cable)"/>
    <s v="자동차(조사)"/>
    <s v="AESSXF"/>
    <n v="100019469"/>
    <s v="AESSXF(G)"/>
    <s v="0.5SQ"/>
    <s v="G/W"/>
    <m/>
    <n v="1000"/>
    <s v="완제품"/>
    <s v="AESSXF(G) 0.5SQ(완제품)"/>
    <s v="A/R송장 (IN)"/>
    <n v="2000"/>
    <s v="M"/>
    <n v="9.6300000000000008"/>
    <n v="0.46"/>
    <n v="919"/>
  </r>
  <r>
    <x v="3"/>
    <s v="顾客"/>
    <s v="內需"/>
    <s v="-無-"/>
    <s v="C00001"/>
    <x v="2"/>
    <s v="江苏京信电子有限公司(Cable)"/>
    <s v="자동차(조사)"/>
    <s v="AESSXF"/>
    <n v="100018707"/>
    <s v="AESSXF(G)"/>
    <s v="0.5SQ"/>
    <s v="B/W"/>
    <m/>
    <n v="1000"/>
    <s v="완제품"/>
    <s v="AESSXF(G) 0.5SQ(완제품)"/>
    <s v="A/R송장 (IN)"/>
    <n v="1000"/>
    <s v="M"/>
    <n v="4.82"/>
    <n v="0.46"/>
    <n v="459.5"/>
  </r>
  <r>
    <x v="3"/>
    <s v="顾客"/>
    <s v="內需"/>
    <s v="-無-"/>
    <s v="C00001"/>
    <x v="2"/>
    <s v="江苏京信电子有限公司(Cable)"/>
    <s v="자동차(조사)"/>
    <s v="AESSXF"/>
    <n v="100019474"/>
    <s v="AESSXF(G)"/>
    <s v="0.5SQ"/>
    <s v="Y/B"/>
    <m/>
    <n v="1000"/>
    <s v="완제품"/>
    <s v="AESSXF(G) 0.5SQ(완제품)"/>
    <s v="A/R송장 (IN)"/>
    <n v="2000"/>
    <s v="M"/>
    <n v="9.6300000000000008"/>
    <n v="0.46"/>
    <n v="919"/>
  </r>
  <r>
    <x v="3"/>
    <s v="顾客"/>
    <s v="內需"/>
    <s v="-無-"/>
    <s v="C00001"/>
    <x v="2"/>
    <s v="江苏京信电子有限公司(Cable)"/>
    <s v="자동차(조사)"/>
    <s v="AESSXF"/>
    <n v="100018721"/>
    <s v="AESSXF(G)"/>
    <s v="0.5SQ"/>
    <s v="P"/>
    <m/>
    <n v="1000"/>
    <s v="완제품"/>
    <s v="AESSXF(G) 0.5SQ(완제품)"/>
    <s v="A/R송장 (IN)"/>
    <n v="1000"/>
    <s v="M"/>
    <n v="4.82"/>
    <n v="0.46"/>
    <n v="459.5"/>
  </r>
  <r>
    <x v="3"/>
    <s v="顾客"/>
    <s v="內需"/>
    <s v="-無-"/>
    <s v="C00001"/>
    <x v="2"/>
    <s v="江苏京信电子有限公司(Cable)"/>
    <s v="자동차(조사)"/>
    <s v="AESSXF"/>
    <n v="100018706"/>
    <s v="AESSXF(G)"/>
    <s v="0.5SQ"/>
    <s v="B/L"/>
    <m/>
    <n v="1000"/>
    <s v="완제품"/>
    <s v="AESSXF(G) 0.5SQ(완제품)"/>
    <s v="A/R송장 (IN)"/>
    <n v="2000"/>
    <s v="M"/>
    <n v="9.6300000000000008"/>
    <n v="0.46"/>
    <n v="919"/>
  </r>
  <r>
    <x v="3"/>
    <s v="顾客"/>
    <s v="內需"/>
    <s v="-無-"/>
    <s v="C00001"/>
    <x v="2"/>
    <s v="江苏京信电子有限公司(Cable)"/>
    <s v="자동차(조사)"/>
    <s v="AESSXF"/>
    <n v="100018715"/>
    <s v="AESSXF(G)"/>
    <s v="0.5SQ"/>
    <s v="L"/>
    <m/>
    <n v="1000"/>
    <s v="완제품"/>
    <s v="AESSXF(G) 0.5SQ(완제품)"/>
    <s v="A/R송장 (IN)"/>
    <n v="1000"/>
    <s v="M"/>
    <n v="4.82"/>
    <n v="0.46"/>
    <n v="459.5"/>
  </r>
  <r>
    <x v="3"/>
    <s v="顾客"/>
    <s v="內需"/>
    <s v="-無-"/>
    <s v="C00001"/>
    <x v="2"/>
    <s v="江苏京信电子有限公司(Cable)"/>
    <s v="자동차(조사)"/>
    <s v="AESSXF"/>
    <n v="100020581"/>
    <s v="AESSXF(G)"/>
    <s v="0.5SQ"/>
    <s v="B/Y"/>
    <m/>
    <n v="1000"/>
    <s v="완제품"/>
    <s v="AESSXF(G) 0.5SQ(완제품)"/>
    <s v="A/R송장 (IN)"/>
    <n v="1000"/>
    <s v="M"/>
    <n v="4.82"/>
    <n v="0.46"/>
    <n v="459.5"/>
  </r>
  <r>
    <x v="3"/>
    <s v="顾客"/>
    <s v="內需"/>
    <s v="-無-"/>
    <s v="C00001"/>
    <x v="2"/>
    <s v="江苏京信电子有限公司(Cable)"/>
    <s v="자동차(조사)"/>
    <s v="AESSXF"/>
    <n v="100019475"/>
    <s v="AESSXF(G)"/>
    <s v="0.5SQ"/>
    <s v="Y/O"/>
    <m/>
    <n v="1000"/>
    <s v="완제품"/>
    <s v="AESSXF(G) 0.5SQ(완제품)"/>
    <s v="A/R송장 (IN)"/>
    <n v="1000"/>
    <s v="M"/>
    <n v="4.82"/>
    <n v="0.46"/>
    <n v="459.5"/>
  </r>
  <r>
    <x v="3"/>
    <s v="顾客"/>
    <s v="內需"/>
    <s v="-無-"/>
    <s v="C00001"/>
    <x v="2"/>
    <s v="江苏京信电子有限公司(Cable)"/>
    <s v="자동차(조사)"/>
    <s v="AESSXF"/>
    <n v="100019471"/>
    <s v="AESSXF(G)"/>
    <s v="0.5SQ"/>
    <s v="R/G"/>
    <m/>
    <n v="1000"/>
    <s v="완제품"/>
    <s v="AESSXF(G) 0.5SQ(완제품)"/>
    <s v="A/R송장 (IN)"/>
    <n v="1000"/>
    <s v="M"/>
    <n v="4.82"/>
    <n v="0.46"/>
    <n v="459.5"/>
  </r>
  <r>
    <x v="3"/>
    <s v="顾客"/>
    <s v="內需"/>
    <s v="-無-"/>
    <s v="C00001"/>
    <x v="2"/>
    <s v="江苏京信电子有限公司(Cable)"/>
    <s v="자동차(조사)"/>
    <s v="AESSXF"/>
    <n v="100018707"/>
    <s v="AESSXF(G)"/>
    <s v="0.5SQ"/>
    <s v="B/W"/>
    <m/>
    <n v="1000"/>
    <s v="완제품"/>
    <s v="AESSXF(G) 0.5SQ(완제품)"/>
    <s v="A/R송장 (IN)"/>
    <n v="2000"/>
    <s v="M"/>
    <n v="9.6300000000000008"/>
    <n v="0.46"/>
    <n v="919"/>
  </r>
  <r>
    <x v="3"/>
    <s v="顾客"/>
    <s v="內需"/>
    <s v="-無-"/>
    <s v="C00001"/>
    <x v="2"/>
    <s v="江苏京信电子有限公司(Cable)"/>
    <s v="자동차(조사)"/>
    <s v="AESSXF"/>
    <n v="100018740"/>
    <s v="AESSXF(G)"/>
    <s v="0.75SQ"/>
    <s v="W"/>
    <m/>
    <n v="1000"/>
    <s v="완제품"/>
    <s v="AESSXF(G) 0.75SQ(완제품"/>
    <s v="A/R송장 (IN)"/>
    <n v="1000"/>
    <s v="M"/>
    <n v="7.06"/>
    <n v="0.63"/>
    <n v="633.79999999999995"/>
  </r>
  <r>
    <x v="3"/>
    <s v="顾客"/>
    <s v="內需"/>
    <s v="-無-"/>
    <s v="C00001"/>
    <x v="2"/>
    <s v="江苏京信电子有限公司(Cable)"/>
    <s v="자동차(조사)"/>
    <s v="AESSXF"/>
    <n v="100018726"/>
    <s v="AESSXF(G)"/>
    <s v="0.5SQ"/>
    <s v="W/B"/>
    <m/>
    <n v="1000"/>
    <s v="완제품"/>
    <s v="AESSXF(G) 0.5SQ(완제품)"/>
    <s v="A/R송장 (IN)"/>
    <n v="1000"/>
    <s v="M"/>
    <n v="4.82"/>
    <n v="0.46"/>
    <n v="459.5"/>
  </r>
  <r>
    <x v="3"/>
    <s v="顾客"/>
    <s v="內需"/>
    <s v="-無-"/>
    <s v="C00001"/>
    <x v="2"/>
    <s v="江苏京信电子有限公司(Cable)"/>
    <s v="자동차(조사)"/>
    <s v="AESSXF"/>
    <n v="100018722"/>
    <s v="AESSXF(G)"/>
    <s v="0.5SQ"/>
    <s v="R"/>
    <s v="NPS"/>
    <n v="10000"/>
    <s v="완제품"/>
    <s v="AESSXF(G) 0.5SQ(완제품)"/>
    <s v="A/R송장 (IN)"/>
    <n v="10000"/>
    <s v="M"/>
    <n v="48.17"/>
    <n v="0.46"/>
    <n v="4595"/>
  </r>
  <r>
    <x v="3"/>
    <s v="顾客"/>
    <s v="內需"/>
    <s v="-無-"/>
    <s v="C00001"/>
    <x v="2"/>
    <s v="江苏京信电子有限公司(Cable)"/>
    <s v="자동차(조사)"/>
    <s v="AESSXF"/>
    <n v="100018710"/>
    <s v="AESSXF(G)"/>
    <s v="0.5SQ"/>
    <s v="G"/>
    <s v="NPS"/>
    <n v="10000"/>
    <s v="완제품"/>
    <s v="AESSXF(G) 0.5SQ(완제품)"/>
    <s v="A/R송장 (IN)"/>
    <n v="10000"/>
    <s v="M"/>
    <n v="48.17"/>
    <n v="0.46"/>
    <n v="4595"/>
  </r>
  <r>
    <x v="3"/>
    <s v="顾客"/>
    <s v="內需"/>
    <s v="-無-"/>
    <s v="C00001"/>
    <x v="2"/>
    <s v="江苏京信电子有限公司(Cable)"/>
    <s v="자동차(조사)"/>
    <s v="AESSXF"/>
    <n v="100018729"/>
    <s v="AESSXF(G)"/>
    <s v="0.5SQ"/>
    <s v="Y"/>
    <s v="NPS"/>
    <n v="10000"/>
    <s v="완제품"/>
    <s v="AESSXF(G) 0.5SQ(완제품)"/>
    <s v="A/R송장 (IN)"/>
    <n v="10000"/>
    <s v="M"/>
    <n v="48.17"/>
    <n v="0.46"/>
    <n v="4595"/>
  </r>
  <r>
    <x v="3"/>
    <s v="顾客"/>
    <s v="內需"/>
    <s v="-無-"/>
    <s v="C00001"/>
    <x v="2"/>
    <s v="江苏京信电子有限公司(Cable)"/>
    <s v="자동차(조사)"/>
    <s v="AESSXF"/>
    <n v="100018735"/>
    <s v="AESSXF(G)"/>
    <s v="0.75SQ"/>
    <s v="L"/>
    <m/>
    <n v="1000"/>
    <s v="완제품"/>
    <s v="AESSXF(G) 0.75SQ(완제품"/>
    <s v="A/R송장 (IN)"/>
    <n v="1000"/>
    <s v="M"/>
    <n v="7.06"/>
    <n v="0.63"/>
    <n v="633.79999999999995"/>
  </r>
  <r>
    <x v="3"/>
    <s v="顾客"/>
    <s v="內需"/>
    <s v="-無-"/>
    <s v="C00001"/>
    <x v="2"/>
    <s v="江苏京信电子有限公司(Cable)"/>
    <s v="자동차(조사)"/>
    <s v="AESSXF"/>
    <n v="100018735"/>
    <s v="AESSXF(G)"/>
    <s v="0.75SQ"/>
    <s v="L"/>
    <m/>
    <n v="1000"/>
    <s v="완제품"/>
    <s v="AESSXF(G) 0.75SQ(완제품"/>
    <s v="A/R송장 (IN)"/>
    <n v="3000"/>
    <s v="M"/>
    <n v="21.18"/>
    <n v="0.63"/>
    <n v="1901.4"/>
  </r>
  <r>
    <x v="3"/>
    <s v="顾客"/>
    <s v="內需"/>
    <s v="-無-"/>
    <s v="C00001"/>
    <x v="2"/>
    <s v="江苏京信电子有限公司(Cable)"/>
    <s v="자동차(조사)"/>
    <s v="AESSXF"/>
    <n v="100019468"/>
    <s v="AESSXF(G)"/>
    <s v="0.5SQ"/>
    <s v="G/O"/>
    <m/>
    <n v="1000"/>
    <s v="완제품"/>
    <s v="AESSXF(G) 0.5SQ(완제품)"/>
    <s v="A/R송장 (IN)"/>
    <n v="3000"/>
    <s v="M"/>
    <n v="14.45"/>
    <n v="0.46"/>
    <n v="1378.5"/>
  </r>
  <r>
    <x v="3"/>
    <s v="顾客"/>
    <s v="內需"/>
    <s v="-無-"/>
    <s v="C00001"/>
    <x v="2"/>
    <s v="江苏京信电子有限公司(Cable)"/>
    <s v="자동차(조사)"/>
    <s v="AESSXF"/>
    <n v="100019468"/>
    <s v="AESSXF(G)"/>
    <s v="0.5SQ"/>
    <s v="G/O"/>
    <m/>
    <n v="1000"/>
    <s v="완제품"/>
    <s v="AESSXF(G) 0.5SQ(완제품)"/>
    <s v="A/R송장 (IN)"/>
    <n v="6000"/>
    <s v="M"/>
    <n v="28.9"/>
    <n v="0.46"/>
    <n v="2757"/>
  </r>
  <r>
    <x v="3"/>
    <s v="顾客"/>
    <s v="內需"/>
    <s v="-無-"/>
    <s v="C00001"/>
    <x v="2"/>
    <s v="江苏京信电子有限公司(Cable)"/>
    <s v="자동차(조사)"/>
    <s v="AESSXF"/>
    <n v="100019488"/>
    <s v="AESSXF(G)"/>
    <s v="2.5SQ"/>
    <s v="W"/>
    <m/>
    <n v="400"/>
    <s v="완제품"/>
    <s v="AESSXF(G) 2.5SQ(완제품)"/>
    <s v="A/R송장 (IN)"/>
    <n v="2000"/>
    <s v="M"/>
    <n v="47.84"/>
    <n v="1.72"/>
    <n v="3446.4"/>
  </r>
  <r>
    <x v="3"/>
    <s v="顾客"/>
    <s v="內需"/>
    <s v="-無-"/>
    <s v="C00001"/>
    <x v="2"/>
    <s v="江苏京信电子有限公司(Cable)"/>
    <s v="자동차(조사)"/>
    <s v="AESSXF"/>
    <n v="100019488"/>
    <s v="AESSXF(G)"/>
    <s v="2.5SQ"/>
    <s v="W"/>
    <m/>
    <n v="400"/>
    <s v="완제품"/>
    <s v="AESSXF(G) 2.5SQ(완제품)"/>
    <s v="A/R송장 (IN)"/>
    <n v="400"/>
    <s v="M"/>
    <n v="9.57"/>
    <n v="1.72"/>
    <n v="689.28"/>
  </r>
  <r>
    <x v="3"/>
    <s v="顾客"/>
    <s v="內需"/>
    <s v="-無-"/>
    <s v="C00001"/>
    <x v="2"/>
    <s v="江苏京信电子有限公司(Cable)"/>
    <s v="자동차(조사)"/>
    <s v="AESSXF"/>
    <n v="100018725"/>
    <s v="AESSXF(G)"/>
    <s v="0.5SQ"/>
    <s v="W"/>
    <s v="NPS"/>
    <n v="10000"/>
    <s v="완제품"/>
    <s v="AESSXF(G) 0.5SQ(완제품)"/>
    <s v="A/R송장 (IN)"/>
    <n v="20000"/>
    <s v="M"/>
    <n v="96.34"/>
    <n v="0.46"/>
    <n v="9190"/>
  </r>
  <r>
    <x v="3"/>
    <s v="顾客"/>
    <s v="內需"/>
    <s v="-無-"/>
    <s v="C00001"/>
    <x v="2"/>
    <s v="江苏京信电子有限公司(Cable)"/>
    <s v="자동차(조사)"/>
    <s v="AESSXF"/>
    <n v="100018710"/>
    <s v="AESSXF(G)"/>
    <s v="0.5SQ"/>
    <s v="G"/>
    <s v="NPS"/>
    <n v="10000"/>
    <s v="완제품"/>
    <s v="AESSXF(G) 0.5SQ(완제품)"/>
    <s v="A/R송장 (IN)"/>
    <n v="30000"/>
    <s v="M"/>
    <n v="144.51"/>
    <n v="0.46"/>
    <n v="13785"/>
  </r>
  <r>
    <x v="3"/>
    <s v="顾客"/>
    <s v="內需"/>
    <s v="-無-"/>
    <s v="C00001"/>
    <x v="2"/>
    <s v="江苏京信电子有限公司(Cable)"/>
    <s v="자동차(조사)"/>
    <s v="AESSXF"/>
    <n v="100019470"/>
    <s v="AESSXF(G)"/>
    <s v="0.5SQ"/>
    <s v="L/W"/>
    <s v="NPS"/>
    <n v="10000"/>
    <s v="완제품"/>
    <s v="AESSXF(G) 0.5SQ(완제품)"/>
    <s v="A/R송장 (IN)"/>
    <n v="10000"/>
    <s v="M"/>
    <n v="48.17"/>
    <n v="0.46"/>
    <n v="4595"/>
  </r>
  <r>
    <x v="3"/>
    <s v="顾客"/>
    <s v="內需"/>
    <s v="-無-"/>
    <s v="C00001"/>
    <x v="2"/>
    <s v="江苏京信电子有限公司(Cable)"/>
    <s v="자동차(조사)"/>
    <s v="AESSXF"/>
    <n v="100018725"/>
    <s v="AESSXF(G)"/>
    <s v="0.5SQ"/>
    <s v="W"/>
    <s v="NPS"/>
    <n v="10000"/>
    <s v="완제품"/>
    <s v="AESSXF(G) 0.5SQ(완제품)"/>
    <s v="A/R송장 (IN)"/>
    <n v="20000"/>
    <s v="M"/>
    <n v="96.34"/>
    <n v="0.46"/>
    <n v="9190"/>
  </r>
  <r>
    <x v="3"/>
    <s v="顾客"/>
    <s v="內需"/>
    <s v="-無-"/>
    <s v="C00001"/>
    <x v="2"/>
    <s v="江苏京信电子有限公司(Cable)"/>
    <s v="자동차(조사)"/>
    <s v="AESSXF"/>
    <n v="100018729"/>
    <s v="AESSXF(G)"/>
    <s v="0.5SQ"/>
    <s v="Y"/>
    <s v="NPS"/>
    <n v="10000"/>
    <s v="완제품"/>
    <s v="AESSXF(G) 0.5SQ(완제품)"/>
    <s v="A/R송장 (IN)"/>
    <n v="40000"/>
    <s v="M"/>
    <n v="192.68"/>
    <n v="0.46"/>
    <n v="18380"/>
  </r>
  <r>
    <x v="3"/>
    <s v="顾客"/>
    <s v="內需"/>
    <s v="-無-"/>
    <s v="C00001"/>
    <x v="2"/>
    <s v="江苏京信电子有限公司(Cable)"/>
    <s v="자동차(조사)"/>
    <s v="AESSXF"/>
    <n v="100018723"/>
    <s v="AESSXF(G)"/>
    <s v="0.5SQ"/>
    <s v="R/B"/>
    <m/>
    <n v="1000"/>
    <s v="완제품"/>
    <s v="AESSXF(G) 0.5SQ(완제품)"/>
    <s v="A/R송장 (IN)"/>
    <n v="5000"/>
    <s v="M"/>
    <n v="24.09"/>
    <n v="0.46"/>
    <n v="2297.5"/>
  </r>
  <r>
    <x v="3"/>
    <s v="顾客"/>
    <s v="內需"/>
    <s v="-無-"/>
    <s v="C00001"/>
    <x v="2"/>
    <s v="江苏京信电子有限公司(Cable)"/>
    <s v="자동차(조사)"/>
    <s v="AESSXF"/>
    <n v="100018705"/>
    <s v="AESSXF(G)"/>
    <s v="0.5SQ"/>
    <s v="B"/>
    <m/>
    <n v="1000"/>
    <s v="완제품"/>
    <s v="AESSXF(G) 0.5SQ(완제품)"/>
    <s v="A/R송장 (IN)"/>
    <n v="3000"/>
    <s v="M"/>
    <n v="14.45"/>
    <n v="0.46"/>
    <n v="1378.5"/>
  </r>
  <r>
    <x v="3"/>
    <s v="顾客"/>
    <s v="內需"/>
    <s v="-無-"/>
    <s v="C00001"/>
    <x v="2"/>
    <s v="江苏京信电子有限公司(Cable)"/>
    <s v="자동차(조사)"/>
    <s v="AESSXF"/>
    <n v="100018724"/>
    <s v="AESSXF(G)"/>
    <s v="0.5SQ"/>
    <s v="R/W"/>
    <m/>
    <n v="1000"/>
    <s v="완제품"/>
    <s v="AESSXF(G) 0.5SQ(완제품)"/>
    <s v="A/R송장 (IN)"/>
    <n v="5000"/>
    <s v="M"/>
    <n v="24.09"/>
    <n v="0.46"/>
    <n v="2297.5"/>
  </r>
  <r>
    <x v="3"/>
    <s v="顾客"/>
    <s v="內需"/>
    <s v="-無-"/>
    <s v="C00001"/>
    <x v="2"/>
    <s v="江苏京信电子有限公司(Cable)"/>
    <s v="자동차(조사)"/>
    <s v="AESSXF"/>
    <n v="100019471"/>
    <s v="AESSXF(G)"/>
    <s v="0.5SQ"/>
    <s v="R/G"/>
    <m/>
    <n v="1000"/>
    <s v="완제품"/>
    <s v="AESSXF(G) 0.5SQ(완제품)"/>
    <s v="A/R송장 (IN)"/>
    <n v="4000"/>
    <s v="M"/>
    <n v="19.27"/>
    <n v="0.46"/>
    <n v="1838"/>
  </r>
  <r>
    <x v="3"/>
    <s v="顾客"/>
    <s v="內需"/>
    <s v="-無-"/>
    <s v="C00001"/>
    <x v="2"/>
    <s v="江苏京信电子有限公司(Cable)"/>
    <s v="자동차(조사)"/>
    <s v="AESSXF"/>
    <n v="100019467"/>
    <s v="AESSXF(G)"/>
    <s v="0.5SQ"/>
    <s v="G/B"/>
    <m/>
    <n v="1000"/>
    <s v="완제품"/>
    <s v="AESSXF(G) 0.5SQ(완제품)"/>
    <s v="A/R송장 (IN)"/>
    <n v="3000"/>
    <s v="M"/>
    <n v="14.45"/>
    <n v="0.46"/>
    <n v="1378.5"/>
  </r>
  <r>
    <x v="3"/>
    <s v="顾客"/>
    <s v="內需"/>
    <s v="-無-"/>
    <s v="C00001"/>
    <x v="2"/>
    <s v="江苏京信电子有限公司(Cable)"/>
    <s v="자동차(조사)"/>
    <s v="AESSXF"/>
    <n v="100019474"/>
    <s v="AESSXF(G)"/>
    <s v="0.5SQ"/>
    <s v="Y/B"/>
    <m/>
    <n v="1000"/>
    <s v="완제품"/>
    <s v="AESSXF(G) 0.5SQ(완제품)"/>
    <s v="A/R송장 (IN)"/>
    <n v="7500"/>
    <s v="M"/>
    <n v="36.130000000000003"/>
    <n v="0.46"/>
    <n v="3446.25"/>
  </r>
  <r>
    <x v="3"/>
    <s v="顾客"/>
    <s v="內需"/>
    <s v="-無-"/>
    <s v="C00001"/>
    <x v="2"/>
    <s v="江苏京信电子有限公司(Cable)"/>
    <s v="자동차(조사)"/>
    <s v="AESSXF"/>
    <n v="100020581"/>
    <s v="AESSXF(G)"/>
    <s v="0.5SQ"/>
    <s v="B/Y"/>
    <m/>
    <n v="1000"/>
    <s v="완제품"/>
    <s v="AESSXF(G) 0.5SQ(완제품)"/>
    <s v="A/R송장 (IN)"/>
    <n v="6000"/>
    <s v="M"/>
    <n v="28.9"/>
    <n v="0.46"/>
    <n v="2757"/>
  </r>
  <r>
    <x v="3"/>
    <s v="顾客"/>
    <s v="內需"/>
    <s v="-無-"/>
    <s v="C00001"/>
    <x v="2"/>
    <s v="江苏京信电子有限公司(Cable)"/>
    <s v="자동차(조사)"/>
    <s v="AESSXF"/>
    <n v="100019473"/>
    <s v="AESSXF(G)"/>
    <s v="0.5SQ"/>
    <s v="W/O"/>
    <m/>
    <n v="1000"/>
    <s v="완제품"/>
    <s v="AESSXF(G) 0.5SQ(완제품)"/>
    <s v="A/R송장 (IN)"/>
    <n v="6000"/>
    <s v="M"/>
    <n v="28.9"/>
    <n v="0.46"/>
    <n v="2757"/>
  </r>
  <r>
    <x v="3"/>
    <s v="顾客"/>
    <s v="內需"/>
    <s v="-無-"/>
    <s v="C00001"/>
    <x v="2"/>
    <s v="江苏京信电子有限公司(Cable)"/>
    <s v="자동차(조사)"/>
    <s v="AESSXF"/>
    <n v="100019472"/>
    <s v="AESSXF(G)"/>
    <s v="0.5SQ"/>
    <s v="R/O"/>
    <m/>
    <n v="1000"/>
    <s v="완제품"/>
    <s v="AESSXF(G) 0.5SQ(완제품)"/>
    <s v="A/R송장 (IN)"/>
    <n v="5000"/>
    <s v="M"/>
    <n v="24.09"/>
    <n v="0.46"/>
    <n v="2297.5"/>
  </r>
  <r>
    <x v="3"/>
    <s v="顾客"/>
    <s v="內需"/>
    <s v="-無-"/>
    <s v="C00001"/>
    <x v="2"/>
    <s v="江苏京信电子有限公司(Cable)"/>
    <s v="자동차(조사)"/>
    <s v="AESSXF"/>
    <n v="100018712"/>
    <s v="AESSXF(G)"/>
    <s v="0.5SQ"/>
    <s v="G/Y"/>
    <m/>
    <n v="1000"/>
    <s v="완제품"/>
    <s v="AESSXF(G) 0.5SQ(완제품)"/>
    <s v="A/R송장 (IN)"/>
    <n v="2000"/>
    <s v="M"/>
    <n v="9.6300000000000008"/>
    <n v="0.46"/>
    <n v="919"/>
  </r>
  <r>
    <x v="3"/>
    <s v="顾客"/>
    <s v="內需"/>
    <s v="-無-"/>
    <s v="C00001"/>
    <x v="2"/>
    <s v="江苏京信电子有限公司(Cable)"/>
    <s v="자동차(조사)"/>
    <s v="AESSXF"/>
    <n v="100018726"/>
    <s v="AESSXF(G)"/>
    <s v="0.5SQ"/>
    <s v="W/B"/>
    <m/>
    <n v="1000"/>
    <s v="완제품"/>
    <s v="AESSXF(G) 0.5SQ(완제품)"/>
    <s v="A/R송장 (IN)"/>
    <n v="5000"/>
    <s v="M"/>
    <n v="24.09"/>
    <n v="0.46"/>
    <n v="2297.5"/>
  </r>
  <r>
    <x v="3"/>
    <s v="顾客"/>
    <s v="內需"/>
    <s v="-無-"/>
    <s v="C00001"/>
    <x v="2"/>
    <s v="江苏京信电子有限公司(Cable)"/>
    <s v="자동차(조사)"/>
    <s v="AESSXF"/>
    <n v="100018740"/>
    <s v="AESSXF(G)"/>
    <s v="0.75SQ"/>
    <s v="W"/>
    <m/>
    <n v="1000"/>
    <s v="완제품"/>
    <s v="AESSXF(G) 0.75SQ(완제품"/>
    <s v="A/R송장 (IN)"/>
    <n v="3000"/>
    <s v="M"/>
    <n v="21.18"/>
    <n v="0.63"/>
    <n v="1901.4"/>
  </r>
  <r>
    <x v="3"/>
    <s v="顾客"/>
    <s v="內需"/>
    <s v="-無-"/>
    <s v="C00001"/>
    <x v="2"/>
    <s v="江苏京信电子有限公司(Cable)"/>
    <s v="자동차(조사)"/>
    <s v="AESSXF"/>
    <n v="100018715"/>
    <s v="AESSXF(G)"/>
    <s v="0.5SQ"/>
    <s v="L"/>
    <m/>
    <n v="1000"/>
    <s v="완제품"/>
    <s v="AESSXF(G) 0.5SQ(완제품)"/>
    <s v="A/R송장 (IN)"/>
    <n v="3000"/>
    <s v="M"/>
    <n v="14.45"/>
    <n v="0.46"/>
    <n v="1378.5"/>
  </r>
  <r>
    <x v="3"/>
    <s v="顾客"/>
    <s v="內需"/>
    <s v="-無-"/>
    <s v="C00001"/>
    <x v="2"/>
    <s v="江苏京信电子有限公司(Cable)"/>
    <s v="자동차(조사)"/>
    <s v="AESSXF"/>
    <n v="100019475"/>
    <s v="AESSXF(G)"/>
    <s v="0.5SQ"/>
    <s v="Y/O"/>
    <m/>
    <n v="1000"/>
    <s v="완제품"/>
    <s v="AESSXF(G) 0.5SQ(완제품)"/>
    <s v="A/R송장 (IN)"/>
    <n v="3000"/>
    <s v="M"/>
    <n v="14.45"/>
    <n v="0.46"/>
    <n v="1378.5"/>
  </r>
  <r>
    <x v="3"/>
    <s v="顾客"/>
    <s v="內需"/>
    <s v="-無-"/>
    <s v="C00001"/>
    <x v="2"/>
    <s v="江苏京信电子有限公司(Cable)"/>
    <s v="자동차(조사)"/>
    <s v="AESSXF"/>
    <n v="100018732"/>
    <s v="AESSXF(G)"/>
    <s v="0.75SQ"/>
    <s v="B/W"/>
    <m/>
    <n v="1000"/>
    <s v="완제품"/>
    <s v="AESSXF(G) 0.75SQ(완제품"/>
    <s v="A/R송장 (IN)"/>
    <n v="1000"/>
    <s v="M"/>
    <n v="7.06"/>
    <n v="0.63"/>
    <n v="633.79999999999995"/>
  </r>
  <r>
    <x v="3"/>
    <s v="顾客"/>
    <s v="內需"/>
    <s v="-無-"/>
    <s v="C00001"/>
    <x v="2"/>
    <s v="江苏京信电子有限公司(Cable)"/>
    <s v="자동차(조사)"/>
    <s v="AESSXF"/>
    <n v="100019469"/>
    <s v="AESSXF(G)"/>
    <s v="0.5SQ"/>
    <s v="G/W"/>
    <m/>
    <n v="1000"/>
    <s v="완제품"/>
    <s v="AESSXF(G) 0.5SQ(완제품)"/>
    <s v="A/R송장 (IN)"/>
    <n v="1600"/>
    <s v="M"/>
    <n v="7.71"/>
    <n v="0.46"/>
    <n v="735.2"/>
  </r>
  <r>
    <x v="3"/>
    <s v="顾客"/>
    <s v="內需"/>
    <s v="-無-"/>
    <s v="C00001"/>
    <x v="2"/>
    <s v="江苏京信电子有限公司(Cable)"/>
    <s v="자동차(조사)"/>
    <s v="AESSXF"/>
    <n v="100018721"/>
    <s v="AESSXF(G)"/>
    <s v="0.5SQ"/>
    <s v="P"/>
    <m/>
    <n v="1000"/>
    <s v="완제품"/>
    <s v="AESSXF(G) 0.5SQ(완제품)"/>
    <s v="A/R송장 (IN)"/>
    <n v="4000"/>
    <s v="M"/>
    <n v="19.27"/>
    <n v="0.46"/>
    <n v="1838"/>
  </r>
  <r>
    <x v="3"/>
    <s v="顾客"/>
    <s v="內需"/>
    <s v="-無-"/>
    <s v="C00001"/>
    <x v="2"/>
    <s v="江苏京信电子有限公司(Cable)"/>
    <s v="자동차(조사)"/>
    <s v="AESSXF"/>
    <n v="100018706"/>
    <s v="AESSXF(G)"/>
    <s v="0.5SQ"/>
    <s v="B/L"/>
    <m/>
    <n v="1000"/>
    <s v="완제품"/>
    <s v="AESSXF(G) 0.5SQ(완제품)"/>
    <s v="A/R송장 (IN)"/>
    <n v="4000"/>
    <s v="M"/>
    <n v="19.27"/>
    <n v="0.46"/>
    <n v="1838"/>
  </r>
  <r>
    <x v="3"/>
    <s v="顾客"/>
    <s v="內需"/>
    <s v="-無-"/>
    <s v="C00001"/>
    <x v="2"/>
    <s v="江苏京信电子有限公司(Cable)"/>
    <s v="자동차(조사)"/>
    <s v="AESSXF"/>
    <n v="100019476"/>
    <s v="AESSXF(G)"/>
    <s v="0.75SQ"/>
    <s v="W/B"/>
    <m/>
    <n v="1000"/>
    <s v="완제품"/>
    <s v="AESSXF(G) 0.75SQ(완제품"/>
    <s v="A/R송장 (IN)"/>
    <n v="2000"/>
    <s v="M"/>
    <n v="14.12"/>
    <n v="0.63"/>
    <n v="1267.5999999999999"/>
  </r>
  <r>
    <x v="3"/>
    <s v="顾客"/>
    <s v="內需"/>
    <s v="-無-"/>
    <s v="C00001"/>
    <x v="2"/>
    <s v="江苏京信电子有限公司(Cable)"/>
    <s v="자동차(조사)"/>
    <s v="AESSXF"/>
    <n v="100018739"/>
    <s v="AESSXF(G)"/>
    <s v="0.75SQ"/>
    <s v="R"/>
    <m/>
    <n v="1000"/>
    <s v="완제품"/>
    <s v="AESSXF(G) 0.75SQ(완제품"/>
    <s v="A/R송장 (IN)"/>
    <n v="1000"/>
    <s v="M"/>
    <n v="7.06"/>
    <n v="0.63"/>
    <n v="633.79999999999995"/>
  </r>
  <r>
    <x v="3"/>
    <s v="顾客"/>
    <s v="內需"/>
    <s v="-無-"/>
    <s v="C00001"/>
    <x v="2"/>
    <s v="江苏京信电子有限公司(Cable)"/>
    <s v="자동차(조사)"/>
    <s v="AESSXF"/>
    <n v="100018719"/>
    <s v="AESSXF(G)"/>
    <s v="0.5SQ"/>
    <s v="L/Y"/>
    <m/>
    <n v="1000"/>
    <s v="완제품"/>
    <s v="AESSXF(G) 0.5SQ(완제품)"/>
    <s v="A/R송장 (IN)"/>
    <n v="1000"/>
    <s v="M"/>
    <n v="4.82"/>
    <n v="0.46"/>
    <n v="459.5"/>
  </r>
  <r>
    <x v="3"/>
    <s v="顾客"/>
    <s v="內需"/>
    <s v="-無-"/>
    <s v="C00001"/>
    <x v="2"/>
    <s v="江苏京信电子有限公司(Cable)"/>
    <s v="자동차(조사)"/>
    <s v="AESSXF"/>
    <n v="100019478"/>
    <s v="AESSXF(G)"/>
    <s v="1.25SQ"/>
    <s v="L"/>
    <m/>
    <n v="500"/>
    <s v="완제품"/>
    <s v="AESSXF(G) 1.25SQ(완제품"/>
    <s v="A/R송장 (IN)"/>
    <n v="1000"/>
    <s v="M"/>
    <n v="11.64"/>
    <n v="0.88"/>
    <n v="877.4"/>
  </r>
  <r>
    <x v="3"/>
    <s v="顾客"/>
    <s v="內需"/>
    <s v="-無-"/>
    <s v="C00001"/>
    <x v="2"/>
    <s v="江苏京信电子有限公司(Cable)"/>
    <s v="자동차(조사)"/>
    <s v="AESSXF"/>
    <n v="100018705"/>
    <s v="AESSXF(G)"/>
    <s v="0.5SQ"/>
    <s v="B"/>
    <m/>
    <n v="1000"/>
    <s v="완제품"/>
    <s v="AESSXF(G) 0.5SQ(완제품)"/>
    <s v="A/R송장 (IN)"/>
    <n v="1000"/>
    <s v="M"/>
    <n v="4.82"/>
    <n v="0.46"/>
    <n v="459.5"/>
  </r>
  <r>
    <x v="3"/>
    <s v="顾客"/>
    <s v="內需"/>
    <s v="-無-"/>
    <s v="C00001"/>
    <x v="2"/>
    <s v="江苏京信电子有限公司(Cable)"/>
    <s v="자동차(조사)"/>
    <s v="AESSXF"/>
    <n v="100018712"/>
    <s v="AESSXF(G)"/>
    <s v="0.5SQ"/>
    <s v="G/Y"/>
    <m/>
    <n v="1000"/>
    <s v="완제품"/>
    <s v="AESSXF(G) 0.5SQ(완제품)"/>
    <s v="A/R송장 (IN)"/>
    <n v="4000"/>
    <s v="M"/>
    <n v="19.27"/>
    <n v="0.46"/>
    <n v="1838"/>
  </r>
  <r>
    <x v="3"/>
    <s v="顾客"/>
    <s v="內需"/>
    <s v="-無-"/>
    <s v="C00001"/>
    <x v="2"/>
    <s v="江苏京信电子有限公司(Cable)"/>
    <s v="자동차(조사)"/>
    <s v="AESSXF"/>
    <n v="100018719"/>
    <s v="AESSXF(G)"/>
    <s v="0.5SQ"/>
    <s v="L/Y"/>
    <m/>
    <n v="1000"/>
    <s v="완제품"/>
    <s v="AESSXF(G) 0.5SQ(완제품)"/>
    <s v="A/R송장 (IN)"/>
    <n v="3000"/>
    <s v="M"/>
    <n v="14.45"/>
    <n v="0.46"/>
    <n v="1378.5"/>
  </r>
  <r>
    <x v="3"/>
    <s v="顾客"/>
    <s v="內需"/>
    <s v="-無-"/>
    <s v="C00001"/>
    <x v="2"/>
    <s v="江苏京信电子有限公司(Cable)"/>
    <s v="자동차(조사)"/>
    <s v="AESSXF"/>
    <n v="100018721"/>
    <s v="AESSXF(G)"/>
    <s v="0.5SQ"/>
    <s v="P"/>
    <m/>
    <n v="1000"/>
    <s v="완제품"/>
    <s v="AESSXF(G) 0.5SQ(완제품)"/>
    <s v="A/R송장 (IN)"/>
    <n v="14000"/>
    <s v="M"/>
    <n v="67.44"/>
    <n v="0.46"/>
    <n v="6433"/>
  </r>
  <r>
    <x v="3"/>
    <s v="顾客"/>
    <s v="內需"/>
    <s v="-無-"/>
    <s v="C00001"/>
    <x v="2"/>
    <s v="江苏京信电子有限公司(Cable)"/>
    <s v="자동차(조사)"/>
    <s v="AESSXF"/>
    <n v="100018732"/>
    <s v="AESSXF(G)"/>
    <s v="0.75SQ"/>
    <s v="B/W"/>
    <m/>
    <n v="1000"/>
    <s v="완제품"/>
    <s v="AESSXF(G) 0.75SQ(완제품"/>
    <s v="A/R송장 (IN)"/>
    <n v="1000"/>
    <s v="M"/>
    <n v="7.06"/>
    <n v="0.63"/>
    <n v="633.79999999999995"/>
  </r>
  <r>
    <x v="3"/>
    <s v="顾客"/>
    <s v="內需"/>
    <s v="-無-"/>
    <s v="C00001"/>
    <x v="2"/>
    <s v="江苏京信电子有限公司(Cable)"/>
    <s v="자동차(조사)"/>
    <s v="AESSXF"/>
    <n v="100018739"/>
    <s v="AESSXF(G)"/>
    <s v="0.75SQ"/>
    <s v="R"/>
    <m/>
    <n v="1000"/>
    <s v="완제품"/>
    <s v="AESSXF(G) 0.75SQ(완제품"/>
    <s v="A/R송장 (IN)"/>
    <n v="1000"/>
    <s v="M"/>
    <n v="7.06"/>
    <n v="0.63"/>
    <n v="633.79999999999995"/>
  </r>
  <r>
    <x v="3"/>
    <s v="顾客"/>
    <s v="內需"/>
    <s v="-無-"/>
    <s v="C00001"/>
    <x v="2"/>
    <s v="江苏京信电子有限公司(Cable)"/>
    <s v="자동차(조사)"/>
    <s v="AESSXF"/>
    <n v="100018740"/>
    <s v="AESSXF(G)"/>
    <s v="0.75SQ"/>
    <s v="W"/>
    <m/>
    <n v="1000"/>
    <s v="완제품"/>
    <s v="AESSXF(G) 0.75SQ(완제품"/>
    <s v="A/R송장 (IN)"/>
    <n v="5000"/>
    <s v="M"/>
    <n v="35.299999999999997"/>
    <n v="0.63"/>
    <n v="3169"/>
  </r>
  <r>
    <x v="3"/>
    <s v="顾客"/>
    <s v="內需"/>
    <s v="-無-"/>
    <s v="C00001"/>
    <x v="2"/>
    <s v="江苏京信电子有限公司(Cable)"/>
    <s v="자동차(조사)"/>
    <s v="AESSXF"/>
    <n v="100019476"/>
    <s v="AESSXF(G)"/>
    <s v="0.75SQ"/>
    <s v="W/B"/>
    <m/>
    <n v="1000"/>
    <s v="완제품"/>
    <s v="AESSXF(G) 0.75SQ(완제품"/>
    <s v="A/R송장 (IN)"/>
    <n v="3000"/>
    <s v="M"/>
    <n v="21.18"/>
    <n v="0.63"/>
    <n v="1901.4"/>
  </r>
  <r>
    <x v="3"/>
    <s v="顾客"/>
    <s v="內需"/>
    <s v="-無-"/>
    <s v="C00001"/>
    <x v="2"/>
    <s v="江苏京信电子有限公司(Cable)"/>
    <s v="자동차(조사)"/>
    <s v="AESSXF"/>
    <n v="100019478"/>
    <s v="AESSXF(G)"/>
    <s v="1.25SQ"/>
    <s v="L"/>
    <m/>
    <n v="500"/>
    <s v="완제품"/>
    <s v="AESSXF(G) 1.25SQ(완제품"/>
    <s v="A/R송장 (IN)"/>
    <n v="2800"/>
    <s v="M"/>
    <n v="32.590000000000003"/>
    <n v="0.88"/>
    <n v="2456.7199999999998"/>
  </r>
  <r>
    <x v="3"/>
    <s v="顾客"/>
    <s v="內需"/>
    <s v="-無-"/>
    <s v="C00001"/>
    <x v="2"/>
    <s v="江苏京信电子有限公司(Cable)"/>
    <s v="자동차(조사)"/>
    <s v="AESSXF"/>
    <n v="100019483"/>
    <s v="AESSXF(G)"/>
    <s v="2.5SQ"/>
    <s v="B"/>
    <m/>
    <n v="400"/>
    <s v="완제품"/>
    <s v="AESSXF(G) 2.5SQ(완제품)"/>
    <s v="A/R송장 (IN)"/>
    <n v="400"/>
    <s v="M"/>
    <n v="9.57"/>
    <n v="1.72"/>
    <n v="689.28"/>
  </r>
  <r>
    <x v="3"/>
    <s v="顾客"/>
    <s v="內需"/>
    <s v="-無-"/>
    <s v="C00001"/>
    <x v="2"/>
    <s v="江苏京信电子有限公司(Cable)"/>
    <s v="자동차(조사)"/>
    <s v="AESSXF"/>
    <n v="100019484"/>
    <s v="AESSXF(G)"/>
    <s v="2.5SQ"/>
    <s v="Br"/>
    <m/>
    <n v="400"/>
    <s v="완제품"/>
    <s v="AESSXF(G) 2.5SQ(완제품)"/>
    <s v="A/R송장 (IN)"/>
    <n v="800"/>
    <s v="M"/>
    <n v="19.14"/>
    <n v="1.72"/>
    <n v="1378.56"/>
  </r>
  <r>
    <x v="3"/>
    <s v="顾客"/>
    <s v="內需"/>
    <s v="-無-"/>
    <s v="C00001"/>
    <x v="2"/>
    <s v="江苏京信电子有限公司(Cable)"/>
    <s v="자동차(조사)"/>
    <s v="AESSXF"/>
    <n v="100019486"/>
    <s v="AESSXF(G)"/>
    <s v="2.5SQ"/>
    <s v="P"/>
    <m/>
    <n v="400"/>
    <s v="완제품"/>
    <s v="AESSXF(G) 2.5SQ(완제품)"/>
    <s v="A/R송장 (IN)"/>
    <n v="800"/>
    <s v="M"/>
    <n v="19.14"/>
    <n v="1.72"/>
    <n v="1378.56"/>
  </r>
  <r>
    <x v="3"/>
    <s v="顾客"/>
    <s v="內需"/>
    <s v="-無-"/>
    <s v="C00001"/>
    <x v="2"/>
    <s v="江苏京信电子有限公司(Cable)"/>
    <s v="자동차(조사)"/>
    <s v="AESSXF"/>
    <n v="100019487"/>
    <s v="AESSXF(G)"/>
    <s v="2.5SQ"/>
    <s v="R"/>
    <m/>
    <n v="400"/>
    <s v="완제품"/>
    <s v="AESSXF(G) 2.5SQ(완제품)"/>
    <s v="A/R송장 (IN)"/>
    <n v="800"/>
    <s v="M"/>
    <n v="19.14"/>
    <n v="1.72"/>
    <n v="1378.56"/>
  </r>
  <r>
    <x v="3"/>
    <s v="顾客"/>
    <s v="內需"/>
    <s v="-無-"/>
    <s v="C00001"/>
    <x v="2"/>
    <s v="江苏京信电子有限公司(Cable)"/>
    <s v="자동차(조사)"/>
    <s v="AESSXF"/>
    <n v="100019475"/>
    <s v="AESSXF(G)"/>
    <s v="0.5SQ"/>
    <s v="Y/O"/>
    <m/>
    <n v="1000"/>
    <s v="완제품"/>
    <s v="AESSXF(G) 0.5SQ(완제품)"/>
    <s v="A/R송장 (IN)"/>
    <n v="2000"/>
    <s v="M"/>
    <n v="9.6300000000000008"/>
    <n v="0.46"/>
    <n v="919"/>
  </r>
  <r>
    <x v="3"/>
    <s v="顾客"/>
    <s v="內需"/>
    <s v="-無-"/>
    <s v="C00001"/>
    <x v="2"/>
    <s v="江苏京信电子有限公司(Cable)"/>
    <s v="자동차(조사)"/>
    <s v="AESSXF"/>
    <n v="100018726"/>
    <s v="AESSXF(G)"/>
    <s v="0.5SQ"/>
    <s v="W/B"/>
    <m/>
    <n v="1000"/>
    <s v="완제품"/>
    <s v="AESSXF(G) 0.5SQ(완제품)"/>
    <s v="A/R송장 (IN)"/>
    <n v="3000"/>
    <s v="M"/>
    <n v="14.45"/>
    <n v="0.46"/>
    <n v="1378.5"/>
  </r>
  <r>
    <x v="3"/>
    <s v="顾客"/>
    <s v="內需"/>
    <s v="-無-"/>
    <s v="C00001"/>
    <x v="2"/>
    <s v="江苏京信电子有限公司(Cable)"/>
    <s v="자동차(조사)"/>
    <s v="AESSXF"/>
    <n v="100018724"/>
    <s v="AESSXF(G)"/>
    <s v="0.5SQ"/>
    <s v="R/W"/>
    <m/>
    <n v="1000"/>
    <s v="완제품"/>
    <s v="AESSXF(G) 0.5SQ(완제품)"/>
    <s v="A/R송장 (IN)"/>
    <n v="2000"/>
    <s v="M"/>
    <n v="9.6300000000000008"/>
    <n v="0.46"/>
    <n v="919"/>
  </r>
  <r>
    <x v="3"/>
    <s v="顾客"/>
    <s v="內需"/>
    <s v="-無-"/>
    <s v="C00001"/>
    <x v="2"/>
    <s v="江苏京信电子有限公司(Cable)"/>
    <s v="자동차(조사)"/>
    <s v="AESSXF"/>
    <n v="100020581"/>
    <s v="AESSXF(G)"/>
    <s v="0.5SQ"/>
    <s v="B/Y"/>
    <m/>
    <n v="1000"/>
    <s v="완제품"/>
    <s v="AESSXF(G) 0.5SQ(완제품)"/>
    <s v="A/R송장 (IN)"/>
    <n v="1000"/>
    <s v="M"/>
    <n v="4.82"/>
    <n v="0.46"/>
    <n v="459.5"/>
  </r>
  <r>
    <x v="3"/>
    <s v="顾客"/>
    <s v="內需"/>
    <s v="-無-"/>
    <s v="C00001"/>
    <x v="2"/>
    <s v="江苏京信电子有限公司(Cable)"/>
    <s v="자동차(조사)"/>
    <s v="AESSXF"/>
    <n v="100019488"/>
    <s v="AESSXF(G)"/>
    <s v="2.5SQ"/>
    <s v="W"/>
    <m/>
    <n v="400"/>
    <s v="완제품"/>
    <s v="AESSXF(G) 2.5SQ(완제품)"/>
    <s v="A/R송장 (IN)"/>
    <n v="1200"/>
    <s v="M"/>
    <n v="28.7"/>
    <n v="1.72"/>
    <n v="2067.84"/>
  </r>
  <r>
    <x v="3"/>
    <s v="顾客"/>
    <s v="內需"/>
    <s v="-無-"/>
    <s v="C00001"/>
    <x v="2"/>
    <s v="江苏京信电子有限公司(Cable)"/>
    <s v="자동차(조사)"/>
    <s v="AESSXF"/>
    <n v="100018726"/>
    <s v="AESSXF(G)"/>
    <s v="0.5SQ"/>
    <s v="W/B"/>
    <m/>
    <n v="1000"/>
    <s v="완제품"/>
    <s v="AESSXF(G) 0.5SQ(완제품)"/>
    <s v="A/R송장 (IN)"/>
    <n v="1900"/>
    <s v="M"/>
    <n v="9.15"/>
    <n v="0.46"/>
    <n v="873.05"/>
  </r>
  <r>
    <x v="3"/>
    <s v="顾客"/>
    <s v="內需"/>
    <s v="-無-"/>
    <s v="C00001"/>
    <x v="2"/>
    <s v="江苏京信电子有限公司(Cable)"/>
    <s v="자동차(조사)"/>
    <s v="AESSXF"/>
    <n v="100020581"/>
    <s v="AESSXF(G)"/>
    <s v="0.5SQ"/>
    <s v="B/Y"/>
    <m/>
    <n v="1000"/>
    <s v="완제품"/>
    <s v="AESSXF(G) 0.5SQ(완제품)"/>
    <s v="A/R송장 (IN)"/>
    <n v="2000"/>
    <s v="M"/>
    <n v="9.6300000000000008"/>
    <n v="0.46"/>
    <n v="919"/>
  </r>
  <r>
    <x v="3"/>
    <s v="顾客"/>
    <s v="內需"/>
    <s v="-無-"/>
    <s v="C00001"/>
    <x v="2"/>
    <s v="江苏京信电子有限公司(Cable)"/>
    <s v="자동차(조사)"/>
    <s v="AESSXF"/>
    <n v="100018712"/>
    <s v="AESSXF(G)"/>
    <s v="0.5SQ"/>
    <s v="G/Y"/>
    <m/>
    <n v="1000"/>
    <s v="완제품"/>
    <s v="AESSXF(G) 0.5SQ(완제품)"/>
    <s v="A/R송장 (IN)"/>
    <n v="1000"/>
    <s v="M"/>
    <n v="4.82"/>
    <n v="0.46"/>
    <n v="459.5"/>
  </r>
  <r>
    <x v="3"/>
    <s v="顾客"/>
    <s v="內需"/>
    <s v="-無-"/>
    <s v="C00001"/>
    <x v="2"/>
    <s v="江苏京信电子有限公司(Cable)"/>
    <s v="자동차(조사)"/>
    <s v="AESSXF"/>
    <n v="100019484"/>
    <s v="AESSXF(G)"/>
    <s v="2.5SQ"/>
    <s v="Br"/>
    <m/>
    <n v="400"/>
    <s v="완제품"/>
    <s v="AESSXF(G) 2.5SQ(완제품)"/>
    <s v="A/R송장 (IN)"/>
    <n v="400"/>
    <s v="M"/>
    <n v="9.57"/>
    <n v="1.72"/>
    <n v="689.28"/>
  </r>
  <r>
    <x v="3"/>
    <s v="顾客"/>
    <s v="內需"/>
    <s v="-無-"/>
    <s v="C00001"/>
    <x v="2"/>
    <s v="江苏京信电子有限公司(Cable)"/>
    <s v="자동차(조사)"/>
    <s v="AESSXF"/>
    <n v="100019486"/>
    <s v="AESSXF(G)"/>
    <s v="2.5SQ"/>
    <s v="P"/>
    <m/>
    <n v="400"/>
    <s v="완제품"/>
    <s v="AESSXF(G) 2.5SQ(완제품)"/>
    <s v="A/R송장 (IN)"/>
    <n v="400"/>
    <s v="M"/>
    <n v="9.57"/>
    <n v="1.72"/>
    <n v="689.28"/>
  </r>
  <r>
    <x v="3"/>
    <s v="顾客"/>
    <s v="內需"/>
    <s v="-無-"/>
    <s v="C00001"/>
    <x v="2"/>
    <s v="江苏京信电子有限公司(Cable)"/>
    <s v="자동차(조사)"/>
    <s v="AESSXF"/>
    <n v="100018742"/>
    <s v="AESSXF(G)"/>
    <s v="0.75SQ"/>
    <s v="Y"/>
    <m/>
    <n v="1000"/>
    <s v="완제품"/>
    <s v="AESSXF(G) 0.75SQ(완제품"/>
    <s v="A/R송장 (IN)"/>
    <n v="7000"/>
    <s v="M"/>
    <n v="49.42"/>
    <n v="0.63"/>
    <n v="4436.6000000000004"/>
  </r>
  <r>
    <x v="3"/>
    <s v="顾客"/>
    <s v="內需"/>
    <s v="-無-"/>
    <s v="C00001"/>
    <x v="2"/>
    <s v="江苏京信电子有限公司(Cable)"/>
    <s v="자동차(조사)"/>
    <s v="AESSXF"/>
    <n v="100019411"/>
    <s v="AESSXF(G)"/>
    <s v="0.5SQ"/>
    <s v="B/R"/>
    <m/>
    <n v="1000"/>
    <s v="완제품"/>
    <s v="AESSXF(G) 0.5SQ(완제품)"/>
    <s v="A/R송장 (IN)"/>
    <n v="3000"/>
    <s v="M"/>
    <n v="14.45"/>
    <n v="0.46"/>
    <n v="1378.5"/>
  </r>
  <r>
    <x v="3"/>
    <s v="顾客"/>
    <s v="內需"/>
    <s v="-無-"/>
    <s v="C00001"/>
    <x v="2"/>
    <s v="江苏京信电子有限公司(Cable)"/>
    <s v="자동차(조사)"/>
    <s v="AESSXF"/>
    <n v="100020714"/>
    <s v="AESSXF(G)"/>
    <s v="0.75SQ"/>
    <s v="Gr"/>
    <m/>
    <n v="1000"/>
    <s v="완제품"/>
    <s v="AESSXF(G) 0.75SQ(완제품"/>
    <s v="A/R송장 (IN)"/>
    <n v="1000"/>
    <s v="M"/>
    <n v="7.06"/>
    <n v="0.63"/>
    <n v="633.79999999999995"/>
  </r>
  <r>
    <x v="3"/>
    <s v="顾客"/>
    <s v="內需"/>
    <s v="-無-"/>
    <s v="C00001"/>
    <x v="2"/>
    <s v="江苏京信电子有限公司(Cable)"/>
    <s v="자동차(조사)"/>
    <s v="AESSXF"/>
    <n v="100020718"/>
    <s v="AESSXF(G)"/>
    <s v="0.5SQ"/>
    <s v="Br/W"/>
    <m/>
    <n v="1000"/>
    <s v="완제품"/>
    <s v="AESSXF(G) 0.5SQ(완제품)"/>
    <s v="A/R송장 (IN)"/>
    <n v="11000"/>
    <s v="M"/>
    <n v="52.99"/>
    <n v="0.46"/>
    <n v="5054.5"/>
  </r>
  <r>
    <x v="3"/>
    <s v="顾客"/>
    <s v="內需"/>
    <s v="-無-"/>
    <s v="C00001"/>
    <x v="2"/>
    <s v="江苏京信电子有限公司(Cable)"/>
    <s v="자동차(조사)"/>
    <s v="AESSXF"/>
    <n v="100020872"/>
    <s v="AESSXF(G)"/>
    <s v="0.5SQ"/>
    <s v="Br/Y"/>
    <m/>
    <n v="1000"/>
    <s v="완제품"/>
    <s v="AESSXF(G) 0.5SQ(완제품)"/>
    <s v="A/R송장 (IN)"/>
    <n v="4000"/>
    <s v="M"/>
    <n v="19.27"/>
    <n v="0.46"/>
    <n v="1838"/>
  </r>
  <r>
    <x v="3"/>
    <s v="顾客"/>
    <s v="內需"/>
    <s v="-無-"/>
    <s v="C00001"/>
    <x v="2"/>
    <s v="江苏京信电子有限公司(Cable)"/>
    <s v="자동차(조사)"/>
    <s v="AESSXF"/>
    <n v="100020580"/>
    <s v="AESSXF(G)"/>
    <s v="0.5SQ"/>
    <s v="Y/W"/>
    <m/>
    <n v="1000"/>
    <s v="완제품"/>
    <s v="AESSXF(G) 0.5SQ(완제품)"/>
    <s v="A/R송장 (IN)"/>
    <n v="4000"/>
    <s v="M"/>
    <n v="19.27"/>
    <n v="0.46"/>
    <n v="1838"/>
  </r>
  <r>
    <x v="3"/>
    <s v="顾客"/>
    <s v="內需"/>
    <s v="-無-"/>
    <s v="C00001"/>
    <x v="2"/>
    <s v="江苏京信电子有限公司(Cable)"/>
    <s v="자동차(조사)"/>
    <s v="AESSXF"/>
    <n v="100020720"/>
    <s v="AESSXF(G)"/>
    <s v="0.5SQ"/>
    <s v="B/O"/>
    <m/>
    <n v="1000"/>
    <s v="완제품"/>
    <s v="AESSXF(G) 0.5SQ(완제품)"/>
    <s v="A/R송장 (IN)"/>
    <n v="3000"/>
    <s v="M"/>
    <n v="14.45"/>
    <n v="0.46"/>
    <n v="1378.5"/>
  </r>
  <r>
    <x v="3"/>
    <s v="顾客"/>
    <s v="內需"/>
    <s v="-無-"/>
    <s v="C00001"/>
    <x v="2"/>
    <s v="江苏京信电子有限公司(Cable)"/>
    <s v="자동차(조사)"/>
    <s v="AESSXF"/>
    <n v="100020715"/>
    <s v="AESSXF(G)"/>
    <s v="0.5SQ"/>
    <s v="W/V"/>
    <m/>
    <n v="1000"/>
    <s v="완제품"/>
    <s v="AESSXF(G) 0.5SQ(완제품)"/>
    <s v="A/R송장 (IN)"/>
    <n v="3950"/>
    <s v="M"/>
    <n v="19.03"/>
    <n v="0.46"/>
    <n v="1815.03"/>
  </r>
  <r>
    <x v="3"/>
    <s v="顾客"/>
    <s v="內需"/>
    <s v="-無-"/>
    <s v="C00001"/>
    <x v="2"/>
    <s v="江苏京信电子有限公司(Cable)"/>
    <s v="자동차(조사)"/>
    <s v="AESSXF"/>
    <n v="100020870"/>
    <s v="AESSXF(G)"/>
    <s v="0.5SQ"/>
    <s v="Br/G"/>
    <m/>
    <n v="1000"/>
    <s v="완제품"/>
    <s v="AESSXF(G) 0.5SQ(완제품)"/>
    <s v="A/R송장 (IN)"/>
    <n v="4000"/>
    <s v="M"/>
    <n v="19.27"/>
    <n v="0.46"/>
    <n v="1838"/>
  </r>
  <r>
    <x v="3"/>
    <s v="顾客"/>
    <s v="內需"/>
    <s v="-無-"/>
    <s v="C00001"/>
    <x v="2"/>
    <s v="江苏京信电子有限公司(Cable)"/>
    <s v="자동차(조사)"/>
    <s v="AESSXF"/>
    <n v="100020716"/>
    <s v="AESSXF(G)"/>
    <s v="0.5SQ"/>
    <s v="P/O"/>
    <m/>
    <n v="1000"/>
    <s v="완제품"/>
    <s v="AESSXF(G) 0.5SQ(완제품)"/>
    <s v="A/R송장 (IN)"/>
    <n v="6000"/>
    <s v="M"/>
    <n v="28.9"/>
    <n v="0.46"/>
    <n v="2757"/>
  </r>
  <r>
    <x v="3"/>
    <s v="顾客"/>
    <s v="內需"/>
    <s v="-無-"/>
    <s v="C00001"/>
    <x v="2"/>
    <s v="江苏京信电子有限公司(Cable)"/>
    <s v="자동차(조사)"/>
    <s v="AESSXF"/>
    <n v="100018720"/>
    <s v="AESSXF(G)"/>
    <s v="0.5SQ"/>
    <s v="O"/>
    <m/>
    <n v="1000"/>
    <s v="완제품"/>
    <s v="AESSXF(G) 0.5SQ(완제품)"/>
    <s v="A/R송장 (IN)"/>
    <n v="8800"/>
    <s v="M"/>
    <n v="42.39"/>
    <n v="0.46"/>
    <n v="4043.6"/>
  </r>
  <r>
    <x v="3"/>
    <s v="顾客"/>
    <s v="內需"/>
    <s v="-無-"/>
    <s v="C00001"/>
    <x v="2"/>
    <s v="江苏京信电子有限公司(Cable)"/>
    <s v="자동차(조사)"/>
    <s v="AESSXF"/>
    <n v="100018709"/>
    <s v="AESSXF(G)"/>
    <s v="0.5SQ"/>
    <s v="Br/O"/>
    <m/>
    <n v="1000"/>
    <s v="완제품"/>
    <s v="AESSXF(G) 0.5SQ(완제품)"/>
    <s v="A/R송장 (IN)"/>
    <n v="2000"/>
    <s v="M"/>
    <n v="9.6300000000000008"/>
    <n v="0.46"/>
    <n v="919"/>
  </r>
  <r>
    <x v="3"/>
    <s v="顾客"/>
    <s v="內需"/>
    <s v="-無-"/>
    <s v="C00001"/>
    <x v="2"/>
    <s v="江苏京信电子有限公司(Cable)"/>
    <s v="자동차(조사)"/>
    <s v="AESSXF"/>
    <n v="100018714"/>
    <s v="AESSXF(G)"/>
    <s v="0.5SQ"/>
    <s v="Gr/O"/>
    <m/>
    <n v="1000"/>
    <s v="완제품"/>
    <s v="AESSXF(G) 0.5SQ(완제품)"/>
    <s v="A/R송장 (IN)"/>
    <n v="2000"/>
    <s v="M"/>
    <n v="9.6300000000000008"/>
    <n v="0.46"/>
    <n v="919"/>
  </r>
  <r>
    <x v="3"/>
    <s v="顾客"/>
    <s v="內需"/>
    <s v="-無-"/>
    <s v="C00001"/>
    <x v="2"/>
    <s v="江苏京信电子有限公司(Cable)"/>
    <s v="자동차(조사)"/>
    <s v="AESSXF"/>
    <n v="100020581"/>
    <s v="AESSXF(G)"/>
    <s v="0.5SQ"/>
    <s v="B/Y"/>
    <m/>
    <n v="1000"/>
    <s v="완제품"/>
    <s v="AESSXF(G) 0.5SQ(완제품)"/>
    <s v="A/R송장 (IN)"/>
    <n v="5000"/>
    <s v="M"/>
    <n v="24.09"/>
    <n v="0.46"/>
    <n v="2297.5"/>
  </r>
  <r>
    <x v="3"/>
    <s v="顾客"/>
    <s v="內需"/>
    <s v="-無-"/>
    <s v="C00001"/>
    <x v="2"/>
    <s v="江苏京信电子有限公司(Cable)"/>
    <s v="자동차(조사)"/>
    <s v="AESSXF"/>
    <n v="100019466"/>
    <s v="AESSXF(G)"/>
    <s v="0.5SQ"/>
    <s v="Br/B"/>
    <m/>
    <n v="1000"/>
    <s v="완제품"/>
    <s v="AESSXF(G) 0.5SQ(완제품)"/>
    <s v="A/R송장 (IN)"/>
    <n v="9000"/>
    <s v="M"/>
    <n v="43.35"/>
    <n v="0.46"/>
    <n v="4135.5"/>
  </r>
  <r>
    <x v="3"/>
    <s v="顾客"/>
    <s v="內需"/>
    <s v="-無-"/>
    <s v="C00001"/>
    <x v="2"/>
    <s v="江苏京信电子有限公司(Cable)"/>
    <s v="자동차(조사)"/>
    <s v="AESSXF"/>
    <n v="100019467"/>
    <s v="AESSXF(G)"/>
    <s v="0.5SQ"/>
    <s v="G/B"/>
    <m/>
    <n v="1000"/>
    <s v="완제품"/>
    <s v="AESSXF(G) 0.5SQ(완제품)"/>
    <s v="A/R송장 (IN)"/>
    <n v="5000"/>
    <s v="M"/>
    <n v="24.09"/>
    <n v="0.46"/>
    <n v="2297.5"/>
  </r>
  <r>
    <x v="3"/>
    <s v="顾客"/>
    <s v="內需"/>
    <s v="-無-"/>
    <s v="C00001"/>
    <x v="2"/>
    <s v="江苏京信电子有限公司(Cable)"/>
    <s v="자동차(조사)"/>
    <s v="AESSXF"/>
    <n v="100019410"/>
    <s v="AESSXF(G)"/>
    <s v="0.5SQ"/>
    <s v="O/B"/>
    <m/>
    <n v="1000"/>
    <s v="완제품"/>
    <s v="AESSXF(G) 0.5SQ(완제품)"/>
    <s v="A/R송장 (IN)"/>
    <n v="3000"/>
    <s v="M"/>
    <n v="14.45"/>
    <n v="0.46"/>
    <n v="1378.5"/>
  </r>
  <r>
    <x v="3"/>
    <s v="顾客"/>
    <s v="內需"/>
    <s v="-無-"/>
    <s v="C00001"/>
    <x v="2"/>
    <s v="江苏京信电子有限公司(Cable)"/>
    <s v="자동차(조사)"/>
    <s v="AESSXF"/>
    <n v="100020883"/>
    <s v="AESSXF(G)"/>
    <s v="0.5SQ"/>
    <s v="P/B"/>
    <m/>
    <n v="1000"/>
    <s v="완제품"/>
    <s v="AESSXF(G) 0.5SQ(완제품)"/>
    <s v="A/R송장 (IN)"/>
    <n v="3000"/>
    <s v="M"/>
    <n v="14.45"/>
    <n v="0.46"/>
    <n v="1378.5"/>
  </r>
  <r>
    <x v="3"/>
    <s v="顾客"/>
    <s v="內需"/>
    <s v="-無-"/>
    <s v="C00001"/>
    <x v="2"/>
    <s v="江苏京信电子有限公司(Cable)"/>
    <s v="자동차(조사)"/>
    <s v="AESSXF"/>
    <n v="100020717"/>
    <s v="AESSXF(G)"/>
    <s v="0.5SQ"/>
    <s v="Gr/B"/>
    <m/>
    <n v="1000"/>
    <s v="완제품"/>
    <s v="AESSXF(G) 0.5SQ(완제품)"/>
    <s v="A/R송장 (IN)"/>
    <n v="4000"/>
    <s v="M"/>
    <n v="19.27"/>
    <n v="0.46"/>
    <n v="1838"/>
  </r>
  <r>
    <x v="3"/>
    <s v="顾客"/>
    <s v="內需"/>
    <s v="-無-"/>
    <s v="C00001"/>
    <x v="2"/>
    <s v="江苏京信电子有限公司(Cable)"/>
    <s v="자동차(조사)"/>
    <s v="AESSXF"/>
    <n v="100003801"/>
    <s v="AESSXF"/>
    <s v="0.5SQ"/>
    <s v="Br/O"/>
    <m/>
    <n v="1000"/>
    <s v="완제품"/>
    <s v="AESSXF 0.5SQ(완제품)"/>
    <s v="A/R송장 (IN)"/>
    <n v="2000"/>
    <s v="M"/>
    <n v="9.6300000000000008"/>
    <n v="0.5"/>
    <n v="1003.2"/>
  </r>
  <r>
    <x v="3"/>
    <s v="顾客"/>
    <s v="內需"/>
    <s v="-無-"/>
    <s v="C00001"/>
    <x v="2"/>
    <s v="江苏京信电子有限公司(Cable)"/>
    <s v="자동차(조사)"/>
    <s v="AESSXF"/>
    <n v="100003799"/>
    <s v="AESSXF"/>
    <s v="0.5SQ"/>
    <s v="Br/B"/>
    <m/>
    <n v="1000"/>
    <s v="완제품"/>
    <s v="AESSXF 0.5SQ(완제품)"/>
    <s v="A/R송장 (IN)"/>
    <n v="1000"/>
    <s v="M"/>
    <n v="4.82"/>
    <n v="0.5"/>
    <n v="501.6"/>
  </r>
  <r>
    <x v="3"/>
    <s v="顾客"/>
    <s v="內需"/>
    <s v="-無-"/>
    <s v="C00001"/>
    <x v="2"/>
    <s v="江苏京信电子有限公司(Cable)"/>
    <s v="자동차(조사)"/>
    <s v="AESSXF"/>
    <n v="100003948"/>
    <s v="AESSXF"/>
    <s v="0.75SQ"/>
    <s v="L/B"/>
    <m/>
    <n v="1000"/>
    <s v="완제품"/>
    <s v="AESSXF 0.75SQ(완제품)"/>
    <s v="A/R송장 (IN)"/>
    <n v="2000"/>
    <s v="M"/>
    <n v="14.12"/>
    <n v="0.69"/>
    <n v="1381"/>
  </r>
  <r>
    <x v="3"/>
    <s v="顾客"/>
    <s v="內需"/>
    <s v="-無-"/>
    <s v="C00001"/>
    <x v="2"/>
    <s v="江苏京信电子有限公司(Cable)"/>
    <s v="자동차(조사)"/>
    <s v="AESSXF"/>
    <n v="100003860"/>
    <s v="AESSXF"/>
    <s v="0.5SQ"/>
    <s v="R/B"/>
    <m/>
    <n v="1000"/>
    <s v="완제품"/>
    <s v="AESSXF 0.5SQ(완제품)"/>
    <s v="A/R송장 (IN)"/>
    <n v="2000"/>
    <s v="M"/>
    <n v="9.6300000000000008"/>
    <n v="0.5"/>
    <n v="1003.2"/>
  </r>
  <r>
    <x v="3"/>
    <s v="顾客"/>
    <s v="內需"/>
    <s v="-無-"/>
    <s v="C00001"/>
    <x v="2"/>
    <s v="江苏京信电子有限公司(Cable)"/>
    <s v="자동차(조사)"/>
    <s v="AESSXF"/>
    <n v="100003866"/>
    <s v="AESSXF"/>
    <s v="0.5SQ"/>
    <s v="R/O"/>
    <m/>
    <n v="1000"/>
    <s v="완제품"/>
    <s v="AESSXF 0.5SQ(완제품)"/>
    <s v="A/R송장 (IN)"/>
    <n v="3000"/>
    <s v="M"/>
    <n v="14.45"/>
    <n v="0.5"/>
    <n v="1504.8"/>
  </r>
  <r>
    <x v="3"/>
    <s v="顾客"/>
    <s v="內需"/>
    <s v="-無-"/>
    <s v="C00001"/>
    <x v="2"/>
    <s v="江苏京信电子有限公司(Cable)"/>
    <s v="자동차(조사)"/>
    <s v="AESSXF"/>
    <n v="100003784"/>
    <s v="AESSXF"/>
    <s v="0.5SQ"/>
    <s v="Gr/O"/>
    <m/>
    <n v="1000"/>
    <s v="완제품"/>
    <s v="AESSXF 0.5SQ(완제품)"/>
    <s v="A/R송장 (IN)"/>
    <n v="2000"/>
    <s v="M"/>
    <n v="9.6300000000000008"/>
    <n v="0.5"/>
    <n v="1003.2"/>
  </r>
  <r>
    <x v="3"/>
    <s v="顾客"/>
    <s v="內需"/>
    <s v="-無-"/>
    <s v="C00001"/>
    <x v="2"/>
    <s v="江苏京信电子有限公司(Cable)"/>
    <s v="자동차(조사)"/>
    <s v="AESSXF"/>
    <n v="100003824"/>
    <s v="AESSXF"/>
    <s v="0.5SQ"/>
    <s v="G/B"/>
    <m/>
    <n v="1000"/>
    <s v="완제품"/>
    <s v="AESSXF 0.5SQ(완제품)"/>
    <s v="A/R송장 (IN)"/>
    <n v="2000"/>
    <s v="M"/>
    <n v="9.6300000000000008"/>
    <n v="0.5"/>
    <n v="1003.2"/>
  </r>
  <r>
    <x v="3"/>
    <s v="顾客"/>
    <s v="內需"/>
    <s v="-無-"/>
    <s v="C00001"/>
    <x v="2"/>
    <s v="江苏京信电子有限公司(Cable)"/>
    <s v="자동차(조사)"/>
    <s v="AESSXF"/>
    <n v="100004125"/>
    <s v="AESSXF"/>
    <s v="2.5SQ"/>
    <s v="W"/>
    <m/>
    <n v="400"/>
    <s v="완제품"/>
    <s v="AESSXF 2.5SQ(완제품)"/>
    <s v="A/R송장 (IN)"/>
    <n v="400"/>
    <s v="M"/>
    <n v="9.57"/>
    <n v="1.87"/>
    <n v="748.08"/>
  </r>
  <r>
    <x v="3"/>
    <s v="顾客"/>
    <s v="內需"/>
    <s v="-無-"/>
    <s v="C00001"/>
    <x v="2"/>
    <s v="江苏京信电子有限公司(Cable)"/>
    <s v="자동차(조사)"/>
    <s v="AESSXF"/>
    <n v="100018879"/>
    <s v="AESSXF"/>
    <s v="0.5SQ"/>
    <s v="L"/>
    <s v="NPS"/>
    <n v="10000"/>
    <s v="완제품"/>
    <s v="AESSXF 0.5SQ(완제품)"/>
    <s v="A/R송장 (IN)"/>
    <n v="20000"/>
    <s v="M"/>
    <n v="96.34"/>
    <n v="0.5"/>
    <n v="10032"/>
  </r>
  <r>
    <x v="3"/>
    <s v="顾客"/>
    <s v="內需"/>
    <s v="-無-"/>
    <s v="C00001"/>
    <x v="2"/>
    <s v="江苏京信电子有限公司(Cable)"/>
    <s v="자동차(조사)"/>
    <s v="AESSXF"/>
    <n v="100018881"/>
    <s v="AESSXF"/>
    <s v="0.5SQ"/>
    <s v="P"/>
    <s v="NPS"/>
    <n v="10000"/>
    <s v="완제품"/>
    <s v="AESSXF 0.5SQ(완제품)"/>
    <s v="A/R송장 (IN)"/>
    <n v="10000"/>
    <s v="M"/>
    <n v="48.17"/>
    <n v="0.5"/>
    <n v="5016"/>
  </r>
  <r>
    <x v="3"/>
    <s v="顾客"/>
    <s v="內需"/>
    <s v="-無-"/>
    <s v="C00001"/>
    <x v="2"/>
    <s v="江苏京信电子有限公司(Cable)"/>
    <s v="자동차(조사)"/>
    <s v="AESSXF"/>
    <n v="100003775"/>
    <s v="AESSXF"/>
    <s v="0.3SQ"/>
    <s v="W"/>
    <s v="NPS"/>
    <n v="12000"/>
    <s v="완제품"/>
    <s v="AESSXF 0.3SQ(완제품)"/>
    <s v="A/R송장 (IN)"/>
    <n v="12000"/>
    <s v="M"/>
    <n v="41.02"/>
    <n v="0.39"/>
    <n v="4633.2"/>
  </r>
  <r>
    <x v="3"/>
    <s v="顾客"/>
    <s v="內需"/>
    <s v="-無-"/>
    <s v="C00001"/>
    <x v="2"/>
    <s v="江苏京信电子有限公司(Cable)"/>
    <s v="자동차(조사)"/>
    <s v="AESSXF"/>
    <n v="100003745"/>
    <s v="AESSXF"/>
    <s v="0.3SQ"/>
    <s v="G"/>
    <s v="NPS"/>
    <n v="12000"/>
    <s v="완제품"/>
    <s v="AESSXF 0.3SQ(완제품)"/>
    <s v="A/R송장 (IN)"/>
    <n v="12000"/>
    <s v="M"/>
    <n v="41.02"/>
    <n v="0.39"/>
    <n v="4633.2"/>
  </r>
  <r>
    <x v="3"/>
    <s v="顾客"/>
    <s v="內需"/>
    <s v="-無-"/>
    <s v="C00001"/>
    <x v="2"/>
    <s v="江苏京信电子有限公司(Cable)"/>
    <s v="자동차(조사)"/>
    <s v="AESSXF"/>
    <n v="100003909"/>
    <s v="AESSXF"/>
    <s v="0.75SQ"/>
    <s v="Gr"/>
    <s v="NPS"/>
    <n v="8000"/>
    <s v="완제품"/>
    <s v="AESSXF 0.75SQ(완제품)"/>
    <s v="A/R송장 (IN)"/>
    <n v="8000"/>
    <s v="M"/>
    <n v="56.48"/>
    <n v="0.69"/>
    <n v="5524"/>
  </r>
  <r>
    <x v="3"/>
    <s v="顾客"/>
    <s v="內需"/>
    <s v="-無-"/>
    <s v="C00001"/>
    <x v="2"/>
    <s v="江苏京信电子有限公司(Cable)"/>
    <s v="자동차(조사)"/>
    <s v="AESSXF"/>
    <n v="100018876"/>
    <s v="AESSXF"/>
    <s v="0.5SQ"/>
    <s v="G"/>
    <s v="NPS"/>
    <n v="10000"/>
    <s v="완제품"/>
    <s v="AESSXF 0.5SQ(완제품)"/>
    <s v="A/R송장 (IN)"/>
    <n v="10000"/>
    <s v="M"/>
    <n v="48.17"/>
    <n v="0.5"/>
    <n v="5016"/>
  </r>
  <r>
    <x v="3"/>
    <s v="顾客"/>
    <s v="內需"/>
    <s v="-無-"/>
    <s v="C00001"/>
    <x v="2"/>
    <s v="江苏京信电子有限公司(Cable)"/>
    <s v="자동차(조사)"/>
    <s v="AESSXF"/>
    <n v="100003786"/>
    <s v="AESSXF"/>
    <s v="0.5SQ"/>
    <s v="Gr"/>
    <m/>
    <n v="1000"/>
    <s v="완제품"/>
    <s v="AESSXF 0.5SQ(완제품)"/>
    <s v="A/R송장 (IN)"/>
    <n v="19000"/>
    <s v="M"/>
    <n v="91.52"/>
    <n v="0.5"/>
    <n v="9530.4"/>
  </r>
  <r>
    <x v="3"/>
    <s v="顾客"/>
    <s v="內需"/>
    <s v="-無-"/>
    <s v="C00001"/>
    <x v="2"/>
    <s v="江苏京信电子有限公司(Cable)"/>
    <s v="자동차(조사)"/>
    <s v="AESSXF"/>
    <n v="100003817"/>
    <s v="AESSXF"/>
    <s v="0.5SQ"/>
    <s v="O"/>
    <m/>
    <n v="1000"/>
    <s v="완제품"/>
    <s v="AESSXF 0.5SQ(완제품)"/>
    <s v="A/R송장 (IN)"/>
    <n v="16000"/>
    <s v="M"/>
    <n v="77.069999999999993"/>
    <n v="0.5"/>
    <n v="8025.6"/>
  </r>
  <r>
    <x v="3"/>
    <s v="顾客"/>
    <s v="內需"/>
    <s v="-無-"/>
    <s v="C00001"/>
    <x v="2"/>
    <s v="江苏京信电子有限公司(Cable)"/>
    <s v="자동차(조사)"/>
    <s v="AESSXF"/>
    <n v="100004051"/>
    <s v="AESSXF"/>
    <s v="1.25SQ"/>
    <s v="R"/>
    <m/>
    <n v="500"/>
    <s v="완제품"/>
    <s v="AESSXF 1.25SQ(완제품)"/>
    <s v="A/R송장 (IN)"/>
    <n v="3000"/>
    <s v="M"/>
    <n v="34.92"/>
    <n v="0.95"/>
    <n v="2864.1"/>
  </r>
  <r>
    <x v="3"/>
    <s v="顾客"/>
    <s v="內需"/>
    <s v="-無-"/>
    <s v="C00001"/>
    <x v="2"/>
    <s v="江苏京信电子有限公司(Cable)"/>
    <s v="자동차(조사)"/>
    <s v="AESSXF"/>
    <n v="100003945"/>
    <s v="AESSXF"/>
    <s v="0.75SQ"/>
    <s v="G"/>
    <m/>
    <n v="1000"/>
    <s v="완제품"/>
    <s v="AESSXF 0.75SQ(완제품)"/>
    <s v="A/R송장 (IN)"/>
    <n v="29950"/>
    <s v="M"/>
    <n v="211.45"/>
    <n v="0.69"/>
    <n v="20680.48"/>
  </r>
  <r>
    <x v="3"/>
    <s v="顾客"/>
    <s v="內需"/>
    <s v="-無-"/>
    <s v="C00001"/>
    <x v="2"/>
    <s v="江苏京信电子有限公司(Cable)"/>
    <s v="자동차(조사)"/>
    <s v="AESSXF"/>
    <n v="100003961"/>
    <s v="AESSXF"/>
    <s v="0.75SQ"/>
    <s v="P"/>
    <m/>
    <n v="1000"/>
    <s v="완제품"/>
    <s v="AESSXF 0.75SQ(완제품)"/>
    <s v="A/R송장 (IN)"/>
    <n v="12000"/>
    <s v="M"/>
    <n v="84.72"/>
    <n v="0.69"/>
    <n v="8286"/>
  </r>
  <r>
    <x v="3"/>
    <s v="顾客"/>
    <s v="內需"/>
    <s v="-無-"/>
    <s v="C00001"/>
    <x v="2"/>
    <s v="江苏京信电子有限公司(Cable)"/>
    <s v="자동차(조사)"/>
    <s v="AESSXF"/>
    <n v="100004026"/>
    <s v="AESSXF"/>
    <s v="1.25SQ"/>
    <s v="G"/>
    <m/>
    <n v="500"/>
    <s v="완제품"/>
    <s v="AESSXF 1.25SQ(완제품)"/>
    <s v="A/R송장 (IN)"/>
    <n v="2000"/>
    <s v="M"/>
    <n v="23.28"/>
    <n v="0.95"/>
    <n v="1909.4"/>
  </r>
  <r>
    <x v="3"/>
    <s v="顾客"/>
    <s v="內需"/>
    <s v="-無-"/>
    <s v="C00001"/>
    <x v="2"/>
    <s v="江苏京信电子有限公司(Cable)"/>
    <s v="자동차(조사)"/>
    <s v="AESSXF"/>
    <n v="100003991"/>
    <s v="AESSXF"/>
    <s v="0.75SQ"/>
    <s v="Y/W"/>
    <m/>
    <n v="1000"/>
    <s v="완제품"/>
    <s v="AESSXF 0.75SQ(완제품)"/>
    <s v="A/R송장 (IN)"/>
    <n v="3000"/>
    <s v="M"/>
    <n v="21.18"/>
    <n v="0.69"/>
    <n v="2071.5"/>
  </r>
  <r>
    <x v="3"/>
    <s v="顾客"/>
    <s v="內需"/>
    <s v="-無-"/>
    <s v="C00001"/>
    <x v="2"/>
    <s v="江苏京信电子有限公司(Cable)"/>
    <s v="자동차(조사)"/>
    <s v="AESSXF"/>
    <n v="100003812"/>
    <s v="AESSXF"/>
    <s v="0.5SQ"/>
    <s v="O/B"/>
    <m/>
    <n v="1000"/>
    <s v="완제품"/>
    <s v="AESSXF 0.5SQ(완제품)"/>
    <s v="A/R송장 (IN)"/>
    <n v="4000"/>
    <s v="M"/>
    <n v="19.27"/>
    <n v="0.5"/>
    <n v="2006.4"/>
  </r>
  <r>
    <x v="3"/>
    <s v="顾客"/>
    <s v="內需"/>
    <s v="-無-"/>
    <s v="C00001"/>
    <x v="2"/>
    <s v="江苏京信电子有限公司(Cable)"/>
    <s v="자동차(조사)"/>
    <s v="AESSXF"/>
    <n v="100003755"/>
    <s v="AESSXF"/>
    <s v="0.3SQ"/>
    <s v="P/B"/>
    <m/>
    <n v="1500"/>
    <s v="완제품"/>
    <s v="AESSXF 0.3SQ(완제품)"/>
    <s v="A/R송장 (IN)"/>
    <n v="4500"/>
    <s v="M"/>
    <n v="15.38"/>
    <n v="0.39"/>
    <n v="1737.45"/>
  </r>
  <r>
    <x v="3"/>
    <s v="顾客"/>
    <s v="內需"/>
    <s v="-無-"/>
    <s v="C00001"/>
    <x v="2"/>
    <s v="江苏京信电子有限公司(Cable)"/>
    <s v="자동차(조사)"/>
    <s v="AESSXF"/>
    <n v="100003817"/>
    <s v="AESSXF"/>
    <s v="0.5SQ"/>
    <s v="O"/>
    <m/>
    <n v="1000"/>
    <s v="완제품"/>
    <s v="AESSXF 0.5SQ(완제품)"/>
    <s v="A/R송장 (IN)"/>
    <n v="1000"/>
    <s v="M"/>
    <n v="4.82"/>
    <n v="0.5"/>
    <n v="501.6"/>
  </r>
  <r>
    <x v="3"/>
    <s v="顾客"/>
    <s v="內需"/>
    <s v="-無-"/>
    <s v="C00001"/>
    <x v="2"/>
    <s v="江苏京信电子有限公司(Cable)"/>
    <s v="자동차(조사)"/>
    <s v="AESSXF"/>
    <n v="100004026"/>
    <s v="AESSXF"/>
    <s v="1.25SQ"/>
    <s v="G"/>
    <m/>
    <n v="500"/>
    <s v="완제품"/>
    <s v="AESSXF 1.25SQ(완제품)"/>
    <s v="A/R송장 (IN)"/>
    <n v="500"/>
    <s v="M"/>
    <n v="5.82"/>
    <n v="0.95"/>
    <n v="477.35"/>
  </r>
  <r>
    <x v="3"/>
    <s v="顾客"/>
    <s v="內需"/>
    <s v="-無-"/>
    <s v="C00001"/>
    <x v="2"/>
    <s v="江苏京信电子有限公司(Cable)"/>
    <s v="자동차(조사)"/>
    <s v="AESSXF"/>
    <n v="100004062"/>
    <s v="AESSXF"/>
    <s v="1.25SQ"/>
    <s v="W"/>
    <m/>
    <n v="500"/>
    <s v="완제품"/>
    <s v="AESSXF 1.25SQ(완제품)"/>
    <s v="A/R송장 (IN)"/>
    <n v="10000"/>
    <s v="M"/>
    <n v="116.4"/>
    <n v="0.95"/>
    <n v="9547"/>
  </r>
  <r>
    <x v="3"/>
    <s v="顾客"/>
    <s v="內需"/>
    <s v="-無-"/>
    <s v="C00001"/>
    <x v="2"/>
    <s v="江苏京信电子有限公司(Cable)"/>
    <s v="자동차(조사)"/>
    <s v="AESSXF"/>
    <n v="100003764"/>
    <s v="AESSXF"/>
    <s v="0.3SQ"/>
    <s v="R"/>
    <m/>
    <n v="1500"/>
    <s v="완제품"/>
    <s v="AESSXF 0.3SQ(완제품)"/>
    <s v="A/R송장 (IN)"/>
    <n v="11700"/>
    <s v="M"/>
    <n v="39.99"/>
    <n v="0.39"/>
    <n v="4517.37"/>
  </r>
  <r>
    <x v="3"/>
    <s v="顾客"/>
    <s v="內需"/>
    <s v="-無-"/>
    <s v="C00001"/>
    <x v="2"/>
    <s v="江苏京信电子有限公司(Cable)"/>
    <s v="자동차(조사)"/>
    <s v="AESSXF"/>
    <n v="100003907"/>
    <s v="AESSXF"/>
    <s v="0.75SQ"/>
    <s v="Gr"/>
    <m/>
    <n v="1000"/>
    <s v="완제품"/>
    <s v="AESSXF 0.75SQ(완제품)"/>
    <s v="A/R송장 (IN)"/>
    <n v="2000"/>
    <s v="M"/>
    <n v="14.12"/>
    <n v="0.69"/>
    <n v="1381"/>
  </r>
  <r>
    <x v="3"/>
    <s v="顾客"/>
    <s v="內需"/>
    <s v="-無-"/>
    <s v="C00001"/>
    <x v="2"/>
    <s v="江苏京信电子有限公司(Cable)"/>
    <s v="자동차(조사)"/>
    <s v="AESSXF"/>
    <n v="100003961"/>
    <s v="AESSXF"/>
    <s v="0.75SQ"/>
    <s v="P"/>
    <m/>
    <n v="1000"/>
    <s v="완제품"/>
    <s v="AESSXF 0.75SQ(완제품)"/>
    <s v="A/R송장 (IN)"/>
    <n v="2000"/>
    <s v="M"/>
    <n v="14.12"/>
    <n v="0.69"/>
    <n v="1381"/>
  </r>
  <r>
    <x v="3"/>
    <s v="顾客"/>
    <s v="內需"/>
    <s v="-無-"/>
    <s v="C00001"/>
    <x v="2"/>
    <s v="江苏京信电子有限公司(Cable)"/>
    <s v="자동차(조사)"/>
    <s v="AESSXF"/>
    <n v="100003970"/>
    <s v="AESSXF"/>
    <s v="0.75SQ"/>
    <s v="R"/>
    <m/>
    <n v="1000"/>
    <s v="완제품"/>
    <s v="AESSXF 0.75SQ(완제품)"/>
    <s v="A/R송장 (IN)"/>
    <n v="2000"/>
    <s v="M"/>
    <n v="14.12"/>
    <n v="0.69"/>
    <n v="1381"/>
  </r>
  <r>
    <x v="3"/>
    <s v="顾客"/>
    <s v="內需"/>
    <s v="-無-"/>
    <s v="C00001"/>
    <x v="2"/>
    <s v="江苏京信电子有限公司(Cable)"/>
    <s v="자동차(조사)"/>
    <s v="AESSXF"/>
    <n v="100003881"/>
    <s v="AESSXF"/>
    <s v="0.5SQ"/>
    <s v="W/B"/>
    <m/>
    <n v="1000"/>
    <s v="완제품"/>
    <s v="AESSXF 0.5SQ(완제품)"/>
    <s v="A/R송장 (IN)"/>
    <n v="4000"/>
    <s v="M"/>
    <n v="19.27"/>
    <n v="0.5"/>
    <n v="2006.4"/>
  </r>
  <r>
    <x v="3"/>
    <s v="顾客"/>
    <s v="內需"/>
    <s v="-無-"/>
    <s v="C00001"/>
    <x v="2"/>
    <s v="江苏京信电子有限公司(Cable)"/>
    <s v="자동차(조사)"/>
    <s v="AESSXF"/>
    <n v="100003832"/>
    <s v="AESSXF"/>
    <s v="0.5SQ"/>
    <s v="G/W"/>
    <m/>
    <n v="1000"/>
    <s v="완제품"/>
    <s v="AESSXF 0.5SQ(완제품)"/>
    <s v="A/R송장 (IN)"/>
    <n v="5000"/>
    <s v="M"/>
    <n v="24.09"/>
    <n v="0.5"/>
    <n v="2508"/>
  </r>
  <r>
    <x v="3"/>
    <s v="顾客"/>
    <s v="內需"/>
    <s v="-無-"/>
    <s v="C00001"/>
    <x v="2"/>
    <s v="江苏京信电子有限公司(Cable)"/>
    <s v="자동차(조사)"/>
    <s v="AESSXF"/>
    <n v="100004077"/>
    <s v="AESSXF"/>
    <s v="2SQ"/>
    <s v="Br"/>
    <m/>
    <n v="500"/>
    <s v="완제품"/>
    <s v="AESSXF 2SQ(완제품)"/>
    <s v="A/R송장 (IN)"/>
    <n v="2500"/>
    <s v="M"/>
    <n v="44.93"/>
    <n v="1.42"/>
    <n v="3551.25"/>
  </r>
  <r>
    <x v="3"/>
    <s v="顾客"/>
    <s v="內需"/>
    <s v="-無-"/>
    <s v="C00001"/>
    <x v="2"/>
    <s v="江苏京信电子有限公司(Cable)"/>
    <s v="자동차(조사)"/>
    <s v="AESSXF"/>
    <n v="100003881"/>
    <s v="AESSXF"/>
    <s v="0.5SQ"/>
    <s v="W/B"/>
    <m/>
    <n v="1000"/>
    <s v="완제품"/>
    <s v="AESSXF 0.5SQ(완제품)"/>
    <s v="A/R송장 (IN)"/>
    <n v="2000"/>
    <s v="M"/>
    <n v="9.6300000000000008"/>
    <n v="0.5"/>
    <n v="1003.2"/>
  </r>
  <r>
    <x v="3"/>
    <s v="顾客"/>
    <s v="內需"/>
    <s v="-無-"/>
    <s v="C00001"/>
    <x v="2"/>
    <s v="江苏京信电子有限公司(Cable)"/>
    <s v="자동차(조사)"/>
    <s v="AESSXF"/>
    <n v="100003832"/>
    <s v="AESSXF"/>
    <s v="0.5SQ"/>
    <s v="G/W"/>
    <m/>
    <n v="1000"/>
    <s v="완제품"/>
    <s v="AESSXF 0.5SQ(완제품)"/>
    <s v="A/R송장 (IN)"/>
    <n v="2000"/>
    <s v="M"/>
    <n v="9.6300000000000008"/>
    <n v="0.5"/>
    <n v="1003.2"/>
  </r>
  <r>
    <x v="3"/>
    <s v="顾客"/>
    <s v="內需"/>
    <s v="-無-"/>
    <s v="C00001"/>
    <x v="2"/>
    <s v="江苏京信电子有限公司(Cable)"/>
    <s v="자동차(조사)"/>
    <s v="AESSXF"/>
    <n v="100003860"/>
    <s v="AESSXF"/>
    <s v="0.5SQ"/>
    <s v="R/B"/>
    <m/>
    <n v="1000"/>
    <s v="완제품"/>
    <s v="AESSXF 0.5SQ(완제품)"/>
    <s v="A/R송장 (IN)"/>
    <n v="5000"/>
    <s v="M"/>
    <n v="24.09"/>
    <n v="0.5"/>
    <n v="2508"/>
  </r>
  <r>
    <x v="3"/>
    <s v="顾客"/>
    <s v="內需"/>
    <s v="-無-"/>
    <s v="C00001"/>
    <x v="2"/>
    <s v="江苏京信电子有限公司(Cable)"/>
    <s v="자동차(조사)"/>
    <s v="AESSXF"/>
    <n v="100003824"/>
    <s v="AESSXF"/>
    <s v="0.5SQ"/>
    <s v="G/B"/>
    <m/>
    <n v="1000"/>
    <s v="완제품"/>
    <s v="AESSXF 0.5SQ(완제품)"/>
    <s v="A/R송장 (IN)"/>
    <n v="11000"/>
    <s v="M"/>
    <n v="52.99"/>
    <n v="0.5"/>
    <n v="5517.6"/>
  </r>
  <r>
    <x v="3"/>
    <s v="顾客"/>
    <s v="內需"/>
    <s v="-無-"/>
    <s v="C00001"/>
    <x v="2"/>
    <s v="江苏京信电子有限公司(Cable)"/>
    <s v="자동차(조사)"/>
    <s v="AESSXF"/>
    <n v="100003795"/>
    <s v="AESSXF"/>
    <s v="0.5SQ"/>
    <s v="B/Y"/>
    <m/>
    <n v="1000"/>
    <s v="완제품"/>
    <s v="AESSXF 0.5SQ(완제품)"/>
    <s v="A/R송장 (IN)"/>
    <n v="5000"/>
    <s v="M"/>
    <n v="24.09"/>
    <n v="0.5"/>
    <n v="2508"/>
  </r>
  <r>
    <x v="3"/>
    <s v="顾客"/>
    <s v="內需"/>
    <s v="-無-"/>
    <s v="C00001"/>
    <x v="2"/>
    <s v="江苏京信电子有限公司(Cable)"/>
    <s v="자동차(조사)"/>
    <s v="AESSXF"/>
    <n v="100003846"/>
    <s v="AESSXF"/>
    <s v="0.5SQ"/>
    <s v="L/Y"/>
    <m/>
    <n v="1000"/>
    <s v="완제품"/>
    <s v="AESSXF 0.5SQ(완제품)"/>
    <s v="A/R송장 (IN)"/>
    <n v="3000"/>
    <s v="M"/>
    <n v="14.45"/>
    <n v="0.5"/>
    <n v="1504.8"/>
  </r>
  <r>
    <x v="3"/>
    <s v="顾客"/>
    <s v="內需"/>
    <s v="-無-"/>
    <s v="C00001"/>
    <x v="2"/>
    <s v="江苏京信电子有限公司(Cable)"/>
    <s v="자동차(조사)"/>
    <s v="AESSXF"/>
    <n v="100018869"/>
    <s v="AESSXF"/>
    <s v="0.5SQ"/>
    <s v="B"/>
    <s v="NPS"/>
    <n v="10000"/>
    <s v="완제품"/>
    <s v="AESSXF 0.5SQ(완제품)"/>
    <s v="A/R송장 (IN)"/>
    <n v="20000"/>
    <s v="M"/>
    <n v="96.34"/>
    <n v="0.5"/>
    <n v="10032"/>
  </r>
  <r>
    <x v="3"/>
    <s v="顾客"/>
    <s v="內需"/>
    <s v="-無-"/>
    <s v="C00001"/>
    <x v="2"/>
    <s v="江苏京信电子有限公司(Cable)"/>
    <s v="자동차(조사)"/>
    <s v="AESSXF"/>
    <n v="100018879"/>
    <s v="AESSXF"/>
    <s v="0.5SQ"/>
    <s v="L"/>
    <s v="NPS"/>
    <n v="10000"/>
    <s v="완제품"/>
    <s v="AESSXF 0.5SQ(완제품)"/>
    <s v="A/R송장 (IN)"/>
    <n v="10000"/>
    <s v="M"/>
    <n v="48.17"/>
    <n v="0.5"/>
    <n v="5016"/>
  </r>
  <r>
    <x v="3"/>
    <s v="顾客"/>
    <s v="內需"/>
    <s v="-無-"/>
    <s v="C00001"/>
    <x v="2"/>
    <s v="江苏京信电子有限公司(Cable)"/>
    <s v="자동차(조사)"/>
    <s v="AESSXF"/>
    <n v="100003948"/>
    <s v="AESSXF"/>
    <s v="0.75SQ"/>
    <s v="L/B"/>
    <m/>
    <n v="1000"/>
    <s v="완제품"/>
    <s v="AESSXF 0.75SQ(완제품)"/>
    <s v="A/R송장 (IN)"/>
    <n v="6000"/>
    <s v="M"/>
    <n v="42.36"/>
    <n v="0.69"/>
    <n v="4143"/>
  </r>
  <r>
    <x v="3"/>
    <s v="顾客"/>
    <s v="內需"/>
    <s v="-無-"/>
    <s v="C00001"/>
    <x v="2"/>
    <s v="江苏京信电子有限公司(Cable)"/>
    <s v="자동차(조사)"/>
    <s v="AESSXF"/>
    <n v="100003845"/>
    <s v="AESSXF"/>
    <s v="0.5SQ"/>
    <s v="L/W"/>
    <m/>
    <n v="1000"/>
    <s v="완제품"/>
    <s v="AESSXF 0.5SQ(완제품)"/>
    <s v="A/R송장 (IN)"/>
    <n v="4900"/>
    <s v="M"/>
    <n v="23.6"/>
    <n v="0.5"/>
    <n v="2457.84"/>
  </r>
  <r>
    <x v="3"/>
    <s v="顾客"/>
    <s v="內需"/>
    <s v="-無-"/>
    <s v="C00001"/>
    <x v="2"/>
    <s v="江苏京信电子有限公司(Cable)"/>
    <s v="자동차(조사)"/>
    <s v="AESSXF"/>
    <n v="100003792"/>
    <s v="AESSXF"/>
    <s v="0.5SQ"/>
    <s v="B/L"/>
    <m/>
    <n v="1000"/>
    <s v="완제품"/>
    <s v="AESSXF 0.5SQ(완제품)"/>
    <s v="A/R송장 (IN)"/>
    <n v="5000"/>
    <s v="M"/>
    <n v="24.09"/>
    <n v="0.5"/>
    <n v="2508"/>
  </r>
  <r>
    <x v="3"/>
    <s v="顾客"/>
    <s v="內需"/>
    <s v="-無-"/>
    <s v="C00001"/>
    <x v="2"/>
    <s v="江苏京信电子有限公司(Cable)"/>
    <s v="자동차(조사)"/>
    <s v="AESSXF"/>
    <n v="100003977"/>
    <s v="AESSXF"/>
    <s v="0.75SQ"/>
    <s v="W/B"/>
    <m/>
    <n v="1000"/>
    <s v="완제품"/>
    <s v="AESSXF 0.75SQ(완제품)"/>
    <s v="A/R송장 (IN)"/>
    <n v="2000"/>
    <s v="M"/>
    <n v="14.12"/>
    <n v="0.69"/>
    <n v="1381"/>
  </r>
  <r>
    <x v="3"/>
    <s v="顾客"/>
    <s v="內需"/>
    <s v="-無-"/>
    <s v="C00001"/>
    <x v="2"/>
    <s v="江苏京信电子有限公司(Cable)"/>
    <s v="자동차(조사)"/>
    <s v="AESSXF"/>
    <n v="100003732"/>
    <s v="AESSXF"/>
    <s v="0.3SQ"/>
    <s v="O/B"/>
    <m/>
    <n v="1500"/>
    <s v="완제품"/>
    <s v="AESSXF 0.3SQ(완제품)"/>
    <s v="A/R송장 (IN)"/>
    <n v="1500"/>
    <s v="M"/>
    <n v="5.13"/>
    <n v="0.39"/>
    <n v="579.15"/>
  </r>
  <r>
    <x v="3"/>
    <s v="顾客"/>
    <s v="內需"/>
    <s v="-無-"/>
    <s v="C00001"/>
    <x v="2"/>
    <s v="江苏京信电子有限公司(Cable)"/>
    <s v="자동차(조사)"/>
    <s v="AESSXF"/>
    <n v="191000001"/>
    <s v="AESSXF"/>
    <s v="2SQ"/>
    <s v="W"/>
    <s v="NPS"/>
    <n v="3000"/>
    <s v="완제품"/>
    <s v="AESSXF 2SQ(완제품)"/>
    <s v="A/R송장 (IN)"/>
    <n v="3000"/>
    <s v="M"/>
    <n v="53.91"/>
    <n v="1.42"/>
    <n v="4261.5"/>
  </r>
  <r>
    <x v="3"/>
    <s v="顾客"/>
    <s v="內需"/>
    <s v="-無-"/>
    <s v="C00001"/>
    <x v="2"/>
    <s v="江苏京信电子有限公司(Cable)"/>
    <s v="자동차(조사)"/>
    <s v="AESSXF"/>
    <n v="100003732"/>
    <s v="AESSXF"/>
    <s v="0.3SQ"/>
    <s v="O/B"/>
    <m/>
    <n v="1500"/>
    <s v="완제품"/>
    <s v="AESSXF 0.3SQ(완제품)"/>
    <s v="A/R송장 (IN)"/>
    <n v="1500"/>
    <s v="M"/>
    <n v="5.13"/>
    <n v="0.39"/>
    <n v="579.15"/>
  </r>
  <r>
    <x v="3"/>
    <s v="顾客"/>
    <s v="內需"/>
    <s v="-無-"/>
    <s v="C00001"/>
    <x v="2"/>
    <s v="江苏京信电子有限公司(Cable)"/>
    <s v="자동차(조사)"/>
    <s v="AESSXF"/>
    <n v="100003918"/>
    <s v="AESSXF"/>
    <s v="0.75SQ"/>
    <s v="B"/>
    <m/>
    <n v="1000"/>
    <s v="완제품"/>
    <s v="AESSXF 0.75SQ(완제품)"/>
    <s v="A/R송장 (IN)"/>
    <n v="10000"/>
    <s v="M"/>
    <n v="70.599999999999994"/>
    <n v="0.69"/>
    <n v="6905"/>
  </r>
  <r>
    <x v="3"/>
    <s v="顾客"/>
    <s v="內需"/>
    <s v="-無-"/>
    <s v="C00001"/>
    <x v="2"/>
    <s v="江苏京信电子有限公司(Cable)"/>
    <s v="자동차(조사)"/>
    <s v="AESSXF"/>
    <n v="100004005"/>
    <s v="AESSXF"/>
    <s v="1.25SQ"/>
    <s v="B"/>
    <m/>
    <n v="500"/>
    <s v="완제품"/>
    <s v="AESSXF 1.25SQ(완제품)"/>
    <s v="A/R송장 (IN)"/>
    <n v="7000"/>
    <s v="M"/>
    <n v="81.48"/>
    <n v="0.95"/>
    <n v="6682.9"/>
  </r>
  <r>
    <x v="3"/>
    <s v="顾客"/>
    <s v="內需"/>
    <s v="-無-"/>
    <s v="C00001"/>
    <x v="2"/>
    <s v="江苏京信电子有限公司(Cable)"/>
    <s v="자동차(조사)"/>
    <s v="AESSXF"/>
    <n v="100004051"/>
    <s v="AESSXF"/>
    <s v="1.25SQ"/>
    <s v="R"/>
    <m/>
    <n v="500"/>
    <s v="완제품"/>
    <s v="AESSXF 1.25SQ(완제품)"/>
    <s v="A/R송장 (IN)"/>
    <n v="8000"/>
    <s v="M"/>
    <n v="93.12"/>
    <n v="0.95"/>
    <n v="7637.6"/>
  </r>
  <r>
    <x v="3"/>
    <s v="顾客"/>
    <s v="內需"/>
    <s v="-無-"/>
    <s v="C00001"/>
    <x v="2"/>
    <s v="江苏京信电子有限公司(Cable)"/>
    <s v="자동차(조사)"/>
    <s v="AESSXF"/>
    <n v="100003983"/>
    <s v="AESSXF"/>
    <s v="0.75SQ"/>
    <s v="W"/>
    <m/>
    <n v="1000"/>
    <s v="완제품"/>
    <s v="AESSXF 0.75SQ(완제품)"/>
    <s v="A/R송장 (IN)"/>
    <n v="1900"/>
    <s v="M"/>
    <n v="13.41"/>
    <n v="0.69"/>
    <n v="1311.95"/>
  </r>
  <r>
    <x v="3"/>
    <s v="顾客"/>
    <s v="內需"/>
    <s v="-無-"/>
    <s v="C00001"/>
    <x v="2"/>
    <s v="江苏京信电子有限公司(Cable)"/>
    <s v="자동차(조사)"/>
    <s v="AESSXF"/>
    <n v="100018869"/>
    <s v="AESSXF"/>
    <s v="0.5SQ"/>
    <s v="B"/>
    <s v="NPS"/>
    <n v="10000"/>
    <s v="완제품"/>
    <s v="AESSXF 0.5SQ(완제품)"/>
    <s v="A/R송장 (IN)"/>
    <n v="10000"/>
    <s v="M"/>
    <n v="48.17"/>
    <n v="0.5"/>
    <n v="5016"/>
  </r>
  <r>
    <x v="3"/>
    <s v="顾客"/>
    <s v="內需"/>
    <s v="-無-"/>
    <s v="C00001"/>
    <x v="2"/>
    <s v="江苏京信电子有限公司(Cable)"/>
    <s v="자동차(조사)"/>
    <s v="AESSXF"/>
    <n v="100004005"/>
    <s v="AESSXF"/>
    <s v="1.25SQ"/>
    <s v="B"/>
    <m/>
    <n v="500"/>
    <s v="완제품"/>
    <s v="AESSXF 1.25SQ(완제품)"/>
    <s v="A/R송장 (IN)"/>
    <n v="500"/>
    <s v="M"/>
    <n v="5.82"/>
    <n v="0.95"/>
    <n v="477.35"/>
  </r>
  <r>
    <x v="3"/>
    <s v="顾客"/>
    <s v="內需"/>
    <s v="-無-"/>
    <s v="C00001"/>
    <x v="2"/>
    <s v="江苏京信电子有限公司(Cable)"/>
    <s v="자동차(조사)"/>
    <s v="AESSXF"/>
    <n v="191000001"/>
    <s v="AESSXF"/>
    <s v="2SQ"/>
    <s v="W"/>
    <s v="NPS"/>
    <n v="3000"/>
    <s v="완제품"/>
    <s v="AESSXF 2SQ(완제품)"/>
    <s v="A/R송장 (IN)"/>
    <n v="3000"/>
    <s v="M"/>
    <n v="53.91"/>
    <n v="1.42"/>
    <n v="4261.5"/>
  </r>
  <r>
    <x v="3"/>
    <s v="顾客"/>
    <s v="內需"/>
    <s v="-無-"/>
    <s v="C00001"/>
    <x v="2"/>
    <s v="江苏京信电子有限公司(Cable)"/>
    <s v="자동차(조사)"/>
    <s v="AESSXF"/>
    <n v="100004026"/>
    <s v="AESSXF"/>
    <s v="1.25SQ"/>
    <s v="G"/>
    <m/>
    <n v="500"/>
    <s v="완제품"/>
    <s v="AESSXF 1.25SQ(완제품)"/>
    <s v="A/R송장 (IN)"/>
    <n v="7500"/>
    <s v="M"/>
    <n v="87.3"/>
    <n v="0.95"/>
    <n v="7160.25"/>
  </r>
  <r>
    <x v="3"/>
    <s v="顾客"/>
    <s v="內需"/>
    <s v="-無-"/>
    <s v="C00001"/>
    <x v="2"/>
    <s v="江苏京信电子有限公司(Cable)"/>
    <s v="자동차(조사)"/>
    <s v="AESSXF"/>
    <n v="100003977"/>
    <s v="AESSXF"/>
    <s v="0.75SQ"/>
    <s v="W/B"/>
    <m/>
    <n v="1000"/>
    <s v="완제품"/>
    <s v="AESSXF 0.75SQ(완제품)"/>
    <s v="A/R송장 (IN)"/>
    <n v="2000"/>
    <s v="M"/>
    <n v="14.12"/>
    <n v="0.69"/>
    <n v="1381"/>
  </r>
  <r>
    <x v="3"/>
    <s v="顾客"/>
    <s v="內需"/>
    <s v="-無-"/>
    <s v="C00001"/>
    <x v="2"/>
    <s v="江苏京信电子有限公司(Cable)"/>
    <s v="자동차(조사)"/>
    <s v="AESSXF"/>
    <n v="100004005"/>
    <s v="AESSXF"/>
    <s v="1.25SQ"/>
    <s v="B"/>
    <m/>
    <n v="500"/>
    <s v="완제품"/>
    <s v="AESSXF 1.25SQ(완제품)"/>
    <s v="A/R송장 (IN)"/>
    <n v="1500"/>
    <s v="M"/>
    <n v="17.46"/>
    <n v="0.95"/>
    <n v="1432.05"/>
  </r>
  <r>
    <x v="3"/>
    <s v="顾客"/>
    <s v="內需"/>
    <s v="-無-"/>
    <s v="C00001"/>
    <x v="2"/>
    <s v="江苏京信电子有限公司(Cable)"/>
    <s v="자동차(조사)"/>
    <s v="AESSXF"/>
    <n v="100003732"/>
    <s v="AESSXF"/>
    <s v="0.3SQ"/>
    <s v="O/B"/>
    <m/>
    <n v="1500"/>
    <s v="완제품"/>
    <s v="AESSXF 0.3SQ(완제품)"/>
    <s v="A/R송장 (IN)"/>
    <n v="6000"/>
    <s v="M"/>
    <n v="20.51"/>
    <n v="0.39"/>
    <n v="2316.6"/>
  </r>
  <r>
    <x v="3"/>
    <s v="顾客"/>
    <s v="內需"/>
    <s v="-無-"/>
    <s v="C00001"/>
    <x v="2"/>
    <s v="江苏京信电子有限公司(Cable)"/>
    <s v="자동차(조사)"/>
    <s v="AESSXF"/>
    <n v="100003845"/>
    <s v="AESSXF"/>
    <s v="0.5SQ"/>
    <s v="L/W"/>
    <m/>
    <n v="1000"/>
    <s v="완제품"/>
    <s v="AESSXF 0.5SQ(완제품)"/>
    <s v="A/R송장 (IN)"/>
    <n v="2000"/>
    <s v="M"/>
    <n v="9.6300000000000008"/>
    <n v="0.5"/>
    <n v="1003.2"/>
  </r>
  <r>
    <x v="3"/>
    <s v="顾客"/>
    <s v="內需"/>
    <s v="-無-"/>
    <s v="C00001"/>
    <x v="2"/>
    <s v="江苏京信电子有限公司(Cable)"/>
    <s v="자동차(조사)"/>
    <s v="AESSXF"/>
    <n v="100003792"/>
    <s v="AESSXF"/>
    <s v="0.5SQ"/>
    <s v="B/L"/>
    <m/>
    <n v="1000"/>
    <s v="완제품"/>
    <s v="AESSXF 0.5SQ(완제품)"/>
    <s v="A/R송장 (IN)"/>
    <n v="2000"/>
    <s v="M"/>
    <n v="9.6300000000000008"/>
    <n v="0.5"/>
    <n v="1003.2"/>
  </r>
  <r>
    <x v="3"/>
    <s v="顾客"/>
    <s v="內需"/>
    <s v="-無-"/>
    <s v="C00001"/>
    <x v="2"/>
    <s v="江苏京信电子有限公司(Cable)"/>
    <s v="자동차(조사)"/>
    <s v="AESSXF"/>
    <n v="100003948"/>
    <s v="AESSXF"/>
    <s v="0.75SQ"/>
    <s v="L/B"/>
    <m/>
    <n v="1000"/>
    <s v="완제품"/>
    <s v="AESSXF 0.75SQ(완제품)"/>
    <s v="A/R송장 (IN)"/>
    <n v="1000"/>
    <s v="M"/>
    <n v="7.06"/>
    <n v="0.69"/>
    <n v="690.5"/>
  </r>
  <r>
    <x v="3"/>
    <s v="顾客"/>
    <s v="內需"/>
    <s v="-無-"/>
    <s v="C00001"/>
    <x v="2"/>
    <s v="江苏京信电子有限公司(Cable)"/>
    <s v="자동차(조사)"/>
    <s v="AESSXF"/>
    <n v="100003948"/>
    <s v="AESSXF"/>
    <s v="0.75SQ"/>
    <s v="L/B"/>
    <m/>
    <n v="1000"/>
    <s v="완제품"/>
    <s v="AESSXF 0.75SQ(완제품)"/>
    <s v="A/R송장 (IN)"/>
    <n v="5000"/>
    <s v="M"/>
    <n v="35.299999999999997"/>
    <n v="0.69"/>
    <n v="3452.5"/>
  </r>
  <r>
    <x v="3"/>
    <s v="顾客"/>
    <s v="內需"/>
    <s v="-無-"/>
    <s v="C00001"/>
    <x v="2"/>
    <s v="江苏京信电子有限公司(Cable)"/>
    <s v="자동차(조사)"/>
    <s v="AESSXF"/>
    <n v="100003955"/>
    <s v="AESSXF"/>
    <s v="0.75SQ"/>
    <s v="L"/>
    <m/>
    <n v="1000"/>
    <s v="완제품"/>
    <s v="AESSXF 0.75SQ(완제품)"/>
    <s v="A/R송장 (IN)"/>
    <n v="11950"/>
    <s v="M"/>
    <n v="84.37"/>
    <n v="0.69"/>
    <n v="8251.48"/>
  </r>
  <r>
    <x v="3"/>
    <s v="顾客"/>
    <s v="內需"/>
    <s v="-無-"/>
    <s v="C00001"/>
    <x v="2"/>
    <s v="江苏京信电子有限公司(Cable)"/>
    <s v="자동차(조사)"/>
    <s v="AESSXF"/>
    <n v="100003837"/>
    <s v="AESSXF"/>
    <s v="0.5SQ"/>
    <s v="L/B"/>
    <m/>
    <n v="1000"/>
    <s v="완제품"/>
    <s v="AESSXF 0.5SQ(완제품)"/>
    <s v="A/R송장 (IN)"/>
    <n v="4000"/>
    <s v="M"/>
    <n v="19.27"/>
    <n v="0.5"/>
    <n v="2006.4"/>
  </r>
  <r>
    <x v="3"/>
    <s v="顾客"/>
    <s v="內需"/>
    <s v="-無-"/>
    <s v="C00001"/>
    <x v="2"/>
    <s v="江苏京信电子有限公司(Cable)"/>
    <s v="자동차(조사)"/>
    <s v="AESSXF"/>
    <n v="100004057"/>
    <s v="AESSXF"/>
    <s v="1.25SQ"/>
    <s v="W/B"/>
    <m/>
    <n v="500"/>
    <s v="완제품"/>
    <s v="AESSXF 1.25SQ(완제품)"/>
    <s v="A/R송장 (IN)"/>
    <n v="2000"/>
    <s v="M"/>
    <n v="23.28"/>
    <n v="0.95"/>
    <n v="1909.4"/>
  </r>
  <r>
    <x v="3"/>
    <s v="顾客"/>
    <s v="內需"/>
    <s v="-無-"/>
    <s v="C00001"/>
    <x v="2"/>
    <s v="江苏京信电子有限公司(Cable)"/>
    <s v="자동차(조사)"/>
    <s v="AESSXF"/>
    <n v="100003955"/>
    <s v="AESSXF"/>
    <s v="0.75SQ"/>
    <s v="L"/>
    <m/>
    <n v="1000"/>
    <s v="완제품"/>
    <s v="AESSXF 0.75SQ(완제품)"/>
    <s v="A/R송장 (IN)"/>
    <n v="1000"/>
    <s v="M"/>
    <n v="7.06"/>
    <n v="0.69"/>
    <n v="690.5"/>
  </r>
  <r>
    <x v="3"/>
    <s v="顾客"/>
    <s v="內需"/>
    <s v="-無-"/>
    <s v="C00001"/>
    <x v="2"/>
    <s v="江苏京信电子有限公司(Cable)"/>
    <s v="자동차(조사)"/>
    <s v="AESSXF"/>
    <n v="100003837"/>
    <s v="AESSXF"/>
    <s v="0.5SQ"/>
    <s v="L/B"/>
    <m/>
    <n v="1000"/>
    <s v="완제품"/>
    <s v="AESSXF 0.5SQ(완제품)"/>
    <s v="A/R송장 (IN)"/>
    <n v="1000"/>
    <s v="M"/>
    <n v="4.82"/>
    <n v="0.5"/>
    <n v="501.6"/>
  </r>
  <r>
    <x v="3"/>
    <s v="顾客"/>
    <s v="內需"/>
    <s v="-無-"/>
    <s v="C00001"/>
    <x v="2"/>
    <s v="江苏京信电子有限公司(Cable)"/>
    <s v="자동차(조사)"/>
    <s v="AESSXF"/>
    <n v="191000000"/>
    <s v="AESSXF"/>
    <s v="2SQ"/>
    <s v="R"/>
    <s v="NPS"/>
    <n v="3000"/>
    <s v="완제품"/>
    <s v="AESSXF 2SQ(완제품)"/>
    <s v="A/R송장 (IN)"/>
    <n v="9000"/>
    <s v="M"/>
    <n v="161.72999999999999"/>
    <n v="1.42"/>
    <n v="12784.5"/>
  </r>
  <r>
    <x v="3"/>
    <s v="顾客"/>
    <s v="內需"/>
    <s v="-無-"/>
    <s v="C00001"/>
    <x v="2"/>
    <s v="江苏京信电子有限公司(Cable)"/>
    <s v="자동차(조사)"/>
    <s v="AESSXF"/>
    <n v="100004113"/>
    <s v="AESSXF"/>
    <s v="2.5SQ"/>
    <s v="B"/>
    <m/>
    <n v="400"/>
    <s v="완제품"/>
    <s v="AESSXF 2.5SQ(완제품)"/>
    <s v="A/R송장 (IN)"/>
    <n v="4600"/>
    <s v="M"/>
    <n v="110.03"/>
    <n v="1.87"/>
    <n v="8602.92"/>
  </r>
  <r>
    <x v="3"/>
    <s v="顾客"/>
    <s v="內需"/>
    <s v="-無-"/>
    <s v="C00001"/>
    <x v="2"/>
    <s v="江苏京信电子有限公司(Cable)"/>
    <s v="자동차(조사)"/>
    <s v="AESSXF"/>
    <n v="100003955"/>
    <s v="AESSXF"/>
    <s v="0.75SQ"/>
    <s v="L"/>
    <m/>
    <n v="1000"/>
    <s v="완제품"/>
    <s v="AESSXF 0.75SQ(완제품)"/>
    <s v="A/R송장 (IN)"/>
    <n v="10000"/>
    <s v="M"/>
    <n v="70.599999999999994"/>
    <n v="0.69"/>
    <n v="6905"/>
  </r>
  <r>
    <x v="3"/>
    <s v="顾客"/>
    <s v="內需"/>
    <s v="-無-"/>
    <s v="C00001"/>
    <x v="2"/>
    <s v="江苏京信电子有限公司(Cable)"/>
    <s v="자동차(조사)"/>
    <s v="AESSXF"/>
    <n v="100003837"/>
    <s v="AESSXF"/>
    <s v="0.5SQ"/>
    <s v="L/B"/>
    <m/>
    <n v="1000"/>
    <s v="완제품"/>
    <s v="AESSXF 0.5SQ(완제품)"/>
    <s v="A/R송장 (IN)"/>
    <n v="5000"/>
    <s v="M"/>
    <n v="24.09"/>
    <n v="0.5"/>
    <n v="2508"/>
  </r>
  <r>
    <x v="3"/>
    <s v="顾客"/>
    <s v="內需"/>
    <s v="-無-"/>
    <s v="C00001"/>
    <x v="2"/>
    <s v="江苏京信电子有限公司(Cable)"/>
    <s v="자동차(조사)"/>
    <s v="AESSXF"/>
    <n v="100004057"/>
    <s v="AESSXF"/>
    <s v="1.25SQ"/>
    <s v="W/B"/>
    <m/>
    <n v="500"/>
    <s v="완제품"/>
    <s v="AESSXF 1.25SQ(완제품)"/>
    <s v="A/R송장 (IN)"/>
    <n v="1000"/>
    <s v="M"/>
    <n v="11.64"/>
    <n v="0.95"/>
    <n v="954.7"/>
  </r>
  <r>
    <x v="3"/>
    <s v="顾客"/>
    <s v="內需"/>
    <s v="-無-"/>
    <s v="C00001"/>
    <x v="2"/>
    <s v="江苏京信电子有限公司(Cable)"/>
    <s v="자동차(조사)"/>
    <s v="AESSXF"/>
    <n v="100004057"/>
    <s v="AESSXF"/>
    <s v="1.25SQ"/>
    <s v="W/B"/>
    <m/>
    <n v="500"/>
    <s v="완제품"/>
    <s v="AESSXF 1.25SQ(완제품)"/>
    <s v="A/R송장 (IN)"/>
    <n v="2000"/>
    <s v="M"/>
    <n v="23.28"/>
    <n v="0.95"/>
    <n v="1909.4"/>
  </r>
  <r>
    <x v="3"/>
    <s v="顾客"/>
    <s v="內需"/>
    <s v="-無-"/>
    <s v="C00001"/>
    <x v="2"/>
    <s v="江苏京信电子有限公司(Cable)"/>
    <s v="자동차(조사)"/>
    <s v="AESSXF"/>
    <n v="100003746"/>
    <s v="AESSXF"/>
    <s v="0.3SQ"/>
    <s v="L/B"/>
    <m/>
    <n v="1500"/>
    <s v="완제품"/>
    <s v="AESSXF 0.3SQ(완제품)"/>
    <s v="A/R송장 (IN)"/>
    <n v="1500"/>
    <s v="M"/>
    <n v="5.13"/>
    <n v="0.39"/>
    <n v="579.15"/>
  </r>
  <r>
    <x v="3"/>
    <s v="顾客"/>
    <s v="內需"/>
    <s v="-無-"/>
    <s v="C00001"/>
    <x v="2"/>
    <s v="江苏京信电子有限公司(Cable)"/>
    <s v="자동차(조사)"/>
    <s v="AESSXF"/>
    <n v="100003900"/>
    <s v="AESSXF"/>
    <s v="0.5SQ"/>
    <s v="Y"/>
    <m/>
    <n v="1000"/>
    <s v="완제품"/>
    <s v="AESSXF 0.5SQ(완제품)"/>
    <s v="A/R송장 (IN)"/>
    <n v="16000"/>
    <s v="M"/>
    <n v="77.069999999999993"/>
    <n v="0.5"/>
    <n v="8025.6"/>
  </r>
  <r>
    <x v="3"/>
    <s v="顾客"/>
    <s v="內需"/>
    <s v="-無-"/>
    <s v="C00001"/>
    <x v="2"/>
    <s v="江苏京信电子有限公司(Cable)"/>
    <s v="자동차(조사)"/>
    <s v="AESSXF"/>
    <n v="100003808"/>
    <s v="AESSXF"/>
    <s v="0.5SQ"/>
    <s v="Br"/>
    <m/>
    <n v="1000"/>
    <s v="완제품"/>
    <s v="AESSXF 0.5SQ(완제품)"/>
    <s v="A/R송장 (IN)"/>
    <n v="12000"/>
    <s v="M"/>
    <n v="57.8"/>
    <n v="0.5"/>
    <n v="6019.2"/>
  </r>
  <r>
    <x v="3"/>
    <s v="顾客"/>
    <s v="內需"/>
    <s v="-無-"/>
    <s v="C00001"/>
    <x v="2"/>
    <s v="江苏京信电子有限公司(Cable)"/>
    <s v="자동차(조사)"/>
    <s v="AESSXF"/>
    <n v="100003926"/>
    <s v="AESSXF"/>
    <s v="0.75SQ"/>
    <s v="Br"/>
    <m/>
    <n v="1000"/>
    <s v="완제품"/>
    <s v="AESSXF 0.75SQ(완제품)"/>
    <s v="A/R송장 (IN)"/>
    <n v="12850"/>
    <s v="M"/>
    <n v="90.72"/>
    <n v="0.69"/>
    <n v="8872.93"/>
  </r>
  <r>
    <x v="3"/>
    <s v="顾客"/>
    <s v="內需"/>
    <s v="-無-"/>
    <s v="C00001"/>
    <x v="2"/>
    <s v="江苏京信电子有限公司(Cable)"/>
    <s v="자동차(조사)"/>
    <s v="AESSXF"/>
    <n v="100003801"/>
    <s v="AESSXF"/>
    <s v="0.5SQ"/>
    <s v="Br/O"/>
    <m/>
    <n v="1000"/>
    <s v="완제품"/>
    <s v="AESSXF 0.5SQ(완제품)"/>
    <s v="A/R송장 (IN)"/>
    <n v="1000"/>
    <s v="M"/>
    <n v="4.82"/>
    <n v="0.5"/>
    <n v="501.6"/>
  </r>
  <r>
    <x v="3"/>
    <s v="顾客"/>
    <s v="內需"/>
    <s v="-無-"/>
    <s v="C00001"/>
    <x v="2"/>
    <s v="江苏京信电子有限公司(Cable)"/>
    <s v="자동차(조사)"/>
    <s v="AESSXF"/>
    <n v="100003799"/>
    <s v="AESSXF"/>
    <s v="0.5SQ"/>
    <s v="Br/B"/>
    <m/>
    <n v="1000"/>
    <s v="완제품"/>
    <s v="AESSXF 0.5SQ(완제품)"/>
    <s v="A/R송장 (IN)"/>
    <n v="1000"/>
    <s v="M"/>
    <n v="4.82"/>
    <n v="0.5"/>
    <n v="501.6"/>
  </r>
  <r>
    <x v="3"/>
    <s v="顾客"/>
    <s v="內需"/>
    <s v="-無-"/>
    <s v="C00001"/>
    <x v="2"/>
    <s v="江苏京信电子有限公司(Cable)"/>
    <s v="자동차(조사)"/>
    <s v="AESSXF"/>
    <n v="100003758"/>
    <s v="AESSXF"/>
    <s v="0.3SQ"/>
    <s v="P"/>
    <m/>
    <n v="1500"/>
    <s v="완제품"/>
    <s v="AESSXF 0.3SQ(완제품)"/>
    <s v="A/R송장 (IN)"/>
    <n v="4500"/>
    <s v="M"/>
    <n v="15.38"/>
    <n v="0.39"/>
    <n v="1737.45"/>
  </r>
  <r>
    <x v="3"/>
    <s v="顾客"/>
    <s v="內需"/>
    <s v="-無-"/>
    <s v="C00001"/>
    <x v="2"/>
    <s v="江苏京信电子有限公司(Cable)"/>
    <s v="자동차(조사)"/>
    <s v="AESSXF"/>
    <n v="100003749"/>
    <s v="AESSXF"/>
    <s v="0.3SQ"/>
    <s v="L/O"/>
    <m/>
    <n v="1500"/>
    <s v="완제품"/>
    <s v="AESSXF 0.3SQ(완제품)"/>
    <s v="A/R송장 (IN)"/>
    <n v="1500"/>
    <s v="M"/>
    <n v="5.13"/>
    <n v="0.39"/>
    <n v="579.15"/>
  </r>
  <r>
    <x v="3"/>
    <s v="顾客"/>
    <s v="內需"/>
    <s v="-無-"/>
    <s v="C00001"/>
    <x v="2"/>
    <s v="江苏京信电子有限公司(Cable)"/>
    <s v="자동차(조사)"/>
    <s v="AESSXF"/>
    <n v="100003968"/>
    <s v="AESSXF"/>
    <s v="0.75SQ"/>
    <s v="R/W"/>
    <m/>
    <n v="1000"/>
    <s v="완제품"/>
    <s v="AESSXF 0.75SQ(완제품)"/>
    <s v="A/R송장 (IN)"/>
    <n v="1000"/>
    <s v="M"/>
    <n v="7.06"/>
    <n v="0.69"/>
    <n v="690.5"/>
  </r>
  <r>
    <x v="3"/>
    <s v="顾客"/>
    <s v="內需"/>
    <s v="-無-"/>
    <s v="C00001"/>
    <x v="2"/>
    <s v="江苏京信电子有限公司(Cable)"/>
    <s v="자동차(조사)"/>
    <s v="AESSXF"/>
    <n v="100003895"/>
    <s v="AESSXF"/>
    <s v="0.5SQ"/>
    <s v="Y/O"/>
    <m/>
    <n v="1000"/>
    <s v="완제품"/>
    <s v="AESSXF 0.5SQ(완제품)"/>
    <s v="A/R송장 (IN)"/>
    <n v="1000"/>
    <s v="M"/>
    <n v="4.82"/>
    <n v="0.5"/>
    <n v="501.6"/>
  </r>
  <r>
    <x v="3"/>
    <s v="顾客"/>
    <s v="內需"/>
    <s v="-無-"/>
    <s v="C00001"/>
    <x v="2"/>
    <s v="江苏京信电子有限公司(Cable)"/>
    <s v="자동차(조사)"/>
    <s v="AESSXF"/>
    <n v="100003910"/>
    <s v="AESSXF"/>
    <s v="0.75SQ"/>
    <s v="B/O"/>
    <m/>
    <n v="1000"/>
    <s v="완제품"/>
    <s v="AESSXF 0.75SQ(완제품)"/>
    <s v="A/R송장 (IN)"/>
    <n v="1000"/>
    <s v="M"/>
    <n v="7.06"/>
    <n v="0.69"/>
    <n v="690.5"/>
  </r>
  <r>
    <x v="3"/>
    <s v="顾客"/>
    <s v="內需"/>
    <s v="-無-"/>
    <s v="C00001"/>
    <x v="2"/>
    <s v="江苏京信电子有限公司(Cable)"/>
    <s v="자동차(조사)"/>
    <s v="AESSXF"/>
    <n v="100003866"/>
    <s v="AESSXF"/>
    <s v="0.5SQ"/>
    <s v="R/O"/>
    <m/>
    <n v="1000"/>
    <s v="완제품"/>
    <s v="AESSXF 0.5SQ(완제품)"/>
    <s v="A/R송장 (IN)"/>
    <n v="2000"/>
    <s v="M"/>
    <n v="9.6300000000000008"/>
    <n v="0.5"/>
    <n v="1003.2"/>
  </r>
  <r>
    <x v="3"/>
    <s v="顾客"/>
    <s v="內需"/>
    <s v="-無-"/>
    <s v="C00001"/>
    <x v="2"/>
    <s v="江苏京信电子有限公司(Cable)"/>
    <s v="자동차(조사)"/>
    <s v="AESSXF"/>
    <n v="100003850"/>
    <s v="AESSXF"/>
    <s v="0.5SQ"/>
    <s v="P/B"/>
    <m/>
    <n v="1000"/>
    <s v="완제품"/>
    <s v="AESSXF 0.5SQ(완제품)"/>
    <s v="A/R송장 (IN)"/>
    <n v="1000"/>
    <s v="M"/>
    <n v="4.82"/>
    <n v="0.5"/>
    <n v="501.6"/>
  </r>
  <r>
    <x v="3"/>
    <s v="顾客"/>
    <s v="內需"/>
    <s v="-無-"/>
    <s v="C00001"/>
    <x v="2"/>
    <s v="江苏京信电子有限公司(Cable)"/>
    <s v="자동차(조사)"/>
    <s v="AESSXF"/>
    <n v="100003881"/>
    <s v="AESSXF"/>
    <s v="0.5SQ"/>
    <s v="W/B"/>
    <m/>
    <n v="1000"/>
    <s v="완제품"/>
    <s v="AESSXF 0.5SQ(완제품)"/>
    <s v="A/R송장 (IN)"/>
    <n v="4000"/>
    <s v="M"/>
    <n v="19.27"/>
    <n v="0.5"/>
    <n v="2006.4"/>
  </r>
  <r>
    <x v="3"/>
    <s v="顾客"/>
    <s v="內需"/>
    <s v="-無-"/>
    <s v="C00001"/>
    <x v="2"/>
    <s v="江苏京信电子有限公司(Cable)"/>
    <s v="자동차(조사)"/>
    <s v="AESSXF"/>
    <n v="100004083"/>
    <s v="AESSXF"/>
    <s v="2SQ"/>
    <s v="G"/>
    <m/>
    <n v="500"/>
    <s v="완제품"/>
    <s v="AESSXF 2SQ(완제품)"/>
    <s v="A/R송장 (IN)"/>
    <n v="500"/>
    <s v="M"/>
    <n v="8.99"/>
    <n v="1.42"/>
    <n v="710.25"/>
  </r>
  <r>
    <x v="3"/>
    <s v="顾客"/>
    <s v="內需"/>
    <s v="-無-"/>
    <s v="C00001"/>
    <x v="2"/>
    <s v="江苏京信电子有限公司(Cable)"/>
    <s v="자동차(조사)"/>
    <s v="AESSXF"/>
    <n v="100004125"/>
    <s v="AESSXF"/>
    <s v="2.5SQ"/>
    <s v="W"/>
    <m/>
    <n v="400"/>
    <s v="완제품"/>
    <s v="AESSXF 2.5SQ(완제품)"/>
    <s v="A/R송장 (IN)"/>
    <n v="400"/>
    <s v="M"/>
    <n v="9.57"/>
    <n v="1.87"/>
    <n v="748.08"/>
  </r>
  <r>
    <x v="3"/>
    <s v="顾客"/>
    <s v="內需"/>
    <s v="-無-"/>
    <s v="C00001"/>
    <x v="2"/>
    <s v="江苏京信电子有限公司(Cable)"/>
    <s v="자동차(조사)"/>
    <s v="AESSXF"/>
    <n v="100003933"/>
    <s v="AESSXF"/>
    <s v="0.75SQ"/>
    <s v="O"/>
    <m/>
    <n v="1000"/>
    <s v="완제품"/>
    <s v="AESSXF 0.75SQ(완제품)"/>
    <s v="A/R송장 (IN)"/>
    <n v="3000"/>
    <s v="M"/>
    <n v="21.18"/>
    <n v="0.69"/>
    <n v="2071.5"/>
  </r>
  <r>
    <x v="3"/>
    <s v="顾客"/>
    <s v="內需"/>
    <s v="-無-"/>
    <s v="C00001"/>
    <x v="2"/>
    <s v="江苏京信电子有限公司(Cable)"/>
    <s v="자동차(조사)"/>
    <s v="AESSXF"/>
    <n v="100004122"/>
    <s v="AESSXF"/>
    <s v="2.5SQ"/>
    <s v="R"/>
    <m/>
    <n v="400"/>
    <s v="완제품"/>
    <s v="AESSXF 2.5SQ(완제품)"/>
    <s v="A/R송장 (IN)"/>
    <n v="800"/>
    <s v="M"/>
    <n v="19.14"/>
    <n v="1.87"/>
    <n v="1496.16"/>
  </r>
  <r>
    <x v="3"/>
    <s v="顾客"/>
    <s v="內需"/>
    <s v="-無-"/>
    <s v="C00001"/>
    <x v="2"/>
    <s v="江苏京信电子有限公司(Cable)"/>
    <s v="자동차(조사)"/>
    <s v="AESSXF"/>
    <n v="100003745"/>
    <s v="AESSXF"/>
    <s v="0.3SQ"/>
    <s v="G"/>
    <s v="NPS"/>
    <n v="12000"/>
    <s v="완제품"/>
    <s v="AESSXF 0.3SQ(완제품)"/>
    <s v="A/R송장 (IN)"/>
    <n v="12000"/>
    <s v="M"/>
    <n v="41.02"/>
    <n v="0.39"/>
    <n v="4633.2"/>
  </r>
  <r>
    <x v="3"/>
    <s v="顾客"/>
    <s v="內需"/>
    <s v="-無-"/>
    <s v="C00001"/>
    <x v="2"/>
    <s v="江苏京信电子有限公司(Cable)"/>
    <s v="자동차(조사)"/>
    <s v="AESSXF"/>
    <n v="100003892"/>
    <s v="AESSXF"/>
    <s v="0.5SQ"/>
    <s v="Y/B"/>
    <m/>
    <n v="1000"/>
    <s v="완제품"/>
    <s v="AESSXF 0.5SQ(완제품)"/>
    <s v="A/R송장 (IN)"/>
    <n v="1000"/>
    <s v="M"/>
    <n v="4.82"/>
    <n v="0.5"/>
    <n v="501.6"/>
  </r>
  <r>
    <x v="3"/>
    <s v="顾客"/>
    <s v="內需"/>
    <s v="-無-"/>
    <s v="C00001"/>
    <x v="2"/>
    <s v="江苏京信电子有限公司(Cable)"/>
    <s v="자동차(조사)"/>
    <s v="AESSXF"/>
    <n v="100003769"/>
    <s v="AESSXF"/>
    <s v="0.3SQ"/>
    <s v="W/B"/>
    <m/>
    <n v="1500"/>
    <s v="완제품"/>
    <s v="AESSXF 0.3SQ(완제품)"/>
    <s v="A/R송장 (IN)"/>
    <n v="1500"/>
    <s v="M"/>
    <n v="5.13"/>
    <n v="0.39"/>
    <n v="579.15"/>
  </r>
  <r>
    <x v="3"/>
    <s v="顾客"/>
    <s v="內需"/>
    <s v="-無-"/>
    <s v="C00001"/>
    <x v="2"/>
    <s v="江苏京信电子有限公司(Cable)"/>
    <s v="자동차(조사)"/>
    <s v="AESSXF"/>
    <n v="100003745"/>
    <s v="AESSXF"/>
    <s v="0.3SQ"/>
    <s v="G"/>
    <s v="NPS"/>
    <n v="12000"/>
    <s v="완제품"/>
    <s v="AESSXF 0.3SQ(완제품)"/>
    <s v="A/R송장 (IN)"/>
    <n v="36000"/>
    <s v="M"/>
    <n v="123.05"/>
    <n v="0.39"/>
    <n v="13899.6"/>
  </r>
  <r>
    <x v="3"/>
    <s v="顾客"/>
    <s v="內需"/>
    <s v="-無-"/>
    <s v="C00001"/>
    <x v="2"/>
    <s v="江苏京信电子有限公司(Cable)"/>
    <s v="자동차(조사)"/>
    <s v="AESSXF"/>
    <n v="100003769"/>
    <s v="AESSXF"/>
    <s v="0.3SQ"/>
    <s v="W/B"/>
    <m/>
    <n v="1500"/>
    <s v="완제품"/>
    <s v="AESSXF 0.3SQ(완제품)"/>
    <s v="A/R송장 (IN)"/>
    <n v="6000"/>
    <s v="M"/>
    <n v="20.51"/>
    <n v="0.39"/>
    <n v="2316.6"/>
  </r>
  <r>
    <x v="3"/>
    <s v="顾客"/>
    <s v="內需"/>
    <s v="-無-"/>
    <s v="C00001"/>
    <x v="2"/>
    <s v="江苏京信电子有限公司(Cable)"/>
    <s v="자동차(조사)"/>
    <s v="AESSXF"/>
    <n v="100003760"/>
    <s v="AESSXF"/>
    <s v="0.3SQ"/>
    <s v="R/B"/>
    <m/>
    <n v="1500"/>
    <s v="완제품"/>
    <s v="AESSXF 0.3SQ(완제품)"/>
    <s v="A/R송장 (IN)"/>
    <n v="4500"/>
    <s v="M"/>
    <n v="15.38"/>
    <n v="0.39"/>
    <n v="1737.45"/>
  </r>
  <r>
    <x v="3"/>
    <s v="顾客"/>
    <s v="內需"/>
    <s v="-無-"/>
    <s v="C00001"/>
    <x v="2"/>
    <s v="江苏京信电子有限公司(Cable)"/>
    <s v="자동차(조사)"/>
    <s v="AESSXF"/>
    <n v="100003715"/>
    <s v="AESSXF"/>
    <s v="0.3SQ"/>
    <s v="Gr/B"/>
    <m/>
    <n v="1500"/>
    <s v="완제품"/>
    <s v="AESSXF(G) 0.3SQ(완제품)"/>
    <s v="A/R송장 (IN)"/>
    <n v="4500"/>
    <s v="M"/>
    <n v="15.38"/>
    <n v="0.39"/>
    <n v="1737.45"/>
  </r>
  <r>
    <x v="3"/>
    <s v="顾客"/>
    <s v="內需"/>
    <s v="-無-"/>
    <s v="C00001"/>
    <x v="2"/>
    <s v="江苏京信电子有限公司(Cable)"/>
    <s v="자동차(조사)"/>
    <s v="AESSXF"/>
    <n v="100004077"/>
    <s v="AESSXF"/>
    <s v="2SQ"/>
    <s v="Br"/>
    <m/>
    <n v="500"/>
    <s v="완제품"/>
    <s v="AESSXF 2SQ(완제품)"/>
    <s v="A/R송장 (IN)"/>
    <n v="2500"/>
    <s v="M"/>
    <n v="44.93"/>
    <n v="1.42"/>
    <n v="3551.25"/>
  </r>
  <r>
    <x v="3"/>
    <s v="顾客"/>
    <s v="內需"/>
    <s v="-無-"/>
    <s v="C00001"/>
    <x v="2"/>
    <s v="江苏京信电子有限公司(Cable)"/>
    <s v="자동차(조사)"/>
    <s v="AESSXF"/>
    <n v="100003892"/>
    <s v="AESSXF"/>
    <s v="0.5SQ"/>
    <s v="Y/B"/>
    <m/>
    <n v="1000"/>
    <s v="완제품"/>
    <s v="AESSXF 0.5SQ(완제품)"/>
    <s v="A/R송장 (IN)"/>
    <n v="2000"/>
    <s v="M"/>
    <n v="9.6300000000000008"/>
    <n v="0.5"/>
    <n v="1003.2"/>
  </r>
  <r>
    <x v="3"/>
    <s v="顾客"/>
    <s v="內需"/>
    <s v="-無-"/>
    <s v="C00001"/>
    <x v="2"/>
    <s v="江苏京信电子有限公司(Cable)"/>
    <s v="자동차(조사)"/>
    <s v="AESSXF"/>
    <n v="100003999"/>
    <s v="AESSXF"/>
    <s v="1.25SQ"/>
    <s v="B/O"/>
    <m/>
    <n v="500"/>
    <s v="완제품"/>
    <s v="AESSXF 1.25SQ(완제품)"/>
    <s v="A/R송장 (IN)"/>
    <n v="1000"/>
    <s v="M"/>
    <n v="11.64"/>
    <n v="0.95"/>
    <n v="954.7"/>
  </r>
  <r>
    <x v="3"/>
    <s v="顾客"/>
    <s v="內需"/>
    <s v="-無-"/>
    <s v="C00001"/>
    <x v="2"/>
    <s v="江苏京信电子有限公司(Cable)"/>
    <s v="자동차(조사)"/>
    <s v="AESSXF"/>
    <n v="100003871"/>
    <s v="AESSXF"/>
    <s v="0.5SQ"/>
    <s v="R"/>
    <m/>
    <n v="1000"/>
    <s v="완제품"/>
    <s v="AESSXF 0.5SQ(완제품)"/>
    <s v="A/R송장 (IN)"/>
    <n v="4000"/>
    <s v="M"/>
    <n v="19.27"/>
    <n v="0.5"/>
    <n v="2006.4"/>
  </r>
  <r>
    <x v="3"/>
    <s v="顾客"/>
    <s v="內需"/>
    <s v="-無-"/>
    <s v="C00001"/>
    <x v="2"/>
    <s v="江苏京信电子有限公司(Cable)"/>
    <s v="자동차(조사)"/>
    <s v="AESSXF"/>
    <n v="100003780"/>
    <s v="AESSXF"/>
    <s v="0.3SQ"/>
    <s v="Y"/>
    <m/>
    <n v="1500"/>
    <s v="완제품"/>
    <s v="AESSXF 0.3SQ(완제품)"/>
    <s v="A/R송장 (IN)"/>
    <n v="3000"/>
    <s v="M"/>
    <n v="10.25"/>
    <n v="0.39"/>
    <n v="1158.3"/>
  </r>
  <r>
    <x v="3"/>
    <s v="顾客"/>
    <s v="內需"/>
    <s v="-無-"/>
    <s v="C00001"/>
    <x v="2"/>
    <s v="江苏京信电子有限公司(Cable)"/>
    <s v="자동차(조사)"/>
    <s v="AESSXF"/>
    <n v="100003752"/>
    <s v="AESSXF"/>
    <s v="0.3SQ"/>
    <s v="L"/>
    <m/>
    <n v="1500"/>
    <s v="완제품"/>
    <s v="AESSXF 0.3SQ(완제품)"/>
    <s v="A/R송장 (IN)"/>
    <n v="4300"/>
    <s v="M"/>
    <n v="14.7"/>
    <n v="0.39"/>
    <n v="1660.23"/>
  </r>
  <r>
    <x v="3"/>
    <s v="顾客"/>
    <s v="內需"/>
    <s v="-無-"/>
    <s v="C00001"/>
    <x v="2"/>
    <s v="江苏京信电子有限公司(Cable)"/>
    <s v="자동차(조사)"/>
    <s v="AESSXF"/>
    <n v="100003808"/>
    <s v="AESSXF"/>
    <s v="0.5SQ"/>
    <s v="Br"/>
    <m/>
    <n v="1000"/>
    <s v="완제품"/>
    <s v="AESSXF 0.5SQ(완제품)"/>
    <s v="A/R송장 (IN)"/>
    <n v="4000"/>
    <s v="M"/>
    <n v="19.27"/>
    <n v="0.5"/>
    <n v="2006.4"/>
  </r>
  <r>
    <x v="3"/>
    <s v="顾客"/>
    <s v="內需"/>
    <s v="-無-"/>
    <s v="C00001"/>
    <x v="2"/>
    <s v="江苏京信电子有限公司(Cable)"/>
    <s v="자동차(조사)"/>
    <s v="AESSXF"/>
    <n v="100003889"/>
    <s v="AESSXF"/>
    <s v="0.5SQ"/>
    <s v="W"/>
    <m/>
    <n v="1000"/>
    <s v="완제품"/>
    <s v="AESSXF 0.5SQ(완제품)"/>
    <s v="A/R송장 (IN)"/>
    <n v="3000"/>
    <s v="M"/>
    <n v="14.45"/>
    <n v="0.5"/>
    <n v="1504.8"/>
  </r>
  <r>
    <x v="3"/>
    <s v="顾客"/>
    <s v="內需"/>
    <s v="-無-"/>
    <s v="C00001"/>
    <x v="2"/>
    <s v="江苏京信电子有限公司(Cable)"/>
    <s v="자동차(조사)"/>
    <s v="AESSXF"/>
    <n v="100003758"/>
    <s v="AESSXF"/>
    <s v="0.3SQ"/>
    <s v="P"/>
    <m/>
    <n v="1500"/>
    <s v="완제품"/>
    <s v="AESSXF 0.3SQ(완제품)"/>
    <s v="A/R송장 (IN)"/>
    <n v="1500"/>
    <s v="M"/>
    <n v="5.13"/>
    <n v="0.39"/>
    <n v="579.15"/>
  </r>
  <r>
    <x v="3"/>
    <s v="顾客"/>
    <s v="內需"/>
    <s v="-無-"/>
    <s v="C00001"/>
    <x v="2"/>
    <s v="江苏京信电子有限公司(Cable)"/>
    <s v="자동차(조사)"/>
    <s v="AESSXF"/>
    <n v="100003970"/>
    <s v="AESSXF"/>
    <s v="0.75SQ"/>
    <s v="R"/>
    <m/>
    <n v="1000"/>
    <s v="완제품"/>
    <s v="AESSXF 0.75SQ(완제품)"/>
    <s v="A/R송장 (IN)"/>
    <n v="1000"/>
    <s v="M"/>
    <n v="7.06"/>
    <n v="0.69"/>
    <n v="690.5"/>
  </r>
  <r>
    <x v="3"/>
    <s v="顾客"/>
    <s v="內需"/>
    <s v="-無-"/>
    <s v="C00001"/>
    <x v="2"/>
    <s v="江苏京信电子有限公司(Cable)"/>
    <s v="자동차(조사)"/>
    <s v="AESSXF"/>
    <n v="100003740"/>
    <s v="AESSXF"/>
    <s v="0.3SQ"/>
    <s v="G/B"/>
    <m/>
    <n v="1500"/>
    <s v="완제품"/>
    <s v="AESSXF 0.3SQ(완제품)"/>
    <s v="A/R송장 (IN)"/>
    <n v="1500"/>
    <s v="M"/>
    <n v="5.13"/>
    <n v="0.39"/>
    <n v="579.15"/>
  </r>
  <r>
    <x v="3"/>
    <s v="顾客"/>
    <s v="內需"/>
    <s v="-無-"/>
    <s v="C00001"/>
    <x v="2"/>
    <s v="江苏京信电子有限公司(Cable)"/>
    <s v="자동차(조사)"/>
    <s v="AESSXF"/>
    <n v="100004016"/>
    <s v="AESSXF"/>
    <s v="1.25SQ"/>
    <s v="O"/>
    <m/>
    <n v="500"/>
    <s v="완제품"/>
    <s v="AESSXF 1.25SQ(완제품)"/>
    <s v="A/R송장 (IN)"/>
    <n v="500"/>
    <s v="M"/>
    <n v="5.82"/>
    <n v="0.95"/>
    <n v="477.35"/>
  </r>
  <r>
    <x v="3"/>
    <s v="顾客"/>
    <s v="內需"/>
    <s v="-無-"/>
    <s v="C00001"/>
    <x v="2"/>
    <s v="江苏京信电子有限公司(Cable)"/>
    <s v="자동차(조사)"/>
    <s v="AESSXF"/>
    <n v="100003900"/>
    <s v="AESSXF"/>
    <s v="0.5SQ"/>
    <s v="Y"/>
    <m/>
    <n v="1000"/>
    <s v="완제품"/>
    <s v="AESSXF 0.5SQ(완제품)"/>
    <s v="A/R송장 (IN)"/>
    <n v="2000"/>
    <s v="M"/>
    <n v="9.6300000000000008"/>
    <n v="0.5"/>
    <n v="1003.2"/>
  </r>
  <r>
    <x v="3"/>
    <s v="顾客"/>
    <s v="內需"/>
    <s v="-無-"/>
    <s v="C00001"/>
    <x v="2"/>
    <s v="江苏京信电子有限公司(Cable)"/>
    <s v="자동차(조사)"/>
    <s v="AESSXF"/>
    <n v="100003926"/>
    <s v="AESSXF"/>
    <s v="0.75SQ"/>
    <s v="Br"/>
    <m/>
    <n v="1000"/>
    <s v="완제품"/>
    <s v="AESSXF 0.75SQ(완제품)"/>
    <s v="A/R송장 (IN)"/>
    <n v="1000"/>
    <s v="M"/>
    <n v="7.06"/>
    <n v="0.69"/>
    <n v="690.5"/>
  </r>
  <r>
    <x v="3"/>
    <s v="顾客"/>
    <s v="內需"/>
    <s v="-無-"/>
    <s v="C00001"/>
    <x v="2"/>
    <s v="江苏京信电子有限公司(Cable)"/>
    <s v="자동차(조사)"/>
    <s v="AESSXF"/>
    <n v="100003801"/>
    <s v="AESSXF"/>
    <s v="0.5SQ"/>
    <s v="Br/O"/>
    <m/>
    <n v="1000"/>
    <s v="완제품"/>
    <s v="AESSXF 0.5SQ(완제품)"/>
    <s v="A/R송장 (IN)"/>
    <n v="1000"/>
    <s v="M"/>
    <n v="4.82"/>
    <n v="0.5"/>
    <n v="501.6"/>
  </r>
  <r>
    <x v="3"/>
    <s v="顾客"/>
    <s v="內需"/>
    <s v="-無-"/>
    <s v="C00001"/>
    <x v="2"/>
    <s v="江苏京信电子有限公司(Cable)"/>
    <s v="자동차(조사)"/>
    <s v="AESSXF"/>
    <n v="100003961"/>
    <s v="AESSXF"/>
    <s v="0.75SQ"/>
    <s v="P"/>
    <m/>
    <n v="1000"/>
    <s v="완제품"/>
    <s v="AESSXF 0.75SQ(완제품)"/>
    <s v="A/R송장 (IN)"/>
    <n v="1000"/>
    <s v="M"/>
    <n v="7.06"/>
    <n v="0.69"/>
    <n v="690.5"/>
  </r>
  <r>
    <x v="3"/>
    <s v="顾客"/>
    <s v="內需"/>
    <s v="-無-"/>
    <s v="C00001"/>
    <x v="2"/>
    <s v="江苏京信电子有限公司(Cable)"/>
    <s v="자동차(조사)"/>
    <s v="AESSXF"/>
    <n v="100003812"/>
    <s v="AESSXF"/>
    <s v="0.5SQ"/>
    <s v="O/B"/>
    <m/>
    <n v="1000"/>
    <s v="완제품"/>
    <s v="AESSXF 0.5SQ(완제품)"/>
    <s v="A/R송장 (IN)"/>
    <n v="4000"/>
    <s v="M"/>
    <n v="19.27"/>
    <n v="0.5"/>
    <n v="2006.4"/>
  </r>
  <r>
    <x v="3"/>
    <s v="顾客"/>
    <s v="內需"/>
    <s v="-無-"/>
    <s v="C00001"/>
    <x v="2"/>
    <s v="江苏京信电子有限公司(Cable)"/>
    <s v="자동차(조사)"/>
    <s v="AESSXF"/>
    <n v="100003729"/>
    <s v="AESSXF"/>
    <s v="0.3SQ"/>
    <s v="Br"/>
    <m/>
    <n v="1500"/>
    <s v="완제품"/>
    <s v="AESSXF 0.3SQ(완제품)"/>
    <s v="A/R송장 (IN)"/>
    <n v="17700"/>
    <s v="M"/>
    <n v="60.5"/>
    <n v="0.39"/>
    <n v="6833.97"/>
  </r>
  <r>
    <x v="3"/>
    <s v="顾客"/>
    <s v="內需"/>
    <s v="-無-"/>
    <s v="C00001"/>
    <x v="2"/>
    <s v="江苏京信电子有限公司(Cable)"/>
    <s v="자동차(조사)"/>
    <s v="AESSXF"/>
    <n v="100003909"/>
    <s v="AESSXF"/>
    <s v="0.75SQ"/>
    <s v="Gr"/>
    <s v="NPS"/>
    <n v="8000"/>
    <s v="완제품"/>
    <s v="AESSXF 0.75SQ(완제품)"/>
    <s v="A/R송장 (IN)"/>
    <n v="8000"/>
    <s v="M"/>
    <n v="56.48"/>
    <n v="0.69"/>
    <n v="5524"/>
  </r>
  <r>
    <x v="3"/>
    <s v="顾客"/>
    <s v="內需"/>
    <s v="-無-"/>
    <s v="C00001"/>
    <x v="2"/>
    <s v="江苏京信电子有限公司(Cable)"/>
    <s v="자동차(조사)"/>
    <s v="AESSXF"/>
    <n v="100003775"/>
    <s v="AESSXF"/>
    <s v="0.3SQ"/>
    <s v="W"/>
    <s v="NPS"/>
    <n v="12000"/>
    <s v="완제품"/>
    <s v="AESSXF 0.3SQ(완제품)"/>
    <s v="A/R송장 (IN)"/>
    <n v="48000"/>
    <s v="M"/>
    <n v="164.06"/>
    <n v="0.39"/>
    <n v="18532.8"/>
  </r>
  <r>
    <x v="3"/>
    <s v="顾客"/>
    <s v="內需"/>
    <s v="-無-"/>
    <s v="C00001"/>
    <x v="2"/>
    <s v="江苏京信电子有限公司(Cable)"/>
    <s v="자동차(조사)"/>
    <s v="AESSXF"/>
    <n v="100018876"/>
    <s v="AESSXF"/>
    <s v="0.5SQ"/>
    <s v="G"/>
    <s v="NPS"/>
    <n v="10000"/>
    <s v="완제품"/>
    <s v="AESSXF 0.5SQ(완제품)"/>
    <s v="A/R송장 (IN)"/>
    <n v="30000"/>
    <s v="M"/>
    <n v="144.51"/>
    <n v="0.5"/>
    <n v="15048"/>
  </r>
  <r>
    <x v="3"/>
    <s v="顾客"/>
    <s v="內需"/>
    <s v="-無-"/>
    <s v="C00001"/>
    <x v="2"/>
    <s v="江苏京信电子有限公司(Cable)"/>
    <s v="자동차(조사)"/>
    <s v="AESSXF"/>
    <n v="100004075"/>
    <s v="AESSXF"/>
    <s v="2SQ"/>
    <s v="B"/>
    <s v="NPS"/>
    <n v="3000"/>
    <s v="완제품"/>
    <s v="AESSXF 2SQ(완제품)"/>
    <s v="A/R송장 (IN)"/>
    <n v="6000"/>
    <s v="M"/>
    <n v="107.82"/>
    <n v="1.42"/>
    <n v="8523"/>
  </r>
  <r>
    <x v="3"/>
    <s v="顾客"/>
    <s v="內需"/>
    <s v="-無-"/>
    <s v="C00001"/>
    <x v="2"/>
    <s v="江苏京信电子有限公司(Cable)"/>
    <s v="자동차(조사)"/>
    <s v="AESSXF"/>
    <n v="100018879"/>
    <s v="AESSXF"/>
    <s v="0.5SQ"/>
    <s v="L"/>
    <s v="NPS"/>
    <n v="10000"/>
    <s v="완제품"/>
    <s v="AESSXF 0.5SQ(완제품)"/>
    <s v="A/R송장 (IN)"/>
    <n v="20000"/>
    <s v="M"/>
    <n v="96.34"/>
    <n v="0.5"/>
    <n v="10032"/>
  </r>
  <r>
    <x v="3"/>
    <s v="顾客"/>
    <s v="內需"/>
    <s v="-無-"/>
    <s v="C00001"/>
    <x v="2"/>
    <s v="江苏京信电子有限公司(Cable)"/>
    <s v="자동차(조사)"/>
    <s v="AESSXF"/>
    <n v="100018881"/>
    <s v="AESSXF"/>
    <s v="0.5SQ"/>
    <s v="P"/>
    <s v="NPS"/>
    <n v="10000"/>
    <s v="완제품"/>
    <s v="AESSXF 0.5SQ(완제품)"/>
    <s v="A/R송장 (IN)"/>
    <n v="10000"/>
    <s v="M"/>
    <n v="48.17"/>
    <n v="0.5"/>
    <n v="5016"/>
  </r>
  <r>
    <x v="3"/>
    <s v="顾客"/>
    <s v="內需"/>
    <s v="-無-"/>
    <s v="C00001"/>
    <x v="2"/>
    <s v="江苏京信电子有限公司(Cable)"/>
    <s v="자동차(조사)"/>
    <s v="AESSXF"/>
    <n v="100018869"/>
    <s v="AESSXF"/>
    <s v="0.5SQ"/>
    <s v="B"/>
    <s v="NPS"/>
    <n v="10000"/>
    <s v="완제품"/>
    <s v="AESSXF 0.5SQ(완제품)"/>
    <s v="A/R송장 (IN)"/>
    <n v="10000"/>
    <s v="M"/>
    <n v="48.17"/>
    <n v="0.5"/>
    <n v="5016"/>
  </r>
  <r>
    <x v="3"/>
    <s v="顾客"/>
    <s v="內需"/>
    <s v="-無-"/>
    <s v="C00001"/>
    <x v="2"/>
    <s v="江苏京信电子有限公司(Cable)"/>
    <s v="자동차(조사)"/>
    <s v="AESSXF"/>
    <n v="100003720"/>
    <s v="AESSXF"/>
    <s v="0.3SQ"/>
    <s v="B/O"/>
    <m/>
    <n v="1500"/>
    <s v="완제품"/>
    <s v="AESSXF 0.3SQ(완제품)"/>
    <s v="A/R송장 (IN)"/>
    <n v="11650"/>
    <s v="M"/>
    <n v="39.82"/>
    <n v="0.39"/>
    <n v="4498.07"/>
  </r>
  <r>
    <x v="3"/>
    <s v="顾客"/>
    <s v="內需"/>
    <s v="-無-"/>
    <s v="C00001"/>
    <x v="2"/>
    <s v="江苏京信电子有限公司(Cable)"/>
    <s v="자동차(조사)"/>
    <s v="AESSXF"/>
    <n v="100003717"/>
    <s v="AESSXF"/>
    <s v="0.3SQ"/>
    <s v="Gr"/>
    <m/>
    <n v="1500"/>
    <s v="완제품"/>
    <s v="AESSXF 0.3SQ(완제품)"/>
    <s v="A/R송장 (IN)"/>
    <n v="27000"/>
    <s v="M"/>
    <n v="92.29"/>
    <n v="0.39"/>
    <n v="10424.700000000001"/>
  </r>
  <r>
    <x v="3"/>
    <s v="顾客"/>
    <s v="內需"/>
    <s v="-無-"/>
    <s v="C00001"/>
    <x v="2"/>
    <s v="江苏京信电子有限公司(Cable)"/>
    <s v="자동차(조사)"/>
    <s v="AESSXF"/>
    <n v="100003723"/>
    <s v="AESSXF"/>
    <s v="0.3SQ"/>
    <s v="B"/>
    <m/>
    <n v="1500"/>
    <s v="완제품"/>
    <s v="AESSXF 0.3SQ(완제품)"/>
    <s v="A/R송장 (IN)"/>
    <n v="22550"/>
    <s v="M"/>
    <n v="77.08"/>
    <n v="0.39"/>
    <n v="8706.56"/>
  </r>
  <r>
    <x v="3"/>
    <s v="顾客"/>
    <s v="內需"/>
    <s v="-無-"/>
    <s v="C00001"/>
    <x v="2"/>
    <s v="江苏京信电子有限公司(Cable)"/>
    <s v="자동차(조사)"/>
    <s v="AESSXF"/>
    <n v="100003736"/>
    <s v="AESSXF"/>
    <s v="0.3SQ"/>
    <s v="O"/>
    <m/>
    <n v="1500"/>
    <s v="완제품"/>
    <s v="AESSXF 0.3SQ(완제품)"/>
    <s v="A/R송장 (IN)"/>
    <n v="29900"/>
    <s v="M"/>
    <n v="102.2"/>
    <n v="0.39"/>
    <n v="11544.39"/>
  </r>
  <r>
    <x v="3"/>
    <s v="顾客"/>
    <s v="內需"/>
    <s v="-無-"/>
    <s v="C00001"/>
    <x v="2"/>
    <s v="江苏京信电子有限公司(Cable)"/>
    <s v="자동차(조사)"/>
    <s v="AESSXF"/>
    <n v="100003996"/>
    <s v="AESSXF"/>
    <s v="1.25SQ"/>
    <s v="Gr"/>
    <m/>
    <n v="500"/>
    <s v="완제품"/>
    <s v="AESSXF 1.25SQ(완제품)"/>
    <s v="A/R송장 (IN)"/>
    <n v="2000"/>
    <s v="M"/>
    <n v="23.28"/>
    <n v="0.95"/>
    <n v="1909.4"/>
  </r>
  <r>
    <x v="3"/>
    <s v="顾客"/>
    <s v="內需"/>
    <s v="-無-"/>
    <s v="C00001"/>
    <x v="2"/>
    <s v="江苏京信电子有限公司(Cable)"/>
    <s v="자동차(조사)"/>
    <s v="AESSXF"/>
    <n v="100004040"/>
    <s v="AESSXF"/>
    <s v="1.25SQ"/>
    <s v="P"/>
    <m/>
    <n v="500"/>
    <s v="완제품"/>
    <s v="AESSXF 1.25SQ(완제품)"/>
    <s v="A/R송장 (IN)"/>
    <n v="7000"/>
    <s v="M"/>
    <n v="81.48"/>
    <n v="0.95"/>
    <n v="6682.9"/>
  </r>
  <r>
    <x v="3"/>
    <s v="顾客"/>
    <s v="內需"/>
    <s v="-無-"/>
    <s v="C00001"/>
    <x v="2"/>
    <s v="江苏京信电子有限公司(Cable)"/>
    <s v="자동차(조사)"/>
    <s v="AESSXF"/>
    <n v="100003952"/>
    <s v="AESSXF"/>
    <s v="0.75SQ"/>
    <s v="L/R"/>
    <m/>
    <n v="1000"/>
    <s v="완제품"/>
    <s v="AESSXF 0.75SQ(완제품)"/>
    <s v="A/R송장 (IN)"/>
    <n v="3000"/>
    <s v="M"/>
    <n v="21.18"/>
    <n v="0.69"/>
    <n v="2071.5"/>
  </r>
  <r>
    <x v="3"/>
    <s v="顾客"/>
    <s v="內需"/>
    <s v="-無-"/>
    <s v="C00001"/>
    <x v="2"/>
    <s v="江苏京信电子有限公司(Cable)"/>
    <s v="자동차(조사)"/>
    <s v="AESSXF"/>
    <n v="100003952"/>
    <s v="AESSXF"/>
    <s v="0.75SQ"/>
    <s v="L/R"/>
    <m/>
    <n v="1000"/>
    <s v="완제품"/>
    <s v="AESSXF 0.75SQ(완제품)"/>
    <s v="A/R송장 (IN)"/>
    <n v="3000"/>
    <s v="M"/>
    <n v="21.18"/>
    <n v="0.69"/>
    <n v="2071.5"/>
  </r>
  <r>
    <x v="3"/>
    <s v="顾客"/>
    <s v="內需"/>
    <s v="-無-"/>
    <s v="C00001"/>
    <x v="2"/>
    <s v="江苏京信电子有限公司(Cable)"/>
    <s v="자동차(조사)"/>
    <s v="AESSXF"/>
    <n v="100004077"/>
    <s v="AESSXF"/>
    <s v="2SQ"/>
    <s v="Br"/>
    <m/>
    <n v="500"/>
    <s v="완제품"/>
    <s v="AESSXF 2SQ(완제품)"/>
    <s v="A/R송장 (IN)"/>
    <n v="4000"/>
    <s v="M"/>
    <n v="71.88"/>
    <n v="1.42"/>
    <n v="5682"/>
  </r>
  <r>
    <x v="3"/>
    <s v="顾客"/>
    <s v="內需"/>
    <s v="-無-"/>
    <s v="C00001"/>
    <x v="2"/>
    <s v="江苏京信电子有限公司(Cable)"/>
    <s v="자동차(조사)"/>
    <s v="AESSXF"/>
    <n v="100003996"/>
    <s v="AESSXF"/>
    <s v="1.25SQ"/>
    <s v="Gr"/>
    <m/>
    <n v="500"/>
    <s v="완제품"/>
    <s v="AESSXF 1.25SQ(완제품)"/>
    <s v="A/R송장 (IN)"/>
    <n v="500"/>
    <s v="M"/>
    <n v="5.82"/>
    <n v="0.95"/>
    <n v="477.35"/>
  </r>
  <r>
    <x v="3"/>
    <s v="顾客"/>
    <s v="內需"/>
    <s v="-無-"/>
    <s v="C00001"/>
    <x v="2"/>
    <s v="江苏京信电子有限公司(Cable)"/>
    <s v="자동차(조사)"/>
    <s v="AESSXF"/>
    <n v="100003796"/>
    <s v="AESSXF"/>
    <s v="0.5SQ"/>
    <s v="B"/>
    <m/>
    <n v="1000"/>
    <s v="완제품"/>
    <s v="AESSXF 0.5SQ(완제품)"/>
    <s v="A/R송장 (IN)"/>
    <n v="700"/>
    <s v="M"/>
    <n v="3.37"/>
    <n v="0.5"/>
    <n v="351.12"/>
  </r>
  <r>
    <x v="3"/>
    <s v="顾客"/>
    <s v="內需"/>
    <s v="-無-"/>
    <s v="C00001"/>
    <x v="2"/>
    <s v="江苏京信电子有限公司(Cable)"/>
    <s v="자동차(조사)"/>
    <s v="AESSXF"/>
    <n v="100003847"/>
    <s v="AESSXF"/>
    <s v="0.5SQ"/>
    <s v="L"/>
    <m/>
    <n v="1000"/>
    <s v="완제품"/>
    <s v="AESSXF 0.5SQ(완제품)"/>
    <s v="A/R송장 (IN)"/>
    <n v="1000"/>
    <s v="M"/>
    <n v="4.82"/>
    <n v="0.5"/>
    <n v="501.6"/>
  </r>
  <r>
    <x v="3"/>
    <s v="顾客"/>
    <s v="內需"/>
    <s v="-無-"/>
    <s v="C00001"/>
    <x v="2"/>
    <s v="江苏京信电子有限公司(Cable)"/>
    <s v="자동차(조사)"/>
    <s v="AESSXF"/>
    <n v="100003856"/>
    <s v="AESSXF"/>
    <s v="0.5SQ"/>
    <s v="P"/>
    <m/>
    <n v="1000"/>
    <s v="완제품"/>
    <s v="AESSXF 0.5SQ(완제품)"/>
    <s v="A/R송장 (IN)"/>
    <n v="1000"/>
    <s v="M"/>
    <n v="4.82"/>
    <n v="0.5"/>
    <n v="501.6"/>
  </r>
  <r>
    <x v="3"/>
    <s v="顾客"/>
    <s v="內需"/>
    <s v="-無-"/>
    <s v="C00001"/>
    <x v="2"/>
    <s v="江苏京信电子有限公司(Cable)"/>
    <s v="자동차(조사)"/>
    <s v="AESSXF"/>
    <n v="100003907"/>
    <s v="AESSXF"/>
    <s v="0.75SQ"/>
    <s v="Gr"/>
    <m/>
    <n v="1000"/>
    <s v="완제품"/>
    <s v="AESSXF 0.75SQ(완제품)"/>
    <s v="A/R송장 (IN)"/>
    <n v="1000"/>
    <s v="M"/>
    <n v="7.06"/>
    <n v="0.69"/>
    <n v="690.5"/>
  </r>
  <r>
    <x v="3"/>
    <s v="顾客"/>
    <s v="內需"/>
    <s v="-無-"/>
    <s v="C00001"/>
    <x v="2"/>
    <s v="江苏京信电子有限公司(Cable)"/>
    <s v="자동차(조사)"/>
    <s v="AESSXF"/>
    <n v="100003961"/>
    <s v="AESSXF"/>
    <s v="0.75SQ"/>
    <s v="P"/>
    <m/>
    <n v="1000"/>
    <s v="완제품"/>
    <s v="AESSXF 0.75SQ(완제품)"/>
    <s v="A/R송장 (IN)"/>
    <n v="1000"/>
    <s v="M"/>
    <n v="7.06"/>
    <n v="0.69"/>
    <n v="690.5"/>
  </r>
  <r>
    <x v="3"/>
    <s v="顾客"/>
    <s v="內需"/>
    <s v="-無-"/>
    <s v="C00001"/>
    <x v="2"/>
    <s v="江苏京信电子有限公司(Cable)"/>
    <s v="자동차(조사)"/>
    <s v="AESSXF"/>
    <n v="100003970"/>
    <s v="AESSXF"/>
    <s v="0.75SQ"/>
    <s v="R"/>
    <m/>
    <n v="1000"/>
    <s v="완제품"/>
    <s v="AESSXF 0.75SQ(완제품)"/>
    <s v="A/R송장 (IN)"/>
    <n v="1000"/>
    <s v="M"/>
    <n v="7.06"/>
    <n v="0.69"/>
    <n v="690.5"/>
  </r>
  <r>
    <x v="3"/>
    <s v="顾客"/>
    <s v="內需"/>
    <s v="-無-"/>
    <s v="C00001"/>
    <x v="2"/>
    <s v="江苏京信电子有限公司(Cable)"/>
    <s v="자동차(조사)"/>
    <s v="AESSXF"/>
    <n v="100003755"/>
    <s v="AESSXF"/>
    <s v="0.3SQ"/>
    <s v="P/B"/>
    <m/>
    <n v="1500"/>
    <s v="완제품"/>
    <s v="AESSXF 0.3SQ(완제품)"/>
    <s v="A/R송장 (IN)"/>
    <n v="3000"/>
    <s v="M"/>
    <n v="10.25"/>
    <n v="0.39"/>
    <n v="1158.3"/>
  </r>
  <r>
    <x v="3"/>
    <s v="顾客"/>
    <s v="內需"/>
    <s v="-無-"/>
    <s v="C00001"/>
    <x v="2"/>
    <s v="江苏京信电子有限公司(Cable)"/>
    <s v="자동차(조사)"/>
    <s v="AESSXF"/>
    <n v="100003758"/>
    <s v="AESSXF"/>
    <s v="0.3SQ"/>
    <s v="P"/>
    <m/>
    <n v="1500"/>
    <s v="완제품"/>
    <s v="AESSXF 0.3SQ(완제품)"/>
    <s v="A/R송장 (IN)"/>
    <n v="15000"/>
    <s v="M"/>
    <n v="51.27"/>
    <n v="0.39"/>
    <n v="5791.5"/>
  </r>
  <r>
    <x v="3"/>
    <s v="顾客"/>
    <s v="內需"/>
    <s v="-無-"/>
    <s v="C00001"/>
    <x v="2"/>
    <s v="江苏京信电子有限公司(Cable)"/>
    <s v="자동차(조사)"/>
    <s v="AESSXF"/>
    <n v="100004083"/>
    <s v="AESSXF"/>
    <s v="2SQ"/>
    <s v="G"/>
    <m/>
    <n v="500"/>
    <s v="완제품"/>
    <s v="AESSXF 2SQ(완제품)"/>
    <s v="A/R송장 (IN)"/>
    <n v="1000"/>
    <s v="M"/>
    <n v="17.97"/>
    <n v="1.42"/>
    <n v="1420.5"/>
  </r>
  <r>
    <x v="3"/>
    <s v="顾客"/>
    <s v="內需"/>
    <s v="-無-"/>
    <s v="C00001"/>
    <x v="2"/>
    <s v="江苏京信电子有限公司(Cable)"/>
    <s v="자동차(조사)"/>
    <s v="AESSXF"/>
    <n v="100004083"/>
    <s v="AESSXF"/>
    <s v="2SQ"/>
    <s v="G"/>
    <m/>
    <n v="500"/>
    <s v="완제품"/>
    <s v="AESSXF 2SQ(완제품)"/>
    <s v="A/R송장 (IN)"/>
    <n v="1000"/>
    <s v="M"/>
    <n v="17.97"/>
    <n v="1.42"/>
    <n v="1420.5"/>
  </r>
  <r>
    <x v="3"/>
    <s v="顾客"/>
    <s v="內需"/>
    <s v="-無-"/>
    <s v="C00001"/>
    <x v="2"/>
    <s v="江苏京信电子有限公司(Cable)"/>
    <s v="자동차(조사)"/>
    <s v="AESSXF"/>
    <n v="100003786"/>
    <s v="AESSXF"/>
    <s v="0.5SQ"/>
    <s v="Gr"/>
    <m/>
    <n v="1000"/>
    <s v="완제품"/>
    <s v="AESSXF 0.5SQ(완제품)"/>
    <s v="A/R송장 (IN)"/>
    <n v="18000"/>
    <s v="M"/>
    <n v="86.71"/>
    <n v="0.5"/>
    <n v="9028.7999999999993"/>
  </r>
  <r>
    <x v="3"/>
    <s v="顾客"/>
    <s v="內需"/>
    <s v="-無-"/>
    <s v="C00001"/>
    <x v="2"/>
    <s v="江苏京信电子有限公司(Cable)"/>
    <s v="자동차(조사)"/>
    <s v="AESSXF"/>
    <n v="100004062"/>
    <s v="AESSXF"/>
    <s v="1.25SQ"/>
    <s v="W"/>
    <m/>
    <n v="500"/>
    <s v="완제품"/>
    <s v="AESSXF 1.25SQ(완제품)"/>
    <s v="A/R송장 (IN)"/>
    <n v="9000"/>
    <s v="M"/>
    <n v="104.76"/>
    <n v="0.95"/>
    <n v="8592.2999999999993"/>
  </r>
  <r>
    <x v="3"/>
    <s v="顾客"/>
    <s v="內需"/>
    <s v="-無-"/>
    <s v="C00001"/>
    <x v="2"/>
    <s v="江苏京信电子有限公司(Cable)"/>
    <s v="자동차(조사)"/>
    <s v="AESSXF"/>
    <n v="100003871"/>
    <s v="AESSXF"/>
    <s v="0.5SQ"/>
    <s v="R"/>
    <m/>
    <n v="1000"/>
    <s v="완제품"/>
    <s v="AESSXF 0.5SQ(완제품)"/>
    <s v="A/R송장 (IN)"/>
    <n v="27800"/>
    <s v="M"/>
    <n v="133.91"/>
    <n v="0.5"/>
    <n v="13944.48"/>
  </r>
  <r>
    <x v="3"/>
    <s v="顾客"/>
    <s v="內需"/>
    <s v="-無-"/>
    <s v="C00001"/>
    <x v="2"/>
    <s v="江苏京信电子有限公司(Cable)"/>
    <s v="자동차(조사)"/>
    <s v="AESSXF"/>
    <n v="100003780"/>
    <s v="AESSXF"/>
    <s v="0.3SQ"/>
    <s v="Y"/>
    <m/>
    <n v="1500"/>
    <s v="완제품"/>
    <s v="AESSXF 0.3SQ(완제품)"/>
    <s v="A/R송장 (IN)"/>
    <n v="20900"/>
    <s v="M"/>
    <n v="71.44"/>
    <n v="0.39"/>
    <n v="8069.49"/>
  </r>
  <r>
    <x v="3"/>
    <s v="顾客"/>
    <s v="內需"/>
    <s v="-無-"/>
    <s v="C00001"/>
    <x v="2"/>
    <s v="江苏京信电子有限公司(Cable)"/>
    <s v="자동차(조사)"/>
    <s v="AESSXF"/>
    <n v="100003752"/>
    <s v="AESSXF"/>
    <s v="0.3SQ"/>
    <s v="L"/>
    <m/>
    <n v="1500"/>
    <s v="완제품"/>
    <s v="AESSXF 0.3SQ(완제품)"/>
    <s v="A/R송장 (IN)"/>
    <n v="20000"/>
    <s v="M"/>
    <n v="68.36"/>
    <n v="0.39"/>
    <n v="7722"/>
  </r>
  <r>
    <x v="3"/>
    <s v="顾客"/>
    <s v="內需"/>
    <s v="-無-"/>
    <s v="C00001"/>
    <x v="2"/>
    <s v="江苏京信电子有限公司(Cable)"/>
    <s v="자동차(조사)"/>
    <s v="AESSXF"/>
    <n v="100003749"/>
    <s v="AESSXF"/>
    <s v="0.3SQ"/>
    <s v="L/O"/>
    <m/>
    <n v="1500"/>
    <s v="완제품"/>
    <s v="AESSXF 0.3SQ(완제품)"/>
    <s v="A/R송장 (IN)"/>
    <n v="6000"/>
    <s v="M"/>
    <n v="20.51"/>
    <n v="0.39"/>
    <n v="2316.6"/>
  </r>
  <r>
    <x v="3"/>
    <s v="顾客"/>
    <s v="內需"/>
    <s v="-無-"/>
    <s v="C00001"/>
    <x v="2"/>
    <s v="江苏京信电子有限公司(Cable)"/>
    <s v="자동차(조사)"/>
    <s v="AESSXF"/>
    <n v="100003772"/>
    <s v="AESSXF"/>
    <s v="0.3SQ"/>
    <s v="W/O"/>
    <m/>
    <n v="1500"/>
    <s v="완제품"/>
    <s v="AESSXF 0.3SQ(완제품)"/>
    <s v="A/R송장 (IN)"/>
    <n v="1400"/>
    <s v="M"/>
    <n v="4.79"/>
    <n v="0.39"/>
    <n v="540.54"/>
  </r>
  <r>
    <x v="3"/>
    <s v="顾客"/>
    <s v="內需"/>
    <s v="-無-"/>
    <s v="C00001"/>
    <x v="2"/>
    <s v="江苏京信电子有限公司(Cable)"/>
    <s v="자동차(조사)"/>
    <s v="AESSXF"/>
    <n v="100003871"/>
    <s v="AESSXF"/>
    <s v="0.5SQ"/>
    <s v="R"/>
    <m/>
    <n v="1000"/>
    <s v="완제품"/>
    <s v="AESSXF 0.5SQ(완제품)"/>
    <s v="A/R송장 (IN)"/>
    <n v="1000"/>
    <s v="M"/>
    <n v="4.82"/>
    <n v="0.5"/>
    <n v="501.6"/>
  </r>
  <r>
    <x v="3"/>
    <s v="顾客"/>
    <s v="內需"/>
    <s v="-無-"/>
    <s v="C00001"/>
    <x v="2"/>
    <s v="江苏京信电子有限公司(Cable)"/>
    <s v="자동차(조사)"/>
    <s v="AESSXF"/>
    <n v="100003786"/>
    <s v="AESSXF"/>
    <s v="0.5SQ"/>
    <s v="Gr"/>
    <m/>
    <n v="1000"/>
    <s v="완제품"/>
    <s v="AESSXF 0.5SQ(완제품)"/>
    <s v="A/R송장 (IN)"/>
    <n v="5850"/>
    <s v="M"/>
    <n v="28.18"/>
    <n v="0.5"/>
    <n v="2934.36"/>
  </r>
  <r>
    <x v="3"/>
    <s v="顾客"/>
    <s v="內需"/>
    <s v="-無-"/>
    <s v="C00001"/>
    <x v="2"/>
    <s v="江苏京信电子有限公司(Cable)"/>
    <s v="자동차(조사)"/>
    <s v="AESSXF"/>
    <n v="100004062"/>
    <s v="AESSXF"/>
    <s v="1.25SQ"/>
    <s v="W"/>
    <m/>
    <n v="500"/>
    <s v="완제품"/>
    <s v="AESSXF 1.25SQ(완제품)"/>
    <s v="A/R송장 (IN)"/>
    <n v="3000"/>
    <s v="M"/>
    <n v="34.92"/>
    <n v="0.95"/>
    <n v="2864.1"/>
  </r>
  <r>
    <x v="3"/>
    <s v="顾客"/>
    <s v="內需"/>
    <s v="-無-"/>
    <s v="C00001"/>
    <x v="2"/>
    <s v="江苏京信电子有限公司(Cable)"/>
    <s v="자동차(조사)"/>
    <s v="AESSXF"/>
    <n v="100003871"/>
    <s v="AESSXF"/>
    <s v="0.5SQ"/>
    <s v="R"/>
    <m/>
    <n v="1000"/>
    <s v="완제품"/>
    <s v="AESSXF 0.5SQ(완제품)"/>
    <s v="A/R송장 (IN)"/>
    <n v="7000"/>
    <s v="M"/>
    <n v="33.72"/>
    <n v="0.5"/>
    <n v="3511.2"/>
  </r>
  <r>
    <x v="3"/>
    <s v="顾客"/>
    <s v="內需"/>
    <s v="-無-"/>
    <s v="C00001"/>
    <x v="2"/>
    <s v="江苏京信电子有限公司(Cable)"/>
    <s v="자동차(조사)"/>
    <s v="AESSXF"/>
    <n v="100003860"/>
    <s v="AESSXF"/>
    <s v="0.5SQ"/>
    <s v="R/B"/>
    <m/>
    <n v="1000"/>
    <s v="완제품"/>
    <s v="AESSXF 0.5SQ(완제품)"/>
    <s v="A/R송장 (IN)"/>
    <n v="3000"/>
    <s v="M"/>
    <n v="14.45"/>
    <n v="0.5"/>
    <n v="1504.8"/>
  </r>
  <r>
    <x v="3"/>
    <s v="顾客"/>
    <s v="內需"/>
    <s v="-無-"/>
    <s v="C00001"/>
    <x v="2"/>
    <s v="江苏京信电子有限公司(Cable)"/>
    <s v="자동차(조사)"/>
    <s v="AESSXF"/>
    <n v="100003778"/>
    <s v="AESSXF"/>
    <s v="0.3SQ"/>
    <s v="Y/O"/>
    <m/>
    <n v="1500"/>
    <s v="완제품"/>
    <s v="AESSXF 0.3SQ(완제품)"/>
    <s v="A/R송장 (IN)"/>
    <n v="3000"/>
    <s v="M"/>
    <n v="10.25"/>
    <n v="0.39"/>
    <n v="1158.3"/>
  </r>
  <r>
    <x v="3"/>
    <s v="顾客"/>
    <s v="內需"/>
    <s v="-無-"/>
    <s v="C00001"/>
    <x v="2"/>
    <s v="江苏京信电子有限公司(Cable)"/>
    <s v="자동차(조사)"/>
    <s v="AESSXF"/>
    <n v="100003824"/>
    <s v="AESSXF"/>
    <s v="0.5SQ"/>
    <s v="G/B"/>
    <m/>
    <n v="1000"/>
    <s v="완제품"/>
    <s v="AESSXF 0.5SQ(완제품)"/>
    <s v="A/R송장 (IN)"/>
    <n v="4000"/>
    <s v="M"/>
    <n v="19.27"/>
    <n v="0.5"/>
    <n v="2006.4"/>
  </r>
  <r>
    <x v="3"/>
    <s v="顾客"/>
    <s v="內需"/>
    <s v="-無-"/>
    <s v="C00001"/>
    <x v="2"/>
    <s v="江苏京信电子有限公司(Cable)"/>
    <s v="자동차(조사)"/>
    <s v="AESSXF"/>
    <n v="100003741"/>
    <s v="AESSXF"/>
    <s v="0.3SQ"/>
    <s v="G/O"/>
    <m/>
    <n v="1500"/>
    <s v="완제품"/>
    <s v="AESSXF 0.3SQ(완제품)"/>
    <s v="A/R송장 (IN)"/>
    <n v="7500"/>
    <s v="M"/>
    <n v="25.64"/>
    <n v="0.39"/>
    <n v="2895.75"/>
  </r>
  <r>
    <x v="3"/>
    <s v="顾客"/>
    <s v="內需"/>
    <s v="-無-"/>
    <s v="C00001"/>
    <x v="2"/>
    <s v="江苏京信电子有限公司(Cable)"/>
    <s v="자동차(조사)"/>
    <s v="AESSXF"/>
    <n v="100004090"/>
    <s v="AESSXF"/>
    <s v="2SQ"/>
    <s v="L"/>
    <m/>
    <n v="500"/>
    <s v="완제품"/>
    <s v="AESSXF 2SQ(완제품)"/>
    <s v="A/R송장 (IN)"/>
    <n v="3000"/>
    <s v="M"/>
    <n v="53.91"/>
    <n v="1.42"/>
    <n v="4261.5"/>
  </r>
  <r>
    <x v="3"/>
    <s v="顾客"/>
    <s v="內需"/>
    <s v="-無-"/>
    <s v="C00001"/>
    <x v="2"/>
    <s v="江苏京信电子有限公司(Cable)"/>
    <s v="자동차(조사)"/>
    <s v="AESSXF"/>
    <n v="100003977"/>
    <s v="AESSXF"/>
    <s v="0.75SQ"/>
    <s v="W/B"/>
    <m/>
    <n v="1000"/>
    <s v="완제품"/>
    <s v="AESSXF 0.75SQ(완제품)"/>
    <s v="A/R송장 (IN)"/>
    <n v="3000"/>
    <s v="M"/>
    <n v="21.18"/>
    <n v="0.69"/>
    <n v="2071.5"/>
  </r>
  <r>
    <x v="3"/>
    <s v="顾客"/>
    <s v="內需"/>
    <s v="-無-"/>
    <s v="C00001"/>
    <x v="2"/>
    <s v="江苏京信电子有限公司(Cable)"/>
    <s v="자동차(조사)"/>
    <s v="AESSXF"/>
    <n v="100003740"/>
    <s v="AESSXF"/>
    <s v="0.3SQ"/>
    <s v="G/B"/>
    <m/>
    <n v="1500"/>
    <s v="완제품"/>
    <s v="AESSXF 0.3SQ(완제품)"/>
    <s v="A/R송장 (IN)"/>
    <n v="10000"/>
    <s v="M"/>
    <n v="34.18"/>
    <n v="0.39"/>
    <n v="3861"/>
  </r>
  <r>
    <x v="3"/>
    <s v="顾客"/>
    <s v="內需"/>
    <s v="-無-"/>
    <s v="C00001"/>
    <x v="2"/>
    <s v="江苏京信电子有限公司(Cable)"/>
    <s v="자동차(조사)"/>
    <s v="AESSXF"/>
    <n v="100003968"/>
    <s v="AESSXF"/>
    <s v="0.75SQ"/>
    <s v="R/W"/>
    <m/>
    <n v="1000"/>
    <s v="완제품"/>
    <s v="AESSXF 0.75SQ(완제품)"/>
    <s v="A/R송장 (IN)"/>
    <n v="2000"/>
    <s v="M"/>
    <n v="14.12"/>
    <n v="0.69"/>
    <n v="1381"/>
  </r>
  <r>
    <x v="3"/>
    <s v="顾客"/>
    <s v="內需"/>
    <s v="-無-"/>
    <s v="C00001"/>
    <x v="2"/>
    <s v="江苏京信电子有限公司(Cable)"/>
    <s v="자동차(조사)"/>
    <s v="AESSXF"/>
    <n v="100003801"/>
    <s v="AESSXF"/>
    <s v="0.5SQ"/>
    <s v="Br/O"/>
    <m/>
    <n v="1000"/>
    <s v="완제품"/>
    <s v="AESSXF 0.5SQ(완제품)"/>
    <s v="A/R송장 (IN)"/>
    <n v="2000"/>
    <s v="M"/>
    <n v="9.6300000000000008"/>
    <n v="0.5"/>
    <n v="1003.2"/>
  </r>
  <r>
    <x v="3"/>
    <s v="顾客"/>
    <s v="內需"/>
    <s v="-無-"/>
    <s v="C00001"/>
    <x v="2"/>
    <s v="江苏京信电子有限公司(Cable)"/>
    <s v="자동차(조사)"/>
    <s v="AESSXF"/>
    <n v="100003999"/>
    <s v="AESSXF"/>
    <s v="1.25SQ"/>
    <s v="B/O"/>
    <m/>
    <n v="500"/>
    <s v="완제품"/>
    <s v="AESSXF 1.25SQ(완제품)"/>
    <s v="A/R송장 (IN)"/>
    <n v="1000"/>
    <s v="M"/>
    <n v="11.64"/>
    <n v="0.95"/>
    <n v="954.7"/>
  </r>
  <r>
    <x v="3"/>
    <s v="顾客"/>
    <s v="內需"/>
    <s v="-無-"/>
    <s v="C00001"/>
    <x v="2"/>
    <s v="江苏京信电子有限公司(Cable)"/>
    <s v="자동차(조사)"/>
    <s v="AESSXF"/>
    <n v="100003801"/>
    <s v="AESSXF"/>
    <s v="0.5SQ"/>
    <s v="Br/O"/>
    <m/>
    <n v="1000"/>
    <s v="완제품"/>
    <s v="AESSXF 0.5SQ(완제품)"/>
    <s v="A/R송장 (IN)"/>
    <n v="3000"/>
    <s v="M"/>
    <n v="14.45"/>
    <n v="0.5"/>
    <n v="1504.8"/>
  </r>
  <r>
    <x v="3"/>
    <s v="顾客"/>
    <s v="內需"/>
    <s v="-無-"/>
    <s v="C00001"/>
    <x v="2"/>
    <s v="江苏京信电子有限公司(Cable)"/>
    <s v="자동차(조사)"/>
    <s v="AESSXF"/>
    <n v="100003824"/>
    <s v="AESSXF"/>
    <s v="0.5SQ"/>
    <s v="G/B"/>
    <m/>
    <n v="1000"/>
    <s v="완제품"/>
    <s v="AESSXF 0.5SQ(완제품)"/>
    <s v="A/R송장 (IN)"/>
    <n v="3000"/>
    <s v="M"/>
    <n v="14.45"/>
    <n v="0.5"/>
    <n v="1504.8"/>
  </r>
  <r>
    <x v="3"/>
    <s v="顾客"/>
    <s v="內需"/>
    <s v="-無-"/>
    <s v="C00001"/>
    <x v="2"/>
    <s v="江苏京信电子有限公司(Cable)"/>
    <s v="자동차(조사)"/>
    <s v="AESSXF"/>
    <n v="100003860"/>
    <s v="AESSXF"/>
    <s v="0.5SQ"/>
    <s v="R/B"/>
    <m/>
    <n v="1000"/>
    <s v="완제품"/>
    <s v="AESSXF 0.5SQ(완제품)"/>
    <s v="A/R송장 (IN)"/>
    <n v="4000"/>
    <s v="M"/>
    <n v="19.27"/>
    <n v="0.5"/>
    <n v="2006.4"/>
  </r>
  <r>
    <x v="3"/>
    <s v="顾客"/>
    <s v="內需"/>
    <s v="-無-"/>
    <s v="C00001"/>
    <x v="2"/>
    <s v="江苏京信电子有限公司(Cable)"/>
    <s v="자동차(조사)"/>
    <s v="AESSXF"/>
    <n v="100003968"/>
    <s v="AESSXF"/>
    <s v="0.75SQ"/>
    <s v="R/W"/>
    <m/>
    <n v="1000"/>
    <s v="완제품"/>
    <s v="AESSXF 0.75SQ(완제품)"/>
    <s v="A/R송장 (IN)"/>
    <n v="3000"/>
    <s v="M"/>
    <n v="21.18"/>
    <n v="0.69"/>
    <n v="2071.5"/>
  </r>
  <r>
    <x v="3"/>
    <s v="顾客"/>
    <s v="內需"/>
    <s v="-無-"/>
    <s v="C00001"/>
    <x v="2"/>
    <s v="江苏京信电子有限公司(Cable)"/>
    <s v="자동차(조사)"/>
    <s v="AESSXF"/>
    <n v="100003999"/>
    <s v="AESSXF"/>
    <s v="1.25SQ"/>
    <s v="B/O"/>
    <m/>
    <n v="500"/>
    <s v="완제품"/>
    <s v="AESSXF 1.25SQ(완제품)"/>
    <s v="A/R송장 (IN)"/>
    <n v="2950"/>
    <s v="M"/>
    <n v="34.340000000000003"/>
    <n v="0.95"/>
    <n v="2816.37"/>
  </r>
  <r>
    <x v="3"/>
    <s v="顾客"/>
    <s v="內需"/>
    <s v="-無-"/>
    <s v="C00001"/>
    <x v="2"/>
    <s v="江苏京信电子有限公司(Cable)"/>
    <s v="자동차(조사)"/>
    <s v="AESSXF"/>
    <n v="100003824"/>
    <s v="AESSXF"/>
    <s v="0.5SQ"/>
    <s v="G/B"/>
    <m/>
    <n v="1000"/>
    <s v="완제품"/>
    <s v="AESSXF 0.5SQ(완제품)"/>
    <s v="A/R송장 (IN)"/>
    <n v="3000"/>
    <s v="M"/>
    <n v="14.45"/>
    <n v="0.5"/>
    <n v="1504.8"/>
  </r>
  <r>
    <x v="3"/>
    <s v="顾客"/>
    <s v="內需"/>
    <s v="-無-"/>
    <s v="C00001"/>
    <x v="2"/>
    <s v="江苏京信电子有限公司(Cable)"/>
    <s v="자동차(조사)"/>
    <s v="AESSXF"/>
    <n v="100003764"/>
    <s v="AESSXF"/>
    <s v="0.3SQ"/>
    <s v="R"/>
    <m/>
    <n v="1500"/>
    <s v="완제품"/>
    <s v="AESSXF 0.3SQ(완제품)"/>
    <s v="A/R송장 (IN)"/>
    <n v="18000"/>
    <s v="M"/>
    <n v="61.52"/>
    <n v="0.39"/>
    <n v="6949.8"/>
  </r>
  <r>
    <x v="3"/>
    <s v="顾客"/>
    <s v="內需"/>
    <s v="-無-"/>
    <s v="C00001"/>
    <x v="2"/>
    <s v="江苏京信电子有限公司(Cable)"/>
    <s v="자동차(조사)"/>
    <s v="AESSXF"/>
    <n v="100003961"/>
    <s v="AESSXF"/>
    <s v="0.75SQ"/>
    <s v="P"/>
    <m/>
    <n v="1000"/>
    <s v="완제품"/>
    <s v="AESSXF 0.75SQ(완제품)"/>
    <s v="A/R송장 (IN)"/>
    <n v="12000"/>
    <s v="M"/>
    <n v="84.72"/>
    <n v="0.69"/>
    <n v="8286"/>
  </r>
  <r>
    <x v="3"/>
    <s v="顾客"/>
    <s v="內需"/>
    <s v="-無-"/>
    <s v="C00001"/>
    <x v="2"/>
    <s v="江苏京信电子有限公司(Cable)"/>
    <s v="자동차(조사)"/>
    <s v="AESSXF"/>
    <n v="100004026"/>
    <s v="AESSXF"/>
    <s v="1.25SQ"/>
    <s v="G"/>
    <m/>
    <n v="500"/>
    <s v="완제품"/>
    <s v="AESSXF 1.25SQ(완제품)"/>
    <s v="A/R송장 (IN)"/>
    <n v="3500"/>
    <s v="M"/>
    <n v="40.74"/>
    <n v="0.95"/>
    <n v="3341.45"/>
  </r>
  <r>
    <x v="3"/>
    <s v="顾客"/>
    <s v="內需"/>
    <s v="-無-"/>
    <s v="C00001"/>
    <x v="2"/>
    <s v="江苏京信电子有限公司(Cable)"/>
    <s v="자동차(조사)"/>
    <s v="AESSXF"/>
    <n v="100004051"/>
    <s v="AESSXF"/>
    <s v="1.25SQ"/>
    <s v="R"/>
    <m/>
    <n v="500"/>
    <s v="완제품"/>
    <s v="AESSXF 1.25SQ(완제품)"/>
    <s v="A/R송장 (IN)"/>
    <n v="9000"/>
    <s v="M"/>
    <n v="104.76"/>
    <n v="0.95"/>
    <n v="8592.2999999999993"/>
  </r>
  <r>
    <x v="3"/>
    <s v="顾客"/>
    <s v="內需"/>
    <s v="-無-"/>
    <s v="C00001"/>
    <x v="2"/>
    <s v="江苏京信电子有限公司(Cable)"/>
    <s v="자동차(조사)"/>
    <s v="AESSXF"/>
    <n v="100003945"/>
    <s v="AESSXF"/>
    <s v="0.75SQ"/>
    <s v="G"/>
    <m/>
    <n v="1000"/>
    <s v="완제품"/>
    <s v="AESSXF 0.75SQ(완제품)"/>
    <s v="A/R송장 (IN)"/>
    <n v="18000"/>
    <s v="M"/>
    <n v="127.08"/>
    <n v="0.69"/>
    <n v="12429"/>
  </r>
  <r>
    <x v="3"/>
    <s v="顾客"/>
    <s v="內需"/>
    <s v="-無-"/>
    <s v="C00001"/>
    <x v="2"/>
    <s v="江苏京信电子有限公司(Cable)"/>
    <s v="자동차(조사)"/>
    <s v="AESSXF"/>
    <n v="100003817"/>
    <s v="AESSXF"/>
    <s v="0.5SQ"/>
    <s v="O"/>
    <m/>
    <n v="1000"/>
    <s v="완제품"/>
    <s v="AESSXF 0.5SQ(완제품)"/>
    <s v="A/R송장 (IN)"/>
    <n v="9000"/>
    <s v="M"/>
    <n v="43.35"/>
    <n v="0.5"/>
    <n v="4514.3999999999996"/>
  </r>
  <r>
    <x v="3"/>
    <s v="顾客"/>
    <s v="內需"/>
    <s v="-無-"/>
    <s v="C00001"/>
    <x v="2"/>
    <s v="江苏京信电子有限公司(Cable)"/>
    <s v="자동차(조사)"/>
    <s v="AESSXF"/>
    <n v="100003926"/>
    <s v="AESSXF"/>
    <s v="0.75SQ"/>
    <s v="Br"/>
    <m/>
    <n v="1000"/>
    <s v="완제품"/>
    <s v="AESSXF 0.75SQ(완제품)"/>
    <s v="A/R송장 (IN)"/>
    <n v="11000"/>
    <s v="M"/>
    <n v="77.66"/>
    <n v="0.69"/>
    <n v="7595.5"/>
  </r>
  <r>
    <x v="3"/>
    <s v="顾客"/>
    <s v="內需"/>
    <s v="-無-"/>
    <s v="C00001"/>
    <x v="2"/>
    <s v="江苏京信电子有限公司(Cable)"/>
    <s v="자동차(조사)"/>
    <s v="AESSXF"/>
    <n v="100004035"/>
    <s v="AESSXF"/>
    <s v="1.25SQ"/>
    <s v="L"/>
    <m/>
    <n v="500"/>
    <s v="완제품"/>
    <s v="AESSXF 1.25SQ(완제품)"/>
    <s v="A/R송장 (IN)"/>
    <n v="6500"/>
    <s v="M"/>
    <n v="75.66"/>
    <n v="0.95"/>
    <n v="6205.55"/>
  </r>
  <r>
    <x v="3"/>
    <s v="顾客"/>
    <s v="內需"/>
    <s v="-無-"/>
    <s v="C00001"/>
    <x v="2"/>
    <s v="江苏京信电子有限公司(Cable)"/>
    <s v="자동차(조사)"/>
    <s v="AESSXF"/>
    <n v="100003992"/>
    <s v="AESSXF"/>
    <s v="0.75SQ"/>
    <s v="Y"/>
    <m/>
    <n v="1000"/>
    <s v="완제품"/>
    <s v="AESSXF 0.75SQ(완제품)"/>
    <s v="A/R송장 (IN)"/>
    <n v="10000"/>
    <s v="M"/>
    <n v="70.599999999999994"/>
    <n v="0.69"/>
    <n v="6905"/>
  </r>
  <r>
    <x v="3"/>
    <s v="顾客"/>
    <s v="內需"/>
    <s v="-無-"/>
    <s v="C00001"/>
    <x v="2"/>
    <s v="江苏京信电子有限公司(Cable)"/>
    <s v="자동차(조사)"/>
    <s v="AESSXF"/>
    <n v="100003983"/>
    <s v="AESSXF"/>
    <s v="0.75SQ"/>
    <s v="W"/>
    <m/>
    <n v="1000"/>
    <s v="완제품"/>
    <s v="AESSXF 0.75SQ(완제품)"/>
    <s v="A/R송장 (IN)"/>
    <n v="4800"/>
    <s v="M"/>
    <n v="33.89"/>
    <n v="0.69"/>
    <n v="3314.4"/>
  </r>
  <r>
    <x v="3"/>
    <s v="顾客"/>
    <s v="內需"/>
    <s v="-無-"/>
    <s v="C00001"/>
    <x v="2"/>
    <s v="江苏京信电子有限公司(Cable)"/>
    <s v="자동차(조사)"/>
    <s v="AESSXF"/>
    <n v="100003789"/>
    <s v="AESSXF"/>
    <s v="0.5SQ"/>
    <s v="B/O"/>
    <m/>
    <n v="1000"/>
    <s v="완제품"/>
    <s v="AESSXF 0.5SQ(완제품)"/>
    <s v="A/R송장 (IN)"/>
    <n v="3000"/>
    <s v="M"/>
    <n v="14.45"/>
    <n v="0.5"/>
    <n v="1504.8"/>
  </r>
  <r>
    <x v="3"/>
    <s v="顾客"/>
    <s v="內需"/>
    <s v="-無-"/>
    <s v="C00001"/>
    <x v="2"/>
    <s v="江苏京信电子有限公司(Cable)"/>
    <s v="자동차(조사)"/>
    <s v="AESSXF"/>
    <n v="100004016"/>
    <s v="AESSXF"/>
    <s v="1.25SQ"/>
    <s v="O"/>
    <m/>
    <n v="500"/>
    <s v="완제품"/>
    <s v="AESSXF 1.25SQ(완제품)"/>
    <s v="A/R송장 (IN)"/>
    <n v="2000"/>
    <s v="M"/>
    <n v="23.28"/>
    <n v="0.95"/>
    <n v="1909.4"/>
  </r>
  <r>
    <x v="3"/>
    <s v="顾客"/>
    <s v="內需"/>
    <s v="-無-"/>
    <s v="C00001"/>
    <x v="2"/>
    <s v="江苏京信电子有限公司(Cable)"/>
    <s v="자동차(조사)"/>
    <s v="AESSXF"/>
    <n v="100003900"/>
    <s v="AESSXF"/>
    <s v="0.5SQ"/>
    <s v="Y"/>
    <m/>
    <n v="1000"/>
    <s v="완제품"/>
    <s v="AESSXF 0.5SQ(완제품)"/>
    <s v="A/R송장 (IN)"/>
    <n v="24700"/>
    <s v="M"/>
    <n v="118.98"/>
    <n v="0.5"/>
    <n v="12389.52"/>
  </r>
  <r>
    <x v="3"/>
    <s v="顾客"/>
    <s v="內需"/>
    <s v="-無-"/>
    <s v="C00001"/>
    <x v="2"/>
    <s v="江苏京信电子有限公司(Cable)"/>
    <s v="자동차(조사)"/>
    <s v="AESSXF"/>
    <n v="100003910"/>
    <s v="AESSXF"/>
    <s v="0.75SQ"/>
    <s v="B/O"/>
    <m/>
    <n v="1000"/>
    <s v="완제품"/>
    <s v="AESSXF 0.75SQ(완제품)"/>
    <s v="A/R송장 (IN)"/>
    <n v="2000"/>
    <s v="M"/>
    <n v="14.12"/>
    <n v="0.69"/>
    <n v="1381"/>
  </r>
  <r>
    <x v="3"/>
    <s v="顾客"/>
    <s v="內需"/>
    <s v="-無-"/>
    <s v="C00001"/>
    <x v="2"/>
    <s v="江苏京信电子有限公司(Cable)"/>
    <s v="자동차(조사)"/>
    <s v="AESSXF"/>
    <n v="100004012"/>
    <s v="AESSXF"/>
    <s v="1.25SQ"/>
    <s v="Br"/>
    <m/>
    <n v="500"/>
    <s v="완제품"/>
    <s v="AESSXF 1.25SQ(완제품)"/>
    <s v="A/R송장 (IN)"/>
    <n v="1000"/>
    <s v="M"/>
    <n v="11.64"/>
    <n v="0.95"/>
    <n v="954.7"/>
  </r>
  <r>
    <x v="3"/>
    <s v="顾客"/>
    <s v="內需"/>
    <s v="-無-"/>
    <s v="C00001"/>
    <x v="2"/>
    <s v="江苏京信电子有限公司(Cable)"/>
    <s v="자동차(조사)"/>
    <s v="AESSXF"/>
    <n v="100003727"/>
    <s v="AESSXF"/>
    <s v="0.3SQ"/>
    <s v="Br/O"/>
    <m/>
    <n v="1500"/>
    <s v="완제품"/>
    <s v="AESSXF 0.3SQ(완제품)"/>
    <s v="A/R송장 (IN)"/>
    <n v="3000"/>
    <s v="M"/>
    <n v="10.25"/>
    <n v="0.39"/>
    <n v="1158.3"/>
  </r>
  <r>
    <x v="3"/>
    <s v="顾客"/>
    <s v="內需"/>
    <s v="-無-"/>
    <s v="C00001"/>
    <x v="2"/>
    <s v="江苏京信电子有限公司(Cable)"/>
    <s v="자동차(조사)"/>
    <s v="AESSXF"/>
    <n v="100003866"/>
    <s v="AESSXF"/>
    <s v="0.5SQ"/>
    <s v="R/O"/>
    <m/>
    <n v="1000"/>
    <s v="완제품"/>
    <s v="AESSXF 0.5SQ(완제품)"/>
    <s v="A/R송장 (IN)"/>
    <n v="3000"/>
    <s v="M"/>
    <n v="14.45"/>
    <n v="0.5"/>
    <n v="1504.8"/>
  </r>
  <r>
    <x v="3"/>
    <s v="顾客"/>
    <s v="內需"/>
    <s v="-無-"/>
    <s v="C00001"/>
    <x v="2"/>
    <s v="江苏京信电子有限公司(Cable)"/>
    <s v="자동차(조사)"/>
    <s v="AESSXF"/>
    <n v="100003933"/>
    <s v="AESSXF"/>
    <s v="0.75SQ"/>
    <s v="O"/>
    <m/>
    <n v="1000"/>
    <s v="완제품"/>
    <s v="AESSXF 0.75SQ(완제품)"/>
    <s v="A/R송장 (IN)"/>
    <n v="15950"/>
    <s v="M"/>
    <n v="112.61"/>
    <n v="0.69"/>
    <n v="11013.48"/>
  </r>
  <r>
    <x v="3"/>
    <s v="顾客"/>
    <s v="內需"/>
    <s v="-無-"/>
    <s v="C00001"/>
    <x v="2"/>
    <s v="江苏京信电子有限公司(Cable)"/>
    <s v="자동차(조사)"/>
    <s v="AESSXF"/>
    <n v="100004005"/>
    <s v="AESSXF"/>
    <s v="1.25SQ"/>
    <s v="B"/>
    <m/>
    <n v="500"/>
    <s v="완제품"/>
    <s v="AESSXF 1.25SQ(완제품)"/>
    <s v="A/R송장 (IN)"/>
    <n v="4950"/>
    <s v="M"/>
    <n v="57.62"/>
    <n v="0.95"/>
    <n v="4725.7700000000004"/>
  </r>
  <r>
    <x v="3"/>
    <s v="顾客"/>
    <s v="內需"/>
    <s v="-無-"/>
    <s v="C00001"/>
    <x v="2"/>
    <s v="江苏京信电子有限公司(Cable)"/>
    <s v="자동차(조사)"/>
    <s v="AESSXF"/>
    <n v="100003889"/>
    <s v="AESSXF"/>
    <s v="0.5SQ"/>
    <s v="W"/>
    <m/>
    <n v="1000"/>
    <s v="완제품"/>
    <s v="AESSXF 0.5SQ(완제품)"/>
    <s v="A/R송장 (IN)"/>
    <n v="28000"/>
    <s v="M"/>
    <n v="134.88"/>
    <n v="0.5"/>
    <n v="14044.8"/>
  </r>
  <r>
    <x v="3"/>
    <s v="顾客"/>
    <s v="內需"/>
    <s v="-無-"/>
    <s v="C00001"/>
    <x v="2"/>
    <s v="江苏京信电子有限公司(Cable)"/>
    <s v="자동차(조사)"/>
    <s v="AESSXF"/>
    <n v="100003808"/>
    <s v="AESSXF"/>
    <s v="0.5SQ"/>
    <s v="Br"/>
    <m/>
    <n v="1000"/>
    <s v="완제품"/>
    <s v="AESSXF 0.5SQ(완제품)"/>
    <s v="A/R송장 (IN)"/>
    <n v="18000"/>
    <s v="M"/>
    <n v="86.71"/>
    <n v="0.5"/>
    <n v="9028.7999999999993"/>
  </r>
  <r>
    <x v="3"/>
    <s v="顾客"/>
    <s v="內需"/>
    <s v="-無-"/>
    <s v="C00001"/>
    <x v="2"/>
    <s v="江苏京信电子有限公司(Cable)"/>
    <s v="자동차(조사)"/>
    <s v="AESSXF"/>
    <n v="100003758"/>
    <s v="AESSXF"/>
    <s v="0.3SQ"/>
    <s v="P"/>
    <m/>
    <n v="1500"/>
    <s v="완제품"/>
    <s v="AESSXF 0.3SQ(완제품)"/>
    <s v="A/R송장 (IN)"/>
    <n v="4500"/>
    <s v="M"/>
    <n v="15.38"/>
    <n v="0.39"/>
    <n v="1737.45"/>
  </r>
  <r>
    <x v="3"/>
    <s v="顾客"/>
    <s v="內需"/>
    <s v="-無-"/>
    <s v="C00001"/>
    <x v="2"/>
    <s v="江苏京信电子有限公司(Cable)"/>
    <s v="자동차(조사)"/>
    <s v="AESSXF"/>
    <n v="100003970"/>
    <s v="AESSXF"/>
    <s v="0.75SQ"/>
    <s v="R"/>
    <m/>
    <n v="1000"/>
    <s v="완제품"/>
    <s v="AESSXF 0.75SQ(완제품)"/>
    <s v="A/R송장 (IN)"/>
    <n v="8000"/>
    <s v="M"/>
    <n v="56.48"/>
    <n v="0.69"/>
    <n v="5524"/>
  </r>
  <r>
    <x v="3"/>
    <s v="顾客"/>
    <s v="內需"/>
    <s v="-無-"/>
    <s v="C00001"/>
    <x v="2"/>
    <s v="江苏京信电子有限公司(Cable)"/>
    <s v="자동차(조사)"/>
    <s v="AESSXF"/>
    <n v="100003799"/>
    <s v="AESSXF"/>
    <s v="0.5SQ"/>
    <s v="Br/B"/>
    <m/>
    <n v="1000"/>
    <s v="완제품"/>
    <s v="AESSXF 0.5SQ(완제품)"/>
    <s v="A/R송장 (IN)"/>
    <n v="1000"/>
    <s v="M"/>
    <n v="4.82"/>
    <n v="0.5"/>
    <n v="501.6"/>
  </r>
  <r>
    <x v="3"/>
    <s v="顾客"/>
    <s v="內需"/>
    <s v="-無-"/>
    <s v="C00001"/>
    <x v="2"/>
    <s v="江苏京信电子有限公司(Cable)"/>
    <s v="자동차(조사)"/>
    <s v="AESSXF"/>
    <n v="100003846"/>
    <s v="AESSXF"/>
    <s v="0.5SQ"/>
    <s v="L/Y"/>
    <m/>
    <n v="1000"/>
    <s v="완제품"/>
    <s v="AESSXF 0.5SQ(완제품)"/>
    <s v="A/R송장 (IN)"/>
    <n v="1000"/>
    <s v="M"/>
    <n v="4.82"/>
    <n v="0.5"/>
    <n v="501.6"/>
  </r>
  <r>
    <x v="3"/>
    <s v="顾客"/>
    <s v="內需"/>
    <s v="-無-"/>
    <s v="C00001"/>
    <x v="2"/>
    <s v="江苏京信电子有限公司(Cable)"/>
    <s v="자동차(조사)"/>
    <s v="AESSXF"/>
    <n v="100004125"/>
    <s v="AESSXF"/>
    <s v="2.5SQ"/>
    <s v="W"/>
    <m/>
    <n v="400"/>
    <s v="완제품"/>
    <s v="AESSXF 2.5SQ(완제품)"/>
    <s v="A/R송장 (IN)"/>
    <n v="400"/>
    <s v="M"/>
    <n v="9.57"/>
    <n v="1.87"/>
    <n v="748.08"/>
  </r>
  <r>
    <x v="3"/>
    <s v="顾客"/>
    <s v="內需"/>
    <s v="-無-"/>
    <s v="C00001"/>
    <x v="2"/>
    <s v="江苏京信电子有限公司(Cable)"/>
    <s v="자동차(조사)"/>
    <s v="AESSXF"/>
    <n v="100004122"/>
    <s v="AESSXF"/>
    <s v="2.5SQ"/>
    <s v="R"/>
    <m/>
    <n v="400"/>
    <s v="완제품"/>
    <s v="AESSXF 2.5SQ(완제품)"/>
    <s v="A/R송장 (IN)"/>
    <n v="800"/>
    <s v="M"/>
    <n v="19.14"/>
    <n v="1.87"/>
    <n v="1496.16"/>
  </r>
  <r>
    <x v="3"/>
    <s v="顾客"/>
    <s v="內需"/>
    <s v="-無-"/>
    <s v="C00001"/>
    <x v="2"/>
    <s v="江苏京信电子有限公司(Cable)"/>
    <s v="자동차(조사)"/>
    <s v="AESSXF"/>
    <n v="100003795"/>
    <s v="AESSXF"/>
    <s v="0.5SQ"/>
    <s v="B/Y"/>
    <m/>
    <n v="1000"/>
    <s v="완제품"/>
    <s v="AESSXF 0.5SQ(완제품)"/>
    <s v="A/R송장 (IN)"/>
    <n v="1000"/>
    <s v="M"/>
    <n v="4.82"/>
    <n v="0.5"/>
    <n v="501.6"/>
  </r>
  <r>
    <x v="3"/>
    <s v="顾客"/>
    <s v="內需"/>
    <s v="-無-"/>
    <s v="C00001"/>
    <x v="2"/>
    <s v="江苏京信电子有限公司(Cable)"/>
    <s v="자동차(조사)"/>
    <s v="AESSXF"/>
    <n v="100003850"/>
    <s v="AESSXF"/>
    <s v="0.5SQ"/>
    <s v="P/B"/>
    <m/>
    <n v="1000"/>
    <s v="완제품"/>
    <s v="AESSXF 0.5SQ(완제품)"/>
    <s v="A/R송장 (IN)"/>
    <n v="1000"/>
    <s v="M"/>
    <n v="4.82"/>
    <n v="0.5"/>
    <n v="501.6"/>
  </r>
  <r>
    <x v="3"/>
    <s v="顾客"/>
    <s v="內需"/>
    <s v="-無-"/>
    <s v="C00001"/>
    <x v="2"/>
    <s v="江苏京信电子有限公司(Cable)"/>
    <s v="자동차(조사)"/>
    <s v="AESSXF"/>
    <n v="100003792"/>
    <s v="AESSXF"/>
    <s v="0.5SQ"/>
    <s v="B/L"/>
    <m/>
    <n v="1000"/>
    <s v="완제품"/>
    <s v="AESSXF 0.5SQ(완제품)"/>
    <s v="A/R송장 (IN)"/>
    <n v="5000"/>
    <s v="M"/>
    <n v="24.09"/>
    <n v="0.5"/>
    <n v="2508"/>
  </r>
  <r>
    <x v="3"/>
    <s v="顾客"/>
    <s v="內需"/>
    <s v="-無-"/>
    <s v="C00001"/>
    <x v="2"/>
    <s v="江苏京信电子有限公司(Cable)"/>
    <s v="자동차(조사)"/>
    <s v="AESSXF"/>
    <n v="100003795"/>
    <s v="AESSXF"/>
    <s v="0.5SQ"/>
    <s v="B/Y"/>
    <m/>
    <n v="1000"/>
    <s v="완제품"/>
    <s v="AESSXF 0.5SQ(완제품)"/>
    <s v="A/R송장 (IN)"/>
    <n v="4000"/>
    <s v="M"/>
    <n v="19.27"/>
    <n v="0.5"/>
    <n v="2006.4"/>
  </r>
  <r>
    <x v="3"/>
    <s v="顾客"/>
    <s v="內需"/>
    <s v="-無-"/>
    <s v="C00001"/>
    <x v="2"/>
    <s v="江苏京信电子有限公司(Cable)"/>
    <s v="자동차(조사)"/>
    <s v="AESSXF"/>
    <n v="100003799"/>
    <s v="AESSXF"/>
    <s v="0.5SQ"/>
    <s v="Br/B"/>
    <m/>
    <n v="1000"/>
    <s v="완제품"/>
    <s v="AESSXF 0.5SQ(완제품)"/>
    <s v="A/R송장 (IN)"/>
    <n v="5000"/>
    <s v="M"/>
    <n v="24.09"/>
    <n v="0.5"/>
    <n v="2508"/>
  </r>
  <r>
    <x v="3"/>
    <s v="顾客"/>
    <s v="內需"/>
    <s v="-無-"/>
    <s v="C00001"/>
    <x v="2"/>
    <s v="江苏京信电子有限公司(Cable)"/>
    <s v="자동차(조사)"/>
    <s v="AESSXF"/>
    <n v="100003832"/>
    <s v="AESSXF"/>
    <s v="0.5SQ"/>
    <s v="G/W"/>
    <m/>
    <n v="1000"/>
    <s v="완제품"/>
    <s v="AESSXF 0.5SQ(완제품)"/>
    <s v="A/R송장 (IN)"/>
    <n v="4000"/>
    <s v="M"/>
    <n v="19.27"/>
    <n v="0.5"/>
    <n v="2006.4"/>
  </r>
  <r>
    <x v="3"/>
    <s v="顾客"/>
    <s v="內需"/>
    <s v="-無-"/>
    <s v="C00001"/>
    <x v="2"/>
    <s v="江苏京信电子有限公司(Cable)"/>
    <s v="자동차(조사)"/>
    <s v="AESSXF"/>
    <n v="100003845"/>
    <s v="AESSXF"/>
    <s v="0.5SQ"/>
    <s v="L/W"/>
    <m/>
    <n v="1000"/>
    <s v="완제품"/>
    <s v="AESSXF 0.5SQ(완제품)"/>
    <s v="A/R송장 (IN)"/>
    <n v="5000"/>
    <s v="M"/>
    <n v="24.09"/>
    <n v="0.5"/>
    <n v="2508"/>
  </r>
  <r>
    <x v="3"/>
    <s v="顾客"/>
    <s v="內需"/>
    <s v="-無-"/>
    <s v="C00001"/>
    <x v="2"/>
    <s v="江苏京信电子有限公司(Cable)"/>
    <s v="자동차(조사)"/>
    <s v="AESSXF"/>
    <n v="100003846"/>
    <s v="AESSXF"/>
    <s v="0.5SQ"/>
    <s v="L/Y"/>
    <m/>
    <n v="1000"/>
    <s v="완제품"/>
    <s v="AESSXF 0.5SQ(완제품)"/>
    <s v="A/R송장 (IN)"/>
    <n v="2000"/>
    <s v="M"/>
    <n v="9.6300000000000008"/>
    <n v="0.5"/>
    <n v="1003.2"/>
  </r>
  <r>
    <x v="3"/>
    <s v="顾客"/>
    <s v="內需"/>
    <s v="-無-"/>
    <s v="C00001"/>
    <x v="2"/>
    <s v="江苏京信电子有限公司(Cable)"/>
    <s v="자동차(조사)"/>
    <s v="AESSXF"/>
    <n v="100003866"/>
    <s v="AESSXF"/>
    <s v="0.5SQ"/>
    <s v="R/O"/>
    <m/>
    <n v="1000"/>
    <s v="완제품"/>
    <s v="AESSXF 0.5SQ(완제품)"/>
    <s v="A/R송장 (IN)"/>
    <n v="3000"/>
    <s v="M"/>
    <n v="14.45"/>
    <n v="0.5"/>
    <n v="1504.8"/>
  </r>
  <r>
    <x v="3"/>
    <s v="顾客"/>
    <s v="內需"/>
    <s v="-無-"/>
    <s v="C00001"/>
    <x v="2"/>
    <s v="江苏京信电子有限公司(Cable)"/>
    <s v="자동차(조사)"/>
    <s v="AESSXF"/>
    <n v="100003910"/>
    <s v="AESSXF"/>
    <s v="0.75SQ"/>
    <s v="B/O"/>
    <m/>
    <n v="1000"/>
    <s v="완제품"/>
    <s v="AESSXF 0.75SQ(완제품)"/>
    <s v="A/R송장 (IN)"/>
    <n v="1000"/>
    <s v="M"/>
    <n v="7.06"/>
    <n v="0.69"/>
    <n v="690.5"/>
  </r>
  <r>
    <x v="3"/>
    <s v="顾客"/>
    <s v="內需"/>
    <s v="-無-"/>
    <s v="C00001"/>
    <x v="2"/>
    <s v="江苏京信电子有限公司(Cable)"/>
    <s v="자동차(조사)"/>
    <s v="AESSXF"/>
    <n v="100004035"/>
    <s v="AESSXF"/>
    <s v="1.25SQ"/>
    <s v="L"/>
    <m/>
    <n v="500"/>
    <s v="완제품"/>
    <s v="AESSXF 1.25SQ(완제품)"/>
    <s v="A/R송장 (IN)"/>
    <n v="1500"/>
    <s v="M"/>
    <n v="17.46"/>
    <n v="0.95"/>
    <n v="1432.05"/>
  </r>
  <r>
    <x v="3"/>
    <s v="顾客"/>
    <s v="內需"/>
    <s v="-無-"/>
    <s v="C00001"/>
    <x v="2"/>
    <s v="江苏京信电子有限公司(Cable)"/>
    <s v="자동차(조사)"/>
    <s v="AESSXF"/>
    <n v="100003764"/>
    <s v="AESSXF"/>
    <s v="0.3SQ"/>
    <s v="R"/>
    <m/>
    <n v="1500"/>
    <s v="완제품"/>
    <s v="AESSXF 0.3SQ(완제품)"/>
    <s v="A/R송장 (IN)"/>
    <n v="3000"/>
    <s v="M"/>
    <n v="10.25"/>
    <n v="0.39"/>
    <n v="1158.3"/>
  </r>
  <r>
    <x v="3"/>
    <s v="顾客"/>
    <s v="內需"/>
    <s v="-無-"/>
    <s v="C00001"/>
    <x v="2"/>
    <s v="江苏京信电子有限公司(Cable)"/>
    <s v="자동차(조사)"/>
    <s v="AESSXF"/>
    <n v="100003866"/>
    <s v="AESSXF"/>
    <s v="0.5SQ"/>
    <s v="R/O"/>
    <m/>
    <n v="1000"/>
    <s v="완제품"/>
    <s v="AESSXF 0.5SQ(완제품)"/>
    <s v="A/R송장 (IN)"/>
    <n v="1000"/>
    <s v="M"/>
    <n v="4.82"/>
    <n v="0.5"/>
    <n v="501.6"/>
  </r>
  <r>
    <x v="3"/>
    <s v="顾客"/>
    <s v="內需"/>
    <s v="-無-"/>
    <s v="C00001"/>
    <x v="2"/>
    <s v="江苏京信电子有限公司(Cable)"/>
    <s v="자동차(조사)"/>
    <s v="AESSXF"/>
    <n v="100003795"/>
    <s v="AESSXF"/>
    <s v="0.5SQ"/>
    <s v="B/Y"/>
    <m/>
    <n v="1000"/>
    <s v="완제품"/>
    <s v="AESSXF 0.5SQ(완제품)"/>
    <s v="A/R송장 (IN)"/>
    <n v="1000"/>
    <s v="M"/>
    <n v="4.82"/>
    <n v="0.5"/>
    <n v="501.6"/>
  </r>
  <r>
    <x v="3"/>
    <s v="顾客"/>
    <s v="內需"/>
    <s v="-無-"/>
    <s v="C00001"/>
    <x v="2"/>
    <s v="江苏京信电子有限公司(Cable)"/>
    <s v="자동차(조사)"/>
    <s v="AESSXF"/>
    <n v="100003769"/>
    <s v="AESSXF"/>
    <s v="0.3SQ"/>
    <s v="W/B"/>
    <m/>
    <n v="1500"/>
    <s v="완제품"/>
    <s v="AESSXF 0.3SQ(완제품)"/>
    <s v="A/R송장 (IN)"/>
    <n v="1500"/>
    <s v="M"/>
    <n v="5.13"/>
    <n v="0.39"/>
    <n v="579.15"/>
  </r>
  <r>
    <x v="3"/>
    <s v="顾客"/>
    <s v="內需"/>
    <s v="-無-"/>
    <s v="C00001"/>
    <x v="2"/>
    <s v="江苏京信电子有限公司(Cable)"/>
    <s v="자동차(조사)"/>
    <s v="AESSXF"/>
    <n v="100003970"/>
    <s v="AESSXF"/>
    <s v="0.75SQ"/>
    <s v="R"/>
    <m/>
    <n v="1000"/>
    <s v="완제품"/>
    <s v="AESSXF 0.75SQ(완제품)"/>
    <s v="A/R송장 (IN)"/>
    <n v="1000"/>
    <s v="M"/>
    <n v="7.06"/>
    <n v="0.69"/>
    <n v="690.5"/>
  </r>
  <r>
    <x v="3"/>
    <s v="顾客"/>
    <s v="內需"/>
    <s v="-無-"/>
    <s v="C00001"/>
    <x v="2"/>
    <s v="江苏京信电子有限公司(Cable)"/>
    <s v="자동차(조사)"/>
    <s v="AESSXF"/>
    <n v="100018869"/>
    <s v="AESSXF"/>
    <s v="0.5SQ"/>
    <s v="B"/>
    <s v="NPS"/>
    <n v="10000"/>
    <s v="완제품"/>
    <s v="AESSXF 0.5SQ(완제품)"/>
    <s v="A/R송장 (IN)"/>
    <n v="20000"/>
    <s v="M"/>
    <n v="96.34"/>
    <n v="0.5"/>
    <n v="10032"/>
  </r>
  <r>
    <x v="3"/>
    <s v="顾客"/>
    <s v="內需"/>
    <s v="-無-"/>
    <s v="C00001"/>
    <x v="2"/>
    <s v="江苏京信电子有限公司(Cable)"/>
    <s v="자동차(조사)"/>
    <s v="AESSXF"/>
    <n v="100004005"/>
    <s v="AESSXF"/>
    <s v="1.25SQ"/>
    <s v="B"/>
    <m/>
    <n v="500"/>
    <s v="완제품"/>
    <s v="AESSXF 1.25SQ(완제품)"/>
    <s v="A/R송장 (IN)"/>
    <n v="6500"/>
    <s v="M"/>
    <n v="75.66"/>
    <n v="0.95"/>
    <n v="6205.55"/>
  </r>
  <r>
    <x v="3"/>
    <s v="顾客"/>
    <s v="內需"/>
    <s v="-無-"/>
    <s v="C00001"/>
    <x v="2"/>
    <s v="江苏京信电子有限公司(Cable)"/>
    <s v="자동차(조사)"/>
    <s v="AESSXF"/>
    <n v="100003786"/>
    <s v="AESSXF"/>
    <s v="0.5SQ"/>
    <s v="Gr"/>
    <m/>
    <n v="1000"/>
    <s v="완제품"/>
    <s v="AESSXF 0.5SQ(완제품)"/>
    <s v="A/R송장 (IN)"/>
    <n v="9000"/>
    <s v="M"/>
    <n v="43.35"/>
    <n v="0.5"/>
    <n v="4514.3999999999996"/>
  </r>
  <r>
    <x v="3"/>
    <s v="顾客"/>
    <s v="內需"/>
    <s v="-無-"/>
    <s v="C00001"/>
    <x v="2"/>
    <s v="江苏京信电子有限公司(Cable)"/>
    <s v="자동차(조사)"/>
    <s v="AESSXF"/>
    <n v="100003817"/>
    <s v="AESSXF"/>
    <s v="0.5SQ"/>
    <s v="O"/>
    <m/>
    <n v="1000"/>
    <s v="완제품"/>
    <s v="AESSXF 0.5SQ(완제품)"/>
    <s v="A/R송장 (IN)"/>
    <n v="10000"/>
    <s v="M"/>
    <n v="48.17"/>
    <n v="0.5"/>
    <n v="5016"/>
  </r>
  <r>
    <x v="3"/>
    <s v="顾客"/>
    <s v="內需"/>
    <s v="-無-"/>
    <s v="C00001"/>
    <x v="2"/>
    <s v="江苏京信电子有限公司(Cable)"/>
    <s v="자동차(조사)"/>
    <s v="AESSXF"/>
    <n v="100003760"/>
    <s v="AESSXF"/>
    <s v="0.3SQ"/>
    <s v="R/B"/>
    <m/>
    <n v="1500"/>
    <s v="완제품"/>
    <s v="AESSXF 0.3SQ(완제품)"/>
    <s v="A/R송장 (IN)"/>
    <n v="1500"/>
    <s v="M"/>
    <n v="5.13"/>
    <n v="0.39"/>
    <n v="579.15"/>
  </r>
  <r>
    <x v="3"/>
    <s v="顾客"/>
    <s v="內需"/>
    <s v="-無-"/>
    <s v="C00001"/>
    <x v="2"/>
    <s v="江苏京信电子有限公司(Cable)"/>
    <s v="자동차(조사)"/>
    <s v="AESSXF"/>
    <n v="100004062"/>
    <s v="AESSXF"/>
    <s v="1.25SQ"/>
    <s v="W"/>
    <m/>
    <n v="500"/>
    <s v="완제품"/>
    <s v="AESSXF 1.25SQ(완제품)"/>
    <s v="A/R송장 (IN)"/>
    <n v="5000"/>
    <s v="M"/>
    <n v="58.2"/>
    <n v="0.95"/>
    <n v="4773.5"/>
  </r>
  <r>
    <x v="3"/>
    <s v="顾客"/>
    <s v="內需"/>
    <s v="-無-"/>
    <s v="C00001"/>
    <x v="2"/>
    <s v="江苏京信电子有限公司(Cable)"/>
    <s v="자동차(조사)"/>
    <s v="AESSXF"/>
    <n v="100004051"/>
    <s v="AESSXF"/>
    <s v="1.25SQ"/>
    <s v="R"/>
    <m/>
    <n v="500"/>
    <s v="완제품"/>
    <s v="AESSXF 1.25SQ(완제품)"/>
    <s v="A/R송장 (IN)"/>
    <n v="5000"/>
    <s v="M"/>
    <n v="58.2"/>
    <n v="0.95"/>
    <n v="4773.5"/>
  </r>
  <r>
    <x v="3"/>
    <s v="顾客"/>
    <s v="內需"/>
    <s v="-無-"/>
    <s v="C00001"/>
    <x v="2"/>
    <s v="江苏京信电子有限公司(Cable)"/>
    <s v="자동차(조사)"/>
    <s v="AESSXF"/>
    <n v="100003760"/>
    <s v="AESSXF"/>
    <s v="0.3SQ"/>
    <s v="R/B"/>
    <m/>
    <n v="1500"/>
    <s v="완제품"/>
    <s v="AESSXF 0.3SQ(완제품)"/>
    <s v="A/R송장 (IN)"/>
    <n v="4500"/>
    <s v="M"/>
    <n v="15.38"/>
    <n v="0.39"/>
    <n v="1737.45"/>
  </r>
  <r>
    <x v="3"/>
    <s v="顾客"/>
    <s v="內需"/>
    <s v="-無-"/>
    <s v="C00001"/>
    <x v="2"/>
    <s v="江苏京信电子有限公司(Cable)"/>
    <s v="자동차(조사)"/>
    <s v="AESSXF"/>
    <n v="100003968"/>
    <s v="AESSXF"/>
    <s v="0.75SQ"/>
    <s v="R/W"/>
    <m/>
    <n v="1000"/>
    <s v="완제품"/>
    <s v="AESSXF 0.75SQ(완제품)"/>
    <s v="A/R송장 (IN)"/>
    <n v="1000"/>
    <s v="M"/>
    <n v="7.06"/>
    <n v="0.69"/>
    <n v="690.5"/>
  </r>
  <r>
    <x v="3"/>
    <s v="顾客"/>
    <s v="內需"/>
    <s v="-無-"/>
    <s v="C00001"/>
    <x v="2"/>
    <s v="江苏京信电子有限公司(Cable)"/>
    <s v="자동차(조사)"/>
    <s v="AESSXF"/>
    <n v="100003871"/>
    <s v="AESSXF"/>
    <s v="0.5SQ"/>
    <s v="R"/>
    <m/>
    <n v="1000"/>
    <s v="완제품"/>
    <s v="AESSXF 0.5SQ(완제품)"/>
    <s v="A/R송장 (IN)"/>
    <n v="13000"/>
    <s v="M"/>
    <n v="62.62"/>
    <n v="0.5"/>
    <n v="6520.8"/>
  </r>
  <r>
    <x v="3"/>
    <s v="顾客"/>
    <s v="內需"/>
    <s v="-無-"/>
    <s v="C00001"/>
    <x v="2"/>
    <s v="江苏京信电子有限公司(Cable)"/>
    <s v="자동차(조사)"/>
    <s v="AESSXF"/>
    <n v="100003780"/>
    <s v="AESSXF"/>
    <s v="0.3SQ"/>
    <s v="Y"/>
    <m/>
    <n v="1500"/>
    <s v="완제품"/>
    <s v="AESSXF 0.3SQ(완제품)"/>
    <s v="A/R송장 (IN)"/>
    <n v="9000"/>
    <s v="M"/>
    <n v="30.76"/>
    <n v="0.39"/>
    <n v="3474.9"/>
  </r>
  <r>
    <x v="3"/>
    <s v="顾客"/>
    <s v="內需"/>
    <s v="-無-"/>
    <s v="C00001"/>
    <x v="2"/>
    <s v="江苏京信电子有限公司(Cable)"/>
    <s v="자동차(조사)"/>
    <s v="AESSXF"/>
    <n v="100003752"/>
    <s v="AESSXF"/>
    <s v="0.3SQ"/>
    <s v="L"/>
    <m/>
    <n v="1500"/>
    <s v="완제품"/>
    <s v="AESSXF 0.3SQ(완제품)"/>
    <s v="A/R송장 (IN)"/>
    <n v="13300"/>
    <s v="M"/>
    <n v="45.46"/>
    <n v="0.39"/>
    <n v="5135.13"/>
  </r>
  <r>
    <x v="3"/>
    <s v="顾客"/>
    <s v="內需"/>
    <s v="-無-"/>
    <s v="C00001"/>
    <x v="2"/>
    <s v="江苏京信电子有限公司(Cable)"/>
    <s v="자동차(조사)"/>
    <s v="AESSXF"/>
    <n v="100003955"/>
    <s v="AESSXF"/>
    <s v="0.75SQ"/>
    <s v="L"/>
    <m/>
    <n v="1000"/>
    <s v="완제품"/>
    <s v="AESSXF 0.75SQ(완제품)"/>
    <s v="A/R송장 (IN)"/>
    <n v="9000"/>
    <s v="M"/>
    <n v="63.54"/>
    <n v="0.69"/>
    <n v="6214.5"/>
  </r>
  <r>
    <x v="3"/>
    <s v="顾客"/>
    <s v="內需"/>
    <s v="-無-"/>
    <s v="C00001"/>
    <x v="2"/>
    <s v="江苏京信电子有限公司(Cable)"/>
    <s v="자동차(조사)"/>
    <s v="AESSXF"/>
    <n v="100003837"/>
    <s v="AESSXF"/>
    <s v="0.5SQ"/>
    <s v="L/B"/>
    <m/>
    <n v="1000"/>
    <s v="완제품"/>
    <s v="AESSXF 0.5SQ(완제품)"/>
    <s v="A/R송장 (IN)"/>
    <n v="3000"/>
    <s v="M"/>
    <n v="14.45"/>
    <n v="0.5"/>
    <n v="1504.8"/>
  </r>
  <r>
    <x v="3"/>
    <s v="顾客"/>
    <s v="內需"/>
    <s v="-無-"/>
    <s v="C00001"/>
    <x v="2"/>
    <s v="江苏京信电子有限公司(Cable)"/>
    <s v="자동차(조사)"/>
    <s v="AESSXF"/>
    <n v="100018869"/>
    <s v="AESSXF"/>
    <s v="0.5SQ"/>
    <s v="B"/>
    <s v="NPS"/>
    <n v="10000"/>
    <s v="완제품"/>
    <s v="AESSXF 0.5SQ(완제품)"/>
    <s v="A/R송장 (IN)"/>
    <n v="10000"/>
    <s v="M"/>
    <n v="48.17"/>
    <n v="0.5"/>
    <n v="5016"/>
  </r>
  <r>
    <x v="3"/>
    <s v="顾客"/>
    <s v="內需"/>
    <s v="-無-"/>
    <s v="C00001"/>
    <x v="2"/>
    <s v="江苏京信电子有限公司(Cable)"/>
    <s v="자동차(조사)"/>
    <s v="AESSXF"/>
    <n v="100003871"/>
    <s v="AESSXF"/>
    <s v="0.5SQ"/>
    <s v="R"/>
    <m/>
    <n v="1000"/>
    <s v="완제품"/>
    <s v="AESSXF 0.5SQ(완제품)"/>
    <s v="A/R송장 (IN)"/>
    <n v="21000"/>
    <s v="M"/>
    <n v="101.16"/>
    <n v="0.5"/>
    <n v="10533.6"/>
  </r>
  <r>
    <x v="3"/>
    <s v="顾客"/>
    <s v="內需"/>
    <s v="-無-"/>
    <s v="C00001"/>
    <x v="2"/>
    <s v="江苏京信电子有限公司(Cable)"/>
    <s v="자동차(조사)"/>
    <s v="AESSXF"/>
    <n v="100003780"/>
    <s v="AESSXF"/>
    <s v="0.3SQ"/>
    <s v="Y"/>
    <m/>
    <n v="1500"/>
    <s v="완제품"/>
    <s v="AESSXF 0.3SQ(완제품)"/>
    <s v="A/R송장 (IN)"/>
    <n v="11900"/>
    <s v="M"/>
    <n v="40.67"/>
    <n v="0.39"/>
    <n v="4594.59"/>
  </r>
  <r>
    <x v="3"/>
    <s v="顾客"/>
    <s v="內需"/>
    <s v="-無-"/>
    <s v="C00001"/>
    <x v="2"/>
    <s v="江苏京信电子有限公司(Cable)"/>
    <s v="자동차(조사)"/>
    <s v="AESSXF"/>
    <n v="100003752"/>
    <s v="AESSXF"/>
    <s v="0.3SQ"/>
    <s v="L"/>
    <m/>
    <n v="1500"/>
    <s v="완제품"/>
    <s v="AESSXF 0.3SQ(완제품)"/>
    <s v="A/R송장 (IN)"/>
    <n v="9000"/>
    <s v="M"/>
    <n v="30.76"/>
    <n v="0.39"/>
    <n v="3474.9"/>
  </r>
  <r>
    <x v="3"/>
    <s v="顾客"/>
    <s v="內需"/>
    <s v="-無-"/>
    <s v="C00001"/>
    <x v="2"/>
    <s v="江苏京信电子有限公司(Cable)"/>
    <s v="자동차(조사)"/>
    <s v="AESSXF"/>
    <n v="100003955"/>
    <s v="AESSXF"/>
    <s v="0.75SQ"/>
    <s v="L"/>
    <m/>
    <n v="1000"/>
    <s v="완제품"/>
    <s v="AESSXF 0.75SQ(완제품)"/>
    <s v="A/R송장 (IN)"/>
    <n v="5000"/>
    <s v="M"/>
    <n v="35.299999999999997"/>
    <n v="0.69"/>
    <n v="3452.5"/>
  </r>
  <r>
    <x v="3"/>
    <s v="顾客"/>
    <s v="內需"/>
    <s v="-無-"/>
    <s v="C00001"/>
    <x v="2"/>
    <s v="江苏京信电子有限公司(Cable)"/>
    <s v="자동차(조사)"/>
    <s v="AESSXF"/>
    <n v="100003837"/>
    <s v="AESSXF"/>
    <s v="0.5SQ"/>
    <s v="L/B"/>
    <m/>
    <n v="1000"/>
    <s v="완제품"/>
    <s v="AESSXF 0.5SQ(완제품)"/>
    <s v="A/R송장 (IN)"/>
    <n v="1000"/>
    <s v="M"/>
    <n v="4.82"/>
    <n v="0.5"/>
    <n v="501.6"/>
  </r>
  <r>
    <x v="3"/>
    <s v="顾客"/>
    <s v="內需"/>
    <s v="-無-"/>
    <s v="C00001"/>
    <x v="2"/>
    <s v="江苏京信电子有限公司(Cable)"/>
    <s v="자동차(조사)"/>
    <s v="AESSXF"/>
    <n v="100003907"/>
    <s v="AESSXF"/>
    <s v="0.75SQ"/>
    <s v="Gr"/>
    <m/>
    <n v="1000"/>
    <s v="완제품"/>
    <s v="AESSXF 0.75SQ(완제품)"/>
    <s v="A/R송장 (IN)"/>
    <n v="1000"/>
    <s v="M"/>
    <n v="7.06"/>
    <n v="0.69"/>
    <n v="690.5"/>
  </r>
  <r>
    <x v="3"/>
    <s v="顾客"/>
    <s v="內需"/>
    <s v="-無-"/>
    <s v="C00001"/>
    <x v="2"/>
    <s v="江苏京信电子有限公司(Cable)"/>
    <s v="자동차(조사)"/>
    <s v="AESSXF"/>
    <n v="100003961"/>
    <s v="AESSXF"/>
    <s v="0.75SQ"/>
    <s v="P"/>
    <m/>
    <n v="1000"/>
    <s v="완제품"/>
    <s v="AESSXF 0.75SQ(완제품)"/>
    <s v="A/R송장 (IN)"/>
    <n v="2000"/>
    <s v="M"/>
    <n v="14.12"/>
    <n v="0.69"/>
    <n v="1381"/>
  </r>
  <r>
    <x v="3"/>
    <s v="顾客"/>
    <s v="內需"/>
    <s v="-無-"/>
    <s v="C00001"/>
    <x v="2"/>
    <s v="江苏京信电子有限公司(Cable)"/>
    <s v="자동차(조사)"/>
    <s v="AESSXF"/>
    <n v="100003764"/>
    <s v="AESSXF"/>
    <s v="0.3SQ"/>
    <s v="R"/>
    <m/>
    <n v="1500"/>
    <s v="완제품"/>
    <s v="AESSXF 0.3SQ(완제품)"/>
    <s v="A/R송장 (IN)"/>
    <n v="7500"/>
    <s v="M"/>
    <n v="25.64"/>
    <n v="0.39"/>
    <n v="2895.75"/>
  </r>
  <r>
    <x v="3"/>
    <s v="顾客"/>
    <s v="內需"/>
    <s v="-無-"/>
    <s v="C00001"/>
    <x v="2"/>
    <s v="江苏京信电子有限公司(Cable)"/>
    <s v="자동차(조사)"/>
    <s v="AESSXF"/>
    <n v="100003736"/>
    <s v="AESSXF"/>
    <s v="0.3SQ"/>
    <s v="O"/>
    <m/>
    <n v="1500"/>
    <s v="완제품"/>
    <s v="AESSXF 0.3SQ(완제품)"/>
    <s v="A/R송장 (IN)"/>
    <n v="12000"/>
    <s v="M"/>
    <n v="41.02"/>
    <n v="0.39"/>
    <n v="4633.2"/>
  </r>
  <r>
    <x v="3"/>
    <s v="顾客"/>
    <s v="內需"/>
    <s v="-無-"/>
    <s v="C00001"/>
    <x v="2"/>
    <s v="江苏京信电子有限公司(Cable)"/>
    <s v="자동차(조사)"/>
    <s v="AESSXF"/>
    <n v="100003717"/>
    <s v="AESSXF"/>
    <s v="0.3SQ"/>
    <s v="Gr"/>
    <m/>
    <n v="1500"/>
    <s v="완제품"/>
    <s v="AESSXF 0.3SQ(완제품)"/>
    <s v="A/R송장 (IN)"/>
    <n v="10500"/>
    <s v="M"/>
    <n v="35.89"/>
    <n v="0.39"/>
    <n v="4054.05"/>
  </r>
  <r>
    <x v="3"/>
    <s v="顾客"/>
    <s v="內需"/>
    <s v="-無-"/>
    <s v="C00001"/>
    <x v="2"/>
    <s v="江苏京信电子有限公司(Cable)"/>
    <s v="자동차(조사)"/>
    <s v="AESSXF"/>
    <n v="100003729"/>
    <s v="AESSXF"/>
    <s v="0.3SQ"/>
    <s v="Br"/>
    <m/>
    <n v="1500"/>
    <s v="완제품"/>
    <s v="AESSXF 0.3SQ(완제품)"/>
    <s v="A/R송장 (IN)"/>
    <n v="5850"/>
    <s v="M"/>
    <n v="20"/>
    <n v="0.39"/>
    <n v="2258.69"/>
  </r>
  <r>
    <x v="3"/>
    <s v="顾客"/>
    <s v="內需"/>
    <s v="-無-"/>
    <s v="C00001"/>
    <x v="2"/>
    <s v="江苏京信电子有限公司(Cable)"/>
    <s v="자동차(조사)"/>
    <s v="AESSXF"/>
    <n v="100003723"/>
    <s v="AESSXF"/>
    <s v="0.3SQ"/>
    <s v="B"/>
    <m/>
    <n v="1500"/>
    <s v="완제품"/>
    <s v="AESSXF 0.3SQ(완제품)"/>
    <s v="A/R송장 (IN)"/>
    <n v="4400"/>
    <s v="M"/>
    <n v="15.04"/>
    <n v="0.39"/>
    <n v="1698.84"/>
  </r>
  <r>
    <x v="3"/>
    <s v="顾客"/>
    <s v="內需"/>
    <s v="-無-"/>
    <s v="C00001"/>
    <x v="2"/>
    <s v="江苏京信电子有限公司(Cable)"/>
    <s v="자동차(조사)"/>
    <s v="AESSXF"/>
    <n v="100003808"/>
    <s v="AESSXF"/>
    <s v="0.5SQ"/>
    <s v="Br"/>
    <m/>
    <n v="1000"/>
    <s v="완제품"/>
    <s v="AESSXF 0.5SQ(완제품)"/>
    <s v="A/R송장 (IN)"/>
    <n v="14000"/>
    <s v="M"/>
    <n v="67.44"/>
    <n v="0.5"/>
    <n v="7022.4"/>
  </r>
  <r>
    <x v="3"/>
    <s v="顾客"/>
    <s v="內需"/>
    <s v="-無-"/>
    <s v="C00001"/>
    <x v="2"/>
    <s v="江苏京信电子有限公司(Cable)"/>
    <s v="자동차(조사)"/>
    <s v="AESSXF"/>
    <n v="100003889"/>
    <s v="AESSXF"/>
    <s v="0.5SQ"/>
    <s v="W"/>
    <m/>
    <n v="1000"/>
    <s v="완제품"/>
    <s v="AESSXF 0.5SQ(완제품)"/>
    <s v="A/R송장 (IN)"/>
    <n v="14000"/>
    <s v="M"/>
    <n v="67.44"/>
    <n v="0.5"/>
    <n v="7022.4"/>
  </r>
  <r>
    <x v="3"/>
    <s v="顾客"/>
    <s v="內需"/>
    <s v="-無-"/>
    <s v="C00001"/>
    <x v="2"/>
    <s v="江苏京信电子有限公司(Cable)"/>
    <s v="자동차(조사)"/>
    <s v="AESSXF"/>
    <n v="100003758"/>
    <s v="AESSXF"/>
    <s v="0.3SQ"/>
    <s v="P"/>
    <m/>
    <n v="1500"/>
    <s v="완제품"/>
    <s v="AESSXF 0.3SQ(완제품)"/>
    <s v="A/R송장 (IN)"/>
    <n v="10500"/>
    <s v="M"/>
    <n v="35.89"/>
    <n v="0.39"/>
    <n v="4054.05"/>
  </r>
  <r>
    <x v="3"/>
    <s v="顾客"/>
    <s v="內需"/>
    <s v="-無-"/>
    <s v="C00001"/>
    <x v="2"/>
    <s v="江苏京信电子有限公司(Cable)"/>
    <s v="자동차(조사)"/>
    <s v="AESSXF"/>
    <n v="100003970"/>
    <s v="AESSXF"/>
    <s v="0.75SQ"/>
    <s v="R"/>
    <m/>
    <n v="1000"/>
    <s v="완제품"/>
    <s v="AESSXF 0.75SQ(완제품)"/>
    <s v="A/R송장 (IN)"/>
    <n v="3000"/>
    <s v="M"/>
    <n v="21.18"/>
    <n v="0.69"/>
    <n v="2071.5"/>
  </r>
  <r>
    <x v="3"/>
    <s v="顾客"/>
    <s v="內需"/>
    <s v="-無-"/>
    <s v="C00001"/>
    <x v="2"/>
    <s v="江苏京信电子有限公司(Cable)"/>
    <s v="자동차(조사)"/>
    <s v="AESSXF"/>
    <n v="100003732"/>
    <s v="AESSXF"/>
    <s v="0.3SQ"/>
    <s v="O/B"/>
    <m/>
    <n v="1500"/>
    <s v="완제품"/>
    <s v="AESSXF 0.3SQ(완제품)"/>
    <s v="A/R송장 (IN)"/>
    <n v="1500"/>
    <s v="M"/>
    <n v="5.13"/>
    <n v="0.39"/>
    <n v="579.15"/>
  </r>
  <r>
    <x v="3"/>
    <s v="顾客"/>
    <s v="內需"/>
    <s v="-無-"/>
    <s v="C00001"/>
    <x v="2"/>
    <s v="江苏京信电子有限公司(Cable)"/>
    <s v="자동차(조사)"/>
    <s v="AESSXF"/>
    <n v="100004026"/>
    <s v="AESSXF"/>
    <s v="1.25SQ"/>
    <s v="G"/>
    <m/>
    <n v="500"/>
    <s v="완제품"/>
    <s v="AESSXF 1.25SQ(완제품)"/>
    <s v="A/R송장 (IN)"/>
    <n v="3400"/>
    <s v="M"/>
    <n v="39.58"/>
    <n v="0.95"/>
    <n v="3245.98"/>
  </r>
  <r>
    <x v="3"/>
    <s v="顾客"/>
    <s v="內需"/>
    <s v="-無-"/>
    <s v="C00001"/>
    <x v="2"/>
    <s v="江苏京信电子有限公司(Cable)"/>
    <s v="자동차(조사)"/>
    <s v="AESSXF"/>
    <n v="100003749"/>
    <s v="AESSXF"/>
    <s v="0.3SQ"/>
    <s v="L/O"/>
    <m/>
    <n v="1500"/>
    <s v="완제품"/>
    <s v="AESSXF 0.3SQ(완제품)"/>
    <s v="A/R송장 (IN)"/>
    <n v="3000"/>
    <s v="M"/>
    <n v="10.25"/>
    <n v="0.39"/>
    <n v="1158.3"/>
  </r>
  <r>
    <x v="3"/>
    <s v="顾客"/>
    <s v="內需"/>
    <s v="-無-"/>
    <s v="C00001"/>
    <x v="2"/>
    <s v="江苏京信电子有限公司(Cable)"/>
    <s v="자동차(조사)"/>
    <s v="AESSXF"/>
    <n v="100003715"/>
    <s v="AESSXF"/>
    <s v="0.3SQ"/>
    <s v="Gr/B"/>
    <m/>
    <n v="1500"/>
    <s v="완제품"/>
    <s v="AESSXF(G) 0.3SQ(완제품)"/>
    <s v="A/R송장 (IN)"/>
    <n v="1500"/>
    <s v="M"/>
    <n v="5.13"/>
    <n v="0.39"/>
    <n v="579.15"/>
  </r>
  <r>
    <x v="3"/>
    <s v="顾客"/>
    <s v="內需"/>
    <s v="-無-"/>
    <s v="C00001"/>
    <x v="2"/>
    <s v="江苏京信电子有限公司(Cable)"/>
    <s v="자동차(조사)"/>
    <s v="AESSXF"/>
    <n v="100003808"/>
    <s v="AESSXF"/>
    <s v="0.5SQ"/>
    <s v="Br"/>
    <m/>
    <n v="1000"/>
    <s v="완제품"/>
    <s v="AESSXF 0.5SQ(완제품)"/>
    <s v="A/R송장 (IN)"/>
    <n v="9000"/>
    <s v="M"/>
    <n v="43.35"/>
    <n v="0.5"/>
    <n v="4514.3999999999996"/>
  </r>
  <r>
    <x v="3"/>
    <s v="顾客"/>
    <s v="內需"/>
    <s v="-無-"/>
    <s v="C00001"/>
    <x v="2"/>
    <s v="江苏京信电子有限公司(Cable)"/>
    <s v="자동차(조사)"/>
    <s v="AESSXF"/>
    <n v="100003889"/>
    <s v="AESSXF"/>
    <s v="0.5SQ"/>
    <s v="W"/>
    <m/>
    <n v="1000"/>
    <s v="완제품"/>
    <s v="AESSXF 0.5SQ(완제품)"/>
    <s v="A/R송장 (IN)"/>
    <n v="20500"/>
    <s v="M"/>
    <n v="98.75"/>
    <n v="0.5"/>
    <n v="10282.799999999999"/>
  </r>
  <r>
    <x v="3"/>
    <s v="顾客"/>
    <s v="內需"/>
    <s v="-無-"/>
    <s v="C00001"/>
    <x v="2"/>
    <s v="江苏京信电子有限公司(Cable)"/>
    <s v="자동차(조사)"/>
    <s v="AESSXF"/>
    <n v="100003758"/>
    <s v="AESSXF"/>
    <s v="0.3SQ"/>
    <s v="P"/>
    <m/>
    <n v="1500"/>
    <s v="완제품"/>
    <s v="AESSXF 0.3SQ(완제품)"/>
    <s v="A/R송장 (IN)"/>
    <n v="10500"/>
    <s v="M"/>
    <n v="35.89"/>
    <n v="0.39"/>
    <n v="4054.05"/>
  </r>
  <r>
    <x v="3"/>
    <s v="顾客"/>
    <s v="內需"/>
    <s v="-無-"/>
    <s v="C00001"/>
    <x v="2"/>
    <s v="江苏京信电子有限公司(Cable)"/>
    <s v="자동차(조사)"/>
    <s v="AESSXF"/>
    <n v="100003970"/>
    <s v="AESSXF"/>
    <s v="0.75SQ"/>
    <s v="R"/>
    <m/>
    <n v="1000"/>
    <s v="완제품"/>
    <s v="AESSXF 0.75SQ(완제품)"/>
    <s v="A/R송장 (IN)"/>
    <n v="11000"/>
    <s v="M"/>
    <n v="77.66"/>
    <n v="0.69"/>
    <n v="7595.5"/>
  </r>
  <r>
    <x v="3"/>
    <s v="顾客"/>
    <s v="內需"/>
    <s v="-無-"/>
    <s v="C00001"/>
    <x v="2"/>
    <s v="江苏京信电子有限公司(Cable)"/>
    <s v="자동차(조사)"/>
    <s v="AESSXF"/>
    <n v="100004026"/>
    <s v="AESSXF"/>
    <s v="1.25SQ"/>
    <s v="G"/>
    <m/>
    <n v="500"/>
    <s v="완제품"/>
    <s v="AESSXF 1.25SQ(완제품)"/>
    <s v="A/R송장 (IN)"/>
    <n v="1500"/>
    <s v="M"/>
    <n v="17.46"/>
    <n v="0.95"/>
    <n v="1432.05"/>
  </r>
  <r>
    <x v="3"/>
    <s v="顾客"/>
    <s v="內需"/>
    <s v="-無-"/>
    <s v="C00001"/>
    <x v="2"/>
    <s v="江苏京信电子有限公司(Cable)"/>
    <s v="자동차(조사)"/>
    <s v="AESSXF"/>
    <n v="100003749"/>
    <s v="AESSXF"/>
    <s v="0.3SQ"/>
    <s v="L/O"/>
    <m/>
    <n v="1500"/>
    <s v="완제품"/>
    <s v="AESSXF 0.3SQ(완제품)"/>
    <s v="A/R송장 (IN)"/>
    <n v="1500"/>
    <s v="M"/>
    <n v="5.13"/>
    <n v="0.39"/>
    <n v="579.15"/>
  </r>
  <r>
    <x v="3"/>
    <s v="顾客"/>
    <s v="內需"/>
    <s v="-無-"/>
    <s v="C00001"/>
    <x v="2"/>
    <s v="江苏京信电子有限公司(Cable)"/>
    <s v="자동차(조사)"/>
    <s v="AESSXF"/>
    <n v="100003715"/>
    <s v="AESSXF"/>
    <s v="0.3SQ"/>
    <s v="Gr/B"/>
    <m/>
    <n v="1500"/>
    <s v="완제품"/>
    <s v="AESSXF(G) 0.3SQ(완제품)"/>
    <s v="A/R송장 (IN)"/>
    <n v="3000"/>
    <s v="M"/>
    <n v="10.25"/>
    <n v="0.39"/>
    <n v="1158.3"/>
  </r>
  <r>
    <x v="3"/>
    <s v="顾客"/>
    <s v="內需"/>
    <s v="-無-"/>
    <s v="C00001"/>
    <x v="2"/>
    <s v="江苏京信电子有限公司(Cable)"/>
    <s v="자동차(조사)"/>
    <s v="AESSXF"/>
    <n v="100004077"/>
    <s v="AESSXF"/>
    <s v="2SQ"/>
    <s v="Br"/>
    <m/>
    <n v="500"/>
    <s v="완제품"/>
    <s v="AESSXF 2SQ(완제품)"/>
    <s v="A/R송장 (IN)"/>
    <n v="3000"/>
    <s v="M"/>
    <n v="53.91"/>
    <n v="1.42"/>
    <n v="4261.5"/>
  </r>
  <r>
    <x v="3"/>
    <s v="顾客"/>
    <s v="內需"/>
    <s v="-無-"/>
    <s v="C00001"/>
    <x v="2"/>
    <s v="江苏京信电子有限公司(Cable)"/>
    <s v="자동차(조사)"/>
    <s v="AESSXF"/>
    <n v="100003892"/>
    <s v="AESSXF"/>
    <s v="0.5SQ"/>
    <s v="Y/B"/>
    <m/>
    <n v="1000"/>
    <s v="완제품"/>
    <s v="AESSXF 0.5SQ(완제품)"/>
    <s v="A/R송장 (IN)"/>
    <n v="2000"/>
    <s v="M"/>
    <n v="9.6300000000000008"/>
    <n v="0.5"/>
    <n v="1003.2"/>
  </r>
  <r>
    <x v="3"/>
    <s v="顾客"/>
    <s v="內需"/>
    <s v="-無-"/>
    <s v="C00001"/>
    <x v="2"/>
    <s v="江苏京信电子有限公司(Cable)"/>
    <s v="자동차(조사)"/>
    <s v="AESSXF"/>
    <n v="100003740"/>
    <s v="AESSXF"/>
    <s v="0.3SQ"/>
    <s v="G/B"/>
    <m/>
    <n v="1500"/>
    <s v="완제품"/>
    <s v="AESSXF 0.3SQ(완제품)"/>
    <s v="A/R송장 (IN)"/>
    <n v="6000"/>
    <s v="M"/>
    <n v="20.51"/>
    <n v="0.39"/>
    <n v="2316.6"/>
  </r>
  <r>
    <x v="3"/>
    <s v="顾客"/>
    <s v="內需"/>
    <s v="-無-"/>
    <s v="C00001"/>
    <x v="2"/>
    <s v="江苏京信电子有限公司(Cable)"/>
    <s v="자동차(조사)"/>
    <s v="AESSXF"/>
    <n v="100003732"/>
    <s v="AESSXF"/>
    <s v="0.3SQ"/>
    <s v="O/B"/>
    <m/>
    <n v="1500"/>
    <s v="완제품"/>
    <s v="AESSXF 0.3SQ(완제품)"/>
    <s v="A/R송장 (IN)"/>
    <n v="3000"/>
    <s v="M"/>
    <n v="10.25"/>
    <n v="0.39"/>
    <n v="1158.3"/>
  </r>
  <r>
    <x v="3"/>
    <s v="顾客"/>
    <s v="內需"/>
    <s v="-無-"/>
    <s v="C00001"/>
    <x v="2"/>
    <s v="江苏京信电子有限公司(Cable)"/>
    <s v="자동차(조사)"/>
    <s v="AESSXF"/>
    <n v="100018881"/>
    <s v="AESSXF"/>
    <s v="0.5SQ"/>
    <s v="P"/>
    <s v="NPS"/>
    <n v="10000"/>
    <s v="완제품"/>
    <s v="AESSXF 0.5SQ(완제품)"/>
    <s v="A/R송장 (IN)"/>
    <n v="10000"/>
    <s v="M"/>
    <n v="48.17"/>
    <n v="0.5"/>
    <n v="5016"/>
  </r>
  <r>
    <x v="3"/>
    <s v="顾客"/>
    <s v="內需"/>
    <s v="-無-"/>
    <s v="C00001"/>
    <x v="2"/>
    <s v="江苏京信电子有限公司(Cable)"/>
    <s v="자동차(조사)"/>
    <s v="AESSXF"/>
    <n v="100003775"/>
    <s v="AESSXF"/>
    <s v="0.3SQ"/>
    <s v="W"/>
    <s v="NPS"/>
    <n v="12000"/>
    <s v="완제품"/>
    <s v="AESSXF 0.3SQ(완제품)"/>
    <s v="A/R송장 (IN)"/>
    <n v="12000"/>
    <s v="M"/>
    <n v="41.02"/>
    <n v="0.39"/>
    <n v="4633.2"/>
  </r>
  <r>
    <x v="3"/>
    <s v="顾客"/>
    <s v="內需"/>
    <s v="-無-"/>
    <s v="C00001"/>
    <x v="2"/>
    <s v="江苏京信电子有限公司(Cable)"/>
    <s v="자동차(조사)"/>
    <s v="AESSXF"/>
    <n v="100003745"/>
    <s v="AESSXF"/>
    <s v="0.3SQ"/>
    <s v="G"/>
    <s v="NPS"/>
    <n v="12000"/>
    <s v="완제품"/>
    <s v="AESSXF 0.3SQ(완제품)"/>
    <s v="A/R송장 (IN)"/>
    <n v="12000"/>
    <s v="M"/>
    <n v="41.02"/>
    <n v="0.39"/>
    <n v="4633.2"/>
  </r>
  <r>
    <x v="3"/>
    <s v="顾客"/>
    <s v="內需"/>
    <s v="-無-"/>
    <s v="C00001"/>
    <x v="2"/>
    <s v="江苏京信电子有限公司(Cable)"/>
    <s v="자동차(조사)"/>
    <s v="AESSXF"/>
    <n v="100003945"/>
    <s v="AESSXF"/>
    <s v="0.75SQ"/>
    <s v="G"/>
    <m/>
    <n v="1000"/>
    <s v="완제품"/>
    <s v="AESSXF 0.75SQ(완제품)"/>
    <s v="A/R송장 (IN)"/>
    <n v="9000"/>
    <s v="M"/>
    <n v="63.54"/>
    <n v="0.69"/>
    <n v="6214.5"/>
  </r>
  <r>
    <x v="3"/>
    <s v="顾客"/>
    <s v="內需"/>
    <s v="-無-"/>
    <s v="C00001"/>
    <x v="2"/>
    <s v="江苏京信电子有限公司(Cable)"/>
    <s v="자동차(조사)"/>
    <s v="AESSXF"/>
    <n v="100003992"/>
    <s v="AESSXF"/>
    <s v="0.75SQ"/>
    <s v="Y"/>
    <m/>
    <n v="1000"/>
    <s v="완제품"/>
    <s v="AESSXF 0.75SQ(완제품)"/>
    <s v="A/R송장 (IN)"/>
    <n v="3000"/>
    <s v="M"/>
    <n v="21.18"/>
    <n v="0.69"/>
    <n v="2071.5"/>
  </r>
  <r>
    <x v="3"/>
    <s v="顾客"/>
    <s v="內需"/>
    <s v="-無-"/>
    <s v="C00001"/>
    <x v="2"/>
    <s v="江苏京信电子有限公司(Cable)"/>
    <s v="자동차(조사)"/>
    <s v="AESSXF"/>
    <n v="100003769"/>
    <s v="AESSXF"/>
    <s v="0.3SQ"/>
    <s v="W/B"/>
    <m/>
    <n v="1500"/>
    <s v="완제품"/>
    <s v="AESSXF 0.3SQ(완제품)"/>
    <s v="A/R송장 (IN)"/>
    <n v="6000"/>
    <s v="M"/>
    <n v="20.51"/>
    <n v="0.39"/>
    <n v="2316.6"/>
  </r>
  <r>
    <x v="3"/>
    <s v="顾客"/>
    <s v="內需"/>
    <s v="-無-"/>
    <s v="C00001"/>
    <x v="2"/>
    <s v="江苏京信电子有限公司(Cable)"/>
    <s v="자동차(조사)"/>
    <s v="AESSXF"/>
    <n v="100003926"/>
    <s v="AESSXF"/>
    <s v="0.75SQ"/>
    <s v="Br"/>
    <m/>
    <n v="1000"/>
    <s v="완제품"/>
    <s v="AESSXF 0.75SQ(완제품)"/>
    <s v="A/R송장 (IN)"/>
    <n v="2000"/>
    <s v="M"/>
    <n v="14.12"/>
    <n v="0.69"/>
    <n v="1381"/>
  </r>
  <r>
    <x v="3"/>
    <s v="顾客"/>
    <s v="內需"/>
    <s v="-無-"/>
    <s v="C00001"/>
    <x v="2"/>
    <s v="江苏京信电子有限公司(Cable)"/>
    <s v="자동차(조사)"/>
    <s v="AESSXF"/>
    <n v="100004035"/>
    <s v="AESSXF"/>
    <s v="1.25SQ"/>
    <s v="L"/>
    <m/>
    <n v="500"/>
    <s v="완제품"/>
    <s v="AESSXF 1.25SQ(완제품)"/>
    <s v="A/R송장 (IN)"/>
    <n v="1500"/>
    <s v="M"/>
    <n v="17.46"/>
    <n v="0.95"/>
    <n v="1432.05"/>
  </r>
  <r>
    <x v="3"/>
    <s v="顾客"/>
    <s v="內需"/>
    <s v="-無-"/>
    <s v="C00001"/>
    <x v="2"/>
    <s v="江苏京信电子有限公司(Cable)"/>
    <s v="자동차(조사)"/>
    <s v="AESSXF"/>
    <n v="100003720"/>
    <s v="AESSXF"/>
    <s v="0.3SQ"/>
    <s v="B/O"/>
    <m/>
    <n v="1500"/>
    <s v="완제품"/>
    <s v="AESSXF 0.3SQ(완제품)"/>
    <s v="A/R송장 (IN)"/>
    <n v="1500"/>
    <s v="M"/>
    <n v="5.13"/>
    <n v="0.39"/>
    <n v="579.15"/>
  </r>
  <r>
    <x v="3"/>
    <s v="顾客"/>
    <s v="內需"/>
    <s v="-無-"/>
    <s v="C00001"/>
    <x v="2"/>
    <s v="江苏京信电子有限公司(Cable)"/>
    <s v="자동차(조사)"/>
    <s v="AESSXF"/>
    <n v="100004090"/>
    <s v="AESSXF"/>
    <s v="2SQ"/>
    <s v="L"/>
    <m/>
    <n v="500"/>
    <s v="완제품"/>
    <s v="AESSXF 2SQ(완제품)"/>
    <s v="A/R송장 (IN)"/>
    <n v="1000"/>
    <s v="M"/>
    <n v="17.97"/>
    <n v="1.42"/>
    <n v="1420.5"/>
  </r>
  <r>
    <x v="3"/>
    <s v="顾客"/>
    <s v="內需"/>
    <s v="-無-"/>
    <s v="C00001"/>
    <x v="2"/>
    <s v="江苏京信电子有限公司(Cable)"/>
    <s v="자동차(조사)"/>
    <s v="AESSXF"/>
    <n v="100003796"/>
    <s v="AESSXF"/>
    <s v="0.5SQ"/>
    <s v="B"/>
    <m/>
    <n v="1000"/>
    <s v="완제품"/>
    <s v="AESSXF 0.5SQ(완제품)"/>
    <s v="A/R송장 (IN)"/>
    <n v="1000"/>
    <s v="M"/>
    <n v="4.82"/>
    <n v="0.5"/>
    <n v="501.6"/>
  </r>
  <r>
    <x v="3"/>
    <s v="顾客"/>
    <s v="內需"/>
    <s v="-無-"/>
    <s v="C00001"/>
    <x v="2"/>
    <s v="江苏京信电子有限公司(Cable)"/>
    <s v="자동차(조사)"/>
    <s v="AESSXF"/>
    <n v="100003847"/>
    <s v="AESSXF"/>
    <s v="0.5SQ"/>
    <s v="L"/>
    <m/>
    <n v="1000"/>
    <s v="완제품"/>
    <s v="AESSXF 0.5SQ(완제품)"/>
    <s v="A/R송장 (IN)"/>
    <n v="2000"/>
    <s v="M"/>
    <n v="9.6300000000000008"/>
    <n v="0.5"/>
    <n v="1003.2"/>
  </r>
  <r>
    <x v="3"/>
    <s v="顾客"/>
    <s v="內需"/>
    <s v="-無-"/>
    <s v="C00001"/>
    <x v="2"/>
    <s v="江苏京信电子有限公司(Cable)"/>
    <s v="자동차(조사)"/>
    <s v="AESSXF"/>
    <n v="100003871"/>
    <s v="AESSXF"/>
    <s v="0.5SQ"/>
    <s v="R"/>
    <m/>
    <n v="1000"/>
    <s v="완제품"/>
    <s v="AESSXF 0.5SQ(완제품)"/>
    <s v="A/R송장 (IN)"/>
    <n v="1000"/>
    <s v="M"/>
    <n v="4.82"/>
    <n v="0.5"/>
    <n v="501.6"/>
  </r>
  <r>
    <x v="3"/>
    <s v="顾客"/>
    <s v="內需"/>
    <s v="-無-"/>
    <s v="C00001"/>
    <x v="2"/>
    <s v="江苏京信电子有限公司(Cable)"/>
    <s v="자동차(조사)"/>
    <s v="AESSXF"/>
    <n v="100003910"/>
    <s v="AESSXF"/>
    <s v="0.75SQ"/>
    <s v="B/O"/>
    <m/>
    <n v="1000"/>
    <s v="완제품"/>
    <s v="AESSXF 0.75SQ(완제품)"/>
    <s v="A/R송장 (IN)"/>
    <n v="2000"/>
    <s v="M"/>
    <n v="14.12"/>
    <n v="0.69"/>
    <n v="1381"/>
  </r>
  <r>
    <x v="3"/>
    <s v="顾客"/>
    <s v="內需"/>
    <s v="-無-"/>
    <s v="C00001"/>
    <x v="2"/>
    <s v="江苏京信电子有限公司(Cable)"/>
    <s v="자동차(조사)"/>
    <s v="AESSXF"/>
    <n v="100004016"/>
    <s v="AESSXF"/>
    <s v="1.25SQ"/>
    <s v="O"/>
    <m/>
    <n v="500"/>
    <s v="완제품"/>
    <s v="AESSXF 1.25SQ(완제품)"/>
    <s v="A/R송장 (IN)"/>
    <n v="2000"/>
    <s v="M"/>
    <n v="23.28"/>
    <n v="0.95"/>
    <n v="1909.4"/>
  </r>
  <r>
    <x v="3"/>
    <s v="顾客"/>
    <s v="內需"/>
    <s v="-無-"/>
    <s v="C00001"/>
    <x v="2"/>
    <s v="江苏京信电子有限公司(Cable)"/>
    <s v="자동차(조사)"/>
    <s v="AESSXF"/>
    <n v="100003900"/>
    <s v="AESSXF"/>
    <s v="0.5SQ"/>
    <s v="Y"/>
    <m/>
    <n v="1000"/>
    <s v="완제품"/>
    <s v="AESSXF 0.5SQ(완제품)"/>
    <s v="A/R송장 (IN)"/>
    <n v="15000"/>
    <s v="M"/>
    <n v="72.260000000000005"/>
    <n v="0.5"/>
    <n v="7524"/>
  </r>
  <r>
    <x v="3"/>
    <s v="顾客"/>
    <s v="內需"/>
    <s v="-無-"/>
    <s v="C00001"/>
    <x v="2"/>
    <s v="江苏京信电子有限公司(Cable)"/>
    <s v="자동차(조사)"/>
    <s v="AESSXF"/>
    <n v="100004040"/>
    <s v="AESSXF"/>
    <s v="1.25SQ"/>
    <s v="P"/>
    <m/>
    <n v="500"/>
    <s v="완제품"/>
    <s v="AESSXF 1.25SQ(완제품)"/>
    <s v="A/R송장 (IN)"/>
    <n v="2000"/>
    <s v="M"/>
    <n v="23.28"/>
    <n v="0.95"/>
    <n v="1909.4"/>
  </r>
  <r>
    <x v="3"/>
    <s v="顾客"/>
    <s v="內需"/>
    <s v="-無-"/>
    <s v="C00001"/>
    <x v="2"/>
    <s v="江苏京信电子有限公司(Cable)"/>
    <s v="자동차(조사)"/>
    <s v="AESSXF"/>
    <n v="100003918"/>
    <s v="AESSXF"/>
    <s v="0.75SQ"/>
    <s v="B"/>
    <m/>
    <n v="1000"/>
    <s v="완제품"/>
    <s v="AESSXF 0.75SQ(완제품)"/>
    <s v="A/R송장 (IN)"/>
    <n v="2250"/>
    <s v="M"/>
    <n v="15.89"/>
    <n v="0.69"/>
    <n v="1553.63"/>
  </r>
  <r>
    <x v="3"/>
    <s v="顾客"/>
    <s v="內需"/>
    <s v="-無-"/>
    <s v="C00001"/>
    <x v="2"/>
    <s v="江苏京信电子有限公司(Cable)"/>
    <s v="자동차(조사)"/>
    <s v="AESSXF"/>
    <n v="100004012"/>
    <s v="AESSXF"/>
    <s v="1.25SQ"/>
    <s v="Br"/>
    <m/>
    <n v="500"/>
    <s v="완제품"/>
    <s v="AESSXF 1.25SQ(완제품)"/>
    <s v="A/R송장 (IN)"/>
    <n v="500"/>
    <s v="M"/>
    <n v="5.82"/>
    <n v="0.95"/>
    <n v="477.35"/>
  </r>
  <r>
    <x v="3"/>
    <s v="顾客"/>
    <s v="內需"/>
    <s v="-無-"/>
    <s v="C00001"/>
    <x v="2"/>
    <s v="江苏京信电子有限公司(Cable)"/>
    <s v="자동차(조사)"/>
    <s v="AESSXF"/>
    <n v="100003727"/>
    <s v="AESSXF"/>
    <s v="0.3SQ"/>
    <s v="Br/O"/>
    <m/>
    <n v="1500"/>
    <s v="완제품"/>
    <s v="AESSXF 0.3SQ(완제품)"/>
    <s v="A/R송장 (IN)"/>
    <n v="1500"/>
    <s v="M"/>
    <n v="5.13"/>
    <n v="0.39"/>
    <n v="579.15"/>
  </r>
  <r>
    <x v="3"/>
    <s v="顾客"/>
    <s v="內需"/>
    <s v="-無-"/>
    <s v="C00001"/>
    <x v="2"/>
    <s v="江苏京信电子有限公司(Cable)"/>
    <s v="자동차(조사)"/>
    <s v="AESSXF"/>
    <n v="100003741"/>
    <s v="AESSXF"/>
    <s v="0.3SQ"/>
    <s v="G/O"/>
    <m/>
    <n v="1500"/>
    <s v="완제품"/>
    <s v="AESSXF 0.3SQ(완제품)"/>
    <s v="A/R송장 (IN)"/>
    <n v="1500"/>
    <s v="M"/>
    <n v="5.13"/>
    <n v="0.39"/>
    <n v="579.15"/>
  </r>
  <r>
    <x v="3"/>
    <s v="顾客"/>
    <s v="內需"/>
    <s v="-無-"/>
    <s v="C00001"/>
    <x v="2"/>
    <s v="江苏京信电子有限公司(Cable)"/>
    <s v="자동차(조사)"/>
    <s v="AESSXF"/>
    <n v="100003961"/>
    <s v="AESSXF"/>
    <s v="0.75SQ"/>
    <s v="P"/>
    <m/>
    <n v="1000"/>
    <s v="완제품"/>
    <s v="AESSXF 0.75SQ(완제품)"/>
    <s v="A/R송장 (IN)"/>
    <n v="2000"/>
    <s v="M"/>
    <n v="14.12"/>
    <n v="0.69"/>
    <n v="1381"/>
  </r>
  <r>
    <x v="3"/>
    <s v="顾客"/>
    <s v="內需"/>
    <s v="-無-"/>
    <s v="C00001"/>
    <x v="2"/>
    <s v="江苏京信电子有限公司(Cable)"/>
    <s v="자동차(조사)"/>
    <s v="AESSXF"/>
    <n v="100004083"/>
    <s v="AESSXF"/>
    <s v="2SQ"/>
    <s v="G"/>
    <m/>
    <n v="500"/>
    <s v="완제품"/>
    <s v="AESSXF 2SQ(완제품)"/>
    <s v="A/R송장 (IN)"/>
    <n v="500"/>
    <s v="M"/>
    <n v="8.99"/>
    <n v="1.42"/>
    <n v="710.25"/>
  </r>
  <r>
    <x v="3"/>
    <s v="顾客"/>
    <s v="內需"/>
    <s v="-無-"/>
    <s v="C00001"/>
    <x v="2"/>
    <s v="江苏京信电子有限公司(Cable)"/>
    <s v="자동차(조사)"/>
    <s v="AESSXF"/>
    <n v="100004083"/>
    <s v="AESSXF"/>
    <s v="2SQ"/>
    <s v="G"/>
    <m/>
    <n v="500"/>
    <s v="완제품"/>
    <s v="AESSXF 2SQ(완제품)"/>
    <s v="A/R송장 (IN)"/>
    <n v="2500"/>
    <s v="M"/>
    <n v="44.93"/>
    <n v="1.42"/>
    <n v="3551.25"/>
  </r>
  <r>
    <x v="3"/>
    <s v="顾客"/>
    <s v="內需"/>
    <s v="-無-"/>
    <s v="C00001"/>
    <x v="2"/>
    <s v="江苏京信电子有限公司(Cable)"/>
    <s v="자동차(조사)"/>
    <s v="AESSXF"/>
    <n v="100004016"/>
    <s v="AESSXF"/>
    <s v="1.25SQ"/>
    <s v="O"/>
    <m/>
    <n v="500"/>
    <s v="완제품"/>
    <s v="AESSXF 1.25SQ(완제품)"/>
    <s v="A/R송장 (IN)"/>
    <n v="1000"/>
    <s v="M"/>
    <n v="11.64"/>
    <n v="0.95"/>
    <n v="954.7"/>
  </r>
  <r>
    <x v="3"/>
    <s v="顾客"/>
    <s v="內需"/>
    <s v="-無-"/>
    <s v="C00001"/>
    <x v="2"/>
    <s v="江苏京信电子有限公司(Cable)"/>
    <s v="자동차(조사)"/>
    <s v="AESSXF"/>
    <n v="100003900"/>
    <s v="AESSXF"/>
    <s v="0.5SQ"/>
    <s v="Y"/>
    <m/>
    <n v="1000"/>
    <s v="완제품"/>
    <s v="AESSXF 0.5SQ(완제품)"/>
    <s v="A/R송장 (IN)"/>
    <n v="15900"/>
    <s v="M"/>
    <n v="76.59"/>
    <n v="0.5"/>
    <n v="7975.44"/>
  </r>
  <r>
    <x v="3"/>
    <s v="顾客"/>
    <s v="內需"/>
    <s v="-無-"/>
    <s v="C00001"/>
    <x v="2"/>
    <s v="江苏京信电子有限公司(Cable)"/>
    <s v="자동차(조사)"/>
    <s v="AESSXF"/>
    <n v="100003764"/>
    <s v="AESSXF"/>
    <s v="0.3SQ"/>
    <s v="R"/>
    <m/>
    <n v="1500"/>
    <s v="완제품"/>
    <s v="AESSXF 0.3SQ(완제품)"/>
    <s v="A/R송장 (IN)"/>
    <n v="3000"/>
    <s v="M"/>
    <n v="10.25"/>
    <n v="0.39"/>
    <n v="1158.3"/>
  </r>
  <r>
    <x v="3"/>
    <s v="顾客"/>
    <s v="內需"/>
    <s v="-無-"/>
    <s v="C00001"/>
    <x v="2"/>
    <s v="江苏京信电子有限公司(Cable)"/>
    <s v="자동차(조사)"/>
    <s v="AESSXF"/>
    <n v="100003729"/>
    <s v="AESSXF"/>
    <s v="0.3SQ"/>
    <s v="Br"/>
    <m/>
    <n v="1500"/>
    <s v="완제품"/>
    <s v="AESSXF 0.3SQ(완제품)"/>
    <s v="A/R송장 (IN)"/>
    <n v="4500"/>
    <s v="M"/>
    <n v="15.38"/>
    <n v="0.39"/>
    <n v="1737.45"/>
  </r>
  <r>
    <x v="3"/>
    <s v="顾客"/>
    <s v="內需"/>
    <s v="-無-"/>
    <s v="C00001"/>
    <x v="2"/>
    <s v="江苏京信电子有限公司(Cable)"/>
    <s v="자동차(조사)"/>
    <s v="AESSXF"/>
    <n v="100003918"/>
    <s v="AESSXF"/>
    <s v="0.75SQ"/>
    <s v="B"/>
    <m/>
    <n v="1000"/>
    <s v="완제품"/>
    <s v="AESSXF 0.75SQ(완제품)"/>
    <s v="A/R송장 (IN)"/>
    <n v="7000"/>
    <s v="M"/>
    <n v="49.42"/>
    <n v="0.69"/>
    <n v="4833.5"/>
  </r>
  <r>
    <x v="3"/>
    <s v="顾客"/>
    <s v="內需"/>
    <s v="-無-"/>
    <s v="C00001"/>
    <x v="2"/>
    <s v="江苏京信电子有限公司(Cable)"/>
    <s v="자동차(조사)"/>
    <s v="AESSXF"/>
    <n v="100003723"/>
    <s v="AESSXF"/>
    <s v="0.3SQ"/>
    <s v="B"/>
    <m/>
    <n v="1500"/>
    <s v="완제품"/>
    <s v="AESSXF 0.3SQ(완제품)"/>
    <s v="A/R송장 (IN)"/>
    <n v="10100"/>
    <s v="M"/>
    <n v="34.520000000000003"/>
    <n v="0.39"/>
    <n v="3899.61"/>
  </r>
  <r>
    <x v="3"/>
    <s v="顾客"/>
    <s v="內需"/>
    <s v="-無-"/>
    <s v="C00001"/>
    <x v="2"/>
    <s v="江苏京信电子有限公司(Cable)"/>
    <s v="자동차(조사)"/>
    <s v="AESSXF"/>
    <n v="100004113"/>
    <s v="AESSXF"/>
    <s v="2.5SQ"/>
    <s v="B"/>
    <m/>
    <n v="400"/>
    <s v="완제품"/>
    <s v="AESSXF 2.5SQ(완제품)"/>
    <s v="A/R송장 (IN)"/>
    <n v="1950"/>
    <s v="M"/>
    <n v="46.64"/>
    <n v="1.87"/>
    <n v="3646.89"/>
  </r>
  <r>
    <x v="3"/>
    <s v="顾客"/>
    <s v="內需"/>
    <s v="-無-"/>
    <s v="C00001"/>
    <x v="2"/>
    <s v="江苏京信电子有限公司(Cable)"/>
    <s v="자동차(조사)"/>
    <s v="AESSXF"/>
    <n v="100004040"/>
    <s v="AESSXF"/>
    <s v="1.25SQ"/>
    <s v="P"/>
    <m/>
    <n v="500"/>
    <s v="완제품"/>
    <s v="AESSXF 1.25SQ(완제품)"/>
    <s v="A/R송장 (IN)"/>
    <n v="2350"/>
    <s v="M"/>
    <n v="27.35"/>
    <n v="0.95"/>
    <n v="2243.5500000000002"/>
  </r>
  <r>
    <x v="3"/>
    <s v="顾客"/>
    <s v="內需"/>
    <s v="-無-"/>
    <s v="C00001"/>
    <x v="2"/>
    <s v="江苏京信电子有限公司(Cable)"/>
    <s v="자동차(조사)"/>
    <s v="AESSXF"/>
    <n v="100004012"/>
    <s v="AESSXF"/>
    <s v="1.25SQ"/>
    <s v="Br"/>
    <m/>
    <n v="500"/>
    <s v="완제품"/>
    <s v="AESSXF 1.25SQ(완제품)"/>
    <s v="A/R송장 (IN)"/>
    <n v="500"/>
    <s v="M"/>
    <n v="5.82"/>
    <n v="0.95"/>
    <n v="477.35"/>
  </r>
  <r>
    <x v="3"/>
    <s v="顾客"/>
    <s v="內需"/>
    <s v="-無-"/>
    <s v="C00001"/>
    <x v="2"/>
    <s v="江苏京信电子有限公司(Cable)"/>
    <s v="자동차(조사)"/>
    <s v="AESSXF"/>
    <n v="100003729"/>
    <s v="AESSXF"/>
    <s v="0.3SQ"/>
    <s v="Br"/>
    <m/>
    <n v="1500"/>
    <s v="완제품"/>
    <s v="AESSXF 0.3SQ(완제품)"/>
    <s v="A/R송장 (IN)"/>
    <n v="4500"/>
    <s v="M"/>
    <n v="15.38"/>
    <n v="0.39"/>
    <n v="1737.45"/>
  </r>
  <r>
    <x v="3"/>
    <s v="顾客"/>
    <s v="內需"/>
    <s v="-無-"/>
    <s v="C00001"/>
    <x v="2"/>
    <s v="江苏京信电子有限公司(Cable)"/>
    <s v="자동차(조사)"/>
    <s v="AESSXF"/>
    <n v="100003723"/>
    <s v="AESSXF"/>
    <s v="0.3SQ"/>
    <s v="B"/>
    <m/>
    <n v="1500"/>
    <s v="완제품"/>
    <s v="AESSXF 0.3SQ(완제품)"/>
    <s v="A/R송장 (IN)"/>
    <n v="3000"/>
    <s v="M"/>
    <n v="10.25"/>
    <n v="0.39"/>
    <n v="1158.3"/>
  </r>
  <r>
    <x v="3"/>
    <s v="顾客"/>
    <s v="內需"/>
    <s v="-無-"/>
    <s v="C00001"/>
    <x v="2"/>
    <s v="江苏京信电子有限公司(Cable)"/>
    <s v="자동차(조사)"/>
    <s v="AESSXF"/>
    <n v="100004040"/>
    <s v="AESSXF"/>
    <s v="1.25SQ"/>
    <s v="P"/>
    <m/>
    <n v="500"/>
    <s v="완제품"/>
    <s v="AESSXF 1.25SQ(완제품)"/>
    <s v="A/R송장 (IN)"/>
    <n v="500"/>
    <s v="M"/>
    <n v="5.82"/>
    <n v="0.95"/>
    <n v="477.35"/>
  </r>
  <r>
    <x v="3"/>
    <s v="顾客"/>
    <s v="內需"/>
    <s v="-無-"/>
    <s v="C00001"/>
    <x v="2"/>
    <s v="江苏京信电子有限公司(Cable)"/>
    <s v="자동차(조사)"/>
    <s v="AESSXF"/>
    <n v="100004016"/>
    <s v="AESSXF"/>
    <s v="1.25SQ"/>
    <s v="O"/>
    <m/>
    <n v="500"/>
    <s v="완제품"/>
    <s v="AESSXF 1.25SQ(완제품)"/>
    <s v="A/R송장 (IN)"/>
    <n v="500"/>
    <s v="M"/>
    <n v="5.82"/>
    <n v="0.95"/>
    <n v="477.35"/>
  </r>
  <r>
    <x v="3"/>
    <s v="顾客"/>
    <s v="內需"/>
    <s v="-無-"/>
    <s v="C00001"/>
    <x v="2"/>
    <s v="江苏京信电子有限公司(Cable)"/>
    <s v="자동차(조사)"/>
    <s v="AESSXF"/>
    <n v="191000000"/>
    <s v="AESSXF"/>
    <s v="2SQ"/>
    <s v="R"/>
    <s v="NPS"/>
    <n v="3000"/>
    <s v="완제품"/>
    <s v="AESSXF 2SQ(완제품)"/>
    <s v="A/R송장 (IN)"/>
    <n v="3000"/>
    <s v="M"/>
    <n v="53.91"/>
    <n v="1.44"/>
    <n v="4312.5"/>
  </r>
  <r>
    <x v="3"/>
    <s v="顾客"/>
    <s v="內需"/>
    <s v="-無-"/>
    <s v="C00001"/>
    <x v="2"/>
    <s v="江苏京信电子有限公司(Cable)"/>
    <s v="자동차(조사)"/>
    <s v="AESSXF"/>
    <n v="100003926"/>
    <s v="AESSXF"/>
    <s v="0.75SQ"/>
    <s v="Br"/>
    <m/>
    <n v="1000"/>
    <s v="완제품"/>
    <s v="AESSXF 0.75SQ(완제품)"/>
    <s v="A/R송장 (IN)"/>
    <n v="9000"/>
    <s v="M"/>
    <n v="63.54"/>
    <n v="0.69"/>
    <n v="6214.5"/>
  </r>
  <r>
    <x v="3"/>
    <s v="顾客"/>
    <s v="內需"/>
    <s v="-無-"/>
    <s v="C00001"/>
    <x v="2"/>
    <s v="江苏京信电子有限公司(Cable)"/>
    <s v="자동차(조사)"/>
    <s v="AESSXF"/>
    <n v="100003789"/>
    <s v="AESSXF"/>
    <s v="0.5SQ"/>
    <s v="B/O"/>
    <m/>
    <n v="1000"/>
    <s v="완제품"/>
    <s v="AESSXF 0.5SQ(완제품)"/>
    <s v="A/R송장 (IN)"/>
    <n v="1000"/>
    <s v="M"/>
    <n v="4.82"/>
    <n v="0.5"/>
    <n v="501.6"/>
  </r>
  <r>
    <x v="3"/>
    <s v="顾客"/>
    <s v="內需"/>
    <s v="-無-"/>
    <s v="C00001"/>
    <x v="2"/>
    <s v="江苏京信电子有限公司(Cable)"/>
    <s v="자동차(조사)"/>
    <s v="AESSXF"/>
    <n v="100004035"/>
    <s v="AESSXF"/>
    <s v="1.25SQ"/>
    <s v="L"/>
    <m/>
    <n v="500"/>
    <s v="완제품"/>
    <s v="AESSXF 1.25SQ(완제품)"/>
    <s v="A/R송장 (IN)"/>
    <n v="3000"/>
    <s v="M"/>
    <n v="34.92"/>
    <n v="0.95"/>
    <n v="2864.1"/>
  </r>
  <r>
    <x v="3"/>
    <s v="顾客"/>
    <s v="內需"/>
    <s v="-無-"/>
    <s v="C00001"/>
    <x v="2"/>
    <s v="江苏京信电子有限公司(Cable)"/>
    <s v="자동차(조사)"/>
    <s v="AESSXF"/>
    <n v="100003775"/>
    <s v="AESSXF"/>
    <s v="0.3SQ"/>
    <s v="W"/>
    <s v="NPS"/>
    <n v="12000"/>
    <s v="완제품"/>
    <s v="AESSXF 0.3SQ(완제품)"/>
    <s v="A/R송장 (IN)"/>
    <n v="12000"/>
    <s v="M"/>
    <n v="41.02"/>
    <n v="0.39"/>
    <n v="4633.2"/>
  </r>
  <r>
    <x v="3"/>
    <s v="顾客"/>
    <s v="內需"/>
    <s v="-無-"/>
    <s v="C00001"/>
    <x v="2"/>
    <s v="江苏京信电子有限公司(Cable)"/>
    <s v="자동차(조사)"/>
    <s v="AESSXF"/>
    <n v="100003736"/>
    <s v="AESSXF"/>
    <s v="0.3SQ"/>
    <s v="O"/>
    <m/>
    <n v="1500"/>
    <s v="완제품"/>
    <s v="AESSXF 0.3SQ(완제품)"/>
    <s v="A/R송장 (IN)"/>
    <n v="15000"/>
    <s v="M"/>
    <n v="51.27"/>
    <n v="0.39"/>
    <n v="5791.5"/>
  </r>
  <r>
    <x v="3"/>
    <s v="顾客"/>
    <s v="內需"/>
    <s v="-無-"/>
    <s v="C00001"/>
    <x v="2"/>
    <s v="江苏京信电子有限公司(Cable)"/>
    <s v="자동차(조사)"/>
    <s v="AESSXF"/>
    <n v="100003717"/>
    <s v="AESSXF"/>
    <s v="0.3SQ"/>
    <s v="Gr"/>
    <m/>
    <n v="1500"/>
    <s v="완제품"/>
    <s v="AESSXF 0.3SQ(완제품)"/>
    <s v="A/R송장 (IN)"/>
    <n v="10500"/>
    <s v="M"/>
    <n v="35.89"/>
    <n v="0.39"/>
    <n v="4054.05"/>
  </r>
  <r>
    <x v="3"/>
    <s v="顾客"/>
    <s v="內需"/>
    <s v="-無-"/>
    <s v="C00001"/>
    <x v="2"/>
    <s v="江苏京信电子有限公司(Cable)"/>
    <s v="자동차(조사)"/>
    <s v="AESSXF"/>
    <n v="100003992"/>
    <s v="AESSXF"/>
    <s v="0.75SQ"/>
    <s v="Y"/>
    <m/>
    <n v="1000"/>
    <s v="완제품"/>
    <s v="AESSXF 0.75SQ(완제품)"/>
    <s v="A/R송장 (IN)"/>
    <n v="7000"/>
    <s v="M"/>
    <n v="49.42"/>
    <n v="0.69"/>
    <n v="4833.5"/>
  </r>
  <r>
    <x v="3"/>
    <s v="顾客"/>
    <s v="內需"/>
    <s v="-無-"/>
    <s v="C00001"/>
    <x v="2"/>
    <s v="江苏京信电子有限公司(Cable)"/>
    <s v="자동차(조사)"/>
    <s v="AESSXF"/>
    <n v="100003983"/>
    <s v="AESSXF"/>
    <s v="0.75SQ"/>
    <s v="W"/>
    <m/>
    <n v="1000"/>
    <s v="완제품"/>
    <s v="AESSXF 0.75SQ(완제품)"/>
    <s v="A/R송장 (IN)"/>
    <n v="5000"/>
    <s v="M"/>
    <n v="35.299999999999997"/>
    <n v="0.69"/>
    <n v="3452.5"/>
  </r>
  <r>
    <x v="3"/>
    <s v="顾客"/>
    <s v="內需"/>
    <s v="-無-"/>
    <s v="C00001"/>
    <x v="2"/>
    <s v="江苏京信电子有限公司(Cable)"/>
    <s v="자동차(조사)"/>
    <s v="AESSXF"/>
    <n v="100003996"/>
    <s v="AESSXF"/>
    <s v="1.25SQ"/>
    <s v="Gr"/>
    <m/>
    <n v="500"/>
    <s v="완제품"/>
    <s v="AESSXF 1.25SQ(완제품)"/>
    <s v="A/R송장 (IN)"/>
    <n v="2000"/>
    <s v="M"/>
    <n v="23.28"/>
    <n v="0.95"/>
    <n v="1909.4"/>
  </r>
  <r>
    <x v="3"/>
    <s v="顾客"/>
    <s v="內需"/>
    <s v="-無-"/>
    <s v="C00001"/>
    <x v="2"/>
    <s v="江苏京信电子有限公司(Cable)"/>
    <s v="자동차(조사)"/>
    <s v="AESSXF"/>
    <n v="100003789"/>
    <s v="AESSXF"/>
    <s v="0.5SQ"/>
    <s v="B/O"/>
    <m/>
    <n v="1000"/>
    <s v="완제품"/>
    <s v="AESSXF 0.5SQ(완제품)"/>
    <s v="A/R송장 (IN)"/>
    <n v="5000"/>
    <s v="M"/>
    <n v="24.09"/>
    <n v="0.5"/>
    <n v="2508"/>
  </r>
  <r>
    <x v="3"/>
    <s v="顾客"/>
    <s v="內需"/>
    <s v="-無-"/>
    <s v="C00001"/>
    <x v="2"/>
    <s v="江苏京信电子有限公司(Cable)"/>
    <s v="자동차(조사)"/>
    <s v="AESSXF"/>
    <n v="100003717"/>
    <s v="AESSXF"/>
    <s v="0.3SQ"/>
    <s v="Gr"/>
    <m/>
    <n v="1500"/>
    <s v="완제품"/>
    <s v="AESSXF 0.3SQ(완제품)"/>
    <s v="A/R송장 (IN)"/>
    <n v="3000"/>
    <s v="M"/>
    <n v="10.25"/>
    <n v="0.39"/>
    <n v="1158.3"/>
  </r>
  <r>
    <x v="3"/>
    <s v="顾客"/>
    <s v="內需"/>
    <s v="-無-"/>
    <s v="C00001"/>
    <x v="2"/>
    <s v="江苏京信电子有限公司(Cable)"/>
    <s v="자동차(조사)"/>
    <s v="AESSXF"/>
    <n v="100004035"/>
    <s v="AESSXF"/>
    <s v="1.25SQ"/>
    <s v="L"/>
    <m/>
    <n v="500"/>
    <s v="완제품"/>
    <s v="AESSXF 1.25SQ(완제품)"/>
    <s v="A/R송장 (IN)"/>
    <n v="1000"/>
    <s v="M"/>
    <n v="11.64"/>
    <n v="0.95"/>
    <n v="954.7"/>
  </r>
  <r>
    <x v="3"/>
    <s v="顾客"/>
    <s v="內需"/>
    <s v="-無-"/>
    <s v="C00011"/>
    <x v="0"/>
    <s v="Kyungshin Cable CO.,LTD"/>
    <s v="자동차(조사)"/>
    <s v="AESSXF"/>
    <n v="100003723"/>
    <s v="AESSXF"/>
    <s v="0.3SQ"/>
    <s v="B"/>
    <m/>
    <n v="1500"/>
    <s v="완제품"/>
    <s v="AESSXF 0.3SQ(완제품)"/>
    <s v="A/R송장 (IN)"/>
    <n v="300000"/>
    <s v="M"/>
    <n v="1025.4000000000001"/>
    <n v="0.04"/>
    <n v="95290.12"/>
  </r>
  <r>
    <x v="3"/>
    <s v="顾客"/>
    <s v="內需"/>
    <s v="-無-"/>
    <s v="C00011"/>
    <x v="0"/>
    <s v="Kyungshin Cable CO.,LTD"/>
    <s v="자동차(조사)"/>
    <s v="AESSXF"/>
    <n v="100003720"/>
    <s v="AESSXF"/>
    <s v="0.3SQ"/>
    <s v="B/O"/>
    <m/>
    <n v="1500"/>
    <s v="완제품"/>
    <s v="AESSXF 0.3SQ(완제품)"/>
    <s v="A/R송장 (IN)"/>
    <n v="300000"/>
    <s v="M"/>
    <n v="1025.4000000000001"/>
    <n v="0.04"/>
    <n v="95290.12"/>
  </r>
  <r>
    <x v="3"/>
    <s v="顾客"/>
    <s v="內需"/>
    <s v="-無-"/>
    <s v="C00011"/>
    <x v="0"/>
    <s v="Kyungshin Cable CO.,LTD"/>
    <s v="자동차(조사)"/>
    <s v="AESSXF"/>
    <n v="100003717"/>
    <s v="AESSXF"/>
    <s v="0.3SQ"/>
    <s v="Gr"/>
    <m/>
    <n v="1500"/>
    <s v="완제품"/>
    <s v="AESSXF 0.3SQ(완제품)"/>
    <s v="A/R송장 (IN)"/>
    <n v="300000"/>
    <s v="M"/>
    <n v="1025.4000000000001"/>
    <n v="0.04"/>
    <n v="95290.12"/>
  </r>
  <r>
    <x v="3"/>
    <s v="顾客"/>
    <s v="內需"/>
    <s v="-無-"/>
    <s v="C00011"/>
    <x v="0"/>
    <s v="Kyungshin Cable CO.,LTD"/>
    <s v="자동차(조사)"/>
    <s v="AESSXF"/>
    <n v="100003752"/>
    <s v="AESSXF"/>
    <s v="0.3SQ"/>
    <s v="L"/>
    <m/>
    <n v="1500"/>
    <s v="완제품"/>
    <s v="AESSXF 0.3SQ(완제품)"/>
    <s v="A/R송장 (IN)"/>
    <n v="300000"/>
    <s v="M"/>
    <n v="1025.4000000000001"/>
    <n v="0.04"/>
    <n v="95290.12"/>
  </r>
  <r>
    <x v="3"/>
    <s v="顾客"/>
    <s v="內需"/>
    <s v="-無-"/>
    <s v="C00011"/>
    <x v="0"/>
    <s v="Kyungshin Cable CO.,LTD"/>
    <s v="자동차(조사)"/>
    <s v="AESSXF"/>
    <n v="100003780"/>
    <s v="AESSXF"/>
    <s v="0.3SQ"/>
    <s v="Y"/>
    <m/>
    <n v="1500"/>
    <s v="완제품"/>
    <s v="AESSXF 0.3SQ(완제품)"/>
    <s v="A/R송장 (IN)"/>
    <n v="300000"/>
    <s v="M"/>
    <n v="1025.4000000000001"/>
    <n v="0.04"/>
    <n v="95290.12"/>
  </r>
  <r>
    <x v="3"/>
    <s v="顾客"/>
    <s v="內需"/>
    <s v="-無-"/>
    <s v="C00011"/>
    <x v="0"/>
    <s v="Kyungshin Cable CO.,LTD"/>
    <s v="자동차(조사)"/>
    <s v="AESSXF"/>
    <n v="100003847"/>
    <s v="AESSXF"/>
    <s v="0.5SQ"/>
    <s v="L"/>
    <m/>
    <n v="1000"/>
    <s v="완제품"/>
    <s v="AESSXF 0.5SQ(완제품)"/>
    <s v="A/R송장 (IN)"/>
    <n v="200000"/>
    <s v="M"/>
    <n v="963.4"/>
    <n v="0.06"/>
    <n v="85555.04"/>
  </r>
  <r>
    <x v="3"/>
    <s v="顾客"/>
    <s v="內需"/>
    <s v="-無-"/>
    <s v="C00011"/>
    <x v="0"/>
    <s v="Kyungshin Cable CO.,LTD"/>
    <s v="자동차(조사)"/>
    <s v="AESSXF"/>
    <n v="100003918"/>
    <s v="AESSXF"/>
    <s v="0.75SQ"/>
    <s v="B"/>
    <m/>
    <n v="1000"/>
    <s v="완제품"/>
    <s v="AESSXF 0.75SQ(완제품)"/>
    <s v="A/R송장 (IN)"/>
    <n v="196000"/>
    <s v="M"/>
    <n v="1383.76"/>
    <n v="0.08"/>
    <n v="116155.88"/>
  </r>
  <r>
    <x v="3"/>
    <s v="顾客"/>
    <s v="內需"/>
    <s v="-無-"/>
    <s v="C00011"/>
    <x v="0"/>
    <s v="Kyungshin Cable CO.,LTD"/>
    <s v="자동차(조사)"/>
    <s v="AESSXF"/>
    <n v="100003808"/>
    <s v="AESSXF"/>
    <s v="0.5SQ"/>
    <s v="Br"/>
    <m/>
    <n v="1000"/>
    <s v="완제품"/>
    <s v="AESSXF 0.5SQ(완제품)"/>
    <s v="A/R송장 (IN)"/>
    <n v="200000"/>
    <s v="M"/>
    <n v="963.4"/>
    <n v="0.06"/>
    <n v="85555.04"/>
  </r>
  <r>
    <x v="3"/>
    <s v="顾客"/>
    <s v="內需"/>
    <s v="-無-"/>
    <s v="C00011"/>
    <x v="0"/>
    <s v="Kyungshin Cable CO.,LTD"/>
    <s v="자동차(조사)"/>
    <s v="AESSXF"/>
    <n v="100003834"/>
    <s v="AESSXF"/>
    <s v="0.5SQ"/>
    <s v="G"/>
    <m/>
    <n v="1000"/>
    <s v="완제품"/>
    <s v="AESSXF 0.5SQ(완제품)"/>
    <s v="A/R송장 (IN)"/>
    <n v="200000"/>
    <s v="M"/>
    <n v="963.4"/>
    <n v="0.06"/>
    <n v="85555.04"/>
  </r>
  <r>
    <x v="3"/>
    <s v="顾客"/>
    <s v="內需"/>
    <s v="-無-"/>
    <s v="C00011"/>
    <x v="0"/>
    <s v="Kyungshin Cable CO.,LTD"/>
    <s v="자동차(조사)"/>
    <s v="AESSXF"/>
    <n v="100003786"/>
    <s v="AESSXF"/>
    <s v="0.5SQ"/>
    <s v="Gr"/>
    <m/>
    <n v="1000"/>
    <s v="완제품"/>
    <s v="AESSXF 0.5SQ(완제품)"/>
    <s v="A/R송장 (IN)"/>
    <n v="200000"/>
    <s v="M"/>
    <n v="963.4"/>
    <n v="0.06"/>
    <n v="85555.04"/>
  </r>
  <r>
    <x v="3"/>
    <s v="顾客"/>
    <s v="內需"/>
    <s v="-無-"/>
    <s v="C00020"/>
    <x v="12"/>
    <s v="盐城市晟广达汽车零部件有限公司"/>
    <s v="자동차(조사)"/>
    <s v="AESSXF"/>
    <n v="100004026"/>
    <s v="AESSXF"/>
    <s v="1.25SQ"/>
    <s v="G"/>
    <m/>
    <n v="500"/>
    <s v="완제품"/>
    <s v="AESSXF 1.25SQ(완제품)"/>
    <s v="A/R송장 (IN)"/>
    <n v="5000"/>
    <s v="M"/>
    <n v="58.2"/>
    <n v="0.99"/>
    <n v="4940"/>
  </r>
  <r>
    <x v="3"/>
    <s v="顾客"/>
    <s v="內需"/>
    <s v="-無-"/>
    <s v="C00020"/>
    <x v="12"/>
    <s v="盐城市晟广达汽车零部件有限公司"/>
    <s v="자동차(조사)"/>
    <s v="AESSXF"/>
    <n v="100004101"/>
    <s v="AESSXF"/>
    <s v="2SQ"/>
    <s v="R"/>
    <m/>
    <n v="500"/>
    <s v="완제품"/>
    <s v="AESSXF 2SQ(완제품)"/>
    <s v="A/R송장 (IN)"/>
    <n v="1000"/>
    <s v="M"/>
    <n v="17.97"/>
    <n v="1.48"/>
    <n v="1480.7"/>
  </r>
  <r>
    <x v="3"/>
    <s v="顾客"/>
    <s v="內需"/>
    <s v="-無-"/>
    <s v="C00020"/>
    <x v="12"/>
    <s v="盐城市晟广达汽车零部件有限公司"/>
    <s v="자동차(조사)"/>
    <s v="AESSXF"/>
    <n v="100003796"/>
    <s v="AESSXF"/>
    <s v="0.5SQ"/>
    <s v="B"/>
    <m/>
    <n v="1000"/>
    <s v="완제품"/>
    <s v="AESSXF 0.5SQ(완제품)"/>
    <s v="A/R송장 (IN)"/>
    <n v="16000"/>
    <s v="M"/>
    <n v="77.069999999999993"/>
    <n v="0.47"/>
    <n v="7561.6"/>
  </r>
  <r>
    <x v="3"/>
    <s v="顾客"/>
    <s v="內需"/>
    <s v="-無-"/>
    <s v="C00020"/>
    <x v="12"/>
    <s v="盐城市晟广达汽车零部件有限公司"/>
    <s v="자동차(조사)"/>
    <s v="AESSXF"/>
    <n v="100003723"/>
    <s v="AESSXF"/>
    <s v="0.3SQ"/>
    <s v="B"/>
    <m/>
    <n v="1500"/>
    <s v="완제품"/>
    <s v="AESSXF 0.3SQ(완제품)"/>
    <s v="A/R송장 (IN)"/>
    <n v="1400"/>
    <s v="M"/>
    <n v="4.79"/>
    <n v="0.33"/>
    <n v="461.16"/>
  </r>
  <r>
    <x v="3"/>
    <s v="顾客"/>
    <s v="內需"/>
    <s v="-無-"/>
    <s v="C00020"/>
    <x v="12"/>
    <s v="盐城市晟广达汽车零部件有限公司"/>
    <s v="자동차(조사)"/>
    <s v="AESSXF"/>
    <n v="100003743"/>
    <s v="AESSXF"/>
    <s v="0.3SQ"/>
    <s v="G"/>
    <m/>
    <n v="1500"/>
    <s v="완제품"/>
    <s v="AESSXF 0.3SQ(완제품)"/>
    <s v="A/R송장 (IN)"/>
    <n v="1400"/>
    <s v="M"/>
    <n v="4.79"/>
    <n v="0.33"/>
    <n v="461.16"/>
  </r>
  <r>
    <x v="3"/>
    <s v="顾客"/>
    <s v="內需"/>
    <s v="-無-"/>
    <s v="C00020"/>
    <x v="12"/>
    <s v="盐城市晟广达汽车零部件有限公司"/>
    <s v="자동차(조사)"/>
    <s v="AESSXF"/>
    <n v="100003723"/>
    <s v="AESSXF"/>
    <s v="0.3SQ"/>
    <s v="B"/>
    <m/>
    <n v="1500"/>
    <s v="완제품"/>
    <s v="AESSXF 0.3SQ(완제품)"/>
    <s v="A/R송장 (IN)"/>
    <n v="4500"/>
    <s v="M"/>
    <n v="15.38"/>
    <n v="0.33"/>
    <n v="1482.3"/>
  </r>
  <r>
    <x v="3"/>
    <s v="顾客"/>
    <s v="內需"/>
    <s v="-無-"/>
    <s v="C00020"/>
    <x v="12"/>
    <s v="盐城市晟广达汽车零部件有限公司"/>
    <s v="자동차(조사)"/>
    <s v="AESSXF"/>
    <n v="100003729"/>
    <s v="AESSXF"/>
    <s v="0.3SQ"/>
    <s v="Br"/>
    <m/>
    <n v="1500"/>
    <s v="완제품"/>
    <s v="AESSXF 0.3SQ(완제품)"/>
    <s v="A/R송장 (IN)"/>
    <n v="4500"/>
    <s v="M"/>
    <n v="15.38"/>
    <n v="0.33"/>
    <n v="1482.3"/>
  </r>
  <r>
    <x v="3"/>
    <s v="顾客"/>
    <s v="內需"/>
    <s v="-無-"/>
    <s v="C00020"/>
    <x v="12"/>
    <s v="盐城市晟广达汽车零部件有限公司"/>
    <s v="자동차(조사)"/>
    <s v="AESSXF"/>
    <n v="100003743"/>
    <s v="AESSXF"/>
    <s v="0.3SQ"/>
    <s v="G"/>
    <m/>
    <n v="1500"/>
    <s v="완제품"/>
    <s v="AESSXF 0.3SQ(완제품)"/>
    <s v="A/R송장 (IN)"/>
    <n v="4500"/>
    <s v="M"/>
    <n v="15.38"/>
    <n v="0.33"/>
    <n v="1482.3"/>
  </r>
  <r>
    <x v="3"/>
    <s v="顾客"/>
    <s v="內需"/>
    <s v="-無-"/>
    <s v="C00020"/>
    <x v="12"/>
    <s v="盐城市晟广达汽车零部件有限公司"/>
    <s v="자동차(조사)"/>
    <s v="AESSXF"/>
    <n v="100003752"/>
    <s v="AESSXF"/>
    <s v="0.3SQ"/>
    <s v="L"/>
    <m/>
    <n v="1500"/>
    <s v="완제품"/>
    <s v="AESSXF 0.3SQ(완제품)"/>
    <s v="A/R송장 (IN)"/>
    <n v="3000"/>
    <s v="M"/>
    <n v="10.25"/>
    <n v="0.33"/>
    <n v="988.2"/>
  </r>
  <r>
    <x v="3"/>
    <s v="顾客"/>
    <s v="內需"/>
    <s v="-無-"/>
    <s v="C00020"/>
    <x v="12"/>
    <s v="盐城市晟广达汽车零部件有限公司"/>
    <s v="자동차(조사)"/>
    <s v="AESSXF"/>
    <n v="100003764"/>
    <s v="AESSXF"/>
    <s v="0.3SQ"/>
    <s v="R"/>
    <m/>
    <n v="1500"/>
    <s v="완제품"/>
    <s v="AESSXF 0.3SQ(완제품)"/>
    <s v="A/R송장 (IN)"/>
    <n v="3000"/>
    <s v="M"/>
    <n v="10.25"/>
    <n v="0.33"/>
    <n v="988.2"/>
  </r>
  <r>
    <x v="3"/>
    <s v="顾客"/>
    <s v="內需"/>
    <s v="-無-"/>
    <s v="C00020"/>
    <x v="12"/>
    <s v="盐城市晟广达汽车零部件有限公司"/>
    <s v="자동차(조사)"/>
    <s v="AESSXF"/>
    <n v="100004073"/>
    <s v="AESSXF"/>
    <s v="2SQ"/>
    <s v="B"/>
    <m/>
    <n v="500"/>
    <s v="완제품"/>
    <s v="AESSXF 2SQ(완제품)"/>
    <s v="A/R송장 (IN)"/>
    <n v="3000"/>
    <s v="M"/>
    <n v="53.91"/>
    <n v="1.48"/>
    <n v="4442.1000000000004"/>
  </r>
  <r>
    <x v="3"/>
    <s v="顾客"/>
    <s v="內需"/>
    <s v="-無-"/>
    <s v="C00020"/>
    <x v="12"/>
    <s v="盐城市晟广达汽车零部件有限公司"/>
    <s v="자동차(조사)"/>
    <s v="AESSXF"/>
    <n v="100004101"/>
    <s v="AESSXF"/>
    <s v="2SQ"/>
    <s v="R"/>
    <m/>
    <n v="500"/>
    <s v="완제품"/>
    <s v="AESSXF 2SQ(완제품)"/>
    <s v="A/R송장 (IN)"/>
    <n v="1500"/>
    <s v="M"/>
    <n v="26.96"/>
    <n v="1.48"/>
    <n v="2221.0500000000002"/>
  </r>
  <r>
    <x v="3"/>
    <s v="顾客"/>
    <s v="內需"/>
    <s v="-無-"/>
    <s v="C00020"/>
    <x v="12"/>
    <s v="盐城市晟广达汽车零部件有限公司"/>
    <s v="자동차(조사)"/>
    <s v="AESSXF"/>
    <n v="100003758"/>
    <s v="AESSXF"/>
    <s v="0.3SQ"/>
    <s v="P"/>
    <m/>
    <n v="1500"/>
    <s v="완제품"/>
    <s v="AESSXF 0.3SQ(완제품)"/>
    <s v="A/R송장 (IN)"/>
    <n v="1500"/>
    <s v="M"/>
    <n v="5.13"/>
    <n v="0.33"/>
    <n v="494.1"/>
  </r>
  <r>
    <x v="3"/>
    <s v="顾客"/>
    <s v="內需"/>
    <s v="-無-"/>
    <s v="C00020"/>
    <x v="12"/>
    <s v="盐城市晟广达汽车零部件有限公司"/>
    <s v="자동차(조사)"/>
    <s v="AESSXF"/>
    <n v="100004101"/>
    <s v="AESSXF"/>
    <s v="2SQ"/>
    <s v="R"/>
    <m/>
    <n v="500"/>
    <s v="완제품"/>
    <s v="AESSXF 2SQ(완제품)"/>
    <s v="A/R송장 (IN)"/>
    <n v="2000"/>
    <s v="M"/>
    <n v="35.94"/>
    <n v="1.48"/>
    <n v="2961.4"/>
  </r>
  <r>
    <x v="3"/>
    <s v="顾客"/>
    <s v="內需"/>
    <s v="-無-"/>
    <s v="C00020"/>
    <x v="12"/>
    <s v="盐城市晟广达汽车零部件有限公司"/>
    <s v="자동차(조사)"/>
    <s v="AESSXF"/>
    <n v="100003752"/>
    <s v="AESSXF"/>
    <s v="0.3SQ"/>
    <s v="L"/>
    <m/>
    <n v="1500"/>
    <s v="완제품"/>
    <s v="AESSXF 0.3SQ(완제품)"/>
    <s v="A/R송장 (IN)"/>
    <n v="3000"/>
    <s v="M"/>
    <n v="10.25"/>
    <n v="0.33"/>
    <n v="988.2"/>
  </r>
  <r>
    <x v="3"/>
    <s v="顾客"/>
    <s v="內需"/>
    <s v="-無-"/>
    <s v="C00020"/>
    <x v="12"/>
    <s v="盐城市晟广达汽车零部件有限公司"/>
    <s v="자동차(조사)"/>
    <s v="AESSXF"/>
    <n v="100004073"/>
    <s v="AESSXF"/>
    <s v="2SQ"/>
    <s v="B"/>
    <m/>
    <n v="500"/>
    <s v="완제품"/>
    <s v="AESSXF 2SQ(완제품)"/>
    <s v="A/R송장 (IN)"/>
    <n v="1000"/>
    <s v="M"/>
    <n v="17.97"/>
    <n v="1.48"/>
    <n v="1480.7"/>
  </r>
  <r>
    <x v="3"/>
    <s v="顾客"/>
    <s v="內需"/>
    <s v="-無-"/>
    <s v="C00020"/>
    <x v="12"/>
    <s v="盐城市晟广达汽车零部件有限公司"/>
    <s v="자동차(조사)"/>
    <s v="AESSXF"/>
    <n v="100003796"/>
    <s v="AESSXF"/>
    <s v="0.5SQ"/>
    <s v="B"/>
    <m/>
    <n v="1000"/>
    <s v="완제품"/>
    <s v="AESSXF 0.5SQ(완제품)"/>
    <s v="A/R송장 (IN)"/>
    <n v="8000"/>
    <s v="M"/>
    <n v="38.54"/>
    <n v="0.47"/>
    <n v="3780.8"/>
  </r>
  <r>
    <x v="3"/>
    <s v="顾客"/>
    <s v="內需"/>
    <s v="-無-"/>
    <s v="C00020"/>
    <x v="12"/>
    <s v="盐城市晟广达汽车零部件有限公司"/>
    <s v="자동차(조사)"/>
    <s v="AESSXF"/>
    <n v="100003796"/>
    <s v="AESSXF"/>
    <s v="0.5SQ"/>
    <s v="B"/>
    <m/>
    <n v="1000"/>
    <s v="완제품"/>
    <s v="AESSXF 0.5SQ(완제품)"/>
    <s v="A/R송장 (IN)"/>
    <n v="8000"/>
    <s v="M"/>
    <n v="38.54"/>
    <n v="0.47"/>
    <n v="3780.8"/>
  </r>
  <r>
    <x v="3"/>
    <s v="顾客"/>
    <s v="內需"/>
    <s v="-無-"/>
    <s v="C00020"/>
    <x v="12"/>
    <s v="盐城市晟广达汽车零部件有限公司"/>
    <s v="자동차(조사)"/>
    <s v="AESSXF"/>
    <n v="100004051"/>
    <s v="AESSXF"/>
    <s v="1.25SQ"/>
    <s v="R"/>
    <m/>
    <n v="500"/>
    <s v="완제품"/>
    <s v="AESSXF 1.25SQ(완제품)"/>
    <s v="A/R송장 (IN)"/>
    <n v="7000"/>
    <s v="M"/>
    <n v="81.48"/>
    <n v="0.99"/>
    <n v="6916"/>
  </r>
  <r>
    <x v="3"/>
    <s v="顾客"/>
    <s v="內需"/>
    <s v="-無-"/>
    <s v="C00020"/>
    <x v="12"/>
    <s v="盐城市晟广达汽车零部件有限公司"/>
    <s v="자동차(조사)"/>
    <s v="AESSXF"/>
    <n v="100004073"/>
    <s v="AESSXF"/>
    <s v="2SQ"/>
    <s v="B"/>
    <m/>
    <n v="500"/>
    <s v="완제품"/>
    <s v="AESSXF 2SQ(완제품)"/>
    <s v="A/R송장 (IN)"/>
    <n v="2500"/>
    <s v="M"/>
    <n v="44.93"/>
    <n v="1.48"/>
    <n v="3701.75"/>
  </r>
  <r>
    <x v="3"/>
    <s v="顾客"/>
    <s v="內需"/>
    <s v="-無-"/>
    <s v="C00020"/>
    <x v="12"/>
    <s v="盐城市晟广达汽车零部件有限公司"/>
    <s v="자동차(조사)"/>
    <s v="AESSXF"/>
    <n v="100004101"/>
    <s v="AESSXF"/>
    <s v="2SQ"/>
    <s v="R"/>
    <m/>
    <n v="500"/>
    <s v="완제품"/>
    <s v="AESSXF 2SQ(완제품)"/>
    <s v="A/R송장 (IN)"/>
    <n v="2500"/>
    <s v="M"/>
    <n v="44.93"/>
    <n v="1.48"/>
    <n v="3701.75"/>
  </r>
  <r>
    <x v="3"/>
    <s v="顾客"/>
    <s v="內需"/>
    <s v="-無-"/>
    <s v="C00020"/>
    <x v="12"/>
    <s v="盐城市晟广达汽车零部件有限公司"/>
    <s v="자동차(조사)"/>
    <s v="AESSXF"/>
    <n v="100013964"/>
    <s v="AESSXF"/>
    <s v="0.3SQ"/>
    <s v="B/G"/>
    <m/>
    <n v="1500"/>
    <s v="완제품"/>
    <s v="AESSXF 0.3SQ(완제품)"/>
    <s v="A/R송장 (IN)"/>
    <n v="7500"/>
    <s v="M"/>
    <n v="25.65"/>
    <n v="0.33"/>
    <n v="2470.5"/>
  </r>
  <r>
    <x v="3"/>
    <s v="顾客"/>
    <s v="內需"/>
    <s v="-無-"/>
    <s v="C00020"/>
    <x v="12"/>
    <s v="盐城市晟广达汽车零部件有限公司"/>
    <s v="자동차(조사)"/>
    <s v="AESSXF"/>
    <n v="100004005"/>
    <s v="AESSXF"/>
    <s v="1.25SQ"/>
    <s v="B"/>
    <m/>
    <n v="500"/>
    <s v="완제품"/>
    <s v="AESSXF 1.25SQ(완제품)"/>
    <s v="A/R송장 (IN)"/>
    <n v="7000"/>
    <s v="M"/>
    <n v="81.48"/>
    <n v="0.99"/>
    <n v="6916"/>
  </r>
  <r>
    <x v="3"/>
    <s v="顾客"/>
    <s v="內需"/>
    <s v="-無-"/>
    <s v="C00020"/>
    <x v="12"/>
    <s v="盐城市晟广达汽车零部件有限公司"/>
    <s v="자동차(조사)"/>
    <s v="AESSXF"/>
    <n v="100003723"/>
    <s v="AESSXF"/>
    <s v="0.3SQ"/>
    <s v="B"/>
    <m/>
    <n v="1500"/>
    <s v="완제품"/>
    <s v="AESSXF 0.3SQ(완제품)"/>
    <s v="A/R송장 (IN)"/>
    <n v="7500"/>
    <s v="M"/>
    <n v="25.64"/>
    <n v="0.33"/>
    <n v="2470.5"/>
  </r>
  <r>
    <x v="3"/>
    <s v="顾客"/>
    <s v="內需"/>
    <s v="-無-"/>
    <s v="C00020"/>
    <x v="12"/>
    <s v="盐城市晟广达汽车零部件有限公司"/>
    <s v="자동차(조사)"/>
    <s v="AESSXF"/>
    <n v="100003721"/>
    <s v="AESSXF"/>
    <s v="0.3SQ"/>
    <s v="B/R"/>
    <m/>
    <n v="1500"/>
    <s v="완제품"/>
    <s v="AESSXF 0.3SQ(완제품)"/>
    <s v="A/R송장 (IN)"/>
    <n v="1400"/>
    <s v="M"/>
    <n v="4.79"/>
    <n v="0.33"/>
    <n v="461.16"/>
  </r>
  <r>
    <x v="3"/>
    <s v="顾客"/>
    <s v="內需"/>
    <s v="-無-"/>
    <s v="C00020"/>
    <x v="12"/>
    <s v="盐城市晟广达汽车零部件有限公司"/>
    <s v="자동차(조사)"/>
    <s v="AESSXF"/>
    <n v="100003729"/>
    <s v="AESSXF"/>
    <s v="0.3SQ"/>
    <s v="Br"/>
    <m/>
    <n v="1500"/>
    <s v="완제품"/>
    <s v="AESSXF 0.3SQ(완제품)"/>
    <s v="A/R송장 (IN)"/>
    <n v="3000"/>
    <s v="M"/>
    <n v="10.25"/>
    <n v="0.33"/>
    <n v="988.2"/>
  </r>
  <r>
    <x v="3"/>
    <s v="顾客"/>
    <s v="內需"/>
    <s v="-無-"/>
    <s v="C00020"/>
    <x v="12"/>
    <s v="盐城市晟广达汽车零部件有限公司"/>
    <s v="자동차(조사)"/>
    <s v="AESSXF"/>
    <n v="100003743"/>
    <s v="AESSXF"/>
    <s v="0.3SQ"/>
    <s v="G"/>
    <m/>
    <n v="1500"/>
    <s v="완제품"/>
    <s v="AESSXF 0.3SQ(완제품)"/>
    <s v="A/R송장 (IN)"/>
    <n v="7500"/>
    <s v="M"/>
    <n v="25.64"/>
    <n v="0.33"/>
    <n v="2470.5"/>
  </r>
  <r>
    <x v="3"/>
    <s v="顾客"/>
    <s v="內需"/>
    <s v="-無-"/>
    <s v="C00020"/>
    <x v="12"/>
    <s v="盐城市晟广达汽车零部件有限公司"/>
    <s v="자동차(조사)"/>
    <s v="AESSXF"/>
    <n v="100003717"/>
    <s v="AESSXF"/>
    <s v="0.3SQ"/>
    <s v="Gr"/>
    <m/>
    <n v="1500"/>
    <s v="완제품"/>
    <s v="AESSXF 0.3SQ(완제품)"/>
    <s v="A/R송장 (IN)"/>
    <n v="3000"/>
    <s v="M"/>
    <n v="10.25"/>
    <n v="0.33"/>
    <n v="988.2"/>
  </r>
  <r>
    <x v="3"/>
    <s v="顾客"/>
    <s v="內需"/>
    <s v="-無-"/>
    <s v="C00020"/>
    <x v="12"/>
    <s v="盐城市晟广达汽车零部件有限公司"/>
    <s v="자동차(조사)"/>
    <s v="AESSXF"/>
    <n v="100003752"/>
    <s v="AESSXF"/>
    <s v="0.3SQ"/>
    <s v="L"/>
    <m/>
    <n v="1500"/>
    <s v="완제품"/>
    <s v="AESSXF 0.3SQ(완제품)"/>
    <s v="A/R송장 (IN)"/>
    <n v="6000"/>
    <s v="M"/>
    <n v="20.51"/>
    <n v="0.33"/>
    <n v="1976.4"/>
  </r>
  <r>
    <x v="3"/>
    <s v="顾客"/>
    <s v="內需"/>
    <s v="-無-"/>
    <s v="C00020"/>
    <x v="12"/>
    <s v="盐城市晟广达汽车零部件有限公司"/>
    <s v="자동차(조사)"/>
    <s v="AESSXF"/>
    <n v="100003736"/>
    <s v="AESSXF"/>
    <s v="0.3SQ"/>
    <s v="O"/>
    <m/>
    <n v="1500"/>
    <s v="완제품"/>
    <s v="AESSXF 0.3SQ(완제품)"/>
    <s v="A/R송장 (IN)"/>
    <n v="4500"/>
    <s v="M"/>
    <n v="15.38"/>
    <n v="0.33"/>
    <n v="1482.3"/>
  </r>
  <r>
    <x v="3"/>
    <s v="顾客"/>
    <s v="內需"/>
    <s v="-無-"/>
    <s v="C00020"/>
    <x v="12"/>
    <s v="盐城市晟广达汽车零部件有限公司"/>
    <s v="자동차(조사)"/>
    <s v="AESSXF"/>
    <n v="100003758"/>
    <s v="AESSXF"/>
    <s v="0.3SQ"/>
    <s v="P"/>
    <m/>
    <n v="1500"/>
    <s v="완제품"/>
    <s v="AESSXF 0.3SQ(완제품)"/>
    <s v="A/R송장 (IN)"/>
    <n v="4500"/>
    <s v="M"/>
    <n v="15.38"/>
    <n v="0.33"/>
    <n v="1482.3"/>
  </r>
  <r>
    <x v="3"/>
    <s v="顾客"/>
    <s v="內需"/>
    <s v="-無-"/>
    <s v="C00020"/>
    <x v="12"/>
    <s v="盐城市晟广达汽车零部件有限公司"/>
    <s v="자동차(조사)"/>
    <s v="AESSXF"/>
    <n v="100003764"/>
    <s v="AESSXF"/>
    <s v="0.3SQ"/>
    <s v="R"/>
    <m/>
    <n v="1500"/>
    <s v="완제품"/>
    <s v="AESSXF 0.3SQ(완제품)"/>
    <s v="A/R송장 (IN)"/>
    <n v="6000"/>
    <s v="M"/>
    <n v="20.51"/>
    <n v="0.33"/>
    <n v="1976.4"/>
  </r>
  <r>
    <x v="3"/>
    <s v="顾客"/>
    <s v="內需"/>
    <s v="-無-"/>
    <s v="C00020"/>
    <x v="12"/>
    <s v="盐城市晟广达汽车零部件有限公司"/>
    <s v="자동차(조사)"/>
    <s v="AESSXF"/>
    <n v="100004057"/>
    <s v="AESSXF"/>
    <s v="1.25SQ"/>
    <s v="W/B"/>
    <m/>
    <n v="500"/>
    <s v="완제품"/>
    <s v="AESSXF 1.25SQ(완제품)"/>
    <s v="A/R송장 (IN)"/>
    <n v="1000"/>
    <s v="M"/>
    <n v="11.64"/>
    <n v="0.99"/>
    <n v="988"/>
  </r>
  <r>
    <x v="3"/>
    <s v="顾客"/>
    <s v="內需"/>
    <s v="-無-"/>
    <s v="C00020"/>
    <x v="12"/>
    <s v="盐城市晟广达汽车零部件有限公司"/>
    <s v="자동차(조사)"/>
    <s v="AESSXF"/>
    <n v="100004073"/>
    <s v="AESSXF"/>
    <s v="2SQ"/>
    <s v="B"/>
    <m/>
    <n v="500"/>
    <s v="완제품"/>
    <s v="AESSXF 2SQ(완제품)"/>
    <s v="A/R송장 (IN)"/>
    <n v="1500"/>
    <s v="M"/>
    <n v="26.96"/>
    <n v="1.48"/>
    <n v="2221.0500000000002"/>
  </r>
  <r>
    <x v="3"/>
    <s v="顾客"/>
    <s v="內需"/>
    <s v="-無-"/>
    <s v="C00020"/>
    <x v="12"/>
    <s v="盐城市晟广达汽车零部件有限公司"/>
    <s v="자동차(조사)"/>
    <s v="AESSXF"/>
    <n v="100004101"/>
    <s v="AESSXF"/>
    <s v="2SQ"/>
    <s v="R"/>
    <m/>
    <n v="500"/>
    <s v="완제품"/>
    <s v="AESSXF 2SQ(완제품)"/>
    <s v="A/R송장 (IN)"/>
    <n v="2000"/>
    <s v="M"/>
    <n v="35.94"/>
    <n v="1.48"/>
    <n v="2961.4"/>
  </r>
  <r>
    <x v="3"/>
    <s v="顾客"/>
    <s v="內需"/>
    <s v="-無-"/>
    <s v="C00021"/>
    <x v="10"/>
    <s v="安波福连接器系统（南通）有限公司"/>
    <s v="자동차(조사)"/>
    <s v="AESSXF"/>
    <n v="120003723"/>
    <s v="AESSXF"/>
    <s v="0.3SQ"/>
    <s v="B"/>
    <s v="APTIV(Nantong)"/>
    <n v="1500"/>
    <s v="완제품"/>
    <s v="AESSXF(A) 0.3SQ(완제품)"/>
    <s v="A/R송장 (IN)"/>
    <n v="3000"/>
    <s v="M"/>
    <n v="10.25"/>
    <n v="0.34"/>
    <n v="1016.73"/>
  </r>
  <r>
    <x v="3"/>
    <s v="顾客"/>
    <s v="內需"/>
    <s v="-無-"/>
    <s v="C00021"/>
    <x v="10"/>
    <s v="安波福连接器系统（南通）有限公司"/>
    <s v="자동차(조사)"/>
    <s v="AESSXF"/>
    <n v="120003764"/>
    <s v="AESSXF"/>
    <s v="0.3SQ"/>
    <s v="R"/>
    <s v="APTIV(Nantong)"/>
    <n v="1500"/>
    <s v="완제품"/>
    <s v="AESSXF(A) 0.3SQ(완제품)"/>
    <s v="A/R송장 (IN)"/>
    <n v="3000"/>
    <s v="M"/>
    <n v="10.25"/>
    <n v="0.34"/>
    <n v="1016.73"/>
  </r>
  <r>
    <x v="3"/>
    <s v="顾客"/>
    <s v="內需"/>
    <s v="-無-"/>
    <s v="C00022"/>
    <x v="13"/>
    <s v="威海太光环保塑料制品有限公司"/>
    <s v="자동차(조사)"/>
    <s v="AESSXF"/>
    <n v="100003796"/>
    <s v="AESSXF"/>
    <s v="0.5SQ"/>
    <s v="B"/>
    <m/>
    <n v="1000"/>
    <s v="완제품"/>
    <s v="AESSXF 0.5SQ(완제품)"/>
    <s v="A/R송장 (IN)"/>
    <n v="10000"/>
    <s v="M"/>
    <n v="48.17"/>
    <n v="0.46"/>
    <n v="4635"/>
  </r>
  <r>
    <x v="3"/>
    <s v="顾客"/>
    <s v="內需"/>
    <s v="-無-"/>
    <s v="C00022"/>
    <x v="13"/>
    <s v="威海太光环保塑料制品有限公司"/>
    <s v="자동차(조사)"/>
    <s v="AESSXF"/>
    <n v="100003871"/>
    <s v="AESSXF"/>
    <s v="0.5SQ"/>
    <s v="R"/>
    <m/>
    <n v="1000"/>
    <s v="완제품"/>
    <s v="AESSXF 0.5SQ(완제품)"/>
    <s v="A/R송장 (IN)"/>
    <n v="15000"/>
    <s v="M"/>
    <n v="72.260000000000005"/>
    <n v="0.46"/>
    <n v="6952.5"/>
  </r>
  <r>
    <x v="3"/>
    <s v="顾客"/>
    <s v="內需"/>
    <s v="-無-"/>
    <s v="C00022"/>
    <x v="13"/>
    <s v="威海太光环保塑料制品有限公司"/>
    <s v="자동차(조사)"/>
    <s v="AESSXF"/>
    <n v="100003889"/>
    <s v="AESSXF"/>
    <s v="0.5SQ"/>
    <s v="W"/>
    <m/>
    <n v="1000"/>
    <s v="완제품"/>
    <s v="AESSXF 0.5SQ(완제품)"/>
    <s v="A/R송장 (IN)"/>
    <n v="2000"/>
    <s v="M"/>
    <n v="9.6300000000000008"/>
    <n v="0.46"/>
    <n v="927"/>
  </r>
  <r>
    <x v="3"/>
    <s v="顾客"/>
    <s v="內需"/>
    <s v="-無-"/>
    <s v="C00029"/>
    <x v="11"/>
    <s v="盐城世明电子器件有限公司"/>
    <s v="자동차(조사)"/>
    <s v="AESSXF"/>
    <n v="100003796"/>
    <s v="AESSXF"/>
    <s v="0.5SQ"/>
    <s v="B"/>
    <m/>
    <n v="1000"/>
    <s v="완제품"/>
    <s v="AESSXF 0.5SQ(완제품)"/>
    <s v="A/R송장 (IN)"/>
    <n v="6000"/>
    <s v="M"/>
    <n v="28.9"/>
    <n v="0.44"/>
    <n v="2617.92"/>
  </r>
  <r>
    <x v="3"/>
    <s v="顾客"/>
    <s v="內需"/>
    <s v="-無-"/>
    <s v="C00029"/>
    <x v="11"/>
    <s v="盐城世明电子器件有限公司"/>
    <s v="자동차(조사)"/>
    <s v="AESSXF"/>
    <n v="100003808"/>
    <s v="AESSXF"/>
    <s v="0.5SQ"/>
    <s v="Br"/>
    <m/>
    <n v="1000"/>
    <s v="완제품"/>
    <s v="AESSXF 0.5SQ(완제품)"/>
    <s v="A/R송장 (IN)"/>
    <n v="7000"/>
    <s v="M"/>
    <n v="33.72"/>
    <n v="0.44"/>
    <n v="3054.24"/>
  </r>
  <r>
    <x v="3"/>
    <s v="顾客"/>
    <s v="內需"/>
    <s v="-無-"/>
    <s v="C00029"/>
    <x v="11"/>
    <s v="盐城世明电子器件有限公司"/>
    <s v="자동차(조사)"/>
    <s v="AESSXF"/>
    <n v="100003834"/>
    <s v="AESSXF"/>
    <s v="0.5SQ"/>
    <s v="G"/>
    <m/>
    <n v="1000"/>
    <s v="완제품"/>
    <s v="AESSXF 0.5SQ(완제품)"/>
    <s v="A/R송장 (IN)"/>
    <n v="5000"/>
    <s v="M"/>
    <n v="24.09"/>
    <n v="0.44"/>
    <n v="2181.6"/>
  </r>
  <r>
    <x v="3"/>
    <s v="顾客"/>
    <s v="內需"/>
    <s v="-無-"/>
    <s v="C00029"/>
    <x v="11"/>
    <s v="盐城世明电子器件有限公司"/>
    <s v="자동차(조사)"/>
    <s v="AESSXF"/>
    <n v="100003847"/>
    <s v="AESSXF"/>
    <s v="0.5SQ"/>
    <s v="L"/>
    <m/>
    <n v="1000"/>
    <s v="완제품"/>
    <s v="AESSXF 0.5SQ(완제품)"/>
    <s v="A/R송장 (IN)"/>
    <n v="2000"/>
    <s v="M"/>
    <n v="9.6300000000000008"/>
    <n v="0.44"/>
    <n v="872.64"/>
  </r>
  <r>
    <x v="3"/>
    <s v="顾客"/>
    <s v="內需"/>
    <s v="-無-"/>
    <s v="C00029"/>
    <x v="11"/>
    <s v="盐城世明电子器件有限公司"/>
    <s v="자동차(조사)"/>
    <s v="AESSXF"/>
    <n v="100003871"/>
    <s v="AESSXF"/>
    <s v="0.5SQ"/>
    <s v="R"/>
    <m/>
    <n v="1000"/>
    <s v="완제품"/>
    <s v="AESSXF 0.5SQ(완제품)"/>
    <s v="A/R송장 (IN)"/>
    <n v="4000"/>
    <s v="M"/>
    <n v="19.27"/>
    <n v="0.44"/>
    <n v="1745.28"/>
  </r>
  <r>
    <x v="3"/>
    <s v="顾客"/>
    <s v="內需"/>
    <s v="-無-"/>
    <s v="C00029"/>
    <x v="11"/>
    <s v="盐城世明电子器件有限公司"/>
    <s v="자동차(조사)"/>
    <s v="AESSXF"/>
    <n v="100003764"/>
    <s v="AESSXF"/>
    <s v="0.3SQ"/>
    <s v="R"/>
    <m/>
    <n v="1500"/>
    <s v="완제품"/>
    <s v="AESSXF 0.3SQ(완제품)"/>
    <s v="A/R송장 (IN)"/>
    <n v="6000"/>
    <s v="M"/>
    <n v="20.51"/>
    <n v="0.34"/>
    <n v="2033.46"/>
  </r>
  <r>
    <x v="3"/>
    <s v="顾客"/>
    <s v="內需"/>
    <s v="-無-"/>
    <s v="C00029"/>
    <x v="11"/>
    <s v="盐城世明电子器件有限公司"/>
    <s v="자동차(조사)"/>
    <s v="AESSXF"/>
    <n v="100003786"/>
    <s v="AESSXF"/>
    <s v="0.5SQ"/>
    <s v="Gr"/>
    <m/>
    <n v="1000"/>
    <s v="완제품"/>
    <s v="AESSXF 0.5SQ(완제품)"/>
    <s v="A/R송장 (IN)"/>
    <n v="1000"/>
    <s v="M"/>
    <n v="4.82"/>
    <n v="0.44"/>
    <n v="436.32"/>
  </r>
  <r>
    <x v="3"/>
    <s v="顾客"/>
    <s v="內需"/>
    <s v="-無-"/>
    <s v="C00029"/>
    <x v="11"/>
    <s v="盐城世明电子器件有限公司"/>
    <s v="자동차(조사)"/>
    <s v="AESSXF"/>
    <n v="100003789"/>
    <s v="AESSXF"/>
    <s v="0.5SQ"/>
    <s v="B/O"/>
    <m/>
    <n v="1000"/>
    <s v="완제품"/>
    <s v="AESSXF 0.5SQ(완제품)"/>
    <s v="A/R송장 (IN)"/>
    <n v="2000"/>
    <s v="M"/>
    <n v="9.6300000000000008"/>
    <n v="0.44"/>
    <n v="872.64"/>
  </r>
  <r>
    <x v="3"/>
    <s v="顾客"/>
    <s v="內需"/>
    <s v="-無-"/>
    <s v="C00029"/>
    <x v="11"/>
    <s v="盐城世明电子器件有限公司"/>
    <s v="자동차(조사)"/>
    <s v="AESSXF"/>
    <n v="100003720"/>
    <s v="AESSXF"/>
    <s v="0.3SQ"/>
    <s v="B/O"/>
    <m/>
    <n v="1500"/>
    <s v="완제품"/>
    <s v="AESSXF 0.3SQ(완제품)"/>
    <s v="A/R송장 (IN)"/>
    <n v="6000"/>
    <s v="M"/>
    <n v="20.51"/>
    <n v="0.34"/>
    <n v="2033.46"/>
  </r>
  <r>
    <x v="3"/>
    <s v="顾客"/>
    <s v="內需"/>
    <s v="-無-"/>
    <s v="C00029"/>
    <x v="11"/>
    <s v="盐城世明电子器件有限公司"/>
    <s v="자동차(조사)"/>
    <s v="AESSXF"/>
    <n v="100003722"/>
    <s v="AESSXF"/>
    <s v="0.3SQ"/>
    <s v="B/W"/>
    <m/>
    <n v="1500"/>
    <s v="완제품"/>
    <s v="AESSXF 0.3SQ(완제품)"/>
    <s v="A/R송장 (IN)"/>
    <n v="4500"/>
    <s v="M"/>
    <n v="15.38"/>
    <n v="0.34"/>
    <n v="1525.1"/>
  </r>
  <r>
    <x v="3"/>
    <s v="顾客"/>
    <s v="內需"/>
    <s v="-無-"/>
    <s v="C00029"/>
    <x v="11"/>
    <s v="盐城世明电子器件有限公司"/>
    <s v="자동차(조사)"/>
    <s v="AESSXF"/>
    <n v="100003752"/>
    <s v="AESSXF"/>
    <s v="0.3SQ"/>
    <s v="L"/>
    <m/>
    <n v="1500"/>
    <s v="완제품"/>
    <s v="AESSXF 0.3SQ(완제품)"/>
    <s v="A/R송장 (IN)"/>
    <n v="6000"/>
    <s v="M"/>
    <n v="20.51"/>
    <n v="0.34"/>
    <n v="2033.46"/>
  </r>
  <r>
    <x v="3"/>
    <s v="顾客"/>
    <s v="內需"/>
    <s v="-無-"/>
    <s v="C00029"/>
    <x v="11"/>
    <s v="盐城世明电子器件有限公司"/>
    <s v="자동차(조사)"/>
    <s v="AESSXF"/>
    <n v="100003763"/>
    <s v="AESSXF"/>
    <s v="0.3SQ"/>
    <s v="R/W"/>
    <m/>
    <n v="1500"/>
    <s v="완제품"/>
    <s v="AESSXF 0.3SQ(완제품)"/>
    <s v="A/R송장 (IN)"/>
    <n v="1500"/>
    <s v="M"/>
    <n v="5.13"/>
    <n v="0.34"/>
    <n v="508.37"/>
  </r>
  <r>
    <x v="3"/>
    <s v="顾客"/>
    <s v="內需"/>
    <s v="-無-"/>
    <s v="C00029"/>
    <x v="11"/>
    <s v="盐城世明电子器件有限公司"/>
    <s v="자동차(조사)"/>
    <s v="AESSXF"/>
    <n v="100003789"/>
    <s v="AESSXF"/>
    <s v="0.5SQ"/>
    <s v="B/O"/>
    <m/>
    <n v="1000"/>
    <s v="완제품"/>
    <s v="AESSXF 0.5SQ(완제품)"/>
    <s v="A/R송장 (IN)"/>
    <n v="6000"/>
    <s v="M"/>
    <n v="28.9"/>
    <n v="0.44"/>
    <n v="2617.92"/>
  </r>
  <r>
    <x v="3"/>
    <s v="顾客"/>
    <s v="內需"/>
    <s v="-無-"/>
    <s v="C00029"/>
    <x v="11"/>
    <s v="盐城世明电子器件有限公司"/>
    <s v="자동차(조사)"/>
    <s v="AESSXF"/>
    <n v="100003796"/>
    <s v="AESSXF"/>
    <s v="0.5SQ"/>
    <s v="B"/>
    <m/>
    <n v="1000"/>
    <s v="완제품"/>
    <s v="AESSXF 0.5SQ(완제품)"/>
    <s v="A/R송장 (IN)"/>
    <n v="2000"/>
    <s v="M"/>
    <n v="9.6300000000000008"/>
    <n v="0.44"/>
    <n v="872.64"/>
  </r>
  <r>
    <x v="3"/>
    <s v="顾客"/>
    <s v="內需"/>
    <s v="-無-"/>
    <s v="C00029"/>
    <x v="11"/>
    <s v="盐城世明电子器件有限公司"/>
    <s v="자동차(조사)"/>
    <s v="AESSXF"/>
    <n v="100003847"/>
    <s v="AESSXF"/>
    <s v="0.5SQ"/>
    <s v="L"/>
    <m/>
    <n v="1000"/>
    <s v="완제품"/>
    <s v="AESSXF 0.5SQ(완제품)"/>
    <s v="A/R송장 (IN)"/>
    <n v="1000"/>
    <s v="M"/>
    <n v="4.82"/>
    <n v="0.44"/>
    <n v="436.32"/>
  </r>
  <r>
    <x v="3"/>
    <s v="顾客"/>
    <s v="內需"/>
    <s v="-無-"/>
    <s v="C00029"/>
    <x v="11"/>
    <s v="盐城世明电子器件有限公司"/>
    <s v="자동차(조사)"/>
    <s v="AESSXF"/>
    <n v="100003834"/>
    <s v="AESSXF"/>
    <s v="0.5SQ"/>
    <s v="G"/>
    <m/>
    <n v="1000"/>
    <s v="완제품"/>
    <s v="AESSXF 0.5SQ(완제품)"/>
    <s v="A/R송장 (IN)"/>
    <n v="2000"/>
    <s v="M"/>
    <n v="9.6300000000000008"/>
    <n v="0.44"/>
    <n v="872.64"/>
  </r>
  <r>
    <x v="3"/>
    <s v="顾客"/>
    <s v="內需"/>
    <s v="-無-"/>
    <s v="C00029"/>
    <x v="11"/>
    <s v="盐城世明电子器件有限公司"/>
    <s v="자동차(조사)"/>
    <s v="AESSXF"/>
    <n v="100003763"/>
    <s v="AESSXF"/>
    <s v="0.3SQ"/>
    <s v="R/W"/>
    <m/>
    <n v="1500"/>
    <s v="완제품"/>
    <s v="AESSXF 0.3SQ(완제품)"/>
    <s v="A/R송장 (IN)"/>
    <n v="3000"/>
    <s v="M"/>
    <n v="10.25"/>
    <n v="0.34"/>
    <n v="1016.73"/>
  </r>
  <r>
    <x v="3"/>
    <s v="顾客"/>
    <s v="內需"/>
    <s v="-無-"/>
    <s v="C00029"/>
    <x v="11"/>
    <s v="盐城世明电子器件有限公司"/>
    <s v="자동차(조사)"/>
    <s v="AESSXF"/>
    <n v="100003729"/>
    <s v="AESSXF"/>
    <s v="0.3SQ"/>
    <s v="Br"/>
    <m/>
    <n v="1500"/>
    <s v="완제품"/>
    <s v="AESSXF 0.3SQ(완제품)"/>
    <s v="A/R송장 (IN)"/>
    <n v="4500"/>
    <s v="M"/>
    <n v="15.38"/>
    <n v="0.34"/>
    <n v="1525.1"/>
  </r>
  <r>
    <x v="3"/>
    <s v="顾客"/>
    <s v="內需"/>
    <s v="-無-"/>
    <s v="C00029"/>
    <x v="11"/>
    <s v="盐城世明电子器件有限公司"/>
    <s v="자동차(조사)"/>
    <s v="AESSXF"/>
    <n v="100004005"/>
    <s v="AESSXF"/>
    <s v="1.25SQ"/>
    <s v="B"/>
    <m/>
    <n v="500"/>
    <s v="완제품"/>
    <s v="AESSXF 1.25SQ(완제품)"/>
    <s v="A/R송장 (IN)"/>
    <n v="500"/>
    <s v="M"/>
    <n v="5.82"/>
    <n v="0.97"/>
    <n v="485.32"/>
  </r>
  <r>
    <x v="3"/>
    <s v="顾客"/>
    <s v="內需"/>
    <s v="-無-"/>
    <s v="C00029"/>
    <x v="11"/>
    <s v="盐城世明电子器件有限公司"/>
    <s v="자동차(조사)"/>
    <s v="AESSXF"/>
    <n v="100003743"/>
    <s v="AESSXF"/>
    <s v="0.3SQ"/>
    <s v="G"/>
    <m/>
    <n v="1500"/>
    <s v="완제품"/>
    <s v="AESSXF 0.3SQ(완제품)"/>
    <s v="A/R송장 (IN)"/>
    <n v="4500"/>
    <s v="M"/>
    <n v="15.38"/>
    <n v="0.34"/>
    <n v="1525.1"/>
  </r>
  <r>
    <x v="3"/>
    <s v="顾客"/>
    <s v="內需"/>
    <s v="-無-"/>
    <s v="C00029"/>
    <x v="11"/>
    <s v="盐城世明电子器件有限公司"/>
    <s v="자동차(조사)"/>
    <s v="AESSXF"/>
    <n v="100003789"/>
    <s v="AESSXF"/>
    <s v="0.5SQ"/>
    <s v="B/O"/>
    <m/>
    <n v="1000"/>
    <s v="완제품"/>
    <s v="AESSXF 0.5SQ(완제품)"/>
    <s v="A/R송장 (IN)"/>
    <n v="1000"/>
    <s v="M"/>
    <n v="4.82"/>
    <n v="0.44"/>
    <n v="436.32"/>
  </r>
  <r>
    <x v="3"/>
    <s v="顾客"/>
    <s v="內需"/>
    <s v="-無-"/>
    <s v="C00029"/>
    <x v="11"/>
    <s v="盐城世明电子器件有限公司"/>
    <s v="자동차(조사)"/>
    <s v="AESSXF"/>
    <n v="100003723"/>
    <s v="AESSXF"/>
    <s v="0.3SQ"/>
    <s v="B"/>
    <m/>
    <n v="1500"/>
    <s v="완제품"/>
    <s v="AESSXF 0.3SQ(완제품)"/>
    <s v="A/R송장 (IN)"/>
    <n v="3000"/>
    <s v="M"/>
    <n v="10.25"/>
    <n v="0.34"/>
    <n v="1016.73"/>
  </r>
  <r>
    <x v="3"/>
    <s v="顾客"/>
    <s v="內需"/>
    <s v="-無-"/>
    <s v="C00029"/>
    <x v="11"/>
    <s v="盐城世明电子器件有限公司"/>
    <s v="자동차(조사)"/>
    <s v="AESSXF"/>
    <n v="100003752"/>
    <s v="AESSXF"/>
    <s v="0.3SQ"/>
    <s v="L"/>
    <m/>
    <n v="1500"/>
    <s v="완제품"/>
    <s v="AESSXF 0.3SQ(완제품)"/>
    <s v="A/R송장 (IN)"/>
    <n v="4500"/>
    <s v="M"/>
    <n v="15.38"/>
    <n v="0.34"/>
    <n v="1525.1"/>
  </r>
  <r>
    <x v="3"/>
    <s v="顾客"/>
    <s v="內需"/>
    <s v="-無-"/>
    <s v="C00029"/>
    <x v="11"/>
    <s v="盐城世明电子器件有限公司"/>
    <s v="자동차(조사)"/>
    <s v="AESSXF"/>
    <n v="100003729"/>
    <s v="AESSXF"/>
    <s v="0.3SQ"/>
    <s v="Br"/>
    <m/>
    <n v="1500"/>
    <s v="완제품"/>
    <s v="AESSXF 0.3SQ(완제품)"/>
    <s v="A/R송장 (IN)"/>
    <n v="4500"/>
    <s v="M"/>
    <n v="15.38"/>
    <n v="0.34"/>
    <n v="1525.1"/>
  </r>
  <r>
    <x v="3"/>
    <s v="顾客"/>
    <s v="內需"/>
    <s v="-無-"/>
    <s v="C00029"/>
    <x v="11"/>
    <s v="盐城世明电子器件有限公司"/>
    <s v="자동차(조사)"/>
    <s v="AESSXF"/>
    <n v="100003717"/>
    <s v="AESSXF"/>
    <s v="0.3SQ"/>
    <s v="Gr"/>
    <m/>
    <n v="1500"/>
    <s v="완제품"/>
    <s v="AESSXF 0.3SQ(완제품)"/>
    <s v="A/R송장 (IN)"/>
    <n v="6000"/>
    <s v="M"/>
    <n v="20.51"/>
    <n v="0.34"/>
    <n v="2033.46"/>
  </r>
  <r>
    <x v="3"/>
    <s v="顾客"/>
    <s v="內需"/>
    <s v="-無-"/>
    <s v="C00029"/>
    <x v="11"/>
    <s v="盐城世明电子器件有限公司"/>
    <s v="자동차(조사)"/>
    <s v="AESSXF"/>
    <n v="100003743"/>
    <s v="AESSXF"/>
    <s v="0.3SQ"/>
    <s v="G"/>
    <m/>
    <n v="1500"/>
    <s v="완제품"/>
    <s v="AESSXF 0.3SQ(완제품)"/>
    <s v="A/R송장 (IN)"/>
    <n v="1500"/>
    <s v="M"/>
    <n v="5.13"/>
    <n v="0.34"/>
    <n v="508.37"/>
  </r>
  <r>
    <x v="3"/>
    <s v="顾客"/>
    <s v="內需"/>
    <s v="-無-"/>
    <s v="C00029"/>
    <x v="11"/>
    <s v="盐城世明电子器件有限公司"/>
    <s v="자동차(조사)"/>
    <s v="AESSXF"/>
    <n v="100003758"/>
    <s v="AESSXF"/>
    <s v="0.3SQ"/>
    <s v="P"/>
    <m/>
    <n v="1500"/>
    <s v="완제품"/>
    <s v="AESSXF 0.3SQ(완제품)"/>
    <s v="A/R송장 (IN)"/>
    <n v="3000"/>
    <s v="M"/>
    <n v="10.25"/>
    <n v="0.34"/>
    <n v="1016.73"/>
  </r>
  <r>
    <x v="3"/>
    <s v="顾客"/>
    <s v="內需"/>
    <s v="-無-"/>
    <s v="C00029"/>
    <x v="11"/>
    <s v="盐城世明电子器件有限公司"/>
    <s v="자동차(조사)"/>
    <s v="AESSXF"/>
    <n v="100003764"/>
    <s v="AESSXF"/>
    <s v="0.3SQ"/>
    <s v="R"/>
    <m/>
    <n v="1500"/>
    <s v="완제품"/>
    <s v="AESSXF 0.3SQ(완제품)"/>
    <s v="A/R송장 (IN)"/>
    <n v="4500"/>
    <s v="M"/>
    <n v="15.38"/>
    <n v="0.34"/>
    <n v="1525.1"/>
  </r>
  <r>
    <x v="3"/>
    <s v="顾客"/>
    <s v="內需"/>
    <s v="-無-"/>
    <s v="C00029"/>
    <x v="11"/>
    <s v="盐城世明电子器件有限公司"/>
    <s v="자동차(조사)"/>
    <s v="AESSXF"/>
    <n v="100003720"/>
    <s v="AESSXF"/>
    <s v="0.3SQ"/>
    <s v="B/O"/>
    <m/>
    <n v="1500"/>
    <s v="완제품"/>
    <s v="AESSXF 0.3SQ(완제품)"/>
    <s v="A/R송장 (IN)"/>
    <n v="4500"/>
    <s v="M"/>
    <n v="15.38"/>
    <n v="0.34"/>
    <n v="1525.1"/>
  </r>
  <r>
    <x v="3"/>
    <s v="顾客"/>
    <s v="內需"/>
    <s v="-無-"/>
    <s v="C00029"/>
    <x v="11"/>
    <s v="盐城世明电子器件有限公司"/>
    <s v="자동차(조사)"/>
    <s v="AESSXF"/>
    <n v="100003722"/>
    <s v="AESSXF"/>
    <s v="0.3SQ"/>
    <s v="B/W"/>
    <m/>
    <n v="1500"/>
    <s v="완제품"/>
    <s v="AESSXF 0.3SQ(완제품)"/>
    <s v="A/R송장 (IN)"/>
    <n v="4500"/>
    <s v="M"/>
    <n v="15.38"/>
    <n v="0.34"/>
    <n v="1525.1"/>
  </r>
  <r>
    <x v="3"/>
    <s v="顾客"/>
    <s v="內需"/>
    <s v="-無-"/>
    <s v="C00029"/>
    <x v="11"/>
    <s v="盐城世明电子器件有限公司"/>
    <s v="자동차(조사)"/>
    <s v="AESSXF"/>
    <n v="100003796"/>
    <s v="AESSXF"/>
    <s v="0.5SQ"/>
    <s v="B"/>
    <m/>
    <n v="1000"/>
    <s v="완제품"/>
    <s v="AESSXF 0.5SQ(완제품)"/>
    <s v="A/R송장 (IN)"/>
    <n v="7000"/>
    <s v="M"/>
    <n v="33.72"/>
    <n v="0.44"/>
    <n v="3054.24"/>
  </r>
  <r>
    <x v="3"/>
    <s v="顾客"/>
    <s v="內需"/>
    <s v="-無-"/>
    <s v="C00029"/>
    <x v="11"/>
    <s v="盐城世明电子器件有限公司"/>
    <s v="자동차(조사)"/>
    <s v="AESSXF"/>
    <n v="100003786"/>
    <s v="AESSXF"/>
    <s v="0.5SQ"/>
    <s v="Gr"/>
    <m/>
    <n v="1000"/>
    <s v="완제품"/>
    <s v="AESSXF 0.5SQ(완제품)"/>
    <s v="A/R송장 (IN)"/>
    <n v="1000"/>
    <s v="M"/>
    <n v="4.82"/>
    <n v="0.44"/>
    <n v="436.32"/>
  </r>
  <r>
    <x v="3"/>
    <s v="顾客"/>
    <s v="內需"/>
    <s v="-無-"/>
    <s v="C00029"/>
    <x v="11"/>
    <s v="盐城世明电子器件有限公司"/>
    <s v="자동차(조사)"/>
    <s v="AESSXF"/>
    <n v="100003871"/>
    <s v="AESSXF"/>
    <s v="0.5SQ"/>
    <s v="R"/>
    <m/>
    <n v="1000"/>
    <s v="완제품"/>
    <s v="AESSXF 0.5SQ(완제품)"/>
    <s v="A/R송장 (IN)"/>
    <n v="3000"/>
    <s v="M"/>
    <n v="14.45"/>
    <n v="0.44"/>
    <n v="1308.96"/>
  </r>
  <r>
    <x v="3"/>
    <s v="顾客"/>
    <s v="內需"/>
    <s v="-無-"/>
    <s v="C00029"/>
    <x v="11"/>
    <s v="盐城世明电子器件有限公司"/>
    <s v="자동차(조사)"/>
    <s v="AESSXF"/>
    <n v="100003834"/>
    <s v="AESSXF"/>
    <s v="0.5SQ"/>
    <s v="G"/>
    <m/>
    <n v="1000"/>
    <s v="완제품"/>
    <s v="AESSXF 0.5SQ(완제품)"/>
    <s v="A/R송장 (IN)"/>
    <n v="4000"/>
    <s v="M"/>
    <n v="19.27"/>
    <n v="0.44"/>
    <n v="1745.28"/>
  </r>
  <r>
    <x v="3"/>
    <s v="顾客"/>
    <s v="內需"/>
    <s v="-無-"/>
    <s v="C00029"/>
    <x v="11"/>
    <s v="盐城世明电子器件有限公司"/>
    <s v="자동차(조사)"/>
    <s v="AESSXF"/>
    <n v="100003743"/>
    <s v="AESSXF"/>
    <s v="0.3SQ"/>
    <s v="G"/>
    <m/>
    <n v="1500"/>
    <s v="완제품"/>
    <s v="AESSXF 0.3SQ(완제품)"/>
    <s v="A/R송장 (IN)"/>
    <n v="6000"/>
    <s v="M"/>
    <n v="20.51"/>
    <n v="0.34"/>
    <n v="2033.46"/>
  </r>
  <r>
    <x v="3"/>
    <s v="顾客"/>
    <s v="內需"/>
    <s v="-無-"/>
    <s v="C00029"/>
    <x v="11"/>
    <s v="盐城世明电子器件有限公司"/>
    <s v="자동차(조사)"/>
    <s v="AESSXF"/>
    <n v="100003789"/>
    <s v="AESSXF"/>
    <s v="0.5SQ"/>
    <s v="B/O"/>
    <m/>
    <n v="1000"/>
    <s v="완제품"/>
    <s v="AESSXF 0.5SQ(완제품)"/>
    <s v="A/R송장 (IN)"/>
    <n v="1000"/>
    <s v="M"/>
    <n v="4.82"/>
    <n v="0.44"/>
    <n v="436.32"/>
  </r>
  <r>
    <x v="3"/>
    <s v="顾客"/>
    <s v="內需"/>
    <s v="-無-"/>
    <s v="C00029"/>
    <x v="11"/>
    <s v="盐城世明电子器件有限公司"/>
    <s v="자동차(조사)"/>
    <s v="AESSXF"/>
    <n v="100003834"/>
    <s v="AESSXF"/>
    <s v="0.5SQ"/>
    <s v="G"/>
    <m/>
    <n v="1000"/>
    <s v="완제품"/>
    <s v="AESSXF 0.5SQ(완제품)"/>
    <s v="A/R송장 (IN)"/>
    <n v="4000"/>
    <s v="M"/>
    <n v="19.27"/>
    <n v="0.44"/>
    <n v="1745.28"/>
  </r>
  <r>
    <x v="3"/>
    <s v="顾客"/>
    <s v="內需"/>
    <s v="-無-"/>
    <s v="C00029"/>
    <x v="11"/>
    <s v="盐城世明电子器件有限公司"/>
    <s v="자동차(조사)"/>
    <s v="AESSXF"/>
    <n v="100003847"/>
    <s v="AESSXF"/>
    <s v="0.5SQ"/>
    <s v="L"/>
    <m/>
    <n v="1000"/>
    <s v="완제품"/>
    <s v="AESSXF 0.5SQ(완제품)"/>
    <s v="A/R송장 (IN)"/>
    <n v="2000"/>
    <s v="M"/>
    <n v="9.6300000000000008"/>
    <n v="0.44"/>
    <n v="872.64"/>
  </r>
  <r>
    <x v="3"/>
    <s v="顾客"/>
    <s v="內需"/>
    <s v="-無-"/>
    <s v="C00029"/>
    <x v="11"/>
    <s v="盐城世明电子器件有限公司"/>
    <s v="자동차(조사)"/>
    <s v="AESSXF"/>
    <n v="100003871"/>
    <s v="AESSXF"/>
    <s v="0.5SQ"/>
    <s v="R"/>
    <m/>
    <n v="1000"/>
    <s v="완제품"/>
    <s v="AESSXF 0.5SQ(완제품)"/>
    <s v="A/R송장 (IN)"/>
    <n v="2000"/>
    <s v="M"/>
    <n v="9.6300000000000008"/>
    <n v="0.44"/>
    <n v="872.64"/>
  </r>
  <r>
    <x v="3"/>
    <s v="顾客"/>
    <s v="內需"/>
    <s v="-無-"/>
    <s v="C00029"/>
    <x v="11"/>
    <s v="盐城世明电子器件有限公司"/>
    <s v="자동차(조사)"/>
    <s v="AESSXF"/>
    <n v="100003786"/>
    <s v="AESSXF"/>
    <s v="0.5SQ"/>
    <s v="Gr"/>
    <m/>
    <n v="1000"/>
    <s v="완제품"/>
    <s v="AESSXF 0.5SQ(완제품)"/>
    <s v="A/R송장 (IN)"/>
    <n v="1000"/>
    <s v="M"/>
    <n v="4.82"/>
    <n v="0.44"/>
    <n v="436.32"/>
  </r>
  <r>
    <x v="3"/>
    <s v="顾客"/>
    <s v="內需"/>
    <s v="-無-"/>
    <s v="C00029"/>
    <x v="11"/>
    <s v="盐城世明电子器件有限公司"/>
    <s v="자동차(조사)"/>
    <s v="AESSXF"/>
    <n v="100003723"/>
    <s v="AESSXF"/>
    <s v="0.3SQ"/>
    <s v="B"/>
    <m/>
    <n v="1500"/>
    <s v="완제품"/>
    <s v="AESSXF 0.3SQ(완제품)"/>
    <s v="A/R송장 (IN)"/>
    <n v="6000"/>
    <s v="M"/>
    <n v="20.51"/>
    <n v="0.34"/>
    <n v="2033.46"/>
  </r>
  <r>
    <x v="3"/>
    <s v="顾客"/>
    <s v="內需"/>
    <s v="-無-"/>
    <s v="C00029"/>
    <x v="11"/>
    <s v="盐城世明电子器件有限公司"/>
    <s v="자동차(조사)"/>
    <s v="AESSXF"/>
    <n v="100003722"/>
    <s v="AESSXF"/>
    <s v="0.3SQ"/>
    <s v="B/W"/>
    <m/>
    <n v="1500"/>
    <s v="완제품"/>
    <s v="AESSXF 0.3SQ(완제품)"/>
    <s v="A/R송장 (IN)"/>
    <n v="1500"/>
    <s v="M"/>
    <n v="5.13"/>
    <n v="0.34"/>
    <n v="508.37"/>
  </r>
  <r>
    <x v="3"/>
    <s v="顾客"/>
    <s v="內需"/>
    <s v="-無-"/>
    <s v="C00029"/>
    <x v="11"/>
    <s v="盐城世明电子器件有限公司"/>
    <s v="자동차(조사)"/>
    <s v="AESSXF"/>
    <n v="100003743"/>
    <s v="AESSXF"/>
    <s v="0.3SQ"/>
    <s v="G"/>
    <m/>
    <n v="1500"/>
    <s v="완제품"/>
    <s v="AESSXF 0.3SQ(완제품)"/>
    <s v="A/R송장 (IN)"/>
    <n v="6000"/>
    <s v="M"/>
    <n v="20.51"/>
    <n v="0.34"/>
    <n v="2033.46"/>
  </r>
  <r>
    <x v="3"/>
    <s v="顾客"/>
    <s v="內需"/>
    <s v="-無-"/>
    <s v="C00029"/>
    <x v="11"/>
    <s v="盐城世明电子器件有限公司"/>
    <s v="자동차(조사)"/>
    <s v="AESSXF"/>
    <n v="100003717"/>
    <s v="AESSXF"/>
    <s v="0.3SQ"/>
    <s v="Gr"/>
    <m/>
    <n v="1500"/>
    <s v="완제품"/>
    <s v="AESSXF 0.3SQ(완제품)"/>
    <s v="A/R송장 (IN)"/>
    <n v="6000"/>
    <s v="M"/>
    <n v="20.51"/>
    <n v="0.34"/>
    <n v="2033.46"/>
  </r>
  <r>
    <x v="3"/>
    <s v="顾客"/>
    <s v="內需"/>
    <s v="-無-"/>
    <s v="C00029"/>
    <x v="11"/>
    <s v="盐城世明电子器件有限公司"/>
    <s v="자동차(조사)"/>
    <s v="AESSXF"/>
    <n v="100003773"/>
    <s v="AESSXF"/>
    <s v="0.3SQ"/>
    <s v="W"/>
    <m/>
    <n v="1500"/>
    <s v="완제품"/>
    <s v="AESSXF 0.3SQ(완제품)"/>
    <s v="A/R송장 (IN)"/>
    <n v="4500"/>
    <s v="M"/>
    <n v="15.38"/>
    <n v="0.34"/>
    <n v="1525.1"/>
  </r>
  <r>
    <x v="3"/>
    <s v="顾客"/>
    <s v="內需"/>
    <s v="-無-"/>
    <s v="C00035"/>
    <x v="4"/>
    <s v="大观汽车电子（大连）有限公司"/>
    <s v="자동차(조사)"/>
    <s v="AESSXF"/>
    <n v="100003907"/>
    <s v="AESSXF"/>
    <s v="0.75SQ"/>
    <s v="Gr"/>
    <m/>
    <n v="1000"/>
    <s v="완제품"/>
    <s v="AESSXF 0.75SQ(완제품)"/>
    <s v="A/R송장 (IN)"/>
    <n v="1000"/>
    <s v="M"/>
    <n v="7.06"/>
    <n v="0.62"/>
    <n v="623"/>
  </r>
  <r>
    <x v="3"/>
    <s v="顾客"/>
    <s v="內需"/>
    <s v="-無-"/>
    <s v="C00035"/>
    <x v="4"/>
    <s v="大观汽车电子（大连）有限公司"/>
    <s v="자동차(조사)"/>
    <s v="AESSXF"/>
    <n v="100003871"/>
    <s v="AESSXF"/>
    <s v="0.5SQ"/>
    <s v="R"/>
    <m/>
    <n v="1000"/>
    <s v="완제품"/>
    <s v="AESSXF 0.5SQ(완제품)"/>
    <s v="A/R송장 (IN)"/>
    <n v="4000"/>
    <s v="M"/>
    <n v="19.27"/>
    <n v="0.44"/>
    <n v="1758.4"/>
  </r>
  <r>
    <x v="3"/>
    <s v="顾客"/>
    <s v="內需"/>
    <s v="-無-"/>
    <s v="C00035"/>
    <x v="4"/>
    <s v="大观汽车电子（大连）有限公司"/>
    <s v="자동차(조사)"/>
    <s v="AESSXF"/>
    <n v="100003796"/>
    <s v="AESSXF"/>
    <s v="0.5SQ"/>
    <s v="B"/>
    <m/>
    <n v="1000"/>
    <s v="완제품"/>
    <s v="AESSXF 0.5SQ(완제품)"/>
    <s v="A/R송장 (IN)"/>
    <n v="15000"/>
    <s v="M"/>
    <n v="72.260000000000005"/>
    <n v="0.45"/>
    <n v="6685.5"/>
  </r>
  <r>
    <x v="3"/>
    <s v="顾客"/>
    <s v="內需"/>
    <s v="-無-"/>
    <s v="C00035"/>
    <x v="4"/>
    <s v="大观汽车电子（大连）有限公司"/>
    <s v="자동차(조사)"/>
    <s v="AESSXF"/>
    <n v="100003871"/>
    <s v="AESSXF"/>
    <s v="0.5SQ"/>
    <s v="R"/>
    <m/>
    <n v="1000"/>
    <s v="완제품"/>
    <s v="AESSXF 0.5SQ(완제품)"/>
    <s v="A/R송장 (IN)"/>
    <n v="12000"/>
    <s v="M"/>
    <n v="57.8"/>
    <n v="0.45"/>
    <n v="5348.4"/>
  </r>
  <r>
    <x v="3"/>
    <s v="顾客"/>
    <s v="內需"/>
    <s v="-無-"/>
    <s v="C00035"/>
    <x v="4"/>
    <s v="大观汽车电子（大连）有限公司"/>
    <s v="자동차(조사)"/>
    <s v="AESSXF"/>
    <n v="100003970"/>
    <s v="AESSXF"/>
    <s v="0.75SQ"/>
    <s v="R"/>
    <m/>
    <n v="1000"/>
    <s v="완제품"/>
    <s v="AESSXF 0.75SQ(완제품)"/>
    <s v="A/R송장 (IN)"/>
    <n v="2000"/>
    <s v="M"/>
    <n v="14.12"/>
    <n v="0.61"/>
    <n v="1220.4000000000001"/>
  </r>
  <r>
    <x v="3"/>
    <s v="顾客"/>
    <s v="內需"/>
    <s v="-無-"/>
    <s v="C00048"/>
    <x v="25"/>
    <s v="昆山信兴电子有限公司"/>
    <s v="자동차(조사)"/>
    <s v="AESSXF"/>
    <n v="100003736"/>
    <s v="AESSXF"/>
    <s v="0.3SQ"/>
    <s v="O"/>
    <m/>
    <n v="1500"/>
    <s v="완제품"/>
    <s v="AESSXF 0.3SQ(완제품)"/>
    <s v="A/R송장 (IN)"/>
    <n v="1500"/>
    <s v="M"/>
    <n v="5.13"/>
    <n v="0.36"/>
    <n v="542.54999999999995"/>
  </r>
  <r>
    <x v="3"/>
    <s v="顾客"/>
    <s v="內需"/>
    <s v="-無-"/>
    <s v="C00020"/>
    <x v="12"/>
    <s v="盐城市晟广达汽车零部件有限公司"/>
    <s v="자동차(특수)"/>
    <s v="자동차특수전선/기타"/>
    <n v="100026071"/>
    <s v="1.5DS-CV"/>
    <s v="0.18SQ"/>
    <s v="B"/>
    <m/>
    <n v="800"/>
    <s v="상품"/>
    <s v="1.5DS-CV 0.18SQ(상품)"/>
    <s v="A/R송장 (IN)"/>
    <n v="16000"/>
    <s v="M"/>
    <n v="1152.8"/>
    <n v="1.67"/>
    <n v="26721.5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5F67E-CD65-4EE9-B245-1A718FBBCA12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B3:G31" firstHeaderRow="1" firstDataRow="2" firstDataCol="1"/>
  <pivotFields count="23">
    <pivotField axis="axisCol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axis="axisRow" showAll="0">
      <items count="27">
        <item x="18"/>
        <item x="0"/>
        <item x="1"/>
        <item x="15"/>
        <item x="2"/>
        <item x="3"/>
        <item x="22"/>
        <item x="25"/>
        <item x="17"/>
        <item x="4"/>
        <item x="19"/>
        <item x="24"/>
        <item x="5"/>
        <item x="6"/>
        <item x="14"/>
        <item x="7"/>
        <item x="8"/>
        <item x="9"/>
        <item x="10"/>
        <item x="11"/>
        <item x="12"/>
        <item x="23"/>
        <item x="20"/>
        <item x="13"/>
        <item x="21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합계 : 동중량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C0B002-05A5-4595-AE02-A20222DABB94}" name="표1" displayName="표1" ref="A1:W12" totalsRowShown="0">
  <autoFilter ref="A1:W12" xr:uid="{0FC0B002-05A5-4595-AE02-A20222DABB94}"/>
  <tableColumns count="23">
    <tableColumn id="1" xr3:uid="{9E7168E2-451B-409C-BFB0-DB182F8F7A30}" name="월"/>
    <tableColumn id="2" xr3:uid="{BC7000EC-5A70-409A-8116-6594460B48D5}" name="거래처구분"/>
    <tableColumn id="3" xr3:uid="{7FA8665F-98F5-431E-AF5F-A7A213CD124F}" name="판매유형"/>
    <tableColumn id="4" xr3:uid="{5CAF9AD9-478F-4F5A-A4FA-EE9690808B39}" name="영업담당자"/>
    <tableColumn id="5" xr3:uid="{54E7EC2E-F1BF-44B5-AF17-E39F1E56E17C}" name="거래처"/>
    <tableColumn id="6" xr3:uid="{813CCFC9-6023-445E-9277-78EDD84BFB9B}" name="거래처명"/>
    <tableColumn id="7" xr3:uid="{241EA32B-964A-41FC-9D44-97D11B57A725}" name="납품처명"/>
    <tableColumn id="8" xr3:uid="{50C0AA90-D165-4D26-9A2B-50A2045DA523}" name="품목대분류"/>
    <tableColumn id="9" xr3:uid="{EBD7197C-647D-422F-A116-8C552C522E43}" name="품목중분류"/>
    <tableColumn id="10" xr3:uid="{C774E2BF-BBB2-4AFF-867F-09056E5768DD}" name="품목코드"/>
    <tableColumn id="11" xr3:uid="{B2BB9A45-E1EC-4A65-B6A7-4AA1B20A1EB3}" name="품명"/>
    <tableColumn id="12" xr3:uid="{AF2B9CC7-227D-4C6E-AC40-BC5B60DBEA3B}" name="규격"/>
    <tableColumn id="13" xr3:uid="{19713375-D165-4D2B-9246-14B03A385AB2}" name="색상"/>
    <tableColumn id="14" xr3:uid="{B6DBFACB-E7F4-4DD9-8B63-676143E2E946}" name="특기사항"/>
    <tableColumn id="15" xr3:uid="{66718926-7D9C-4B5A-A8B2-9FE8D4F75622}" name="조장"/>
    <tableColumn id="16" xr3:uid="{2DFE828F-209B-49CC-8E54-471254FEBA17}" name="자재유형"/>
    <tableColumn id="17" xr3:uid="{9EACCB47-754C-4419-B6FD-8B43F1A5B023}" name="품목그룹"/>
    <tableColumn id="18" xr3:uid="{74540974-77ED-47C3-8846-1E47809B129E}" name="문서유형"/>
    <tableColumn id="19" xr3:uid="{E253A617-12C7-457D-B649-BB961331BDB5}" name="수량"/>
    <tableColumn id="20" xr3:uid="{39443710-39E6-43D8-8160-5AC6BF165219}" name="판매단위"/>
    <tableColumn id="21" xr3:uid="{117E4CA3-84CA-40CB-B6A0-E670FFEA772D}" name="동중량"/>
    <tableColumn id="22" xr3:uid="{EB174236-93FC-40DE-B430-2AFCB7C96EE4}" name="단가"/>
    <tableColumn id="23" xr3:uid="{8C809EFA-FD4C-4826-B1C8-A38F77C6274E}" name="공급가액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4077FE-2F7B-4CE7-99B6-7FB282C71B9B}" name="표2" displayName="표2" ref="A1:W390" totalsRowShown="0">
  <autoFilter ref="A1:W390" xr:uid="{A94077FE-2F7B-4CE7-99B6-7FB282C71B9B}"/>
  <tableColumns count="23">
    <tableColumn id="1" xr3:uid="{7C6D6D56-183B-47DD-B240-324178C873B5}" name="월"/>
    <tableColumn id="2" xr3:uid="{DEADAE3C-04C5-42B2-9373-937C224916B8}" name="거래처구분"/>
    <tableColumn id="3" xr3:uid="{05502487-CD7A-4B25-BD4A-AA362BDF7BF2}" name="판매유형"/>
    <tableColumn id="4" xr3:uid="{5022379F-B719-4F72-BAD0-A20C5DE8B9A3}" name="영업담당자"/>
    <tableColumn id="5" xr3:uid="{1C675D25-2DCF-430C-B1BE-79EEB3DD59B3}" name="거래처"/>
    <tableColumn id="6" xr3:uid="{F32C97F6-557C-41D4-8963-5876ED0F135F}" name="거래처명"/>
    <tableColumn id="7" xr3:uid="{8DCFE272-7834-4E6A-9F3F-C8697D3E1683}" name="납품처명"/>
    <tableColumn id="8" xr3:uid="{49AB641B-D06F-4840-881D-A720BE900CF3}" name="품목대분류"/>
    <tableColumn id="9" xr3:uid="{B577F10E-D09F-4060-9A67-FC19FF9BD32B}" name="품목중분류"/>
    <tableColumn id="10" xr3:uid="{665F573F-E1C2-4937-AE95-FDBFA93A7F9D}" name="품목코드"/>
    <tableColumn id="11" xr3:uid="{705CCACD-A164-4242-B5D8-C5F4FF1DF9DC}" name="품명"/>
    <tableColumn id="12" xr3:uid="{9CA8966F-86D4-409A-875A-6D77DB65BCA2}" name="규격"/>
    <tableColumn id="13" xr3:uid="{7DE57368-C8E9-465B-A1BB-48FFADFBC778}" name="색상"/>
    <tableColumn id="14" xr3:uid="{FDBE22AD-903C-4E27-9009-32A6E95D6ADB}" name="특기사항"/>
    <tableColumn id="15" xr3:uid="{FCDE13E6-6E73-4E24-B9FF-FC177D8FC32E}" name="조장"/>
    <tableColumn id="16" xr3:uid="{2FFE8C82-67CE-44BE-A757-0EE032110D22}" name="자재유형"/>
    <tableColumn id="17" xr3:uid="{7879C3BA-3155-49AB-AB9B-223FED0A170E}" name="품목그룹"/>
    <tableColumn id="18" xr3:uid="{0D97F686-B982-47B7-BAD6-F1FC5963EA85}" name="문서유형"/>
    <tableColumn id="19" xr3:uid="{403D0EFF-2EF0-4489-8331-1A41E5121428}" name="수량"/>
    <tableColumn id="20" xr3:uid="{B901E5C8-C760-4742-A806-719E7E789582}" name="판매단위"/>
    <tableColumn id="21" xr3:uid="{3ADAA573-A9B3-4404-B50B-6ADEDDECF694}" name="동중량"/>
    <tableColumn id="22" xr3:uid="{BC9AE5FD-378F-411E-87EE-39BE240BE0F7}" name="단가"/>
    <tableColumn id="23" xr3:uid="{62A5BA04-6410-4B25-9E73-3E426EEB8626}" name="공급가액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C47FD8-4CBC-4288-B461-57523B488BF4}" name="표3" displayName="표3" ref="A1:W2" totalsRowShown="0">
  <autoFilter ref="A1:W2" xr:uid="{10C47FD8-4CBC-4288-B461-57523B488BF4}"/>
  <tableColumns count="23">
    <tableColumn id="1" xr3:uid="{4921004D-6BDB-44E1-98F1-F559185FE344}" name="월"/>
    <tableColumn id="2" xr3:uid="{82072D48-B120-45E1-89D7-F43389293496}" name="거래처구분"/>
    <tableColumn id="3" xr3:uid="{E46CCD3D-140E-4BED-9684-F8B4A61D322D}" name="판매유형"/>
    <tableColumn id="4" xr3:uid="{CDCDC50F-60FE-49FD-A2B5-B35B7C699E6B}" name="영업담당자"/>
    <tableColumn id="5" xr3:uid="{741276C7-5D82-4E82-83B3-DA824DBA9720}" name="거래처"/>
    <tableColumn id="6" xr3:uid="{CD83911D-BA23-476A-B614-608B0DDC64A4}" name="거래처명"/>
    <tableColumn id="7" xr3:uid="{CB36051A-683B-4BA6-A6EE-A21D2CB2CE99}" name="납품처명"/>
    <tableColumn id="8" xr3:uid="{5736EC40-5AE8-473D-A81F-98C8806C847A}" name="품목대분류"/>
    <tableColumn id="9" xr3:uid="{4A866B90-DAEC-4F67-B4C3-AB0DF8722DC5}" name="품목중분류"/>
    <tableColumn id="10" xr3:uid="{7B4C3A93-BFA6-4E2E-B636-10E803655737}" name="품목코드"/>
    <tableColumn id="11" xr3:uid="{5F835215-A6C2-4D28-A7AF-E1C3CE0A69BA}" name="품명"/>
    <tableColumn id="12" xr3:uid="{B70AB73C-1810-482E-A4C7-EA756A7BBC27}" name="규격"/>
    <tableColumn id="13" xr3:uid="{C5287B41-9980-4492-AF1F-79752BA2BED8}" name="색상"/>
    <tableColumn id="14" xr3:uid="{FBA74644-CCC3-42E9-8DC5-59238BE732DA}" name="특기사항"/>
    <tableColumn id="15" xr3:uid="{5EBECA1F-E254-459B-B501-D1C0F4C7934B}" name="조장"/>
    <tableColumn id="16" xr3:uid="{7C521EE4-D66F-4D26-B958-3D462B1801EF}" name="자재유형"/>
    <tableColumn id="17" xr3:uid="{CE795B0F-12E6-4C19-A09E-144D70A97060}" name="품목그룹"/>
    <tableColumn id="18" xr3:uid="{904901A2-5CD0-4627-80D4-5A97E8118135}" name="문서유형"/>
    <tableColumn id="19" xr3:uid="{23741813-64A4-4D34-AB31-9A93653D89F3}" name="수량"/>
    <tableColumn id="20" xr3:uid="{8A7FC949-D141-4D41-85AD-73F310D7C108}" name="판매단위"/>
    <tableColumn id="21" xr3:uid="{6BAB9DE4-DB5E-4138-81E0-0CAC7A65C8AE}" name="동중량"/>
    <tableColumn id="22" xr3:uid="{7AEB71B1-083C-493E-9A7A-949754B6982B}" name="단가"/>
    <tableColumn id="23" xr3:uid="{F9000004-7D59-4A2C-BF5C-7BBABE1AED14}" name="공급가액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6A9DD4-B174-435C-8AD9-41EAF1D46CF7}" name="표4" displayName="표4" ref="A1:W5" totalsRowShown="0">
  <autoFilter ref="A1:W5" xr:uid="{C16A9DD4-B174-435C-8AD9-41EAF1D46CF7}"/>
  <tableColumns count="23">
    <tableColumn id="1" xr3:uid="{885BA264-D0DF-4AA3-87F0-263605672922}" name="월"/>
    <tableColumn id="2" xr3:uid="{D82FC76D-CA23-4331-B3DD-946CC664072A}" name="거래처구분"/>
    <tableColumn id="3" xr3:uid="{9EAD37ED-D7A8-4564-AE37-C465F95D162D}" name="판매유형"/>
    <tableColumn id="4" xr3:uid="{EFFD95FF-8E40-4382-979E-0AA92681ECDC}" name="영업담당자"/>
    <tableColumn id="5" xr3:uid="{3B065BA4-0CBF-43D1-8F15-AF0DA1AF77DA}" name="거래처"/>
    <tableColumn id="6" xr3:uid="{CC728F31-6957-4050-9FE3-E13FD2C9D775}" name="거래처명"/>
    <tableColumn id="7" xr3:uid="{454BE5A3-4BB5-4008-B293-0AFE66D8420D}" name="납품처명"/>
    <tableColumn id="8" xr3:uid="{01D76625-2347-4284-8DC6-0DC83368C646}" name="품목대분류"/>
    <tableColumn id="9" xr3:uid="{066EE6FA-C48A-45E3-A676-C1E6063E6549}" name="품목중분류"/>
    <tableColumn id="10" xr3:uid="{4B690DD0-8A10-43C9-A029-883A31517165}" name="품목코드"/>
    <tableColumn id="11" xr3:uid="{23D97890-E2E1-4427-B6ED-006354F66269}" name="품명"/>
    <tableColumn id="12" xr3:uid="{5026C953-03CD-4679-9CDB-6B9E56BE86CA}" name="규격"/>
    <tableColumn id="13" xr3:uid="{EB18513C-3342-4205-A7AF-A719546E17D6}" name="색상"/>
    <tableColumn id="14" xr3:uid="{B0B62214-C020-4FC3-BFEA-7C17A9CA1352}" name="특기사항"/>
    <tableColumn id="15" xr3:uid="{D63A9D15-3AB8-426A-9492-00D1E2D7F063}" name="조장"/>
    <tableColumn id="16" xr3:uid="{C4FF1E03-D5A1-4CA1-A081-7C203446A684}" name="자재유형"/>
    <tableColumn id="17" xr3:uid="{445409A1-D68F-42F1-8CDC-203C7846D88B}" name="품목그룹"/>
    <tableColumn id="18" xr3:uid="{8B0B9793-A5A5-41B0-9967-507A414A4F17}" name="문서유형"/>
    <tableColumn id="19" xr3:uid="{E3708CA8-4E77-474A-B071-D9CE49B0EAE7}" name="수량"/>
    <tableColumn id="20" xr3:uid="{50299E2D-7D7B-4950-A5BD-54A76F42A16A}" name="판매단위"/>
    <tableColumn id="21" xr3:uid="{AA306912-BC8B-43DE-AF9F-BB25A232EFEE}" name="동중량"/>
    <tableColumn id="22" xr3:uid="{D8FA029B-08F6-4FE2-87B7-3BF19499BA32}" name="단가"/>
    <tableColumn id="23" xr3:uid="{82AEF22D-FF37-4A99-A0A4-7EB7D18A9EA1}" name="공급가액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586A68A-47E6-45EE-80CA-583FB85ED755}" name="표5" displayName="표5" ref="A1:W3820" totalsRowShown="0">
  <autoFilter ref="A1:W3820" xr:uid="{8586A68A-47E6-45EE-80CA-583FB85ED755}"/>
  <tableColumns count="23">
    <tableColumn id="1" xr3:uid="{6EB8D2A5-4090-4F19-8901-EBF97A1028B2}" name="월"/>
    <tableColumn id="2" xr3:uid="{7B6679E7-EE0E-48CD-93F9-6DAF09193938}" name="거래처구분"/>
    <tableColumn id="3" xr3:uid="{E2E50A5B-377C-4270-89FC-F5300D74F7D6}" name="판매유형"/>
    <tableColumn id="4" xr3:uid="{623212D0-4D34-4F0A-A483-E87419CE321D}" name="영업담당자"/>
    <tableColumn id="5" xr3:uid="{E8FF2C71-AA23-40B7-82B2-0CED7F98B982}" name="거래처"/>
    <tableColumn id="6" xr3:uid="{6843F580-29B6-4E1C-B1C1-D01653A204FC}" name="거래처명"/>
    <tableColumn id="7" xr3:uid="{E3EE3290-DBF3-4B18-90D3-02DF12603C77}" name="납품처명"/>
    <tableColumn id="8" xr3:uid="{F4704CC3-887A-4D5F-ABE6-BD985F22E62A}" name="품목대분류"/>
    <tableColumn id="9" xr3:uid="{964472D6-28AE-43D2-8084-1C57FDBE2906}" name="품목중분류"/>
    <tableColumn id="10" xr3:uid="{0D96B240-2EB4-4007-9F49-4921601CA7D2}" name="품목코드"/>
    <tableColumn id="11" xr3:uid="{176E43C9-6CC1-4BAF-8B2B-0395A672411F}" name="품명"/>
    <tableColumn id="12" xr3:uid="{B7973E86-D089-4030-9D3B-C732BC70B409}" name="규격"/>
    <tableColumn id="13" xr3:uid="{762D8ACD-7BE0-453C-828B-345A335BC049}" name="색상"/>
    <tableColumn id="14" xr3:uid="{FAAC23A9-31EB-4520-8C94-3197070F2CAF}" name="특기사항"/>
    <tableColumn id="15" xr3:uid="{92DECA8C-48A2-44BE-9753-F55B8AF1DF04}" name="조장"/>
    <tableColumn id="16" xr3:uid="{16021167-47C2-44AF-8714-9F7647C04122}" name="자재유형"/>
    <tableColumn id="17" xr3:uid="{5302F388-A549-45C5-A89E-CCB32532B7E7}" name="품목그룹"/>
    <tableColumn id="18" xr3:uid="{2E127185-1FCE-4762-9A1F-18DE94B4AD07}" name="문서유형"/>
    <tableColumn id="19" xr3:uid="{BDDDC357-17F0-4A9B-B0E2-D9B506C6D704}" name="수량"/>
    <tableColumn id="20" xr3:uid="{C3FC4171-8E2B-4318-9481-810E0ADB383C}" name="판매단위"/>
    <tableColumn id="21" xr3:uid="{A4D3B988-4BFE-47C3-8607-DAC278475570}" name="동중량"/>
    <tableColumn id="22" xr3:uid="{E8C4FF8A-1255-4A59-8CA5-93E78883DCEF}" name="단가"/>
    <tableColumn id="23" xr3:uid="{0BDC89C2-1A3C-4CBC-A3FB-FBCD7C20BDFF}" name="공급가액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xmlns:mc="http://schemas.openxmlformats.org/markup-compatibility/2006" val="4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17" dT="2026-02-23T03:50:28.01" personId="{B4F2E08E-7F2D-48EE-9E62-F9D77B2E7EEB}" id="{A6837F25-8193-4819-845C-9D9FE4792820}">
    <text>중국코피캡 전선 구매(12월분 이월)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77" dT="2025-12-15T08:28:31.05" personId="{B4F2E08E-7F2D-48EE-9E62-F9D77B2E7EEB}" id="{0BF05F28-9727-43C4-8388-7130184EAF2C}">
    <text>대연기감가상각추가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>
    <x:pageSetUpPr fitToPage="1"/>
  </x:sheetPr>
  <x:dimension ref="A2:W46"/>
  <x:sheetViews>
    <x:sheetView showGridLines="0" zoomScale="70" zoomScaleNormal="70" workbookViewId="0">
      <x:selection activeCell="G51" sqref="G51"/>
    </x:sheetView>
  </x:sheetViews>
  <x:sheetFormatPr defaultColWidth="8.75" defaultRowHeight="16.5"/>
  <x:cols>
    <x:col min="1" max="1" width="3.25" style="75" customWidth="1"/>
    <x:col min="2" max="2" width="17.25" style="75" bestFit="1" customWidth="1"/>
    <x:col min="3" max="3" width="14.75" style="225" customWidth="1"/>
    <x:col min="4" max="4" width="14.25" style="225" customWidth="1"/>
    <x:col min="5" max="5" width="13.25" style="225" customWidth="1"/>
    <x:col min="6" max="6" width="13.25" style="169" customWidth="1"/>
    <x:col min="7" max="7" width="13.75" style="169" customWidth="1"/>
    <x:col min="8" max="8" width="10.625" style="225" customWidth="1"/>
    <x:col min="9" max="9" width="9.875" style="169" bestFit="1" customWidth="1"/>
    <x:col min="10" max="10" width="12.5" style="225" customWidth="1"/>
    <x:col min="11" max="11" width="9.875" style="169" bestFit="1" customWidth="1"/>
    <x:col min="12" max="12" width="10" style="225" customWidth="1"/>
    <x:col min="13" max="13" width="9.875" style="169" bestFit="1" customWidth="1"/>
    <x:col min="14" max="14" width="11" style="169" customWidth="1"/>
    <x:col min="15" max="15" width="9.75" style="169" bestFit="1" customWidth="1"/>
    <x:col min="16" max="16" width="14.25" style="75" customWidth="1"/>
    <x:col min="17" max="17" width="7.625" style="274" customWidth="1"/>
    <x:col min="18" max="19" width="7.25" style="275" customWidth="1"/>
    <x:col min="20" max="20" width="8.25" style="275" customWidth="1"/>
    <x:col min="21" max="22" width="7.25" style="275" customWidth="1"/>
    <x:col min="23" max="23" width="6.5" style="275" customWidth="1"/>
    <x:col min="24" max="25" width="8.75" style="73" customWidth="1"/>
    <x:col min="26" max="16384" width="8.75" style="73"/>
  </x:cols>
  <x:sheetData>
    <x:row r="2" spans="2:23">
      <x:c r="B2" s="76" t="s">
        <x:v>0</x:v>
      </x:c>
      <x:c r="C2" s="225" t="s">
        <x:v>1</x:v>
      </x:c>
    </x:row>
    <x:row r="3" spans="2:23">
      <x:c r="B3" s="76">
        <x:v>195</x:v>
      </x:c>
      <x:c r="C3" s="225">
        <x:v>195</x:v>
      </x:c>
    </x:row>
    <x:row r="4" spans="2:23" ht="17.25" thickBot="1"/>
    <x:row r="5" spans="2:23">
      <x:c r="B5" s="77"/>
      <x:c r="C5" s="226" t="s">
        <x:v>1113</x:v>
      </x:c>
      <x:c r="D5" s="229" t="s">
        <x:v>1114</x:v>
      </x:c>
      <x:c r="E5" s="229" t="s">
        <x:v>1114</x:v>
      </x:c>
      <x:c r="F5" s="170" t="s">
        <x:v>1115</x:v>
      </x:c>
      <x:c r="G5" s="171" t="s">
        <x:v>1116</x:v>
      </x:c>
      <x:c r="H5" s="226" t="s">
        <x:v>1117</x:v>
      </x:c>
      <x:c r="I5" s="171" t="s">
        <x:v>1118</x:v>
      </x:c>
      <x:c r="J5" s="226" t="s">
        <x:v>1119</x:v>
      </x:c>
      <x:c r="K5" s="170" t="s">
        <x:v>1118</x:v>
      </x:c>
      <x:c r="L5" s="230" t="s">
        <x:v>1119</x:v>
      </x:c>
      <x:c r="M5" s="172" t="s">
        <x:v>1118</x:v>
      </x:c>
      <x:c r="N5" s="170"/>
      <x:c r="O5" s="171"/>
      <x:c r="P5" s="78"/>
    </x:row>
    <x:row r="6" spans="2:23" ht="17.25" thickBot="1">
      <x:c r="B6" s="79" t="s">
        <x:v>1120</x:v>
      </x:c>
      <x:c r="C6" s="227" t="s">
        <x:v>1121</x:v>
      </x:c>
      <x:c r="D6" s="233" t="s">
        <x:v>1121</x:v>
      </x:c>
      <x:c r="E6" s="233" t="s">
        <x:v>1122</x:v>
      </x:c>
      <x:c r="F6" s="173" t="s">
        <x:v>1123</x:v>
      </x:c>
      <x:c r="G6" s="174" t="s">
        <x:v>1123</x:v>
      </x:c>
      <x:c r="H6" s="227" t="s">
        <x:v>1122</x:v>
      </x:c>
      <x:c r="I6" s="174" t="s">
        <x:v>1124</x:v>
      </x:c>
      <x:c r="J6" s="227" t="s">
        <x:v>1121</x:v>
      </x:c>
      <x:c r="K6" s="173" t="s">
        <x:v>1124</x:v>
      </x:c>
      <x:c r="L6" s="254" t="s">
        <x:v>1122</x:v>
      </x:c>
      <x:c r="M6" s="175" t="s">
        <x:v>1124</x:v>
      </x:c>
      <x:c r="N6" s="173" t="s">
        <x:v>1125</x:v>
      </x:c>
      <x:c r="O6" s="174" t="s">
        <x:v>1126</x:v>
      </x:c>
      <x:c r="P6" s="80" t="s">
        <x:v>1127</x:v>
      </x:c>
    </x:row>
    <x:row r="7" spans="2:23" ht="17.25" thickBot="1">
      <x:c r="B7" s="81" t="s">
        <x:v>1128</x:v>
      </x:c>
      <x:c r="C7" s="247">
        <x:v>75538.6968333845</x:v>
      </x:c>
      <x:c r="D7" s="238">
        <x:v>11062.466530582296</x:v>
      </x:c>
      <x:c r="E7" s="238">
        <x:v>8702.6683516500016</x:v>
      </x:c>
      <x:c r="F7" s="176">
        <x:v>0.11520808163854684</x:v>
      </x:c>
      <x:c r="G7" s="177">
        <x:v>0.78668426499564004</x:v>
      </x:c>
      <x:c r="H7" s="247">
        <x:v>4664.3587828500004</x:v>
      </x:c>
      <x:c r="I7" s="178">
        <x:v>1</x:v>
      </x:c>
      <x:c r="J7" s="247">
        <x:v>4847.3134121309995</x:v>
      </x:c>
      <x:c r="K7" s="179">
        <x:v>1</x:v>
      </x:c>
      <x:c r="L7" s="255">
        <x:v>4038.3095687999994</x:v>
      </x:c>
      <x:c r="M7" s="180">
        <x:v>1</x:v>
      </x:c>
      <x:c r="N7" s="179">
        <x:v>0.86578021906207769</x:v>
      </x:c>
      <x:c r="O7" s="178">
        <x:v>0.83310263344920754</x:v>
      </x:c>
      <x:c r="P7" s="87"/>
      <x:c r="R7" s="276"/>
      <x:c r="S7" s="276"/>
      <x:c r="T7" s="276"/>
      <x:c r="U7" s="276"/>
      <x:c r="V7" s="276"/>
      <x:c r="W7" s="276"/>
    </x:row>
    <x:row r="8" spans="2:23">
      <x:c r="B8" s="88" t="s">
        <x:v>1129</x:v>
      </x:c>
      <x:c r="C8" s="248">
        <x:v>70374.310872234506</x:v>
      </x:c>
      <x:c r="D8" s="239">
        <x:v>10130.355555592296</x:v>
      </x:c>
      <x:c r="E8" s="239">
        <x:v>7828.2441783000013</x:v>
      </x:c>
      <x:c r="F8" s="181">
        <x:v>0.11123724099426398</x:v>
      </x:c>
      <x:c r="G8" s="182">
        <x:v>0.77275117692967332</x:v>
      </x:c>
      <x:c r="H8" s="248">
        <x:v>4199.0067521999999</x:v>
      </x:c>
      <x:c r="I8" s="183">
        <x:v>0.90023236798142214</x:v>
      </x:c>
      <x:c r="J8" s="248">
        <x:v>4380.3347905409992</x:v>
      </x:c>
      <x:c r="K8" s="184">
        <x:v>0.90366238328610471</x:v>
      </x:c>
      <x:c r="L8" s="256">
        <x:v>3629.2374260999995</x:v>
      </x:c>
      <x:c r="M8" s="185">
        <x:v>0.89870213371939256</x:v>
      </x:c>
      <x:c r="N8" s="184">
        <x:v>0.86430854730074458</x:v>
      </x:c>
      <x:c r="O8" s="183">
        <x:v>0.828529689999281</x:v>
      </x:c>
      <x:c r="P8" s="94"/>
      <x:c r="U8" s="277"/>
    </x:row>
    <x:row r="9" spans="2:23">
      <x:c r="B9" s="88" t="s">
        <x:v>1130</x:v>
      </x:c>
      <x:c r="C9" s="248">
        <x:v>5164.3859611499993</x:v>
      </x:c>
      <x:c r="D9" s="239">
        <x:v>932.11097499000027</x:v>
      </x:c>
      <x:c r="E9" s="239">
        <x:v>874.42417334999993</x:v>
      </x:c>
      <x:c r="F9" s="181">
        <x:v>0.16931812996317652</x:v>
      </x:c>
      <x:c r="G9" s="182">
        <x:v>0.93811165924677675</x:v>
      </x:c>
      <x:c r="H9" s="248">
        <x:v>465.35203064999996</x:v>
      </x:c>
      <x:c r="I9" s="183">
        <x:v>9.9767632018577732E-2</x:v>
      </x:c>
      <x:c r="J9" s="248">
        <x:v>466.9786215900001</x:v>
      </x:c>
      <x:c r="K9" s="184">
        <x:v>9.6337616713895277E-2</x:v>
      </x:c>
      <x:c r="L9" s="256">
        <x:v>409.07214270000003</x:v>
      </x:c>
      <x:c r="M9" s="185">
        <x:v>0.1012978662806075</x:v>
      </x:c>
      <x:c r="N9" s="184">
        <x:v>0.87905954150154098</x:v>
      </x:c>
      <x:c r="O9" s="183">
        <x:v>0.87599758058980037</x:v>
      </x:c>
      <x:c r="P9" s="94"/>
      <x:c r="U9" s="277"/>
    </x:row>
    <x:row r="10" spans="2:23" ht="17.25" thickBot="1">
      <x:c r="B10" s="95" t="s">
        <x:v>1131</x:v>
      </x:c>
      <x:c r="C10" s="249">
        <x:v>5115.8360173217843</x:v>
      </x:c>
      <x:c r="D10" s="240">
        <x:v>732.64949886525494</x:v>
      </x:c>
      <x:c r="E10" s="240">
        <x:v>467.8399800000027</x:v>
      </x:c>
      <x:c r="F10" s="186">
        <x:v>9.1449369842179551E-2</x:v>
      </x:c>
      <x:c r="G10" s="187">
        <x:v>0.63855906640843196</x:v>
      </x:c>
      <x:c r="H10" s="249">
        <x:v>249.86896999999999</x:v>
      </x:c>
      <x:c r="I10" s="188"/>
      <x:c r="J10" s="249">
        <x:v>316.82140491470449</x:v>
      </x:c>
      <x:c r="K10" s="189"/>
      <x:c r="L10" s="257">
        <x:v>217.97101000000271</x:v>
      </x:c>
      <x:c r="M10" s="190"/>
      <x:c r="N10" s="189">
        <x:v>0.87234125149674535</x:v>
      </x:c>
      <x:c r="O10" s="188">
        <x:v>0.68799331932350172</x:v>
      </x:c>
      <x:c r="P10" s="101"/>
      <x:c r="U10" s="277"/>
    </x:row>
    <x:row r="11" spans="2:23" ht="17.25" thickBot="1">
      <x:c r="B11" s="102" t="s">
        <x:v>1132</x:v>
      </x:c>
      <x:c r="C11" s="250">
        <x:v>65633.005417004824</x:v>
      </x:c>
      <x:c r="D11" s="241">
        <x:v>9608.8016684830418</x:v>
      </x:c>
      <x:c r="E11" s="241">
        <x:v>7429.5250789499996</x:v>
      </x:c>
      <x:c r="F11" s="191">
        <x:v>0.11319800200746388</x:v>
      </x:c>
      <x:c r="G11" s="192">
        <x:v>0.77319996137696445</x:v>
      </x:c>
      <x:c r="H11" s="250">
        <x:v>3906.5206322999993</x:v>
      </x:c>
      <x:c r="I11" s="193">
        <x:v>0.83752575952423858</x:v>
      </x:c>
      <x:c r="J11" s="250">
        <x:v>4238.3197736936199</x:v>
      </x:c>
      <x:c r="K11" s="194">
        <x:v>0.87436470748656403</x:v>
      </x:c>
      <x:c r="L11" s="241">
        <x:v>3523.0044466499994</x:v>
      </x:c>
      <x:c r="M11" s="194">
        <x:v>0.87239583460088099</x:v>
      </x:c>
      <x:c r="N11" s="195">
        <x:v>0.90182665810619278</x:v>
      </x:c>
      <x:c r="O11" s="193">
        <x:v>0.83122667348428125</x:v>
      </x:c>
      <x:c r="P11" s="108"/>
      <x:c r="R11" s="276"/>
      <x:c r="S11" s="276"/>
      <x:c r="T11" s="276"/>
      <x:c r="U11" s="276"/>
      <x:c r="V11" s="276"/>
      <x:c r="W11" s="276"/>
    </x:row>
    <x:row r="12" spans="2:23" ht="17.25" thickBot="1">
      <x:c r="B12" s="102" t="s">
        <x:v>1133</x:v>
      </x:c>
      <x:c r="C12" s="250">
        <x:v>5439.189772184588</x:v>
      </x:c>
      <x:c r="D12" s="241">
        <x:v>860.7884598471959</x:v>
      </x:c>
      <x:c r="E12" s="241">
        <x:v>702.65876070000002</x:v>
      </x:c>
      <x:c r="F12" s="191">
        <x:v>0.12918445395917583</x:v>
      </x:c>
      <x:c r="G12" s="192">
        <x:v>0.81629667854136134</x:v>
      </x:c>
      <x:c r="H12" s="250">
        <x:v>364.44748080000005</x:v>
      </x:c>
      <x:c r="I12" s="193">
        <x:v>7.8134529903661612E-2</x:v>
      </x:c>
      <x:c r="J12" s="250">
        <x:v>433.23778725782967</x:v>
      </x:c>
      <x:c r="K12" s="194">
        <x:v>8.9376887859901666E-2</x:v>
      </x:c>
      <x:c r="L12" s="241">
        <x:v>338.21127990000002</x:v>
      </x:c>
      <x:c r="M12" s="194">
        <x:v>8.3750706610761616E-2</x:v>
      </x:c>
      <x:c r="N12" s="195">
        <x:v>0.92801102413327474</x:v>
      </x:c>
      <x:c r="O12" s="193">
        <x:v>0.78065969739320729</x:v>
      </x:c>
      <x:c r="P12" s="108"/>
      <x:c r="R12" s="276"/>
      <x:c r="S12" s="276"/>
      <x:c r="T12" s="276"/>
      <x:c r="U12" s="276"/>
      <x:c r="V12" s="276"/>
      <x:c r="W12" s="276"/>
    </x:row>
    <x:row r="13" spans="2:23">
      <x:c r="B13" s="88" t="s">
        <x:v>1134</x:v>
      </x:c>
      <x:c r="C13" s="248">
        <x:v>881.85064499999999</x:v>
      </x:c>
      <x:c r="D13" s="239">
        <x:v>141.46126799999999</x:v>
      </x:c>
      <x:c r="E13" s="239">
        <x:v>137.90227229999999</x:v>
      </x:c>
      <x:c r="F13" s="181">
        <x:v>0.15637826323753495</x:v>
      </x:c>
      <x:c r="G13" s="182">
        <x:v>0.97484120034891819</x:v>
      </x:c>
      <x:c r="H13" s="248">
        <x:v>69.515910750000003</x:v>
      </x:c>
      <x:c r="I13" s="183">
        <x:v>1.4903637131345336E-2</x:v>
      </x:c>
      <x:c r="J13" s="248">
        <x:v>70.087602000000004</x:v>
      </x:c>
      <x:c r="K13" s="185">
        <x:v>1.4459061348209326E-2</x:v>
      </x:c>
      <x:c r="L13" s="239">
        <x:v>68.386361550000004</x:v>
      </x:c>
      <x:c r="M13" s="185">
        <x:v>1.6934402968596905E-2</x:v>
      </x:c>
      <x:c r="N13" s="184">
        <x:v>0.98375121338678573</x:v>
      </x:c>
      <x:c r="O13" s="183">
        <x:v>0.97572694169219831</x:v>
      </x:c>
      <x:c r="P13" s="94"/>
      <x:c r="U13" s="277"/>
      <x:c r="V13" s="277"/>
      <x:c r="W13" s="277"/>
    </x:row>
    <x:row r="14" spans="2:23">
      <x:c r="B14" s="88" t="s">
        <x:v>1135</x:v>
      </x:c>
      <x:c r="C14" s="248">
        <x:v>1578.1841936111111</x:v>
      </x:c>
      <x:c r="D14" s="239">
        <x:v>250.55344893518517</x:v>
      </x:c>
      <x:c r="E14" s="239">
        <x:v>124.74930000000001</x:v>
      </x:c>
      <x:c r="F14" s="181">
        <x:v>7.9046096460106963E-2</x:v>
      </x:c>
      <x:c r="G14" s="182">
        <x:v>0.4978949622532276</x:v>
      </x:c>
      <x:c r="H14" s="248">
        <x:v>67.072184399999998</x:v>
      </x:c>
      <x:c r="I14" s="183">
        <x:v>1.4379722384695669E-2</x:v>
      </x:c>
      <x:c r="J14" s="248">
        <x:v>116.02952446759262</x:v>
      </x:c>
      <x:c r="K14" s="185">
        <x:v>2.3936872779303776E-2</x:v>
      </x:c>
      <x:c r="L14" s="239">
        <x:v>57.6771156</x:v>
      </x:c>
      <x:c r="M14" s="185">
        <x:v>1.428248989270503E-2</x:v>
      </x:c>
      <x:c r="N14" s="184">
        <x:v>0.85992600533224917</x:v>
      </x:c>
      <x:c r="O14" s="183">
        <x:v>0.49708999381540503</x:v>
      </x:c>
      <x:c r="P14" s="88" t="s">
        <x:v>2</x:v>
      </x:c>
      <x:c r="U14" s="277"/>
      <x:c r="V14" s="277"/>
      <x:c r="W14" s="277"/>
    </x:row>
    <x:row r="15" spans="2:23">
      <x:c r="B15" s="88" t="s">
        <x:v>1136</x:v>
      </x:c>
      <x:c r="C15" s="248">
        <x:v>365.15298600000006</x:v>
      </x:c>
      <x:c r="D15" s="239">
        <x:v>60.858831000000002</x:v>
      </x:c>
      <x:c r="E15" s="239">
        <x:v>56.409695549999995</x:v>
      </x:c>
      <x:c r="F15" s="181">
        <x:v>0.1544823614012566</x:v>
      </x:c>
      <x:c r="G15" s="182">
        <x:v>0.92689416840753958</x:v>
      </x:c>
      <x:c r="H15" s="248">
        <x:v>7.1961317999999999</x:v>
      </x:c>
      <x:c r="I15" s="183">
        <x:v>1.542791224907241E-3</x:v>
      </x:c>
      <x:c r="J15" s="248">
        <x:v>30.429415500000001</x:v>
      </x:c>
      <x:c r="K15" s="185">
        <x:v>6.2775836660048916E-3</x:v>
      </x:c>
      <x:c r="L15" s="239">
        <x:v>49.213563749999999</x:v>
      </x:c>
      <x:c r="M15" s="185">
        <x:v>1.2186674377374198E-2</x:v>
      </x:c>
      <x:c r="N15" s="184">
        <x:v>6.8388913818949231</x:v>
      </x:c>
      <x:c r="O15" s="183">
        <x:v>1.6173023024382442</x:v>
      </x:c>
      <x:c r="P15" s="282"/>
      <x:c r="U15" s="277"/>
      <x:c r="V15" s="277"/>
      <x:c r="W15" s="277"/>
    </x:row>
    <x:row r="16" spans="2:23">
      <x:c r="B16" s="88" t="s">
        <x:v>1137</x:v>
      </x:c>
      <x:c r="C16" s="248">
        <x:v>218.47629959999998</x:v>
      </x:c>
      <x:c r="D16" s="239">
        <x:v>36.412716600000003</x:v>
      </x:c>
      <x:c r="E16" s="239">
        <x:v>36.170616299999999</x:v>
      </x:c>
      <x:c r="F16" s="181">
        <x:v>0.1655585359429074</x:v>
      </x:c>
      <x:c r="G16" s="182">
        <x:v>0.99335121565744411</x:v>
      </x:c>
      <x:c r="H16" s="248">
        <x:v>18.085308149999999</x:v>
      </x:c>
      <x:c r="I16" s="183">
        <x:v>3.8773407003973174E-3</x:v>
      </x:c>
      <x:c r="J16" s="248">
        <x:v>18.206358300000002</x:v>
      </x:c>
      <x:c r="K16" s="185">
        <x:v>3.7559688743121797E-3</x:v>
      </x:c>
      <x:c r="L16" s="239">
        <x:v>18.085308149999999</x:v>
      </x:c>
      <x:c r="M16" s="185">
        <x:v>4.4784353061308579E-3</x:v>
      </x:c>
      <x:c r="N16" s="184">
        <x:v>1</x:v>
      </x:c>
      <x:c r="O16" s="183">
        <x:v>0.99335121565744411</x:v>
      </x:c>
      <x:c r="P16" s="94"/>
      <x:c r="U16" s="277"/>
      <x:c r="V16" s="277"/>
      <x:c r="W16" s="277"/>
    </x:row>
    <x:row r="17" spans="2:23">
      <x:c r="B17" s="88" t="s">
        <x:v>1138</x:v>
      </x:c>
      <x:c r="C17" s="248">
        <x:v>377.95840178571433</x:v>
      </x:c>
      <x:c r="D17" s="239">
        <x:v>89.436262499999998</x:v>
      </x:c>
      <x:c r="E17" s="239">
        <x:v>60.462554099999998</x:v>
      </x:c>
      <x:c r="F17" s="181">
        <x:v>0.159971451393425</x:v>
      </x:c>
      <x:c r="G17" s="182">
        <x:v>0.67604070664290117</x:v>
      </x:c>
      <x:c r="H17" s="248">
        <x:v>39.843361350000002</x:v>
      </x:c>
      <x:c r="I17" s="183">
        <x:v>8.5420876062314941E-3</x:v>
      </x:c>
      <x:c r="J17" s="248">
        <x:v>70.898099999999999</x:v>
      </x:c>
      <x:c r="K17" s="185">
        <x:v>1.4626266959047616E-2</x:v>
      </x:c>
      <x:c r="L17" s="239">
        <x:v>20.61919275</x:v>
      </x:c>
      <x:c r="M17" s="185">
        <x:v>5.1058970093090413E-3</x:v>
      </x:c>
      <x:c r="N17" s="184">
        <x:v>0.51750635617494156</x:v>
      </x:c>
      <x:c r="O17" s="183">
        <x:v>0.29082856592771877</x:v>
      </x:c>
      <x:c r="P17" s="109"/>
      <x:c r="U17" s="277"/>
      <x:c r="V17" s="277"/>
      <x:c r="W17" s="277"/>
    </x:row>
    <x:row r="18" spans="2:23" ht="17.25" thickBot="1">
      <x:c r="B18" s="110" t="s">
        <x:v>1139</x:v>
      </x:c>
      <x:c r="C18" s="251">
        <x:v>2017.567246187763</x:v>
      </x:c>
      <x:c r="D18" s="242">
        <x:v>282.06593281201071</x:v>
      </x:c>
      <x:c r="E18" s="242">
        <x:v>286.96432245000005</x:v>
      </x:c>
      <x:c r="F18" s="196">
        <x:v>0.14223284155322474</x:v>
      </x:c>
      <x:c r="G18" s="197">
        <x:v>1.0173661157487388</x:v>
      </x:c>
      <x:c r="H18" s="251">
        <x:v>162.73458435000003</x:v>
      </x:c>
      <x:c r="I18" s="198">
        <x:v>3.4888950856084552E-2</x:v>
      </x:c>
      <x:c r="J18" s="251">
        <x:v>127.58678699023704</x:v>
      </x:c>
      <x:c r="K18" s="199">
        <x:v>2.6321134233023881E-2</x:v>
      </x:c>
      <x:c r="L18" s="242">
        <x:v>124.22973810000002</x:v>
      </x:c>
      <x:c r="M18" s="199">
        <x:v>3.0762807056645587E-2</x:v>
      </x:c>
      <x:c r="N18" s="200">
        <x:v>0.76338867116785669</x:v>
      </x:c>
      <x:c r="O18" s="198">
        <x:v>0.97368811481635709</x:v>
      </x:c>
      <x:c r="P18" s="115"/>
      <x:c r="U18" s="277"/>
      <x:c r="V18" s="277"/>
      <x:c r="W18" s="277"/>
    </x:row>
    <x:row r="19" spans="2:23" ht="17.25" thickBot="1">
      <x:c r="B19" s="116" t="s">
        <x:v>3</x:v>
      </x:c>
      <x:c r="C19" s="252">
        <x:v>4466.5016441950875</x:v>
      </x:c>
      <x:c r="D19" s="243">
        <x:v>592.87640225205871</x:v>
      </x:c>
      <x:c r="E19" s="243">
        <x:v>570.48451200000193</x:v>
      </x:c>
      <x:c r="F19" s="201">
        <x:v>0.12772513198140992</x:v>
      </x:c>
      <x:c r="G19" s="202">
        <x:v>0.96223177349106737</x:v>
      </x:c>
      <x:c r="H19" s="252">
        <x:v>393.390669750001</x:v>
      </x:c>
      <x:c r="I19" s="203">
        <x:v>8.4339710572099852E-2</x:v>
      </x:c>
      <x:c r="J19" s="252">
        <x:v>175.75585117954989</x:v>
      </x:c>
      <x:c r="K19" s="204">
        <x:v>3.6258404653534304E-2</x:v>
      </x:c>
      <x:c r="L19" s="258">
        <x:v>177.09384224999997</x:v>
      </x:c>
      <x:c r="M19" s="205">
        <x:v>4.3853458788357363E-2</x:v>
      </x:c>
      <x:c r="N19" s="206">
        <x:v>0.4501729600311638</x:v>
      </x:c>
      <x:c r="O19" s="203">
        <x:v>1.0076127825131875</x:v>
      </x:c>
      <x:c r="P19" s="116"/>
      <x:c r="R19" s="276"/>
      <x:c r="S19" s="276"/>
      <x:c r="T19" s="276"/>
      <x:c r="U19" s="276"/>
      <x:c r="V19" s="276"/>
      <x:c r="W19" s="276"/>
    </x:row>
    <x:row r="20" spans="2:23" ht="4.9000000000000004" customHeight="1" thickBot="1">
      <x:c r="U20" s="277"/>
    </x:row>
    <x:row r="21" spans="2:23" ht="17.25" thickBot="1">
      <x:c r="B21" s="122" t="s">
        <x:v>1140</x:v>
      </x:c>
      <x:c r="C21" s="253">
        <x:v>65633.005417004824</x:v>
      </x:c>
      <x:c r="D21" s="244">
        <x:v>9553.3734469330393</x:v>
      </x:c>
      <x:c r="E21" s="244">
        <x:v>4082.3466079500004</x:v>
      </x:c>
      <x:c r="F21" s="208">
        <x:v>6.2199598845313689E-2</x:v>
      </x:c>
      <x:c r="G21" s="209">
        <x:v>0.42731990229698114</x:v>
      </x:c>
      <x:c r="H21" s="253">
        <x:v>4066.4536107000004</x:v>
      </x:c>
      <x:c r="I21" s="210">
        <x:v>1</x:v>
      </x:c>
      <x:c r="J21" s="253">
        <x:v>4238.3197736936199</x:v>
      </x:c>
      <x:c r="K21" s="211">
        <x:v>1</x:v>
      </x:c>
      <x:c r="L21" s="259">
        <x:v>3081.9880299000001</x:v>
      </x:c>
      <x:c r="M21" s="212">
        <x:v>1</x:v>
      </x:c>
      <x:c r="N21" s="211">
        <x:v>0.75790561628206199</x:v>
      </x:c>
      <x:c r="O21" s="210">
        <x:v>0.72717213293561911</x:v>
      </x:c>
      <x:c r="P21" s="122"/>
      <x:c r="R21" s="276"/>
      <x:c r="S21" s="276"/>
      <x:c r="T21" s="276"/>
      <x:c r="U21" s="276"/>
      <x:c r="V21" s="276"/>
      <x:c r="W21" s="276"/>
    </x:row>
    <x:row r="22" spans="2:23">
      <x:c r="B22" s="128" t="s">
        <x:v>1141</x:v>
      </x:c>
      <x:c r="C22" s="491">
        <x:v>57561.415980489081</x:v>
      </x:c>
      <x:c r="D22" s="245">
        <x:v>8305.0503728556105</x:v>
      </x:c>
      <x:c r="E22" s="245">
        <x:v>3033.4561354500001</x:v>
      </x:c>
      <x:c r="F22" s="213">
        <x:v>5.2699470361851686E-2</x:v>
      </x:c>
      <x:c r="G22" s="214">
        <x:v>0.36525439332247855</x:v>
      </x:c>
      <x:c r="H22" s="245">
        <x:v>3443.2355431499996</x:v>
      </x:c>
      <x:c r="I22" s="215">
        <x:v>0.84674162618992233</x:v>
      </x:c>
      <x:c r="J22" s="245">
        <x:v>3635.0266015811726</x:v>
      </x:c>
      <x:c r="K22" s="216">
        <x:v>0.85765746703281709</x:v>
      </x:c>
      <x:c r="L22" s="260">
        <x:v>2537.7434530500004</x:v>
      </x:c>
      <x:c r="M22" s="217">
        <x:v>0.82341119706825772</x:v>
      </x:c>
      <x:c r="N22" s="216">
        <x:v>0.73702290222305811</x:v>
      </x:c>
      <x:c r="O22" s="215">
        <x:v>0.69813614347309771</x:v>
      </x:c>
      <x:c r="P22" s="134"/>
      <x:c r="R22" s="276"/>
      <x:c r="S22" s="276"/>
      <x:c r="T22" s="276"/>
      <x:c r="U22" s="276"/>
      <x:c r="V22" s="276"/>
      <x:c r="W22" s="276"/>
    </x:row>
    <x:row r="23" spans="2:23">
      <x:c r="B23" s="135" t="s">
        <x:v>1142</x:v>
      </x:c>
      <x:c r="C23" s="492">
        <x:v>2192.9939811000004</x:v>
      </x:c>
      <x:c r="D23" s="246">
        <x:v>325.42269240000002</x:v>
      </x:c>
      <x:c r="E23" s="246">
        <x:v>321.38714400000003</x:v>
      </x:c>
      <x:c r="F23" s="218">
        <x:v>0.14655176747853774</x:v>
      </x:c>
      <x:c r="G23" s="219">
        <x:v>0.98759905656782043</x:v>
      </x:c>
      <x:c r="H23" s="246">
        <x:v>166.89904335</x:v>
      </x:c>
      <x:c r="I23" s="220">
        <x:v>4.104289863551891E-2</x:v>
      </x:c>
      <x:c r="J23" s="246">
        <x:v>156.22115340000002</x:v>
      </x:c>
      <x:c r="K23" s="221">
        <x:v>3.6859218214168883E-2</x:v>
      </x:c>
      <x:c r="L23" s="261">
        <x:v>154.48810064999998</x:v>
      </x:c>
      <x:c r="M23" s="222">
        <x:v>5.0126119618645174E-2</x:v>
      </x:c>
      <x:c r="N23" s="221">
        <x:v>0.92563802373646131</x:v>
      </x:c>
      <x:c r="O23" s="220">
        <x:v>0.98890641432173654</x:v>
      </x:c>
      <x:c r="P23" s="141"/>
      <x:c r="R23" s="276"/>
      <x:c r="S23" s="276"/>
      <x:c r="T23" s="276"/>
      <x:c r="U23" s="276"/>
      <x:c r="V23" s="276"/>
      <x:c r="W23" s="276"/>
    </x:row>
    <x:row r="24" spans="2:23">
      <x:c r="B24" s="135" t="s">
        <x:v>1143</x:v>
      </x:c>
      <x:c r="C24" s="492">
        <x:v>5878.5954554157497</x:v>
      </x:c>
      <x:c r="D24" s="246">
        <x:v>922.90038167743012</x:v>
      </x:c>
      <x:c r="E24" s="246">
        <x:v>727.50332849999995</x:v>
      </x:c>
      <x:c r="F24" s="218">
        <x:v>0.12375461690084082</x:v>
      </x:c>
      <x:c r="G24" s="219">
        <x:v>0.78827936681282584</x:v>
      </x:c>
      <x:c r="H24" s="246">
        <x:v>385.44425789999997</x:v>
      </x:c>
      <x:c r="I24" s="220">
        <x:v>9.47863408267553E-2</x:v>
      </x:c>
      <x:c r="J24" s="246">
        <x:v>447.072018712447</x:v>
      </x:c>
      <x:c r="K24" s="221">
        <x:v>0.10548331475301397</x:v>
      </x:c>
      <x:c r="L24" s="261">
        <x:v>342.05907060000004</x:v>
      </x:c>
      <x:c r="M24" s="222">
        <x:v>0.11098650198557022</x:v>
      </x:c>
      <x:c r="N24" s="221">
        <x:v>0.88744108542082412</x:v>
      </x:c>
      <x:c r="O24" s="220">
        <x:v>0.76510954898300088</x:v>
      </x:c>
      <x:c r="P24" s="141"/>
      <x:c r="R24" s="276"/>
      <x:c r="S24" s="276"/>
      <x:c r="T24" s="276"/>
      <x:c r="U24" s="276"/>
      <x:c r="V24" s="276"/>
      <x:c r="W24" s="276"/>
    </x:row>
    <x:row r="25" spans="2:23">
      <x:c r="B25" s="88" t="s">
        <x:v>1137</x:v>
      </x:c>
      <x:c r="C25" s="248">
        <x:v>2197.9695114000001</x:v>
      </x:c>
      <x:c r="D25" s="239">
        <x:v>363.1790019</x:v>
      </x:c>
      <x:c r="E25" s="239">
        <x:v>361.72756229999999</x:v>
      </x:c>
      <x:c r="F25" s="181">
        <x:v>0.16457351224567127</x:v>
      </x:c>
      <x:c r="G25" s="182">
        <x:v>0.99600351454129588</x:v>
      </x:c>
      <x:c r="H25" s="239">
        <x:v>180.01701119999998</x:v>
      </x:c>
      <x:c r="I25" s="183">
        <x:v>4.4268797442155457E-2</x:v>
      </x:c>
      <x:c r="J25" s="239">
        <x:v>181.58950095</x:v>
      </x:c>
      <x:c r="K25" s="184">
        <x:v>4.2844690973316529E-2</x:v>
      </x:c>
      <x:c r="L25" s="256">
        <x:v>181.7105511</x:v>
      </x:c>
      <x:c r="M25" s="185">
        <x:v>5.8958876328243197E-2</x:v>
      </x:c>
      <x:c r="N25" s="184">
        <x:v>1.0094076659128535</x:v>
      </x:c>
      <x:c r="O25" s="183">
        <x:v>1.0006666142555969</x:v>
      </x:c>
      <x:c r="P25" s="94"/>
      <x:c r="T25" s="278"/>
      <x:c r="U25" s="277"/>
    </x:row>
    <x:row r="26" spans="2:23">
      <x:c r="B26" s="88" t="s">
        <x:v>1144</x:v>
      </x:c>
      <x:c r="C26" s="248">
        <x:v>982.05468833569205</x:v>
      </x:c>
      <x:c r="D26" s="239">
        <x:v>146.68762280622289</x:v>
      </x:c>
      <x:c r="E26" s="239">
        <x:v>125.26840169999998</x:v>
      </x:c>
      <x:c r="F26" s="181">
        <x:v>0.12755746007617447</x:v>
      </x:c>
      <x:c r="G26" s="182">
        <x:v>0.85398071973312906</x:v>
      </x:c>
      <x:c r="H26" s="239">
        <x:v>61.859436600000002</x:v>
      </x:c>
      <x:c r="I26" s="183">
        <x:v>1.5212133844888865E-2</x:v>
      </x:c>
      <x:c r="J26" s="239">
        <x:v>65.601495756866385</x:v>
      </x:c>
      <x:c r="K26" s="184">
        <x:v>1.54781845777757E-2</x:v>
      </x:c>
      <x:c r="L26" s="256">
        <x:v>63.408965100000003</x:v>
      </x:c>
      <x:c r="M26" s="185">
        <x:v>2.0574046519595796E-2</x:v>
      </x:c>
      <x:c r="N26" s="184">
        <x:v>1.0250491854625137</x:v>
      </x:c>
      <x:c r="O26" s="183">
        <x:v>0.96657803863203995</x:v>
      </x:c>
      <x:c r="P26" s="94"/>
      <x:c r="U26" s="277"/>
    </x:row>
    <x:row r="27" spans="2:23">
      <x:c r="B27" s="88" t="s">
        <x:v>1145</x:v>
      </x:c>
      <x:c r="C27" s="248">
        <x:v>428.57560039978085</x:v>
      </x:c>
      <x:c r="D27" s="239">
        <x:v>63.857419783533871</x:v>
      </x:c>
      <x:c r="E27" s="239">
        <x:v>65.328913650000004</x:v>
      </x:c>
      <x:c r="F27" s="181">
        <x:v>0.15243264803003331</x:v>
      </x:c>
      <x:c r="G27" s="182">
        <x:v>1.0230434281788123</x:v>
      </x:c>
      <x:c r="H27" s="239">
        <x:v>61.764025049999994</x:v>
      </x:c>
      <x:c r="I27" s="183">
        <x:v>1.5188670759081381E-2</x:v>
      </x:c>
      <x:c r="J27" s="239">
        <x:v>28.503869712125411</x:v>
      </x:c>
      <x:c r="K27" s="184">
        <x:v>6.7252758720668208E-3</x:v>
      </x:c>
      <x:c r="L27" s="256">
        <x:v>3.5648886000000002</x:v>
      </x:c>
      <x:c r="M27" s="185">
        <x:v>1.1566847649683014E-3</x:v>
      </x:c>
      <x:c r="N27" s="184">
        <x:v>5.7717880224193718E-2</x:v>
      </x:c>
      <x:c r="O27" s="183">
        <x:v>0.12506682903070923</x:v>
      </x:c>
      <x:c r="P27" s="94"/>
      <x:c r="U27" s="277"/>
    </x:row>
    <x:row r="28" spans="2:23">
      <x:c r="B28" s="88" t="s">
        <x:v>1146</x:v>
      </x:c>
      <x:c r="C28" s="248">
        <x:v>197.90123523434056</x:v>
      </x:c>
      <x:c r="D28" s="239">
        <x:v>26.287595826482509</x:v>
      </x:c>
      <x:c r="E28" s="239">
        <x:v>2.7587430000000004</x:v>
      </x:c>
      <x:c r="F28" s="181">
        <x:v>1.3939998892545028E-2</x:v>
      </x:c>
      <x:c r="G28" s="182">
        <x:v>0.10494466737124748</x:v>
      </x:c>
      <x:c r="H28" s="239">
        <x:v>0.87385545000000009</x:v>
      </x:c>
      <x:c r="I28" s="183">
        <x:v>2.1489374616266048E-4</x:v>
      </x:c>
      <x:c r="J28" s="239">
        <x:v>11.076585478056787</x:v>
      </x:c>
      <x:c r="K28" s="184">
        <x:v>2.6134378880062039E-3</x:v>
      </x:c>
      <x:c r="L28" s="256">
        <x:v>1.88488755</x:v>
      </x:c>
      <x:c r="M28" s="185">
        <x:v>6.1158172313250617E-4</x:v>
      </x:c>
      <x:c r="N28" s="184">
        <x:v>2.1569786513318649</x:v>
      </x:c>
      <x:c r="O28" s="183">
        <x:v>0.17016864571975243</x:v>
      </x:c>
      <x:c r="P28" s="94"/>
      <x:c r="U28" s="277"/>
    </x:row>
    <x:row r="29" spans="2:23">
      <x:c r="B29" s="88" t="s">
        <x:v>1136</x:v>
      </x:c>
      <x:c r="C29" s="248">
        <x:v>11.7</x:v>
      </x:c>
      <x:c r="D29" s="239">
        <x:v>0</x:v>
      </x:c>
      <x:c r="E29" s="239">
        <x:v>5.9017705500000011</x:v>
      </x:c>
      <x:c r="F29" s="181">
        <x:v>0.50442483333333343</x:v>
      </x:c>
      <x:c r="G29" s="182">
        <x:v>0</x:v>
      </x:c>
      <x:c r="H29" s="239">
        <x:v>0</x:v>
      </x:c>
      <x:c r="I29" s="183">
        <x:v>0</x:v>
      </x:c>
      <x:c r="J29" s="239">
        <x:v>0</x:v>
      </x:c>
      <x:c r="K29" s="184">
        <x:v>0</x:v>
      </x:c>
      <x:c r="L29" s="256">
        <x:v>5.9017705500000011</x:v>
      </x:c>
      <x:c r="M29" s="185">
        <x:v>1.9149232549717245E-3</x:v>
      </x:c>
      <x:c r="N29" s="184">
        <x:v>0</x:v>
      </x:c>
      <x:c r="O29" s="183">
        <x:v>0</x:v>
      </x:c>
      <x:c r="P29" s="88" t="s">
        <x:v>2</x:v>
      </x:c>
      <x:c r="U29" s="277"/>
    </x:row>
    <x:row r="30" spans="2:23">
      <x:c r="B30" s="88" t="s">
        <x:v>1147</x:v>
      </x:c>
      <x:c r="C30" s="248">
        <x:v>846.66296150604489</x:v>
      </x:c>
      <x:c r="D30" s="239">
        <x:v>123.5775652757369</x:v>
      </x:c>
      <x:c r="E30" s="239">
        <x:v>36.332815350000004</x:v>
      </x:c>
      <x:c r="F30" s="181">
        <x:v>4.2912961830019303E-2</x:v>
      </x:c>
      <x:c r="G30" s="182">
        <x:v>0.2940081823827092</x:v>
      </x:c>
      <x:c r="H30" s="239">
        <x:v>6.0940093500000003</x:v>
      </x:c>
      <x:c r="I30" s="183">
        <x:v>1.4986054024973806E-3</x:v>
      </x:c>
      <x:c r="J30" s="239">
        <x:v>54.273181845895458</x:v>
      </x:c>
      <x:c r="K30" s="184">
        <x:v>1.2805353239922563E-2</x:v>
      </x:c>
      <x:c r="L30" s="256">
        <x:v>30.238805999999997</x:v>
      </x:c>
      <x:c r="M30" s="185">
        <x:v>9.8114612083620399E-3</x:v>
      </x:c>
      <x:c r="N30" s="184">
        <x:v>4.9620544149640979</x:v>
      </x:c>
      <x:c r="O30" s="183">
        <x:v>0.55715926303824914</x:v>
      </x:c>
      <x:c r="P30" s="94"/>
      <x:c r="U30" s="277"/>
    </x:row>
    <x:row r="31" spans="2:23" ht="17.25" thickBot="1">
      <x:c r="B31" s="110" t="s">
        <x:v>1139</x:v>
      </x:c>
      <x:c r="C31" s="251">
        <x:v>1213.7314585398917</x:v>
      </x:c>
      <x:c r="D31" s="242">
        <x:v>199.31117608545401</x:v>
      </x:c>
      <x:c r="E31" s="242">
        <x:v>130.18512194999994</x:v>
      </x:c>
      <x:c r="F31" s="196">
        <x:v>0.10726023539557218</x:v>
      </x:c>
      <x:c r="G31" s="197">
        <x:v>0.65317522332106204</x:v>
      </x:c>
      <x:c r="H31" s="242">
        <x:v>74.835920249999958</x:v>
      </x:c>
      <x:c r="I31" s="198">
        <x:v>1.8403239631969558E-2</x:v>
      </x:c>
      <x:c r="J31" s="242">
        <x:v>106.02738496950292</x:v>
      </x:c>
      <x:c r="K31" s="200">
        <x:v>2.5016372201926131E-2</x:v>
      </x:c>
      <x:c r="L31" s="262">
        <x:v>55.349201700000037</x:v>
      </x:c>
      <x:c r="M31" s="223">
        <x:v>1.7958928186296665E-2</x:v>
      </x:c>
      <x:c r="N31" s="200">
        <x:v>0.73960741733512747</x:v>
      </x:c>
      <x:c r="O31" s="198">
        <x:v>0.52202741504867212</x:v>
      </x:c>
      <x:c r="P31" s="115"/>
      <x:c r="U31" s="277"/>
    </x:row>
    <x:row r="32" spans="2:23">
      <x:c r="U32" s="277"/>
    </x:row>
    <x:row r="33" spans="1:23">
      <x:c r="U33" s="277"/>
    </x:row>
    <x:row r="34" spans="1:23">
      <x:c r="U34" s="277"/>
    </x:row>
    <x:row r="35" spans="1:23" s="448" customFormat="1" hidden="1">
      <x:c r="A35" s="444"/>
      <x:c r="B35" s="444"/>
      <x:c r="C35" s="445">
        <x:v>4466.5016441950911</x:v>
      </x:c>
      <x:c r="D35" s="445">
        <x:v>592.87640225205939</x:v>
      </x:c>
      <x:c r="E35" s="445">
        <x:v>570.48451200000125</x:v>
      </x:c>
      <x:c r="F35" s="445"/>
      <x:c r="G35" s="445"/>
      <x:c r="H35" s="445">
        <x:v>393.39066975000043</x:v>
      </x:c>
      <x:c r="I35" s="445"/>
      <x:c r="J35" s="445">
        <x:v>175.75585117954989</x:v>
      </x:c>
      <x:c r="K35" s="445"/>
      <x:c r="L35" s="445">
        <x:v>177.09384224999923</x:v>
      </x:c>
      <x:c r="M35" s="445"/>
      <x:c r="N35" s="445"/>
      <x:c r="O35" s="445"/>
      <x:c r="P35" s="444"/>
      <x:c r="Q35" s="446"/>
      <x:c r="R35" s="447"/>
      <x:c r="S35" s="447"/>
      <x:c r="T35" s="447"/>
      <x:c r="U35" s="447"/>
      <x:c r="V35" s="447"/>
      <x:c r="W35" s="447"/>
    </x:row>
    <x:row r="36" spans="1:23" hidden="1">
      <x:c r="C36" s="445">
        <x:f>+C35-C19</x:f>
        <x:v>0</x:v>
      </x:c>
      <x:c r="D36" s="445">
        <x:f>+D35-D19</x:f>
        <x:v>0</x:v>
      </x:c>
      <x:c r="E36" s="445">
        <x:f>+E35-E19</x:f>
        <x:v>0</x:v>
      </x:c>
      <x:c r="F36" s="449"/>
      <x:c r="G36" s="449"/>
      <x:c r="H36" s="445">
        <x:f>+H35-H19</x:f>
        <x:v>-5.6843418860808015E-13</x:v>
      </x:c>
      <x:c r="I36" s="449"/>
      <x:c r="J36" s="445">
        <x:f>+J35-J19</x:f>
        <x:v>0</x:v>
      </x:c>
      <x:c r="K36" s="449"/>
      <x:c r="L36" s="445">
        <x:f>+L35-L19</x:f>
        <x:v>-7.3896444519050419E-13</x:v>
      </x:c>
      <x:c r="Q36" s="279"/>
      <x:c r="R36" s="279"/>
      <x:c r="S36" s="279"/>
      <x:c r="T36" s="279"/>
      <x:c r="U36" s="279"/>
      <x:c r="V36" s="279"/>
      <x:c r="W36" s="279"/>
    </x:row>
    <x:row r="37" spans="1:23">
      <x:c r="Q37" s="280"/>
      <x:c r="R37" s="280"/>
      <x:c r="S37" s="280"/>
      <x:c r="T37" s="280"/>
      <x:c r="U37" s="280"/>
      <x:c r="V37" s="280"/>
      <x:c r="W37" s="280"/>
    </x:row>
    <x:row r="38" spans="1:23">
      <x:c r="D38" s="224"/>
      <x:c r="E38" s="224"/>
    </x:row>
    <x:row r="39" spans="1:23">
      <x:c r="D39" s="224"/>
      <x:c r="E39" s="224"/>
    </x:row>
    <x:row r="40" spans="1:23">
      <x:c r="D40" s="224"/>
      <x:c r="E40" s="224"/>
      <x:c r="F40" s="225"/>
    </x:row>
    <x:row r="41" spans="1:23">
      <x:c r="D41" s="224"/>
      <x:c r="E41" s="224"/>
    </x:row>
    <x:row r="42" spans="1:23">
      <x:c r="D42" s="224"/>
      <x:c r="E42" s="224"/>
    </x:row>
    <x:row r="43" spans="1:23">
      <x:c r="D43" s="224"/>
      <x:c r="E43" s="224"/>
    </x:row>
    <x:row r="44" spans="1:23">
      <x:c r="E44" s="224"/>
    </x:row>
    <x:row r="45" spans="1:23">
      <x:c r="E45" s="224"/>
    </x:row>
    <x:row r="46" spans="1:23">
      <x:c r="E46" s="224"/>
    </x:row>
  </x:sheetData>
  <x:phoneticPr fontId="18" type="noConversion"/>
  <x:pageMargins left="0.15748031496062992" right="0.15748031496062992" top="0.15748031496062992" bottom="0.15748031496062992" header="0.15748031496062992" footer="0.15748031496062992"/>
  <x:pageSetup paperSize="9" scale="57" orientation="landscape" r:id="rId1"/>
  <x:legacyDrawing r:id="rId2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6"/>
  <x:dimension ref="A2:AA36"/>
  <x:sheetViews>
    <x:sheetView showGridLines="0" zoomScale="70" zoomScaleNormal="70" workbookViewId="0">
      <x:pane xSplit="3" ySplit="6" topLeftCell="D7" activePane="bottomRight" state="frozen"/>
      <x:selection activeCell="AD43" sqref="AD43"/>
      <x:selection pane="topRight" activeCell="AD43" sqref="AD43"/>
      <x:selection pane="bottomLeft" activeCell="AD43" sqref="AD43"/>
      <x:selection pane="bottomRight" activeCell="S21" sqref="S21"/>
    </x:sheetView>
  </x:sheetViews>
  <x:sheetFormatPr defaultColWidth="8.75" defaultRowHeight="16.5"/>
  <x:cols>
    <x:col min="1" max="1" width="4.25" style="75" customWidth="1"/>
    <x:col min="2" max="2" width="17.25" style="75" bestFit="1" customWidth="1"/>
    <x:col min="3" max="3" width="14.75" style="144" bestFit="1" customWidth="1"/>
    <x:col min="4" max="4" width="15.625" style="144" customWidth="1"/>
    <x:col min="5" max="5" width="13.375" style="144" customWidth="1"/>
    <x:col min="6" max="6" width="12.25" style="75" customWidth="1"/>
    <x:col min="7" max="7" width="11.75" style="75" customWidth="1"/>
    <x:col min="8" max="8" width="10.25" style="144" customWidth="1"/>
    <x:col min="9" max="9" width="9.875" style="75" bestFit="1" customWidth="1"/>
    <x:col min="10" max="10" width="12.25" style="144" customWidth="1"/>
    <x:col min="11" max="11" width="9.875" style="75" bestFit="1" customWidth="1"/>
    <x:col min="12" max="12" width="8" style="144" bestFit="1" customWidth="1"/>
    <x:col min="13" max="13" width="9.875" style="75" bestFit="1" customWidth="1"/>
    <x:col min="14" max="14" width="10" style="75" customWidth="1"/>
    <x:col min="15" max="15" width="9.5" style="75" customWidth="1"/>
    <x:col min="16" max="16" width="14.875" style="75" customWidth="1"/>
    <x:col min="17" max="17" width="2.875" style="75" customWidth="1"/>
    <x:col min="18" max="19" width="7.625" style="73" customWidth="1"/>
    <x:col min="20" max="20" width="6.75" style="73" customWidth="1"/>
    <x:col min="21" max="21" width="3.375" style="73" customWidth="1"/>
    <x:col min="22" max="22" width="9.375" style="73" customWidth="1"/>
    <x:col min="23" max="23" width="2.875" style="73" customWidth="1"/>
    <x:col min="24" max="24" width="11.75" style="73" bestFit="1" customWidth="1"/>
    <x:col min="25" max="25" width="2.875" style="73" customWidth="1"/>
    <x:col min="26" max="16384" width="8.75" style="73"/>
  </x:cols>
  <x:sheetData>
    <x:row r="2" spans="1:27">
      <x:c r="B2" s="76" t="s">
        <x:v>0</x:v>
      </x:c>
      <x:c r="C2" s="169" t="s">
        <x:v>1</x:v>
      </x:c>
    </x:row>
    <x:row r="3" spans="1:27">
      <x:c r="B3" s="76">
        <x:v>195</x:v>
      </x:c>
      <x:c r="C3" s="76">
        <x:v>195</x:v>
      </x:c>
    </x:row>
    <x:row r="4" spans="1:27" ht="17.25" thickBot="1">
      <x:c r="A4" s="74"/>
      <x:c r="M4" s="144"/>
      <x:c r="N4" s="144"/>
      <x:c r="O4" s="144"/>
      <x:c r="P4" s="144"/>
      <x:c r="Q4" s="144"/>
    </x:row>
    <x:row r="5" spans="1:27" s="231" customFormat="1">
      <x:c r="A5" s="169"/>
      <x:c r="B5" s="228"/>
      <x:c r="C5" s="226" t="s">
        <x:v>1113</x:v>
      </x:c>
      <x:c r="D5" s="229" t="s">
        <x:v>1114</x:v>
      </x:c>
      <x:c r="E5" s="229" t="s">
        <x:v>1114</x:v>
      </x:c>
      <x:c r="F5" s="170" t="s">
        <x:v>1115</x:v>
      </x:c>
      <x:c r="G5" s="171" t="s">
        <x:v>1116</x:v>
      </x:c>
      <x:c r="H5" s="226" t="s">
        <x:v>1117</x:v>
      </x:c>
      <x:c r="I5" s="171" t="s">
        <x:v>1118</x:v>
      </x:c>
      <x:c r="J5" s="226" t="s">
        <x:v>1119</x:v>
      </x:c>
      <x:c r="K5" s="170" t="s">
        <x:v>1118</x:v>
      </x:c>
      <x:c r="L5" s="230" t="s">
        <x:v>1119</x:v>
      </x:c>
      <x:c r="M5" s="172" t="s">
        <x:v>1118</x:v>
      </x:c>
      <x:c r="N5" s="170"/>
      <x:c r="O5" s="171"/>
      <x:c r="P5" s="228"/>
      <x:c r="Q5" s="169"/>
    </x:row>
    <x:row r="6" spans="1:27" s="231" customFormat="1" ht="17.25" thickBot="1">
      <x:c r="A6" s="169"/>
      <x:c r="B6" s="232" t="s">
        <x:v>1120</x:v>
      </x:c>
      <x:c r="C6" s="227" t="s">
        <x:v>1121</x:v>
      </x:c>
      <x:c r="D6" s="233" t="s">
        <x:v>1121</x:v>
      </x:c>
      <x:c r="E6" s="233" t="s">
        <x:v>1122</x:v>
      </x:c>
      <x:c r="F6" s="173" t="s">
        <x:v>1123</x:v>
      </x:c>
      <x:c r="G6" s="174" t="s">
        <x:v>1123</x:v>
      </x:c>
      <x:c r="H6" s="227" t="s">
        <x:v>1122</x:v>
      </x:c>
      <x:c r="I6" s="174" t="s">
        <x:v>1124</x:v>
      </x:c>
      <x:c r="J6" s="227" t="s">
        <x:v>1121</x:v>
      </x:c>
      <x:c r="K6" s="175" t="s">
        <x:v>1124</x:v>
      </x:c>
      <x:c r="L6" s="233" t="s">
        <x:v>1122</x:v>
      </x:c>
      <x:c r="M6" s="175" t="s">
        <x:v>1124</x:v>
      </x:c>
      <x:c r="N6" s="173" t="s">
        <x:v>1125</x:v>
      </x:c>
      <x:c r="O6" s="174" t="s">
        <x:v>1126</x:v>
      </x:c>
      <x:c r="P6" s="80" t="s">
        <x:v>1127</x:v>
      </x:c>
      <x:c r="Q6" s="169"/>
    </x:row>
    <x:row r="7" spans="1:27" ht="17.25" thickBot="1">
      <x:c r="B7" s="81" t="s">
        <x:v>1128</x:v>
      </x:c>
      <x:c r="C7" s="145">
        <x:v>70374.310872234506</x:v>
      </x:c>
      <x:c r="D7" s="146">
        <x:v>10130.355555592296</x:v>
      </x:c>
      <x:c r="E7" s="146">
        <x:v>7828.2441783000013</x:v>
      </x:c>
      <x:c r="F7" s="82">
        <x:v>0.11123724099426398</x:v>
      </x:c>
      <x:c r="G7" s="83">
        <x:v>0.77275117692967332</x:v>
      </x:c>
      <x:c r="H7" s="145">
        <x:v>4199.0067521999999</x:v>
      </x:c>
      <x:c r="I7" s="84">
        <x:v>1</x:v>
      </x:c>
      <x:c r="J7" s="145">
        <x:v>4380.3347905409992</x:v>
      </x:c>
      <x:c r="K7" s="86">
        <x:v>1</x:v>
      </x:c>
      <x:c r="L7" s="146">
        <x:v>3629.2374260999995</x:v>
      </x:c>
      <x:c r="M7" s="86">
        <x:v>1</x:v>
      </x:c>
      <x:c r="N7" s="85">
        <x:v>0.86430854730074458</x:v>
      </x:c>
      <x:c r="O7" s="84">
        <x:v>0.828529689999281</x:v>
      </x:c>
      <x:c r="P7" s="87"/>
      <x:c r="R7" s="144"/>
      <x:c r="S7" s="144"/>
      <x:c r="T7" s="144"/>
      <x:c r="U7" s="75"/>
      <x:c r="V7" s="144"/>
      <x:c r="W7" s="75"/>
      <x:c r="X7" s="144"/>
    </x:row>
    <x:row r="8" spans="1:27">
      <x:c r="B8" s="88" t="s">
        <x:v>102</x:v>
      </x:c>
      <x:c r="C8" s="147">
        <x:v>38240.128196630452</x:v>
      </x:c>
      <x:c r="D8" s="148">
        <x:v>5775.0397684707214</x:v>
      </x:c>
      <x:c r="E8" s="148">
        <x:v>5016.5943789000121</x:v>
      </x:c>
      <x:c r="F8" s="89">
        <x:v>0.13118665170536881</x:v>
      </x:c>
      <x:c r="G8" s="90">
        <x:v>0.86866836940041503</x:v>
      </x:c>
      <x:c r="H8" s="148">
        <x:v>2706.9135190500065</x:v>
      </x:c>
      <x:c r="I8" s="91">
        <x:v>0.64465567187567963</x:v>
      </x:c>
      <x:c r="J8" s="147">
        <x:v>2497.3144944738269</x:v>
      </x:c>
      <x:c r="K8" s="93">
        <x:v>0.57011954882229277</x:v>
      </x:c>
      <x:c r="L8" s="148">
        <x:v>2309.6808598500061</x:v>
      </x:c>
      <x:c r="M8" s="93">
        <x:v>0.63640941296364928</x:v>
      </x:c>
      <x:c r="N8" s="92">
        <x:v>0.8532525489253866</x:v>
      </x:c>
      <x:c r="O8" s="91">
        <x:v>0.92486583686635171</x:v>
      </x:c>
      <x:c r="P8" s="94"/>
    </x:row>
    <x:row r="9" spans="1:27">
      <x:c r="B9" s="88" t="s">
        <x:v>735</x:v>
      </x:c>
      <x:c r="C9" s="147">
        <x:v>17060.874686253963</x:v>
      </x:c>
      <x:c r="D9" s="148">
        <x:v>2576.5402587403946</x:v>
      </x:c>
      <x:c r="E9" s="148">
        <x:v>1355.8214377499996</x:v>
      </x:c>
      <x:c r="F9" s="89">
        <x:v>7.9469632283413472E-2</x:v>
      </x:c>
      <x:c r="G9" s="90">
        <x:v>0.5262178353901702</x:v>
      </x:c>
      <x:c r="H9" s="148">
        <x:v>758.01557714999967</x:v>
      </x:c>
      <x:c r="I9" s="91">
        <x:v>0.18052259067048415</x:v>
      </x:c>
      <x:c r="J9" s="147">
        <x:v>1114.1795713471975</x:v>
      </x:c>
      <x:c r="K9" s="93">
        <x:v>0.25435945529852733</x:v>
      </x:c>
      <x:c r="L9" s="148">
        <x:v>597.80586059999996</x:v>
      </x:c>
      <x:c r="M9" s="93">
        <x:v>0.16471941358832667</x:v>
      </x:c>
      <x:c r="N9" s="92">
        <x:v>0.78864587829136834</x:v>
      </x:c>
      <x:c r="O9" s="91">
        <x:v>0.53654354825153527</x:v>
      </x:c>
      <x:c r="P9" s="94"/>
    </x:row>
    <x:row r="10" spans="1:27">
      <x:c r="B10" s="88" t="s">
        <x:v>1148</x:v>
      </x:c>
      <x:c r="C10" s="147">
        <x:v>6993.8314638438014</x:v>
      </x:c>
      <x:c r="D10" s="148">
        <x:v>176.23702975965239</x:v>
      </x:c>
      <x:c r="E10" s="148">
        <x:v>344.88108719999991</x:v>
      </x:c>
      <x:c r="F10" s="89">
        <x:v>4.9312181596445515E-2</x:v>
      </x:c>
      <x:c r="G10" s="90">
        <x:v>1.9569161354474711</x:v>
      </x:c>
      <x:c r="H10" s="148">
        <x:v>109.09541759999999</x:v>
      </x:c>
      <x:c r="I10" s="91">
        <x:v>2.5981243669789589E-2</x:v>
      </x:c>
      <x:c r="J10" s="147">
        <x:v>76.210607463633465</x:v>
      </x:c>
      <x:c r="K10" s="93">
        <x:v>1.7398352205453448E-2</x:v>
      </x:c>
      <x:c r="L10" s="148">
        <x:v>235.78566959999998</x:v>
      </x:c>
      <x:c r="M10" s="93">
        <x:v>6.496837817893239E-2</x:v>
      </x:c>
      <x:c r="N10" s="92">
        <x:v>2.1612793166484017</x:v>
      </x:c>
      <x:c r="O10" s="91">
        <x:v>3.0938694421575539</x:v>
      </x:c>
      <x:c r="P10" s="94"/>
    </x:row>
    <x:row r="11" spans="1:27">
      <x:c r="B11" s="88" t="s">
        <x:v>104</x:v>
      </x:c>
      <x:c r="C11" s="147">
        <x:v>8079.4765255062885</x:v>
      </x:c>
      <x:c r="D11" s="148">
        <x:v>1602.5384986215286</x:v>
      </x:c>
      <x:c r="E11" s="148">
        <x:v>1110.947274449989</x:v>
      </x:c>
      <x:c r="F11" s="89">
        <x:v>0.13750238285151439</x:v>
      </x:c>
      <x:c r="G11" s="90">
        <x:v>0.69324217509008579</x:v>
      </x:c>
      <x:c r="H11" s="148">
        <x:v>624.982238399994</x:v>
      </x:c>
      <x:c r="I11" s="91">
        <x:v>0.14884049378404665</x:v>
      </x:c>
      <x:c r="J11" s="147">
        <x:v>692.63011725634124</x:v>
      </x:c>
      <x:c r="K11" s="93">
        <x:v>0.15812264367372636</x:v>
      </x:c>
      <x:c r="L11" s="148">
        <x:v>485.96503604999361</x:v>
      </x:c>
      <x:c r="M11" s="93">
        <x:v>0.13390279526909171</x:v>
      </x:c>
      <x:c r="N11" s="92">
        <x:v>0.77756615499042681</x:v>
      </x:c>
      <x:c r="O11" s="91">
        <x:v>0.70162273332122338</x:v>
      </x:c>
      <x:c r="P11" s="94"/>
    </x:row>
    <x:row r="12" spans="1:27" ht="17.25" thickBot="1">
      <x:c r="B12" s="95" t="s">
        <x:v>1131</x:v>
      </x:c>
      <x:c r="C12" s="149">
        <x:v>5115.8360173217843</x:v>
      </x:c>
      <x:c r="D12" s="150">
        <x:v>732.64949886525494</x:v>
      </x:c>
      <x:c r="E12" s="150">
        <x:v>467.8399800000027</x:v>
      </x:c>
      <x:c r="F12" s="96">
        <x:v>9.1449369842179551E-2</x:v>
      </x:c>
      <x:c r="G12" s="97">
        <x:v>0.63855906640843196</x:v>
      </x:c>
      <x:c r="H12" s="149">
        <x:v>249.86896999999999</x:v>
      </x:c>
      <x:c r="I12" s="98"/>
      <x:c r="J12" s="149">
        <x:v>316.82140491470449</x:v>
      </x:c>
      <x:c r="K12" s="100"/>
      <x:c r="L12" s="150">
        <x:v>217.97101000000271</x:v>
      </x:c>
      <x:c r="M12" s="100"/>
      <x:c r="N12" s="99">
        <x:v>0.87234125149674535</x:v>
      </x:c>
      <x:c r="O12" s="98">
        <x:v>0.68799331932350172</x:v>
      </x:c>
      <x:c r="P12" s="101"/>
    </x:row>
    <x:row r="13" spans="1:27" ht="17.25" thickBot="1">
      <x:c r="B13" s="102" t="s">
        <x:v>1132</x:v>
      </x:c>
      <x:c r="C13" s="151">
        <x:v>60397.168470322176</x:v>
      </x:c>
      <x:c r="D13" s="152">
        <x:v>8671.2901899736644</x:v>
      </x:c>
      <x:c r="E13" s="152">
        <x:v>6594.0801478499998</x:v>
      </x:c>
      <x:c r="F13" s="103">
        <x:v>0.10917863063547729</x:v>
      </x:c>
      <x:c r="G13" s="104">
        <x:v>0.76044971433138331</x:v>
      </x:c>
      <x:c r="H13" s="151">
        <x:v>3472.5341371499994</x:v>
      </x:c>
      <x:c r="I13" s="105">
        <x:v>0.82698941489689737</x:v>
      </x:c>
      <x:c r="J13" s="151">
        <x:v>3759.0696794252985</x:v>
      </x:c>
      <x:c r="K13" s="107">
        <x:v>0.85816949141483989</x:v>
      </x:c>
      <x:c r="L13" s="152">
        <x:v>3121.5460107000004</x:v>
      </x:c>
      <x:c r="M13" s="107">
        <x:v>0.86011071864604693</x:v>
      </x:c>
      <x:c r="N13" s="106">
        <x:v>0.89892449934615637</x:v>
      </x:c>
      <x:c r="O13" s="105">
        <x:v>0.83040387034731278</x:v>
      </x:c>
      <x:c r="P13" s="272"/>
      <x:c r="R13" s="265"/>
      <x:c r="S13" s="265"/>
      <x:c r="T13" s="265"/>
      <x:c r="U13" s="265"/>
      <x:c r="V13" s="265"/>
      <x:c r="W13" s="265"/>
      <x:c r="X13" s="265"/>
      <x:c r="Y13" s="265"/>
      <x:c r="Z13" s="265"/>
      <x:c r="AA13" s="265"/>
    </x:row>
    <x:row r="14" spans="1:27" ht="17.25" thickBot="1">
      <x:c r="B14" s="102" t="s">
        <x:v>1133</x:v>
      </x:c>
      <x:c r="C14" s="151">
        <x:v>5014.8538876240718</x:v>
      </x:c>
      <x:c r="D14" s="152">
        <x:v>788.69616411026175</x:v>
      </x:c>
      <x:c r="E14" s="152">
        <x:v>639.24769740000011</x:v>
      </x:c>
      <x:c r="F14" s="103">
        <x:v>0.12747085193799368</x:v>
      </x:c>
      <x:c r="G14" s="104">
        <x:v>0.81051198990062745</x:v>
      </x:c>
      <x:c r="H14" s="151">
        <x:v>332.31150225000005</x:v>
      </x:c>
      <x:c r="I14" s="105">
        <x:v>7.9140501995118476E-2</x:v>
      </x:c>
      <x:c r="J14" s="151">
        <x:v>394.57432345798946</x:v>
      </x:c>
      <x:c r="K14" s="107">
        <x:v>9.0078576712913083E-2</x:v>
      </x:c>
      <x:c r="L14" s="152">
        <x:v>306.93619515</x:v>
      </x:c>
      <x:c r="M14" s="107">
        <x:v>8.457319241299556E-2</x:v>
      </x:c>
      <x:c r="N14" s="106">
        <x:v>0.92363999762815907</x:v>
      </x:c>
      <x:c r="O14" s="105">
        <x:v>0.77789196331899602</x:v>
      </x:c>
      <x:c r="P14" s="108"/>
      <x:c r="R14" s="265"/>
      <x:c r="S14" s="265"/>
      <x:c r="T14" s="265"/>
      <x:c r="U14" s="265"/>
      <x:c r="V14" s="265"/>
    </x:row>
    <x:row r="15" spans="1:27">
      <x:c r="B15" s="88" t="s">
        <x:v>1134</x:v>
      </x:c>
      <x:c r="C15" s="147">
        <x:v>820.12109984999995</x:v>
      </x:c>
      <x:c r="D15" s="148">
        <x:v>131.55897924000001</x:v>
      </x:c>
      <x:c r="E15" s="148">
        <x:v>128.73490889999999</x:v>
      </x:c>
      <x:c r="F15" s="89">
        <x:v>0.15697060949114172</x:v>
      </x:c>
      <x:c r="G15" s="90">
        <x:v>0.97853380775440546</x:v>
      </x:c>
      <x:c r="H15" s="147">
        <x:v>64.914472349999997</x:v>
      </x:c>
      <x:c r="I15" s="91">
        <x:v>1.5459482725525301E-2</x:v>
      </x:c>
      <x:c r="J15" s="147">
        <x:v>65.181469859999993</x:v>
      </x:c>
      <x:c r="K15" s="93">
        <x:v>1.4880476716244255E-2</x:v>
      </x:c>
      <x:c r="L15" s="148">
        <x:v>63.820436549999997</x:v>
      </x:c>
      <x:c r="M15" s="93">
        <x:v>1.7585081673364596E-2</x:v>
      </x:c>
      <x:c r="N15" s="92">
        <x:v>0.98314650400143011</x:v>
      </x:c>
      <x:c r="O15" s="91">
        <x:v>0.97911932159671622</x:v>
      </x:c>
      <x:c r="P15" s="94"/>
    </x:row>
    <x:row r="16" spans="1:27">
      <x:c r="B16" s="88" t="s">
        <x:v>1135</x:v>
      </x:c>
      <x:c r="C16" s="147">
        <x:v>1437.7841936111113</x:v>
      </x:c>
      <x:c r="D16" s="148">
        <x:v>226.25344893518519</x:v>
      </x:c>
      <x:c r="E16" s="148">
        <x:v>103.09078064999999</x:v>
      </x:c>
      <x:c r="F16" s="89">
        <x:v>7.1701150359066865E-2</x:v>
      </x:c>
      <x:c r="G16" s="90">
        <x:v>0.45564291344585156</x:v>
      </x:c>
      <x:c r="H16" s="147">
        <x:v>56.190185999999997</x:v>
      </x:c>
      <x:c r="I16" s="91">
        <x:v>1.3381780339019479E-2</x:v>
      </x:c>
      <x:c r="J16" s="147">
        <x:v>103.87952446759262</x:v>
      </x:c>
      <x:c r="K16" s="93">
        <x:v>2.3714973725732693E-2</x:v>
      </x:c>
      <x:c r="L16" s="148">
        <x:v>46.900594649999995</x:v>
      </x:c>
      <x:c r="M16" s="93">
        <x:v>1.2922988811013022E-2</x:v>
      </x:c>
      <x:c r="N16" s="92">
        <x:v>0.83467591030931976</x:v>
      </x:c>
      <x:c r="O16" s="91">
        <x:v>0.451490270968959</x:v>
      </x:c>
      <x:c r="P16" s="88" t="s">
        <x:v>2</x:v>
      </x:c>
    </x:row>
    <x:row r="17" spans="2:24">
      <x:c r="B17" s="88" t="s">
        <x:v>1136</x:v>
      </x:c>
      <x:c r="C17" s="147">
        <x:v>339.59227697999989</x:v>
      </x:c>
      <x:c r="D17" s="148">
        <x:v>56.598712829999997</x:v>
      </x:c>
      <x:c r="E17" s="148">
        <x:v>53.026554750000003</x:v>
      </x:c>
      <x:c r="F17" s="89">
        <x:v>0.15614770518801571</x:v>
      </x:c>
      <x:c r="G17" s="90">
        <x:v>0.9368862311280941</x:v>
      </x:c>
      <x:c r="H17" s="147">
        <x:v>6.5329367999999999</x:v>
      </x:c>
      <x:c r="I17" s="91">
        <x:v>1.5558290770971434E-3</x:v>
      </x:c>
      <x:c r="J17" s="147">
        <x:v>28.299356414999998</x:v>
      </x:c>
      <x:c r="K17" s="93">
        <x:v>6.4605464577982283E-3</x:v>
      </x:c>
      <x:c r="L17" s="148">
        <x:v>46.493617950000001</x:v>
      </x:c>
      <x:c r="M17" s="93">
        <x:v>1.2810850460109557E-2</x:v>
      </x:c>
      <x:c r="N17" s="92">
        <x:v>7.1168020406993682</x:v>
      </x:c>
      <x:c r="O17" s="91">
        <x:v>1.642921389030465</x:v>
      </x:c>
      <x:c r="P17" s="282"/>
      <x:c r="S17" s="265"/>
    </x:row>
    <x:row r="18" spans="2:24">
      <x:c r="B18" s="88" t="s">
        <x:v>1137</x:v>
      </x:c>
      <x:c r="C18" s="147">
        <x:v>203.18295862800005</x:v>
      </x:c>
      <x:c r="D18" s="148">
        <x:v>33.863826438000004</x:v>
      </x:c>
      <x:c r="E18" s="148">
        <x:v>33.950420399999999</x:v>
      </x:c>
      <x:c r="F18" s="89">
        <x:v>0.16709285379665395</x:v>
      </x:c>
      <x:c r="G18" s="90">
        <x:v>1.0025571227799237</x:v>
      </x:c>
      <x:c r="H18" s="147">
        <x:v>16.975210199999999</x:v>
      </x:c>
      <x:c r="I18" s="91">
        <x:v>4.0426727561478958E-3</x:v>
      </x:c>
      <x:c r="J18" s="147">
        <x:v>16.931913219000002</x:v>
      </x:c>
      <x:c r="K18" s="93">
        <x:v>3.8654381522533815E-3</x:v>
      </x:c>
      <x:c r="L18" s="148">
        <x:v>16.975210199999999</x:v>
      </x:c>
      <x:c r="M18" s="93">
        <x:v>4.6773490425071644E-3</x:v>
      </x:c>
      <x:c r="N18" s="92">
        <x:v>1</x:v>
      </x:c>
      <x:c r="O18" s="91">
        <x:v>1.0025571227799237</x:v>
      </x:c>
      <x:c r="P18" s="94"/>
    </x:row>
    <x:row r="19" spans="2:24">
      <x:c r="B19" s="88" t="s">
        <x:v>1138</x:v>
      </x:c>
      <x:c r="C19" s="147">
        <x:v>337.99816537499993</x:v>
      </x:c>
      <x:c r="D19" s="148">
        <x:v>81.52543912500002</x:v>
      </x:c>
      <x:c r="E19" s="148">
        <x:v>51.451719149999988</x:v>
      </x:c>
      <x:c r="F19" s="89">
        <x:v>0.15222484741275349</x:v>
      </x:c>
      <x:c r="G19" s="90">
        <x:v>0.63111244419194013</x:v>
      </x:c>
      <x:c r="H19" s="147">
        <x:v>33.797197199999992</x:v>
      </x:c>
      <x:c r="I19" s="91">
        <x:v>8.0488551684972914E-3</x:v>
      </x:c>
      <x:c r="J19" s="147">
        <x:v>64.284948000000014</x:v>
      </x:c>
      <x:c r="K19" s="93">
        <x:v>1.4675807004254214E-2</x:v>
      </x:c>
      <x:c r="L19" s="148">
        <x:v>17.654521949999999</x:v>
      </x:c>
      <x:c r="M19" s="93">
        <x:v>4.8645265870554122E-3</x:v>
      </x:c>
      <x:c r="N19" s="92">
        <x:v>0.52236645084877054</x:v>
      </x:c>
      <x:c r="O19" s="91">
        <x:v>0.27462917057971326</x:v>
      </x:c>
      <x:c r="P19" s="109"/>
    </x:row>
    <x:row r="20" spans="2:24" ht="17.25" thickBot="1">
      <x:c r="B20" s="88" t="s">
        <x:v>1139</x:v>
      </x:c>
      <x:c r="C20" s="147">
        <x:v>1876.1751931799604</x:v>
      </x:c>
      <x:c r="D20" s="148">
        <x:v>258.89575754207647</x:v>
      </x:c>
      <x:c r="E20" s="148">
        <x:v>268.99331355000015</x:v>
      </x:c>
      <x:c r="F20" s="89">
        <x:v>0.14337323855885703</x:v>
      </x:c>
      <x:c r="G20" s="90">
        <x:v>1.039002400440195</x:v>
      </x:c>
      <x:c r="H20" s="147">
        <x:v>153.90149970000004</x:v>
      </x:c>
      <x:c r="I20" s="91">
        <x:v>3.6651881928831363E-2</x:v>
      </x:c>
      <x:c r="J20" s="147">
        <x:v>115.99711149639683</x:v>
      </x:c>
      <x:c r="K20" s="93">
        <x:v>2.6481334656630308E-2</x:v>
      </x:c>
      <x:c r="L20" s="148">
        <x:v>115.09181384999999</x:v>
      </x:c>
      <x:c r="M20" s="93">
        <x:v>3.1712395838945799E-2</x:v>
      </x:c>
      <x:c r="N20" s="92">
        <x:v>0.74782776044644328</x:v>
      </x:c>
      <x:c r="O20" s="91">
        <x:v>0.9921955156062231</x:v>
      </x:c>
      <x:c r="P20" s="109"/>
    </x:row>
    <x:row r="21" spans="2:24" ht="17.25" thickBot="1">
      <x:c r="B21" s="116" t="s">
        <x:v>3</x:v>
      </x:c>
      <x:c r="C21" s="153">
        <x:v>4962.2885142882578</x:v>
      </x:c>
      <x:c r="D21" s="154">
        <x:v>670.36920150836966</x:v>
      </x:c>
      <x:c r="E21" s="154">
        <x:v>594.91633305000141</x:v>
      </x:c>
      <x:c r="F21" s="117">
        <x:v>0.11988749371122175</x:v>
      </x:c>
      <x:c r="G21" s="118">
        <x:v>0.88744580107708571</x:v>
      </x:c>
      <x:c r="H21" s="153">
        <x:v>394.16111280000047</x:v>
      </x:c>
      <x:c r="I21" s="119">
        <x:v>9.3870083107984115E-2</x:v>
      </x:c>
      <x:c r="J21" s="153">
        <x:v>226.69078765771116</x:v>
      </x:c>
      <x:c r="K21" s="143">
        <x:v>5.1751931872247005E-2</x:v>
      </x:c>
      <x:c r="L21" s="163">
        <x:v>200.75522024999918</x:v>
      </x:c>
      <x:c r="M21" s="121">
        <x:v>5.5316088940957485E-2</x:v>
      </x:c>
      <x:c r="N21" s="206">
        <x:v>0.50932274577746972</x:v>
      </x:c>
      <x:c r="O21" s="203">
        <x:v>0.88559055409488874</x:v>
      </x:c>
      <x:c r="P21" s="116"/>
      <x:c r="R21" s="265"/>
      <x:c r="S21" s="265"/>
      <x:c r="T21" s="265"/>
      <x:c r="U21" s="265"/>
      <x:c r="V21" s="265"/>
      <x:c r="X21" s="265"/>
    </x:row>
    <x:row r="22" spans="2:24" ht="4.9000000000000004" customHeight="1" thickBot="1"/>
    <x:row r="23" spans="2:24" ht="17.25" thickBot="1">
      <x:c r="B23" s="122" t="s">
        <x:v>1140</x:v>
      </x:c>
      <x:c r="C23" s="207">
        <x:v>60397.168470322176</x:v>
      </x:c>
      <x:c r="D23" s="545">
        <x:v>8615.8619684236637</x:v>
      </x:c>
      <x:c r="E23" s="545">
        <x:v>3268.0007724000002</x:v>
      </x:c>
      <x:c r="F23" s="123">
        <x:v>5.4108509639915037E-2</x:v>
      </x:c>
      <x:c r="G23" s="124">
        <x:v>0.37930050230341672</x:v>
      </x:c>
      <x:c r="H23" s="155">
        <x:v>3495.5715873000004</x:v>
      </x:c>
      <x:c r="I23" s="125">
        <x:v>1</x:v>
      </x:c>
      <x:c r="J23" s="155">
        <x:v>3759.0696794252985</x:v>
      </x:c>
      <x:c r="K23" s="126">
        <x:v>1</x:v>
      </x:c>
      <x:c r="L23" s="164">
        <x:v>2967.4839889499999</x:v>
      </x:c>
      <x:c r="M23" s="127">
        <x:v>1</x:v>
      </x:c>
      <x:c r="N23" s="126">
        <x:v>0.84892668189985532</x:v>
      </x:c>
      <x:c r="O23" s="125">
        <x:v>0.78941978787785616</x:v>
      </x:c>
      <x:c r="P23" s="122"/>
    </x:row>
    <x:row r="24" spans="2:24">
      <x:c r="B24" s="128" t="s">
        <x:v>1141</x:v>
      </x:c>
      <x:c r="C24" s="157">
        <x:v>53694.889926752774</x:v>
      </x:c>
      <x:c r="D24" s="158">
        <x:v>7596.3035148574054</x:v>
      </x:c>
      <x:c r="E24" s="158">
        <x:v>2584.3627855500004</x:v>
      </x:c>
      <x:c r="F24" s="129">
        <x:v>4.813051649934337E-2</x:v>
      </x:c>
      <x:c r="G24" s="130">
        <x:v>0.34021320771284547</x:v>
      </x:c>
      <x:c r="H24" s="157">
        <x:v>3020.8376171999994</x:v>
      </x:c>
      <x:c r="I24" s="131">
        <x:v>0.86418988762101467</x:v>
      </x:c>
      <x:c r="J24" s="157">
        <x:v>3272.9258271561062</x:v>
      </x:c>
      <x:c r="K24" s="132">
        <x:v>0.87067442379958326</x:v>
      </x:c>
      <x:c r="L24" s="165">
        <x:v>2511.0480291000003</x:v>
      </x:c>
      <x:c r="M24" s="133">
        <x:v>0.84618755769209641</x:v>
      </x:c>
      <x:c r="N24" s="132">
        <x:v>0.83124230670415156</x:v>
      </x:c>
      <x:c r="O24" s="131">
        <x:v>0.76721812888802532</x:v>
      </x:c>
      <x:c r="P24" s="134"/>
    </x:row>
    <x:row r="25" spans="2:24">
      <x:c r="B25" s="135" t="s">
        <x:v>1142</x:v>
      </x:c>
      <x:c r="C25" s="159">
        <x:v>1617.4829541000006</x:v>
      </x:c>
      <x:c r="D25" s="160">
        <x:v>234.25473240000005</x:v>
      </x:c>
      <x:c r="E25" s="160">
        <x:v>98.4431175</x:v>
      </x:c>
      <x:c r="F25" s="136">
        <x:v>6.0861919595793013E-2</x:v>
      </x:c>
      <x:c r="G25" s="137">
        <x:v>0.42023961049335018</x:v>
      </x:c>
      <x:c r="H25" s="159">
        <x:v>110.4956073</x:v>
      </x:c>
      <x:c r="I25" s="138">
        <x:v>3.1610168620619626E-2</x:v>
      </x:c>
      <x:c r="J25" s="159">
        <x:v>110.63717340000002</x:v>
      </x:c>
      <x:c r="K25" s="139">
        <x:v>2.9432062407769646E-2</x:v>
      </x:c>
      <x:c r="L25" s="166">
        <x:v>98.4431175</x:v>
      </x:c>
      <x:c r="M25" s="140">
        <x:v>3.3173933833028912E-2</x:v>
      </x:c>
      <x:c r="N25" s="139">
        <x:v>0.89092335800031386</x:v>
      </x:c>
      <x:c r="O25" s="138">
        <x:v>0.88978337456332723</x:v>
      </x:c>
      <x:c r="P25" s="141"/>
    </x:row>
    <x:row r="26" spans="2:24">
      <x:c r="B26" s="135" t="s">
        <x:v>1143</x:v>
      </x:c>
      <x:c r="C26" s="159">
        <x:v>5084.795589469406</x:v>
      </x:c>
      <x:c r="D26" s="160">
        <x:v>785.30372116625847</x:v>
      </x:c>
      <x:c r="E26" s="160">
        <x:v>585.19486934999986</x:v>
      </x:c>
      <x:c r="F26" s="136">
        <x:v>0.11508719653587185</x:v>
      </x:c>
      <x:c r="G26" s="137">
        <x:v>0.74518285547014096</x:v>
      </x:c>
      <x:c r="H26" s="159">
        <x:v>299.05361069999992</x:v>
      </x:c>
      <x:c r="I26" s="138">
        <x:v>8.5552134531162796E-2</x:v>
      </x:c>
      <x:c r="J26" s="159">
        <x:v>375.5066788691924</x:v>
      </x:c>
      <x:c r="K26" s="139">
        <x:v>9.9893513792647048E-2</x:v>
      </x:c>
      <x:c r="L26" s="166">
        <x:v>286.14125865000005</x:v>
      </x:c>
      <x:c r="M26" s="140">
        <x:v>9.6425544237307537E-2</x:v>
      </x:c>
      <x:c r="N26" s="139">
        <x:v>0.95682261779158695</x:v>
      </x:c>
      <x:c r="O26" s="138">
        <x:v>0.76201376633750173</x:v>
      </x:c>
      <x:c r="P26" s="141"/>
    </x:row>
    <x:row r="27" spans="2:24">
      <x:c r="B27" s="88" t="s">
        <x:v>1137</x:v>
      </x:c>
      <x:c r="C27" s="147">
        <x:v>1929.2847209999998</x:v>
      </x:c>
      <x:c r="D27" s="148">
        <x:v>318.39820350000002</x:v>
      </x:c>
      <x:c r="E27" s="148">
        <x:v>309.45890430000003</x:v>
      </x:c>
      <x:c r="F27" s="89">
        <x:v>0.16040084749108427</x:v>
      </x:c>
      <x:c r="G27" s="90">
        <x:v>0.97192415314617187</x:v>
      </x:c>
      <x:c r="H27" s="147">
        <x:v>153.88268219999998</x:v>
      </x:c>
      <x:c r="I27" s="91">
        <x:v>4.4022180166208479E-2</x:v>
      </x:c>
      <x:c r="J27" s="147">
        <x:v>159.19910175000001</x:v>
      </x:c>
      <x:c r="K27" s="92">
        <x:v>4.2350665277994796E-2</x:v>
      </x:c>
      <x:c r="L27" s="167">
        <x:v>155.5762221</x:v>
      </x:c>
      <x:c r="M27" s="93">
        <x:v>5.2426979447679621E-2</x:v>
      </x:c>
      <x:c r="N27" s="92">
        <x:v>1.0110053962914354</x:v>
      </x:c>
      <x:c r="O27" s="91">
        <x:v>0.9772430898781751</x:v>
      </x:c>
      <x:c r="P27" s="94"/>
    </x:row>
    <x:row r="28" spans="2:24">
      <x:c r="B28" s="88" t="s">
        <x:v>1144</x:v>
      </x:c>
      <x:c r="C28" s="147">
        <x:v>831.2601722399761</x:v>
      </x:c>
      <x:c r="D28" s="148">
        <x:v>119.04649534429291</x:v>
      </x:c>
      <x:c r="E28" s="148">
        <x:v>103.97277344999999</x:v>
      </x:c>
      <x:c r="F28" s="89">
        <x:v>0.12507849758978246</x:v>
      </x:c>
      <x:c r="G28" s="90">
        <x:v>0.87337954090375869</x:v>
      </x:c>
      <x:c r="H28" s="147">
        <x:v>51.343332300000007</x:v>
      </x:c>
      <x:c r="I28" s="91">
        <x:v>1.4688107800892698E-2</x:v>
      </x:c>
      <x:c r="J28" s="147">
        <x:v>51.479565554288783</x:v>
      </x:c>
      <x:c r="K28" s="92">
        <x:v>1.3694762253558222E-2</x:v>
      </x:c>
      <x:c r="L28" s="167">
        <x:v>52.629441149999998</x:v>
      </x:c>
      <x:c r="M28" s="93">
        <x:v>1.7735374932426221E-2</x:v>
      </x:c>
      <x:c r="N28" s="92">
        <x:v>1.0250491892985292</x:v>
      </x:c>
      <x:c r="O28" s="91">
        <x:v>1.0223365442837429</x:v>
      </x:c>
      <x:c r="P28" s="94"/>
    </x:row>
    <x:row r="29" spans="2:24">
      <x:c r="B29" s="88" t="s">
        <x:v>1145</x:v>
      </x:c>
      <x:c r="C29" s="147">
        <x:v>366.71118353999998</x:v>
      </x:c>
      <x:c r="D29" s="148">
        <x:v>52.517470055562598</x:v>
      </x:c>
      <x:c r="E29" s="148">
        <x:v>20.686259100000001</x:v>
      </x:c>
      <x:c r="F29" s="89">
        <x:v>5.6410221527218828E-2</x:v>
      </x:c>
      <x:c r="G29" s="90">
        <x:v>0.39389290988530651</x:v>
      </x:c>
      <x:c r="H29" s="147">
        <x:v>20.686259100000001</x:v>
      </x:c>
      <x:c r="I29" s="91">
        <x:v>5.9178473629768191E-3</x:v>
      </x:c>
      <x:c r="J29" s="147">
        <x:v>22.710257321324345</x:v>
      </x:c>
      <x:c r="K29" s="92">
        <x:v>6.0414568651455218E-3</x:v>
      </x:c>
      <x:c r="L29" s="167">
        <x:v>0</x:v>
      </x:c>
      <x:c r="M29" s="93">
        <x:v>0</x:v>
      </x:c>
      <x:c r="N29" s="92">
        <x:v>0</x:v>
      </x:c>
      <x:c r="O29" s="91">
        <x:v>0</x:v>
      </x:c>
      <x:c r="P29" s="94"/>
    </x:row>
    <x:row r="30" spans="2:24">
      <x:c r="B30" s="88" t="s">
        <x:v>1146</x:v>
      </x:c>
      <x:c r="C30" s="147">
        <x:v>188.23492009999978</x:v>
      </x:c>
      <x:c r="D30" s="148">
        <x:v>24.515728681486994</x:v>
      </x:c>
      <x:c r="E30" s="148">
        <x:v>2.7587430000000004</x:v>
      </x:c>
      <x:c r="F30" s="89">
        <x:v>1.4655851308218573E-2</x:v>
      </x:c>
      <x:c r="G30" s="90">
        <x:v>0.11252951261788355</x:v>
      </x:c>
      <x:c r="H30" s="147">
        <x:v>0.87385545000000009</x:v>
      </x:c>
      <x:c r="I30" s="91">
        <x:v>2.4998928735285066E-4</x:v>
      </x:c>
      <x:c r="J30" s="147">
        <x:v>10.17133354199412</x:v>
      </x:c>
      <x:c r="K30" s="92">
        <x:v>2.70581138670171E-3</x:v>
      </x:c>
      <x:c r="L30" s="167">
        <x:v>1.88488755</x:v>
      </x:c>
      <x:c r="M30" s="93">
        <x:v>6.3518036054069479E-4</x:v>
      </x:c>
      <x:c r="N30" s="92">
        <x:v>2.1569786513318649</x:v>
      </x:c>
      <x:c r="O30" s="91">
        <x:v>0.18531370957583035</x:v>
      </x:c>
      <x:c r="P30" s="94"/>
    </x:row>
    <x:row r="31" spans="2:24">
      <x:c r="B31" s="88" t="s">
        <x:v>1136</x:v>
      </x:c>
      <x:c r="C31" s="147">
        <x:v>0</x:v>
      </x:c>
      <x:c r="D31" s="148">
        <x:v>0</x:v>
      </x:c>
      <x:c r="E31" s="148">
        <x:v>0</x:v>
      </x:c>
      <x:c r="F31" s="89">
        <x:v>0</x:v>
      </x:c>
      <x:c r="G31" s="90">
        <x:v>0</x:v>
      </x:c>
      <x:c r="H31" s="147">
        <x:v>0</x:v>
      </x:c>
      <x:c r="I31" s="91">
        <x:v>0</x:v>
      </x:c>
      <x:c r="J31" s="147">
        <x:v>0</x:v>
      </x:c>
      <x:c r="K31" s="92">
        <x:v>0</x:v>
      </x:c>
      <x:c r="L31" s="167">
        <x:v>0</x:v>
      </x:c>
      <x:c r="M31" s="93">
        <x:v>0</x:v>
      </x:c>
      <x:c r="N31" s="92">
        <x:v>0</x:v>
      </x:c>
      <x:c r="O31" s="91">
        <x:v>0</x:v>
      </x:c>
      <x:c r="P31" s="88" t="s">
        <x:v>2</x:v>
      </x:c>
    </x:row>
    <x:row r="32" spans="2:24">
      <x:c r="B32" s="88" t="s">
        <x:v>1147</x:v>
      </x:c>
      <x:c r="C32" s="147">
        <x:v>788.66507070000034</x:v>
      </x:c>
      <x:c r="D32" s="148">
        <x:v>112.94636240576384</x:v>
      </x:c>
      <x:c r="E32" s="148">
        <x:v>23.066083949999999</x:v>
      </x:c>
      <x:c r="F32" s="89">
        <x:v>2.924699572345342E-2</x:v>
      </x:c>
      <x:c r="G32" s="90">
        <x:v>0.2042215743711539</x:v>
      </x:c>
      <x:c r="H32" s="147">
        <x:v>0</x:v>
      </x:c>
      <x:c r="I32" s="91">
        <x:v>0</x:v>
      </x:c>
      <x:c r="J32" s="147">
        <x:v>48.841670229519458</x:v>
      </x:c>
      <x:c r="K32" s="92">
        <x:v>1.299302071915479E-2</x:v>
      </x:c>
      <x:c r="L32" s="167">
        <x:v>23.066083949999999</x:v>
      </x:c>
      <x:c r="M32" s="93">
        <x:v>7.7729430170107132E-3</x:v>
      </x:c>
      <x:c r="N32" s="92">
        <x:v>0</x:v>
      </x:c>
      <x:c r="O32" s="91">
        <x:v>0.47226239073329374</x:v>
      </x:c>
      <x:c r="P32" s="94"/>
    </x:row>
    <x:row r="33" spans="2:24" ht="17.25" thickBot="1">
      <x:c r="B33" s="110" t="s">
        <x:v>1139</x:v>
      </x:c>
      <x:c r="C33" s="161">
        <x:v>980.6395218894304</x:v>
      </x:c>
      <x:c r="D33" s="162">
        <x:v>157.87946117915214</x:v>
      </x:c>
      <x:c r="E33" s="162">
        <x:v>125.2521055499999</x:v>
      </x:c>
      <x:c r="F33" s="111">
        <x:v>0.12772492108891609</x:v>
      </x:c>
      <x:c r="G33" s="112">
        <x:v>0.79334008752329932</x:v>
      </x:c>
      <x:c r="H33" s="161">
        <x:v>72.267481649999922</x:v>
      </x:c>
      <x:c r="I33" s="113">
        <x:v>2.0674009913731944E-2</x:v>
      </x:c>
      <x:c r="J33" s="161">
        <x:v>83.104750472065632</x:v>
      </x:c>
      <x:c r="K33" s="114">
        <x:v>2.2107797290092004E-2</x:v>
      </x:c>
      <x:c r="L33" s="168">
        <x:v>52.984623900000059</x:v>
      </x:c>
      <x:c r="M33" s="142">
        <x:v>1.7855066479650284E-2</x:v>
      </x:c>
      <x:c r="N33" s="114">
        <x:v>0.73317379670999117</x:v>
      </x:c>
      <x:c r="O33" s="113">
        <x:v>0.63756432212392022</x:v>
      </x:c>
      <x:c r="P33" s="115"/>
      <x:c r="V33" s="548"/>
    </x:row>
    <x:row r="35" spans="2:24">
      <x:c r="C35" s="236"/>
    </x:row>
    <x:row r="36" spans="2:24">
      <x:c r="X36" s="548"/>
    </x:row>
  </x:sheetData>
  <x:phoneticPr fontId="18" type="noConversion"/>
  <x:pageMargins left="0.16" right="0.16" top="0.16" bottom="0.16" header="0.16" footer="0.16"/>
  <x:pageSetup paperSize="9" scale="75" orientation="landscape" r:id="rId1"/>
  <x:legacyDrawing r:id="rId2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Sheet5"/>
  <x:dimension ref="A1:Z38"/>
  <x:sheetViews>
    <x:sheetView showGridLines="0" zoomScale="70" zoomScaleNormal="70" workbookViewId="0">
      <x:selection activeCell="U14" sqref="U14"/>
    </x:sheetView>
  </x:sheetViews>
  <x:sheetFormatPr defaultColWidth="8.75" defaultRowHeight="16.5"/>
  <x:cols>
    <x:col min="1" max="1" width="2.875" style="75" customWidth="1"/>
    <x:col min="2" max="2" width="16.75" style="75" customWidth="1"/>
    <x:col min="3" max="3" width="13" style="144" customWidth="1"/>
    <x:col min="4" max="4" width="11.25" style="144" customWidth="1"/>
    <x:col min="5" max="5" width="9.75" style="144" customWidth="1"/>
    <x:col min="6" max="6" width="12.25" style="75" customWidth="1"/>
    <x:col min="7" max="7" width="11.75" style="75" customWidth="1"/>
    <x:col min="8" max="8" width="11" style="144" customWidth="1"/>
    <x:col min="9" max="9" width="9.875" style="75" bestFit="1" customWidth="1"/>
    <x:col min="10" max="10" width="8" style="144" bestFit="1" customWidth="1"/>
    <x:col min="11" max="11" width="9.875" style="75" bestFit="1" customWidth="1"/>
    <x:col min="12" max="12" width="11.125" style="225" customWidth="1"/>
    <x:col min="13" max="13" width="9.875" style="75" bestFit="1" customWidth="1"/>
    <x:col min="14" max="14" width="11" style="266" customWidth="1"/>
    <x:col min="15" max="15" width="8.125" style="266" customWidth="1"/>
    <x:col min="16" max="16" width="20.25" style="75" customWidth="1"/>
    <x:col min="17" max="17" width="4.125" style="236" customWidth="1"/>
    <x:col min="18" max="19" width="8.75" style="75" customWidth="1"/>
    <x:col min="20" max="20" width="12.25" style="73" customWidth="1"/>
    <x:col min="21" max="22" width="8.75" style="73" customWidth="1"/>
    <x:col min="23" max="16384" width="8.75" style="73"/>
  </x:cols>
  <x:sheetData>
    <x:row r="1" spans="1:25">
      <x:c r="B1" s="76"/>
      <x:c r="C1" s="225"/>
    </x:row>
    <x:row r="2" spans="1:25">
      <x:c r="B2" s="76" t="s">
        <x:v>0</x:v>
      </x:c>
      <x:c r="C2" s="225" t="s">
        <x:v>1</x:v>
      </x:c>
    </x:row>
    <x:row r="3" spans="1:25">
      <x:c r="B3" s="76">
        <x:v>195</x:v>
      </x:c>
      <x:c r="C3" s="493">
        <x:v>195</x:v>
      </x:c>
    </x:row>
    <x:row r="4" spans="1:25" ht="17.25" thickBot="1">
      <x:c r="A4" s="74"/>
    </x:row>
    <x:row r="5" spans="1:25">
      <x:c r="B5" s="77"/>
      <x:c r="C5" s="226" t="s">
        <x:v>1113</x:v>
      </x:c>
      <x:c r="D5" s="229" t="s">
        <x:v>1149</x:v>
      </x:c>
      <x:c r="E5" s="229" t="s">
        <x:v>1149</x:v>
      </x:c>
      <x:c r="F5" s="170" t="s">
        <x:v>436</x:v>
      </x:c>
      <x:c r="G5" s="171" t="s">
        <x:v>436</x:v>
      </x:c>
      <x:c r="H5" s="226" t="s">
        <x:v>1117</x:v>
      </x:c>
      <x:c r="I5" s="171" t="s">
        <x:v>1118</x:v>
      </x:c>
      <x:c r="J5" s="226" t="s">
        <x:v>1119</x:v>
      </x:c>
      <x:c r="K5" s="170" t="s">
        <x:v>1118</x:v>
      </x:c>
      <x:c r="L5" s="230" t="s">
        <x:v>1119</x:v>
      </x:c>
      <x:c r="M5" s="172" t="s">
        <x:v>1118</x:v>
      </x:c>
      <x:c r="N5" s="267"/>
      <x:c r="O5" s="268"/>
      <x:c r="P5" s="78"/>
    </x:row>
    <x:row r="6" spans="1:25" ht="17.25" thickBot="1">
      <x:c r="B6" s="79" t="s">
        <x:v>1120</x:v>
      </x:c>
      <x:c r="C6" s="227" t="s">
        <x:v>1121</x:v>
      </x:c>
      <x:c r="D6" s="233" t="s">
        <x:v>1121</x:v>
      </x:c>
      <x:c r="E6" s="233" t="s">
        <x:v>1122</x:v>
      </x:c>
      <x:c r="F6" s="173" t="s">
        <x:v>1150</x:v>
      </x:c>
      <x:c r="G6" s="174" t="s">
        <x:v>1151</x:v>
      </x:c>
      <x:c r="H6" s="227" t="s">
        <x:v>1122</x:v>
      </x:c>
      <x:c r="I6" s="174" t="s">
        <x:v>1124</x:v>
      </x:c>
      <x:c r="J6" s="227" t="s">
        <x:v>1121</x:v>
      </x:c>
      <x:c r="K6" s="173" t="s">
        <x:v>1124</x:v>
      </x:c>
      <x:c r="L6" s="254" t="s">
        <x:v>1122</x:v>
      </x:c>
      <x:c r="M6" s="175" t="s">
        <x:v>1124</x:v>
      </x:c>
      <x:c r="N6" s="269" t="s">
        <x:v>1125</x:v>
      </x:c>
      <x:c r="O6" s="270" t="s">
        <x:v>1126</x:v>
      </x:c>
      <x:c r="P6" s="80" t="s">
        <x:v>1127</x:v>
      </x:c>
    </x:row>
    <x:row r="7" spans="1:25" ht="17.25" thickBot="1">
      <x:c r="B7" s="81" t="s">
        <x:v>1128</x:v>
      </x:c>
      <x:c r="C7" s="247">
        <x:v>5164.3859611499993</x:v>
      </x:c>
      <x:c r="D7" s="238">
        <x:v>932.11097499000027</x:v>
      </x:c>
      <x:c r="E7" s="238">
        <x:v>874.42417335000005</x:v>
      </x:c>
      <x:c r="F7" s="176">
        <x:v>0.16931812996317655</x:v>
      </x:c>
      <x:c r="G7" s="177">
        <x:v>0.93811165924677686</x:v>
      </x:c>
      <x:c r="H7" s="247">
        <x:v>465.35203064999996</x:v>
      </x:c>
      <x:c r="I7" s="178">
        <x:v>1</x:v>
      </x:c>
      <x:c r="J7" s="247">
        <x:v>466.9786215900001</x:v>
      </x:c>
      <x:c r="K7" s="179">
        <x:v>1</x:v>
      </x:c>
      <x:c r="L7" s="255">
        <x:v>409.07214270000003</x:v>
      </x:c>
      <x:c r="M7" s="180">
        <x:v>1</x:v>
      </x:c>
      <x:c r="N7" s="85">
        <x:v>0.87905954150154098</x:v>
      </x:c>
      <x:c r="O7" s="84">
        <x:v>0.87599758058980037</x:v>
      </x:c>
      <x:c r="P7" s="87"/>
      <x:c r="R7" s="144"/>
      <x:c r="S7" s="144"/>
      <x:c r="T7" s="144"/>
      <x:c r="U7" s="144"/>
      <x:c r="V7" s="144"/>
    </x:row>
    <x:row r="8" spans="1:25">
      <x:c r="B8" s="88" t="s">
        <x:v>106</x:v>
      </x:c>
      <x:c r="C8" s="239">
        <x:v>5164.3859611499993</x:v>
      </x:c>
      <x:c r="D8" s="239">
        <x:v>932.11097499000027</x:v>
      </x:c>
      <x:c r="E8" s="239">
        <x:v>841.1536536000001</x:v>
      </x:c>
      <x:c r="F8" s="181">
        <x:v>0.16287583072367678</x:v>
      </x:c>
      <x:c r="G8" s="182">
        <x:v>0.90241792680214283</x:v>
      </x:c>
      <x:c r="H8" s="248">
        <x:v>440.09418764999998</x:v>
      </x:c>
      <x:c r="I8" s="183">
        <x:v>0.94572314863498064</x:v>
      </x:c>
      <x:c r="J8" s="248">
        <x:v>466.9786215900001</x:v>
      </x:c>
      <x:c r="K8" s="184">
        <x:v>1</x:v>
      </x:c>
      <x:c r="L8" s="256">
        <x:v>401.05946595</x:v>
      </x:c>
      <x:c r="M8" s="185">
        <x:v>0.98041255829078477</x:v>
      </x:c>
      <x:c r="N8" s="92">
        <x:v>0.91130370998890886</x:v>
      </x:c>
      <x:c r="O8" s="91">
        <x:v>0.85883902904258413</x:v>
      </x:c>
      <x:c r="P8" s="94"/>
      <x:c r="S8" s="144"/>
    </x:row>
    <x:row r="9" spans="1:25">
      <x:c r="B9" s="88" t="s">
        <x:v>107</x:v>
      </x:c>
      <x:c r="C9" s="239">
        <x:v>0</x:v>
      </x:c>
      <x:c r="D9" s="239">
        <x:v>0</x:v>
      </x:c>
      <x:c r="E9" s="239">
        <x:v>0</x:v>
      </x:c>
      <x:c r="F9" s="181">
        <x:v>0</x:v>
      </x:c>
      <x:c r="G9" s="182">
        <x:v>0</x:v>
      </x:c>
      <x:c r="H9" s="248">
        <x:v>0</x:v>
      </x:c>
      <x:c r="I9" s="183">
        <x:v>0</x:v>
      </x:c>
      <x:c r="J9" s="248">
        <x:v>0</x:v>
      </x:c>
      <x:c r="K9" s="184">
        <x:v>0</x:v>
      </x:c>
      <x:c r="L9" s="256">
        <x:v>0</x:v>
      </x:c>
      <x:c r="M9" s="185">
        <x:v>0</x:v>
      </x:c>
      <x:c r="N9" s="92">
        <x:v>0</x:v>
      </x:c>
      <x:c r="O9" s="91">
        <x:v>0</x:v>
      </x:c>
      <x:c r="P9" s="94"/>
      <x:c r="S9" s="144"/>
    </x:row>
    <x:row r="10" spans="1:25">
      <x:c r="B10" s="88" t="s">
        <x:v>108</x:v>
      </x:c>
      <x:c r="C10" s="239">
        <x:v>0</x:v>
      </x:c>
      <x:c r="D10" s="239">
        <x:v>0</x:v>
      </x:c>
      <x:c r="E10" s="239">
        <x:v>0</x:v>
      </x:c>
      <x:c r="F10" s="181">
        <x:v>0</x:v>
      </x:c>
      <x:c r="G10" s="182">
        <x:v>0</x:v>
      </x:c>
      <x:c r="H10" s="248">
        <x:v>0</x:v>
      </x:c>
      <x:c r="I10" s="183">
        <x:v>0</x:v>
      </x:c>
      <x:c r="J10" s="248">
        <x:v>0</x:v>
      </x:c>
      <x:c r="K10" s="184">
        <x:v>0</x:v>
      </x:c>
      <x:c r="L10" s="256">
        <x:v>0</x:v>
      </x:c>
      <x:c r="M10" s="185">
        <x:v>0</x:v>
      </x:c>
      <x:c r="N10" s="92">
        <x:v>0</x:v>
      </x:c>
      <x:c r="O10" s="91">
        <x:v>0</x:v>
      </x:c>
      <x:c r="P10" s="94"/>
      <x:c r="S10" s="144"/>
    </x:row>
    <x:row r="11" spans="1:25" ht="17.25" thickBot="1">
      <x:c r="B11" s="88" t="s">
        <x:v>1152</x:v>
      </x:c>
      <x:c r="C11" s="239">
        <x:v>0</x:v>
      </x:c>
      <x:c r="D11" s="239">
        <x:v>0</x:v>
      </x:c>
      <x:c r="E11" s="239">
        <x:v>33.270519749999998</x:v>
      </x:c>
      <x:c r="F11" s="181">
        <x:v>0</x:v>
      </x:c>
      <x:c r="G11" s="182">
        <x:v>0</x:v>
      </x:c>
      <x:c r="H11" s="248">
        <x:v>25.257843000000001</x:v>
      </x:c>
      <x:c r="I11" s="183">
        <x:v>5.4276851365019405E-2</x:v>
      </x:c>
      <x:c r="J11" s="248">
        <x:v>0</x:v>
      </x:c>
      <x:c r="K11" s="184">
        <x:v>0</x:v>
      </x:c>
      <x:c r="L11" s="256">
        <x:v>8.0126767500000007</x:v>
      </x:c>
      <x:c r="M11" s="185">
        <x:v>1.958744170921517E-2</x:v>
      </x:c>
      <x:c r="N11" s="92">
        <x:v>0.31723519502437325</x:v>
      </x:c>
      <x:c r="O11" s="91">
        <x:v>0</x:v>
      </x:c>
      <x:c r="P11" s="450"/>
      <x:c r="S11" s="144"/>
    </x:row>
    <x:row r="12" spans="1:25" ht="17.25" thickBot="1">
      <x:c r="B12" s="102" t="s">
        <x:v>1132</x:v>
      </x:c>
      <x:c r="C12" s="250">
        <x:v>5235.8369466826498</x:v>
      </x:c>
      <x:c r="D12" s="241">
        <x:v>937.51147850937662</x:v>
      </x:c>
      <x:c r="E12" s="241">
        <x:v>835.44493110000019</x:v>
      </x:c>
      <x:c r="F12" s="191">
        <x:v>0.15956282435978569</x:v>
      </x:c>
      <x:c r="G12" s="192">
        <x:v>0.89113034906872812</x:v>
      </x:c>
      <x:c r="H12" s="250">
        <x:v>433.98649515</x:v>
      </x:c>
      <x:c r="I12" s="193">
        <x:v>0.93259826231726373</x:v>
      </x:c>
      <x:c r="J12" s="250">
        <x:v>479.25009426832122</x:v>
      </x:c>
      <x:c r="K12" s="195">
        <x:v>1.0262784464019752</x:v>
      </x:c>
      <x:c r="L12" s="283">
        <x:v>401.45843594999997</x:v>
      </x:c>
      <x:c r="M12" s="194">
        <x:v>0.98138786303132919</x:v>
      </x:c>
      <x:c r="N12" s="106">
        <x:v>0.9250482225518164</x:v>
      </x:c>
      <x:c r="O12" s="105">
        <x:v>0.83768045275591019</x:v>
      </x:c>
      <x:c r="P12" s="108"/>
      <x:c r="R12" s="144"/>
      <x:c r="S12" s="144"/>
      <x:c r="T12" s="144"/>
      <x:c r="U12" s="144"/>
      <x:c r="V12" s="144"/>
    </x:row>
    <x:row r="13" spans="1:25" ht="17.25" thickBot="1">
      <x:c r="B13" s="102" t="s">
        <x:v>1133</x:v>
      </x:c>
      <x:c r="C13" s="250">
        <x:v>424.33588456051592</x:v>
      </x:c>
      <x:c r="D13" s="241">
        <x:v>72.092295736933963</x:v>
      </x:c>
      <x:c r="E13" s="241">
        <x:v>63.411063299999995</x:v>
      </x:c>
      <x:c r="F13" s="191">
        <x:v>0.14943601426891986</x:v>
      </x:c>
      <x:c r="G13" s="192">
        <x:v>0.87958168971880246</x:v>
      </x:c>
      <x:c r="H13" s="250">
        <x:v>32.135978549999997</x:v>
      </x:c>
      <x:c r="I13" s="193">
        <x:v>6.9057351066272823E-2</x:v>
      </x:c>
      <x:c r="J13" s="250">
        <x:v>38.663463799840144</x:v>
      </x:c>
      <x:c r="K13" s="195">
        <x:v>8.2794933241689295E-2</x:v>
      </x:c>
      <x:c r="L13" s="283">
        <x:v>31.275084750000005</x:v>
      </x:c>
      <x:c r="M13" s="194">
        <x:v>7.6453714358486927E-2</x:v>
      </x:c>
      <x:c r="N13" s="106">
        <x:v>0.97321090444902625</x:v>
      </x:c>
      <x:c r="O13" s="105">
        <x:v>0.80890540257619936</x:v>
      </x:c>
      <x:c r="P13" s="108"/>
      <x:c r="R13" s="144"/>
      <x:c r="S13" s="144"/>
      <x:c r="T13" s="144"/>
      <x:c r="U13" s="144"/>
      <x:c r="V13" s="144"/>
      <x:c r="Y13" s="265"/>
    </x:row>
    <x:row r="14" spans="1:25">
      <x:c r="B14" s="88" t="s">
        <x:v>1134</x:v>
      </x:c>
      <x:c r="C14" s="248">
        <x:v>61.729545149999964</x:v>
      </x:c>
      <x:c r="D14" s="239">
        <x:v>9.9022887599999976</x:v>
      </x:c>
      <x:c r="E14" s="239">
        <x:v>9.1673633999999993</x:v>
      </x:c>
      <x:c r="F14" s="181">
        <x:v>0.14850852015390242</x:v>
      </x:c>
      <x:c r="G14" s="182">
        <x:v>0.92578227339029862</x:v>
      </x:c>
      <x:c r="H14" s="248">
        <x:v>4.6014383999999993</x:v>
      </x:c>
      <x:c r="I14" s="183">
        <x:v>9.888080629137359E-3</x:v>
      </x:c>
      <x:c r="J14" s="248">
        <x:v>4.9061321400000004</x:v>
      </x:c>
      <x:c r="K14" s="184">
        <x:v>1.0506117225014011E-2</x:v>
      </x:c>
      <x:c r="L14" s="256">
        <x:v>4.565925</x:v>
      </x:c>
      <x:c r="M14" s="185">
        <x:v>1.1161662023386663E-2</x:v>
      </x:c>
      <x:c r="N14" s="92">
        <x:v>0.99228210900313274</x:v>
      </x:c>
      <x:c r="O14" s="91">
        <x:v>0.93065675153217531</x:v>
      </x:c>
      <x:c r="P14" s="94"/>
      <x:c r="S14" s="144"/>
    </x:row>
    <x:row r="15" spans="1:25">
      <x:c r="B15" s="88" t="s">
        <x:v>1135</x:v>
      </x:c>
      <x:c r="C15" s="248">
        <x:v>140.4</x:v>
      </x:c>
      <x:c r="D15" s="239">
        <x:v>24.3</x:v>
      </x:c>
      <x:c r="E15" s="239">
        <x:v>21.658519350000002</x:v>
      </x:c>
      <x:c r="F15" s="181">
        <x:v>0.15426295833333334</x:v>
      </x:c>
      <x:c r="G15" s="182">
        <x:v>0.89129709259259271</x:v>
      </x:c>
      <x:c r="H15" s="248">
        <x:v>10.881998400000001</x:v>
      </x:c>
      <x:c r="I15" s="183">
        <x:v>2.3384443782914439E-2</x:v>
      </x:c>
      <x:c r="J15" s="248">
        <x:v>12.15</x:v>
      </x:c>
      <x:c r="K15" s="184">
        <x:v>2.6018321692395395E-2</x:v>
      </x:c>
      <x:c r="L15" s="256">
        <x:v>10.77652095</x:v>
      </x:c>
      <x:c r="M15" s="185">
        <x:v>2.6343815247041019E-2</x:v>
      </x:c>
      <x:c r="N15" s="92">
        <x:v>0.99030716178013767</x:v>
      </x:c>
      <x:c r="O15" s="91">
        <x:v>0.88695645679012347</x:v>
      </x:c>
      <x:c r="P15" s="282"/>
      <x:c r="S15" s="144"/>
      <x:c r="U15" s="144"/>
    </x:row>
    <x:row r="16" spans="1:25">
      <x:c r="B16" s="88" t="s">
        <x:v>1136</x:v>
      </x:c>
      <x:c r="C16" s="248">
        <x:v>25.560709019999997</x:v>
      </x:c>
      <x:c r="D16" s="239">
        <x:v>4.2601181700000001</x:v>
      </x:c>
      <x:c r="E16" s="239">
        <x:v>3.3831408000000001</x:v>
      </x:c>
      <x:c r="F16" s="181">
        <x:v>0.13235707966288646</x:v>
      </x:c>
      <x:c r="G16" s="182">
        <x:v>0.79414247797731863</x:v>
      </x:c>
      <x:c r="H16" s="248">
        <x:v>0.66319499999999998</x:v>
      </x:c>
      <x:c r="I16" s="183">
        <x:v>1.4251468916416988E-3</x:v>
      </x:c>
      <x:c r="J16" s="248">
        <x:v>2.1300590850000001</x:v>
      </x:c>
      <x:c r="K16" s="184">
        <x:v>4.5613631685052997E-3</x:v>
      </x:c>
      <x:c r="L16" s="256">
        <x:v>2.7199458000000001</x:v>
      </x:c>
      <x:c r="M16" s="185">
        <x:v>6.649061415053917E-3</x:v>
      </x:c>
      <x:c r="N16" s="92">
        <x:v>4.1012760952660985</x:v>
      </x:c>
      <x:c r="O16" s="91">
        <x:v>1.2769344377130272</x:v>
      </x:c>
      <x:c r="P16" s="282"/>
      <x:c r="S16" s="144"/>
    </x:row>
    <x:row r="17" spans="2:26">
      <x:c r="B17" s="88" t="s">
        <x:v>1137</x:v>
      </x:c>
      <x:c r="C17" s="248">
        <x:v>15.293340971999999</x:v>
      </x:c>
      <x:c r="D17" s="239">
        <x:v>2.5488901620000002</x:v>
      </x:c>
      <x:c r="E17" s="239">
        <x:v>2.2201959000000002</x:v>
      </x:c>
      <x:c r="F17" s="181">
        <x:v>0.14517402731455953</x:v>
      </x:c>
      <x:c r="G17" s="182">
        <x:v>0.87104416388735706</x:v>
      </x:c>
      <x:c r="H17" s="248">
        <x:v>1.1100979500000001</x:v>
      </x:c>
      <x:c r="I17" s="183">
        <x:v>2.3855014631598884E-3</x:v>
      </x:c>
      <x:c r="J17" s="248">
        <x:v>1.2744450810000001</x:v>
      </x:c>
      <x:c r="K17" s="184">
        <x:v>2.7291293906789226E-3</x:v>
      </x:c>
      <x:c r="L17" s="256">
        <x:v>1.1100979500000001</x:v>
      </x:c>
      <x:c r="M17" s="185">
        <x:v>2.7136972531862412E-3</x:v>
      </x:c>
      <x:c r="N17" s="92">
        <x:v>1</x:v>
      </x:c>
      <x:c r="O17" s="91">
        <x:v>0.87104416388735706</x:v>
      </x:c>
      <x:c r="P17" s="94"/>
      <x:c r="S17" s="144"/>
    </x:row>
    <x:row r="18" spans="2:26">
      <x:c r="B18" s="88" t="s">
        <x:v>1138</x:v>
      </x:c>
      <x:c r="C18" s="248">
        <x:v>39.960236410714266</x:v>
      </x:c>
      <x:c r="D18" s="239">
        <x:v>7.9108233749999934</x:v>
      </x:c>
      <x:c r="E18" s="239">
        <x:v>9.0108349500000013</x:v>
      </x:c>
      <x:c r="F18" s="181">
        <x:v>0.22549503604998661</x:v>
      </x:c>
      <x:c r="G18" s="182">
        <x:v>1.1390514644121996</x:v>
      </x:c>
      <x:c r="H18" s="248">
        <x:v>6.0461641500000001</x:v>
      </x:c>
      <x:c r="I18" s="183">
        <x:v>1.2992667382486259E-2</x:v>
      </x:c>
      <x:c r="J18" s="248">
        <x:v>6.613151999999995</x:v>
      </x:c>
      <x:c r="K18" s="184">
        <x:v>1.4161573344585008E-2</x:v>
      </x:c>
      <x:c r="L18" s="256">
        <x:v>2.9646708000000004</x:v>
      </x:c>
      <x:c r="M18" s="185">
        <x:v>7.2473055252119476E-3</x:v>
      </x:c>
      <x:c r="N18" s="92">
        <x:v>0.49033911856329609</x:v>
      </x:c>
      <x:c r="O18" s="91">
        <x:v>0.44829920739762258</x:v>
      </x:c>
      <x:c r="P18" s="109"/>
      <x:c r="S18" s="144"/>
    </x:row>
    <x:row r="19" spans="2:26" ht="17.25" thickBot="1">
      <x:c r="B19" s="110" t="s">
        <x:v>1139</x:v>
      </x:c>
      <x:c r="C19" s="251">
        <x:v>141.39205300780168</x:v>
      </x:c>
      <x:c r="D19" s="242">
        <x:v>23.170175269933971</x:v>
      </x:c>
      <x:c r="E19" s="242">
        <x:v>17.971008899999987</x:v>
      </x:c>
      <x:c r="F19" s="196">
        <x:v>0.12710055846638277</x:v>
      </x:c>
      <x:c r="G19" s="197">
        <x:v>0.77560953642502162</x:v>
      </x:c>
      <x:c r="H19" s="251">
        <x:v>8.8330846499999964</x:v>
      </x:c>
      <x:c r="I19" s="198">
        <x:v>1.8981510916933175E-2</x:v>
      </x:c>
      <x:c r="J19" s="251">
        <x:v>11.589675493840147</x:v>
      </x:c>
      <x:c r="K19" s="200">
        <x:v>2.4818428420510651E-2</x:v>
      </x:c>
      <x:c r="L19" s="284">
        <x:v>9.1379242500000046</x:v>
      </x:c>
      <x:c r="M19" s="199">
        <x:v>2.2338172894607138E-2</x:v>
      </x:c>
      <x:c r="N19" s="114">
        <x:v>1.0345111149817872</x:v>
      </x:c>
      <x:c r="O19" s="113">
        <x:v>0.78845384884648106</x:v>
      </x:c>
      <x:c r="P19" s="115"/>
      <x:c r="S19" s="144"/>
    </x:row>
    <x:row r="20" spans="2:26" ht="17.25" thickBot="1">
      <x:c r="B20" s="116" t="s">
        <x:v>3</x:v>
      </x:c>
      <x:c r="C20" s="252">
        <x:v>-495.78687009316644</x:v>
      </x:c>
      <x:c r="D20" s="243">
        <x:v>-77.492799256310306</x:v>
      </x:c>
      <x:c r="E20" s="243">
        <x:v>-24.431821050000138</x:v>
      </x:c>
      <x:c r="F20" s="201" t="s">
        <x:v>435</x:v>
      </x:c>
      <x:c r="G20" s="202" t="s">
        <x:v>435</x:v>
      </x:c>
      <x:c r="H20" s="252">
        <x:v>-0.77044305000003277</x:v>
      </x:c>
      <x:c r="I20" s="203">
        <x:v>-1.6556133835365114E-3</x:v>
      </x:c>
      <x:c r="J20" s="252">
        <x:v>-50.934936478161262</x:v>
      </x:c>
      <x:c r="K20" s="206">
        <x:v>-0.10907337964366458</x:v>
      </x:c>
      <x:c r="L20" s="285">
        <x:v>-23.661377999999942</x:v>
      </x:c>
      <x:c r="M20" s="205">
        <x:v>-5.7841577389816087E-2</x:v>
      </x:c>
      <x:c r="N20" s="120" t="s">
        <x:v>435</x:v>
      </x:c>
      <x:c r="O20" s="119" t="s">
        <x:v>435</x:v>
      </x:c>
      <x:c r="P20" s="116"/>
      <x:c r="Q20" s="237"/>
      <x:c r="R20" s="144"/>
      <x:c r="S20" s="144"/>
      <x:c r="T20" s="144"/>
      <x:c r="U20" s="144"/>
      <x:c r="V20" s="144"/>
      <x:c r="W20" s="265"/>
      <x:c r="X20" s="265"/>
    </x:row>
    <x:row r="21" spans="2:26" ht="4.9000000000000004" customHeight="1" thickBot="1">
      <x:c r="B21" s="75">
        <x:v>0</x:v>
      </x:c>
      <x:c r="S21" s="144"/>
    </x:row>
    <x:row r="22" spans="2:26" ht="17.25" thickBot="1">
      <x:c r="B22" s="122" t="s">
        <x:v>1140</x:v>
      </x:c>
      <x:c r="C22" s="253">
        <x:v>5235.8369466826498</x:v>
      </x:c>
      <x:c r="D22" s="244">
        <x:v>937.51147850937673</x:v>
      </x:c>
      <x:c r="E22" s="156">
        <x:v>703.85022824999999</x:v>
      </x:c>
      <x:c r="F22" s="123"/>
      <x:c r="G22" s="124"/>
      <x:c r="H22" s="155">
        <x:v>570.88202339999998</x:v>
      </x:c>
      <x:c r="I22" s="125"/>
      <x:c r="J22" s="155">
        <x:v>479.25009426832122</x:v>
      </x:c>
      <x:c r="K22" s="126"/>
      <x:c r="L22" s="259">
        <x:v>114.50404095000002</x:v>
      </x:c>
      <x:c r="M22" s="127"/>
      <x:c r="N22" s="126"/>
      <x:c r="O22" s="125"/>
      <x:c r="P22" s="122"/>
      <x:c r="S22" s="144"/>
    </x:row>
    <x:row r="23" spans="2:26">
      <x:c r="B23" s="128" t="s">
        <x:v>1141</x:v>
      </x:c>
      <x:c r="C23" s="158">
        <x:v>3866.5260537363069</x:v>
      </x:c>
      <x:c r="D23" s="158">
        <x:v>708.74685799820497</x:v>
      </x:c>
      <x:c r="E23" s="158">
        <x:v>449.09334990000002</x:v>
      </x:c>
      <x:c r="F23" s="129">
        <x:v>0.11614905567907179</x:v>
      </x:c>
      <x:c r="G23" s="130">
        <x:v>0.63364421983954311</x:v>
      </x:c>
      <x:c r="H23" s="157">
        <x:v>422.39792595</x:v>
      </x:c>
      <x:c r="I23" s="131">
        <x:v>0.73990405834523609</x:v>
      </x:c>
      <x:c r="J23" s="157">
        <x:v>362.10077442506662</x:v>
      </x:c>
      <x:c r="K23" s="132">
        <x:v>0.75555702284814708</x:v>
      </x:c>
      <x:c r="L23" s="260">
        <x:v>26.695423950000066</x:v>
      </x:c>
      <x:c r="M23" s="133">
        <x:v>0.23313957942896565</x:v>
      </x:c>
      <x:c r="N23" s="132">
        <x:v>6.319970414144517E-2</x:v>
      </x:c>
      <x:c r="O23" s="131">
        <x:v>7.3723741663867762E-2</x:v>
      </x:c>
      <x:c r="P23" s="271"/>
      <x:c r="S23" s="144"/>
    </x:row>
    <x:row r="24" spans="2:26">
      <x:c r="B24" s="135" t="s">
        <x:v>1142</x:v>
      </x:c>
      <x:c r="C24" s="160">
        <x:v>575.51102700000001</x:v>
      </x:c>
      <x:c r="D24" s="160">
        <x:v>91.167959999999994</x:v>
      </x:c>
      <x:c r="E24" s="160">
        <x:v>112.44841920000002</x:v>
      </x:c>
      <x:c r="F24" s="136">
        <x:v>0.19538881780626596</x:v>
      </x:c>
      <x:c r="G24" s="137">
        <x:v>1.2334203726835615</x:v>
      </x:c>
      <x:c r="H24" s="159">
        <x:v>56.403436050000003</x:v>
      </x:c>
      <x:c r="I24" s="138">
        <x:v>9.8800511731089835E-2</x:v>
      </x:c>
      <x:c r="J24" s="159">
        <x:v>45.583979999999997</x:v>
      </x:c>
      <x:c r="K24" s="139">
        <x:v>9.5115223857376155E-2</x:v>
      </x:c>
      <x:c r="L24" s="261">
        <x:v>56.04498315</x:v>
      </x:c>
      <x:c r="M24" s="140">
        <x:v>0.4894585613312365</x:v>
      </x:c>
      <x:c r="N24" s="139">
        <x:v>0.99364483930230341</x:v>
      </x:c>
      <x:c r="O24" s="138">
        <x:v>1.2294885867798293</x:v>
      </x:c>
      <x:c r="P24" s="141"/>
      <x:c r="S24" s="144"/>
      <x:c r="Z24" s="265"/>
    </x:row>
    <x:row r="25" spans="2:26">
      <x:c r="B25" s="135" t="s">
        <x:v>1143</x:v>
      </x:c>
      <x:c r="C25" s="160">
        <x:v>793.79986594634329</x:v>
      </x:c>
      <x:c r="D25" s="160">
        <x:v>137.59666051117173</x:v>
      </x:c>
      <x:c r="E25" s="160">
        <x:v>142.30845915</x:v>
      </x:c>
      <x:c r="F25" s="136">
        <x:v>0.17927498511270762</x:v>
      </x:c>
      <x:c r="G25" s="137">
        <x:v>1.0342435537412313</x:v>
      </x:c>
      <x:c r="H25" s="159">
        <x:v>86.390647200000004</x:v>
      </x:c>
      <x:c r="I25" s="138">
        <x:v>0.15132837199091248</x:v>
      </x:c>
      <x:c r="J25" s="159">
        <x:v>71.565339843254577</x:v>
      </x:c>
      <x:c r="K25" s="139">
        <x:v>0.1493277532944767</x:v>
      </x:c>
      <x:c r="L25" s="261">
        <x:v>55.917811950000001</x:v>
      </x:c>
      <x:c r="M25" s="140">
        <x:v>0.48834793502543189</x:v>
      </x:c>
      <x:c r="N25" s="139">
        <x:v>0.64726696421832108</x:v>
      </x:c>
      <x:c r="O25" s="138">
        <x:v>0.78135326503686764</x:v>
      </x:c>
      <x:c r="P25" s="141"/>
      <x:c r="S25" s="144"/>
    </x:row>
    <x:row r="26" spans="2:26">
      <x:c r="B26" s="88" t="s">
        <x:v>1137</x:v>
      </x:c>
      <x:c r="C26" s="148">
        <x:v>268.68479040000011</x:v>
      </x:c>
      <x:c r="D26" s="148">
        <x:v>44.780798400000002</x:v>
      </x:c>
      <x:c r="E26" s="148">
        <x:v>52.268658000000009</x:v>
      </x:c>
      <x:c r="F26" s="89">
        <x:v>0.19453523186848759</x:v>
      </x:c>
      <x:c r="G26" s="90">
        <x:v>1.1672113912109259</x:v>
      </x:c>
      <x:c r="H26" s="147">
        <x:v>26.134329000000005</x:v>
      </x:c>
      <x:c r="I26" s="91">
        <x:v>4.5778861356242886E-2</x:v>
      </x:c>
      <x:c r="J26" s="147">
        <x:v>22.390399200000001</x:v>
      </x:c>
      <x:c r="K26" s="92">
        <x:v>4.6719655286002144E-2</x:v>
      </x:c>
      <x:c r="L26" s="256">
        <x:v>26.134329000000005</x:v>
      </x:c>
      <x:c r="M26" s="93">
        <x:v>0.22823935979178209</x:v>
      </x:c>
      <x:c r="N26" s="92">
        <x:v>1</x:v>
      </x:c>
      <x:c r="O26" s="91">
        <x:v>1.1672113912109259</x:v>
      </x:c>
      <x:c r="P26" s="94"/>
      <x:c r="S26" s="144"/>
    </x:row>
    <x:row r="27" spans="2:26">
      <x:c r="B27" s="88" t="s">
        <x:v>1144</x:v>
      </x:c>
      <x:c r="C27" s="148">
        <x:v>150.79451609571595</x:v>
      </x:c>
      <x:c r="D27" s="148">
        <x:v>27.64112746192999</x:v>
      </x:c>
      <x:c r="E27" s="148">
        <x:v>21.29562825</x:v>
      </x:c>
      <x:c r="F27" s="89">
        <x:v>0.1412228295920438</x:v>
      </x:c>
      <x:c r="G27" s="90">
        <x:v>0.77043269234695222</x:v>
      </x:c>
      <x:c r="H27" s="147">
        <x:v>10.516104299999999</x:v>
      </x:c>
      <x:c r="I27" s="91">
        <x:v>1.8420801267080147E-2</x:v>
      </x:c>
      <x:c r="J27" s="147">
        <x:v>14.121930202577598</x:v>
      </x:c>
      <x:c r="K27" s="92">
        <x:v>2.9466723891077736E-2</x:v>
      </x:c>
      <x:c r="L27" s="256">
        <x:v>10.77952395</x:v>
      </x:c>
      <x:c r="M27" s="93">
        <x:v>9.4140991536770718E-2</x:v>
      </x:c>
      <x:c r="N27" s="92">
        <x:v>1.0250491667337307</x:v>
      </x:c>
      <x:c r="O27" s="91">
        <x:v>0.76331803056443892</x:v>
      </x:c>
      <x:c r="P27" s="94"/>
      <x:c r="S27" s="144"/>
    </x:row>
    <x:row r="28" spans="2:26">
      <x:c r="B28" s="88" t="s">
        <x:v>1145</x:v>
      </x:c>
      <x:c r="C28" s="148">
        <x:v>61.864416859780917</x:v>
      </x:c>
      <x:c r="D28" s="148">
        <x:v>11.339949727971279</x:v>
      </x:c>
      <x:c r="E28" s="148">
        <x:v>44.642654549999996</x:v>
      </x:c>
      <x:c r="F28" s="89">
        <x:v>0.72162087377603534</x:v>
      </x:c>
      <x:c r="G28" s="90">
        <x:v>3.9367594760921909</x:v>
      </x:c>
      <x:c r="H28" s="147">
        <x:v>41.077765949999993</x:v>
      </x:c>
      <x:c r="I28" s="91">
        <x:v>7.195491233959915E-2</x:v>
      </x:c>
      <x:c r="J28" s="147">
        <x:v>5.7936123908010657</x:v>
      </x:c>
      <x:c r="K28" s="92">
        <x:v>1.2088912365570354E-2</x:v>
      </x:c>
      <x:c r="L28" s="256">
        <x:v>3.5648886000000002</x:v>
      </x:c>
      <x:c r="M28" s="93">
        <x:v>3.1133299492518911E-2</x:v>
      </x:c>
      <x:c r="N28" s="92">
        <x:v>8.6783896776158553E-2</x:v>
      </x:c>
      <x:c r="O28" s="91">
        <x:v>0.61531361774567961</x:v>
      </x:c>
      <x:c r="P28" s="94"/>
      <x:c r="S28" s="144"/>
      <x:c r="T28" s="264"/>
    </x:row>
    <x:row r="29" spans="2:26">
      <x:c r="B29" s="88" t="s">
        <x:v>1146</x:v>
      </x:c>
      <x:c r="C29" s="148">
        <x:v>9.6663151343407687</x:v>
      </x:c>
      <x:c r="D29" s="148">
        <x:v>1.7718671449955123</x:v>
      </x:c>
      <x:c r="E29" s="148">
        <x:v>0</x:v>
      </x:c>
      <x:c r="F29" s="89">
        <x:v>0</x:v>
      </x:c>
      <x:c r="G29" s="90">
        <x:v>0</x:v>
      </x:c>
      <x:c r="H29" s="147">
        <x:v>0</x:v>
      </x:c>
      <x:c r="I29" s="91">
        <x:v>0</x:v>
      </x:c>
      <x:c r="J29" s="147">
        <x:v>0.90525193606266663</x:v>
      </x:c>
      <x:c r="K29" s="92">
        <x:v>1.8888925571203679E-3</x:v>
      </x:c>
      <x:c r="L29" s="256">
        <x:v>0</x:v>
      </x:c>
      <x:c r="M29" s="93">
        <x:v>0</x:v>
      </x:c>
      <x:c r="N29" s="92">
        <x:v>0</x:v>
      </x:c>
      <x:c r="O29" s="91">
        <x:v>0</x:v>
      </x:c>
      <x:c r="P29" s="94"/>
      <x:c r="S29" s="144"/>
    </x:row>
    <x:row r="30" spans="2:26">
      <x:c r="B30" s="88" t="s">
        <x:v>1136</x:v>
      </x:c>
      <x:c r="C30" s="148">
        <x:v>11.7</x:v>
      </x:c>
      <x:c r="D30" s="148">
        <x:v>0</x:v>
      </x:c>
      <x:c r="E30" s="148">
        <x:v>5.9017705500000011</x:v>
      </x:c>
      <x:c r="F30" s="89">
        <x:v>0.50442483333333343</x:v>
      </x:c>
      <x:c r="G30" s="90">
        <x:v>0</x:v>
      </x:c>
      <x:c r="H30" s="147">
        <x:v>0</x:v>
      </x:c>
      <x:c r="I30" s="91">
        <x:v>0</x:v>
      </x:c>
      <x:c r="J30" s="147">
        <x:v>0</x:v>
      </x:c>
      <x:c r="K30" s="92">
        <x:v>0</x:v>
      </x:c>
      <x:c r="L30" s="256">
        <x:v>5.9017705500000011</x:v>
      </x:c>
      <x:c r="M30" s="93">
        <x:v>5.154202856977861E-2</x:v>
      </x:c>
      <x:c r="N30" s="92">
        <x:v>0</x:v>
      </x:c>
      <x:c r="O30" s="91">
        <x:v>0</x:v>
      </x:c>
      <x:c r="P30" s="88" t="s">
        <x:v>2</x:v>
      </x:c>
      <x:c r="S30" s="144"/>
    </x:row>
    <x:row r="31" spans="2:26">
      <x:c r="B31" s="88" t="s">
        <x:v>1147</x:v>
      </x:c>
      <x:c r="C31" s="148">
        <x:v>57.997890806044609</x:v>
      </x:c>
      <x:c r="D31" s="148">
        <x:v>10.631202869973073</x:v>
      </x:c>
      <x:c r="E31" s="148">
        <x:v>13.266731400000001</x:v>
      </x:c>
      <x:c r="F31" s="89">
        <x:v>0.22874506668468927</x:v>
      </x:c>
      <x:c r="G31" s="90">
        <x:v>1.2479050171707995</x:v>
      </x:c>
      <x:c r="H31" s="147">
        <x:v>6.0940093500000003</x:v>
      </x:c>
      <x:c r="I31" s="91">
        <x:v>1.0674726301076938E-2</x:v>
      </x:c>
      <x:c r="J31" s="147">
        <x:v>5.4315116163759987</x:v>
      </x:c>
      <x:c r="K31" s="92">
        <x:v>1.1333355342722205E-2</x:v>
      </x:c>
      <x:c r="L31" s="256">
        <x:v>7.1727220500000008</x:v>
      </x:c>
      <x:c r="M31" s="93">
        <x:v>6.2641649940826827E-2</x:v>
      </x:c>
      <x:c r="N31" s="92">
        <x:v>1.1770119863698603</x:v>
      </x:c>
      <x:c r="O31" s="91">
        <x:v>1.3205756622841891</x:v>
      </x:c>
      <x:c r="P31" s="94"/>
      <x:c r="S31" s="144"/>
    </x:row>
    <x:row r="32" spans="2:26" ht="17.25" thickBot="1">
      <x:c r="B32" s="110" t="s">
        <x:v>1139</x:v>
      </x:c>
      <x:c r="C32" s="162">
        <x:v>233.09193665046087</x:v>
      </x:c>
      <x:c r="D32" s="162">
        <x:v>41.431714906301892</x:v>
      </x:c>
      <x:c r="E32" s="162">
        <x:v>4.9330163999999854</x:v>
      </x:c>
      <x:c r="F32" s="111">
        <x:v>2.1163393598627223E-2</x:v>
      </x:c>
      <x:c r="G32" s="112">
        <x:v>0.11906377544728805</x:v>
      </x:c>
      <x:c r="H32" s="161">
        <x:v>2.5684386000000217</x:v>
      </x:c>
      <x:c r="I32" s="113">
        <x:v>4.4990707269133845E-3</x:v>
      </x:c>
      <x:c r="J32" s="161">
        <x:v>22.922634497437244</x:v>
      </x:c>
      <x:c r="K32" s="114">
        <x:v>4.783021385198389E-2</x:v>
      </x:c>
      <x:c r="L32" s="262">
        <x:v>2.3645777999999922</x:v>
      </x:c>
      <x:c r="M32" s="142">
        <x:v>2.0650605693754705E-2</x:v>
      </x:c>
      <x:c r="N32" s="114">
        <x:v>0.92062850947652486</x:v>
      </x:c>
      <x:c r="O32" s="113">
        <x:v>0.10315471375091517</x:v>
      </x:c>
      <x:c r="P32" s="115"/>
      <x:c r="S32" s="144"/>
    </x:row>
    <x:row r="33" spans="3:19">
      <x:c r="S33" s="263"/>
    </x:row>
    <x:row r="34" spans="3:19">
      <x:c r="L34" s="224"/>
    </x:row>
    <x:row r="35" spans="3:19">
      <x:c r="S35" s="263"/>
    </x:row>
    <x:row r="36" spans="3:19">
      <x:c r="C36" s="494"/>
      <x:c r="D36" s="494"/>
      <x:c r="S36" s="263"/>
    </x:row>
    <x:row r="38" spans="3:19">
      <x:c r="S38" s="263"/>
    </x:row>
  </x:sheetData>
  <x:phoneticPr fontId="24" type="noConversion"/>
  <x:pageMargins left="0.16" right="0.16" top="0.16" bottom="0.16" header="0.16" footer="0.16"/>
  <x:pageSetup paperSize="9" scale="75" orientation="landscape" r:id="rId1"/>
  <x:legacyDrawing r:id="rId2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A7078CC-F55F-4910-B0AD-2E6AE73676E2}" mc:Ignorable="x14ac xr xr2 xr3">
  <x:dimension ref="B7:P21"/>
  <x:sheetViews>
    <x:sheetView topLeftCell="E1" workbookViewId="0">
      <x:selection activeCell="N13" sqref="N13"/>
    </x:sheetView>
  </x:sheetViews>
  <x:sheetFormatPr defaultRowHeight="14.25"/>
  <x:cols>
    <x:col min="2" max="2" width="11.5" bestFit="1" customWidth="1"/>
    <x:col min="3" max="3" width="10.375" bestFit="1" customWidth="1"/>
    <x:col min="4" max="4" width="5.375" bestFit="1" customWidth="1"/>
    <x:col min="5" max="5" width="10.375" bestFit="1" customWidth="1"/>
    <x:col min="7" max="7" width="15.875" bestFit="1" customWidth="1"/>
    <x:col min="8" max="8" width="22.375" bestFit="1" customWidth="1"/>
    <x:col min="9" max="9" width="12.625" bestFit="1" customWidth="1"/>
    <x:col min="12" max="12" width="10.75" style="495" bestFit="1" customWidth="1"/>
    <x:col min="13" max="13" width="11.625" style="495" bestFit="1" customWidth="1"/>
    <x:col min="14" max="14" width="8.875" style="495" bestFit="1" customWidth="1"/>
    <x:col min="15" max="16" width="8.75" style="495"/>
  </x:cols>
  <x:sheetData>
    <x:row r="7" spans="2:14">
      <x:c r="B7" t="s">
        <x:v>4</x:v>
      </x:c>
      <x:c r="C7" t="s">
        <x:v>21</x:v>
      </x:c>
      <x:c r="D7" t="s">
        <x:v>22</x:v>
      </x:c>
      <x:c r="E7" t="s">
        <x:v>23</x:v>
      </x:c>
      <x:c r="F7" t="s">
        <x:v>24</x:v>
      </x:c>
      <x:c r="G7" t="s">
        <x:v>25</x:v>
      </x:c>
      <x:c r="H7" t="s">
        <x:v>26</x:v>
      </x:c>
    </x:row>
    <x:row r="8" spans="2:14">
      <x:c r="D8" t="s">
        <x:v>27</x:v>
      </x:c>
    </x:row>
    <x:row r="9" spans="2:14">
      <x:c r="B9" t="s">
        <x:v>7</x:v>
      </x:c>
      <x:c r="C9">
        <x:v>776956</x:v>
      </x:c>
      <x:c r="D9" t="s">
        <x:v>28</x:v>
      </x:c>
      <x:c r="E9">
        <x:v>776956</x:v>
      </x:c>
      <x:c r="F9" t="s">
        <x:v>29</x:v>
      </x:c>
      <x:c r="G9" s="71" t="s">
        <x:v>30</x:v>
      </x:c>
      <x:c r="H9" s="68">
        <x:v>100000</x:v>
      </x:c>
      <x:c r="I9" t="s">
        <x:v>31</x:v>
      </x:c>
    </x:row>
    <x:row r="10" spans="2:14">
      <x:c r="B10" t="s">
        <x:v>7</x:v>
      </x:c>
      <x:c r="C10">
        <x:v>776956</x:v>
      </x:c>
      <x:c r="D10" t="s">
        <x:v>28</x:v>
      </x:c>
      <x:c r="E10">
        <x:v>776956</x:v>
      </x:c>
      <x:c r="F10" t="s">
        <x:v>29</x:v>
      </x:c>
      <x:c r="G10" s="71" t="s">
        <x:v>30</x:v>
      </x:c>
      <x:c r="H10" s="68">
        <x:v>100000</x:v>
      </x:c>
      <x:c r="I10" t="s">
        <x:v>32</x:v>
      </x:c>
    </x:row>
    <x:row r="11" spans="2:14">
      <x:c r="B11" t="s">
        <x:v>7</x:v>
      </x:c>
      <x:c r="C11">
        <x:v>776956</x:v>
      </x:c>
      <x:c r="D11" t="s">
        <x:v>28</x:v>
      </x:c>
      <x:c r="E11">
        <x:v>776956</x:v>
      </x:c>
      <x:c r="F11" t="s">
        <x:v>33</x:v>
      </x:c>
      <x:c r="G11" s="71" t="s">
        <x:v>30</x:v>
      </x:c>
      <x:c r="H11" s="68">
        <x:v>825266</x:v>
      </x:c>
      <x:c r="I11" t="s">
        <x:v>34</x:v>
      </x:c>
    </x:row>
    <x:row r="12" spans="2:14">
      <x:c r="B12" t="s">
        <x:v>7</x:v>
      </x:c>
      <x:c r="C12">
        <x:v>776956</x:v>
      </x:c>
      <x:c r="D12" t="s">
        <x:v>28</x:v>
      </x:c>
      <x:c r="E12">
        <x:v>776956</x:v>
      </x:c>
      <x:c r="F12" t="s">
        <x:v>33</x:v>
      </x:c>
      <x:c r="G12" s="71" t="s">
        <x:v>30</x:v>
      </x:c>
      <x:c r="H12" s="68">
        <x:v>444374</x:v>
      </x:c>
      <x:c r="I12" t="s">
        <x:v>35</x:v>
      </x:c>
    </x:row>
    <x:row r="13" spans="2:14" ht="20.25">
      <x:c r="L13" s="496">
        <x:v>553432</x:v>
      </x:c>
      <x:c r="M13" s="497">
        <x:f>+L13*0.05</x:f>
        <x:v>27671.600000000002</x:v>
      </x:c>
      <x:c r="N13" s="497">
        <x:f>+M13*175/1000</x:f>
        <x:v>4842.53</x:v>
      </x:c>
    </x:row>
    <x:row r="14" spans="2:14" ht="20.25">
      <x:c r="H14" s="68">
        <x:v>81017.627800000002</x:v>
      </x:c>
      <x:c r="L14" s="496">
        <x:v>323218</x:v>
      </x:c>
      <x:c r="M14" s="497">
        <x:f>+L14*0.05</x:f>
        <x:v>16160.900000000001</x:v>
      </x:c>
      <x:c r="N14" s="497">
        <x:f>+M14*175/1000</x:f>
        <x:v>2828.1575000000003</x:v>
      </x:c>
    </x:row>
    <x:row r="15" spans="2:14">
      <x:c r="M15" s="497">
        <x:f>+H21</x:f>
        <x:v>211365.64480000001</x:v>
      </x:c>
      <x:c r="N15" s="497">
        <x:f>+M15*175/1000</x:f>
        <x:v>36988.987840000002</x:v>
      </x:c>
    </x:row>
    <x:row r="16" spans="2:14">
      <x:c r="H16" s="486">
        <x:f>+H12-H14</x:f>
        <x:v>363356.37219999998</x:v>
      </x:c>
      <x:c r="M16" s="497"/>
    </x:row>
    <x:row r="20" spans="8:8">
      <x:c r="H20">
        <x:f>11650417.76*0.02</x:f>
        <x:v>233008.35519999999</x:v>
      </x:c>
    </x:row>
    <x:row r="21" spans="8:8">
      <x:c r="H21" s="68">
        <x:v>211365.64480000001</x:v>
      </x:c>
    </x:row>
  </x:sheetData>
  <x:phoneticPr fontId="18" type="noConversion"/>
  <x:pageMargins left="0.7" right="0.7" top="0.75" bottom="0.75" header="0.3" footer="0.3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16D1100-1A16-4934-9BE6-54644DF0A435}" mc:Ignorable="x14ac xr xr2 xr3">
  <x:dimension ref="A1:N14"/>
  <x:sheetViews>
    <x:sheetView workbookViewId="0">
      <x:selection sqref="A1:N14"/>
    </x:sheetView>
  </x:sheetViews>
  <x:sheetFormatPr defaultRowHeight="14.25"/>
  <x:sheetData>
    <x:row r="1" spans="1:14">
      <x:c r="A1" s="16" t="s">
        <x:v>111</x:v>
      </x:c>
      <x:c r="B1" s="14" t="s">
        <x:v>112</x:v>
      </x:c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8"/>
      <x:c r="N1" s="17" t="s">
        <x:v>113</x:v>
      </x:c>
    </x:row>
    <x:row r="2" spans="1:14" ht="15" thickBot="1">
      <x:c r="A2" s="15"/>
      <x:c r="B2" s="451" t="s">
        <x:v>114</x:v>
      </x:c>
      <x:c r="C2" s="452" t="s">
        <x:v>115</x:v>
      </x:c>
      <x:c r="D2" s="452" t="s">
        <x:v>116</x:v>
      </x:c>
      <x:c r="E2" s="452" t="s">
        <x:v>117</x:v>
      </x:c>
      <x:c r="F2" s="452" t="s">
        <x:v>118</x:v>
      </x:c>
      <x:c r="G2" s="452" t="s">
        <x:v>119</x:v>
      </x:c>
      <x:c r="H2" s="452" t="s">
        <x:v>120</x:v>
      </x:c>
      <x:c r="I2" s="452" t="s">
        <x:v>121</x:v>
      </x:c>
      <x:c r="J2" s="452" t="s">
        <x:v>122</x:v>
      </x:c>
      <x:c r="K2" s="452" t="s">
        <x:v>123</x:v>
      </x:c>
      <x:c r="L2" s="452" t="s">
        <x:v>124</x:v>
      </x:c>
      <x:c r="M2" s="452" t="s">
        <x:v>125</x:v>
      </x:c>
      <x:c r="N2" s="16"/>
    </x:row>
    <x:row r="3" spans="1:14" ht="15" thickBot="1">
      <x:c r="A3" s="453" t="s">
        <x:v>126</x:v>
      </x:c>
      <x:c r="B3" s="454">
        <x:v>64.554000000000002</x:v>
      </x:c>
      <x:c r="C3" s="454">
        <x:v>64.554000000000002</x:v>
      </x:c>
      <x:c r="D3" s="455">
        <x:v>64.554000000000002</x:v>
      </x:c>
      <x:c r="E3" s="454">
        <x:v>65.270702692200942</x:v>
      </x:c>
      <x:c r="F3" s="72">
        <x:v>69556.179999999993</x:v>
      </x:c>
      <x:c r="G3" s="454">
        <x:f>+D3-E3</x:f>
        <x:v>-0.71670269220093985</x:v>
      </x:c>
      <x:c r="H3" s="456">
        <x:f>+G3*F3*188.8</x:f>
        <x:v>-9411887.9566322453</x:v>
      </x:c>
      <x:c r="I3" s="457"/>
      <x:c r="J3" s="457"/>
      <x:c r="K3" s="457"/>
      <x:c r="L3" s="457"/>
      <x:c r="M3" s="457"/>
      <x:c r="N3" s="458" t="s">
        <x:v>127</x:v>
      </x:c>
    </x:row>
    <x:row r="4" spans="1:14" ht="17.25" thickBot="1">
      <x:c r="A4" s="459" t="s">
        <x:v>128</x:v>
      </x:c>
      <x:c r="B4" s="460">
        <x:v>62.88</x:v>
      </x:c>
      <x:c r="C4" s="460">
        <x:v>62.88</x:v>
      </x:c>
      <x:c r="D4" s="461">
        <x:v>62.88</x:v>
      </x:c>
      <x:c r="E4" s="454">
        <x:v>65.270702692200942</x:v>
      </x:c>
      <x:c r="F4" s="72">
        <x:v>108.08</x:v>
      </x:c>
      <x:c r="G4" s="454">
        <x:f>+D4-E4</x:f>
        <x:v>-2.3907026922009393</x:v>
      </x:c>
      <x:c r="H4" s="456">
        <x:f>+G4*F4*188.8</x:f>
        <x:v>-48783.493348517033</x:v>
      </x:c>
      <x:c r="I4" s="462"/>
      <x:c r="J4" s="462"/>
      <x:c r="K4" s="462"/>
      <x:c r="L4" s="462"/>
      <x:c r="M4" s="462"/>
      <x:c r="N4" s="463" t="s">
        <x:v>129</x:v>
      </x:c>
    </x:row>
    <x:row r="5" spans="1:14" ht="17.25" thickBot="1">
      <x:c r="A5" s="459" t="s">
        <x:v>130</x:v>
      </x:c>
      <x:c r="B5" s="464">
        <x:v>62.96208</x:v>
      </x:c>
      <x:c r="C5" s="464">
        <x:v>62.96208</x:v>
      </x:c>
      <x:c r="D5" s="461">
        <x:v>62.96208</x:v>
      </x:c>
      <x:c r="E5" s="454">
        <x:v>65.270702692200942</x:v>
      </x:c>
      <x:c r="F5" s="460"/>
      <x:c r="G5" s="460"/>
      <x:c r="H5" s="462"/>
      <x:c r="I5" s="462"/>
      <x:c r="J5" s="462"/>
      <x:c r="K5" s="462"/>
      <x:c r="L5" s="462"/>
      <x:c r="M5" s="462"/>
      <x:c r="N5" s="463" t="s">
        <x:v>129</x:v>
      </x:c>
    </x:row>
    <x:row r="6" spans="1:14" ht="15" thickBot="1">
      <x:c r="A6" s="459" t="s">
        <x:v>131</x:v>
      </x:c>
      <x:c r="B6" s="460">
        <x:v>61.649000000000001</x:v>
      </x:c>
      <x:c r="C6" s="460">
        <x:v>62.398000000000003</x:v>
      </x:c>
      <x:c r="D6" s="461">
        <x:v>63.095999999999997</x:v>
      </x:c>
      <x:c r="E6" s="454">
        <x:v>65.270702692200942</x:v>
      </x:c>
      <x:c r="F6" s="72">
        <x:v>788.27999999999975</x:v>
      </x:c>
      <x:c r="G6" s="454">
        <x:f t="shared" ref="G6:G11" si="0">+D6-E6</x:f>
        <x:v>-2.1747026922009454</x:v>
      </x:c>
      <x:c r="H6" s="456">
        <x:f>+G6*F6*188.8</x:f>
        <x:v>-323655.05169370078</x:v>
      </x:c>
      <x:c r="I6" s="462"/>
      <x:c r="J6" s="462"/>
      <x:c r="K6" s="462"/>
      <x:c r="L6" s="462"/>
      <x:c r="M6" s="462"/>
      <x:c r="N6" s="463" t="s">
        <x:v>132</x:v>
      </x:c>
    </x:row>
    <x:row r="7" spans="1:14" ht="15" thickBot="1">
      <x:c r="A7" s="459" t="s">
        <x:v>133</x:v>
      </x:c>
      <x:c r="B7" s="460">
        <x:v>61.649000000000001</x:v>
      </x:c>
      <x:c r="C7" s="460">
        <x:v>63.398000000000003</x:v>
      </x:c>
      <x:c r="D7" s="461">
        <x:v>63.095999999999997</x:v>
      </x:c>
      <x:c r="E7" s="454">
        <x:v>65.270702692200942</x:v>
      </x:c>
      <x:c r="F7" s="72">
        <x:v>763.38</x:v>
      </x:c>
      <x:c r="G7" s="454">
        <x:f t="shared" si="0"/>
        <x:v>-2.1747026922009454</x:v>
      </x:c>
      <x:c r="H7" s="456">
        <x:f>+G7*F7*188.8</x:f>
        <x:v>-313431.51337334112</x:v>
      </x:c>
      <x:c r="I7" s="462"/>
      <x:c r="J7" s="462"/>
      <x:c r="K7" s="462"/>
      <x:c r="L7" s="462"/>
      <x:c r="M7" s="462"/>
      <x:c r="N7" s="463" t="s">
        <x:v>132</x:v>
      </x:c>
    </x:row>
    <x:row r="8" spans="1:14" ht="15" thickBot="1">
      <x:c r="A8" s="459" t="s">
        <x:v>134</x:v>
      </x:c>
      <x:c r="B8" s="460">
        <x:v>61.649000000000001</x:v>
      </x:c>
      <x:c r="C8" s="460">
        <x:v>62.398000000000003</x:v>
      </x:c>
      <x:c r="D8" s="461">
        <x:v>63.095999999999997</x:v>
      </x:c>
      <x:c r="E8" s="454">
        <x:v>65.270702692200942</x:v>
      </x:c>
      <x:c r="F8" s="72">
        <x:v>2836.3899999999971</x:v>
      </x:c>
      <x:c r="G8" s="454">
        <x:f t="shared" si="0"/>
        <x:v>-2.1747026922009454</x:v>
      </x:c>
      <x:c r="H8" s="456">
        <x:f>+G8*F8*188.8</x:f>
        <x:v>-1164575.9781720901</x:v>
      </x:c>
      <x:c r="I8" s="462"/>
      <x:c r="J8" s="462"/>
      <x:c r="K8" s="462"/>
      <x:c r="L8" s="462"/>
      <x:c r="M8" s="462"/>
      <x:c r="N8" s="463" t="s">
        <x:v>132</x:v>
      </x:c>
    </x:row>
    <x:row r="9" spans="1:14" ht="15" thickBot="1">
      <x:c r="A9" s="465" t="s">
        <x:v>135</x:v>
      </x:c>
      <x:c r="B9" s="466">
        <x:v>61.649000000000001</x:v>
      </x:c>
      <x:c r="C9" s="466">
        <x:v>62.398000000000003</x:v>
      </x:c>
      <x:c r="D9" s="467">
        <x:v>63.095999999999997</x:v>
      </x:c>
      <x:c r="E9" s="454">
        <x:v>65.270702692200942</x:v>
      </x:c>
      <x:c r="F9" s="72">
        <x:v>1251.8000000000004</x:v>
      </x:c>
      <x:c r="G9" s="454">
        <x:f t="shared" si="0"/>
        <x:v>-2.1747026922009454</x:v>
      </x:c>
      <x:c r="H9" s="456">
        <x:f>+G9*F9*188.8</x:f>
        <x:v>-513968.88632234087</x:v>
      </x:c>
      <x:c r="I9" s="468"/>
      <x:c r="J9" s="468"/>
      <x:c r="K9" s="468"/>
      <x:c r="L9" s="468"/>
      <x:c r="M9" s="468"/>
      <x:c r="N9" s="469" t="s">
        <x:v>132</x:v>
      </x:c>
    </x:row>
    <x:row r="10" spans="1:14" ht="15" thickBot="1">
      <x:c r="A10" s="470" t="s">
        <x:v>136</x:v>
      </x:c>
      <x:c r="B10" s="471">
        <x:v>12017</x:v>
      </x:c>
      <x:c r="C10" s="471">
        <x:v>11772</x:v>
      </x:c>
      <x:c r="D10" s="472">
        <x:v>12165</x:v>
      </x:c>
      <x:c r="E10" s="471">
        <x:f>+E9*188.8</x:f>
        <x:v>12323.108668287539</x:v>
      </x:c>
      <x:c r="F10" s="72">
        <x:v>218211.84</x:v>
      </x:c>
      <x:c r="G10" s="454">
        <x:f t="shared" si="0"/>
        <x:v>-158.10866828753933</x:v>
      </x:c>
      <x:c r="H10" s="456">
        <x:f>+G10*F10</x:f>
        <x:v>-34501183.426973604</x:v>
      </x:c>
      <x:c r="I10" s="473"/>
      <x:c r="J10" s="473"/>
      <x:c r="K10" s="473"/>
      <x:c r="L10" s="473"/>
      <x:c r="M10" s="473"/>
      <x:c r="N10" s="474" t="s">
        <x:v>137</x:v>
      </x:c>
    </x:row>
    <x:row r="11" spans="1:14" ht="15" thickBot="1">
      <x:c r="A11" s="475" t="s">
        <x:v>138</x:v>
      </x:c>
      <x:c r="B11" s="476">
        <x:v>9550.31</x:v>
      </x:c>
      <x:c r="C11" s="476">
        <x:v>9775.93</x:v>
      </x:c>
      <x:c r="D11" s="477">
        <x:f>9941.35/1000</x:f>
        <x:v>9.9413499999999999</x:v>
      </x:c>
      <x:c r="E11" s="476">
        <x:f>+E10/1198</x:f>
        <x:v>10.286401225615641</x:v>
      </x:c>
      <x:c r="F11" s="72">
        <x:v>39502.35000000002</x:v>
      </x:c>
      <x:c r="G11" s="454">
        <x:f t="shared" si="0"/>
        <x:v>-0.3450512256156415</x:v>
      </x:c>
      <x:c r="H11" s="456">
        <x:f>+G11*F11*1198</x:f>
        <x:v>-16329140.470073255</x:v>
      </x:c>
      <x:c r="I11" s="478"/>
      <x:c r="J11" s="478"/>
      <x:c r="K11" s="478"/>
      <x:c r="L11" s="478"/>
      <x:c r="M11" s="478"/>
      <x:c r="N11" s="479" t="s">
        <x:v>139</x:v>
      </x:c>
    </x:row>
    <x:row r="12" spans="1:14">
      <x:c r="A12" s="480"/>
      <x:c r="B12" s="481"/>
      <x:c r="C12" s="482"/>
      <x:c r="D12" s="482"/>
      <x:c r="E12" s="482"/>
      <x:c r="F12" s="482"/>
      <x:c r="G12" s="482"/>
      <x:c r="H12" s="483">
        <x:f>SUM(H3:H11)</x:f>
        <x:v>-62606626.776589088</x:v>
      </x:c>
      <x:c r="I12" s="482"/>
      <x:c r="J12" s="482"/>
      <x:c r="K12" s="482"/>
      <x:c r="L12" s="482"/>
      <x:c r="M12" s="482"/>
      <x:c r="N12" s="480"/>
    </x:row>
    <x:row r="13" spans="1:14">
      <x:c r="A13" s="480"/>
      <x:c r="B13" s="481"/>
      <x:c r="C13" s="482"/>
      <x:c r="D13" s="482"/>
      <x:c r="E13" s="482"/>
      <x:c r="F13" s="482"/>
      <x:c r="G13" s="482"/>
      <x:c r="H13" s="484">
        <x:f>+H12/175</x:f>
        <x:v>-357752.1530090805</x:v>
      </x:c>
      <x:c r="I13" s="482"/>
      <x:c r="J13" s="482"/>
      <x:c r="K13" s="482"/>
      <x:c r="L13" s="482"/>
      <x:c r="M13" s="482"/>
      <x:c r="N13" s="480"/>
    </x:row>
    <x:row r="14" spans="1:14">
      <x:c r="A14" s="480"/>
      <x:c r="B14" s="485"/>
      <x:c r="C14" s="482"/>
      <x:c r="D14" s="482"/>
      <x:c r="E14" s="482"/>
      <x:c r="F14" s="482"/>
      <x:c r="G14" s="482"/>
      <x:c r="H14" s="482"/>
      <x:c r="I14" s="482"/>
      <x:c r="J14" s="482"/>
      <x:c r="K14" s="482"/>
      <x:c r="L14" s="482"/>
      <x:c r="M14" s="482"/>
      <x:c r="N14" s="480"/>
    </x:row>
  </x:sheetData>
  <x:mergeCells count="3">
    <x:mergeCell ref="A1:A2"/>
    <x:mergeCell ref="B1:M1"/>
    <x:mergeCell ref="N1:N2"/>
  </x:mergeCells>
  <x:phoneticPr fontId="18" type="noConversion"/>
  <x:pageMargins left="0.7" right="0.7" top="0.75" bottom="0.75" header="0.3" footer="0.3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01E38E-66B5-48E0-9040-9185DC15AC37}" mc:Ignorable="x14ac xr xr2 xr3">
  <x:dimension ref="B1:BB167"/>
  <x:sheetViews>
    <x:sheetView showGridLines="0" zoomScale="70" zoomScaleNormal="70" workbookViewId="0">
      <x:selection activeCell="G30" sqref="G30"/>
    </x:sheetView>
  </x:sheetViews>
  <x:sheetFormatPr defaultColWidth="9" defaultRowHeight="16.5"/>
  <x:cols>
    <x:col min="1" max="1" width="2.125" style="755" customWidth="1"/>
    <x:col min="2" max="2" width="2.5" style="755" customWidth="1"/>
    <x:col min="3" max="3" width="23" style="755" customWidth="1"/>
    <x:col min="4" max="5" width="19.25" style="755" bestFit="1" customWidth="1"/>
    <x:col min="6" max="6" width="15.875" style="756" bestFit="1" customWidth="1"/>
    <x:col min="7" max="10" width="15" style="755" bestFit="1" customWidth="1"/>
    <x:col min="11" max="11" width="15.875" style="755" bestFit="1" customWidth="1"/>
    <x:col min="12" max="12" width="15" style="757" customWidth="1"/>
    <x:col min="13" max="13" width="20" style="755" customWidth="1"/>
    <x:col min="14" max="14" width="20" style="755" bestFit="1" customWidth="1"/>
    <x:col min="15" max="15" width="18.75" style="755" bestFit="1" customWidth="1"/>
    <x:col min="16" max="16" width="14.625" style="755" bestFit="1" customWidth="1"/>
    <x:col min="17" max="17" width="12.375" style="755" bestFit="1" customWidth="1"/>
    <x:col min="18" max="18" width="22.625" style="755" bestFit="1" customWidth="1"/>
    <x:col min="19" max="20" width="15.625" style="755" bestFit="1" customWidth="1"/>
    <x:col min="21" max="29" width="9" style="755"/>
    <x:col min="30" max="30" width="10.625" style="755" bestFit="1" customWidth="1"/>
    <x:col min="31" max="256" width="9" style="755"/>
    <x:col min="257" max="257" width="2.125" style="755" customWidth="1"/>
    <x:col min="258" max="258" width="2.5" style="755" customWidth="1"/>
    <x:col min="259" max="259" width="19.75" style="755" customWidth="1"/>
    <x:col min="260" max="261" width="19.25" style="755" bestFit="1" customWidth="1"/>
    <x:col min="262" max="262" width="15.875" style="755" bestFit="1" customWidth="1"/>
    <x:col min="263" max="266" width="15" style="755" bestFit="1" customWidth="1"/>
    <x:col min="267" max="267" width="15.875" style="755" bestFit="1" customWidth="1"/>
    <x:col min="268" max="268" width="15" style="755" customWidth="1"/>
    <x:col min="269" max="269" width="20" style="755" customWidth="1"/>
    <x:col min="270" max="270" width="20" style="755" bestFit="1" customWidth="1"/>
    <x:col min="271" max="271" width="18.75" style="755" bestFit="1" customWidth="1"/>
    <x:col min="272" max="272" width="14.625" style="755" bestFit="1" customWidth="1"/>
    <x:col min="273" max="273" width="12.375" style="755" bestFit="1" customWidth="1"/>
    <x:col min="274" max="274" width="22.625" style="755" bestFit="1" customWidth="1"/>
    <x:col min="275" max="276" width="15.625" style="755" bestFit="1" customWidth="1"/>
    <x:col min="277" max="285" width="9" style="755"/>
    <x:col min="286" max="286" width="10.625" style="755" bestFit="1" customWidth="1"/>
    <x:col min="287" max="512" width="9" style="755"/>
    <x:col min="513" max="513" width="2.125" style="755" customWidth="1"/>
    <x:col min="514" max="514" width="2.5" style="755" customWidth="1"/>
    <x:col min="515" max="515" width="19.75" style="755" customWidth="1"/>
    <x:col min="516" max="517" width="19.25" style="755" bestFit="1" customWidth="1"/>
    <x:col min="518" max="518" width="15.875" style="755" bestFit="1" customWidth="1"/>
    <x:col min="519" max="522" width="15" style="755" bestFit="1" customWidth="1"/>
    <x:col min="523" max="523" width="15.875" style="755" bestFit="1" customWidth="1"/>
    <x:col min="524" max="524" width="15" style="755" customWidth="1"/>
    <x:col min="525" max="525" width="20" style="755" customWidth="1"/>
    <x:col min="526" max="526" width="20" style="755" bestFit="1" customWidth="1"/>
    <x:col min="527" max="527" width="18.75" style="755" bestFit="1" customWidth="1"/>
    <x:col min="528" max="528" width="14.625" style="755" bestFit="1" customWidth="1"/>
    <x:col min="529" max="529" width="12.375" style="755" bestFit="1" customWidth="1"/>
    <x:col min="530" max="530" width="22.625" style="755" bestFit="1" customWidth="1"/>
    <x:col min="531" max="532" width="15.625" style="755" bestFit="1" customWidth="1"/>
    <x:col min="533" max="541" width="9" style="755"/>
    <x:col min="542" max="542" width="10.625" style="755" bestFit="1" customWidth="1"/>
    <x:col min="543" max="768" width="9" style="755"/>
    <x:col min="769" max="769" width="2.125" style="755" customWidth="1"/>
    <x:col min="770" max="770" width="2.5" style="755" customWidth="1"/>
    <x:col min="771" max="771" width="19.75" style="755" customWidth="1"/>
    <x:col min="772" max="773" width="19.25" style="755" bestFit="1" customWidth="1"/>
    <x:col min="774" max="774" width="15.875" style="755" bestFit="1" customWidth="1"/>
    <x:col min="775" max="778" width="15" style="755" bestFit="1" customWidth="1"/>
    <x:col min="779" max="779" width="15.875" style="755" bestFit="1" customWidth="1"/>
    <x:col min="780" max="780" width="15" style="755" customWidth="1"/>
    <x:col min="781" max="781" width="20" style="755" customWidth="1"/>
    <x:col min="782" max="782" width="20" style="755" bestFit="1" customWidth="1"/>
    <x:col min="783" max="783" width="18.75" style="755" bestFit="1" customWidth="1"/>
    <x:col min="784" max="784" width="14.625" style="755" bestFit="1" customWidth="1"/>
    <x:col min="785" max="785" width="12.375" style="755" bestFit="1" customWidth="1"/>
    <x:col min="786" max="786" width="22.625" style="755" bestFit="1" customWidth="1"/>
    <x:col min="787" max="788" width="15.625" style="755" bestFit="1" customWidth="1"/>
    <x:col min="789" max="797" width="9" style="755"/>
    <x:col min="798" max="798" width="10.625" style="755" bestFit="1" customWidth="1"/>
    <x:col min="799" max="1024" width="9" style="755"/>
    <x:col min="1025" max="1025" width="2.125" style="755" customWidth="1"/>
    <x:col min="1026" max="1026" width="2.5" style="755" customWidth="1"/>
    <x:col min="1027" max="1027" width="19.75" style="755" customWidth="1"/>
    <x:col min="1028" max="1029" width="19.25" style="755" bestFit="1" customWidth="1"/>
    <x:col min="1030" max="1030" width="15.875" style="755" bestFit="1" customWidth="1"/>
    <x:col min="1031" max="1034" width="15" style="755" bestFit="1" customWidth="1"/>
    <x:col min="1035" max="1035" width="15.875" style="755" bestFit="1" customWidth="1"/>
    <x:col min="1036" max="1036" width="15" style="755" customWidth="1"/>
    <x:col min="1037" max="1037" width="20" style="755" customWidth="1"/>
    <x:col min="1038" max="1038" width="20" style="755" bestFit="1" customWidth="1"/>
    <x:col min="1039" max="1039" width="18.75" style="755" bestFit="1" customWidth="1"/>
    <x:col min="1040" max="1040" width="14.625" style="755" bestFit="1" customWidth="1"/>
    <x:col min="1041" max="1041" width="12.375" style="755" bestFit="1" customWidth="1"/>
    <x:col min="1042" max="1042" width="22.625" style="755" bestFit="1" customWidth="1"/>
    <x:col min="1043" max="1044" width="15.625" style="755" bestFit="1" customWidth="1"/>
    <x:col min="1045" max="1053" width="9" style="755"/>
    <x:col min="1054" max="1054" width="10.625" style="755" bestFit="1" customWidth="1"/>
    <x:col min="1055" max="1280" width="9" style="755"/>
    <x:col min="1281" max="1281" width="2.125" style="755" customWidth="1"/>
    <x:col min="1282" max="1282" width="2.5" style="755" customWidth="1"/>
    <x:col min="1283" max="1283" width="19.75" style="755" customWidth="1"/>
    <x:col min="1284" max="1285" width="19.25" style="755" bestFit="1" customWidth="1"/>
    <x:col min="1286" max="1286" width="15.875" style="755" bestFit="1" customWidth="1"/>
    <x:col min="1287" max="1290" width="15" style="755" bestFit="1" customWidth="1"/>
    <x:col min="1291" max="1291" width="15.875" style="755" bestFit="1" customWidth="1"/>
    <x:col min="1292" max="1292" width="15" style="755" customWidth="1"/>
    <x:col min="1293" max="1293" width="20" style="755" customWidth="1"/>
    <x:col min="1294" max="1294" width="20" style="755" bestFit="1" customWidth="1"/>
    <x:col min="1295" max="1295" width="18.75" style="755" bestFit="1" customWidth="1"/>
    <x:col min="1296" max="1296" width="14.625" style="755" bestFit="1" customWidth="1"/>
    <x:col min="1297" max="1297" width="12.375" style="755" bestFit="1" customWidth="1"/>
    <x:col min="1298" max="1298" width="22.625" style="755" bestFit="1" customWidth="1"/>
    <x:col min="1299" max="1300" width="15.625" style="755" bestFit="1" customWidth="1"/>
    <x:col min="1301" max="1309" width="9" style="755"/>
    <x:col min="1310" max="1310" width="10.625" style="755" bestFit="1" customWidth="1"/>
    <x:col min="1311" max="1536" width="9" style="755"/>
    <x:col min="1537" max="1537" width="2.125" style="755" customWidth="1"/>
    <x:col min="1538" max="1538" width="2.5" style="755" customWidth="1"/>
    <x:col min="1539" max="1539" width="19.75" style="755" customWidth="1"/>
    <x:col min="1540" max="1541" width="19.25" style="755" bestFit="1" customWidth="1"/>
    <x:col min="1542" max="1542" width="15.875" style="755" bestFit="1" customWidth="1"/>
    <x:col min="1543" max="1546" width="15" style="755" bestFit="1" customWidth="1"/>
    <x:col min="1547" max="1547" width="15.875" style="755" bestFit="1" customWidth="1"/>
    <x:col min="1548" max="1548" width="15" style="755" customWidth="1"/>
    <x:col min="1549" max="1549" width="20" style="755" customWidth="1"/>
    <x:col min="1550" max="1550" width="20" style="755" bestFit="1" customWidth="1"/>
    <x:col min="1551" max="1551" width="18.75" style="755" bestFit="1" customWidth="1"/>
    <x:col min="1552" max="1552" width="14.625" style="755" bestFit="1" customWidth="1"/>
    <x:col min="1553" max="1553" width="12.375" style="755" bestFit="1" customWidth="1"/>
    <x:col min="1554" max="1554" width="22.625" style="755" bestFit="1" customWidth="1"/>
    <x:col min="1555" max="1556" width="15.625" style="755" bestFit="1" customWidth="1"/>
    <x:col min="1557" max="1565" width="9" style="755"/>
    <x:col min="1566" max="1566" width="10.625" style="755" bestFit="1" customWidth="1"/>
    <x:col min="1567" max="1792" width="9" style="755"/>
    <x:col min="1793" max="1793" width="2.125" style="755" customWidth="1"/>
    <x:col min="1794" max="1794" width="2.5" style="755" customWidth="1"/>
    <x:col min="1795" max="1795" width="19.75" style="755" customWidth="1"/>
    <x:col min="1796" max="1797" width="19.25" style="755" bestFit="1" customWidth="1"/>
    <x:col min="1798" max="1798" width="15.875" style="755" bestFit="1" customWidth="1"/>
    <x:col min="1799" max="1802" width="15" style="755" bestFit="1" customWidth="1"/>
    <x:col min="1803" max="1803" width="15.875" style="755" bestFit="1" customWidth="1"/>
    <x:col min="1804" max="1804" width="15" style="755" customWidth="1"/>
    <x:col min="1805" max="1805" width="20" style="755" customWidth="1"/>
    <x:col min="1806" max="1806" width="20" style="755" bestFit="1" customWidth="1"/>
    <x:col min="1807" max="1807" width="18.75" style="755" bestFit="1" customWidth="1"/>
    <x:col min="1808" max="1808" width="14.625" style="755" bestFit="1" customWidth="1"/>
    <x:col min="1809" max="1809" width="12.375" style="755" bestFit="1" customWidth="1"/>
    <x:col min="1810" max="1810" width="22.625" style="755" bestFit="1" customWidth="1"/>
    <x:col min="1811" max="1812" width="15.625" style="755" bestFit="1" customWidth="1"/>
    <x:col min="1813" max="1821" width="9" style="755"/>
    <x:col min="1822" max="1822" width="10.625" style="755" bestFit="1" customWidth="1"/>
    <x:col min="1823" max="2048" width="9" style="755"/>
    <x:col min="2049" max="2049" width="2.125" style="755" customWidth="1"/>
    <x:col min="2050" max="2050" width="2.5" style="755" customWidth="1"/>
    <x:col min="2051" max="2051" width="19.75" style="755" customWidth="1"/>
    <x:col min="2052" max="2053" width="19.25" style="755" bestFit="1" customWidth="1"/>
    <x:col min="2054" max="2054" width="15.875" style="755" bestFit="1" customWidth="1"/>
    <x:col min="2055" max="2058" width="15" style="755" bestFit="1" customWidth="1"/>
    <x:col min="2059" max="2059" width="15.875" style="755" bestFit="1" customWidth="1"/>
    <x:col min="2060" max="2060" width="15" style="755" customWidth="1"/>
    <x:col min="2061" max="2061" width="20" style="755" customWidth="1"/>
    <x:col min="2062" max="2062" width="20" style="755" bestFit="1" customWidth="1"/>
    <x:col min="2063" max="2063" width="18.75" style="755" bestFit="1" customWidth="1"/>
    <x:col min="2064" max="2064" width="14.625" style="755" bestFit="1" customWidth="1"/>
    <x:col min="2065" max="2065" width="12.375" style="755" bestFit="1" customWidth="1"/>
    <x:col min="2066" max="2066" width="22.625" style="755" bestFit="1" customWidth="1"/>
    <x:col min="2067" max="2068" width="15.625" style="755" bestFit="1" customWidth="1"/>
    <x:col min="2069" max="2077" width="9" style="755"/>
    <x:col min="2078" max="2078" width="10.625" style="755" bestFit="1" customWidth="1"/>
    <x:col min="2079" max="2304" width="9" style="755"/>
    <x:col min="2305" max="2305" width="2.125" style="755" customWidth="1"/>
    <x:col min="2306" max="2306" width="2.5" style="755" customWidth="1"/>
    <x:col min="2307" max="2307" width="19.75" style="755" customWidth="1"/>
    <x:col min="2308" max="2309" width="19.25" style="755" bestFit="1" customWidth="1"/>
    <x:col min="2310" max="2310" width="15.875" style="755" bestFit="1" customWidth="1"/>
    <x:col min="2311" max="2314" width="15" style="755" bestFit="1" customWidth="1"/>
    <x:col min="2315" max="2315" width="15.875" style="755" bestFit="1" customWidth="1"/>
    <x:col min="2316" max="2316" width="15" style="755" customWidth="1"/>
    <x:col min="2317" max="2317" width="20" style="755" customWidth="1"/>
    <x:col min="2318" max="2318" width="20" style="755" bestFit="1" customWidth="1"/>
    <x:col min="2319" max="2319" width="18.75" style="755" bestFit="1" customWidth="1"/>
    <x:col min="2320" max="2320" width="14.625" style="755" bestFit="1" customWidth="1"/>
    <x:col min="2321" max="2321" width="12.375" style="755" bestFit="1" customWidth="1"/>
    <x:col min="2322" max="2322" width="22.625" style="755" bestFit="1" customWidth="1"/>
    <x:col min="2323" max="2324" width="15.625" style="755" bestFit="1" customWidth="1"/>
    <x:col min="2325" max="2333" width="9" style="755"/>
    <x:col min="2334" max="2334" width="10.625" style="755" bestFit="1" customWidth="1"/>
    <x:col min="2335" max="2560" width="9" style="755"/>
    <x:col min="2561" max="2561" width="2.125" style="755" customWidth="1"/>
    <x:col min="2562" max="2562" width="2.5" style="755" customWidth="1"/>
    <x:col min="2563" max="2563" width="19.75" style="755" customWidth="1"/>
    <x:col min="2564" max="2565" width="19.25" style="755" bestFit="1" customWidth="1"/>
    <x:col min="2566" max="2566" width="15.875" style="755" bestFit="1" customWidth="1"/>
    <x:col min="2567" max="2570" width="15" style="755" bestFit="1" customWidth="1"/>
    <x:col min="2571" max="2571" width="15.875" style="755" bestFit="1" customWidth="1"/>
    <x:col min="2572" max="2572" width="15" style="755" customWidth="1"/>
    <x:col min="2573" max="2573" width="20" style="755" customWidth="1"/>
    <x:col min="2574" max="2574" width="20" style="755" bestFit="1" customWidth="1"/>
    <x:col min="2575" max="2575" width="18.75" style="755" bestFit="1" customWidth="1"/>
    <x:col min="2576" max="2576" width="14.625" style="755" bestFit="1" customWidth="1"/>
    <x:col min="2577" max="2577" width="12.375" style="755" bestFit="1" customWidth="1"/>
    <x:col min="2578" max="2578" width="22.625" style="755" bestFit="1" customWidth="1"/>
    <x:col min="2579" max="2580" width="15.625" style="755" bestFit="1" customWidth="1"/>
    <x:col min="2581" max="2589" width="9" style="755"/>
    <x:col min="2590" max="2590" width="10.625" style="755" bestFit="1" customWidth="1"/>
    <x:col min="2591" max="2816" width="9" style="755"/>
    <x:col min="2817" max="2817" width="2.125" style="755" customWidth="1"/>
    <x:col min="2818" max="2818" width="2.5" style="755" customWidth="1"/>
    <x:col min="2819" max="2819" width="19.75" style="755" customWidth="1"/>
    <x:col min="2820" max="2821" width="19.25" style="755" bestFit="1" customWidth="1"/>
    <x:col min="2822" max="2822" width="15.875" style="755" bestFit="1" customWidth="1"/>
    <x:col min="2823" max="2826" width="15" style="755" bestFit="1" customWidth="1"/>
    <x:col min="2827" max="2827" width="15.875" style="755" bestFit="1" customWidth="1"/>
    <x:col min="2828" max="2828" width="15" style="755" customWidth="1"/>
    <x:col min="2829" max="2829" width="20" style="755" customWidth="1"/>
    <x:col min="2830" max="2830" width="20" style="755" bestFit="1" customWidth="1"/>
    <x:col min="2831" max="2831" width="18.75" style="755" bestFit="1" customWidth="1"/>
    <x:col min="2832" max="2832" width="14.625" style="755" bestFit="1" customWidth="1"/>
    <x:col min="2833" max="2833" width="12.375" style="755" bestFit="1" customWidth="1"/>
    <x:col min="2834" max="2834" width="22.625" style="755" bestFit="1" customWidth="1"/>
    <x:col min="2835" max="2836" width="15.625" style="755" bestFit="1" customWidth="1"/>
    <x:col min="2837" max="2845" width="9" style="755"/>
    <x:col min="2846" max="2846" width="10.625" style="755" bestFit="1" customWidth="1"/>
    <x:col min="2847" max="3072" width="9" style="755"/>
    <x:col min="3073" max="3073" width="2.125" style="755" customWidth="1"/>
    <x:col min="3074" max="3074" width="2.5" style="755" customWidth="1"/>
    <x:col min="3075" max="3075" width="19.75" style="755" customWidth="1"/>
    <x:col min="3076" max="3077" width="19.25" style="755" bestFit="1" customWidth="1"/>
    <x:col min="3078" max="3078" width="15.875" style="755" bestFit="1" customWidth="1"/>
    <x:col min="3079" max="3082" width="15" style="755" bestFit="1" customWidth="1"/>
    <x:col min="3083" max="3083" width="15.875" style="755" bestFit="1" customWidth="1"/>
    <x:col min="3084" max="3084" width="15" style="755" customWidth="1"/>
    <x:col min="3085" max="3085" width="20" style="755" customWidth="1"/>
    <x:col min="3086" max="3086" width="20" style="755" bestFit="1" customWidth="1"/>
    <x:col min="3087" max="3087" width="18.75" style="755" bestFit="1" customWidth="1"/>
    <x:col min="3088" max="3088" width="14.625" style="755" bestFit="1" customWidth="1"/>
    <x:col min="3089" max="3089" width="12.375" style="755" bestFit="1" customWidth="1"/>
    <x:col min="3090" max="3090" width="22.625" style="755" bestFit="1" customWidth="1"/>
    <x:col min="3091" max="3092" width="15.625" style="755" bestFit="1" customWidth="1"/>
    <x:col min="3093" max="3101" width="9" style="755"/>
    <x:col min="3102" max="3102" width="10.625" style="755" bestFit="1" customWidth="1"/>
    <x:col min="3103" max="3328" width="9" style="755"/>
    <x:col min="3329" max="3329" width="2.125" style="755" customWidth="1"/>
    <x:col min="3330" max="3330" width="2.5" style="755" customWidth="1"/>
    <x:col min="3331" max="3331" width="19.75" style="755" customWidth="1"/>
    <x:col min="3332" max="3333" width="19.25" style="755" bestFit="1" customWidth="1"/>
    <x:col min="3334" max="3334" width="15.875" style="755" bestFit="1" customWidth="1"/>
    <x:col min="3335" max="3338" width="15" style="755" bestFit="1" customWidth="1"/>
    <x:col min="3339" max="3339" width="15.875" style="755" bestFit="1" customWidth="1"/>
    <x:col min="3340" max="3340" width="15" style="755" customWidth="1"/>
    <x:col min="3341" max="3341" width="20" style="755" customWidth="1"/>
    <x:col min="3342" max="3342" width="20" style="755" bestFit="1" customWidth="1"/>
    <x:col min="3343" max="3343" width="18.75" style="755" bestFit="1" customWidth="1"/>
    <x:col min="3344" max="3344" width="14.625" style="755" bestFit="1" customWidth="1"/>
    <x:col min="3345" max="3345" width="12.375" style="755" bestFit="1" customWidth="1"/>
    <x:col min="3346" max="3346" width="22.625" style="755" bestFit="1" customWidth="1"/>
    <x:col min="3347" max="3348" width="15.625" style="755" bestFit="1" customWidth="1"/>
    <x:col min="3349" max="3357" width="9" style="755"/>
    <x:col min="3358" max="3358" width="10.625" style="755" bestFit="1" customWidth="1"/>
    <x:col min="3359" max="3584" width="9" style="755"/>
    <x:col min="3585" max="3585" width="2.125" style="755" customWidth="1"/>
    <x:col min="3586" max="3586" width="2.5" style="755" customWidth="1"/>
    <x:col min="3587" max="3587" width="19.75" style="755" customWidth="1"/>
    <x:col min="3588" max="3589" width="19.25" style="755" bestFit="1" customWidth="1"/>
    <x:col min="3590" max="3590" width="15.875" style="755" bestFit="1" customWidth="1"/>
    <x:col min="3591" max="3594" width="15" style="755" bestFit="1" customWidth="1"/>
    <x:col min="3595" max="3595" width="15.875" style="755" bestFit="1" customWidth="1"/>
    <x:col min="3596" max="3596" width="15" style="755" customWidth="1"/>
    <x:col min="3597" max="3597" width="20" style="755" customWidth="1"/>
    <x:col min="3598" max="3598" width="20" style="755" bestFit="1" customWidth="1"/>
    <x:col min="3599" max="3599" width="18.75" style="755" bestFit="1" customWidth="1"/>
    <x:col min="3600" max="3600" width="14.625" style="755" bestFit="1" customWidth="1"/>
    <x:col min="3601" max="3601" width="12.375" style="755" bestFit="1" customWidth="1"/>
    <x:col min="3602" max="3602" width="22.625" style="755" bestFit="1" customWidth="1"/>
    <x:col min="3603" max="3604" width="15.625" style="755" bestFit="1" customWidth="1"/>
    <x:col min="3605" max="3613" width="9" style="755"/>
    <x:col min="3614" max="3614" width="10.625" style="755" bestFit="1" customWidth="1"/>
    <x:col min="3615" max="3840" width="9" style="755"/>
    <x:col min="3841" max="3841" width="2.125" style="755" customWidth="1"/>
    <x:col min="3842" max="3842" width="2.5" style="755" customWidth="1"/>
    <x:col min="3843" max="3843" width="19.75" style="755" customWidth="1"/>
    <x:col min="3844" max="3845" width="19.25" style="755" bestFit="1" customWidth="1"/>
    <x:col min="3846" max="3846" width="15.875" style="755" bestFit="1" customWidth="1"/>
    <x:col min="3847" max="3850" width="15" style="755" bestFit="1" customWidth="1"/>
    <x:col min="3851" max="3851" width="15.875" style="755" bestFit="1" customWidth="1"/>
    <x:col min="3852" max="3852" width="15" style="755" customWidth="1"/>
    <x:col min="3853" max="3853" width="20" style="755" customWidth="1"/>
    <x:col min="3854" max="3854" width="20" style="755" bestFit="1" customWidth="1"/>
    <x:col min="3855" max="3855" width="18.75" style="755" bestFit="1" customWidth="1"/>
    <x:col min="3856" max="3856" width="14.625" style="755" bestFit="1" customWidth="1"/>
    <x:col min="3857" max="3857" width="12.375" style="755" bestFit="1" customWidth="1"/>
    <x:col min="3858" max="3858" width="22.625" style="755" bestFit="1" customWidth="1"/>
    <x:col min="3859" max="3860" width="15.625" style="755" bestFit="1" customWidth="1"/>
    <x:col min="3861" max="3869" width="9" style="755"/>
    <x:col min="3870" max="3870" width="10.625" style="755" bestFit="1" customWidth="1"/>
    <x:col min="3871" max="4096" width="9" style="755"/>
    <x:col min="4097" max="4097" width="2.125" style="755" customWidth="1"/>
    <x:col min="4098" max="4098" width="2.5" style="755" customWidth="1"/>
    <x:col min="4099" max="4099" width="19.75" style="755" customWidth="1"/>
    <x:col min="4100" max="4101" width="19.25" style="755" bestFit="1" customWidth="1"/>
    <x:col min="4102" max="4102" width="15.875" style="755" bestFit="1" customWidth="1"/>
    <x:col min="4103" max="4106" width="15" style="755" bestFit="1" customWidth="1"/>
    <x:col min="4107" max="4107" width="15.875" style="755" bestFit="1" customWidth="1"/>
    <x:col min="4108" max="4108" width="15" style="755" customWidth="1"/>
    <x:col min="4109" max="4109" width="20" style="755" customWidth="1"/>
    <x:col min="4110" max="4110" width="20" style="755" bestFit="1" customWidth="1"/>
    <x:col min="4111" max="4111" width="18.75" style="755" bestFit="1" customWidth="1"/>
    <x:col min="4112" max="4112" width="14.625" style="755" bestFit="1" customWidth="1"/>
    <x:col min="4113" max="4113" width="12.375" style="755" bestFit="1" customWidth="1"/>
    <x:col min="4114" max="4114" width="22.625" style="755" bestFit="1" customWidth="1"/>
    <x:col min="4115" max="4116" width="15.625" style="755" bestFit="1" customWidth="1"/>
    <x:col min="4117" max="4125" width="9" style="755"/>
    <x:col min="4126" max="4126" width="10.625" style="755" bestFit="1" customWidth="1"/>
    <x:col min="4127" max="4352" width="9" style="755"/>
    <x:col min="4353" max="4353" width="2.125" style="755" customWidth="1"/>
    <x:col min="4354" max="4354" width="2.5" style="755" customWidth="1"/>
    <x:col min="4355" max="4355" width="19.75" style="755" customWidth="1"/>
    <x:col min="4356" max="4357" width="19.25" style="755" bestFit="1" customWidth="1"/>
    <x:col min="4358" max="4358" width="15.875" style="755" bestFit="1" customWidth="1"/>
    <x:col min="4359" max="4362" width="15" style="755" bestFit="1" customWidth="1"/>
    <x:col min="4363" max="4363" width="15.875" style="755" bestFit="1" customWidth="1"/>
    <x:col min="4364" max="4364" width="15" style="755" customWidth="1"/>
    <x:col min="4365" max="4365" width="20" style="755" customWidth="1"/>
    <x:col min="4366" max="4366" width="20" style="755" bestFit="1" customWidth="1"/>
    <x:col min="4367" max="4367" width="18.75" style="755" bestFit="1" customWidth="1"/>
    <x:col min="4368" max="4368" width="14.625" style="755" bestFit="1" customWidth="1"/>
    <x:col min="4369" max="4369" width="12.375" style="755" bestFit="1" customWidth="1"/>
    <x:col min="4370" max="4370" width="22.625" style="755" bestFit="1" customWidth="1"/>
    <x:col min="4371" max="4372" width="15.625" style="755" bestFit="1" customWidth="1"/>
    <x:col min="4373" max="4381" width="9" style="755"/>
    <x:col min="4382" max="4382" width="10.625" style="755" bestFit="1" customWidth="1"/>
    <x:col min="4383" max="4608" width="9" style="755"/>
    <x:col min="4609" max="4609" width="2.125" style="755" customWidth="1"/>
    <x:col min="4610" max="4610" width="2.5" style="755" customWidth="1"/>
    <x:col min="4611" max="4611" width="19.75" style="755" customWidth="1"/>
    <x:col min="4612" max="4613" width="19.25" style="755" bestFit="1" customWidth="1"/>
    <x:col min="4614" max="4614" width="15.875" style="755" bestFit="1" customWidth="1"/>
    <x:col min="4615" max="4618" width="15" style="755" bestFit="1" customWidth="1"/>
    <x:col min="4619" max="4619" width="15.875" style="755" bestFit="1" customWidth="1"/>
    <x:col min="4620" max="4620" width="15" style="755" customWidth="1"/>
    <x:col min="4621" max="4621" width="20" style="755" customWidth="1"/>
    <x:col min="4622" max="4622" width="20" style="755" bestFit="1" customWidth="1"/>
    <x:col min="4623" max="4623" width="18.75" style="755" bestFit="1" customWidth="1"/>
    <x:col min="4624" max="4624" width="14.625" style="755" bestFit="1" customWidth="1"/>
    <x:col min="4625" max="4625" width="12.375" style="755" bestFit="1" customWidth="1"/>
    <x:col min="4626" max="4626" width="22.625" style="755" bestFit="1" customWidth="1"/>
    <x:col min="4627" max="4628" width="15.625" style="755" bestFit="1" customWidth="1"/>
    <x:col min="4629" max="4637" width="9" style="755"/>
    <x:col min="4638" max="4638" width="10.625" style="755" bestFit="1" customWidth="1"/>
    <x:col min="4639" max="4864" width="9" style="755"/>
    <x:col min="4865" max="4865" width="2.125" style="755" customWidth="1"/>
    <x:col min="4866" max="4866" width="2.5" style="755" customWidth="1"/>
    <x:col min="4867" max="4867" width="19.75" style="755" customWidth="1"/>
    <x:col min="4868" max="4869" width="19.25" style="755" bestFit="1" customWidth="1"/>
    <x:col min="4870" max="4870" width="15.875" style="755" bestFit="1" customWidth="1"/>
    <x:col min="4871" max="4874" width="15" style="755" bestFit="1" customWidth="1"/>
    <x:col min="4875" max="4875" width="15.875" style="755" bestFit="1" customWidth="1"/>
    <x:col min="4876" max="4876" width="15" style="755" customWidth="1"/>
    <x:col min="4877" max="4877" width="20" style="755" customWidth="1"/>
    <x:col min="4878" max="4878" width="20" style="755" bestFit="1" customWidth="1"/>
    <x:col min="4879" max="4879" width="18.75" style="755" bestFit="1" customWidth="1"/>
    <x:col min="4880" max="4880" width="14.625" style="755" bestFit="1" customWidth="1"/>
    <x:col min="4881" max="4881" width="12.375" style="755" bestFit="1" customWidth="1"/>
    <x:col min="4882" max="4882" width="22.625" style="755" bestFit="1" customWidth="1"/>
    <x:col min="4883" max="4884" width="15.625" style="755" bestFit="1" customWidth="1"/>
    <x:col min="4885" max="4893" width="9" style="755"/>
    <x:col min="4894" max="4894" width="10.625" style="755" bestFit="1" customWidth="1"/>
    <x:col min="4895" max="5120" width="9" style="755"/>
    <x:col min="5121" max="5121" width="2.125" style="755" customWidth="1"/>
    <x:col min="5122" max="5122" width="2.5" style="755" customWidth="1"/>
    <x:col min="5123" max="5123" width="19.75" style="755" customWidth="1"/>
    <x:col min="5124" max="5125" width="19.25" style="755" bestFit="1" customWidth="1"/>
    <x:col min="5126" max="5126" width="15.875" style="755" bestFit="1" customWidth="1"/>
    <x:col min="5127" max="5130" width="15" style="755" bestFit="1" customWidth="1"/>
    <x:col min="5131" max="5131" width="15.875" style="755" bestFit="1" customWidth="1"/>
    <x:col min="5132" max="5132" width="15" style="755" customWidth="1"/>
    <x:col min="5133" max="5133" width="20" style="755" customWidth="1"/>
    <x:col min="5134" max="5134" width="20" style="755" bestFit="1" customWidth="1"/>
    <x:col min="5135" max="5135" width="18.75" style="755" bestFit="1" customWidth="1"/>
    <x:col min="5136" max="5136" width="14.625" style="755" bestFit="1" customWidth="1"/>
    <x:col min="5137" max="5137" width="12.375" style="755" bestFit="1" customWidth="1"/>
    <x:col min="5138" max="5138" width="22.625" style="755" bestFit="1" customWidth="1"/>
    <x:col min="5139" max="5140" width="15.625" style="755" bestFit="1" customWidth="1"/>
    <x:col min="5141" max="5149" width="9" style="755"/>
    <x:col min="5150" max="5150" width="10.625" style="755" bestFit="1" customWidth="1"/>
    <x:col min="5151" max="5376" width="9" style="755"/>
    <x:col min="5377" max="5377" width="2.125" style="755" customWidth="1"/>
    <x:col min="5378" max="5378" width="2.5" style="755" customWidth="1"/>
    <x:col min="5379" max="5379" width="19.75" style="755" customWidth="1"/>
    <x:col min="5380" max="5381" width="19.25" style="755" bestFit="1" customWidth="1"/>
    <x:col min="5382" max="5382" width="15.875" style="755" bestFit="1" customWidth="1"/>
    <x:col min="5383" max="5386" width="15" style="755" bestFit="1" customWidth="1"/>
    <x:col min="5387" max="5387" width="15.875" style="755" bestFit="1" customWidth="1"/>
    <x:col min="5388" max="5388" width="15" style="755" customWidth="1"/>
    <x:col min="5389" max="5389" width="20" style="755" customWidth="1"/>
    <x:col min="5390" max="5390" width="20" style="755" bestFit="1" customWidth="1"/>
    <x:col min="5391" max="5391" width="18.75" style="755" bestFit="1" customWidth="1"/>
    <x:col min="5392" max="5392" width="14.625" style="755" bestFit="1" customWidth="1"/>
    <x:col min="5393" max="5393" width="12.375" style="755" bestFit="1" customWidth="1"/>
    <x:col min="5394" max="5394" width="22.625" style="755" bestFit="1" customWidth="1"/>
    <x:col min="5395" max="5396" width="15.625" style="755" bestFit="1" customWidth="1"/>
    <x:col min="5397" max="5405" width="9" style="755"/>
    <x:col min="5406" max="5406" width="10.625" style="755" bestFit="1" customWidth="1"/>
    <x:col min="5407" max="5632" width="9" style="755"/>
    <x:col min="5633" max="5633" width="2.125" style="755" customWidth="1"/>
    <x:col min="5634" max="5634" width="2.5" style="755" customWidth="1"/>
    <x:col min="5635" max="5635" width="19.75" style="755" customWidth="1"/>
    <x:col min="5636" max="5637" width="19.25" style="755" bestFit="1" customWidth="1"/>
    <x:col min="5638" max="5638" width="15.875" style="755" bestFit="1" customWidth="1"/>
    <x:col min="5639" max="5642" width="15" style="755" bestFit="1" customWidth="1"/>
    <x:col min="5643" max="5643" width="15.875" style="755" bestFit="1" customWidth="1"/>
    <x:col min="5644" max="5644" width="15" style="755" customWidth="1"/>
    <x:col min="5645" max="5645" width="20" style="755" customWidth="1"/>
    <x:col min="5646" max="5646" width="20" style="755" bestFit="1" customWidth="1"/>
    <x:col min="5647" max="5647" width="18.75" style="755" bestFit="1" customWidth="1"/>
    <x:col min="5648" max="5648" width="14.625" style="755" bestFit="1" customWidth="1"/>
    <x:col min="5649" max="5649" width="12.375" style="755" bestFit="1" customWidth="1"/>
    <x:col min="5650" max="5650" width="22.625" style="755" bestFit="1" customWidth="1"/>
    <x:col min="5651" max="5652" width="15.625" style="755" bestFit="1" customWidth="1"/>
    <x:col min="5653" max="5661" width="9" style="755"/>
    <x:col min="5662" max="5662" width="10.625" style="755" bestFit="1" customWidth="1"/>
    <x:col min="5663" max="5888" width="9" style="755"/>
    <x:col min="5889" max="5889" width="2.125" style="755" customWidth="1"/>
    <x:col min="5890" max="5890" width="2.5" style="755" customWidth="1"/>
    <x:col min="5891" max="5891" width="19.75" style="755" customWidth="1"/>
    <x:col min="5892" max="5893" width="19.25" style="755" bestFit="1" customWidth="1"/>
    <x:col min="5894" max="5894" width="15.875" style="755" bestFit="1" customWidth="1"/>
    <x:col min="5895" max="5898" width="15" style="755" bestFit="1" customWidth="1"/>
    <x:col min="5899" max="5899" width="15.875" style="755" bestFit="1" customWidth="1"/>
    <x:col min="5900" max="5900" width="15" style="755" customWidth="1"/>
    <x:col min="5901" max="5901" width="20" style="755" customWidth="1"/>
    <x:col min="5902" max="5902" width="20" style="755" bestFit="1" customWidth="1"/>
    <x:col min="5903" max="5903" width="18.75" style="755" bestFit="1" customWidth="1"/>
    <x:col min="5904" max="5904" width="14.625" style="755" bestFit="1" customWidth="1"/>
    <x:col min="5905" max="5905" width="12.375" style="755" bestFit="1" customWidth="1"/>
    <x:col min="5906" max="5906" width="22.625" style="755" bestFit="1" customWidth="1"/>
    <x:col min="5907" max="5908" width="15.625" style="755" bestFit="1" customWidth="1"/>
    <x:col min="5909" max="5917" width="9" style="755"/>
    <x:col min="5918" max="5918" width="10.625" style="755" bestFit="1" customWidth="1"/>
    <x:col min="5919" max="6144" width="9" style="755"/>
    <x:col min="6145" max="6145" width="2.125" style="755" customWidth="1"/>
    <x:col min="6146" max="6146" width="2.5" style="755" customWidth="1"/>
    <x:col min="6147" max="6147" width="19.75" style="755" customWidth="1"/>
    <x:col min="6148" max="6149" width="19.25" style="755" bestFit="1" customWidth="1"/>
    <x:col min="6150" max="6150" width="15.875" style="755" bestFit="1" customWidth="1"/>
    <x:col min="6151" max="6154" width="15" style="755" bestFit="1" customWidth="1"/>
    <x:col min="6155" max="6155" width="15.875" style="755" bestFit="1" customWidth="1"/>
    <x:col min="6156" max="6156" width="15" style="755" customWidth="1"/>
    <x:col min="6157" max="6157" width="20" style="755" customWidth="1"/>
    <x:col min="6158" max="6158" width="20" style="755" bestFit="1" customWidth="1"/>
    <x:col min="6159" max="6159" width="18.75" style="755" bestFit="1" customWidth="1"/>
    <x:col min="6160" max="6160" width="14.625" style="755" bestFit="1" customWidth="1"/>
    <x:col min="6161" max="6161" width="12.375" style="755" bestFit="1" customWidth="1"/>
    <x:col min="6162" max="6162" width="22.625" style="755" bestFit="1" customWidth="1"/>
    <x:col min="6163" max="6164" width="15.625" style="755" bestFit="1" customWidth="1"/>
    <x:col min="6165" max="6173" width="9" style="755"/>
    <x:col min="6174" max="6174" width="10.625" style="755" bestFit="1" customWidth="1"/>
    <x:col min="6175" max="6400" width="9" style="755"/>
    <x:col min="6401" max="6401" width="2.125" style="755" customWidth="1"/>
    <x:col min="6402" max="6402" width="2.5" style="755" customWidth="1"/>
    <x:col min="6403" max="6403" width="19.75" style="755" customWidth="1"/>
    <x:col min="6404" max="6405" width="19.25" style="755" bestFit="1" customWidth="1"/>
    <x:col min="6406" max="6406" width="15.875" style="755" bestFit="1" customWidth="1"/>
    <x:col min="6407" max="6410" width="15" style="755" bestFit="1" customWidth="1"/>
    <x:col min="6411" max="6411" width="15.875" style="755" bestFit="1" customWidth="1"/>
    <x:col min="6412" max="6412" width="15" style="755" customWidth="1"/>
    <x:col min="6413" max="6413" width="20" style="755" customWidth="1"/>
    <x:col min="6414" max="6414" width="20" style="755" bestFit="1" customWidth="1"/>
    <x:col min="6415" max="6415" width="18.75" style="755" bestFit="1" customWidth="1"/>
    <x:col min="6416" max="6416" width="14.625" style="755" bestFit="1" customWidth="1"/>
    <x:col min="6417" max="6417" width="12.375" style="755" bestFit="1" customWidth="1"/>
    <x:col min="6418" max="6418" width="22.625" style="755" bestFit="1" customWidth="1"/>
    <x:col min="6419" max="6420" width="15.625" style="755" bestFit="1" customWidth="1"/>
    <x:col min="6421" max="6429" width="9" style="755"/>
    <x:col min="6430" max="6430" width="10.625" style="755" bestFit="1" customWidth="1"/>
    <x:col min="6431" max="6656" width="9" style="755"/>
    <x:col min="6657" max="6657" width="2.125" style="755" customWidth="1"/>
    <x:col min="6658" max="6658" width="2.5" style="755" customWidth="1"/>
    <x:col min="6659" max="6659" width="19.75" style="755" customWidth="1"/>
    <x:col min="6660" max="6661" width="19.25" style="755" bestFit="1" customWidth="1"/>
    <x:col min="6662" max="6662" width="15.875" style="755" bestFit="1" customWidth="1"/>
    <x:col min="6663" max="6666" width="15" style="755" bestFit="1" customWidth="1"/>
    <x:col min="6667" max="6667" width="15.875" style="755" bestFit="1" customWidth="1"/>
    <x:col min="6668" max="6668" width="15" style="755" customWidth="1"/>
    <x:col min="6669" max="6669" width="20" style="755" customWidth="1"/>
    <x:col min="6670" max="6670" width="20" style="755" bestFit="1" customWidth="1"/>
    <x:col min="6671" max="6671" width="18.75" style="755" bestFit="1" customWidth="1"/>
    <x:col min="6672" max="6672" width="14.625" style="755" bestFit="1" customWidth="1"/>
    <x:col min="6673" max="6673" width="12.375" style="755" bestFit="1" customWidth="1"/>
    <x:col min="6674" max="6674" width="22.625" style="755" bestFit="1" customWidth="1"/>
    <x:col min="6675" max="6676" width="15.625" style="755" bestFit="1" customWidth="1"/>
    <x:col min="6677" max="6685" width="9" style="755"/>
    <x:col min="6686" max="6686" width="10.625" style="755" bestFit="1" customWidth="1"/>
    <x:col min="6687" max="6912" width="9" style="755"/>
    <x:col min="6913" max="6913" width="2.125" style="755" customWidth="1"/>
    <x:col min="6914" max="6914" width="2.5" style="755" customWidth="1"/>
    <x:col min="6915" max="6915" width="19.75" style="755" customWidth="1"/>
    <x:col min="6916" max="6917" width="19.25" style="755" bestFit="1" customWidth="1"/>
    <x:col min="6918" max="6918" width="15.875" style="755" bestFit="1" customWidth="1"/>
    <x:col min="6919" max="6922" width="15" style="755" bestFit="1" customWidth="1"/>
    <x:col min="6923" max="6923" width="15.875" style="755" bestFit="1" customWidth="1"/>
    <x:col min="6924" max="6924" width="15" style="755" customWidth="1"/>
    <x:col min="6925" max="6925" width="20" style="755" customWidth="1"/>
    <x:col min="6926" max="6926" width="20" style="755" bestFit="1" customWidth="1"/>
    <x:col min="6927" max="6927" width="18.75" style="755" bestFit="1" customWidth="1"/>
    <x:col min="6928" max="6928" width="14.625" style="755" bestFit="1" customWidth="1"/>
    <x:col min="6929" max="6929" width="12.375" style="755" bestFit="1" customWidth="1"/>
    <x:col min="6930" max="6930" width="22.625" style="755" bestFit="1" customWidth="1"/>
    <x:col min="6931" max="6932" width="15.625" style="755" bestFit="1" customWidth="1"/>
    <x:col min="6933" max="6941" width="9" style="755"/>
    <x:col min="6942" max="6942" width="10.625" style="755" bestFit="1" customWidth="1"/>
    <x:col min="6943" max="7168" width="9" style="755"/>
    <x:col min="7169" max="7169" width="2.125" style="755" customWidth="1"/>
    <x:col min="7170" max="7170" width="2.5" style="755" customWidth="1"/>
    <x:col min="7171" max="7171" width="19.75" style="755" customWidth="1"/>
    <x:col min="7172" max="7173" width="19.25" style="755" bestFit="1" customWidth="1"/>
    <x:col min="7174" max="7174" width="15.875" style="755" bestFit="1" customWidth="1"/>
    <x:col min="7175" max="7178" width="15" style="755" bestFit="1" customWidth="1"/>
    <x:col min="7179" max="7179" width="15.875" style="755" bestFit="1" customWidth="1"/>
    <x:col min="7180" max="7180" width="15" style="755" customWidth="1"/>
    <x:col min="7181" max="7181" width="20" style="755" customWidth="1"/>
    <x:col min="7182" max="7182" width="20" style="755" bestFit="1" customWidth="1"/>
    <x:col min="7183" max="7183" width="18.75" style="755" bestFit="1" customWidth="1"/>
    <x:col min="7184" max="7184" width="14.625" style="755" bestFit="1" customWidth="1"/>
    <x:col min="7185" max="7185" width="12.375" style="755" bestFit="1" customWidth="1"/>
    <x:col min="7186" max="7186" width="22.625" style="755" bestFit="1" customWidth="1"/>
    <x:col min="7187" max="7188" width="15.625" style="755" bestFit="1" customWidth="1"/>
    <x:col min="7189" max="7197" width="9" style="755"/>
    <x:col min="7198" max="7198" width="10.625" style="755" bestFit="1" customWidth="1"/>
    <x:col min="7199" max="7424" width="9" style="755"/>
    <x:col min="7425" max="7425" width="2.125" style="755" customWidth="1"/>
    <x:col min="7426" max="7426" width="2.5" style="755" customWidth="1"/>
    <x:col min="7427" max="7427" width="19.75" style="755" customWidth="1"/>
    <x:col min="7428" max="7429" width="19.25" style="755" bestFit="1" customWidth="1"/>
    <x:col min="7430" max="7430" width="15.875" style="755" bestFit="1" customWidth="1"/>
    <x:col min="7431" max="7434" width="15" style="755" bestFit="1" customWidth="1"/>
    <x:col min="7435" max="7435" width="15.875" style="755" bestFit="1" customWidth="1"/>
    <x:col min="7436" max="7436" width="15" style="755" customWidth="1"/>
    <x:col min="7437" max="7437" width="20" style="755" customWidth="1"/>
    <x:col min="7438" max="7438" width="20" style="755" bestFit="1" customWidth="1"/>
    <x:col min="7439" max="7439" width="18.75" style="755" bestFit="1" customWidth="1"/>
    <x:col min="7440" max="7440" width="14.625" style="755" bestFit="1" customWidth="1"/>
    <x:col min="7441" max="7441" width="12.375" style="755" bestFit="1" customWidth="1"/>
    <x:col min="7442" max="7442" width="22.625" style="755" bestFit="1" customWidth="1"/>
    <x:col min="7443" max="7444" width="15.625" style="755" bestFit="1" customWidth="1"/>
    <x:col min="7445" max="7453" width="9" style="755"/>
    <x:col min="7454" max="7454" width="10.625" style="755" bestFit="1" customWidth="1"/>
    <x:col min="7455" max="7680" width="9" style="755"/>
    <x:col min="7681" max="7681" width="2.125" style="755" customWidth="1"/>
    <x:col min="7682" max="7682" width="2.5" style="755" customWidth="1"/>
    <x:col min="7683" max="7683" width="19.75" style="755" customWidth="1"/>
    <x:col min="7684" max="7685" width="19.25" style="755" bestFit="1" customWidth="1"/>
    <x:col min="7686" max="7686" width="15.875" style="755" bestFit="1" customWidth="1"/>
    <x:col min="7687" max="7690" width="15" style="755" bestFit="1" customWidth="1"/>
    <x:col min="7691" max="7691" width="15.875" style="755" bestFit="1" customWidth="1"/>
    <x:col min="7692" max="7692" width="15" style="755" customWidth="1"/>
    <x:col min="7693" max="7693" width="20" style="755" customWidth="1"/>
    <x:col min="7694" max="7694" width="20" style="755" bestFit="1" customWidth="1"/>
    <x:col min="7695" max="7695" width="18.75" style="755" bestFit="1" customWidth="1"/>
    <x:col min="7696" max="7696" width="14.625" style="755" bestFit="1" customWidth="1"/>
    <x:col min="7697" max="7697" width="12.375" style="755" bestFit="1" customWidth="1"/>
    <x:col min="7698" max="7698" width="22.625" style="755" bestFit="1" customWidth="1"/>
    <x:col min="7699" max="7700" width="15.625" style="755" bestFit="1" customWidth="1"/>
    <x:col min="7701" max="7709" width="9" style="755"/>
    <x:col min="7710" max="7710" width="10.625" style="755" bestFit="1" customWidth="1"/>
    <x:col min="7711" max="7936" width="9" style="755"/>
    <x:col min="7937" max="7937" width="2.125" style="755" customWidth="1"/>
    <x:col min="7938" max="7938" width="2.5" style="755" customWidth="1"/>
    <x:col min="7939" max="7939" width="19.75" style="755" customWidth="1"/>
    <x:col min="7940" max="7941" width="19.25" style="755" bestFit="1" customWidth="1"/>
    <x:col min="7942" max="7942" width="15.875" style="755" bestFit="1" customWidth="1"/>
    <x:col min="7943" max="7946" width="15" style="755" bestFit="1" customWidth="1"/>
    <x:col min="7947" max="7947" width="15.875" style="755" bestFit="1" customWidth="1"/>
    <x:col min="7948" max="7948" width="15" style="755" customWidth="1"/>
    <x:col min="7949" max="7949" width="20" style="755" customWidth="1"/>
    <x:col min="7950" max="7950" width="20" style="755" bestFit="1" customWidth="1"/>
    <x:col min="7951" max="7951" width="18.75" style="755" bestFit="1" customWidth="1"/>
    <x:col min="7952" max="7952" width="14.625" style="755" bestFit="1" customWidth="1"/>
    <x:col min="7953" max="7953" width="12.375" style="755" bestFit="1" customWidth="1"/>
    <x:col min="7954" max="7954" width="22.625" style="755" bestFit="1" customWidth="1"/>
    <x:col min="7955" max="7956" width="15.625" style="755" bestFit="1" customWidth="1"/>
    <x:col min="7957" max="7965" width="9" style="755"/>
    <x:col min="7966" max="7966" width="10.625" style="755" bestFit="1" customWidth="1"/>
    <x:col min="7967" max="8192" width="9" style="755"/>
    <x:col min="8193" max="8193" width="2.125" style="755" customWidth="1"/>
    <x:col min="8194" max="8194" width="2.5" style="755" customWidth="1"/>
    <x:col min="8195" max="8195" width="19.75" style="755" customWidth="1"/>
    <x:col min="8196" max="8197" width="19.25" style="755" bestFit="1" customWidth="1"/>
    <x:col min="8198" max="8198" width="15.875" style="755" bestFit="1" customWidth="1"/>
    <x:col min="8199" max="8202" width="15" style="755" bestFit="1" customWidth="1"/>
    <x:col min="8203" max="8203" width="15.875" style="755" bestFit="1" customWidth="1"/>
    <x:col min="8204" max="8204" width="15" style="755" customWidth="1"/>
    <x:col min="8205" max="8205" width="20" style="755" customWidth="1"/>
    <x:col min="8206" max="8206" width="20" style="755" bestFit="1" customWidth="1"/>
    <x:col min="8207" max="8207" width="18.75" style="755" bestFit="1" customWidth="1"/>
    <x:col min="8208" max="8208" width="14.625" style="755" bestFit="1" customWidth="1"/>
    <x:col min="8209" max="8209" width="12.375" style="755" bestFit="1" customWidth="1"/>
    <x:col min="8210" max="8210" width="22.625" style="755" bestFit="1" customWidth="1"/>
    <x:col min="8211" max="8212" width="15.625" style="755" bestFit="1" customWidth="1"/>
    <x:col min="8213" max="8221" width="9" style="755"/>
    <x:col min="8222" max="8222" width="10.625" style="755" bestFit="1" customWidth="1"/>
    <x:col min="8223" max="8448" width="9" style="755"/>
    <x:col min="8449" max="8449" width="2.125" style="755" customWidth="1"/>
    <x:col min="8450" max="8450" width="2.5" style="755" customWidth="1"/>
    <x:col min="8451" max="8451" width="19.75" style="755" customWidth="1"/>
    <x:col min="8452" max="8453" width="19.25" style="755" bestFit="1" customWidth="1"/>
    <x:col min="8454" max="8454" width="15.875" style="755" bestFit="1" customWidth="1"/>
    <x:col min="8455" max="8458" width="15" style="755" bestFit="1" customWidth="1"/>
    <x:col min="8459" max="8459" width="15.875" style="755" bestFit="1" customWidth="1"/>
    <x:col min="8460" max="8460" width="15" style="755" customWidth="1"/>
    <x:col min="8461" max="8461" width="20" style="755" customWidth="1"/>
    <x:col min="8462" max="8462" width="20" style="755" bestFit="1" customWidth="1"/>
    <x:col min="8463" max="8463" width="18.75" style="755" bestFit="1" customWidth="1"/>
    <x:col min="8464" max="8464" width="14.625" style="755" bestFit="1" customWidth="1"/>
    <x:col min="8465" max="8465" width="12.375" style="755" bestFit="1" customWidth="1"/>
    <x:col min="8466" max="8466" width="22.625" style="755" bestFit="1" customWidth="1"/>
    <x:col min="8467" max="8468" width="15.625" style="755" bestFit="1" customWidth="1"/>
    <x:col min="8469" max="8477" width="9" style="755"/>
    <x:col min="8478" max="8478" width="10.625" style="755" bestFit="1" customWidth="1"/>
    <x:col min="8479" max="8704" width="9" style="755"/>
    <x:col min="8705" max="8705" width="2.125" style="755" customWidth="1"/>
    <x:col min="8706" max="8706" width="2.5" style="755" customWidth="1"/>
    <x:col min="8707" max="8707" width="19.75" style="755" customWidth="1"/>
    <x:col min="8708" max="8709" width="19.25" style="755" bestFit="1" customWidth="1"/>
    <x:col min="8710" max="8710" width="15.875" style="755" bestFit="1" customWidth="1"/>
    <x:col min="8711" max="8714" width="15" style="755" bestFit="1" customWidth="1"/>
    <x:col min="8715" max="8715" width="15.875" style="755" bestFit="1" customWidth="1"/>
    <x:col min="8716" max="8716" width="15" style="755" customWidth="1"/>
    <x:col min="8717" max="8717" width="20" style="755" customWidth="1"/>
    <x:col min="8718" max="8718" width="20" style="755" bestFit="1" customWidth="1"/>
    <x:col min="8719" max="8719" width="18.75" style="755" bestFit="1" customWidth="1"/>
    <x:col min="8720" max="8720" width="14.625" style="755" bestFit="1" customWidth="1"/>
    <x:col min="8721" max="8721" width="12.375" style="755" bestFit="1" customWidth="1"/>
    <x:col min="8722" max="8722" width="22.625" style="755" bestFit="1" customWidth="1"/>
    <x:col min="8723" max="8724" width="15.625" style="755" bestFit="1" customWidth="1"/>
    <x:col min="8725" max="8733" width="9" style="755"/>
    <x:col min="8734" max="8734" width="10.625" style="755" bestFit="1" customWidth="1"/>
    <x:col min="8735" max="8960" width="9" style="755"/>
    <x:col min="8961" max="8961" width="2.125" style="755" customWidth="1"/>
    <x:col min="8962" max="8962" width="2.5" style="755" customWidth="1"/>
    <x:col min="8963" max="8963" width="19.75" style="755" customWidth="1"/>
    <x:col min="8964" max="8965" width="19.25" style="755" bestFit="1" customWidth="1"/>
    <x:col min="8966" max="8966" width="15.875" style="755" bestFit="1" customWidth="1"/>
    <x:col min="8967" max="8970" width="15" style="755" bestFit="1" customWidth="1"/>
    <x:col min="8971" max="8971" width="15.875" style="755" bestFit="1" customWidth="1"/>
    <x:col min="8972" max="8972" width="15" style="755" customWidth="1"/>
    <x:col min="8973" max="8973" width="20" style="755" customWidth="1"/>
    <x:col min="8974" max="8974" width="20" style="755" bestFit="1" customWidth="1"/>
    <x:col min="8975" max="8975" width="18.75" style="755" bestFit="1" customWidth="1"/>
    <x:col min="8976" max="8976" width="14.625" style="755" bestFit="1" customWidth="1"/>
    <x:col min="8977" max="8977" width="12.375" style="755" bestFit="1" customWidth="1"/>
    <x:col min="8978" max="8978" width="22.625" style="755" bestFit="1" customWidth="1"/>
    <x:col min="8979" max="8980" width="15.625" style="755" bestFit="1" customWidth="1"/>
    <x:col min="8981" max="8989" width="9" style="755"/>
    <x:col min="8990" max="8990" width="10.625" style="755" bestFit="1" customWidth="1"/>
    <x:col min="8991" max="9216" width="9" style="755"/>
    <x:col min="9217" max="9217" width="2.125" style="755" customWidth="1"/>
    <x:col min="9218" max="9218" width="2.5" style="755" customWidth="1"/>
    <x:col min="9219" max="9219" width="19.75" style="755" customWidth="1"/>
    <x:col min="9220" max="9221" width="19.25" style="755" bestFit="1" customWidth="1"/>
    <x:col min="9222" max="9222" width="15.875" style="755" bestFit="1" customWidth="1"/>
    <x:col min="9223" max="9226" width="15" style="755" bestFit="1" customWidth="1"/>
    <x:col min="9227" max="9227" width="15.875" style="755" bestFit="1" customWidth="1"/>
    <x:col min="9228" max="9228" width="15" style="755" customWidth="1"/>
    <x:col min="9229" max="9229" width="20" style="755" customWidth="1"/>
    <x:col min="9230" max="9230" width="20" style="755" bestFit="1" customWidth="1"/>
    <x:col min="9231" max="9231" width="18.75" style="755" bestFit="1" customWidth="1"/>
    <x:col min="9232" max="9232" width="14.625" style="755" bestFit="1" customWidth="1"/>
    <x:col min="9233" max="9233" width="12.375" style="755" bestFit="1" customWidth="1"/>
    <x:col min="9234" max="9234" width="22.625" style="755" bestFit="1" customWidth="1"/>
    <x:col min="9235" max="9236" width="15.625" style="755" bestFit="1" customWidth="1"/>
    <x:col min="9237" max="9245" width="9" style="755"/>
    <x:col min="9246" max="9246" width="10.625" style="755" bestFit="1" customWidth="1"/>
    <x:col min="9247" max="9472" width="9" style="755"/>
    <x:col min="9473" max="9473" width="2.125" style="755" customWidth="1"/>
    <x:col min="9474" max="9474" width="2.5" style="755" customWidth="1"/>
    <x:col min="9475" max="9475" width="19.75" style="755" customWidth="1"/>
    <x:col min="9476" max="9477" width="19.25" style="755" bestFit="1" customWidth="1"/>
    <x:col min="9478" max="9478" width="15.875" style="755" bestFit="1" customWidth="1"/>
    <x:col min="9479" max="9482" width="15" style="755" bestFit="1" customWidth="1"/>
    <x:col min="9483" max="9483" width="15.875" style="755" bestFit="1" customWidth="1"/>
    <x:col min="9484" max="9484" width="15" style="755" customWidth="1"/>
    <x:col min="9485" max="9485" width="20" style="755" customWidth="1"/>
    <x:col min="9486" max="9486" width="20" style="755" bestFit="1" customWidth="1"/>
    <x:col min="9487" max="9487" width="18.75" style="755" bestFit="1" customWidth="1"/>
    <x:col min="9488" max="9488" width="14.625" style="755" bestFit="1" customWidth="1"/>
    <x:col min="9489" max="9489" width="12.375" style="755" bestFit="1" customWidth="1"/>
    <x:col min="9490" max="9490" width="22.625" style="755" bestFit="1" customWidth="1"/>
    <x:col min="9491" max="9492" width="15.625" style="755" bestFit="1" customWidth="1"/>
    <x:col min="9493" max="9501" width="9" style="755"/>
    <x:col min="9502" max="9502" width="10.625" style="755" bestFit="1" customWidth="1"/>
    <x:col min="9503" max="9728" width="9" style="755"/>
    <x:col min="9729" max="9729" width="2.125" style="755" customWidth="1"/>
    <x:col min="9730" max="9730" width="2.5" style="755" customWidth="1"/>
    <x:col min="9731" max="9731" width="19.75" style="755" customWidth="1"/>
    <x:col min="9732" max="9733" width="19.25" style="755" bestFit="1" customWidth="1"/>
    <x:col min="9734" max="9734" width="15.875" style="755" bestFit="1" customWidth="1"/>
    <x:col min="9735" max="9738" width="15" style="755" bestFit="1" customWidth="1"/>
    <x:col min="9739" max="9739" width="15.875" style="755" bestFit="1" customWidth="1"/>
    <x:col min="9740" max="9740" width="15" style="755" customWidth="1"/>
    <x:col min="9741" max="9741" width="20" style="755" customWidth="1"/>
    <x:col min="9742" max="9742" width="20" style="755" bestFit="1" customWidth="1"/>
    <x:col min="9743" max="9743" width="18.75" style="755" bestFit="1" customWidth="1"/>
    <x:col min="9744" max="9744" width="14.625" style="755" bestFit="1" customWidth="1"/>
    <x:col min="9745" max="9745" width="12.375" style="755" bestFit="1" customWidth="1"/>
    <x:col min="9746" max="9746" width="22.625" style="755" bestFit="1" customWidth="1"/>
    <x:col min="9747" max="9748" width="15.625" style="755" bestFit="1" customWidth="1"/>
    <x:col min="9749" max="9757" width="9" style="755"/>
    <x:col min="9758" max="9758" width="10.625" style="755" bestFit="1" customWidth="1"/>
    <x:col min="9759" max="9984" width="9" style="755"/>
    <x:col min="9985" max="9985" width="2.125" style="755" customWidth="1"/>
    <x:col min="9986" max="9986" width="2.5" style="755" customWidth="1"/>
    <x:col min="9987" max="9987" width="19.75" style="755" customWidth="1"/>
    <x:col min="9988" max="9989" width="19.25" style="755" bestFit="1" customWidth="1"/>
    <x:col min="9990" max="9990" width="15.875" style="755" bestFit="1" customWidth="1"/>
    <x:col min="9991" max="9994" width="15" style="755" bestFit="1" customWidth="1"/>
    <x:col min="9995" max="9995" width="15.875" style="755" bestFit="1" customWidth="1"/>
    <x:col min="9996" max="9996" width="15" style="755" customWidth="1"/>
    <x:col min="9997" max="9997" width="20" style="755" customWidth="1"/>
    <x:col min="9998" max="9998" width="20" style="755" bestFit="1" customWidth="1"/>
    <x:col min="9999" max="9999" width="18.75" style="755" bestFit="1" customWidth="1"/>
    <x:col min="10000" max="10000" width="14.625" style="755" bestFit="1" customWidth="1"/>
    <x:col min="10001" max="10001" width="12.375" style="755" bestFit="1" customWidth="1"/>
    <x:col min="10002" max="10002" width="22.625" style="755" bestFit="1" customWidth="1"/>
    <x:col min="10003" max="10004" width="15.625" style="755" bestFit="1" customWidth="1"/>
    <x:col min="10005" max="10013" width="9" style="755"/>
    <x:col min="10014" max="10014" width="10.625" style="755" bestFit="1" customWidth="1"/>
    <x:col min="10015" max="10240" width="9" style="755"/>
    <x:col min="10241" max="10241" width="2.125" style="755" customWidth="1"/>
    <x:col min="10242" max="10242" width="2.5" style="755" customWidth="1"/>
    <x:col min="10243" max="10243" width="19.75" style="755" customWidth="1"/>
    <x:col min="10244" max="10245" width="19.25" style="755" bestFit="1" customWidth="1"/>
    <x:col min="10246" max="10246" width="15.875" style="755" bestFit="1" customWidth="1"/>
    <x:col min="10247" max="10250" width="15" style="755" bestFit="1" customWidth="1"/>
    <x:col min="10251" max="10251" width="15.875" style="755" bestFit="1" customWidth="1"/>
    <x:col min="10252" max="10252" width="15" style="755" customWidth="1"/>
    <x:col min="10253" max="10253" width="20" style="755" customWidth="1"/>
    <x:col min="10254" max="10254" width="20" style="755" bestFit="1" customWidth="1"/>
    <x:col min="10255" max="10255" width="18.75" style="755" bestFit="1" customWidth="1"/>
    <x:col min="10256" max="10256" width="14.625" style="755" bestFit="1" customWidth="1"/>
    <x:col min="10257" max="10257" width="12.375" style="755" bestFit="1" customWidth="1"/>
    <x:col min="10258" max="10258" width="22.625" style="755" bestFit="1" customWidth="1"/>
    <x:col min="10259" max="10260" width="15.625" style="755" bestFit="1" customWidth="1"/>
    <x:col min="10261" max="10269" width="9" style="755"/>
    <x:col min="10270" max="10270" width="10.625" style="755" bestFit="1" customWidth="1"/>
    <x:col min="10271" max="10496" width="9" style="755"/>
    <x:col min="10497" max="10497" width="2.125" style="755" customWidth="1"/>
    <x:col min="10498" max="10498" width="2.5" style="755" customWidth="1"/>
    <x:col min="10499" max="10499" width="19.75" style="755" customWidth="1"/>
    <x:col min="10500" max="10501" width="19.25" style="755" bestFit="1" customWidth="1"/>
    <x:col min="10502" max="10502" width="15.875" style="755" bestFit="1" customWidth="1"/>
    <x:col min="10503" max="10506" width="15" style="755" bestFit="1" customWidth="1"/>
    <x:col min="10507" max="10507" width="15.875" style="755" bestFit="1" customWidth="1"/>
    <x:col min="10508" max="10508" width="15" style="755" customWidth="1"/>
    <x:col min="10509" max="10509" width="20" style="755" customWidth="1"/>
    <x:col min="10510" max="10510" width="20" style="755" bestFit="1" customWidth="1"/>
    <x:col min="10511" max="10511" width="18.75" style="755" bestFit="1" customWidth="1"/>
    <x:col min="10512" max="10512" width="14.625" style="755" bestFit="1" customWidth="1"/>
    <x:col min="10513" max="10513" width="12.375" style="755" bestFit="1" customWidth="1"/>
    <x:col min="10514" max="10514" width="22.625" style="755" bestFit="1" customWidth="1"/>
    <x:col min="10515" max="10516" width="15.625" style="755" bestFit="1" customWidth="1"/>
    <x:col min="10517" max="10525" width="9" style="755"/>
    <x:col min="10526" max="10526" width="10.625" style="755" bestFit="1" customWidth="1"/>
    <x:col min="10527" max="10752" width="9" style="755"/>
    <x:col min="10753" max="10753" width="2.125" style="755" customWidth="1"/>
    <x:col min="10754" max="10754" width="2.5" style="755" customWidth="1"/>
    <x:col min="10755" max="10755" width="19.75" style="755" customWidth="1"/>
    <x:col min="10756" max="10757" width="19.25" style="755" bestFit="1" customWidth="1"/>
    <x:col min="10758" max="10758" width="15.875" style="755" bestFit="1" customWidth="1"/>
    <x:col min="10759" max="10762" width="15" style="755" bestFit="1" customWidth="1"/>
    <x:col min="10763" max="10763" width="15.875" style="755" bestFit="1" customWidth="1"/>
    <x:col min="10764" max="10764" width="15" style="755" customWidth="1"/>
    <x:col min="10765" max="10765" width="20" style="755" customWidth="1"/>
    <x:col min="10766" max="10766" width="20" style="755" bestFit="1" customWidth="1"/>
    <x:col min="10767" max="10767" width="18.75" style="755" bestFit="1" customWidth="1"/>
    <x:col min="10768" max="10768" width="14.625" style="755" bestFit="1" customWidth="1"/>
    <x:col min="10769" max="10769" width="12.375" style="755" bestFit="1" customWidth="1"/>
    <x:col min="10770" max="10770" width="22.625" style="755" bestFit="1" customWidth="1"/>
    <x:col min="10771" max="10772" width="15.625" style="755" bestFit="1" customWidth="1"/>
    <x:col min="10773" max="10781" width="9" style="755"/>
    <x:col min="10782" max="10782" width="10.625" style="755" bestFit="1" customWidth="1"/>
    <x:col min="10783" max="11008" width="9" style="755"/>
    <x:col min="11009" max="11009" width="2.125" style="755" customWidth="1"/>
    <x:col min="11010" max="11010" width="2.5" style="755" customWidth="1"/>
    <x:col min="11011" max="11011" width="19.75" style="755" customWidth="1"/>
    <x:col min="11012" max="11013" width="19.25" style="755" bestFit="1" customWidth="1"/>
    <x:col min="11014" max="11014" width="15.875" style="755" bestFit="1" customWidth="1"/>
    <x:col min="11015" max="11018" width="15" style="755" bestFit="1" customWidth="1"/>
    <x:col min="11019" max="11019" width="15.875" style="755" bestFit="1" customWidth="1"/>
    <x:col min="11020" max="11020" width="15" style="755" customWidth="1"/>
    <x:col min="11021" max="11021" width="20" style="755" customWidth="1"/>
    <x:col min="11022" max="11022" width="20" style="755" bestFit="1" customWidth="1"/>
    <x:col min="11023" max="11023" width="18.75" style="755" bestFit="1" customWidth="1"/>
    <x:col min="11024" max="11024" width="14.625" style="755" bestFit="1" customWidth="1"/>
    <x:col min="11025" max="11025" width="12.375" style="755" bestFit="1" customWidth="1"/>
    <x:col min="11026" max="11026" width="22.625" style="755" bestFit="1" customWidth="1"/>
    <x:col min="11027" max="11028" width="15.625" style="755" bestFit="1" customWidth="1"/>
    <x:col min="11029" max="11037" width="9" style="755"/>
    <x:col min="11038" max="11038" width="10.625" style="755" bestFit="1" customWidth="1"/>
    <x:col min="11039" max="11264" width="9" style="755"/>
    <x:col min="11265" max="11265" width="2.125" style="755" customWidth="1"/>
    <x:col min="11266" max="11266" width="2.5" style="755" customWidth="1"/>
    <x:col min="11267" max="11267" width="19.75" style="755" customWidth="1"/>
    <x:col min="11268" max="11269" width="19.25" style="755" bestFit="1" customWidth="1"/>
    <x:col min="11270" max="11270" width="15.875" style="755" bestFit="1" customWidth="1"/>
    <x:col min="11271" max="11274" width="15" style="755" bestFit="1" customWidth="1"/>
    <x:col min="11275" max="11275" width="15.875" style="755" bestFit="1" customWidth="1"/>
    <x:col min="11276" max="11276" width="15" style="755" customWidth="1"/>
    <x:col min="11277" max="11277" width="20" style="755" customWidth="1"/>
    <x:col min="11278" max="11278" width="20" style="755" bestFit="1" customWidth="1"/>
    <x:col min="11279" max="11279" width="18.75" style="755" bestFit="1" customWidth="1"/>
    <x:col min="11280" max="11280" width="14.625" style="755" bestFit="1" customWidth="1"/>
    <x:col min="11281" max="11281" width="12.375" style="755" bestFit="1" customWidth="1"/>
    <x:col min="11282" max="11282" width="22.625" style="755" bestFit="1" customWidth="1"/>
    <x:col min="11283" max="11284" width="15.625" style="755" bestFit="1" customWidth="1"/>
    <x:col min="11285" max="11293" width="9" style="755"/>
    <x:col min="11294" max="11294" width="10.625" style="755" bestFit="1" customWidth="1"/>
    <x:col min="11295" max="11520" width="9" style="755"/>
    <x:col min="11521" max="11521" width="2.125" style="755" customWidth="1"/>
    <x:col min="11522" max="11522" width="2.5" style="755" customWidth="1"/>
    <x:col min="11523" max="11523" width="19.75" style="755" customWidth="1"/>
    <x:col min="11524" max="11525" width="19.25" style="755" bestFit="1" customWidth="1"/>
    <x:col min="11526" max="11526" width="15.875" style="755" bestFit="1" customWidth="1"/>
    <x:col min="11527" max="11530" width="15" style="755" bestFit="1" customWidth="1"/>
    <x:col min="11531" max="11531" width="15.875" style="755" bestFit="1" customWidth="1"/>
    <x:col min="11532" max="11532" width="15" style="755" customWidth="1"/>
    <x:col min="11533" max="11533" width="20" style="755" customWidth="1"/>
    <x:col min="11534" max="11534" width="20" style="755" bestFit="1" customWidth="1"/>
    <x:col min="11535" max="11535" width="18.75" style="755" bestFit="1" customWidth="1"/>
    <x:col min="11536" max="11536" width="14.625" style="755" bestFit="1" customWidth="1"/>
    <x:col min="11537" max="11537" width="12.375" style="755" bestFit="1" customWidth="1"/>
    <x:col min="11538" max="11538" width="22.625" style="755" bestFit="1" customWidth="1"/>
    <x:col min="11539" max="11540" width="15.625" style="755" bestFit="1" customWidth="1"/>
    <x:col min="11541" max="11549" width="9" style="755"/>
    <x:col min="11550" max="11550" width="10.625" style="755" bestFit="1" customWidth="1"/>
    <x:col min="11551" max="11776" width="9" style="755"/>
    <x:col min="11777" max="11777" width="2.125" style="755" customWidth="1"/>
    <x:col min="11778" max="11778" width="2.5" style="755" customWidth="1"/>
    <x:col min="11779" max="11779" width="19.75" style="755" customWidth="1"/>
    <x:col min="11780" max="11781" width="19.25" style="755" bestFit="1" customWidth="1"/>
    <x:col min="11782" max="11782" width="15.875" style="755" bestFit="1" customWidth="1"/>
    <x:col min="11783" max="11786" width="15" style="755" bestFit="1" customWidth="1"/>
    <x:col min="11787" max="11787" width="15.875" style="755" bestFit="1" customWidth="1"/>
    <x:col min="11788" max="11788" width="15" style="755" customWidth="1"/>
    <x:col min="11789" max="11789" width="20" style="755" customWidth="1"/>
    <x:col min="11790" max="11790" width="20" style="755" bestFit="1" customWidth="1"/>
    <x:col min="11791" max="11791" width="18.75" style="755" bestFit="1" customWidth="1"/>
    <x:col min="11792" max="11792" width="14.625" style="755" bestFit="1" customWidth="1"/>
    <x:col min="11793" max="11793" width="12.375" style="755" bestFit="1" customWidth="1"/>
    <x:col min="11794" max="11794" width="22.625" style="755" bestFit="1" customWidth="1"/>
    <x:col min="11795" max="11796" width="15.625" style="755" bestFit="1" customWidth="1"/>
    <x:col min="11797" max="11805" width="9" style="755"/>
    <x:col min="11806" max="11806" width="10.625" style="755" bestFit="1" customWidth="1"/>
    <x:col min="11807" max="12032" width="9" style="755"/>
    <x:col min="12033" max="12033" width="2.125" style="755" customWidth="1"/>
    <x:col min="12034" max="12034" width="2.5" style="755" customWidth="1"/>
    <x:col min="12035" max="12035" width="19.75" style="755" customWidth="1"/>
    <x:col min="12036" max="12037" width="19.25" style="755" bestFit="1" customWidth="1"/>
    <x:col min="12038" max="12038" width="15.875" style="755" bestFit="1" customWidth="1"/>
    <x:col min="12039" max="12042" width="15" style="755" bestFit="1" customWidth="1"/>
    <x:col min="12043" max="12043" width="15.875" style="755" bestFit="1" customWidth="1"/>
    <x:col min="12044" max="12044" width="15" style="755" customWidth="1"/>
    <x:col min="12045" max="12045" width="20" style="755" customWidth="1"/>
    <x:col min="12046" max="12046" width="20" style="755" bestFit="1" customWidth="1"/>
    <x:col min="12047" max="12047" width="18.75" style="755" bestFit="1" customWidth="1"/>
    <x:col min="12048" max="12048" width="14.625" style="755" bestFit="1" customWidth="1"/>
    <x:col min="12049" max="12049" width="12.375" style="755" bestFit="1" customWidth="1"/>
    <x:col min="12050" max="12050" width="22.625" style="755" bestFit="1" customWidth="1"/>
    <x:col min="12051" max="12052" width="15.625" style="755" bestFit="1" customWidth="1"/>
    <x:col min="12053" max="12061" width="9" style="755"/>
    <x:col min="12062" max="12062" width="10.625" style="755" bestFit="1" customWidth="1"/>
    <x:col min="12063" max="12288" width="9" style="755"/>
    <x:col min="12289" max="12289" width="2.125" style="755" customWidth="1"/>
    <x:col min="12290" max="12290" width="2.5" style="755" customWidth="1"/>
    <x:col min="12291" max="12291" width="19.75" style="755" customWidth="1"/>
    <x:col min="12292" max="12293" width="19.25" style="755" bestFit="1" customWidth="1"/>
    <x:col min="12294" max="12294" width="15.875" style="755" bestFit="1" customWidth="1"/>
    <x:col min="12295" max="12298" width="15" style="755" bestFit="1" customWidth="1"/>
    <x:col min="12299" max="12299" width="15.875" style="755" bestFit="1" customWidth="1"/>
    <x:col min="12300" max="12300" width="15" style="755" customWidth="1"/>
    <x:col min="12301" max="12301" width="20" style="755" customWidth="1"/>
    <x:col min="12302" max="12302" width="20" style="755" bestFit="1" customWidth="1"/>
    <x:col min="12303" max="12303" width="18.75" style="755" bestFit="1" customWidth="1"/>
    <x:col min="12304" max="12304" width="14.625" style="755" bestFit="1" customWidth="1"/>
    <x:col min="12305" max="12305" width="12.375" style="755" bestFit="1" customWidth="1"/>
    <x:col min="12306" max="12306" width="22.625" style="755" bestFit="1" customWidth="1"/>
    <x:col min="12307" max="12308" width="15.625" style="755" bestFit="1" customWidth="1"/>
    <x:col min="12309" max="12317" width="9" style="755"/>
    <x:col min="12318" max="12318" width="10.625" style="755" bestFit="1" customWidth="1"/>
    <x:col min="12319" max="12544" width="9" style="755"/>
    <x:col min="12545" max="12545" width="2.125" style="755" customWidth="1"/>
    <x:col min="12546" max="12546" width="2.5" style="755" customWidth="1"/>
    <x:col min="12547" max="12547" width="19.75" style="755" customWidth="1"/>
    <x:col min="12548" max="12549" width="19.25" style="755" bestFit="1" customWidth="1"/>
    <x:col min="12550" max="12550" width="15.875" style="755" bestFit="1" customWidth="1"/>
    <x:col min="12551" max="12554" width="15" style="755" bestFit="1" customWidth="1"/>
    <x:col min="12555" max="12555" width="15.875" style="755" bestFit="1" customWidth="1"/>
    <x:col min="12556" max="12556" width="15" style="755" customWidth="1"/>
    <x:col min="12557" max="12557" width="20" style="755" customWidth="1"/>
    <x:col min="12558" max="12558" width="20" style="755" bestFit="1" customWidth="1"/>
    <x:col min="12559" max="12559" width="18.75" style="755" bestFit="1" customWidth="1"/>
    <x:col min="12560" max="12560" width="14.625" style="755" bestFit="1" customWidth="1"/>
    <x:col min="12561" max="12561" width="12.375" style="755" bestFit="1" customWidth="1"/>
    <x:col min="12562" max="12562" width="22.625" style="755" bestFit="1" customWidth="1"/>
    <x:col min="12563" max="12564" width="15.625" style="755" bestFit="1" customWidth="1"/>
    <x:col min="12565" max="12573" width="9" style="755"/>
    <x:col min="12574" max="12574" width="10.625" style="755" bestFit="1" customWidth="1"/>
    <x:col min="12575" max="12800" width="9" style="755"/>
    <x:col min="12801" max="12801" width="2.125" style="755" customWidth="1"/>
    <x:col min="12802" max="12802" width="2.5" style="755" customWidth="1"/>
    <x:col min="12803" max="12803" width="19.75" style="755" customWidth="1"/>
    <x:col min="12804" max="12805" width="19.25" style="755" bestFit="1" customWidth="1"/>
    <x:col min="12806" max="12806" width="15.875" style="755" bestFit="1" customWidth="1"/>
    <x:col min="12807" max="12810" width="15" style="755" bestFit="1" customWidth="1"/>
    <x:col min="12811" max="12811" width="15.875" style="755" bestFit="1" customWidth="1"/>
    <x:col min="12812" max="12812" width="15" style="755" customWidth="1"/>
    <x:col min="12813" max="12813" width="20" style="755" customWidth="1"/>
    <x:col min="12814" max="12814" width="20" style="755" bestFit="1" customWidth="1"/>
    <x:col min="12815" max="12815" width="18.75" style="755" bestFit="1" customWidth="1"/>
    <x:col min="12816" max="12816" width="14.625" style="755" bestFit="1" customWidth="1"/>
    <x:col min="12817" max="12817" width="12.375" style="755" bestFit="1" customWidth="1"/>
    <x:col min="12818" max="12818" width="22.625" style="755" bestFit="1" customWidth="1"/>
    <x:col min="12819" max="12820" width="15.625" style="755" bestFit="1" customWidth="1"/>
    <x:col min="12821" max="12829" width="9" style="755"/>
    <x:col min="12830" max="12830" width="10.625" style="755" bestFit="1" customWidth="1"/>
    <x:col min="12831" max="13056" width="9" style="755"/>
    <x:col min="13057" max="13057" width="2.125" style="755" customWidth="1"/>
    <x:col min="13058" max="13058" width="2.5" style="755" customWidth="1"/>
    <x:col min="13059" max="13059" width="19.75" style="755" customWidth="1"/>
    <x:col min="13060" max="13061" width="19.25" style="755" bestFit="1" customWidth="1"/>
    <x:col min="13062" max="13062" width="15.875" style="755" bestFit="1" customWidth="1"/>
    <x:col min="13063" max="13066" width="15" style="755" bestFit="1" customWidth="1"/>
    <x:col min="13067" max="13067" width="15.875" style="755" bestFit="1" customWidth="1"/>
    <x:col min="13068" max="13068" width="15" style="755" customWidth="1"/>
    <x:col min="13069" max="13069" width="20" style="755" customWidth="1"/>
    <x:col min="13070" max="13070" width="20" style="755" bestFit="1" customWidth="1"/>
    <x:col min="13071" max="13071" width="18.75" style="755" bestFit="1" customWidth="1"/>
    <x:col min="13072" max="13072" width="14.625" style="755" bestFit="1" customWidth="1"/>
    <x:col min="13073" max="13073" width="12.375" style="755" bestFit="1" customWidth="1"/>
    <x:col min="13074" max="13074" width="22.625" style="755" bestFit="1" customWidth="1"/>
    <x:col min="13075" max="13076" width="15.625" style="755" bestFit="1" customWidth="1"/>
    <x:col min="13077" max="13085" width="9" style="755"/>
    <x:col min="13086" max="13086" width="10.625" style="755" bestFit="1" customWidth="1"/>
    <x:col min="13087" max="13312" width="9" style="755"/>
    <x:col min="13313" max="13313" width="2.125" style="755" customWidth="1"/>
    <x:col min="13314" max="13314" width="2.5" style="755" customWidth="1"/>
    <x:col min="13315" max="13315" width="19.75" style="755" customWidth="1"/>
    <x:col min="13316" max="13317" width="19.25" style="755" bestFit="1" customWidth="1"/>
    <x:col min="13318" max="13318" width="15.875" style="755" bestFit="1" customWidth="1"/>
    <x:col min="13319" max="13322" width="15" style="755" bestFit="1" customWidth="1"/>
    <x:col min="13323" max="13323" width="15.875" style="755" bestFit="1" customWidth="1"/>
    <x:col min="13324" max="13324" width="15" style="755" customWidth="1"/>
    <x:col min="13325" max="13325" width="20" style="755" customWidth="1"/>
    <x:col min="13326" max="13326" width="20" style="755" bestFit="1" customWidth="1"/>
    <x:col min="13327" max="13327" width="18.75" style="755" bestFit="1" customWidth="1"/>
    <x:col min="13328" max="13328" width="14.625" style="755" bestFit="1" customWidth="1"/>
    <x:col min="13329" max="13329" width="12.375" style="755" bestFit="1" customWidth="1"/>
    <x:col min="13330" max="13330" width="22.625" style="755" bestFit="1" customWidth="1"/>
    <x:col min="13331" max="13332" width="15.625" style="755" bestFit="1" customWidth="1"/>
    <x:col min="13333" max="13341" width="9" style="755"/>
    <x:col min="13342" max="13342" width="10.625" style="755" bestFit="1" customWidth="1"/>
    <x:col min="13343" max="13568" width="9" style="755"/>
    <x:col min="13569" max="13569" width="2.125" style="755" customWidth="1"/>
    <x:col min="13570" max="13570" width="2.5" style="755" customWidth="1"/>
    <x:col min="13571" max="13571" width="19.75" style="755" customWidth="1"/>
    <x:col min="13572" max="13573" width="19.25" style="755" bestFit="1" customWidth="1"/>
    <x:col min="13574" max="13574" width="15.875" style="755" bestFit="1" customWidth="1"/>
    <x:col min="13575" max="13578" width="15" style="755" bestFit="1" customWidth="1"/>
    <x:col min="13579" max="13579" width="15.875" style="755" bestFit="1" customWidth="1"/>
    <x:col min="13580" max="13580" width="15" style="755" customWidth="1"/>
    <x:col min="13581" max="13581" width="20" style="755" customWidth="1"/>
    <x:col min="13582" max="13582" width="20" style="755" bestFit="1" customWidth="1"/>
    <x:col min="13583" max="13583" width="18.75" style="755" bestFit="1" customWidth="1"/>
    <x:col min="13584" max="13584" width="14.625" style="755" bestFit="1" customWidth="1"/>
    <x:col min="13585" max="13585" width="12.375" style="755" bestFit="1" customWidth="1"/>
    <x:col min="13586" max="13586" width="22.625" style="755" bestFit="1" customWidth="1"/>
    <x:col min="13587" max="13588" width="15.625" style="755" bestFit="1" customWidth="1"/>
    <x:col min="13589" max="13597" width="9" style="755"/>
    <x:col min="13598" max="13598" width="10.625" style="755" bestFit="1" customWidth="1"/>
    <x:col min="13599" max="13824" width="9" style="755"/>
    <x:col min="13825" max="13825" width="2.125" style="755" customWidth="1"/>
    <x:col min="13826" max="13826" width="2.5" style="755" customWidth="1"/>
    <x:col min="13827" max="13827" width="19.75" style="755" customWidth="1"/>
    <x:col min="13828" max="13829" width="19.25" style="755" bestFit="1" customWidth="1"/>
    <x:col min="13830" max="13830" width="15.875" style="755" bestFit="1" customWidth="1"/>
    <x:col min="13831" max="13834" width="15" style="755" bestFit="1" customWidth="1"/>
    <x:col min="13835" max="13835" width="15.875" style="755" bestFit="1" customWidth="1"/>
    <x:col min="13836" max="13836" width="15" style="755" customWidth="1"/>
    <x:col min="13837" max="13837" width="20" style="755" customWidth="1"/>
    <x:col min="13838" max="13838" width="20" style="755" bestFit="1" customWidth="1"/>
    <x:col min="13839" max="13839" width="18.75" style="755" bestFit="1" customWidth="1"/>
    <x:col min="13840" max="13840" width="14.625" style="755" bestFit="1" customWidth="1"/>
    <x:col min="13841" max="13841" width="12.375" style="755" bestFit="1" customWidth="1"/>
    <x:col min="13842" max="13842" width="22.625" style="755" bestFit="1" customWidth="1"/>
    <x:col min="13843" max="13844" width="15.625" style="755" bestFit="1" customWidth="1"/>
    <x:col min="13845" max="13853" width="9" style="755"/>
    <x:col min="13854" max="13854" width="10.625" style="755" bestFit="1" customWidth="1"/>
    <x:col min="13855" max="14080" width="9" style="755"/>
    <x:col min="14081" max="14081" width="2.125" style="755" customWidth="1"/>
    <x:col min="14082" max="14082" width="2.5" style="755" customWidth="1"/>
    <x:col min="14083" max="14083" width="19.75" style="755" customWidth="1"/>
    <x:col min="14084" max="14085" width="19.25" style="755" bestFit="1" customWidth="1"/>
    <x:col min="14086" max="14086" width="15.875" style="755" bestFit="1" customWidth="1"/>
    <x:col min="14087" max="14090" width="15" style="755" bestFit="1" customWidth="1"/>
    <x:col min="14091" max="14091" width="15.875" style="755" bestFit="1" customWidth="1"/>
    <x:col min="14092" max="14092" width="15" style="755" customWidth="1"/>
    <x:col min="14093" max="14093" width="20" style="755" customWidth="1"/>
    <x:col min="14094" max="14094" width="20" style="755" bestFit="1" customWidth="1"/>
    <x:col min="14095" max="14095" width="18.75" style="755" bestFit="1" customWidth="1"/>
    <x:col min="14096" max="14096" width="14.625" style="755" bestFit="1" customWidth="1"/>
    <x:col min="14097" max="14097" width="12.375" style="755" bestFit="1" customWidth="1"/>
    <x:col min="14098" max="14098" width="22.625" style="755" bestFit="1" customWidth="1"/>
    <x:col min="14099" max="14100" width="15.625" style="755" bestFit="1" customWidth="1"/>
    <x:col min="14101" max="14109" width="9" style="755"/>
    <x:col min="14110" max="14110" width="10.625" style="755" bestFit="1" customWidth="1"/>
    <x:col min="14111" max="14336" width="9" style="755"/>
    <x:col min="14337" max="14337" width="2.125" style="755" customWidth="1"/>
    <x:col min="14338" max="14338" width="2.5" style="755" customWidth="1"/>
    <x:col min="14339" max="14339" width="19.75" style="755" customWidth="1"/>
    <x:col min="14340" max="14341" width="19.25" style="755" bestFit="1" customWidth="1"/>
    <x:col min="14342" max="14342" width="15.875" style="755" bestFit="1" customWidth="1"/>
    <x:col min="14343" max="14346" width="15" style="755" bestFit="1" customWidth="1"/>
    <x:col min="14347" max="14347" width="15.875" style="755" bestFit="1" customWidth="1"/>
    <x:col min="14348" max="14348" width="15" style="755" customWidth="1"/>
    <x:col min="14349" max="14349" width="20" style="755" customWidth="1"/>
    <x:col min="14350" max="14350" width="20" style="755" bestFit="1" customWidth="1"/>
    <x:col min="14351" max="14351" width="18.75" style="755" bestFit="1" customWidth="1"/>
    <x:col min="14352" max="14352" width="14.625" style="755" bestFit="1" customWidth="1"/>
    <x:col min="14353" max="14353" width="12.375" style="755" bestFit="1" customWidth="1"/>
    <x:col min="14354" max="14354" width="22.625" style="755" bestFit="1" customWidth="1"/>
    <x:col min="14355" max="14356" width="15.625" style="755" bestFit="1" customWidth="1"/>
    <x:col min="14357" max="14365" width="9" style="755"/>
    <x:col min="14366" max="14366" width="10.625" style="755" bestFit="1" customWidth="1"/>
    <x:col min="14367" max="14592" width="9" style="755"/>
    <x:col min="14593" max="14593" width="2.125" style="755" customWidth="1"/>
    <x:col min="14594" max="14594" width="2.5" style="755" customWidth="1"/>
    <x:col min="14595" max="14595" width="19.75" style="755" customWidth="1"/>
    <x:col min="14596" max="14597" width="19.25" style="755" bestFit="1" customWidth="1"/>
    <x:col min="14598" max="14598" width="15.875" style="755" bestFit="1" customWidth="1"/>
    <x:col min="14599" max="14602" width="15" style="755" bestFit="1" customWidth="1"/>
    <x:col min="14603" max="14603" width="15.875" style="755" bestFit="1" customWidth="1"/>
    <x:col min="14604" max="14604" width="15" style="755" customWidth="1"/>
    <x:col min="14605" max="14605" width="20" style="755" customWidth="1"/>
    <x:col min="14606" max="14606" width="20" style="755" bestFit="1" customWidth="1"/>
    <x:col min="14607" max="14607" width="18.75" style="755" bestFit="1" customWidth="1"/>
    <x:col min="14608" max="14608" width="14.625" style="755" bestFit="1" customWidth="1"/>
    <x:col min="14609" max="14609" width="12.375" style="755" bestFit="1" customWidth="1"/>
    <x:col min="14610" max="14610" width="22.625" style="755" bestFit="1" customWidth="1"/>
    <x:col min="14611" max="14612" width="15.625" style="755" bestFit="1" customWidth="1"/>
    <x:col min="14613" max="14621" width="9" style="755"/>
    <x:col min="14622" max="14622" width="10.625" style="755" bestFit="1" customWidth="1"/>
    <x:col min="14623" max="14848" width="9" style="755"/>
    <x:col min="14849" max="14849" width="2.125" style="755" customWidth="1"/>
    <x:col min="14850" max="14850" width="2.5" style="755" customWidth="1"/>
    <x:col min="14851" max="14851" width="19.75" style="755" customWidth="1"/>
    <x:col min="14852" max="14853" width="19.25" style="755" bestFit="1" customWidth="1"/>
    <x:col min="14854" max="14854" width="15.875" style="755" bestFit="1" customWidth="1"/>
    <x:col min="14855" max="14858" width="15" style="755" bestFit="1" customWidth="1"/>
    <x:col min="14859" max="14859" width="15.875" style="755" bestFit="1" customWidth="1"/>
    <x:col min="14860" max="14860" width="15" style="755" customWidth="1"/>
    <x:col min="14861" max="14861" width="20" style="755" customWidth="1"/>
    <x:col min="14862" max="14862" width="20" style="755" bestFit="1" customWidth="1"/>
    <x:col min="14863" max="14863" width="18.75" style="755" bestFit="1" customWidth="1"/>
    <x:col min="14864" max="14864" width="14.625" style="755" bestFit="1" customWidth="1"/>
    <x:col min="14865" max="14865" width="12.375" style="755" bestFit="1" customWidth="1"/>
    <x:col min="14866" max="14866" width="22.625" style="755" bestFit="1" customWidth="1"/>
    <x:col min="14867" max="14868" width="15.625" style="755" bestFit="1" customWidth="1"/>
    <x:col min="14869" max="14877" width="9" style="755"/>
    <x:col min="14878" max="14878" width="10.625" style="755" bestFit="1" customWidth="1"/>
    <x:col min="14879" max="15104" width="9" style="755"/>
    <x:col min="15105" max="15105" width="2.125" style="755" customWidth="1"/>
    <x:col min="15106" max="15106" width="2.5" style="755" customWidth="1"/>
    <x:col min="15107" max="15107" width="19.75" style="755" customWidth="1"/>
    <x:col min="15108" max="15109" width="19.25" style="755" bestFit="1" customWidth="1"/>
    <x:col min="15110" max="15110" width="15.875" style="755" bestFit="1" customWidth="1"/>
    <x:col min="15111" max="15114" width="15" style="755" bestFit="1" customWidth="1"/>
    <x:col min="15115" max="15115" width="15.875" style="755" bestFit="1" customWidth="1"/>
    <x:col min="15116" max="15116" width="15" style="755" customWidth="1"/>
    <x:col min="15117" max="15117" width="20" style="755" customWidth="1"/>
    <x:col min="15118" max="15118" width="20" style="755" bestFit="1" customWidth="1"/>
    <x:col min="15119" max="15119" width="18.75" style="755" bestFit="1" customWidth="1"/>
    <x:col min="15120" max="15120" width="14.625" style="755" bestFit="1" customWidth="1"/>
    <x:col min="15121" max="15121" width="12.375" style="755" bestFit="1" customWidth="1"/>
    <x:col min="15122" max="15122" width="22.625" style="755" bestFit="1" customWidth="1"/>
    <x:col min="15123" max="15124" width="15.625" style="755" bestFit="1" customWidth="1"/>
    <x:col min="15125" max="15133" width="9" style="755"/>
    <x:col min="15134" max="15134" width="10.625" style="755" bestFit="1" customWidth="1"/>
    <x:col min="15135" max="15360" width="9" style="755"/>
    <x:col min="15361" max="15361" width="2.125" style="755" customWidth="1"/>
    <x:col min="15362" max="15362" width="2.5" style="755" customWidth="1"/>
    <x:col min="15363" max="15363" width="19.75" style="755" customWidth="1"/>
    <x:col min="15364" max="15365" width="19.25" style="755" bestFit="1" customWidth="1"/>
    <x:col min="15366" max="15366" width="15.875" style="755" bestFit="1" customWidth="1"/>
    <x:col min="15367" max="15370" width="15" style="755" bestFit="1" customWidth="1"/>
    <x:col min="15371" max="15371" width="15.875" style="755" bestFit="1" customWidth="1"/>
    <x:col min="15372" max="15372" width="15" style="755" customWidth="1"/>
    <x:col min="15373" max="15373" width="20" style="755" customWidth="1"/>
    <x:col min="15374" max="15374" width="20" style="755" bestFit="1" customWidth="1"/>
    <x:col min="15375" max="15375" width="18.75" style="755" bestFit="1" customWidth="1"/>
    <x:col min="15376" max="15376" width="14.625" style="755" bestFit="1" customWidth="1"/>
    <x:col min="15377" max="15377" width="12.375" style="755" bestFit="1" customWidth="1"/>
    <x:col min="15378" max="15378" width="22.625" style="755" bestFit="1" customWidth="1"/>
    <x:col min="15379" max="15380" width="15.625" style="755" bestFit="1" customWidth="1"/>
    <x:col min="15381" max="15389" width="9" style="755"/>
    <x:col min="15390" max="15390" width="10.625" style="755" bestFit="1" customWidth="1"/>
    <x:col min="15391" max="15616" width="9" style="755"/>
    <x:col min="15617" max="15617" width="2.125" style="755" customWidth="1"/>
    <x:col min="15618" max="15618" width="2.5" style="755" customWidth="1"/>
    <x:col min="15619" max="15619" width="19.75" style="755" customWidth="1"/>
    <x:col min="15620" max="15621" width="19.25" style="755" bestFit="1" customWidth="1"/>
    <x:col min="15622" max="15622" width="15.875" style="755" bestFit="1" customWidth="1"/>
    <x:col min="15623" max="15626" width="15" style="755" bestFit="1" customWidth="1"/>
    <x:col min="15627" max="15627" width="15.875" style="755" bestFit="1" customWidth="1"/>
    <x:col min="15628" max="15628" width="15" style="755" customWidth="1"/>
    <x:col min="15629" max="15629" width="20" style="755" customWidth="1"/>
    <x:col min="15630" max="15630" width="20" style="755" bestFit="1" customWidth="1"/>
    <x:col min="15631" max="15631" width="18.75" style="755" bestFit="1" customWidth="1"/>
    <x:col min="15632" max="15632" width="14.625" style="755" bestFit="1" customWidth="1"/>
    <x:col min="15633" max="15633" width="12.375" style="755" bestFit="1" customWidth="1"/>
    <x:col min="15634" max="15634" width="22.625" style="755" bestFit="1" customWidth="1"/>
    <x:col min="15635" max="15636" width="15.625" style="755" bestFit="1" customWidth="1"/>
    <x:col min="15637" max="15645" width="9" style="755"/>
    <x:col min="15646" max="15646" width="10.625" style="755" bestFit="1" customWidth="1"/>
    <x:col min="15647" max="15872" width="9" style="755"/>
    <x:col min="15873" max="15873" width="2.125" style="755" customWidth="1"/>
    <x:col min="15874" max="15874" width="2.5" style="755" customWidth="1"/>
    <x:col min="15875" max="15875" width="19.75" style="755" customWidth="1"/>
    <x:col min="15876" max="15877" width="19.25" style="755" bestFit="1" customWidth="1"/>
    <x:col min="15878" max="15878" width="15.875" style="755" bestFit="1" customWidth="1"/>
    <x:col min="15879" max="15882" width="15" style="755" bestFit="1" customWidth="1"/>
    <x:col min="15883" max="15883" width="15.875" style="755" bestFit="1" customWidth="1"/>
    <x:col min="15884" max="15884" width="15" style="755" customWidth="1"/>
    <x:col min="15885" max="15885" width="20" style="755" customWidth="1"/>
    <x:col min="15886" max="15886" width="20" style="755" bestFit="1" customWidth="1"/>
    <x:col min="15887" max="15887" width="18.75" style="755" bestFit="1" customWidth="1"/>
    <x:col min="15888" max="15888" width="14.625" style="755" bestFit="1" customWidth="1"/>
    <x:col min="15889" max="15889" width="12.375" style="755" bestFit="1" customWidth="1"/>
    <x:col min="15890" max="15890" width="22.625" style="755" bestFit="1" customWidth="1"/>
    <x:col min="15891" max="15892" width="15.625" style="755" bestFit="1" customWidth="1"/>
    <x:col min="15893" max="15901" width="9" style="755"/>
    <x:col min="15902" max="15902" width="10.625" style="755" bestFit="1" customWidth="1"/>
    <x:col min="15903" max="16128" width="9" style="755"/>
    <x:col min="16129" max="16129" width="2.125" style="755" customWidth="1"/>
    <x:col min="16130" max="16130" width="2.5" style="755" customWidth="1"/>
    <x:col min="16131" max="16131" width="19.75" style="755" customWidth="1"/>
    <x:col min="16132" max="16133" width="19.25" style="755" bestFit="1" customWidth="1"/>
    <x:col min="16134" max="16134" width="15.875" style="755" bestFit="1" customWidth="1"/>
    <x:col min="16135" max="16138" width="15" style="755" bestFit="1" customWidth="1"/>
    <x:col min="16139" max="16139" width="15.875" style="755" bestFit="1" customWidth="1"/>
    <x:col min="16140" max="16140" width="15" style="755" customWidth="1"/>
    <x:col min="16141" max="16141" width="20" style="755" customWidth="1"/>
    <x:col min="16142" max="16142" width="20" style="755" bestFit="1" customWidth="1"/>
    <x:col min="16143" max="16143" width="18.75" style="755" bestFit="1" customWidth="1"/>
    <x:col min="16144" max="16144" width="14.625" style="755" bestFit="1" customWidth="1"/>
    <x:col min="16145" max="16145" width="12.375" style="755" bestFit="1" customWidth="1"/>
    <x:col min="16146" max="16146" width="22.625" style="755" bestFit="1" customWidth="1"/>
    <x:col min="16147" max="16148" width="15.625" style="755" bestFit="1" customWidth="1"/>
    <x:col min="16149" max="16157" width="9" style="755"/>
    <x:col min="16158" max="16158" width="10.625" style="755" bestFit="1" customWidth="1"/>
    <x:col min="16159" max="16384" width="9" style="755"/>
  </x:cols>
  <x:sheetData>
    <x:row r="1" spans="2:21" ht="9.75" customHeight="1"/>
    <x:row r="2" spans="2:21" ht="5.25" customHeight="1"/>
    <x:row r="3" spans="2:21" ht="20.25" thickBot="1">
      <x:c r="B3" s="758"/>
      <x:c r="C3" s="759" t="s">
        <x:v>1112</x:v>
      </x:c>
      <x:c r="D3" s="759"/>
      <x:c r="E3" s="759"/>
      <x:c r="F3" s="760"/>
      <x:c r="G3" s="1025"/>
      <x:c r="H3" s="833"/>
      <x:c r="I3" s="833"/>
      <x:c r="J3" s="833"/>
      <x:c r="K3" s="761" t="s">
        <x:v>827</x:v>
      </x:c>
      <x:c r="M3" s="759" t="s">
        <x:v>828</x:v>
      </x:c>
      <x:c r="N3" s="759"/>
      <x:c r="O3" s="759">
        <x:v>195</x:v>
      </x:c>
      <x:c r="P3" s="758"/>
      <x:c r="Q3" s="761"/>
      <x:c r="R3" s="761" t="s">
        <x:v>1080</x:v>
      </x:c>
    </x:row>
    <x:row r="4" spans="2:21" ht="21.75" customHeight="1">
      <x:c r="B4" s="762"/>
      <x:c r="C4" s="763"/>
      <x:c r="D4" s="763" t="s">
        <x:v>829</x:v>
      </x:c>
      <x:c r="E4" s="763" t="s">
        <x:v>830</x:v>
      </x:c>
      <x:c r="F4" s="763" t="s">
        <x:v>831</x:v>
      </x:c>
      <x:c r="G4" s="763" t="s">
        <x:v>832</x:v>
      </x:c>
      <x:c r="H4" s="763" t="s">
        <x:v>833</x:v>
      </x:c>
      <x:c r="I4" s="763" t="s">
        <x:v>834</x:v>
      </x:c>
      <x:c r="J4" s="764" t="s">
        <x:v>835</x:v>
      </x:c>
      <x:c r="K4" s="764" t="s">
        <x:v>836</x:v>
      </x:c>
      <x:c r="L4" s="765"/>
      <x:c r="M4" s="763"/>
      <x:c r="N4" s="763" t="s">
        <x:v>837</x:v>
      </x:c>
      <x:c r="O4" s="763" t="s">
        <x:v>833</x:v>
      </x:c>
      <x:c r="P4" s="763" t="s">
        <x:v>834</x:v>
      </x:c>
      <x:c r="Q4" s="764" t="s">
        <x:v>835</x:v>
      </x:c>
      <x:c r="R4" s="764" t="s">
        <x:v>836</x:v>
      </x:c>
    </x:row>
    <x:row r="5" spans="2:21" ht="22.5" customHeight="1">
      <x:c r="B5" s="766"/>
      <x:c r="C5" s="766" t="s">
        <x:v>838</x:v>
      </x:c>
      <x:c r="D5" s="767">
        <x:f>SUM(D6,D13)</x:f>
        <x:v>387377932.47889489</x:v>
      </x:c>
      <x:c r="E5" s="768">
        <x:f>E6+E13</x:f>
        <x:v>44629068.470000274</x:v>
      </x:c>
      <x:c r="F5" s="769">
        <x:f t="shared" ref="F5:F11" si="0">+E5/D5</x:f>
        <x:v>0.11520808163854752</x:v>
      </x:c>
      <x:c r="G5" s="770">
        <x:v>23919788.630000003</x:v>
      </x:c>
      <x:c r="H5" s="771">
        <x:f t="shared" ref="H5:H11" si="1">E114</x:f>
        <x:v>24858017.498107687</x:v>
      </x:c>
      <x:c r="I5" s="770">
        <x:f t="shared" ref="I5:I11" si="2">E63</x:f>
        <x:v>20709279.840000272</x:v>
      </x:c>
      <x:c r="J5" s="769">
        <x:f t="shared" ref="J5:J11" si="3">+I5/H5</x:f>
        <x:v>0.83310263344921864</x:v>
      </x:c>
      <x:c r="K5" s="769">
        <x:f>+I5/G5</x:f>
        <x:v>0.86578021906208913</x:v>
      </x:c>
      <x:c r="L5" s="772"/>
      <x:c r="M5" s="766" t="s">
        <x:v>839</x:v>
      </x:c>
      <x:c r="N5" s="773">
        <x:f>+G5*$O$3/1000000</x:f>
        <x:v>4664.3587828500004</x:v>
      </x:c>
      <x:c r="O5" s="773">
        <x:f t="shared" ref="N5:P11" si="4">+H5*$O$3/1000000</x:f>
        <x:v>4847.3134121309986</x:v>
      </x:c>
      <x:c r="P5" s="773">
        <x:f t="shared" si="4"/>
        <x:v>4038.3095688000531</x:v>
      </x:c>
      <x:c r="Q5" s="769">
        <x:f t="shared" ref="Q5:Q8" si="5">+P5/O5</x:f>
        <x:v>0.83310263344921875</x:v>
      </x:c>
      <x:c r="R5" s="769">
        <x:f t="shared" ref="R5:R8" si="6">+P5/N5</x:f>
        <x:v>0.86578021906208924</x:v>
      </x:c>
      <x:c r="S5" s="774"/>
      <x:c r="T5" s="775"/>
    </x:row>
    <x:row r="6" spans="2:21" ht="21.75" customHeight="1">
      <x:c r="B6" s="758"/>
      <x:c r="C6" s="750" t="s">
        <x:v>840</x:v>
      </x:c>
      <x:c r="D6" s="767">
        <x:f>SUM(D7:D11)</x:f>
        <x:v>41433212.951314315</x:v>
      </x:c>
      <x:c r="E6" s="768">
        <x:f>SUM(E7:E11)</x:f>
        <x:v>4054553.1400002092</x:v>
      </x:c>
      <x:c r="F6" s="769">
        <x:f t="shared" si="0"/>
        <x:v>9.7857560425363865E-2</x:v>
      </x:c>
      <x:c r="G6" s="768">
        <x:v>1933779.6899999664</x:v>
      </x:c>
      <x:c r="H6" s="771">
        <x:f t="shared" si="1"/>
        <x:v>1798464.8456352719</x:v>
      </x:c>
      <x:c r="I6" s="770">
        <x:f t="shared" si="2"/>
        <x:v>2120773.4500002423</x:v>
      </x:c>
      <x:c r="J6" s="769">
        <x:f t="shared" si="3"/>
        <x:v>1.1792131801448258</x:v>
      </x:c>
      <x:c r="K6" s="769">
        <x:f t="shared" ref="K6:K18" si="7">+I6/G6</x:f>
        <x:v>1.096698585142488</x:v>
      </x:c>
      <x:c r="L6" s="772"/>
      <x:c r="M6" s="750" t="s">
        <x:v>841</x:v>
      </x:c>
      <x:c r="N6" s="773">
        <x:f t="shared" si="4"/>
        <x:v>377.08703954999345</x:v>
      </x:c>
      <x:c r="O6" s="773">
        <x:f>+H6*$O$3/1000000</x:f>
        <x:v>350.70064489887801</x:v>
      </x:c>
      <x:c r="P6" s="773">
        <x:f t="shared" si="4"/>
        <x:v>413.55082275004725</x:v>
      </x:c>
      <x:c r="Q6" s="769">
        <x:f t="shared" si="5"/>
        <x:v>1.1792131801448258</x:v>
      </x:c>
      <x:c r="R6" s="769">
        <x:f t="shared" si="6"/>
        <x:v>1.096698585142488</x:v>
      </x:c>
      <x:c r="T6" s="776"/>
    </x:row>
    <x:row r="7" spans="2:21" ht="21.75" customHeight="1">
      <x:c r="B7" s="758"/>
      <x:c r="C7" s="751" t="s">
        <x:v>800</x:v>
      </x:c>
      <x:c r="D7" s="777">
        <x:f>P116</x:f>
        <x:v>13599028.550004482</x:v>
      </x:c>
      <x:c r="E7" s="768">
        <x:f>SUM(D65:O65)</x:f>
        <x:v>152505.5</x:v>
      </x:c>
      <x:c r="F7" s="769">
        <x:f t="shared" si="0"/>
        <x:v>1.1214440755030971E-2</x:v>
      </x:c>
      <x:c r="G7" s="768">
        <x:v>152505.5</x:v>
      </x:c>
      <x:c r="H7" s="771">
        <x:f t="shared" si="1"/>
        <x:v>0</x:v>
      </x:c>
      <x:c r="I7" s="770">
        <x:f t="shared" si="2"/>
        <x:v>0</x:v>
      </x:c>
      <x:c r="J7" s="769" t="e">
        <x:f t="shared" si="3"/>
        <x:v>#DIV/0!</x:v>
      </x:c>
      <x:c r="K7" s="769">
        <x:f t="shared" si="7"/>
        <x:v>0</x:v>
      </x:c>
      <x:c r="L7" s="778"/>
      <x:c r="M7" s="751" t="s">
        <x:v>800</x:v>
      </x:c>
      <x:c r="N7" s="773">
        <x:f>+G7*$O$3/1000000</x:f>
        <x:v>29.7385725</x:v>
      </x:c>
      <x:c r="O7" s="773">
        <x:f t="shared" ref="O7:O11" si="8">+H7*$O$3/1000000</x:f>
        <x:v>0</x:v>
      </x:c>
      <x:c r="P7" s="773">
        <x:f t="shared" si="4"/>
        <x:v>0</x:v>
      </x:c>
      <x:c r="Q7" s="769"/>
      <x:c r="R7" s="769"/>
      <x:c r="S7" s="779"/>
      <x:c r="T7" s="779"/>
      <x:c r="U7" s="779"/>
    </x:row>
    <x:row r="8" spans="2:21" ht="21.75" customHeight="1">
      <x:c r="B8" s="758"/>
      <x:c r="C8" s="751" t="s">
        <x:v>802</x:v>
      </x:c>
      <x:c r="D8" s="777">
        <x:f t="shared" ref="D8:D11" si="9">P117</x:f>
        <x:v>5984486.8040353199</x:v>
      </x:c>
      <x:c r="E8" s="768">
        <x:f t="shared" ref="E8:E11" si="10">SUM(D66:O66)</x:f>
        <x:v>1768620.9599999997</x:v>
      </x:c>
      <x:c r="F8" s="769">
        <x:f t="shared" si="0"/>
        <x:v>0.29553427351655692</x:v>
      </x:c>
      <x:c r="G8" s="768">
        <x:v>559463.67999999993</x:v>
      </x:c>
      <x:c r="H8" s="771">
        <x:f t="shared" si="1"/>
        <x:v>390823.62801863311</x:v>
      </x:c>
      <x:c r="I8" s="770">
        <x:f t="shared" si="2"/>
        <x:v>1209157.2799999998</x:v>
      </x:c>
      <x:c r="J8" s="769">
        <x:f t="shared" si="3"/>
        <x:v>3.0938694421575539</x:v>
      </x:c>
      <x:c r="K8" s="769">
        <x:f>+I8/G8</x:f>
        <x:v>2.1612793166484012</x:v>
      </x:c>
      <x:c r="L8" s="780"/>
      <x:c r="M8" s="751" t="s">
        <x:v>802</x:v>
      </x:c>
      <x:c r="N8" s="773">
        <x:f t="shared" ref="N8:N11" si="11">+G8*$O$3/1000000</x:f>
        <x:v>109.09541759999999</x:v>
      </x:c>
      <x:c r="O8" s="773">
        <x:f t="shared" si="8"/>
        <x:v>76.210607463633465</x:v>
      </x:c>
      <x:c r="P8" s="773">
        <x:f t="shared" si="4"/>
        <x:v>235.78566959999998</x:v>
      </x:c>
      <x:c r="Q8" s="769">
        <x:f t="shared" si="5"/>
        <x:v>3.0938694421575539</x:v>
      </x:c>
      <x:c r="R8" s="769">
        <x:f t="shared" si="6"/>
        <x:v>2.1612793166484017</x:v>
      </x:c>
      <x:c r="S8" s="779"/>
      <x:c r="T8" s="779"/>
      <x:c r="U8" s="779"/>
    </x:row>
    <x:row r="9" spans="2:21" ht="21.75" customHeight="1">
      <x:c r="B9" s="758"/>
      <x:c r="C9" s="751" t="s">
        <x:v>804</x:v>
      </x:c>
      <x:c r="D9" s="777">
        <x:f t="shared" si="9"/>
        <x:v>4269027.4659932945</x:v>
      </x:c>
      <x:c r="E9" s="768">
        <x:f t="shared" si="10"/>
        <x:v>339848.02999999997</x:v>
      </x:c>
      <x:c r="F9" s="769">
        <x:f t="shared" si="0"/>
        <x:v>7.9607834034144814E-2</x:v>
      </x:c>
      <x:c r="G9" s="768">
        <x:v>120957.15000000001</x:v>
      </x:c>
      <x:c r="H9" s="771">
        <x:f t="shared" si="1"/>
        <x:v>278793.63043221517</x:v>
      </x:c>
      <x:c r="I9" s="770">
        <x:f t="shared" si="2"/>
        <x:v>218890.87999999998</x:v>
      </x:c>
      <x:c r="J9" s="769">
        <x:f t="shared" si="3"/>
        <x:v>0.78513587150700803</x:v>
      </x:c>
      <x:c r="K9" s="769">
        <x:f t="shared" si="7"/>
        <x:v>1.8096563948472659</x:v>
      </x:c>
      <x:c r="M9" s="751" t="s">
        <x:v>804</x:v>
      </x:c>
      <x:c r="N9" s="773">
        <x:f t="shared" si="11"/>
        <x:v>23.586644249999999</x:v>
      </x:c>
      <x:c r="O9" s="773">
        <x:f t="shared" si="8"/>
        <x:v>54.364757934281961</x:v>
      </x:c>
      <x:c r="P9" s="773">
        <x:f t="shared" si="4"/>
        <x:v>42.683721599999991</x:v>
      </x:c>
      <x:c r="Q9" s="769">
        <x:f>+P9/O9</x:f>
        <x:v>0.78513587150700792</x:v>
      </x:c>
      <x:c r="R9" s="769">
        <x:f>+P9/N9</x:f>
        <x:v>1.8096563948472659</x:v>
      </x:c>
    </x:row>
    <x:row r="10" spans="2:21" ht="21.75" customHeight="1">
      <x:c r="B10" s="758"/>
      <x:c r="C10" s="751" t="s">
        <x:v>806</x:v>
      </x:c>
      <x:c r="D10" s="777">
        <x:f t="shared" si="9"/>
        <x:v>3120971.1477304399</x:v>
      </x:c>
      <x:c r="E10" s="768">
        <x:f t="shared" si="10"/>
        <x:v>431601.59999999992</x:v>
      </x:c>
      <x:c r="F10" s="769"/>
      <x:c r="G10" s="768">
        <x:v>324228.19999999995</x:v>
      </x:c>
      <x:c r="H10" s="771">
        <x:f t="shared" si="1"/>
        <x:v>203818.52393341652</x:v>
      </x:c>
      <x:c r="I10" s="770">
        <x:f t="shared" si="2"/>
        <x:v>107373.39999999998</x:v>
      </x:c>
      <x:c r="J10" s="769"/>
      <x:c r="K10" s="769"/>
      <x:c r="M10" s="751" t="s">
        <x:v>806</x:v>
      </x:c>
      <x:c r="N10" s="773">
        <x:f t="shared" si="11"/>
        <x:v>63.224498999999994</x:v>
      </x:c>
      <x:c r="O10" s="773">
        <x:f t="shared" si="8"/>
        <x:v>39.744612167016221</x:v>
      </x:c>
      <x:c r="P10" s="773">
        <x:f t="shared" si="4"/>
        <x:v>20.937812999999995</x:v>
      </x:c>
      <x:c r="Q10" s="769">
        <x:f>+P10/O10</x:f>
        <x:v>0.52680883919597388</x:v>
      </x:c>
      <x:c r="R10" s="769">
        <x:f>+P10/N10</x:f>
        <x:v>0.33116613545644696</x:v>
      </x:c>
    </x:row>
    <x:row r="11" spans="2:21" ht="21.75" customHeight="1">
      <x:c r="B11" s="758"/>
      <x:c r="C11" s="751" t="s">
        <x:v>808</x:v>
      </x:c>
      <x:c r="D11" s="777">
        <x:f t="shared" si="9"/>
        <x:v>14459698.983550778</x:v>
      </x:c>
      <x:c r="E11" s="768">
        <x:f t="shared" si="10"/>
        <x:v>1361977.0500002094</x:v>
      </x:c>
      <x:c r="F11" s="769">
        <x:f t="shared" si="0"/>
        <x:v>9.4191245028653919E-2</x:v>
      </x:c>
      <x:c r="G11" s="768">
        <x:v>776625.15999996662</x:v>
      </x:c>
      <x:c r="H11" s="771">
        <x:f t="shared" si="1"/>
        <x:v>925029.06325100712</x:v>
      </x:c>
      <x:c r="I11" s="770">
        <x:f t="shared" si="2"/>
        <x:v>585351.89000024274</x:v>
      </x:c>
      <x:c r="J11" s="769">
        <x:f t="shared" si="3"/>
        <x:v>0.63279297186947647</x:v>
      </x:c>
      <x:c r="K11" s="769">
        <x:f t="shared" si="7"/>
        <x:v>0.75371224130862291</x:v>
      </x:c>
      <x:c r="L11" s="781"/>
      <x:c r="M11" s="751" t="s">
        <x:v>808</x:v>
      </x:c>
      <x:c r="N11" s="773">
        <x:f t="shared" si="11"/>
        <x:v>151.4419061999935</x:v>
      </x:c>
      <x:c r="O11" s="773">
        <x:f t="shared" si="8"/>
        <x:v>180.38066733394638</x:v>
      </x:c>
      <x:c r="P11" s="773">
        <x:f t="shared" si="4"/>
        <x:v>114.14361855004734</x:v>
      </x:c>
      <x:c r="Q11" s="769">
        <x:f>+P11/O11</x:f>
        <x:v>0.63279297186947658</x:v>
      </x:c>
      <x:c r="R11" s="769">
        <x:f>+P11/N11</x:f>
        <x:v>0.75371224130862291</x:v>
      </x:c>
    </x:row>
    <x:row r="12" spans="2:21" ht="21.75" customHeight="1">
      <x:c r="B12" s="758"/>
      <x:c r="C12" s="751"/>
      <x:c r="D12" s="767"/>
      <x:c r="E12" s="768"/>
      <x:c r="F12" s="769"/>
      <x:c r="G12" s="768"/>
      <x:c r="H12" s="771"/>
      <x:c r="I12" s="770"/>
      <x:c r="J12" s="769"/>
      <x:c r="K12" s="769"/>
      <x:c r="L12" s="782"/>
    </x:row>
    <x:row r="13" spans="2:21" ht="21.75" customHeight="1">
      <x:c r="B13" s="758"/>
      <x:c r="C13" s="750" t="s">
        <x:v>842</x:v>
      </x:c>
      <x:c r="D13" s="767">
        <x:f>SUM(D14:D18)</x:f>
        <x:v>345944719.52758056</x:v>
      </x:c>
      <x:c r="E13" s="768">
        <x:f>SUM(E14:E18)</x:f>
        <x:v>40574515.330000065</x:v>
      </x:c>
      <x:c r="F13" s="769">
        <x:f t="shared" ref="F13:F16" si="12">+E13/D13</x:f>
        <x:v>0.11728612416864842</x:v>
      </x:c>
      <x:c r="G13" s="768">
        <x:v>21986008.940000035</x:v>
      </x:c>
      <x:c r="H13" s="771">
        <x:f>E122</x:f>
        <x:v>23059552.652472414</x:v>
      </x:c>
      <x:c r="I13" s="770">
        <x:f t="shared" ref="I13:I18" si="13">E71</x:f>
        <x:v>18588506.39000003</x:v>
      </x:c>
      <x:c r="J13" s="769">
        <x:f t="shared" ref="J13:J18" si="14">+I13/H13</x:f>
        <x:v>0.80610871642416693</x:v>
      </x:c>
      <x:c r="K13" s="769">
        <x:f>+I13/G13</x:f>
        <x:v>0.84546979129901145</x:v>
      </x:c>
      <x:c r="L13" s="783"/>
      <x:c r="M13" s="750" t="s">
        <x:v>843</x:v>
      </x:c>
      <x:c r="N13" s="773">
        <x:f t="shared" ref="N13:P18" si="15">+G13*$O$3/1000000</x:f>
        <x:v>4287.2717433000071</x:v>
      </x:c>
      <x:c r="O13" s="773">
        <x:f t="shared" si="15"/>
        <x:v>4496.6127672321209</x:v>
      </x:c>
      <x:c r="P13" s="773">
        <x:f t="shared" si="15"/>
        <x:v>3624.7587460500058</x:v>
      </x:c>
      <x:c r="Q13" s="769">
        <x:f>+P13/O13</x:f>
        <x:v>0.80610871642416682</x:v>
      </x:c>
      <x:c r="R13" s="769">
        <x:f>+P13/N13</x:f>
        <x:v>0.84546979129901145</x:v>
      </x:c>
    </x:row>
    <x:row r="14" spans="2:21" ht="21.75" customHeight="1">
      <x:c r="B14" s="758"/>
      <x:c r="C14" s="751" t="s">
        <x:v>813</x:v>
      </x:c>
      <x:c r="D14" s="767">
        <x:f>P123</x:f>
        <x:v>196103221.52118182</x:v>
      </x:c>
      <x:c r="E14" s="768">
        <x:f t="shared" ref="E14:E18" si="16">SUM(D72:O72)</x:f>
        <x:v>25726125.020000063</x:v>
      </x:c>
      <x:c r="F14" s="769">
        <x:f t="shared" si="12"/>
        <x:v>0.13118665170536881</x:v>
      </x:c>
      <x:c r="G14" s="768">
        <x:v>13881607.790000033</x:v>
      </x:c>
      <x:c r="H14" s="771">
        <x:f t="shared" ref="H14:H16" si="17">E123</x:f>
        <x:v>12806740.997301675</x:v>
      </x:c>
      <x:c r="I14" s="770">
        <x:f t="shared" si="13"/>
        <x:v>11844517.230000032</x:v>
      </x:c>
      <x:c r="J14" s="769">
        <x:f t="shared" si="14"/>
        <x:v>0.92486583686635193</x:v>
      </x:c>
      <x:c r="K14" s="769">
        <x:f>+I14/G14</x:f>
        <x:v>0.85325254892538671</x:v>
      </x:c>
      <x:c r="L14" s="783"/>
      <x:c r="M14" s="751" t="s">
        <x:v>813</x:v>
      </x:c>
      <x:c r="N14" s="773">
        <x:f t="shared" si="15"/>
        <x:v>2706.9135190500065</x:v>
      </x:c>
      <x:c r="O14" s="773">
        <x:f t="shared" si="15"/>
        <x:v>2497.3144944738269</x:v>
      </x:c>
      <x:c r="P14" s="773">
        <x:f t="shared" si="15"/>
        <x:v>2309.6808598500061</x:v>
      </x:c>
      <x:c r="Q14" s="769">
        <x:f>+P14/O14</x:f>
        <x:v>0.92486583686635171</x:v>
      </x:c>
      <x:c r="R14" s="769">
        <x:f>+P14/N14</x:f>
        <x:v>0.8532525489253866</x:v>
      </x:c>
    </x:row>
    <x:row r="15" spans="2:21" ht="21.75" customHeight="1">
      <x:c r="B15" s="758"/>
      <x:c r="C15" s="751" t="s">
        <x:v>815</x:v>
      </x:c>
      <x:c r="D15" s="767">
        <x:f t="shared" ref="D15:D16" si="18">P124</x:f>
        <x:v>87491665.057712629</x:v>
      </x:c>
      <x:c r="E15" s="768">
        <x:f t="shared" si="16"/>
        <x:v>6952930.4499999974</x:v>
      </x:c>
      <x:c r="F15" s="769">
        <x:f t="shared" si="12"/>
        <x:v>7.9469632283413472E-2</x:v>
      </x:c>
      <x:c r="G15" s="768">
        <x:v>3887259.3699999978</x:v>
      </x:c>
      <x:c r="H15" s="771">
        <x:f t="shared" si="17"/>
        <x:v>5713741.3915240904</x:v>
      </x:c>
      <x:c r="I15" s="770">
        <x:f t="shared" si="13"/>
        <x:v>3065671.0799999996</x:v>
      </x:c>
      <x:c r="J15" s="769">
        <x:f t="shared" si="14"/>
        <x:v>0.53654354825153516</x:v>
      </x:c>
      <x:c r="K15" s="769">
        <x:f>+I15/G15</x:f>
        <x:v>0.78864587829136834</x:v>
      </x:c>
      <x:c r="L15" s="781"/>
      <x:c r="M15" s="751" t="s">
        <x:v>815</x:v>
      </x:c>
      <x:c r="N15" s="773">
        <x:f t="shared" si="15"/>
        <x:v>758.01557714999967</x:v>
      </x:c>
      <x:c r="O15" s="773">
        <x:f t="shared" si="15"/>
        <x:v>1114.1795713471975</x:v>
      </x:c>
      <x:c r="P15" s="773">
        <x:f t="shared" si="15"/>
        <x:v>597.80586059999996</x:v>
      </x:c>
      <x:c r="Q15" s="769">
        <x:f>+P15/O15</x:f>
        <x:v>0.53654354825153527</x:v>
      </x:c>
      <x:c r="R15" s="769">
        <x:f>+P15/N15</x:f>
        <x:v>0.78864587829136834</x:v>
      </x:c>
    </x:row>
    <x:row r="16" spans="2:21" ht="21.75" customHeight="1">
      <x:c r="B16" s="758"/>
      <x:c r="C16" s="751" t="s">
        <x:v>844</x:v>
      </x:c>
      <x:c r="D16" s="767">
        <x:f t="shared" si="18"/>
        <x:v>35865802.37868616</x:v>
      </x:c>
      <x:c r="E16" s="768">
        <x:f t="shared" si="16"/>
        <x:v>3411233.3300000038</x:v>
      </x:c>
      <x:c r="F16" s="769">
        <x:f t="shared" si="12"/>
        <x:v>9.511102788061937E-2</x:v>
      </x:c>
      <x:c r="G16" s="768">
        <x:v>1830721.1100000041</x:v>
      </x:c>
      <x:c r="H16" s="771">
        <x:f t="shared" si="17"/>
        <x:v>2144308.101646645</x:v>
      </x:c>
      <x:c r="I16" s="770">
        <x:f t="shared" si="13"/>
        <x:v>1580512.2199999997</x:v>
      </x:c>
      <x:c r="J16" s="769"/>
      <x:c r="K16" s="769">
        <x:f t="shared" si="7"/>
        <x:v>0.86332768621431155</x:v>
      </x:c>
      <x:c r="L16" s="765"/>
      <x:c r="M16" s="751" t="s">
        <x:v>844</x:v>
      </x:c>
      <x:c r="N16" s="773">
        <x:f t="shared" si="15"/>
        <x:v>356.99061645000074</x:v>
      </x:c>
      <x:c r="O16" s="773">
        <x:f t="shared" si="15"/>
        <x:v>418.14007982109575</x:v>
      </x:c>
      <x:c r="P16" s="773">
        <x:f t="shared" si="15"/>
        <x:v>308.19988289999998</x:v>
      </x:c>
      <x:c r="Q16" s="769">
        <x:f>+P16/O16</x:f>
        <x:v>0.73707328661692872</x:v>
      </x:c>
      <x:c r="R16" s="769">
        <x:f>+P16/N16</x:f>
        <x:v>0.86332768621431177</x:v>
      </x:c>
    </x:row>
    <x:row r="17" spans="2:18" ht="21.75" customHeight="1">
      <x:c r="B17" s="758"/>
      <x:c r="C17" s="751" t="s">
        <x:v>845</x:v>
      </x:c>
      <x:c r="D17" s="767"/>
      <x:c r="E17" s="768">
        <x:f t="shared" si="16"/>
        <x:v>0</x:v>
      </x:c>
      <x:c r="F17" s="769"/>
      <x:c r="G17" s="768">
        <x:v>0</x:v>
      </x:c>
      <x:c r="H17" s="771">
        <x:v>0</x:v>
      </x:c>
      <x:c r="I17" s="770">
        <x:f t="shared" si="13"/>
        <x:v>0</x:v>
      </x:c>
      <x:c r="J17" s="769"/>
      <x:c r="K17" s="769"/>
      <x:c r="L17" s="765"/>
      <x:c r="M17" s="751" t="s">
        <x:v>845</x:v>
      </x:c>
      <x:c r="N17" s="773">
        <x:f t="shared" si="15"/>
        <x:v>0</x:v>
      </x:c>
      <x:c r="O17" s="773">
        <x:f t="shared" si="15"/>
        <x:v>0</x:v>
      </x:c>
      <x:c r="P17" s="773">
        <x:f t="shared" si="15"/>
        <x:v>0</x:v>
      </x:c>
      <x:c r="Q17" s="769"/>
      <x:c r="R17" s="769"/>
    </x:row>
    <x:row r="18" spans="2:18" ht="21.75" customHeight="1">
      <x:c r="B18" s="758"/>
      <x:c r="C18" s="752" t="s">
        <x:v>819</x:v>
      </x:c>
      <x:c r="D18" s="767">
        <x:f>P126</x:f>
        <x:v>26484030.57</x:v>
      </x:c>
      <x:c r="E18" s="768">
        <x:f t="shared" si="16"/>
        <x:v>4484226.5299999993</x:v>
      </x:c>
      <x:c r="F18" s="769">
        <x:f>+E18/D18</x:f>
        <x:v>0.16931812996317649</x:v>
      </x:c>
      <x:c r="G18" s="768">
        <x:v>2386420.67</x:v>
      </x:c>
      <x:c r="H18" s="771">
        <x:f>E126</x:f>
        <x:v>2394762.1620000005</x:v>
      </x:c>
      <x:c r="I18" s="770">
        <x:f t="shared" si="13"/>
        <x:v>2097805.86</x:v>
      </x:c>
      <x:c r="J18" s="769">
        <x:f t="shared" si="14"/>
        <x:v>0.87599758058980037</x:v>
      </x:c>
      <x:c r="K18" s="769">
        <x:f t="shared" si="7"/>
        <x:v>0.87905954150154086</x:v>
      </x:c>
      <x:c r="L18" s="765"/>
      <x:c r="M18" s="752" t="s">
        <x:v>819</x:v>
      </x:c>
      <x:c r="N18" s="773">
        <x:f t="shared" si="15"/>
        <x:v>465.35203064999996</x:v>
      </x:c>
      <x:c r="O18" s="773">
        <x:f t="shared" si="15"/>
        <x:v>466.9786215900001</x:v>
      </x:c>
      <x:c r="P18" s="773">
        <x:f t="shared" si="15"/>
        <x:v>409.07214269999997</x:v>
      </x:c>
      <x:c r="Q18" s="769">
        <x:f>+P18/O18</x:f>
        <x:v>0.87599758058980026</x:v>
      </x:c>
      <x:c r="R18" s="769">
        <x:f>+P18/N18</x:f>
        <x:v>0.87905954150154086</x:v>
      </x:c>
    </x:row>
    <x:row r="19" spans="2:18" ht="17.25" thickBot="1">
      <x:c r="B19" s="758"/>
      <x:c r="C19" s="784"/>
      <x:c r="D19" s="767"/>
      <x:c r="E19" s="785"/>
      <x:c r="F19" s="786"/>
      <x:c r="G19" s="785"/>
      <x:c r="H19" s="787"/>
      <x:c r="I19" s="788"/>
      <x:c r="J19" s="787"/>
      <x:c r="K19" s="769"/>
      <x:c r="L19" s="789"/>
      <x:c r="M19" s="766" t="s">
        <x:v>846</x:v>
      </x:c>
      <x:c r="N19" s="790">
        <x:f>G47*195/1000000</x:f>
        <x:v>393.39066975000065</x:v>
      </x:c>
      <x:c r="O19" s="790">
        <x:f>H47*195/1000000</x:f>
        <x:v>175.75585117955032</x:v>
      </x:c>
      <x:c r="P19" s="773">
        <x:f>I47*195/1000000</x:f>
        <x:v>177.09384224999903</x:v>
      </x:c>
      <x:c r="Q19" s="769">
        <x:f>+P19/O19</x:f>
        <x:v>1.0076127825131798</x:v>
      </x:c>
      <x:c r="R19" s="769">
        <x:f>+P19/N19</x:f>
        <x:v>0.45017296003116181</x:v>
      </x:c>
    </x:row>
    <x:row r="20" spans="2:18" ht="21" customHeight="1" thickBot="1">
      <x:c r="B20" s="766"/>
      <x:c r="C20" s="766" t="s">
        <x:v>847</x:v>
      </x:c>
      <x:c r="D20" s="767">
        <x:f>SUM(D21,D28)</x:f>
        <x:v>4718118.0873088529</x:v>
      </x:c>
      <x:c r="E20" s="768">
        <x:f>E21+E28</x:f>
        <x:v>467839.98000000074</x:v>
      </x:c>
      <x:c r="F20" s="769">
        <x:f t="shared" ref="F20:F26" si="19">+E20/D20</x:f>
        <x:v>9.9158175217875899E-2</x:v>
      </x:c>
      <x:c r="G20" s="770">
        <x:v>249868.97000000018</x:v>
      </x:c>
      <x:c r="H20" s="1011">
        <x:f>E128</x:f>
        <x:v>293011.39737128891</x:v>
      </x:c>
      <x:c r="I20" s="770">
        <x:f t="shared" ref="I20:I32" si="20">E79</x:f>
        <x:v>217971.01000000053</x:v>
      </x:c>
      <x:c r="J20" s="769">
        <x:f>+I20/H20</x:f>
        <x:v>0.74389942492168293</x:v>
      </x:c>
      <x:c r="K20" s="769">
        <x:f t="shared" ref="K20:K29" si="21">+I20/G20</x:f>
        <x:v>0.87234125149673603</x:v>
      </x:c>
      <x:c r="L20" s="791"/>
      <x:c r="M20" s="792" t="s">
        <x:v>848</x:v>
      </x:c>
      <x:c r="N20" s="792" t="s">
        <x:v>849</x:v>
      </x:c>
      <x:c r="O20" s="793" t="s">
        <x:v>850</x:v>
      </x:c>
      <x:c r="P20" s="792" t="s">
        <x:v>849</x:v>
      </x:c>
    </x:row>
    <x:row r="21" spans="2:18" ht="21.75" customHeight="1">
      <x:c r="B21" s="758"/>
      <x:c r="C21" s="750" t="s">
        <x:v>840</x:v>
      </x:c>
      <x:c r="D21" s="767">
        <x:f>SUM(D22:D26)</x:f>
        <x:v>390058.95907181414</x:v>
      </x:c>
      <x:c r="E21" s="768">
        <x:f>SUM(E22:E27)</x:f>
        <x:v>32653.070000000098</x:v>
      </x:c>
      <x:c r="F21" s="769">
        <x:f t="shared" si="19"/>
        <x:v>8.3713164998700393E-2</x:v>
      </x:c>
      <x:c r="G21" s="770">
        <x:v>16713.130000000067</x:v>
      </x:c>
      <x:c r="H21" s="1011">
        <x:f>E129</x:f>
        <x:v>15275.178033098065</x:v>
      </x:c>
      <x:c r="I21" s="770">
        <x:f t="shared" si="20"/>
        <x:v>15939.940000000031</x:v>
      </x:c>
      <x:c r="J21" s="769">
        <x:f t="shared" ref="J21:J29" si="22">+I21/H21</x:f>
        <x:v>1.0435190978109432</x:v>
      </x:c>
      <x:c r="K21" s="769">
        <x:f t="shared" si="21"/>
        <x:v>0.95373757040123353</x:v>
      </x:c>
      <x:c r="L21" s="791"/>
      <x:c r="M21" s="794">
        <x:f>D5*195</x:f>
        <x:v>75538696833.384506</x:v>
      </x:c>
      <x:c r="N21" s="794">
        <x:f>E5*195</x:f>
        <x:v>8702668351.650053</x:v>
      </x:c>
      <x:c r="O21" s="794">
        <x:f>D47*195</x:f>
        <x:v>4466501644.1951008</x:v>
      </x:c>
      <x:c r="P21" s="795">
        <x:f>E47*195</x:f>
        <x:v>570484512.00000048</x:v>
      </x:c>
    </x:row>
    <x:row r="22" spans="2:18" ht="21.75" customHeight="1">
      <x:c r="B22" s="758"/>
      <x:c r="C22" s="751" t="s">
        <x:v>800</x:v>
      </x:c>
      <x:c r="D22" s="767">
        <x:f>P130</x:f>
        <x:v>156157.79544000005</x:v>
      </x:c>
      <x:c r="E22" s="768">
        <x:f>P81</x:f>
        <x:v>1909.4199999999998</x:v>
      </x:c>
      <x:c r="F22" s="769">
        <x:f t="shared" si="19"/>
        <x:v>1.2227503562149413E-2</x:v>
      </x:c>
      <x:c r="G22" s="768">
        <x:v>1909.4199999999998</x:v>
      </x:c>
      <x:c r="H22" s="771">
        <x:f>E130</x:f>
        <x:v>0</x:v>
      </x:c>
      <x:c r="I22" s="770">
        <x:f t="shared" si="20"/>
        <x:v>0</x:v>
      </x:c>
      <x:c r="J22" s="769" t="e">
        <x:f t="shared" si="22"/>
        <x:v>#DIV/0!</x:v>
      </x:c>
      <x:c r="K22" s="769">
        <x:f t="shared" si="21"/>
        <x:v>0</x:v>
      </x:c>
      <x:c r="L22" s="791"/>
      <x:c r="M22" s="796"/>
      <x:c r="N22" s="797">
        <x:f>N21/M21</x:f>
        <x:v>0.11520808163854752</x:v>
      </x:c>
      <x:c r="O22" s="797">
        <x:f>O21/M21</x:f>
        <x:v>5.9128656323617169E-2</x:v>
      </x:c>
      <x:c r="P22" s="797">
        <x:f>P21/N21</x:f>
        <x:v>6.5552826897262481E-2</x:v>
      </x:c>
      <x:c r="Q22" s="797">
        <x:f>P21/O21</x:f>
        <x:v>0.1277251319814092</x:v>
      </x:c>
    </x:row>
    <x:row r="23" spans="2:18" ht="21.75" customHeight="1">
      <x:c r="B23" s="758"/>
      <x:c r="C23" s="751" t="s">
        <x:v>802</x:v>
      </x:c>
      <x:c r="D23" s="767">
        <x:f t="shared" ref="D23:D26" si="23">P131</x:f>
        <x:v>61412.93948860799</x:v>
      </x:c>
      <x:c r="E23" s="768">
        <x:f t="shared" ref="E23:E26" si="24">P82</x:f>
        <x:v>15347.169999999996</x:v>
      </x:c>
      <x:c r="F23" s="769">
        <x:f t="shared" si="19"/>
        <x:v>0.24990124439242767</x:v>
      </x:c>
      <x:c r="G23" s="768">
        <x:v>4991.9499999999971</x:v>
      </x:c>
      <x:c r="H23" s="771">
        <x:f t="shared" ref="H23:H26" si="25">E131</x:f>
        <x:v>4010.6409461948083</x:v>
      </x:c>
      <x:c r="I23" s="770">
        <x:f t="shared" si="20"/>
        <x:v>10355.219999999999</x:v>
      </x:c>
      <x:c r="J23" s="769">
        <x:f t="shared" si="22"/>
        <x:v>2.5819364383203545</x:v>
      </x:c>
      <x:c r="K23" s="769">
        <x:f>+I23/G23</x:f>
        <x:v>2.0743837578501396</x:v>
      </x:c>
      <x:c r="L23" s="791"/>
      <x:c r="M23" s="796"/>
      <x:c r="N23" s="798"/>
      <x:c r="O23" s="799"/>
      <x:c r="P23" s="779"/>
    </x:row>
    <x:row r="24" spans="2:18" ht="21.75" customHeight="1">
      <x:c r="B24" s="758"/>
      <x:c r="C24" s="751" t="s">
        <x:v>804</x:v>
      </x:c>
      <x:c r="D24" s="767">
        <x:f t="shared" si="23"/>
        <x:v>43116.804858552699</x:v>
      </x:c>
      <x:c r="E24" s="768">
        <x:f t="shared" si="24"/>
        <x:v>3102.7500000000009</x:v>
      </x:c>
      <x:c r="F24" s="769">
        <x:f t="shared" si="19"/>
        <x:v>7.1961501094034236E-2</x:v>
      </x:c>
      <x:c r="G24" s="768">
        <x:v>1144.8400000000004</x:v>
      </x:c>
      <x:c r="H24" s="771">
        <x:f t="shared" si="25"/>
        <x:v>2815.7913377014015</x:v>
      </x:c>
      <x:c r="I24" s="770">
        <x:f t="shared" si="20"/>
        <x:v>1957.9100000000005</x:v>
      </x:c>
      <x:c r="J24" s="769">
        <x:f t="shared" si="22"/>
        <x:v>0.69533206306341211</x:v>
      </x:c>
      <x:c r="K24" s="769">
        <x:f t="shared" si="21"/>
        <x:v>1.7102040459802241</x:v>
      </x:c>
      <x:c r="L24" s="791"/>
      <x:c r="M24" s="796"/>
      <x:c r="N24" s="798"/>
      <x:c r="O24" s="799"/>
      <x:c r="P24" s="779"/>
    </x:row>
    <x:row r="25" spans="2:18" ht="21.75" customHeight="1">
      <x:c r="B25" s="758"/>
      <x:c r="C25" s="751" t="s">
        <x:v>806</x:v>
      </x:c>
      <x:c r="D25" s="767">
        <x:f t="shared" si="23"/>
        <x:v>35545.713130012569</x:v>
      </x:c>
      <x:c r="E25" s="768">
        <x:f t="shared" si="24"/>
        <x:v>4211.3100000000013</x:v>
      </x:c>
      <x:c r="F25" s="769"/>
      <x:c r="G25" s="768">
        <x:v>3223.9100000000017</x:v>
      </x:c>
      <x:c r="H25" s="771">
        <x:f t="shared" si="25"/>
        <x:v>2321.3526942049025</x:v>
      </x:c>
      <x:c r="I25" s="770">
        <x:f t="shared" si="20"/>
        <x:v>987.40000000000009</x:v>
      </x:c>
      <x:c r="J25" s="769"/>
      <x:c r="K25" s="769"/>
      <x:c r="L25" s="791"/>
      <x:c r="M25" s="751"/>
      <x:c r="N25" s="798"/>
      <x:c r="O25" s="799"/>
      <x:c r="P25" s="779"/>
    </x:row>
    <x:row r="26" spans="2:18" ht="21.75" customHeight="1">
      <x:c r="B26" s="758"/>
      <x:c r="C26" s="751" t="s">
        <x:v>808</x:v>
      </x:c>
      <x:c r="D26" s="767">
        <x:f t="shared" si="23"/>
        <x:v>93825.706154640837</x:v>
      </x:c>
      <x:c r="E26" s="768">
        <x:f t="shared" si="24"/>
        <x:v>8082.4200000001001</x:v>
      </x:c>
      <x:c r="F26" s="769">
        <x:f t="shared" si="19"/>
        <x:v>8.6142916810867234E-2</x:v>
      </x:c>
      <x:c r="G26" s="768">
        <x:v>5443.0100000000675</x:v>
      </x:c>
      <x:c r="H26" s="771">
        <x:f t="shared" si="25"/>
        <x:v>6127.3930549969527</x:v>
      </x:c>
      <x:c r="I26" s="770">
        <x:f t="shared" si="20"/>
        <x:v>2639.4100000000326</x:v>
      </x:c>
      <x:c r="J26" s="769">
        <x:f t="shared" si="22"/>
        <x:v>0.43075578411728727</x:v>
      </x:c>
      <x:c r="K26" s="769">
        <x:f t="shared" si="21"/>
        <x:v>0.48491735271476627</x:v>
      </x:c>
      <x:c r="L26" s="791"/>
      <x:c r="M26" s="751"/>
      <x:c r="N26" s="798"/>
      <x:c r="O26" s="800"/>
      <x:c r="P26" s="796"/>
    </x:row>
    <x:row r="27" spans="2:18" ht="21.75" customHeight="1">
      <x:c r="B27" s="758"/>
      <x:c r="C27" s="751"/>
      <x:c r="D27" s="767"/>
      <x:c r="E27" s="768"/>
      <x:c r="F27" s="801"/>
      <x:c r="G27" s="768">
        <x:v>0</x:v>
      </x:c>
      <x:c r="H27" s="771">
        <x:f t="shared" ref="H27" si="26">D135</x:f>
        <x:v>0</x:v>
      </x:c>
      <x:c r="I27" s="770">
        <x:f t="shared" si="20"/>
        <x:v>0</x:v>
      </x:c>
      <x:c r="J27" s="769"/>
      <x:c r="K27" s="769"/>
      <x:c r="L27" s="791"/>
      <x:c r="M27" s="751"/>
      <x:c r="N27" s="802"/>
      <x:c r="O27" s="803"/>
    </x:row>
    <x:row r="28" spans="2:18" ht="21.75" customHeight="1">
      <x:c r="B28" s="758"/>
      <x:c r="C28" s="751" t="s">
        <x:v>842</x:v>
      </x:c>
      <x:c r="D28" s="768">
        <x:f>SUM(D29:D32)</x:f>
        <x:v>4328059.1282370389</x:v>
      </x:c>
      <x:c r="E28" s="768">
        <x:f>SUM(E29:E32)</x:f>
        <x:v>435186.91000000061</x:v>
      </x:c>
      <x:c r="F28" s="769">
        <x:f t="shared" ref="F28:F32" si="27">+E28/D28</x:f>
        <x:v>0.10055013046396771</x:v>
      </x:c>
      <x:c r="G28" s="770">
        <x:v>233155.84000000011</x:v>
      </x:c>
      <x:c r="H28" s="1011">
        <x:f>E136</x:f>
        <x:v>277736.21933819086</x:v>
      </x:c>
      <x:c r="I28" s="770">
        <x:f t="shared" si="20"/>
        <x:v>202031.0700000005</x:v>
      </x:c>
      <x:c r="J28" s="769">
        <x:f>+I28/H28</x:f>
        <x:v>0.7274206816864367</x:v>
      </x:c>
      <x:c r="K28" s="769">
        <x:f>+I28/G28</x:f>
        <x:v>0.86650658203543351</x:v>
      </x:c>
      <x:c r="L28" s="791"/>
      <x:c r="M28" s="751"/>
      <x:c r="N28" s="779"/>
      <x:c r="P28" s="796"/>
    </x:row>
    <x:row r="29" spans="2:18" ht="21.75" customHeight="1">
      <x:c r="B29" s="758"/>
      <x:c r="C29" s="751" t="s">
        <x:v>813</x:v>
      </x:c>
      <x:c r="D29" s="815">
        <x:f>P137</x:f>
        <x:v>2131647.0823220597</x:v>
      </x:c>
      <x:c r="E29" s="768">
        <x:f>P88</x:f>
        <x:v>245269.41000000067</x:v>
      </x:c>
      <x:c r="F29" s="769">
        <x:f t="shared" si="27"/>
        <x:v>0.11506098360936098</x:v>
      </x:c>
      <x:c r="G29" s="768">
        <x:v>132642.88000000018</x:v>
      </x:c>
      <x:c r="H29" s="771">
        <x:f>E137</x:f>
        <x:v>139209.60537613448</x:v>
      </x:c>
      <x:c r="I29" s="770">
        <x:f t="shared" si="20"/>
        <x:v>112626.53000000048</x:v>
      </x:c>
      <x:c r="J29" s="769">
        <x:f t="shared" si="22"/>
        <x:v>0.80904280775519466</x:v>
      </x:c>
      <x:c r="K29" s="769">
        <x:f t="shared" si="21"/>
        <x:v>0.84909593338142486</x:v>
      </x:c>
      <x:c r="L29" s="791"/>
      <x:c r="M29" s="752"/>
      <x:c r="N29" s="779"/>
      <x:c r="P29" s="796"/>
    </x:row>
    <x:row r="30" spans="2:18" ht="21.75" customHeight="1">
      <x:c r="B30" s="758"/>
      <x:c r="C30" s="751" t="s">
        <x:v>815</x:v>
      </x:c>
      <x:c r="D30" s="815">
        <x:f t="shared" ref="D30:D32" si="28">P138</x:f>
        <x:v>902011.3176999999</x:v>
      </x:c>
      <x:c r="E30" s="768">
        <x:f t="shared" ref="E30:E31" si="29">P89</x:f>
        <x:v>50193.179999999993</x:v>
      </x:c>
      <x:c r="F30" s="769">
        <x:f t="shared" si="27"/>
        <x:v>5.5645842812688244E-2</x:v>
      </x:c>
      <x:c r="G30" s="768">
        <x:v>28411.879999999986</x:v>
      </x:c>
      <x:c r="H30" s="771">
        <x:f t="shared" ref="H30:H32" si="30">E138</x:f>
        <x:v>58906.861564081635</x:v>
      </x:c>
      <x:c r="I30" s="770">
        <x:f t="shared" si="20"/>
        <x:v>21781.300000000003</x:v>
      </x:c>
      <x:c r="J30" s="769">
        <x:f>+I30/H30</x:f>
        <x:v>0.36975828318922216</x:v>
      </x:c>
      <x:c r="K30" s="769">
        <x:f>+I30/G30</x:f>
        <x:v>0.7666264956771609</x:v>
      </x:c>
      <x:c r="L30" s="791"/>
      <x:c r="M30" s="804"/>
      <x:c r="N30" s="779"/>
    </x:row>
    <x:row r="31" spans="2:18" ht="21.75" customHeight="1">
      <x:c r="B31" s="758"/>
      <x:c r="C31" s="751" t="s">
        <x:v>844</x:v>
      </x:c>
      <x:c r="D31" s="815">
        <x:f t="shared" si="28"/>
        <x:v>1294400.7282149796</x:v>
      </x:c>
      <x:c r="E31" s="768">
        <x:f t="shared" si="29"/>
        <x:v>139724.31999999998</x:v>
      </x:c>
      <x:c r="F31" s="769">
        <x:f t="shared" si="27"/>
        <x:v>0.10794518030956636</x:v>
      </x:c>
      <x:c r="G31" s="768">
        <x:v>72101.079999999958</x:v>
      </x:c>
      <x:c r="H31" s="771">
        <x:f t="shared" si="30"/>
        <x:v>79619.752397974749</x:v>
      </x:c>
      <x:c r="I31" s="770">
        <x:f t="shared" si="20"/>
        <x:v>67623.24000000002</x:v>
      </x:c>
      <x:c r="J31" s="769">
        <x:f t="shared" ref="J31" si="31">+I31/H31</x:f>
        <x:v>0.84932743400141653</x:v>
      </x:c>
      <x:c r="K31" s="769">
        <x:f t="shared" ref="K31" si="32">+I31/G31</x:f>
        <x:v>0.93789496634447167</x:v>
      </x:c>
      <x:c r="L31" s="791"/>
      <x:c r="M31" s="774"/>
      <x:c r="N31" s="779"/>
      <x:c r="O31" s="779"/>
      <x:c r="P31" s="779"/>
    </x:row>
    <x:row r="32" spans="2:18" ht="21.75" customHeight="1">
      <x:c r="B32" s="758"/>
      <x:c r="C32" s="751" t="s">
        <x:v>845</x:v>
      </x:c>
      <x:c r="D32" s="815">
        <x:f t="shared" si="28"/>
        <x:v>0</x:v>
      </x:c>
      <x:c r="E32" s="768">
        <x:f>P91</x:f>
        <x:v>0</x:v>
      </x:c>
      <x:c r="F32" s="769" t="e">
        <x:f t="shared" si="27"/>
        <x:v>#DIV/0!</x:v>
      </x:c>
      <x:c r="G32" s="768">
        <x:v>0</x:v>
      </x:c>
      <x:c r="H32" s="771">
        <x:f t="shared" si="30"/>
        <x:v>0</x:v>
      </x:c>
      <x:c r="I32" s="770">
        <x:f t="shared" si="20"/>
        <x:v>0</x:v>
      </x:c>
      <x:c r="J32" s="769"/>
      <x:c r="K32" s="769"/>
      <x:c r="L32" s="791">
        <x:f t="shared" ref="L32" si="33">G32*1000</x:f>
        <x:v>0</x:v>
      </x:c>
      <x:c r="N32" s="805"/>
    </x:row>
    <x:row r="33" spans="2:20">
      <x:c r="B33" s="758"/>
      <x:c r="C33" s="758"/>
      <x:c r="D33" s="767"/>
      <x:c r="E33" s="785"/>
      <x:c r="F33" s="786"/>
      <x:c r="G33" s="785"/>
      <x:c r="H33" s="787"/>
      <x:c r="I33" s="788"/>
      <x:c r="J33" s="787"/>
      <x:c r="K33" s="769"/>
    </x:row>
    <x:row r="34" spans="2:20" ht="21" customHeight="1">
      <x:c r="B34" s="766"/>
      <x:c r="C34" s="766" t="s">
        <x:v>851</x:v>
      </x:c>
      <x:c r="D34" s="767">
        <x:f>SUM(D35,D42)</x:f>
        <x:v>717638141.53582919</x:v>
      </x:c>
      <x:c r="E34" s="768">
        <x:f>E35+E42</x:f>
        <x:v>78550847</x:v>
      </x:c>
      <x:c r="F34" s="769">
        <x:f t="shared" ref="F34:F40" si="34">+E34/D34</x:f>
        <x:v>0.10945745836737725</x:v>
      </x:c>
      <x:c r="G34" s="770">
        <x:v>41525388</x:v>
      </x:c>
      <x:c r="H34" s="1011">
        <x:f>E141</x:f>
        <x:v>44207568.310687572</x:v>
      </x:c>
      <x:c r="I34" s="770">
        <x:f t="shared" ref="I34:I40" si="35">E93</x:f>
        <x:v>37025459</x:v>
      </x:c>
      <x:c r="J34" s="769">
        <x:f>+I34/H34</x:f>
        <x:v>0.83753665751953987</x:v>
      </x:c>
      <x:c r="K34" s="769">
        <x:f>+I34/G34</x:f>
        <x:v>0.89163426961838377</x:v>
      </x:c>
      <x:c r="L34" s="806"/>
    </x:row>
    <x:row r="35" spans="2:20" ht="21.75" customHeight="1">
      <x:c r="B35" s="758"/>
      <x:c r="C35" s="750" t="s">
        <x:v>840</x:v>
      </x:c>
      <x:c r="D35" s="767">
        <x:f>SUM(D36:D40)</x:f>
        <x:v>62107897.681599997</x:v>
      </x:c>
      <x:c r="E35" s="768">
        <x:f>SUM(E36:E41)</x:f>
        <x:v>5363710</x:v>
      </x:c>
      <x:c r="F35" s="769">
        <x:f t="shared" si="34"/>
        <x:v>8.6361158567906993E-2</x:v>
      </x:c>
      <x:c r="G35" s="768">
        <x:v>2881250</x:v>
      </x:c>
      <x:c r="H35" s="771">
        <x:f>E142</x:f>
        <x:v>2766620.5832881629</x:v>
      </x:c>
      <x:c r="I35" s="768">
        <x:f t="shared" si="35"/>
        <x:v>2482460</x:v>
      </x:c>
      <x:c r="J35" s="769">
        <x:f t="shared" ref="J35:J49" si="36">+I35/H35</x:f>
        <x:v>0.89728964462830874</x:v>
      </x:c>
      <x:c r="K35" s="769">
        <x:f t="shared" ref="K35:K49" si="37">+I35/G35</x:f>
        <x:v>0.8615913232104121</x:v>
      </x:c>
      <x:c r="L35" s="807"/>
    </x:row>
    <x:row r="36" spans="2:20" ht="21.75" customHeight="1">
      <x:c r="B36" s="758"/>
      <x:c r="C36" s="751" t="s">
        <x:v>800</x:v>
      </x:c>
      <x:c r="D36" s="767">
        <x:f>P143</x:f>
        <x:v>19744020</x:v>
      </x:c>
      <x:c r="E36" s="768">
        <x:f>P95</x:f>
        <x:v>117900</x:v>
      </x:c>
      <x:c r="F36" s="769">
        <x:f t="shared" si="34"/>
        <x:v>5.9714283109518727E-3</x:v>
      </x:c>
      <x:c r="G36" s="768">
        <x:v>117900</x:v>
      </x:c>
      <x:c r="H36" s="771">
        <x:f t="shared" ref="H36:H40" si="38">E143</x:f>
        <x:v>0</x:v>
      </x:c>
      <x:c r="I36" s="768">
        <x:f t="shared" si="35"/>
        <x:v>0</x:v>
      </x:c>
      <x:c r="J36" s="769" t="e">
        <x:f t="shared" si="36"/>
        <x:v>#DIV/0!</x:v>
      </x:c>
      <x:c r="K36" s="769">
        <x:f t="shared" si="37"/>
        <x:v>0</x:v>
      </x:c>
      <x:c r="L36" s="765"/>
    </x:row>
    <x:row r="37" spans="2:20" ht="21.75" customHeight="1">
      <x:c r="B37" s="758"/>
      <x:c r="C37" s="751" t="s">
        <x:v>802</x:v>
      </x:c>
      <x:c r="D37" s="767">
        <x:f t="shared" ref="D37:D40" si="39">P144</x:f>
        <x:v>8471367.6815999988</x:v>
      </x:c>
      <x:c r="E37" s="768">
        <x:f t="shared" ref="E37:E40" si="40">P96</x:f>
        <x:v>2093450</x:v>
      </x:c>
      <x:c r="F37" s="769">
        <x:f t="shared" si="34"/>
        <x:v>0.24712066323682544</x:v>
      </x:c>
      <x:c r="G37" s="768">
        <x:v>830500</x:v>
      </x:c>
      <x:c r="H37" s="771">
        <x:f t="shared" si="38"/>
        <x:v>553232.17512489797</x:v>
      </x:c>
      <x:c r="I37" s="768">
        <x:f t="shared" si="35"/>
        <x:v>1262950</x:v>
      </x:c>
      <x:c r="J37" s="769">
        <x:f t="shared" si="36"/>
        <x:v>2.2828571019299009</x:v>
      </x:c>
      <x:c r="K37" s="769">
        <x:f>+I37/G37</x:f>
        <x:v>1.5207104154124023</x:v>
      </x:c>
      <x:c r="L37" s="808"/>
    </x:row>
    <x:row r="38" spans="2:20" ht="21.75" customHeight="1">
      <x:c r="B38" s="758"/>
      <x:c r="C38" s="751" t="s">
        <x:v>804</x:v>
      </x:c>
      <x:c r="D38" s="767">
        <x:f t="shared" si="39"/>
        <x:v>10329250</x:v>
      </x:c>
      <x:c r="E38" s="768">
        <x:f t="shared" si="40"/>
        <x:v>893800</x:v>
      </x:c>
      <x:c r="F38" s="769">
        <x:f t="shared" si="34"/>
        <x:v>8.6530967882469681E-2</x:v>
      </x:c>
      <x:c r="G38" s="768">
        <x:v>340500</x:v>
      </x:c>
      <x:c r="H38" s="771">
        <x:f t="shared" si="38"/>
        <x:v>674563.26530612237</x:v>
      </x:c>
      <x:c r="I38" s="768">
        <x:f t="shared" si="35"/>
        <x:v>553300</x:v>
      </x:c>
      <x:c r="J38" s="769">
        <x:f t="shared" si="36"/>
        <x:v>0.82023440714475893</x:v>
      </x:c>
      <x:c r="K38" s="769">
        <x:f t="shared" si="37"/>
        <x:v>1.62496328928047</x:v>
      </x:c>
      <x:c r="L38" s="809"/>
      <x:c r="N38" s="774"/>
      <x:c r="O38" s="774"/>
    </x:row>
    <x:row r="39" spans="2:20" ht="21.75" customHeight="1">
      <x:c r="B39" s="758"/>
      <x:c r="C39" s="751" t="s">
        <x:v>806</x:v>
      </x:c>
      <x:c r="D39" s="767">
        <x:f t="shared" si="39"/>
        <x:v>8602350</x:v>
      </x:c>
      <x:c r="E39" s="768">
        <x:f t="shared" si="40"/>
        <x:v>1078400</x:v>
      </x:c>
      <x:c r="F39" s="769"/>
      <x:c r="G39" s="768">
        <x:v>798550</x:v>
      </x:c>
      <x:c r="H39" s="771">
        <x:f t="shared" si="38"/>
        <x:v>561786.12244897953</x:v>
      </x:c>
      <x:c r="I39" s="768">
        <x:f t="shared" si="35"/>
        <x:v>279850</x:v>
      </x:c>
      <x:c r="J39" s="769"/>
      <x:c r="K39" s="769"/>
      <x:c r="L39" s="809"/>
      <x:c r="N39" s="774"/>
      <x:c r="O39" s="774"/>
    </x:row>
    <x:row r="40" spans="2:20" ht="21.75" customHeight="1">
      <x:c r="B40" s="758"/>
      <x:c r="C40" s="751" t="s">
        <x:v>808</x:v>
      </x:c>
      <x:c r="D40" s="767">
        <x:f t="shared" si="39"/>
        <x:v>14960910</x:v>
      </x:c>
      <x:c r="E40" s="768">
        <x:f t="shared" si="40"/>
        <x:v>1180160</x:v>
      </x:c>
      <x:c r="F40" s="769">
        <x:f t="shared" si="34"/>
        <x:v>7.8882902176405048E-2</x:v>
      </x:c>
      <x:c r="G40" s="768">
        <x:v>793800</x:v>
      </x:c>
      <x:c r="H40" s="771">
        <x:f t="shared" si="38"/>
        <x:v>977039.02040816331</x:v>
      </x:c>
      <x:c r="I40" s="768">
        <x:f t="shared" si="35"/>
        <x:v>386360</x:v>
      </x:c>
      <x:c r="J40" s="769">
        <x:f t="shared" si="36"/>
        <x:v>0.39543968247920747</x:v>
      </x:c>
      <x:c r="K40" s="769">
        <x:f t="shared" si="37"/>
        <x:v>0.48672209624590579</x:v>
      </x:c>
      <x:c r="L40" s="765"/>
      <x:c r="M40" s="810"/>
      <x:c r="N40" s="811"/>
      <x:c r="O40" s="803"/>
    </x:row>
    <x:row r="41" spans="2:20" ht="21.75" customHeight="1">
      <x:c r="B41" s="758"/>
      <x:c r="C41" s="751"/>
      <x:c r="D41" s="767"/>
      <x:c r="E41" s="768"/>
      <x:c r="F41" s="801"/>
      <x:c r="G41" s="768"/>
      <x:c r="H41" s="771"/>
      <x:c r="I41" s="770"/>
      <x:c r="J41" s="769"/>
      <x:c r="K41" s="769"/>
      <x:c r="L41" s="780"/>
      <x:c r="M41" s="812"/>
      <x:c r="N41" s="779"/>
    </x:row>
    <x:row r="42" spans="2:20" ht="21.75" customHeight="1">
      <x:c r="B42" s="758"/>
      <x:c r="C42" s="813" t="s">
        <x:v>852</x:v>
      </x:c>
      <x:c r="D42" s="767">
        <x:f>SUM(D43:D45)</x:f>
        <x:v>655530243.85422921</x:v>
      </x:c>
      <x:c r="E42" s="768">
        <x:f>SUM(E43:E45)</x:f>
        <x:v>73187137</x:v>
      </x:c>
      <x:c r="F42" s="769">
        <x:f t="shared" ref="F42:F47" si="41">+E42/D42</x:f>
        <x:v>0.11164570618388536</x:v>
      </x:c>
      <x:c r="G42" s="770">
        <x:v>38644138</x:v>
      </x:c>
      <x:c r="H42" s="1011">
        <x:f t="shared" ref="H42:H50" si="42">E149</x:f>
        <x:v>41440947.727399409</x:v>
      </x:c>
      <x:c r="I42" s="770">
        <x:f>E101</x:f>
        <x:v>34542999</x:v>
      </x:c>
      <x:c r="J42" s="769">
        <x:f>+I42/H42</x:f>
        <x:v>0.83354751506228919</x:v>
      </x:c>
      <x:c r="K42" s="769">
        <x:f>+I42/G42</x:f>
        <x:v>0.89387422744427625</x:v>
      </x:c>
      <x:c r="M42" s="810"/>
      <x:c r="N42" s="779"/>
      <x:c r="O42" s="814"/>
    </x:row>
    <x:row r="43" spans="2:20" ht="21.75" customHeight="1">
      <x:c r="B43" s="758"/>
      <x:c r="C43" s="751" t="s">
        <x:v>813</x:v>
      </x:c>
      <x:c r="D43" s="815">
        <x:f>P150</x:f>
        <x:v>314292796.52266073</x:v>
      </x:c>
      <x:c r="E43" s="768">
        <x:f>P102</x:f>
        <x:v>37783157</x:v>
      </x:c>
      <x:c r="F43" s="769">
        <x:f t="shared" si="41"/>
        <x:v>0.12021642690520846</x:v>
      </x:c>
      <x:c r="G43" s="768">
        <x:v>20194058</x:v>
      </x:c>
      <x:c r="H43" s="771">
        <x:f t="shared" si="42"/>
        <x:v>20525243.854541097</x:v>
      </x:c>
      <x:c r="I43" s="768">
        <x:f>E102</x:f>
        <x:v>17589099</x:v>
      </x:c>
      <x:c r="J43" s="769">
        <x:f t="shared" si="36"/>
        <x:v>0.8569495751013213</x:v>
      </x:c>
      <x:c r="K43" s="769">
        <x:f t="shared" si="37"/>
        <x:v>0.87100368831267094</x:v>
      </x:c>
      <x:c r="L43" s="806"/>
      <x:c r="N43" s="779"/>
    </x:row>
    <x:row r="44" spans="2:20" ht="21.75" customHeight="1">
      <x:c r="B44" s="758"/>
      <x:c r="C44" s="751" t="s">
        <x:v>815</x:v>
      </x:c>
      <x:c r="D44" s="815">
        <x:f t="shared" ref="D44:D46" si="43">P151</x:f>
        <x:v>31700084.999999993</x:v>
      </x:c>
      <x:c r="E44" s="768">
        <x:f t="shared" ref="E44:E46" si="44">P103</x:f>
        <x:v>2252880</x:v>
      </x:c>
      <x:c r="F44" s="769">
        <x:f t="shared" si="41"/>
        <x:v>7.1068579153652126E-2</x:v>
      </x:c>
      <x:c r="G44" s="768">
        <x:v>1319230</x:v>
      </x:c>
      <x:c r="H44" s="771">
        <x:f t="shared" si="42"/>
        <x:v>2070209.6326530608</x:v>
      </x:c>
      <x:c r="I44" s="768">
        <x:f>E103</x:f>
        <x:v>933650</x:v>
      </x:c>
      <x:c r="J44" s="769">
        <x:f>+I44/H44</x:f>
        <x:v>0.45099297446678777</x:v>
      </x:c>
      <x:c r="K44" s="769">
        <x:f>+I44/G44</x:f>
        <x:v>0.70772344473670246</x:v>
      </x:c>
      <x:c r="L44" s="780"/>
      <x:c r="M44" s="810"/>
      <x:c r="N44" s="779"/>
    </x:row>
    <x:row r="45" spans="2:20" ht="21.75" customHeight="1">
      <x:c r="B45" s="758"/>
      <x:c r="C45" s="751" t="s">
        <x:v>844</x:v>
      </x:c>
      <x:c r="D45" s="815">
        <x:f t="shared" si="43"/>
        <x:v>309537362.33156848</x:v>
      </x:c>
      <x:c r="E45" s="768">
        <x:f t="shared" si="44"/>
        <x:v>33151100</x:v>
      </x:c>
      <x:c r="F45" s="769">
        <x:f t="shared" si="41"/>
        <x:v>0.10709886441588719</x:v>
      </x:c>
      <x:c r="G45" s="768">
        <x:v>17130850</x:v>
      </x:c>
      <x:c r="H45" s="771">
        <x:f t="shared" si="42"/>
        <x:v>18845494.240205251</x:v>
      </x:c>
      <x:c r="I45" s="768">
        <x:f>E104</x:f>
        <x:v>16020250</x:v>
      </x:c>
      <x:c r="J45" s="769"/>
      <x:c r="K45" s="769">
        <x:f t="shared" si="37"/>
        <x:v>0.93516959170152092</x:v>
      </x:c>
      <x:c r="L45" s="772"/>
      <x:c r="M45" s="810"/>
      <x:c r="N45" s="816"/>
    </x:row>
    <x:row r="46" spans="2:20" ht="21.75" customHeight="1">
      <x:c r="B46" s="758"/>
      <x:c r="C46" s="751" t="s">
        <x:v>845</x:v>
      </x:c>
      <x:c r="D46" s="815">
        <x:f t="shared" si="43"/>
        <x:v>0</x:v>
      </x:c>
      <x:c r="E46" s="768">
        <x:f t="shared" si="44"/>
        <x:v>0</x:v>
      </x:c>
      <x:c r="F46" s="769" t="e">
        <x:f t="shared" si="41"/>
        <x:v>#DIV/0!</x:v>
      </x:c>
      <x:c r="G46" s="768">
        <x:v>0</x:v>
      </x:c>
      <x:c r="H46" s="771">
        <x:f t="shared" si="42"/>
        <x:v>0</x:v>
      </x:c>
      <x:c r="I46" s="770">
        <x:f>E105</x:f>
        <x:v>0</x:v>
      </x:c>
      <x:c r="J46" s="769"/>
      <x:c r="K46" s="769" t="e">
        <x:f t="shared" si="37"/>
        <x:v>#DIV/0!</x:v>
      </x:c>
      <x:c r="L46" s="772"/>
      <x:c r="M46" s="814"/>
      <x:c r="N46" s="779"/>
    </x:row>
    <x:row r="47" spans="2:20" ht="24" customHeight="1">
      <x:c r="B47" s="766"/>
      <x:c r="C47" s="817" t="s">
        <x:v>853</x:v>
      </x:c>
      <x:c r="D47" s="818">
        <x:f>P154</x:f>
        <x:v>22905136.636897955</x:v>
      </x:c>
      <x:c r="E47" s="818">
        <x:f>'★손익계산서 (월별)'!C48</x:f>
        <x:v>2925561.6000000024</x:v>
      </x:c>
      <x:c r="F47" s="819">
        <x:f t="shared" si="41"/>
        <x:v>0.1277251319814092</x:v>
      </x:c>
      <x:c r="G47" s="820">
        <x:v>2017388.0500000033</x:v>
      </x:c>
      <x:c r="H47" s="820">
        <x:f t="shared" si="42"/>
        <x:v>901312.05733102723</x:v>
      </x:c>
      <x:c r="I47" s="820">
        <x:f>E107</x:f>
        <x:v>908173.54999999492</x:v>
      </x:c>
      <x:c r="J47" s="819">
        <x:f t="shared" si="36"/>
        <x:v>1.0076127825131798</x:v>
      </x:c>
      <x:c r="K47" s="819">
        <x:f t="shared" si="37"/>
        <x:v>0.45017296003116181</x:v>
      </x:c>
      <x:c r="L47" s="772"/>
      <x:c r="M47" s="774"/>
      <x:c r="S47" s="774"/>
      <x:c r="T47" s="774"/>
    </x:row>
    <x:row r="48" spans="2:20" ht="24" customHeight="1">
      <x:c r="B48" s="766"/>
      <x:c r="C48" s="821" t="s">
        <x:v>854</x:v>
      </x:c>
      <x:c r="D48" s="818">
        <x:f>P155</x:f>
        <x:v>25447633.406606495</x:v>
      </x:c>
      <x:c r="E48" s="818">
        <x:f>'★손익계산서 (월별)'!C131</x:f>
        <x:v>3050852.9899999984</x:v>
      </x:c>
      <x:c r="F48" s="819"/>
      <x:c r="G48" s="820">
        <x:v>2021339.0400000033</x:v>
      </x:c>
      <x:c r="H48" s="820">
        <x:f t="shared" si="42"/>
        <x:v>1162516.8597831363</x:v>
      </x:c>
      <x:c r="I48" s="820">
        <x:f>E108</x:f>
        <x:v>1029513.9499999951</x:v>
      </x:c>
      <x:c r="J48" s="819">
        <x:f t="shared" si="36"/>
        <x:v>0.88559055409488641</x:v>
      </x:c>
      <x:c r="K48" s="819">
        <x:f t="shared" si="37"/>
        <x:v>0.50932274577746905</x:v>
      </x:c>
      <x:c r="L48" s="772"/>
      <x:c r="M48" s="774"/>
      <x:c r="S48" s="774"/>
      <x:c r="T48" s="774"/>
    </x:row>
    <x:row r="49" spans="2:21" ht="24" customHeight="1">
      <x:c r="B49" s="766"/>
      <x:c r="C49" s="821" t="s">
        <x:v>855</x:v>
      </x:c>
      <x:c r="D49" s="818">
        <x:f>P156</x:f>
        <x:v>-2542496.7697085398</x:v>
      </x:c>
      <x:c r="E49" s="818">
        <x:f>'★손익계산서 (월별)'!C207</x:f>
        <x:v>-125291.39000000019</x:v>
      </x:c>
      <x:c r="F49" s="819"/>
      <x:c r="G49" s="820">
        <x:v>-3950.990000000078</x:v>
      </x:c>
      <x:c r="H49" s="820">
        <x:f t="shared" si="42"/>
        <x:v>-261204.80245210908</x:v>
      </x:c>
      <x:c r="I49" s="820">
        <x:f>E109</x:f>
        <x:v>-121340.40000000011</x:v>
      </x:c>
      <x:c r="J49" s="819">
        <x:f t="shared" si="36"/>
        <x:v>0.46454122918451096</x:v>
      </x:c>
      <x:c r="K49" s="819">
        <x:f t="shared" si="37"/>
        <x:v>30.711391322174372</x:v>
      </x:c>
      <x:c r="L49" s="772"/>
      <x:c r="M49" s="774"/>
      <x:c r="S49" s="774"/>
      <x:c r="T49" s="774"/>
    </x:row>
    <x:row r="50" spans="2:21" ht="17.25" thickBot="1">
      <x:c r="B50" s="758"/>
      <x:c r="C50" s="822" t="s">
        <x:v>856</x:v>
      </x:c>
      <x:c r="D50" s="823">
        <x:f>D47/D5</x:f>
        <x:v>5.9128656323617176E-2</x:v>
      </x:c>
      <x:c r="E50" s="824">
        <x:f>E47/E5</x:f>
        <x:v>6.5552826897262467E-2</x:v>
      </x:c>
      <x:c r="F50" s="825"/>
      <x:c r="G50" s="823">
        <x:v>8.4339710572099783E-2</x:v>
      </x:c>
      <x:c r="H50" s="823">
        <x:f t="shared" si="42"/>
        <x:v>3.6258404653534394E-2</x:v>
      </x:c>
      <x:c r="I50" s="826">
        <x:f>E110</x:f>
        <x:v>4.3853458788356545E-2</x:v>
      </x:c>
      <x:c r="J50" s="823"/>
      <x:c r="K50" s="827"/>
      <x:c r="L50" s="828"/>
      <x:c r="S50" s="797"/>
      <x:c r="T50" s="797"/>
      <x:c r="U50" s="797"/>
    </x:row>
    <x:row r="51" spans="2:21">
      <x:c r="B51" s="758"/>
      <x:c r="C51" s="758"/>
      <x:c r="D51" s="758"/>
      <x:c r="E51" s="758"/>
      <x:c r="F51" s="786"/>
      <x:c r="G51" s="758"/>
      <x:c r="H51" s="829"/>
      <x:c r="I51" s="829"/>
      <x:c r="J51" s="829"/>
      <x:c r="K51" s="829"/>
      <x:c r="L51" s="828"/>
      <x:c r="T51" s="796"/>
    </x:row>
    <x:row r="52" spans="2:21">
      <x:c r="B52" s="758"/>
      <x:c r="C52" s="758"/>
      <x:c r="D52" s="758"/>
      <x:c r="E52" s="758"/>
      <x:c r="F52" s="786"/>
      <x:c r="G52" s="758"/>
      <x:c r="H52" s="829"/>
      <x:c r="I52" s="830"/>
      <x:c r="J52" s="829"/>
      <x:c r="K52" s="829"/>
      <x:c r="L52" s="828"/>
    </x:row>
    <x:row r="53" spans="2:21">
      <x:c r="B53" s="758"/>
      <x:c r="C53" s="758"/>
      <x:c r="D53" s="758"/>
      <x:c r="E53" s="758"/>
      <x:c r="F53" s="786"/>
      <x:c r="G53" s="758"/>
      <x:c r="H53" s="829"/>
      <x:c r="J53" s="829"/>
      <x:c r="K53" s="829"/>
    </x:row>
    <x:row r="54" spans="2:21">
      <x:c r="B54" s="758"/>
      <x:c r="C54" s="758"/>
      <x:c r="D54" s="758"/>
      <x:c r="E54" s="758"/>
      <x:c r="F54" s="786"/>
      <x:c r="G54" s="758"/>
      <x:c r="H54" s="829"/>
      <x:c r="I54" s="828"/>
      <x:c r="J54" s="829"/>
      <x:c r="K54" s="829"/>
      <x:c r="M54" s="796"/>
      <x:c r="N54" s="773"/>
      <x:c r="O54" s="773"/>
      <x:c r="P54" s="773"/>
      <x:c r="Q54" s="769"/>
      <x:c r="R54" s="769"/>
    </x:row>
    <x:row r="55" spans="2:21">
      <x:c r="B55" s="758"/>
      <x:c r="C55" s="758"/>
      <x:c r="D55" s="758"/>
      <x:c r="E55" s="758"/>
      <x:c r="F55" s="786"/>
      <x:c r="G55" s="758"/>
      <x:c r="H55" s="829"/>
      <x:c r="I55" s="829"/>
      <x:c r="J55" s="829"/>
      <x:c r="K55" s="829"/>
      <x:c r="M55" s="796"/>
    </x:row>
    <x:row r="56" spans="2:21">
      <x:c r="B56" s="758"/>
      <x:c r="C56" s="758"/>
      <x:c r="D56" s="758"/>
      <x:c r="E56" s="758"/>
      <x:c r="F56" s="758"/>
      <x:c r="G56" s="758"/>
      <x:c r="H56" s="758"/>
      <x:c r="I56" s="758"/>
      <x:c r="J56" s="758"/>
      <x:c r="K56" s="758"/>
      <x:c r="L56" s="750"/>
    </x:row>
    <x:row r="57" spans="2:21">
      <x:c r="B57" s="758"/>
      <x:c r="C57" s="758"/>
      <x:c r="D57" s="758"/>
      <x:c r="E57" s="758"/>
      <x:c r="F57" s="758"/>
      <x:c r="G57" s="758"/>
      <x:c r="H57" s="758"/>
      <x:c r="I57" s="758"/>
      <x:c r="J57" s="829"/>
      <x:c r="K57" s="829"/>
      <x:c r="L57" s="831"/>
      <x:c r="M57" s="776"/>
    </x:row>
    <x:row r="58" spans="2:21">
      <x:c r="B58" s="758"/>
      <x:c r="C58" s="758"/>
      <x:c r="D58" s="758"/>
      <x:c r="E58" s="758"/>
      <x:c r="F58" s="758"/>
      <x:c r="G58" s="758"/>
      <x:c r="H58" s="758"/>
      <x:c r="I58" s="758"/>
      <x:c r="J58" s="829"/>
      <x:c r="K58" s="829"/>
    </x:row>
    <x:row r="59" spans="2:21">
      <x:c r="B59" s="758"/>
      <x:c r="C59" s="758"/>
      <x:c r="D59" s="758"/>
      <x:c r="E59" s="758"/>
      <x:c r="F59" s="786"/>
      <x:c r="G59" s="758"/>
      <x:c r="H59" s="829"/>
      <x:c r="I59" s="829"/>
      <x:c r="J59" s="829"/>
      <x:c r="K59" s="829"/>
      <x:c r="L59" s="832"/>
    </x:row>
    <x:row r="60" spans="2:21">
      <x:c r="B60" s="758"/>
      <x:c r="C60" s="758"/>
      <x:c r="D60" s="758"/>
      <x:c r="E60" s="758"/>
      <x:c r="F60" s="758"/>
      <x:c r="G60" s="758"/>
      <x:c r="H60" s="758"/>
      <x:c r="I60" s="758"/>
      <x:c r="J60" s="758"/>
      <x:c r="K60" s="758"/>
      <x:c r="L60" s="758"/>
      <x:c r="M60" s="758"/>
      <x:c r="N60" s="758"/>
      <x:c r="O60" s="758"/>
    </x:row>
    <x:row r="61" spans="2:21">
      <x:c r="B61" s="758"/>
      <x:c r="C61" s="833" t="s">
        <x:v>857</x:v>
      </x:c>
      <x:c r="D61" s="834">
        <x:v>21533367.960000001</x:v>
      </x:c>
      <x:c r="E61" s="758"/>
      <x:c r="F61" s="786"/>
      <x:c r="G61" s="758"/>
      <x:c r="H61" s="835"/>
      <x:c r="I61" s="835"/>
      <x:c r="J61" s="835"/>
      <x:c r="K61" s="769"/>
      <x:c r="L61" s="765"/>
    </x:row>
    <x:row r="62" spans="2:21">
      <x:c r="D62" s="756" t="s">
        <x:v>858</x:v>
      </x:c>
      <x:c r="E62" s="756" t="s">
        <x:v>859</x:v>
      </x:c>
      <x:c r="F62" s="756" t="s">
        <x:v>491</x:v>
      </x:c>
      <x:c r="G62" s="756" t="s">
        <x:v>703</x:v>
      </x:c>
      <x:c r="H62" s="756" t="s">
        <x:v>789</x:v>
      </x:c>
      <x:c r="I62" s="756" t="s">
        <x:v>790</x:v>
      </x:c>
      <x:c r="J62" s="756" t="s">
        <x:v>492</x:v>
      </x:c>
      <x:c r="K62" s="756" t="s">
        <x:v>791</x:v>
      </x:c>
      <x:c r="L62" s="756" t="s">
        <x:v>860</x:v>
      </x:c>
      <x:c r="M62" s="756" t="s">
        <x:v>793</x:v>
      </x:c>
      <x:c r="N62" s="756" t="s">
        <x:v>794</x:v>
      </x:c>
      <x:c r="O62" s="756" t="s">
        <x:v>795</x:v>
      </x:c>
      <x:c r="P62" s="756" t="s">
        <x:v>787</x:v>
      </x:c>
    </x:row>
    <x:row r="63" spans="2:21">
      <x:c r="C63" s="755" t="s">
        <x:v>838</x:v>
      </x:c>
      <x:c r="D63" s="836">
        <x:f t="shared" ref="D63:L63" si="45">D64+D71</x:f>
        <x:v>23919788.630000003</x:v>
      </x:c>
      <x:c r="E63" s="836">
        <x:f t="shared" si="45"/>
        <x:v>20709279.840000272</x:v>
      </x:c>
      <x:c r="F63" s="836">
        <x:f t="shared" si="45"/>
        <x:v>0</x:v>
      </x:c>
      <x:c r="G63" s="836">
        <x:f t="shared" si="45"/>
        <x:v>0</x:v>
      </x:c>
      <x:c r="H63" s="836">
        <x:f t="shared" si="45"/>
        <x:v>0</x:v>
      </x:c>
      <x:c r="I63" s="836">
        <x:f t="shared" si="45"/>
        <x:v>0</x:v>
      </x:c>
      <x:c r="J63" s="836">
        <x:f t="shared" si="45"/>
        <x:v>0</x:v>
      </x:c>
      <x:c r="K63" s="836">
        <x:f t="shared" si="45"/>
        <x:v>0</x:v>
      </x:c>
      <x:c r="L63" s="836">
        <x:f t="shared" si="45"/>
        <x:v>0</x:v>
      </x:c>
      <x:c r="M63" s="836">
        <x:f>M64+M71</x:f>
        <x:v>0</x:v>
      </x:c>
      <x:c r="N63" s="836">
        <x:f>N64+N71</x:f>
        <x:v>0</x:v>
      </x:c>
      <x:c r="O63" s="836">
        <x:f>O64+O71</x:f>
        <x:v>0</x:v>
      </x:c>
      <x:c r="P63" s="837">
        <x:f>SUM(D63:O63)</x:f>
        <x:v>44629068.470000274</x:v>
      </x:c>
      <x:c r="R63" s="779" t="e">
        <x:f>H63/G63</x:f>
        <x:v>#DIV/0!</x:v>
      </x:c>
    </x:row>
    <x:row r="64" spans="2:21">
      <x:c r="C64" s="750" t="s">
        <x:v>840</x:v>
      </x:c>
      <x:c r="D64" s="836">
        <x:f>SUM(D65:D69)</x:f>
        <x:v>1933779.6899999664</x:v>
      </x:c>
      <x:c r="E64" s="836">
        <x:f t="shared" ref="E64:O64" si="46">SUM(E65:E69)</x:f>
        <x:v>2120773.4500002423</x:v>
      </x:c>
      <x:c r="F64" s="836">
        <x:f t="shared" si="46"/>
        <x:v>0</x:v>
      </x:c>
      <x:c r="G64" s="836">
        <x:f t="shared" si="46"/>
        <x:v>0</x:v>
      </x:c>
      <x:c r="H64" s="836">
        <x:f t="shared" si="46"/>
        <x:v>0</x:v>
      </x:c>
      <x:c r="I64" s="836">
        <x:f t="shared" si="46"/>
        <x:v>0</x:v>
      </x:c>
      <x:c r="J64" s="836">
        <x:f t="shared" si="46"/>
        <x:v>0</x:v>
      </x:c>
      <x:c r="K64" s="836">
        <x:f t="shared" si="46"/>
        <x:v>0</x:v>
      </x:c>
      <x:c r="L64" s="836">
        <x:f t="shared" si="46"/>
        <x:v>0</x:v>
      </x:c>
      <x:c r="M64" s="836">
        <x:f t="shared" si="46"/>
        <x:v>0</x:v>
      </x:c>
      <x:c r="N64" s="836">
        <x:f t="shared" si="46"/>
        <x:v>0</x:v>
      </x:c>
      <x:c r="O64" s="836">
        <x:f t="shared" si="46"/>
        <x:v>0</x:v>
      </x:c>
      <x:c r="P64" s="837">
        <x:f t="shared" ref="P64:P110" si="47">SUM(D64:O64)</x:f>
        <x:v>4054553.1400002087</x:v>
      </x:c>
      <x:c r="R64" s="779" t="e">
        <x:f t="shared" ref="R64:R74" si="48">H64/G64</x:f>
        <x:v>#DIV/0!</x:v>
      </x:c>
      <x:c r="S64" s="837"/>
    </x:row>
    <x:row r="65" spans="3:20">
      <x:c r="C65" s="751" t="s">
        <x:v>800</x:v>
      </x:c>
      <x:c r="D65" s="836">
        <x:v>152505.5</x:v>
      </x:c>
      <x:c r="E65" s="836"/>
      <x:c r="F65" s="836"/>
      <x:c r="G65" s="836"/>
      <x:c r="H65" s="836"/>
      <x:c r="I65" s="836"/>
      <x:c r="J65" s="836"/>
      <x:c r="K65" s="836"/>
      <x:c r="L65" s="838"/>
      <x:c r="M65" s="836"/>
      <x:c r="N65" s="836"/>
      <x:c r="O65" s="836"/>
      <x:c r="P65" s="837">
        <x:f t="shared" si="47"/>
        <x:v>152505.5</x:v>
      </x:c>
      <x:c r="R65" s="779" t="e">
        <x:f t="shared" si="48"/>
        <x:v>#DIV/0!</x:v>
      </x:c>
      <x:c r="S65" s="837"/>
      <x:c r="T65" s="797"/>
    </x:row>
    <x:row r="66" spans="3:20">
      <x:c r="C66" s="751" t="s">
        <x:v>802</x:v>
      </x:c>
      <x:c r="D66" s="836">
        <x:v>559463.67999999993</x:v>
      </x:c>
      <x:c r="E66" s="836">
        <x:v>1209157.2799999998</x:v>
      </x:c>
      <x:c r="F66" s="836"/>
      <x:c r="G66" s="836"/>
      <x:c r="H66" s="836"/>
      <x:c r="I66" s="836"/>
      <x:c r="J66" s="836"/>
      <x:c r="K66" s="836"/>
      <x:c r="L66" s="838"/>
      <x:c r="M66" s="836"/>
      <x:c r="N66" s="836"/>
      <x:c r="O66" s="836"/>
      <x:c r="P66" s="837">
        <x:f t="shared" si="47"/>
        <x:v>1768620.9599999997</x:v>
      </x:c>
      <x:c r="R66" s="779" t="e">
        <x:f t="shared" si="48"/>
        <x:v>#DIV/0!</x:v>
      </x:c>
      <x:c r="S66" s="837"/>
      <x:c r="T66" s="797"/>
    </x:row>
    <x:row r="67" spans="3:20">
      <x:c r="C67" s="751" t="s">
        <x:v>804</x:v>
      </x:c>
      <x:c r="D67" s="836">
        <x:v>120957.15000000001</x:v>
      </x:c>
      <x:c r="E67" s="836">
        <x:v>218890.87999999998</x:v>
      </x:c>
      <x:c r="F67" s="836"/>
      <x:c r="G67" s="836"/>
      <x:c r="H67" s="836"/>
      <x:c r="I67" s="836"/>
      <x:c r="J67" s="836"/>
      <x:c r="K67" s="836"/>
      <x:c r="L67" s="838"/>
      <x:c r="M67" s="836"/>
      <x:c r="N67" s="836"/>
      <x:c r="O67" s="836"/>
      <x:c r="P67" s="837">
        <x:f t="shared" si="47"/>
        <x:v>339848.02999999997</x:v>
      </x:c>
      <x:c r="R67" s="779" t="e">
        <x:f t="shared" si="48"/>
        <x:v>#DIV/0!</x:v>
      </x:c>
      <x:c r="S67" s="837"/>
      <x:c r="T67" s="797"/>
    </x:row>
    <x:row r="68" spans="3:20">
      <x:c r="C68" s="751" t="s">
        <x:v>806</x:v>
      </x:c>
      <x:c r="D68" s="836">
        <x:v>324228.19999999995</x:v>
      </x:c>
      <x:c r="E68" s="836">
        <x:v>107373.39999999998</x:v>
      </x:c>
      <x:c r="F68" s="836"/>
      <x:c r="G68" s="836"/>
      <x:c r="H68" s="836"/>
      <x:c r="I68" s="836"/>
      <x:c r="J68" s="836"/>
      <x:c r="K68" s="836"/>
      <x:c r="L68" s="838"/>
      <x:c r="M68" s="836"/>
      <x:c r="N68" s="836"/>
      <x:c r="O68" s="836"/>
      <x:c r="P68" s="837">
        <x:f t="shared" si="47"/>
        <x:v>431601.59999999992</x:v>
      </x:c>
      <x:c r="R68" s="779" t="e">
        <x:f t="shared" si="48"/>
        <x:v>#DIV/0!</x:v>
      </x:c>
      <x:c r="S68" s="837"/>
      <x:c r="T68" s="797"/>
    </x:row>
    <x:row r="69" spans="3:20">
      <x:c r="C69" s="751" t="s">
        <x:v>808</x:v>
      </x:c>
      <x:c r="D69" s="836">
        <x:v>776625.15999996662</x:v>
      </x:c>
      <x:c r="E69" s="836">
        <x:v>585351.89000024274</x:v>
      </x:c>
      <x:c r="F69" s="836"/>
      <x:c r="G69" s="836"/>
      <x:c r="H69" s="836"/>
      <x:c r="I69" s="836"/>
      <x:c r="J69" s="836"/>
      <x:c r="K69" s="836"/>
      <x:c r="L69" s="838"/>
      <x:c r="M69" s="836"/>
      <x:c r="N69" s="836"/>
      <x:c r="O69" s="836"/>
      <x:c r="P69" s="837">
        <x:f t="shared" si="47"/>
        <x:v>1361977.0500002094</x:v>
      </x:c>
      <x:c r="R69" s="779"/>
      <x:c r="S69" s="837"/>
      <x:c r="T69" s="797"/>
    </x:row>
    <x:row r="70" spans="3:20">
      <x:c r="C70" s="751"/>
      <x:c r="D70" s="836"/>
      <x:c r="E70" s="836"/>
      <x:c r="F70" s="836"/>
      <x:c r="G70" s="836"/>
      <x:c r="H70" s="836"/>
      <x:c r="I70" s="836"/>
      <x:c r="J70" s="836"/>
      <x:c r="K70" s="836"/>
      <x:c r="L70" s="838"/>
      <x:c r="M70" s="836"/>
      <x:c r="N70" s="836"/>
      <x:c r="O70" s="836"/>
      <x:c r="P70" s="837">
        <x:f t="shared" si="47"/>
        <x:v>0</x:v>
      </x:c>
      <x:c r="R70" s="779"/>
      <x:c r="S70" s="837"/>
      <x:c r="T70" s="797"/>
    </x:row>
    <x:row r="71" spans="3:20">
      <x:c r="C71" s="751" t="s">
        <x:v>842</x:v>
      </x:c>
      <x:c r="D71" s="836">
        <x:f t="shared" ref="D71:O71" si="49">SUM(D72:D76)</x:f>
        <x:v>21986008.940000035</x:v>
      </x:c>
      <x:c r="E71" s="836">
        <x:f t="shared" si="49"/>
        <x:v>18588506.39000003</x:v>
      </x:c>
      <x:c r="F71" s="836">
        <x:f t="shared" si="49"/>
        <x:v>0</x:v>
      </x:c>
      <x:c r="G71" s="836">
        <x:f t="shared" si="49"/>
        <x:v>0</x:v>
      </x:c>
      <x:c r="H71" s="836">
        <x:f t="shared" si="49"/>
        <x:v>0</x:v>
      </x:c>
      <x:c r="I71" s="836">
        <x:f t="shared" si="49"/>
        <x:v>0</x:v>
      </x:c>
      <x:c r="J71" s="836">
        <x:f t="shared" si="49"/>
        <x:v>0</x:v>
      </x:c>
      <x:c r="K71" s="836">
        <x:f t="shared" si="49"/>
        <x:v>0</x:v>
      </x:c>
      <x:c r="L71" s="836">
        <x:f t="shared" si="49"/>
        <x:v>0</x:v>
      </x:c>
      <x:c r="M71" s="836">
        <x:f t="shared" si="49"/>
        <x:v>0</x:v>
      </x:c>
      <x:c r="N71" s="836">
        <x:f t="shared" si="49"/>
        <x:v>0</x:v>
      </x:c>
      <x:c r="O71" s="836">
        <x:f t="shared" si="49"/>
        <x:v>0</x:v>
      </x:c>
      <x:c r="P71" s="837">
        <x:f t="shared" si="47"/>
        <x:v>40574515.330000065</x:v>
      </x:c>
      <x:c r="R71" s="779" t="e">
        <x:f t="shared" si="48"/>
        <x:v>#DIV/0!</x:v>
      </x:c>
      <x:c r="S71" s="774"/>
      <x:c r="T71" s="797"/>
    </x:row>
    <x:row r="72" spans="3:20">
      <x:c r="C72" s="751" t="s">
        <x:v>813</x:v>
      </x:c>
      <x:c r="D72" s="836">
        <x:v>13881607.790000033</x:v>
      </x:c>
      <x:c r="E72" s="836">
        <x:v>11844517.230000032</x:v>
      </x:c>
      <x:c r="F72" s="836"/>
      <x:c r="G72" s="836"/>
      <x:c r="H72" s="836"/>
      <x:c r="I72" s="836"/>
      <x:c r="J72" s="836"/>
      <x:c r="K72" s="836"/>
      <x:c r="L72" s="838"/>
      <x:c r="M72" s="836"/>
      <x:c r="N72" s="836"/>
      <x:c r="O72" s="836"/>
      <x:c r="P72" s="837">
        <x:f t="shared" si="47"/>
        <x:v>25726125.020000063</x:v>
      </x:c>
      <x:c r="R72" s="779" t="e">
        <x:f t="shared" si="48"/>
        <x:v>#DIV/0!</x:v>
      </x:c>
      <x:c r="T72" s="797"/>
    </x:row>
    <x:row r="73" spans="3:20">
      <x:c r="C73" s="751" t="s">
        <x:v>815</x:v>
      </x:c>
      <x:c r="D73" s="836">
        <x:v>3887259.3699999978</x:v>
      </x:c>
      <x:c r="E73" s="836">
        <x:v>3065671.0799999996</x:v>
      </x:c>
      <x:c r="F73" s="836"/>
      <x:c r="G73" s="836"/>
      <x:c r="H73" s="836"/>
      <x:c r="I73" s="836"/>
      <x:c r="J73" s="836"/>
      <x:c r="K73" s="836"/>
      <x:c r="L73" s="838"/>
      <x:c r="M73" s="836"/>
      <x:c r="N73" s="836"/>
      <x:c r="O73" s="836"/>
      <x:c r="P73" s="837">
        <x:f t="shared" si="47"/>
        <x:v>6952930.4499999974</x:v>
      </x:c>
      <x:c r="R73" s="779" t="e">
        <x:f t="shared" si="48"/>
        <x:v>#DIV/0!</x:v>
      </x:c>
      <x:c r="S73" s="837"/>
      <x:c r="T73" s="797"/>
    </x:row>
    <x:row r="74" spans="3:20">
      <x:c r="C74" s="751" t="s">
        <x:v>844</x:v>
      </x:c>
      <x:c r="D74" s="836">
        <x:v>1830721.1100000041</x:v>
      </x:c>
      <x:c r="E74" s="836">
        <x:v>1580512.2199999997</x:v>
      </x:c>
      <x:c r="F74" s="836"/>
      <x:c r="G74" s="836"/>
      <x:c r="H74" s="836"/>
      <x:c r="I74" s="836"/>
      <x:c r="J74" s="836"/>
      <x:c r="K74" s="836"/>
      <x:c r="L74" s="838"/>
      <x:c r="M74" s="836"/>
      <x:c r="N74" s="836"/>
      <x:c r="O74" s="836"/>
      <x:c r="P74" s="837">
        <x:f t="shared" si="47"/>
        <x:v>3411233.3300000038</x:v>
      </x:c>
      <x:c r="R74" s="779" t="e">
        <x:f t="shared" si="48"/>
        <x:v>#DIV/0!</x:v>
      </x:c>
      <x:c r="S74" s="837"/>
      <x:c r="T74" s="797"/>
    </x:row>
    <x:row r="75" spans="3:20">
      <x:c r="C75" s="751" t="s">
        <x:v>845</x:v>
      </x:c>
      <x:c r="D75" s="836"/>
      <x:c r="E75" s="836"/>
      <x:c r="F75" s="836"/>
      <x:c r="G75" s="836"/>
      <x:c r="H75" s="836"/>
      <x:c r="I75" s="836"/>
      <x:c r="J75" s="836"/>
      <x:c r="K75" s="836"/>
      <x:c r="L75" s="838"/>
      <x:c r="M75" s="836"/>
      <x:c r="N75" s="836"/>
      <x:c r="O75" s="836"/>
      <x:c r="P75" s="837">
        <x:f t="shared" si="47"/>
        <x:v>0</x:v>
      </x:c>
      <x:c r="R75" s="779"/>
      <x:c r="S75" s="837"/>
      <x:c r="T75" s="797"/>
    </x:row>
    <x:row r="76" spans="3:20">
      <x:c r="C76" s="752" t="s">
        <x:v>819</x:v>
      </x:c>
      <x:c r="D76" s="836">
        <x:v>2386420.67</x:v>
      </x:c>
      <x:c r="E76" s="836">
        <x:v>2097805.86</x:v>
      </x:c>
      <x:c r="F76" s="836"/>
      <x:c r="G76" s="836"/>
      <x:c r="H76" s="836"/>
      <x:c r="I76" s="836"/>
      <x:c r="J76" s="836"/>
      <x:c r="K76" s="836"/>
      <x:c r="L76" s="838"/>
      <x:c r="M76" s="836"/>
      <x:c r="N76" s="836"/>
      <x:c r="O76" s="836"/>
      <x:c r="P76" s="837">
        <x:f t="shared" si="47"/>
        <x:v>4484226.5299999993</x:v>
      </x:c>
      <x:c r="R76" s="779"/>
      <x:c r="S76" s="837"/>
      <x:c r="T76" s="797"/>
    </x:row>
    <x:row r="77" spans="3:20">
      <x:c r="C77" s="751"/>
      <x:c r="D77" s="839"/>
      <x:c r="E77" s="839"/>
      <x:c r="F77" s="839"/>
      <x:c r="G77" s="839"/>
      <x:c r="H77" s="839"/>
      <x:c r="I77" s="839"/>
      <x:c r="J77" s="839"/>
      <x:c r="K77" s="839"/>
      <x:c r="L77" s="831"/>
      <x:c r="M77" s="839"/>
      <x:c r="N77" s="839"/>
      <x:c r="O77" s="839"/>
      <x:c r="P77" s="837">
        <x:f t="shared" si="47"/>
        <x:v>0</x:v>
      </x:c>
      <x:c r="R77" s="751"/>
      <x:c r="S77" s="837"/>
      <x:c r="T77" s="797"/>
    </x:row>
    <x:row r="78" spans="3:20">
      <x:c r="D78" s="839"/>
      <x:c r="E78" s="839"/>
      <x:c r="F78" s="839"/>
      <x:c r="G78" s="839"/>
      <x:c r="H78" s="839"/>
      <x:c r="I78" s="839"/>
      <x:c r="J78" s="839"/>
      <x:c r="K78" s="839"/>
      <x:c r="L78" s="831"/>
      <x:c r="M78" s="839"/>
      <x:c r="N78" s="839"/>
      <x:c r="O78" s="839"/>
      <x:c r="P78" s="837">
        <x:f t="shared" si="47"/>
        <x:v>0</x:v>
      </x:c>
      <x:c r="R78" s="751"/>
    </x:row>
    <x:row r="79" spans="3:20">
      <x:c r="C79" s="755" t="s">
        <x:v>847</x:v>
      </x:c>
      <x:c r="D79" s="840">
        <x:f t="shared" ref="D79:L79" si="50">SUM(D80,D87)</x:f>
        <x:v>249868.97000000018</x:v>
      </x:c>
      <x:c r="E79" s="1024">
        <x:f t="shared" si="50"/>
        <x:v>217971.01000000053</x:v>
      </x:c>
      <x:c r="F79" s="839">
        <x:f t="shared" si="50"/>
        <x:v>0</x:v>
      </x:c>
      <x:c r="G79" s="839">
        <x:f t="shared" si="50"/>
        <x:v>0</x:v>
      </x:c>
      <x:c r="H79" s="839">
        <x:f t="shared" si="50"/>
        <x:v>0</x:v>
      </x:c>
      <x:c r="I79" s="839">
        <x:f t="shared" si="50"/>
        <x:v>0</x:v>
      </x:c>
      <x:c r="J79" s="839">
        <x:f t="shared" si="50"/>
        <x:v>0</x:v>
      </x:c>
      <x:c r="K79" s="839">
        <x:f t="shared" si="50"/>
        <x:v>0</x:v>
      </x:c>
      <x:c r="L79" s="839">
        <x:f t="shared" si="50"/>
        <x:v>0</x:v>
      </x:c>
      <x:c r="M79" s="839">
        <x:f>SUM(M80,M87)</x:f>
        <x:v>0</x:v>
      </x:c>
      <x:c r="N79" s="839">
        <x:f>SUM(N80,N87)</x:f>
        <x:v>0</x:v>
      </x:c>
      <x:c r="O79" s="839">
        <x:f>SUM(O80,O87)</x:f>
        <x:v>0</x:v>
      </x:c>
      <x:c r="P79" s="837">
        <x:f t="shared" si="47"/>
        <x:v>467839.98000000068</x:v>
      </x:c>
      <x:c r="R79" s="751"/>
    </x:row>
    <x:row r="80" spans="3:20">
      <x:c r="C80" s="750" t="s">
        <x:v>840</x:v>
      </x:c>
      <x:c r="D80" s="840">
        <x:f>SUM(D81:D85)</x:f>
        <x:v>16713.130000000067</x:v>
      </x:c>
      <x:c r="E80" s="1024">
        <x:f t="shared" ref="E80:O80" si="51">SUM(E81:E85)</x:f>
        <x:v>15939.940000000031</x:v>
      </x:c>
      <x:c r="F80" s="839">
        <x:f t="shared" si="51"/>
        <x:v>0</x:v>
      </x:c>
      <x:c r="G80" s="839">
        <x:f t="shared" si="51"/>
        <x:v>0</x:v>
      </x:c>
      <x:c r="H80" s="839">
        <x:f t="shared" si="51"/>
        <x:v>0</x:v>
      </x:c>
      <x:c r="I80" s="839">
        <x:f t="shared" si="51"/>
        <x:v>0</x:v>
      </x:c>
      <x:c r="J80" s="839">
        <x:f t="shared" si="51"/>
        <x:v>0</x:v>
      </x:c>
      <x:c r="K80" s="839">
        <x:f t="shared" si="51"/>
        <x:v>0</x:v>
      </x:c>
      <x:c r="L80" s="839">
        <x:f t="shared" si="51"/>
        <x:v>0</x:v>
      </x:c>
      <x:c r="M80" s="839">
        <x:f t="shared" si="51"/>
        <x:v>0</x:v>
      </x:c>
      <x:c r="N80" s="839">
        <x:f t="shared" si="51"/>
        <x:v>0</x:v>
      </x:c>
      <x:c r="O80" s="839">
        <x:f t="shared" si="51"/>
        <x:v>0</x:v>
      </x:c>
      <x:c r="P80" s="837">
        <x:f t="shared" si="47"/>
        <x:v>32653.070000000098</x:v>
      </x:c>
      <x:c r="R80" s="751"/>
    </x:row>
    <x:row r="81" spans="3:20">
      <x:c r="C81" s="751" t="s">
        <x:v>800</x:v>
      </x:c>
      <x:c r="D81" s="840">
        <x:v>1909.4199999999998</x:v>
      </x:c>
      <x:c r="E81" s="1024">
        <x:v>0</x:v>
      </x:c>
      <x:c r="F81" s="839"/>
      <x:c r="G81" s="839"/>
      <x:c r="H81" s="839"/>
      <x:c r="I81" s="839"/>
      <x:c r="J81" s="839"/>
      <x:c r="K81" s="839"/>
      <x:c r="L81" s="838"/>
      <x:c r="M81" s="839"/>
      <x:c r="N81" s="839"/>
      <x:c r="O81" s="839"/>
      <x:c r="P81" s="837">
        <x:f t="shared" si="47"/>
        <x:v>1909.4199999999998</x:v>
      </x:c>
      <x:c r="R81" s="751"/>
    </x:row>
    <x:row r="82" spans="3:20">
      <x:c r="C82" s="751" t="s">
        <x:v>802</x:v>
      </x:c>
      <x:c r="D82" s="840">
        <x:v>4991.9499999999971</x:v>
      </x:c>
      <x:c r="E82" s="1024">
        <x:v>10355.219999999999</x:v>
      </x:c>
      <x:c r="F82" s="839"/>
      <x:c r="G82" s="839"/>
      <x:c r="H82" s="839"/>
      <x:c r="I82" s="839"/>
      <x:c r="J82" s="839"/>
      <x:c r="K82" s="839"/>
      <x:c r="L82" s="838"/>
      <x:c r="M82" s="839"/>
      <x:c r="N82" s="839"/>
      <x:c r="O82" s="839"/>
      <x:c r="P82" s="837">
        <x:f t="shared" si="47"/>
        <x:v>15347.169999999996</x:v>
      </x:c>
      <x:c r="R82" s="751"/>
    </x:row>
    <x:row r="83" spans="3:20">
      <x:c r="C83" s="751" t="s">
        <x:v>804</x:v>
      </x:c>
      <x:c r="D83" s="840">
        <x:v>1144.8400000000004</x:v>
      </x:c>
      <x:c r="E83" s="1024">
        <x:v>1957.9100000000005</x:v>
      </x:c>
      <x:c r="F83" s="839"/>
      <x:c r="G83" s="839"/>
      <x:c r="H83" s="839"/>
      <x:c r="I83" s="839"/>
      <x:c r="J83" s="839"/>
      <x:c r="K83" s="839"/>
      <x:c r="L83" s="838"/>
      <x:c r="M83" s="839"/>
      <x:c r="N83" s="839"/>
      <x:c r="O83" s="839"/>
      <x:c r="P83" s="837">
        <x:f t="shared" si="47"/>
        <x:v>3102.7500000000009</x:v>
      </x:c>
    </x:row>
    <x:row r="84" spans="3:20">
      <x:c r="C84" s="751" t="s">
        <x:v>806</x:v>
      </x:c>
      <x:c r="D84" s="840">
        <x:v>3223.9100000000017</x:v>
      </x:c>
      <x:c r="E84" s="1024">
        <x:v>987.40000000000009</x:v>
      </x:c>
      <x:c r="F84" s="839"/>
      <x:c r="G84" s="839"/>
      <x:c r="H84" s="839"/>
      <x:c r="I84" s="839"/>
      <x:c r="J84" s="839"/>
      <x:c r="K84" s="839"/>
      <x:c r="L84" s="838"/>
      <x:c r="M84" s="839"/>
      <x:c r="N84" s="839"/>
      <x:c r="O84" s="839"/>
      <x:c r="P84" s="837">
        <x:f t="shared" si="47"/>
        <x:v>4211.3100000000013</x:v>
      </x:c>
    </x:row>
    <x:row r="85" spans="3:20">
      <x:c r="C85" s="751" t="s">
        <x:v>808</x:v>
      </x:c>
      <x:c r="D85" s="840">
        <x:v>5443.0100000000675</x:v>
      </x:c>
      <x:c r="E85" s="1024">
        <x:v>2639.4100000000326</x:v>
      </x:c>
      <x:c r="F85" s="839"/>
      <x:c r="G85" s="839"/>
      <x:c r="H85" s="839"/>
      <x:c r="I85" s="839"/>
      <x:c r="J85" s="839"/>
      <x:c r="K85" s="839"/>
      <x:c r="L85" s="838"/>
      <x:c r="M85" s="839"/>
      <x:c r="N85" s="839"/>
      <x:c r="O85" s="839"/>
      <x:c r="P85" s="837">
        <x:f t="shared" si="47"/>
        <x:v>8082.4200000001001</x:v>
      </x:c>
    </x:row>
    <x:row r="86" spans="3:20">
      <x:c r="C86" s="751"/>
      <x:c r="D86" s="840"/>
      <x:c r="E86" s="1024"/>
      <x:c r="F86" s="839"/>
      <x:c r="G86" s="839"/>
      <x:c r="H86" s="839"/>
      <x:c r="I86" s="839"/>
      <x:c r="J86" s="839"/>
      <x:c r="K86" s="839"/>
      <x:c r="L86" s="838"/>
      <x:c r="M86" s="839"/>
      <x:c r="N86" s="839"/>
      <x:c r="O86" s="839"/>
      <x:c r="P86" s="837">
        <x:f t="shared" si="47"/>
        <x:v>0</x:v>
      </x:c>
    </x:row>
    <x:row r="87" spans="3:20">
      <x:c r="C87" s="751" t="s">
        <x:v>842</x:v>
      </x:c>
      <x:c r="D87" s="840">
        <x:f t="shared" ref="D87:O87" si="52">SUM(D88:D91)</x:f>
        <x:v>233155.84000000011</x:v>
      </x:c>
      <x:c r="E87" s="1024">
        <x:f t="shared" si="52"/>
        <x:v>202031.0700000005</x:v>
      </x:c>
      <x:c r="F87" s="839">
        <x:f t="shared" si="52"/>
        <x:v>0</x:v>
      </x:c>
      <x:c r="G87" s="839">
        <x:f t="shared" si="52"/>
        <x:v>0</x:v>
      </x:c>
      <x:c r="H87" s="839">
        <x:f t="shared" si="52"/>
        <x:v>0</x:v>
      </x:c>
      <x:c r="I87" s="839">
        <x:f t="shared" si="52"/>
        <x:v>0</x:v>
      </x:c>
      <x:c r="J87" s="839">
        <x:f t="shared" si="52"/>
        <x:v>0</x:v>
      </x:c>
      <x:c r="K87" s="839">
        <x:f t="shared" si="52"/>
        <x:v>0</x:v>
      </x:c>
      <x:c r="L87" s="836">
        <x:f t="shared" si="52"/>
        <x:v>0</x:v>
      </x:c>
      <x:c r="M87" s="839">
        <x:f t="shared" si="52"/>
        <x:v>0</x:v>
      </x:c>
      <x:c r="N87" s="839">
        <x:f t="shared" si="52"/>
        <x:v>0</x:v>
      </x:c>
      <x:c r="O87" s="839">
        <x:f t="shared" si="52"/>
        <x:v>0</x:v>
      </x:c>
      <x:c r="P87" s="837">
        <x:f t="shared" si="47"/>
        <x:v>435186.91000000061</x:v>
      </x:c>
    </x:row>
    <x:row r="88" spans="3:20">
      <x:c r="C88" s="751" t="s">
        <x:v>813</x:v>
      </x:c>
      <x:c r="D88" s="840">
        <x:v>132642.88000000018</x:v>
      </x:c>
      <x:c r="E88" s="1024">
        <x:v>112626.53000000048</x:v>
      </x:c>
      <x:c r="F88" s="839"/>
      <x:c r="G88" s="839"/>
      <x:c r="H88" s="839"/>
      <x:c r="I88" s="839"/>
      <x:c r="J88" s="839"/>
      <x:c r="K88" s="839"/>
      <x:c r="L88" s="838"/>
      <x:c r="M88" s="839"/>
      <x:c r="N88" s="839"/>
      <x:c r="O88" s="839"/>
      <x:c r="P88" s="837">
        <x:f t="shared" si="47"/>
        <x:v>245269.41000000067</x:v>
      </x:c>
    </x:row>
    <x:row r="89" spans="3:20">
      <x:c r="C89" s="751" t="s">
        <x:v>815</x:v>
      </x:c>
      <x:c r="D89" s="840">
        <x:v>28411.879999999986</x:v>
      </x:c>
      <x:c r="E89" s="1024">
        <x:v>21781.300000000003</x:v>
      </x:c>
      <x:c r="F89" s="839"/>
      <x:c r="G89" s="839"/>
      <x:c r="H89" s="839"/>
      <x:c r="I89" s="839"/>
      <x:c r="J89" s="839"/>
      <x:c r="K89" s="839"/>
      <x:c r="L89" s="838"/>
      <x:c r="M89" s="839"/>
      <x:c r="N89" s="839"/>
      <x:c r="O89" s="839"/>
      <x:c r="P89" s="837">
        <x:f t="shared" si="47"/>
        <x:v>50193.179999999993</x:v>
      </x:c>
    </x:row>
    <x:row r="90" spans="3:20">
      <x:c r="C90" s="751" t="s">
        <x:v>844</x:v>
      </x:c>
      <x:c r="D90" s="840">
        <x:v>72101.079999999958</x:v>
      </x:c>
      <x:c r="E90" s="1024">
        <x:v>67623.24000000002</x:v>
      </x:c>
      <x:c r="F90" s="839"/>
      <x:c r="G90" s="839"/>
      <x:c r="H90" s="839"/>
      <x:c r="I90" s="839"/>
      <x:c r="J90" s="839"/>
      <x:c r="K90" s="839"/>
      <x:c r="L90" s="838"/>
      <x:c r="M90" s="839"/>
      <x:c r="N90" s="839"/>
      <x:c r="O90" s="839"/>
      <x:c r="P90" s="837">
        <x:f t="shared" si="47"/>
        <x:v>139724.31999999998</x:v>
      </x:c>
    </x:row>
    <x:row r="91" spans="3:20">
      <x:c r="C91" s="751" t="s">
        <x:v>845</x:v>
      </x:c>
      <x:c r="D91" s="840"/>
      <x:c r="E91" s="839"/>
      <x:c r="F91" s="839"/>
      <x:c r="G91" s="839"/>
      <x:c r="H91" s="839"/>
      <x:c r="I91" s="839"/>
      <x:c r="J91" s="839"/>
      <x:c r="K91" s="839"/>
      <x:c r="L91" s="838"/>
      <x:c r="M91" s="839"/>
      <x:c r="N91" s="839"/>
      <x:c r="O91" s="839"/>
      <x:c r="P91" s="837">
        <x:f t="shared" si="47"/>
        <x:v>0</x:v>
      </x:c>
    </x:row>
    <x:row r="92" spans="3:20">
      <x:c r="D92" s="839"/>
      <x:c r="E92" s="839"/>
      <x:c r="F92" s="839"/>
      <x:c r="G92" s="839"/>
      <x:c r="H92" s="839"/>
      <x:c r="I92" s="839"/>
      <x:c r="J92" s="839"/>
      <x:c r="K92" s="839"/>
      <x:c r="L92" s="831"/>
      <x:c r="M92" s="839"/>
      <x:c r="N92" s="839"/>
      <x:c r="O92" s="839"/>
      <x:c r="P92" s="837">
        <x:f t="shared" si="47"/>
        <x:v>0</x:v>
      </x:c>
    </x:row>
    <x:row r="93" spans="3:20">
      <x:c r="C93" s="755" t="s">
        <x:v>851</x:v>
      </x:c>
      <x:c r="D93" s="840">
        <x:f t="shared" ref="D93:O93" si="53">SUM(D94,D101)</x:f>
        <x:v>41525388</x:v>
      </x:c>
      <x:c r="E93" s="840">
        <x:f t="shared" si="53"/>
        <x:v>37025459</x:v>
      </x:c>
      <x:c r="F93" s="840">
        <x:f t="shared" si="53"/>
        <x:v>0</x:v>
      </x:c>
      <x:c r="G93" s="840">
        <x:f t="shared" si="53"/>
        <x:v>0</x:v>
      </x:c>
      <x:c r="H93" s="840">
        <x:f t="shared" si="53"/>
        <x:v>0</x:v>
      </x:c>
      <x:c r="I93" s="840">
        <x:f t="shared" si="53"/>
        <x:v>0</x:v>
      </x:c>
      <x:c r="J93" s="840">
        <x:f t="shared" si="53"/>
        <x:v>0</x:v>
      </x:c>
      <x:c r="K93" s="840">
        <x:f t="shared" si="53"/>
        <x:v>0</x:v>
      </x:c>
      <x:c r="L93" s="840">
        <x:f t="shared" si="53"/>
        <x:v>0</x:v>
      </x:c>
      <x:c r="M93" s="840">
        <x:f t="shared" si="53"/>
        <x:v>0</x:v>
      </x:c>
      <x:c r="N93" s="840">
        <x:f t="shared" si="53"/>
        <x:v>0</x:v>
      </x:c>
      <x:c r="O93" s="840">
        <x:f t="shared" si="53"/>
        <x:v>0</x:v>
      </x:c>
      <x:c r="P93" s="837">
        <x:f t="shared" si="47"/>
        <x:v>78550847</x:v>
      </x:c>
      <x:c r="Q93" s="837">
        <x:f>P93+M93</x:f>
        <x:v>78550847</x:v>
      </x:c>
    </x:row>
    <x:row r="94" spans="3:20">
      <x:c r="C94" s="750" t="s">
        <x:v>840</x:v>
      </x:c>
      <x:c r="D94" s="840">
        <x:f t="shared" ref="D94:L94" si="54">SUM(D95:D99)</x:f>
        <x:v>2881250</x:v>
      </x:c>
      <x:c r="E94" s="840">
        <x:f t="shared" si="54"/>
        <x:v>2482460</x:v>
      </x:c>
      <x:c r="F94" s="840">
        <x:f t="shared" si="54"/>
        <x:v>0</x:v>
      </x:c>
      <x:c r="G94" s="840">
        <x:f t="shared" si="54"/>
        <x:v>0</x:v>
      </x:c>
      <x:c r="H94" s="840">
        <x:f t="shared" si="54"/>
        <x:v>0</x:v>
      </x:c>
      <x:c r="I94" s="840">
        <x:f t="shared" si="54"/>
        <x:v>0</x:v>
      </x:c>
      <x:c r="J94" s="840">
        <x:f t="shared" si="54"/>
        <x:v>0</x:v>
      </x:c>
      <x:c r="K94" s="840">
        <x:f t="shared" si="54"/>
        <x:v>0</x:v>
      </x:c>
      <x:c r="L94" s="840">
        <x:f t="shared" si="54"/>
        <x:v>0</x:v>
      </x:c>
      <x:c r="M94" s="840">
        <x:f>SUM(M95:M99)</x:f>
        <x:v>0</x:v>
      </x:c>
      <x:c r="N94" s="840">
        <x:f>SUM(N95:N99)</x:f>
        <x:v>0</x:v>
      </x:c>
      <x:c r="O94" s="840">
        <x:f>SUM(O95:O99)</x:f>
        <x:v>0</x:v>
      </x:c>
      <x:c r="P94" s="837">
        <x:f t="shared" si="47"/>
        <x:v>5363710</x:v>
      </x:c>
      <x:c r="S94" s="837"/>
    </x:row>
    <x:row r="95" spans="3:20">
      <x:c r="C95" s="751" t="s">
        <x:v>800</x:v>
      </x:c>
      <x:c r="D95" s="840">
        <x:v>117900</x:v>
      </x:c>
      <x:c r="E95" s="840">
        <x:v>0</x:v>
      </x:c>
      <x:c r="F95" s="840"/>
      <x:c r="G95" s="840"/>
      <x:c r="H95" s="840"/>
      <x:c r="I95" s="840"/>
      <x:c r="J95" s="840"/>
      <x:c r="K95" s="840"/>
      <x:c r="L95" s="840"/>
      <x:c r="M95" s="840"/>
      <x:c r="N95" s="840"/>
      <x:c r="O95" s="840"/>
      <x:c r="P95" s="837">
        <x:f t="shared" si="47"/>
        <x:v>117900</x:v>
      </x:c>
      <x:c r="S95" s="837"/>
      <x:c r="T95" s="779"/>
    </x:row>
    <x:row r="96" spans="3:20">
      <x:c r="C96" s="751" t="s">
        <x:v>802</x:v>
      </x:c>
      <x:c r="D96" s="840">
        <x:v>830500</x:v>
      </x:c>
      <x:c r="E96" s="840">
        <x:v>1262950</x:v>
      </x:c>
      <x:c r="F96" s="840"/>
      <x:c r="G96" s="840"/>
      <x:c r="H96" s="840"/>
      <x:c r="I96" s="840"/>
      <x:c r="J96" s="840"/>
      <x:c r="K96" s="840"/>
      <x:c r="L96" s="840"/>
      <x:c r="M96" s="840"/>
      <x:c r="N96" s="840"/>
      <x:c r="O96" s="840"/>
      <x:c r="P96" s="837">
        <x:f t="shared" si="47"/>
        <x:v>2093450</x:v>
      </x:c>
      <x:c r="S96" s="837"/>
      <x:c r="T96" s="779"/>
    </x:row>
    <x:row r="97" spans="3:20">
      <x:c r="C97" s="751" t="s">
        <x:v>804</x:v>
      </x:c>
      <x:c r="D97" s="840">
        <x:v>340500</x:v>
      </x:c>
      <x:c r="E97" s="840">
        <x:v>553300</x:v>
      </x:c>
      <x:c r="F97" s="840"/>
      <x:c r="G97" s="840"/>
      <x:c r="H97" s="840"/>
      <x:c r="I97" s="840"/>
      <x:c r="J97" s="840"/>
      <x:c r="K97" s="840"/>
      <x:c r="L97" s="840"/>
      <x:c r="M97" s="840"/>
      <x:c r="N97" s="840"/>
      <x:c r="O97" s="840"/>
      <x:c r="P97" s="837">
        <x:f t="shared" si="47"/>
        <x:v>893800</x:v>
      </x:c>
      <x:c r="S97" s="837"/>
      <x:c r="T97" s="779"/>
    </x:row>
    <x:row r="98" spans="3:20">
      <x:c r="C98" s="751" t="s">
        <x:v>806</x:v>
      </x:c>
      <x:c r="D98" s="840">
        <x:v>798550</x:v>
      </x:c>
      <x:c r="E98" s="840">
        <x:v>279850</x:v>
      </x:c>
      <x:c r="F98" s="840"/>
      <x:c r="G98" s="840"/>
      <x:c r="H98" s="840"/>
      <x:c r="I98" s="840"/>
      <x:c r="J98" s="840"/>
      <x:c r="K98" s="840"/>
      <x:c r="L98" s="840"/>
      <x:c r="M98" s="840"/>
      <x:c r="N98" s="840"/>
      <x:c r="O98" s="840"/>
      <x:c r="P98" s="837">
        <x:f t="shared" si="47"/>
        <x:v>1078400</x:v>
      </x:c>
      <x:c r="S98" s="837"/>
      <x:c r="T98" s="779"/>
    </x:row>
    <x:row r="99" spans="3:20">
      <x:c r="C99" s="751" t="s">
        <x:v>808</x:v>
      </x:c>
      <x:c r="D99" s="840">
        <x:v>793800</x:v>
      </x:c>
      <x:c r="E99" s="840">
        <x:v>386360</x:v>
      </x:c>
      <x:c r="F99" s="840"/>
      <x:c r="G99" s="840"/>
      <x:c r="H99" s="840"/>
      <x:c r="I99" s="840"/>
      <x:c r="J99" s="840"/>
      <x:c r="K99" s="840"/>
      <x:c r="L99" s="840"/>
      <x:c r="M99" s="840"/>
      <x:c r="N99" s="840"/>
      <x:c r="O99" s="840"/>
      <x:c r="P99" s="837">
        <x:f t="shared" si="47"/>
        <x:v>1180160</x:v>
      </x:c>
      <x:c r="S99" s="837"/>
      <x:c r="T99" s="779"/>
    </x:row>
    <x:row r="100" spans="3:20">
      <x:c r="C100" s="751"/>
      <x:c r="D100" s="840"/>
      <x:c r="E100" s="840"/>
      <x:c r="F100" s="840"/>
      <x:c r="G100" s="840"/>
      <x:c r="H100" s="840"/>
      <x:c r="I100" s="840"/>
      <x:c r="J100" s="840"/>
      <x:c r="K100" s="840"/>
      <x:c r="L100" s="841"/>
      <x:c r="M100" s="840"/>
      <x:c r="N100" s="840"/>
      <x:c r="O100" s="840"/>
      <x:c r="P100" s="837">
        <x:f t="shared" si="47"/>
        <x:v>0</x:v>
      </x:c>
      <x:c r="S100" s="837"/>
      <x:c r="T100" s="779"/>
    </x:row>
    <x:row r="101" spans="3:20">
      <x:c r="C101" s="751" t="s">
        <x:v>842</x:v>
      </x:c>
      <x:c r="D101" s="840">
        <x:f>SUM(D102:D105)</x:f>
        <x:v>38644138</x:v>
      </x:c>
      <x:c r="E101" s="840">
        <x:f>SUM(E102:E104)</x:f>
        <x:v>34542999</x:v>
      </x:c>
      <x:c r="F101" s="840">
        <x:f>SUM(F102:F104)</x:f>
        <x:v>0</x:v>
      </x:c>
      <x:c r="G101" s="840">
        <x:f>SUM(G102:G104)</x:f>
        <x:v>0</x:v>
      </x:c>
      <x:c r="H101" s="840">
        <x:f>SUM(H102:H104)</x:f>
        <x:v>0</x:v>
      </x:c>
      <x:c r="I101" s="840">
        <x:f>SUM(I102:I104)</x:f>
        <x:v>0</x:v>
      </x:c>
      <x:c r="J101" s="840">
        <x:f>SUM(J102:J105)</x:f>
        <x:v>0</x:v>
      </x:c>
      <x:c r="K101" s="840">
        <x:f>SUM(K102:K104)</x:f>
        <x:v>0</x:v>
      </x:c>
      <x:c r="L101" s="840">
        <x:f>SUM(L102:L104)</x:f>
        <x:v>0</x:v>
      </x:c>
      <x:c r="M101" s="840">
        <x:f>SUM(M102:M104)</x:f>
        <x:v>0</x:v>
      </x:c>
      <x:c r="N101" s="840">
        <x:f>SUM(N102:N104)</x:f>
        <x:v>0</x:v>
      </x:c>
      <x:c r="O101" s="840">
        <x:f>SUM(O102:O104)</x:f>
        <x:v>0</x:v>
      </x:c>
      <x:c r="P101" s="837">
        <x:f t="shared" si="47"/>
        <x:v>73187137</x:v>
      </x:c>
      <x:c r="R101" s="751"/>
      <x:c r="T101" s="779"/>
    </x:row>
    <x:row r="102" spans="3:20">
      <x:c r="C102" s="751" t="s">
        <x:v>813</x:v>
      </x:c>
      <x:c r="D102" s="840">
        <x:v>20194058</x:v>
      </x:c>
      <x:c r="E102" s="840">
        <x:v>17589099</x:v>
      </x:c>
      <x:c r="F102" s="840"/>
      <x:c r="G102" s="840"/>
      <x:c r="H102" s="840"/>
      <x:c r="I102" s="840"/>
      <x:c r="J102" s="840"/>
      <x:c r="K102" s="840"/>
      <x:c r="L102" s="840"/>
      <x:c r="M102" s="840"/>
      <x:c r="N102" s="840"/>
      <x:c r="O102" s="840"/>
      <x:c r="P102" s="837">
        <x:f t="shared" si="47"/>
        <x:v>37783157</x:v>
      </x:c>
      <x:c r="Q102" s="837">
        <x:f>P102+M102</x:f>
        <x:v>37783157</x:v>
      </x:c>
      <x:c r="R102" s="751"/>
      <x:c r="T102" s="779"/>
    </x:row>
    <x:row r="103" spans="3:20">
      <x:c r="C103" s="751" t="s">
        <x:v>815</x:v>
      </x:c>
      <x:c r="D103" s="840">
        <x:v>1319230</x:v>
      </x:c>
      <x:c r="E103" s="840">
        <x:v>933650</x:v>
      </x:c>
      <x:c r="F103" s="840"/>
      <x:c r="G103" s="840"/>
      <x:c r="H103" s="840"/>
      <x:c r="I103" s="840"/>
      <x:c r="J103" s="840"/>
      <x:c r="K103" s="840"/>
      <x:c r="L103" s="840"/>
      <x:c r="M103" s="840"/>
      <x:c r="N103" s="840"/>
      <x:c r="O103" s="840"/>
      <x:c r="P103" s="837">
        <x:f t="shared" si="47"/>
        <x:v>2252880</x:v>
      </x:c>
      <x:c r="R103" s="751"/>
      <x:c r="S103" s="837"/>
      <x:c r="T103" s="779"/>
    </x:row>
    <x:row r="104" spans="3:20">
      <x:c r="C104" s="751" t="s">
        <x:v>844</x:v>
      </x:c>
      <x:c r="D104" s="840">
        <x:v>17130850</x:v>
      </x:c>
      <x:c r="E104" s="840">
        <x:v>16020250</x:v>
      </x:c>
      <x:c r="F104" s="840"/>
      <x:c r="G104" s="840"/>
      <x:c r="H104" s="840"/>
      <x:c r="I104" s="840"/>
      <x:c r="J104" s="840"/>
      <x:c r="K104" s="840"/>
      <x:c r="L104" s="840"/>
      <x:c r="M104" s="840"/>
      <x:c r="N104" s="840"/>
      <x:c r="O104" s="840"/>
      <x:c r="P104" s="837">
        <x:f t="shared" si="47"/>
        <x:v>33151100</x:v>
      </x:c>
      <x:c r="R104" s="751"/>
      <x:c r="S104" s="837"/>
      <x:c r="T104" s="779"/>
    </x:row>
    <x:row r="105" spans="3:20">
      <x:c r="C105" s="751" t="s">
        <x:v>845</x:v>
      </x:c>
      <x:c r="D105" s="840"/>
      <x:c r="E105" s="840"/>
      <x:c r="F105" s="840"/>
      <x:c r="G105" s="840"/>
      <x:c r="H105" s="840"/>
      <x:c r="I105" s="840"/>
      <x:c r="J105" s="840"/>
      <x:c r="K105" s="840"/>
      <x:c r="L105" s="838"/>
      <x:c r="M105" s="840"/>
      <x:c r="N105" s="840"/>
      <x:c r="O105" s="840"/>
      <x:c r="P105" s="837">
        <x:f t="shared" si="47"/>
        <x:v>0</x:v>
      </x:c>
      <x:c r="R105" s="751"/>
      <x:c r="S105" s="837"/>
      <x:c r="T105" s="779"/>
    </x:row>
    <x:row r="106" spans="3:20">
      <x:c r="C106" s="751"/>
      <x:c r="D106" s="839"/>
      <x:c r="E106" s="839"/>
      <x:c r="F106" s="839"/>
      <x:c r="G106" s="839"/>
      <x:c r="H106" s="839"/>
      <x:c r="I106" s="839"/>
      <x:c r="J106" s="839"/>
      <x:c r="K106" s="839"/>
      <x:c r="L106" s="831"/>
      <x:c r="M106" s="839"/>
      <x:c r="N106" s="839"/>
      <x:c r="O106" s="839"/>
      <x:c r="P106" s="837">
        <x:f t="shared" si="47"/>
        <x:v>0</x:v>
      </x:c>
      <x:c r="R106" s="750"/>
      <x:c r="S106" s="837"/>
      <x:c r="T106" s="779"/>
    </x:row>
    <x:row r="107" spans="3:20">
      <x:c r="C107" s="817" t="s">
        <x:v>3</x:v>
      </x:c>
      <x:c r="D107" s="842">
        <x:f>D108+D109</x:f>
        <x:v>2017388.0500000033</x:v>
      </x:c>
      <x:c r="E107" s="842">
        <x:f t="shared" ref="E107:O107" si="55">E108+E109</x:f>
        <x:v>908173.54999999492</x:v>
      </x:c>
      <x:c r="F107" s="842">
        <x:f t="shared" si="55"/>
        <x:v>0</x:v>
      </x:c>
      <x:c r="G107" s="842">
        <x:f t="shared" si="55"/>
        <x:v>0</x:v>
      </x:c>
      <x:c r="H107" s="842">
        <x:f t="shared" si="55"/>
        <x:v>0</x:v>
      </x:c>
      <x:c r="I107" s="842">
        <x:f t="shared" si="55"/>
        <x:v>0</x:v>
      </x:c>
      <x:c r="J107" s="842">
        <x:f t="shared" si="55"/>
        <x:v>0</x:v>
      </x:c>
      <x:c r="K107" s="842">
        <x:f t="shared" si="55"/>
        <x:v>0</x:v>
      </x:c>
      <x:c r="L107" s="842">
        <x:f t="shared" si="55"/>
        <x:v>0</x:v>
      </x:c>
      <x:c r="M107" s="842">
        <x:f t="shared" si="55"/>
        <x:v>0</x:v>
      </x:c>
      <x:c r="N107" s="842">
        <x:f t="shared" si="55"/>
        <x:v>0</x:v>
      </x:c>
      <x:c r="O107" s="842">
        <x:f t="shared" si="55"/>
        <x:v>0</x:v>
      </x:c>
      <x:c r="P107" s="837">
        <x:f t="shared" si="47"/>
        <x:v>2925561.5999999982</x:v>
      </x:c>
      <x:c r="R107" s="751"/>
    </x:row>
    <x:row r="108" spans="3:20">
      <x:c r="C108" s="817" t="s">
        <x:v>861</x:v>
      </x:c>
      <x:c r="D108" s="842">
        <x:f>'★손익계산서 (월별)'!E131</x:f>
        <x:v>2021339.0400000033</x:v>
      </x:c>
      <x:c r="E108" s="842">
        <x:f>'★손익계산서 (월별)'!F131</x:f>
        <x:v>1029513.9499999951</x:v>
      </x:c>
      <x:c r="F108" s="842">
        <x:f>'★손익계산서 (월별)'!G131</x:f>
        <x:v>0</x:v>
      </x:c>
      <x:c r="G108" s="842">
        <x:f>'★손익계산서 (월별)'!H131</x:f>
        <x:v>0</x:v>
      </x:c>
      <x:c r="H108" s="842">
        <x:f>'★손익계산서 (월별)'!I131</x:f>
        <x:v>0</x:v>
      </x:c>
      <x:c r="I108" s="842">
        <x:f>'★손익계산서 (월별)'!J131</x:f>
        <x:v>0</x:v>
      </x:c>
      <x:c r="J108" s="842">
        <x:f>'★손익계산서 (월별)'!K131</x:f>
        <x:v>0</x:v>
      </x:c>
      <x:c r="K108" s="842">
        <x:f>'★손익계산서 (월별)'!L131</x:f>
        <x:v>0</x:v>
      </x:c>
      <x:c r="L108" s="842">
        <x:f>'★손익계산서 (월별)'!M131</x:f>
        <x:v>0</x:v>
      </x:c>
      <x:c r="M108" s="842">
        <x:f>'★손익계산서 (월별)'!N131</x:f>
        <x:v>0</x:v>
      </x:c>
      <x:c r="N108" s="842">
        <x:f>'★손익계산서 (월별)'!O131</x:f>
        <x:v>0</x:v>
      </x:c>
      <x:c r="O108" s="842">
        <x:f>'★손익계산서 (월별)'!P131</x:f>
        <x:v>0</x:v>
      </x:c>
      <x:c r="P108" s="837">
        <x:f t="shared" si="47"/>
        <x:v>3050852.9899999984</x:v>
      </x:c>
      <x:c r="R108" s="751"/>
    </x:row>
    <x:row r="109" spans="3:20">
      <x:c r="C109" s="817" t="s">
        <x:v>862</x:v>
      </x:c>
      <x:c r="D109" s="842">
        <x:f>'★손익계산서 (월별)'!E207</x:f>
        <x:v>-3950.990000000078</x:v>
      </x:c>
      <x:c r="E109" s="842">
        <x:f>'★손익계산서 (월별)'!F207</x:f>
        <x:v>-121340.40000000011</x:v>
      </x:c>
      <x:c r="F109" s="842">
        <x:f>'★손익계산서 (월별)'!G207</x:f>
        <x:v>0</x:v>
      </x:c>
      <x:c r="G109" s="842">
        <x:f>'★손익계산서 (월별)'!H207</x:f>
        <x:v>0</x:v>
      </x:c>
      <x:c r="H109" s="842">
        <x:f>'★손익계산서 (월별)'!I207</x:f>
        <x:v>0</x:v>
      </x:c>
      <x:c r="I109" s="842">
        <x:f>'★손익계산서 (월별)'!J207</x:f>
        <x:v>0</x:v>
      </x:c>
      <x:c r="J109" s="842">
        <x:f>'★손익계산서 (월별)'!K207</x:f>
        <x:v>0</x:v>
      </x:c>
      <x:c r="K109" s="842">
        <x:f>'★손익계산서 (월별)'!L207</x:f>
        <x:v>0</x:v>
      </x:c>
      <x:c r="L109" s="842">
        <x:f>'★손익계산서 (월별)'!M207</x:f>
        <x:v>0</x:v>
      </x:c>
      <x:c r="M109" s="842">
        <x:f>'★손익계산서 (월별)'!N207</x:f>
        <x:v>0</x:v>
      </x:c>
      <x:c r="N109" s="842">
        <x:f>'★손익계산서 (월별)'!O207</x:f>
        <x:v>0</x:v>
      </x:c>
      <x:c r="O109" s="842">
        <x:f>'★손익계산서 (월별)'!P207</x:f>
        <x:v>0</x:v>
      </x:c>
      <x:c r="P109" s="837">
        <x:f t="shared" si="47"/>
        <x:v>-125291.39000000019</x:v>
      </x:c>
      <x:c r="R109" s="751"/>
    </x:row>
    <x:row r="110" spans="3:20" ht="17.25" thickBot="1">
      <x:c r="C110" s="822" t="s">
        <x:v>856</x:v>
      </x:c>
      <x:c r="D110" s="797">
        <x:f t="shared" ref="D110:O110" si="56">D107/D63</x:f>
        <x:v>8.4339710572099783E-2</x:v>
      </x:c>
      <x:c r="E110" s="797">
        <x:f t="shared" si="56"/>
        <x:v>4.3853458788356545E-2</x:v>
      </x:c>
      <x:c r="F110" s="797" t="e">
        <x:f t="shared" si="56"/>
        <x:v>#DIV/0!</x:v>
      </x:c>
      <x:c r="G110" s="797" t="e">
        <x:f t="shared" si="56"/>
        <x:v>#DIV/0!</x:v>
      </x:c>
      <x:c r="H110" s="797" t="e">
        <x:f t="shared" si="56"/>
        <x:v>#DIV/0!</x:v>
      </x:c>
      <x:c r="I110" s="797" t="e">
        <x:f t="shared" si="56"/>
        <x:v>#DIV/0!</x:v>
      </x:c>
      <x:c r="J110" s="797" t="e">
        <x:f t="shared" si="56"/>
        <x:v>#DIV/0!</x:v>
      </x:c>
      <x:c r="K110" s="797" t="e">
        <x:f t="shared" si="56"/>
        <x:v>#DIV/0!</x:v>
      </x:c>
      <x:c r="L110" s="797" t="e">
        <x:f t="shared" si="56"/>
        <x:v>#DIV/0!</x:v>
      </x:c>
      <x:c r="M110" s="797" t="e">
        <x:f t="shared" si="56"/>
        <x:v>#DIV/0!</x:v>
      </x:c>
      <x:c r="N110" s="797" t="e">
        <x:f t="shared" si="56"/>
        <x:v>#DIV/0!</x:v>
      </x:c>
      <x:c r="O110" s="797" t="e">
        <x:f t="shared" si="56"/>
        <x:v>#DIV/0!</x:v>
      </x:c>
      <x:c r="P110" s="837" t="e">
        <x:f t="shared" si="47"/>
        <x:v>#DIV/0!</x:v>
      </x:c>
      <x:c r="R110" s="751"/>
    </x:row>
    <x:row r="111" spans="3:20">
      <x:c r="F111" s="755"/>
      <x:c r="R111" s="751"/>
    </x:row>
    <x:row r="112" spans="3:20">
      <x:c r="C112" s="833" t="s">
        <x:v>829</x:v>
      </x:c>
      <x:c r="F112" s="755"/>
      <x:c r="R112" s="751"/>
    </x:row>
    <x:row r="113" spans="3:54">
      <x:c r="D113" s="756" t="s">
        <x:v>487</x:v>
      </x:c>
      <x:c r="E113" s="756" t="s">
        <x:v>490</x:v>
      </x:c>
      <x:c r="F113" s="756" t="s">
        <x:v>491</x:v>
      </x:c>
      <x:c r="G113" s="756" t="s">
        <x:v>703</x:v>
      </x:c>
      <x:c r="H113" s="756" t="s">
        <x:v>789</x:v>
      </x:c>
      <x:c r="I113" s="756" t="s">
        <x:v>790</x:v>
      </x:c>
      <x:c r="J113" s="756" t="s">
        <x:v>492</x:v>
      </x:c>
      <x:c r="K113" s="756" t="s">
        <x:v>791</x:v>
      </x:c>
      <x:c r="L113" s="756" t="s">
        <x:v>792</x:v>
      </x:c>
      <x:c r="M113" s="756" t="s">
        <x:v>793</x:v>
      </x:c>
      <x:c r="N113" s="756" t="s">
        <x:v>794</x:v>
      </x:c>
      <x:c r="O113" s="756" t="s">
        <x:v>795</x:v>
      </x:c>
      <x:c r="P113" s="756" t="s">
        <x:v>863</x:v>
      </x:c>
      <x:c r="R113" s="751"/>
    </x:row>
    <x:row r="114" spans="3:54">
      <x:c r="C114" s="755" t="s">
        <x:v>838</x:v>
      </x:c>
      <x:c r="D114" s="843">
        <x:f t="shared" ref="D114:L114" si="57">D115+D122</x:f>
        <x:v>31872580.094622046</x:v>
      </x:c>
      <x:c r="E114" s="843">
        <x:f t="shared" si="57"/>
        <x:v>24858017.498107687</x:v>
      </x:c>
      <x:c r="F114" s="843">
        <x:f t="shared" si="57"/>
        <x:v>36347428.943038382</x:v>
      </x:c>
      <x:c r="G114" s="843">
        <x:f t="shared" si="57"/>
        <x:v>35770609.088148244</x:v>
      </x:c>
      <x:c r="H114" s="843">
        <x:f t="shared" si="57"/>
        <x:v>28991635.654872403</x:v>
      </x:c>
      <x:c r="I114" s="843">
        <x:f t="shared" si="57"/>
        <x:v>33665318.004968226</x:v>
      </x:c>
      <x:c r="J114" s="843">
        <x:f t="shared" si="57"/>
        <x:v>34937848.497140095</x:v>
      </x:c>
      <x:c r="K114" s="843">
        <x:f t="shared" si="57"/>
        <x:v>26487329.581332397</x:v>
      </x:c>
      <x:c r="L114" s="843">
        <x:f t="shared" si="57"/>
        <x:v>35015272.928412415</x:v>
      </x:c>
      <x:c r="M114" s="843">
        <x:f>M115+M122</x:f>
        <x:v>29329977.363692399</x:v>
      </x:c>
      <x:c r="N114" s="843">
        <x:f>N115+N122</x:f>
        <x:v>33593949.037232399</x:v>
      </x:c>
      <x:c r="O114" s="843">
        <x:f>O115+O122</x:f>
        <x:v>36507965.787328243</x:v>
      </x:c>
      <x:c r="P114" s="843">
        <x:f>P115+P122</x:f>
        <x:v>387377932.47889489</x:v>
      </x:c>
      <x:c r="Q114" s="794"/>
      <x:c r="R114" s="794">
        <x:f>SUM(D114:M114)</x:f>
        <x:v>317276017.65433431</x:v>
      </x:c>
      <x:c r="S114" s="774"/>
      <x:c r="T114" s="774"/>
      <x:c r="U114" s="774"/>
    </x:row>
    <x:row r="115" spans="3:54">
      <x:c r="C115" s="750" t="s">
        <x:v>798</x:v>
      </x:c>
      <x:c r="D115" s="843">
        <x:f t="shared" ref="D115:L115" si="58">SUM(D116:D120)</x:f>
        <x:v>2364748.45587702</x:v>
      </x:c>
      <x:c r="E115" s="843">
        <x:f t="shared" si="58"/>
        <x:v>1798464.8456352719</x:v>
      </x:c>
      <x:c r="F115" s="843">
        <x:f t="shared" si="58"/>
        <x:v>4088710.9169842992</x:v>
      </x:c>
      <x:c r="G115" s="843">
        <x:f t="shared" si="58"/>
        <x:v>4064702.6712682373</x:v>
      </x:c>
      <x:c r="H115" s="843">
        <x:f t="shared" si="58"/>
        <x:v>3653162.9697487648</x:v>
      </x:c>
      <x:c r="I115" s="843">
        <x:f t="shared" si="58"/>
        <x:v>3951312.4266736871</x:v>
      </x:c>
      <x:c r="J115" s="843">
        <x:f t="shared" si="58"/>
        <x:v>2607975.6256746384</x:v>
      </x:c>
      <x:c r="K115" s="843">
        <x:f t="shared" si="58"/>
        <x:v>3312992.2359651164</x:v>
      </x:c>
      <x:c r="L115" s="843">
        <x:f t="shared" si="58"/>
        <x:v>3993333.7035324131</x:v>
      </x:c>
      <x:c r="M115" s="843">
        <x:f>SUM(M116:M120)</x:f>
        <x:v>3539772.725154215</x:v>
      </x:c>
      <x:c r="N115" s="843">
        <x:f>SUM(N116:N120)</x:f>
        <x:v>3879943.4589378638</x:v>
      </x:c>
      <x:c r="O115" s="843">
        <x:f>SUM(O116:O120)</x:f>
        <x:v>4178092.915862787</x:v>
      </x:c>
      <x:c r="P115" s="843">
        <x:f>SUM(P116:P120)</x:f>
        <x:v>41433212.951314315</x:v>
      </x:c>
      <x:c r="R115" s="794">
        <x:f t="shared" ref="R115:R157" si="59">SUM(D115:M115)</x:f>
        <x:v>33375176.576513663</x:v>
      </x:c>
      <x:c r="S115" s="774"/>
    </x:row>
    <x:row r="116" spans="3:54">
      <x:c r="C116" s="751" t="s">
        <x:v>800</x:v>
      </x:c>
      <x:c r="D116" s="843">
        <x:v>0</x:v>
      </x:c>
      <x:c r="E116" s="843">
        <x:v>0</x:v>
      </x:c>
      <x:c r="F116" s="843">
        <x:v>1487393.7476567405</x:v>
      </x:c>
      <x:c r="G116" s="843">
        <x:v>1558222.0213546799</x:v>
      </x:c>
      <x:c r="H116" s="843">
        <x:v>1487393.7476567405</x:v>
      </x:c>
      <x:c r="I116" s="843">
        <x:v>1558222.0213546799</x:v>
      </x:c>
      <x:c r="J116" s="843">
        <x:v>0</x:v>
      </x:c>
      <x:c r="K116" s="843">
        <x:v>1487393.7476567405</x:v>
      </x:c>
      <x:c r="L116" s="843">
        <x:v>1487393.7476567405</x:v>
      </x:c>
      <x:c r="M116" s="843">
        <x:v>1487393.7476567405</x:v>
      </x:c>
      <x:c r="N116" s="843">
        <x:v>1487393.7476567405</x:v>
      </x:c>
      <x:c r="O116" s="843">
        <x:v>1558222.0213546799</x:v>
      </x:c>
      <x:c r="P116" s="844">
        <x:f>SUM(D116:O116)</x:f>
        <x:v>13599028.550004482</x:v>
      </x:c>
      <x:c r="R116" s="794">
        <x:f t="shared" si="59"/>
        <x:v>10553412.780993061</x:v>
      </x:c>
      <x:c r="S116" s="774"/>
    </x:row>
    <x:row r="117" spans="3:54">
      <x:c r="C117" s="751" t="s">
        <x:v>802</x:v>
      </x:c>
      <x:c r="D117" s="843">
        <x:v>512956.01177445595</x:v>
      </x:c>
      <x:c r="E117" s="843">
        <x:v>390823.62801863311</x:v>
      </x:c>
      <x:c r="F117" s="843">
        <x:v>561808.96527678519</x:v>
      </x:c>
      <x:c r="G117" s="843">
        <x:v>537382.48852562066</x:v>
      </x:c>
      <x:c r="H117" s="843">
        <x:v>464103.05827212677</x:v>
      </x:c>
      <x:c r="I117" s="843">
        <x:v>512956.01177445595</x:v>
      </x:c>
      <x:c r="J117" s="843">
        <x:v>561808.96527678519</x:v>
      </x:c>
      <x:c r="K117" s="843">
        <x:v>390823.62801863311</x:v>
      </x:c>
      <x:c r="L117" s="843">
        <x:v>537382.48852562066</x:v>
      </x:c>
      <x:c r="M117" s="843">
        <x:v>439676.58152096224</x:v>
      </x:c>
      <x:c r="N117" s="843">
        <x:v>512956.01177445595</x:v>
      </x:c>
      <x:c r="O117" s="843">
        <x:v>561808.96527678519</x:v>
      </x:c>
      <x:c r="P117" s="844">
        <x:f>SUM(D117:O117)</x:f>
        <x:v>5984486.8040353199</x:v>
      </x:c>
      <x:c r="R117" s="794">
        <x:f t="shared" si="59"/>
        <x:v>4909721.8269840786</x:v>
      </x:c>
      <x:c r="S117" s="774"/>
    </x:row>
    <x:row r="118" spans="3:54">
      <x:c r="C118" s="751" t="s">
        <x:v>804</x:v>
      </x:c>
      <x:c r="D118" s="843">
        <x:v>365916.63994228235</x:v>
      </x:c>
      <x:c r="E118" s="843">
        <x:v>278793.63043221517</x:v>
      </x:c>
      <x:c r="F118" s="843">
        <x:v>400765.84374630929</x:v>
      </x:c>
      <x:c r="G118" s="843">
        <x:v>383341.24184429576</x:v>
      </x:c>
      <x:c r="H118" s="843">
        <x:v>331067.43613825546</x:v>
      </x:c>
      <x:c r="I118" s="843">
        <x:v>365916.63994228235</x:v>
      </x:c>
      <x:c r="J118" s="843">
        <x:v>400765.84374630929</x:v>
      </x:c>
      <x:c r="K118" s="843">
        <x:v>278793.63043221517</x:v>
      </x:c>
      <x:c r="L118" s="843">
        <x:v>383341.24184429576</x:v>
      </x:c>
      <x:c r="M118" s="843">
        <x:v>313642.83423624199</x:v>
      </x:c>
      <x:c r="N118" s="843">
        <x:v>365916.63994228235</x:v>
      </x:c>
      <x:c r="O118" s="843">
        <x:v>400765.84374630929</x:v>
      </x:c>
      <x:c r="P118" s="844">
        <x:f>SUM(D118:O118)</x:f>
        <x:v>4269027.4659932945</x:v>
      </x:c>
      <x:c r="R118" s="794">
        <x:f t="shared" si="59"/>
        <x:v>3502344.9823047025</x:v>
      </x:c>
      <x:c r="S118" s="774"/>
    </x:row>
    <x:row r="119" spans="3:54">
      <x:c r="C119" s="751" t="s">
        <x:v>806</x:v>
      </x:c>
      <x:c r="D119" s="843">
        <x:v>267511.81266260915</x:v>
      </x:c>
      <x:c r="E119" s="843">
        <x:v>203818.52393341652</x:v>
      </x:c>
      <x:c r="F119" s="843">
        <x:v>292989.12815428624</x:v>
      </x:c>
      <x:c r="G119" s="843">
        <x:v>280250.47040844767</x:v>
      </x:c>
      <x:c r="H119" s="843">
        <x:v>242034.49717093213</x:v>
      </x:c>
      <x:c r="I119" s="843">
        <x:v>267511.81266260915</x:v>
      </x:c>
      <x:c r="J119" s="843">
        <x:v>292989.12815428624</x:v>
      </x:c>
      <x:c r="K119" s="843">
        <x:v>203818.52393341652</x:v>
      </x:c>
      <x:c r="L119" s="843">
        <x:v>280250.47040844767</x:v>
      </x:c>
      <x:c r="M119" s="843">
        <x:v>229295.83942509361</x:v>
      </x:c>
      <x:c r="N119" s="843">
        <x:v>267511.81266260915</x:v>
      </x:c>
      <x:c r="O119" s="843">
        <x:v>292989.12815428624</x:v>
      </x:c>
      <x:c r="P119" s="844">
        <x:f>SUM(D119:O119)</x:f>
        <x:v>3120971.1477304399</x:v>
      </x:c>
      <x:c r="R119" s="794"/>
      <x:c r="S119" s="774"/>
    </x:row>
    <x:row r="120" spans="3:54">
      <x:c r="C120" s="751" t="s">
        <x:v>808</x:v>
      </x:c>
      <x:c r="D120" s="843">
        <x:v>1218363.9914976729</x:v>
      </x:c>
      <x:c r="E120" s="843">
        <x:v>925029.06325100712</x:v>
      </x:c>
      <x:c r="F120" s="843">
        <x:v>1345753.2321501782</x:v>
      </x:c>
      <x:c r="G120" s="843">
        <x:v>1305506.4491351936</x:v>
      </x:c>
      <x:c r="H120" s="843">
        <x:v>1128564.2305107098</x:v>
      </x:c>
      <x:c r="I120" s="843">
        <x:v>1246705.9409396604</x:v>
      </x:c>
      <x:c r="J120" s="843">
        <x:v>1352411.6884972577</x:v>
      </x:c>
      <x:c r="K120" s="843">
        <x:v>952162.70592411095</x:v>
      </x:c>
      <x:c r="L120" s="843">
        <x:v>1304965.7550973087</x:v>
      </x:c>
      <x:c r="M120" s="843">
        <x:v>1069763.7223151769</x:v>
      </x:c>
      <x:c r="N120" s="843">
        <x:v>1246165.2469017755</x:v>
      </x:c>
      <x:c r="O120" s="843">
        <x:v>1364306.9573307266</x:v>
      </x:c>
      <x:c r="P120" s="844">
        <x:f>SUM(D120:O120)</x:f>
        <x:v>14459698.983550778</x:v>
      </x:c>
      <x:c r="R120" s="794">
        <x:f t="shared" si="59"/>
        <x:v>11849226.779318277</x:v>
      </x:c>
      <x:c r="S120" s="774"/>
    </x:row>
    <x:row r="121" spans="3:54">
      <x:c r="C121" s="751"/>
      <x:c r="D121" s="843"/>
      <x:c r="E121" s="843"/>
      <x:c r="F121" s="843"/>
      <x:c r="G121" s="843"/>
      <x:c r="H121" s="843"/>
      <x:c r="I121" s="843"/>
      <x:c r="J121" s="843"/>
      <x:c r="K121" s="843"/>
      <x:c r="L121" s="843"/>
      <x:c r="M121" s="843"/>
      <x:c r="N121" s="843"/>
      <x:c r="O121" s="843"/>
      <x:c r="P121" s="795"/>
      <x:c r="R121" s="794">
        <x:f t="shared" si="59"/>
        <x:v>0</x:v>
      </x:c>
      <x:c r="S121" s="774"/>
    </x:row>
    <x:row r="122" spans="3:54">
      <x:c r="C122" s="750" t="s">
        <x:v>811</x:v>
      </x:c>
      <x:c r="D122" s="843">
        <x:f t="shared" ref="D122:P122" si="60">SUM(D123:D126)</x:f>
        <x:v>29507831.638745025</x:v>
      </x:c>
      <x:c r="E122" s="843">
        <x:f t="shared" si="60"/>
        <x:v>23059552.652472414</x:v>
      </x:c>
      <x:c r="F122" s="843">
        <x:f t="shared" si="60"/>
        <x:v>32258718.026054084</x:v>
      </x:c>
      <x:c r="G122" s="843">
        <x:f t="shared" si="60"/>
        <x:v>31705906.416880004</x:v>
      </x:c>
      <x:c r="H122" s="843">
        <x:f t="shared" si="60"/>
        <x:v>25338472.685123637</x:v>
      </x:c>
      <x:c r="I122" s="843">
        <x:f t="shared" si="60"/>
        <x:v>29714005.578294538</x:v>
      </x:c>
      <x:c r="J122" s="843">
        <x:f t="shared" si="60"/>
        <x:v>32329872.871465456</x:v>
      </x:c>
      <x:c r="K122" s="843">
        <x:f t="shared" si="60"/>
        <x:v>23174337.345367279</x:v>
      </x:c>
      <x:c r="L122" s="843">
        <x:f t="shared" si="60"/>
        <x:v>31021939.224880002</x:v>
      </x:c>
      <x:c r="M122" s="843">
        <x:f t="shared" si="60"/>
        <x:v>25790204.638538186</x:v>
      </x:c>
      <x:c r="N122" s="843">
        <x:f t="shared" si="60"/>
        <x:v>29714005.578294538</x:v>
      </x:c>
      <x:c r="O122" s="843">
        <x:f t="shared" si="60"/>
        <x:v>32329872.871465456</x:v>
      </x:c>
      <x:c r="P122" s="843">
        <x:f t="shared" si="60"/>
        <x:v>345944719.52758056</x:v>
      </x:c>
      <x:c r="R122" s="794">
        <x:f t="shared" si="59"/>
        <x:v>283900841.07782066</x:v>
      </x:c>
      <x:c r="S122" s="774"/>
    </x:row>
    <x:row r="123" spans="3:54">
      <x:c r="C123" s="751" t="s">
        <x:v>813</x:v>
      </x:c>
      <x:c r="D123" s="843">
        <x:v>16808847.558958434</x:v>
      </x:c>
      <x:c r="E123" s="843">
        <x:v>12806740.997301675</x:v>
      </x:c>
      <x:c r="F123" s="843">
        <x:v>18409690.18362115</x:v>
      </x:c>
      <x:c r="G123" s="843">
        <x:v>17609268.871289801</x:v>
      </x:c>
      <x:c r="H123" s="843">
        <x:v>15208004.934295734</x:v>
      </x:c>
      <x:c r="I123" s="843">
        <x:v>16808847.558958434</x:v>
      </x:c>
      <x:c r="J123" s="843">
        <x:v>18409690.18362115</x:v>
      </x:c>
      <x:c r="K123" s="843">
        <x:v>12806740.997301675</x:v>
      </x:c>
      <x:c r="L123" s="843">
        <x:v>17609268.871289801</x:v>
      </x:c>
      <x:c r="M123" s="843">
        <x:v>14407583.621964384</x:v>
      </x:c>
      <x:c r="N123" s="843">
        <x:v>16808847.558958434</x:v>
      </x:c>
      <x:c r="O123" s="843">
        <x:v>18409690.18362115</x:v>
      </x:c>
      <x:c r="P123" s="844">
        <x:f t="shared" ref="P123:P126" si="61">SUM(D123:O123)</x:f>
        <x:v>196103221.52118182</x:v>
      </x:c>
      <x:c r="R123" s="794">
        <x:f t="shared" si="59"/>
        <x:v>160884683.77860224</x:v>
      </x:c>
      <x:c r="S123" s="774"/>
    </x:row>
    <x:row r="124" spans="3:54">
      <x:c r="C124" s="751" t="s">
        <x:v>815</x:v>
      </x:c>
      <x:c r="D124" s="843">
        <x:v>7499285.576375369</x:v>
      </x:c>
      <x:c r="E124" s="843">
        <x:v>5713741.3915240904</x:v>
      </x:c>
      <x:c r="F124" s="843">
        <x:v>8213503.2503158813</x:v>
      </x:c>
      <x:c r="G124" s="843">
        <x:v>7856394.4133456256</x:v>
      </x:c>
      <x:c r="H124" s="843">
        <x:v>6785067.9024348576</x:v>
      </x:c>
      <x:c r="I124" s="843">
        <x:v>7499285.576375369</x:v>
      </x:c>
      <x:c r="J124" s="843">
        <x:v>8213503.2503158813</x:v>
      </x:c>
      <x:c r="K124" s="843">
        <x:v>5713741.3915240904</x:v>
      </x:c>
      <x:c r="L124" s="843">
        <x:v>7856394.4133456256</x:v>
      </x:c>
      <x:c r="M124" s="843">
        <x:v>6427959.0654646009</x:v>
      </x:c>
      <x:c r="N124" s="843">
        <x:v>7499285.576375369</x:v>
      </x:c>
      <x:c r="O124" s="843">
        <x:v>8213503.2503158813</x:v>
      </x:c>
      <x:c r="P124" s="844">
        <x:f t="shared" si="61"/>
        <x:v>87491665.057712629</x:v>
      </x:c>
      <x:c r="R124" s="794">
        <x:f t="shared" si="59"/>
        <x:v>71778876.231021389</x:v>
      </x:c>
      <x:c r="S124" s="774"/>
    </x:row>
    <x:row r="125" spans="3:54">
      <x:c r="C125" s="751" t="s">
        <x:v>844</x:v>
      </x:c>
      <x:c r="D125" s="843">
        <x:v>2814404.3834112217</x:v>
      </x:c>
      <x:c r="E125" s="843">
        <x:v>2144308.101646645</x:v>
      </x:c>
      <x:c r="F125" s="843">
        <x:v>3082442.8961170525</x:v>
      </x:c>
      <x:c r="G125" s="843">
        <x:v>3308876.9402445797</x:v>
      </x:c>
      <x:c r="H125" s="843">
        <x:v>2857666.4483930459</x:v>
      </x:c>
      <x:c r="I125" s="843">
        <x:v>3158473.4429607349</x:v>
      </x:c>
      <x:c r="J125" s="843">
        <x:v>3459280.4375284244</x:v>
      </x:c>
      <x:c r="K125" s="843">
        <x:v>2406455.9565415122</x:v>
      </x:c>
      <x:c r="L125" s="843">
        <x:v>3308876.9402445797</x:v>
      </x:c>
      <x:c r="M125" s="843">
        <x:v>2707262.9511092012</x:v>
      </x:c>
      <x:c r="N125" s="843">
        <x:v>3158473.4429607349</x:v>
      </x:c>
      <x:c r="O125" s="843">
        <x:v>3459280.4375284244</x:v>
      </x:c>
      <x:c r="P125" s="844">
        <x:f t="shared" si="61"/>
        <x:v>35865802.37868616</x:v>
      </x:c>
      <x:c r="R125" s="794">
        <x:f t="shared" si="59"/>
        <x:v>29248048.498196997</x:v>
      </x:c>
      <x:c r="S125" s="774"/>
    </x:row>
    <x:row r="126" spans="3:54">
      <x:c r="C126" s="752" t="s">
        <x:v>819</x:v>
      </x:c>
      <x:c r="D126" s="843">
        <x:v>2385294.1200000006</x:v>
      </x:c>
      <x:c r="E126" s="843">
        <x:v>2394762.1620000005</x:v>
      </x:c>
      <x:c r="F126" s="843">
        <x:v>2553081.6960000005</x:v>
      </x:c>
      <x:c r="G126" s="843">
        <x:v>2931366.1920000003</x:v>
      </x:c>
      <x:c r="H126" s="843">
        <x:v>487733.4</x:v>
      </x:c>
      <x:c r="I126" s="843">
        <x:v>2247399</x:v>
      </x:c>
      <x:c r="J126" s="843">
        <x:v>2247399</x:v>
      </x:c>
      <x:c r="K126" s="843">
        <x:v>2247399</x:v>
      </x:c>
      <x:c r="L126" s="843">
        <x:v>2247399</x:v>
      </x:c>
      <x:c r="M126" s="843">
        <x:v>2247399</x:v>
      </x:c>
      <x:c r="N126" s="843">
        <x:v>2247399</x:v>
      </x:c>
      <x:c r="O126" s="843">
        <x:v>2247399</x:v>
      </x:c>
      <x:c r="P126" s="844">
        <x:f t="shared" si="61"/>
        <x:v>26484030.57</x:v>
      </x:c>
      <x:c r="R126" s="794">
        <x:f t="shared" si="59"/>
        <x:v>21989232.57</x:v>
      </x:c>
      <x:c r="S126" s="774"/>
    </x:row>
    <x:row r="127" spans="3:54">
      <x:c r="D127" s="845"/>
      <x:c r="E127" s="845"/>
      <x:c r="F127" s="845"/>
      <x:c r="G127" s="845"/>
      <x:c r="H127" s="845"/>
      <x:c r="I127" s="845"/>
      <x:c r="J127" s="845"/>
      <x:c r="K127" s="845"/>
      <x:c r="L127" s="806"/>
      <x:c r="M127" s="845"/>
      <x:c r="N127" s="845"/>
      <x:c r="O127" s="845"/>
      <x:c r="R127" s="794">
        <x:f t="shared" si="59"/>
        <x:v>0</x:v>
      </x:c>
      <x:c r="S127" s="774"/>
    </x:row>
    <x:row r="128" spans="3:54">
      <x:c r="C128" s="755" t="s">
        <x:v>864</x:v>
      </x:c>
      <x:c r="D128" s="836">
        <x:f t="shared" ref="D128:L128" si="62">D129+D136</x:f>
        <x:v>384577.45904981683</x:v>
      </x:c>
      <x:c r="E128" s="836">
        <x:f t="shared" si="62"/>
        <x:v>293011.39737128891</x:v>
      </x:c>
      <x:c r="F128" s="836">
        <x:f t="shared" si="62"/>
        <x:v>438283.64259747788</x:v>
      </x:c>
      <x:c r="G128" s="836">
        <x:f t="shared" si="62"/>
        <x:v>429729.22201389703</x:v>
      </x:c>
      <x:c r="H128" s="836">
        <x:f t="shared" si="62"/>
        <x:v>372756.42635086551</x:v>
      </x:c>
      <x:c r="I128" s="836">
        <x:f t="shared" si="62"/>
        <x:v>411009.39740996988</x:v>
      </x:c>
      <x:c r="J128" s="836">
        <x:f t="shared" si="62"/>
        <x:v>430555.96589032409</x:v>
      </x:c>
      <x:c r="K128" s="836">
        <x:f t="shared" si="62"/>
        <x:v>316596.95253908413</x:v>
      </x:c>
      <x:c r="L128" s="838">
        <x:f t="shared" si="62"/>
        <x:v>428915.90016264701</x:v>
      </x:c>
      <x:c r="M128" s="836">
        <x:f>M129+M136</x:f>
        <x:v>354036.60174693842</x:v>
      </x:c>
      <x:c r="N128" s="836">
        <x:f>N129+N136</x:f>
        <x:v>410196.07555871987</x:v>
      </x:c>
      <x:c r="O128" s="836">
        <x:f>O129+O136</x:f>
        <x:v>448449.04661782412</x:v>
      </x:c>
      <x:c r="P128" s="846">
        <x:f t="shared" ref="P128:P134" si="63">SUM(D128:O128)</x:f>
        <x:v>4718118.0873088539</x:v>
      </x:c>
      <x:c r="R128" s="794">
        <x:f t="shared" si="59"/>
        <x:v>3859472.9651323101</x:v>
      </x:c>
      <x:c r="S128" s="796"/>
      <x:c r="T128" s="796"/>
      <x:c r="U128" s="796"/>
      <x:c r="V128" s="796"/>
      <x:c r="W128" s="796"/>
      <x:c r="X128" s="796"/>
      <x:c r="Y128" s="796"/>
      <x:c r="Z128" s="796"/>
      <x:c r="AA128" s="796"/>
      <x:c r="AB128" s="796"/>
      <x:c r="AC128" s="796"/>
      <x:c r="AD128" s="796"/>
      <x:c r="AE128" s="796"/>
      <x:c r="AF128" s="796"/>
      <x:c r="AG128" s="796"/>
      <x:c r="AH128" s="796"/>
      <x:c r="AI128" s="796"/>
      <x:c r="AJ128" s="796"/>
      <x:c r="AK128" s="796"/>
      <x:c r="AL128" s="796"/>
      <x:c r="AM128" s="796"/>
      <x:c r="AN128" s="796"/>
      <x:c r="AO128" s="796"/>
      <x:c r="AP128" s="796"/>
      <x:c r="AQ128" s="796"/>
      <x:c r="AR128" s="796"/>
      <x:c r="AS128" s="796"/>
      <x:c r="AT128" s="796"/>
      <x:c r="AU128" s="796"/>
      <x:c r="AV128" s="796"/>
      <x:c r="AW128" s="796"/>
      <x:c r="AX128" s="796"/>
      <x:c r="AY128" s="796"/>
      <x:c r="AZ128" s="796"/>
      <x:c r="BA128" s="796"/>
      <x:c r="BB128" s="796"/>
    </x:row>
    <x:row r="129" spans="3:54">
      <x:c r="C129" s="750" t="s">
        <x:v>798</x:v>
      </x:c>
      <x:c r="D129" s="836">
        <x:f t="shared" ref="D129:L129" si="64">SUM(D130:D135)</x:f>
        <x:v>20048.671168441208</x:v>
      </x:c>
      <x:c r="E129" s="836">
        <x:f t="shared" si="64"/>
        <x:v>15275.178033098065</x:v>
      </x:c>
      <x:c r="F129" s="836">
        <x:f t="shared" si="64"/>
        <x:v>39037.827298828466</x:v>
      </x:c>
      <x:c r="G129" s="836">
        <x:f t="shared" si="64"/>
        <x:v>38896.450523009844</x:v>
      </x:c>
      <x:c r="H129" s="836">
        <x:f t="shared" si="64"/>
        <x:v>35219.032790553953</x:v>
      </x:c>
      <x:c r="I129" s="836">
        <x:f t="shared" si="64"/>
        <x:v>37941.751895941212</x:v>
      </x:c>
      <x:c r="J129" s="836">
        <x:f t="shared" si="64"/>
        <x:v>21958.068422578464</x:v>
      </x:c>
      <x:c r="K129" s="836">
        <x:f t="shared" si="64"/>
        <x:v>32354.936909348067</x:v>
      </x:c>
      <x:c r="L129" s="838">
        <x:f t="shared" si="64"/>
        <x:v>38083.128671759841</x:v>
      </x:c>
      <x:c r="M129" s="836">
        <x:f>SUM(M130:M135)</x:f>
        <x:v>34264.334163485328</x:v>
      </x:c>
      <x:c r="N129" s="836">
        <x:f>SUM(N130:N135)</x:f>
        <x:v>37128.430044691209</x:v>
      </x:c>
      <x:c r="O129" s="836">
        <x:f>SUM(O130:O135)</x:f>
        <x:v>39851.149150078469</x:v>
      </x:c>
      <x:c r="P129" s="846">
        <x:f t="shared" si="63"/>
        <x:v>390058.95907181414</x:v>
      </x:c>
      <x:c r="R129" s="794">
        <x:f t="shared" si="59"/>
        <x:v>313079.37987704447</x:v>
      </x:c>
      <x:c r="S129" s="796"/>
      <x:c r="T129" s="796"/>
      <x:c r="U129" s="796"/>
      <x:c r="V129" s="796"/>
      <x:c r="W129" s="796"/>
      <x:c r="X129" s="796"/>
      <x:c r="Y129" s="796"/>
      <x:c r="Z129" s="796"/>
      <x:c r="AA129" s="796"/>
      <x:c r="AB129" s="796"/>
      <x:c r="AC129" s="796"/>
      <x:c r="AD129" s="796"/>
      <x:c r="AE129" s="796"/>
      <x:c r="AF129" s="796"/>
      <x:c r="AG129" s="796"/>
      <x:c r="AH129" s="796"/>
      <x:c r="AI129" s="796"/>
      <x:c r="AJ129" s="796"/>
      <x:c r="AK129" s="796"/>
      <x:c r="AL129" s="796"/>
      <x:c r="AM129" s="796"/>
      <x:c r="AN129" s="796"/>
      <x:c r="AO129" s="796"/>
      <x:c r="AP129" s="796"/>
      <x:c r="AQ129" s="796"/>
      <x:c r="AR129" s="796"/>
      <x:c r="AS129" s="796"/>
      <x:c r="AT129" s="796"/>
      <x:c r="AU129" s="796"/>
      <x:c r="AV129" s="796"/>
      <x:c r="AW129" s="796"/>
      <x:c r="AX129" s="796"/>
      <x:c r="AY129" s="796"/>
      <x:c r="AZ129" s="796"/>
      <x:c r="BA129" s="796"/>
      <x:c r="BB129" s="796"/>
    </x:row>
    <x:row r="130" spans="3:54">
      <x:c r="C130" s="751" t="s">
        <x:v>800</x:v>
      </x:c>
      <x:c r="D130" s="836">
        <x:v>0</x:v>
      </x:c>
      <x:c r="E130" s="836">
        <x:v>0</x:v>
      </x:c>
      <x:c r="F130" s="836">
        <x:v>17079.758876250002</x:v>
      </x:c>
      <x:c r="G130" s="836">
        <x:v>17893.080727500001</x:v>
      </x:c>
      <x:c r="H130" s="836">
        <x:v>17079.758876250002</x:v>
      </x:c>
      <x:c r="I130" s="836">
        <x:v>17893.080727500001</x:v>
      </x:c>
      <x:c r="J130" s="836">
        <x:v>0</x:v>
      </x:c>
      <x:c r="K130" s="836">
        <x:v>17079.758876250002</x:v>
      </x:c>
      <x:c r="L130" s="838">
        <x:v>17079.758876250002</x:v>
      </x:c>
      <x:c r="M130" s="836">
        <x:v>17079.758876250002</x:v>
      </x:c>
      <x:c r="N130" s="836">
        <x:v>17079.758876250002</x:v>
      </x:c>
      <x:c r="O130" s="836">
        <x:v>17893.080727500001</x:v>
      </x:c>
      <x:c r="P130" s="846">
        <x:f t="shared" si="63"/>
        <x:v>156157.79544000005</x:v>
      </x:c>
      <x:c r="R130" s="794">
        <x:f t="shared" si="59"/>
        <x:v>121184.95583625004</x:v>
      </x:c>
      <x:c r="S130" s="796"/>
      <x:c r="T130" s="796"/>
      <x:c r="U130" s="796"/>
      <x:c r="V130" s="796"/>
      <x:c r="W130" s="796"/>
      <x:c r="X130" s="796"/>
      <x:c r="Y130" s="796"/>
      <x:c r="Z130" s="796"/>
      <x:c r="AA130" s="796"/>
      <x:c r="AB130" s="796"/>
      <x:c r="AC130" s="796"/>
      <x:c r="AD130" s="796"/>
      <x:c r="AE130" s="796"/>
      <x:c r="AF130" s="796"/>
      <x:c r="AG130" s="796"/>
      <x:c r="AH130" s="796"/>
      <x:c r="AI130" s="796"/>
      <x:c r="AJ130" s="796"/>
      <x:c r="AK130" s="796"/>
      <x:c r="AL130" s="796"/>
      <x:c r="AM130" s="796"/>
      <x:c r="AN130" s="796"/>
      <x:c r="AO130" s="796"/>
      <x:c r="AP130" s="796"/>
      <x:c r="AQ130" s="796"/>
      <x:c r="AR130" s="796"/>
      <x:c r="AS130" s="796"/>
      <x:c r="AT130" s="796"/>
      <x:c r="AU130" s="796"/>
      <x:c r="AV130" s="796"/>
      <x:c r="AW130" s="796"/>
      <x:c r="AX130" s="796"/>
      <x:c r="AY130" s="796"/>
      <x:c r="AZ130" s="796"/>
      <x:c r="BA130" s="796"/>
      <x:c r="BB130" s="796"/>
    </x:row>
    <x:row r="131" spans="3:54">
      <x:c r="C131" s="751" t="s">
        <x:v>802</x:v>
      </x:c>
      <x:c r="D131" s="836">
        <x:v>5263.9662418806856</x:v>
      </x:c>
      <x:c r="E131" s="836">
        <x:v>4010.6409461948083</x:v>
      </x:c>
      <x:c r="F131" s="836">
        <x:v>5765.2963601550364</x:v>
      </x:c>
      <x:c r="G131" s="836">
        <x:v>5514.631301017861</x:v>
      </x:c>
      <x:c r="H131" s="836">
        <x:v>4762.6361236063331</x:v>
      </x:c>
      <x:c r="I131" s="836">
        <x:v>5263.9662418806856</x:v>
      </x:c>
      <x:c r="J131" s="836">
        <x:v>5765.2963601550364</x:v>
      </x:c>
      <x:c r="K131" s="836">
        <x:v>4010.6409461948083</x:v>
      </x:c>
      <x:c r="L131" s="838">
        <x:v>5514.631301017861</x:v>
      </x:c>
      <x:c r="M131" s="836">
        <x:v>4511.9710644691577</x:v>
      </x:c>
      <x:c r="N131" s="836">
        <x:v>5263.9662418806856</x:v>
      </x:c>
      <x:c r="O131" s="836">
        <x:v>5765.2963601550364</x:v>
      </x:c>
      <x:c r="P131" s="846">
        <x:f t="shared" si="63"/>
        <x:v>61412.93948860799</x:v>
      </x:c>
      <x:c r="R131" s="794">
        <x:f t="shared" si="59"/>
        <x:v>50383.67688657227</x:v>
      </x:c>
      <x:c r="S131" s="796"/>
      <x:c r="T131" s="796"/>
      <x:c r="U131" s="796"/>
      <x:c r="V131" s="796"/>
      <x:c r="W131" s="796"/>
      <x:c r="X131" s="796"/>
      <x:c r="Y131" s="796"/>
      <x:c r="Z131" s="796"/>
      <x:c r="AA131" s="796"/>
      <x:c r="AB131" s="796"/>
      <x:c r="AC131" s="796"/>
      <x:c r="AD131" s="796"/>
      <x:c r="AE131" s="796"/>
      <x:c r="AF131" s="796"/>
      <x:c r="AG131" s="796"/>
      <x:c r="AH131" s="796"/>
      <x:c r="AI131" s="796"/>
      <x:c r="AJ131" s="796"/>
      <x:c r="AK131" s="796"/>
      <x:c r="AL131" s="796"/>
      <x:c r="AM131" s="796"/>
      <x:c r="AN131" s="796"/>
      <x:c r="AO131" s="796"/>
      <x:c r="AP131" s="796"/>
      <x:c r="AQ131" s="796"/>
      <x:c r="AR131" s="796"/>
      <x:c r="AS131" s="796"/>
      <x:c r="AT131" s="796"/>
      <x:c r="AU131" s="796"/>
      <x:c r="AV131" s="796"/>
      <x:c r="AW131" s="796"/>
      <x:c r="AX131" s="796"/>
      <x:c r="AY131" s="796"/>
      <x:c r="AZ131" s="796"/>
      <x:c r="BA131" s="796"/>
      <x:c r="BB131" s="796"/>
    </x:row>
    <x:row r="132" spans="3:54">
      <x:c r="C132" s="751" t="s">
        <x:v>804</x:v>
      </x:c>
      <x:c r="D132" s="836">
        <x:v>3695.7261307330882</x:v>
      </x:c>
      <x:c r="E132" s="836">
        <x:v>2815.7913377014015</x:v>
      </x:c>
      <x:c r="F132" s="836">
        <x:v>4047.7000479457633</x:v>
      </x:c>
      <x:c r="G132" s="836">
        <x:v>3871.7130893394278</x:v>
      </x:c>
      <x:c r="H132" s="836">
        <x:v>3343.7522135204135</x:v>
      </x:c>
      <x:c r="I132" s="836">
        <x:v>3695.7261307330882</x:v>
      </x:c>
      <x:c r="J132" s="836">
        <x:v>4047.7000479457633</x:v>
      </x:c>
      <x:c r="K132" s="836">
        <x:v>2815.7913377014015</x:v>
      </x:c>
      <x:c r="L132" s="838">
        <x:v>3871.7130893394278</x:v>
      </x:c>
      <x:c r="M132" s="836">
        <x:v>3167.7652549140762</x:v>
      </x:c>
      <x:c r="N132" s="836">
        <x:v>3695.7261307330882</x:v>
      </x:c>
      <x:c r="O132" s="836">
        <x:v>4047.7000479457633</x:v>
      </x:c>
      <x:c r="P132" s="846">
        <x:f t="shared" si="63"/>
        <x:v>43116.804858552699</x:v>
      </x:c>
      <x:c r="R132" s="794">
        <x:f t="shared" si="59"/>
        <x:v>35373.378679873851</x:v>
      </x:c>
      <x:c r="S132" s="796"/>
      <x:c r="T132" s="796"/>
      <x:c r="U132" s="796"/>
      <x:c r="V132" s="796"/>
      <x:c r="W132" s="796"/>
      <x:c r="X132" s="796"/>
      <x:c r="Y132" s="796"/>
      <x:c r="Z132" s="796"/>
      <x:c r="AA132" s="796"/>
      <x:c r="AB132" s="796"/>
      <x:c r="AC132" s="796"/>
      <x:c r="AD132" s="796"/>
      <x:c r="AE132" s="796"/>
      <x:c r="AF132" s="796"/>
      <x:c r="AG132" s="796"/>
      <x:c r="AH132" s="796"/>
      <x:c r="AI132" s="796"/>
      <x:c r="AJ132" s="796"/>
      <x:c r="AK132" s="796"/>
      <x:c r="AL132" s="796"/>
      <x:c r="AM132" s="796"/>
      <x:c r="AN132" s="796"/>
      <x:c r="AO132" s="796"/>
      <x:c r="AP132" s="796"/>
      <x:c r="AQ132" s="796"/>
      <x:c r="AR132" s="796"/>
      <x:c r="AS132" s="796"/>
      <x:c r="AT132" s="796"/>
      <x:c r="AU132" s="796"/>
      <x:c r="AV132" s="796"/>
      <x:c r="AW132" s="796"/>
      <x:c r="AX132" s="796"/>
      <x:c r="AY132" s="796"/>
      <x:c r="AZ132" s="796"/>
      <x:c r="BA132" s="796"/>
      <x:c r="BB132" s="796"/>
    </x:row>
    <x:row r="133" spans="3:54">
      <x:c r="C133" s="751" t="s">
        <x:v>806</x:v>
      </x:c>
      <x:c r="D133" s="836">
        <x:v>3046.7754111439344</x:v>
      </x:c>
      <x:c r="E133" s="836">
        <x:v>2321.3526942049025</x:v>
      </x:c>
      <x:c r="F133" s="836">
        <x:v>3336.9444979195468</x:v>
      </x:c>
      <x:c r="G133" s="836">
        <x:v>3191.8599545317411</x:v>
      </x:c>
      <x:c r="H133" s="836">
        <x:v>2756.606324368322</x:v>
      </x:c>
      <x:c r="I133" s="836">
        <x:v>3046.7754111439344</x:v>
      </x:c>
      <x:c r="J133" s="836">
        <x:v>3336.9444979195468</x:v>
      </x:c>
      <x:c r="K133" s="836">
        <x:v>2321.3526942049025</x:v>
      </x:c>
      <x:c r="L133" s="838">
        <x:v>3191.8599545317411</x:v>
      </x:c>
      <x:c r="M133" s="836">
        <x:v>2611.5217809805154</x:v>
      </x:c>
      <x:c r="N133" s="836">
        <x:v>3046.7754111439344</x:v>
      </x:c>
      <x:c r="O133" s="836">
        <x:v>3336.9444979195468</x:v>
      </x:c>
      <x:c r="P133" s="846">
        <x:f t="shared" si="63"/>
        <x:v>35545.713130012569</x:v>
      </x:c>
      <x:c r="R133" s="794">
        <x:f t="shared" si="59"/>
        <x:v>29161.993220949087</x:v>
      </x:c>
      <x:c r="S133" s="796"/>
      <x:c r="T133" s="796"/>
      <x:c r="U133" s="796"/>
      <x:c r="V133" s="796"/>
      <x:c r="W133" s="796"/>
      <x:c r="X133" s="796"/>
      <x:c r="Y133" s="796"/>
      <x:c r="Z133" s="796"/>
      <x:c r="AA133" s="796"/>
      <x:c r="AB133" s="796"/>
      <x:c r="AC133" s="796"/>
      <x:c r="AD133" s="796"/>
      <x:c r="AE133" s="796"/>
      <x:c r="AF133" s="796"/>
      <x:c r="AG133" s="796"/>
      <x:c r="AH133" s="796"/>
      <x:c r="AI133" s="796"/>
      <x:c r="AJ133" s="796"/>
      <x:c r="AK133" s="796"/>
      <x:c r="AL133" s="796"/>
      <x:c r="AM133" s="796"/>
      <x:c r="AN133" s="796"/>
      <x:c r="AO133" s="796"/>
      <x:c r="AP133" s="796"/>
      <x:c r="AQ133" s="796"/>
      <x:c r="AR133" s="796"/>
      <x:c r="AS133" s="796"/>
      <x:c r="AT133" s="796"/>
      <x:c r="AU133" s="796"/>
      <x:c r="AV133" s="796"/>
      <x:c r="AW133" s="796"/>
      <x:c r="AX133" s="796"/>
      <x:c r="AY133" s="796"/>
      <x:c r="AZ133" s="796"/>
      <x:c r="BA133" s="796"/>
      <x:c r="BB133" s="796"/>
    </x:row>
    <x:row r="134" spans="3:54">
      <x:c r="C134" s="751" t="s">
        <x:v>808</x:v>
      </x:c>
      <x:c r="D134" s="836">
        <x:v>8042.2033846835002</x:v>
      </x:c>
      <x:c r="E134" s="836">
        <x:v>6127.3930549969527</x:v>
      </x:c>
      <x:c r="F134" s="836">
        <x:v>8808.1275165581192</x:v>
      </x:c>
      <x:c r="G134" s="836">
        <x:v>8425.1654506208106</x:v>
      </x:c>
      <x:c r="H134" s="836">
        <x:v>7276.2792528088803</x:v>
      </x:c>
      <x:c r="I134" s="836">
        <x:v>8042.2033846835002</x:v>
      </x:c>
      <x:c r="J134" s="836">
        <x:v>8808.1275165581192</x:v>
      </x:c>
      <x:c r="K134" s="836">
        <x:v>6127.3930549969527</x:v>
      </x:c>
      <x:c r="L134" s="838">
        <x:v>8425.1654506208106</x:v>
      </x:c>
      <x:c r="M134" s="836">
        <x:v>6893.3171868715726</x:v>
      </x:c>
      <x:c r="N134" s="836">
        <x:v>8042.2033846835002</x:v>
      </x:c>
      <x:c r="O134" s="836">
        <x:v>8808.1275165581192</x:v>
      </x:c>
      <x:c r="P134" s="846">
        <x:f t="shared" si="63"/>
        <x:v>93825.706154640837</x:v>
      </x:c>
      <x:c r="R134" s="794"/>
      <x:c r="S134" s="796"/>
      <x:c r="T134" s="796"/>
      <x:c r="U134" s="796"/>
      <x:c r="V134" s="796"/>
      <x:c r="W134" s="796"/>
      <x:c r="X134" s="796"/>
      <x:c r="Y134" s="796"/>
      <x:c r="Z134" s="796"/>
      <x:c r="AA134" s="796"/>
      <x:c r="AB134" s="796"/>
      <x:c r="AC134" s="796"/>
      <x:c r="AD134" s="796"/>
      <x:c r="AE134" s="796"/>
      <x:c r="AF134" s="796"/>
      <x:c r="AG134" s="796"/>
      <x:c r="AH134" s="796"/>
      <x:c r="AI134" s="796"/>
      <x:c r="AJ134" s="796"/>
      <x:c r="AK134" s="796"/>
      <x:c r="AL134" s="796"/>
      <x:c r="AM134" s="796"/>
      <x:c r="AN134" s="796"/>
      <x:c r="AO134" s="796"/>
      <x:c r="AP134" s="796"/>
      <x:c r="AQ134" s="796"/>
      <x:c r="AR134" s="796"/>
      <x:c r="AS134" s="796"/>
      <x:c r="AT134" s="796"/>
      <x:c r="AU134" s="796"/>
      <x:c r="AV134" s="796"/>
      <x:c r="AW134" s="796"/>
      <x:c r="AX134" s="796"/>
      <x:c r="AY134" s="796"/>
      <x:c r="AZ134" s="796"/>
      <x:c r="BA134" s="796"/>
      <x:c r="BB134" s="796"/>
    </x:row>
    <x:row r="135" spans="3:54">
      <x:c r="C135" s="751"/>
      <x:c r="D135" s="836"/>
      <x:c r="E135" s="836"/>
      <x:c r="F135" s="836"/>
      <x:c r="G135" s="836"/>
      <x:c r="H135" s="836"/>
      <x:c r="I135" s="836"/>
      <x:c r="J135" s="836"/>
      <x:c r="K135" s="836"/>
      <x:c r="L135" s="838"/>
      <x:c r="M135" s="836"/>
      <x:c r="N135" s="836"/>
      <x:c r="O135" s="836"/>
      <x:c r="P135" s="846"/>
      <x:c r="R135" s="794">
        <x:f t="shared" si="59"/>
        <x:v>0</x:v>
      </x:c>
      <x:c r="S135" s="796"/>
      <x:c r="T135" s="796"/>
      <x:c r="U135" s="796"/>
      <x:c r="V135" s="796"/>
      <x:c r="W135" s="796"/>
      <x:c r="X135" s="796"/>
      <x:c r="Y135" s="796"/>
      <x:c r="Z135" s="796"/>
      <x:c r="AA135" s="796"/>
      <x:c r="AB135" s="796"/>
      <x:c r="AC135" s="796"/>
      <x:c r="AD135" s="796"/>
      <x:c r="AE135" s="796"/>
      <x:c r="AF135" s="796"/>
      <x:c r="AG135" s="796"/>
      <x:c r="AH135" s="796"/>
      <x:c r="AI135" s="796"/>
      <x:c r="AJ135" s="796"/>
      <x:c r="AK135" s="796"/>
      <x:c r="AL135" s="796"/>
      <x:c r="AM135" s="796"/>
      <x:c r="AN135" s="796"/>
      <x:c r="AO135" s="796"/>
      <x:c r="AP135" s="796"/>
      <x:c r="AQ135" s="796"/>
      <x:c r="AR135" s="796"/>
      <x:c r="AS135" s="796"/>
      <x:c r="AT135" s="796"/>
      <x:c r="AU135" s="796"/>
      <x:c r="AV135" s="796"/>
      <x:c r="AW135" s="796"/>
      <x:c r="AX135" s="796"/>
      <x:c r="AY135" s="796"/>
      <x:c r="AZ135" s="796"/>
      <x:c r="BA135" s="796"/>
      <x:c r="BB135" s="796"/>
    </x:row>
    <x:row r="136" spans="3:54">
      <x:c r="C136" s="750" t="s">
        <x:v>811</x:v>
      </x:c>
      <x:c r="D136" s="836">
        <x:f t="shared" ref="D136:O136" si="65">SUM(D137:D139)</x:f>
        <x:v>364528.78788137564</x:v>
      </x:c>
      <x:c r="E136" s="836">
        <x:f t="shared" si="65"/>
        <x:v>277736.21933819086</x:v>
      </x:c>
      <x:c r="F136" s="836">
        <x:f t="shared" si="65"/>
        <x:v>399245.81529864942</x:v>
      </x:c>
      <x:c r="G136" s="836">
        <x:f t="shared" si="65"/>
        <x:v>390832.77149088716</x:v>
      </x:c>
      <x:c r="H136" s="836">
        <x:f t="shared" si="65"/>
        <x:v>337537.39356031158</x:v>
      </x:c>
      <x:c r="I136" s="836">
        <x:f t="shared" si="65"/>
        <x:v>373067.64551402867</x:v>
      </x:c>
      <x:c r="J136" s="836">
        <x:f t="shared" si="65"/>
        <x:v>408597.89746774564</x:v>
      </x:c>
      <x:c r="K136" s="836">
        <x:f t="shared" si="65"/>
        <x:v>284242.01562973607</x:v>
      </x:c>
      <x:c r="L136" s="836">
        <x:f t="shared" si="65"/>
        <x:v>390832.77149088716</x:v>
      </x:c>
      <x:c r="M136" s="836">
        <x:f t="shared" si="65"/>
        <x:v>319772.2675834531</x:v>
      </x:c>
      <x:c r="N136" s="836">
        <x:f t="shared" si="65"/>
        <x:v>373067.64551402867</x:v>
      </x:c>
      <x:c r="O136" s="836">
        <x:f t="shared" si="65"/>
        <x:v>408597.89746774564</x:v>
      </x:c>
      <x:c r="P136" s="846">
        <x:f t="shared" ref="P136:P139" si="66">SUM(D136:O136)</x:f>
        <x:v>4328059.1282370398</x:v>
      </x:c>
      <x:c r="R136" s="794">
        <x:f t="shared" si="59"/>
        <x:v>3546393.5852552657</x:v>
      </x:c>
      <x:c r="S136" s="796"/>
      <x:c r="T136" s="796"/>
      <x:c r="U136" s="796"/>
      <x:c r="V136" s="796"/>
      <x:c r="W136" s="796"/>
      <x:c r="X136" s="796"/>
      <x:c r="Y136" s="796"/>
      <x:c r="Z136" s="796"/>
      <x:c r="AA136" s="796"/>
      <x:c r="AB136" s="796"/>
      <x:c r="AC136" s="796"/>
      <x:c r="AD136" s="796"/>
      <x:c r="AE136" s="796"/>
      <x:c r="AF136" s="796"/>
      <x:c r="AG136" s="796"/>
      <x:c r="AH136" s="796"/>
      <x:c r="AI136" s="796"/>
      <x:c r="AJ136" s="796"/>
      <x:c r="AK136" s="796"/>
      <x:c r="AL136" s="796"/>
      <x:c r="AM136" s="796"/>
      <x:c r="AN136" s="796"/>
      <x:c r="AO136" s="796"/>
      <x:c r="AP136" s="796"/>
      <x:c r="AQ136" s="796"/>
      <x:c r="AR136" s="796"/>
      <x:c r="AS136" s="796"/>
      <x:c r="AT136" s="796"/>
      <x:c r="AU136" s="796"/>
      <x:c r="AV136" s="796"/>
      <x:c r="AW136" s="796"/>
      <x:c r="AX136" s="796"/>
      <x:c r="AY136" s="796"/>
      <x:c r="AZ136" s="796"/>
      <x:c r="BA136" s="796"/>
      <x:c r="BB136" s="796"/>
    </x:row>
    <x:row r="137" spans="3:54">
      <x:c r="C137" s="751" t="s">
        <x:v>813</x:v>
      </x:c>
      <x:c r="D137" s="836">
        <x:v>182712.60705617664</x:v>
      </x:c>
      <x:c r="E137" s="836">
        <x:v>139209.60537613448</x:v>
      </x:c>
      <x:c r="F137" s="836">
        <x:v>200113.80772819338</x:v>
      </x:c>
      <x:c r="G137" s="836">
        <x:v>191413.20739218497</x:v>
      </x:c>
      <x:c r="H137" s="836">
        <x:v>165311.40638415972</x:v>
      </x:c>
      <x:c r="I137" s="836">
        <x:v>182712.60705617664</x:v>
      </x:c>
      <x:c r="J137" s="836">
        <x:v>200113.80772819338</x:v>
      </x:c>
      <x:c r="K137" s="836">
        <x:v>139209.60537613448</x:v>
      </x:c>
      <x:c r="L137" s="838">
        <x:v>191413.20739218497</x:v>
      </x:c>
      <x:c r="M137" s="836">
        <x:v>156610.80604815134</x:v>
      </x:c>
      <x:c r="N137" s="836">
        <x:v>182712.60705617664</x:v>
      </x:c>
      <x:c r="O137" s="836">
        <x:v>200113.80772819338</x:v>
      </x:c>
      <x:c r="P137" s="846">
        <x:f t="shared" si="66"/>
        <x:v>2131647.0823220597</x:v>
      </x:c>
      <x:c r="R137" s="794">
        <x:f t="shared" si="59"/>
        <x:v>1748820.6675376899</x:v>
      </x:c>
      <x:c r="S137" s="796"/>
      <x:c r="T137" s="796"/>
      <x:c r="U137" s="796"/>
      <x:c r="V137" s="796"/>
      <x:c r="W137" s="796"/>
      <x:c r="X137" s="796"/>
      <x:c r="Y137" s="796"/>
      <x:c r="Z137" s="796"/>
      <x:c r="AA137" s="796"/>
      <x:c r="AB137" s="796"/>
      <x:c r="AC137" s="796"/>
      <x:c r="AD137" s="796"/>
      <x:c r="AE137" s="796"/>
      <x:c r="AF137" s="796"/>
      <x:c r="AG137" s="796"/>
      <x:c r="AH137" s="796"/>
      <x:c r="AI137" s="796"/>
      <x:c r="AJ137" s="796"/>
      <x:c r="AK137" s="796"/>
      <x:c r="AL137" s="796"/>
      <x:c r="AM137" s="796"/>
      <x:c r="AN137" s="796"/>
      <x:c r="AO137" s="796"/>
      <x:c r="AP137" s="796"/>
      <x:c r="AQ137" s="796"/>
      <x:c r="AR137" s="796"/>
      <x:c r="AS137" s="796"/>
      <x:c r="AT137" s="796"/>
      <x:c r="AU137" s="796"/>
      <x:c r="AV137" s="796"/>
      <x:c r="AW137" s="796"/>
      <x:c r="AX137" s="796"/>
      <x:c r="AY137" s="796"/>
      <x:c r="AZ137" s="796"/>
      <x:c r="BA137" s="796"/>
      <x:c r="BB137" s="796"/>
    </x:row>
    <x:row r="138" spans="3:54">
      <x:c r="C138" s="751" t="s">
        <x:v>815</x:v>
      </x:c>
      <x:c r="D138" s="836">
        <x:v>77315.255802857122</x:v>
      </x:c>
      <x:c r="E138" s="836">
        <x:v>58906.861564081635</x:v>
      </x:c>
      <x:c r="F138" s="836">
        <x:v>84678.61349836734</x:v>
      </x:c>
      <x:c r="G138" s="836">
        <x:v>80996.934650612253</x:v>
      </x:c>
      <x:c r="H138" s="836">
        <x:v>69951.898107346933</x:v>
      </x:c>
      <x:c r="I138" s="836">
        <x:v>77315.255802857122</x:v>
      </x:c>
      <x:c r="J138" s="836">
        <x:v>84678.61349836734</x:v>
      </x:c>
      <x:c r="K138" s="836">
        <x:v>58906.861564081635</x:v>
      </x:c>
      <x:c r="L138" s="838">
        <x:v>80996.934650612253</x:v>
      </x:c>
      <x:c r="M138" s="836">
        <x:v>66270.219259591831</x:v>
      </x:c>
      <x:c r="N138" s="836">
        <x:v>77315.255802857122</x:v>
      </x:c>
      <x:c r="O138" s="836">
        <x:v>84678.61349836734</x:v>
      </x:c>
      <x:c r="P138" s="846">
        <x:f t="shared" si="66"/>
        <x:v>902011.3176999999</x:v>
      </x:c>
      <x:c r="R138" s="794">
        <x:f t="shared" si="59"/>
        <x:v>740017.44839877542</x:v>
      </x:c>
      <x:c r="S138" s="796"/>
      <x:c r="T138" s="796"/>
      <x:c r="U138" s="796"/>
      <x:c r="V138" s="796"/>
      <x:c r="W138" s="796"/>
      <x:c r="X138" s="796"/>
      <x:c r="Y138" s="796"/>
      <x:c r="Z138" s="796"/>
      <x:c r="AA138" s="796"/>
      <x:c r="AB138" s="796"/>
      <x:c r="AC138" s="796"/>
      <x:c r="AD138" s="796"/>
      <x:c r="AE138" s="796"/>
      <x:c r="AF138" s="796"/>
      <x:c r="AG138" s="796"/>
      <x:c r="AH138" s="796"/>
      <x:c r="AI138" s="796"/>
      <x:c r="AJ138" s="796"/>
      <x:c r="AK138" s="796"/>
      <x:c r="AL138" s="796"/>
      <x:c r="AM138" s="796"/>
      <x:c r="AN138" s="796"/>
      <x:c r="AO138" s="796"/>
      <x:c r="AP138" s="796"/>
      <x:c r="AQ138" s="796"/>
      <x:c r="AR138" s="796"/>
      <x:c r="AS138" s="796"/>
      <x:c r="AT138" s="796"/>
      <x:c r="AU138" s="796"/>
      <x:c r="AV138" s="796"/>
      <x:c r="AW138" s="796"/>
      <x:c r="AX138" s="796"/>
      <x:c r="AY138" s="796"/>
      <x:c r="AZ138" s="796"/>
      <x:c r="BA138" s="796"/>
      <x:c r="BB138" s="796"/>
    </x:row>
    <x:row r="139" spans="3:54">
      <x:c r="C139" s="751" t="s">
        <x:v>844</x:v>
      </x:c>
      <x:c r="D139" s="836">
        <x:v>104500.92502234186</x:v>
      </x:c>
      <x:c r="E139" s="836">
        <x:v>79619.752397974749</x:v>
      </x:c>
      <x:c r="F139" s="836">
        <x:v>114453.39407208872</x:v>
      </x:c>
      <x:c r="G139" s="836">
        <x:v>118422.62944808994</x:v>
      </x:c>
      <x:c r="H139" s="836">
        <x:v>102274.08906880494</x:v>
      </x:c>
      <x:c r="I139" s="836">
        <x:v>113039.78265499492</x:v>
      </x:c>
      <x:c r="J139" s="836">
        <x:v>123805.47624118492</x:v>
      </x:c>
      <x:c r="K139" s="836">
        <x:v>86125.548689519943</x:v>
      </x:c>
      <x:c r="L139" s="838">
        <x:v>118422.62944808994</x:v>
      </x:c>
      <x:c r="M139" s="836">
        <x:v>96891.242275709956</x:v>
      </x:c>
      <x:c r="N139" s="836">
        <x:v>113039.78265499492</x:v>
      </x:c>
      <x:c r="O139" s="836">
        <x:v>123805.47624118492</x:v>
      </x:c>
      <x:c r="P139" s="846">
        <x:f t="shared" si="66"/>
        <x:v>1294400.7282149796</x:v>
      </x:c>
      <x:c r="R139" s="794">
        <x:f t="shared" si="59"/>
        <x:v>1057555.4693187999</x:v>
      </x:c>
      <x:c r="S139" s="1022" t="s">
        <x:v>1100</x:v>
      </x:c>
      <x:c r="T139" s="796"/>
      <x:c r="U139" s="796"/>
      <x:c r="V139" s="796"/>
      <x:c r="W139" s="796"/>
      <x:c r="X139" s="796"/>
      <x:c r="Y139" s="796"/>
      <x:c r="Z139" s="796"/>
      <x:c r="AA139" s="796"/>
      <x:c r="AB139" s="796"/>
      <x:c r="AC139" s="796"/>
      <x:c r="AD139" s="796"/>
      <x:c r="AE139" s="796"/>
      <x:c r="AF139" s="796"/>
      <x:c r="AG139" s="796"/>
      <x:c r="AH139" s="796"/>
      <x:c r="AI139" s="796"/>
      <x:c r="AJ139" s="796"/>
      <x:c r="AK139" s="796"/>
      <x:c r="AL139" s="796"/>
      <x:c r="AM139" s="796"/>
      <x:c r="AN139" s="796"/>
      <x:c r="AO139" s="796"/>
      <x:c r="AP139" s="796"/>
      <x:c r="AQ139" s="796"/>
      <x:c r="AR139" s="796"/>
      <x:c r="AS139" s="796"/>
      <x:c r="AT139" s="796"/>
      <x:c r="AU139" s="796"/>
      <x:c r="AV139" s="796"/>
      <x:c r="AW139" s="796"/>
      <x:c r="AX139" s="796"/>
      <x:c r="AY139" s="796"/>
      <x:c r="AZ139" s="796"/>
      <x:c r="BA139" s="796"/>
      <x:c r="BB139" s="796"/>
    </x:row>
    <x:row r="140" spans="3:54">
      <x:c r="D140" s="836"/>
      <x:c r="E140" s="836"/>
      <x:c r="F140" s="836"/>
      <x:c r="G140" s="836"/>
      <x:c r="H140" s="836"/>
      <x:c r="I140" s="836"/>
      <x:c r="J140" s="836"/>
      <x:c r="K140" s="836"/>
      <x:c r="L140" s="836"/>
      <x:c r="M140" s="836"/>
      <x:c r="N140" s="836"/>
      <x:c r="O140" s="836"/>
      <x:c r="P140" s="774"/>
      <x:c r="R140" s="794">
        <x:f t="shared" si="59"/>
        <x:v>0</x:v>
      </x:c>
      <x:c r="S140" s="774"/>
    </x:row>
    <x:row r="141" spans="3:54">
      <x:c r="C141" s="755" t="s">
        <x:v>865</x:v>
      </x:c>
      <x:c r="D141" s="843">
        <x:f t="shared" ref="D141:L141" si="67">D142+D149</x:f>
        <x:v>58022433.407777451</x:v>
      </x:c>
      <x:c r="E141" s="843">
        <x:f t="shared" si="67"/>
        <x:v>44207568.310687572</x:v>
      </x:c>
      <x:c r="F141" s="843">
        <x:f t="shared" si="67"/>
        <x:v>65707881.634113416</x:v>
      </x:c>
      <x:c r="G141" s="843">
        <x:f t="shared" si="67"/>
        <x:v>65540964.209629819</x:v>
      </x:c>
      <x:c r="H141" s="843">
        <x:f t="shared" si="67"/>
        <x:v>56809226.874225758</x:v>
      </x:c>
      <x:c r="I141" s="843">
        <x:f t="shared" si="67"/>
        <x:v>62664662.91032847</x:v>
      </x:c>
      <x:c r="J141" s="843">
        <x:f t="shared" si="67"/>
        <x:v>66154929.883931197</x:v>
      </x:c>
      <x:c r="K141" s="843">
        <x:f t="shared" si="67"/>
        <x:v>48180322.976321682</x:v>
      </x:c>
      <x:c r="L141" s="843">
        <x:f t="shared" si="67"/>
        <x:v>65438130.772129819</x:v>
      </x:c>
      <x:c r="M141" s="843">
        <x:f>M142+M149</x:f>
        <x:v>53932925.574924409</x:v>
      </x:c>
      <x:c r="N141" s="843">
        <x:f>N142+N149</x:f>
        <x:v>62561829.47282847</x:v>
      </x:c>
      <x:c r="O141" s="843">
        <x:f>O142+O149</x:f>
        <x:v>68417265.508931205</x:v>
      </x:c>
      <x:c r="P141" s="844">
        <x:f t="shared" ref="P141:P147" si="68">SUM(D141:O141)</x:f>
        <x:v>717638141.53582931</x:v>
      </x:c>
      <x:c r="R141" s="794">
        <x:f t="shared" si="59"/>
        <x:v>586659046.55406964</x:v>
      </x:c>
      <x:c r="S141" s="774"/>
    </x:row>
    <x:row r="142" spans="3:54">
      <x:c r="C142" s="750" t="s">
        <x:v>798</x:v>
      </x:c>
      <x:c r="D142" s="843">
        <x:f t="shared" ref="D142:L142" si="69">SUM(D143:D148)</x:f>
        <x:v>3631189.5155657143</x:v>
      </x:c>
      <x:c r="E142" s="843">
        <x:f t="shared" si="69"/>
        <x:v>2766620.5832881629</x:v>
      </x:c>
      <x:c r="F142" s="843">
        <x:f t="shared" si="69"/>
        <x:v>6136519.2759767342</x:v>
      </x:c>
      <x:c r="G142" s="843">
        <x:f t="shared" si="69"/>
        <x:v>6066438.9270212241</x:v>
      </x:c>
      <x:c r="H142" s="843">
        <x:f t="shared" si="69"/>
        <x:v>5444864.1301546935</x:v>
      </x:c>
      <x:c r="I142" s="843">
        <x:f t="shared" si="69"/>
        <x:v>5893525.1405657139</x:v>
      </x:c>
      <x:c r="J142" s="843">
        <x:f t="shared" si="69"/>
        <x:v>3977017.0884767347</x:v>
      </x:c>
      <x:c r="K142" s="843">
        <x:f t="shared" si="69"/>
        <x:v>4926122.7707881629</x:v>
      </x:c>
      <x:c r="L142" s="843">
        <x:f t="shared" si="69"/>
        <x:v>5963605.4895212241</x:v>
      </x:c>
      <x:c r="M142" s="843">
        <x:f>SUM(M143:M148)</x:f>
        <x:v>5271950.3436991833</x:v>
      </x:c>
      <x:c r="N142" s="843">
        <x:f>SUM(N143:N148)</x:f>
        <x:v>5790691.7030657139</x:v>
      </x:c>
      <x:c r="O142" s="843">
        <x:f>SUM(O143:O148)</x:f>
        <x:v>6239352.7134767342</x:v>
      </x:c>
      <x:c r="P142" s="844">
        <x:f t="shared" si="68"/>
        <x:v>62107897.681599997</x:v>
      </x:c>
      <x:c r="R142" s="794">
        <x:f t="shared" si="59"/>
        <x:v>50077853.265057549</x:v>
      </x:c>
      <x:c r="S142" s="774"/>
    </x:row>
    <x:row r="143" spans="3:54">
      <x:c r="C143" s="751" t="s">
        <x:v>800</x:v>
      </x:c>
      <x:c r="D143" s="840">
        <x:v>0</x:v>
      </x:c>
      <x:c r="E143" s="840">
        <x:v>0</x:v>
      </x:c>
      <x:c r="F143" s="840">
        <x:v>2159502.1875</x:v>
      </x:c>
      <x:c r="G143" s="840">
        <x:v>2262335.625</x:v>
      </x:c>
      <x:c r="H143" s="840">
        <x:v>2159502.1875</x:v>
      </x:c>
      <x:c r="I143" s="840">
        <x:v>2262335.625</x:v>
      </x:c>
      <x:c r="J143" s="840">
        <x:v>0</x:v>
      </x:c>
      <x:c r="K143" s="840">
        <x:v>2159502.1875</x:v>
      </x:c>
      <x:c r="L143" s="843">
        <x:v>2159502.1875</x:v>
      </x:c>
      <x:c r="M143" s="840">
        <x:v>2159502.1875</x:v>
      </x:c>
      <x:c r="N143" s="840">
        <x:v>2159502.1875</x:v>
      </x:c>
      <x:c r="O143" s="840">
        <x:v>2262335.625</x:v>
      </x:c>
      <x:c r="P143" s="844">
        <x:f t="shared" si="68"/>
        <x:v>19744020</x:v>
      </x:c>
      <x:c r="R143" s="794">
        <x:f t="shared" si="59"/>
        <x:v>15322182.1875</x:v>
      </x:c>
      <x:c r="S143" s="774"/>
    </x:row>
    <x:row r="144" spans="3:54">
      <x:c r="C144" s="751" t="s">
        <x:v>802</x:v>
      </x:c>
      <x:c r="D144" s="840">
        <x:v>726117.22985142854</x:v>
      </x:c>
      <x:c r="E144" s="840">
        <x:v>553232.17512489797</x:v>
      </x:c>
      <x:c r="F144" s="840">
        <x:v>795271.25174204085</x:v>
      </x:c>
      <x:c r="G144" s="840">
        <x:v>760694.24079673458</x:v>
      </x:c>
      <x:c r="H144" s="840">
        <x:v>656963.20796081622</x:v>
      </x:c>
      <x:c r="I144" s="840">
        <x:v>726117.22985142854</x:v>
      </x:c>
      <x:c r="J144" s="840">
        <x:v>795271.25174204085</x:v>
      </x:c>
      <x:c r="K144" s="840">
        <x:v>553232.17512489797</x:v>
      </x:c>
      <x:c r="L144" s="843">
        <x:v>760694.24079673458</x:v>
      </x:c>
      <x:c r="M144" s="840">
        <x:v>622386.19701551006</x:v>
      </x:c>
      <x:c r="N144" s="840">
        <x:v>726117.22985142854</x:v>
      </x:c>
      <x:c r="O144" s="840">
        <x:v>795271.25174204085</x:v>
      </x:c>
      <x:c r="P144" s="844">
        <x:f t="shared" si="68"/>
        <x:v>8471367.6815999988</x:v>
      </x:c>
      <x:c r="R144" s="794">
        <x:f t="shared" si="59"/>
        <x:v>6949979.2000065297</x:v>
      </x:c>
      <x:c r="S144" s="774"/>
    </x:row>
    <x:row r="145" spans="3:21">
      <x:c r="C145" s="751" t="s">
        <x:v>804</x:v>
      </x:c>
      <x:c r="D145" s="840">
        <x:v>885364.2857142858</x:v>
      </x:c>
      <x:c r="E145" s="840">
        <x:v>674563.26530612237</x:v>
      </x:c>
      <x:c r="F145" s="840">
        <x:v>969684.69387755101</x:v>
      </x:c>
      <x:c r="G145" s="840">
        <x:v>927524.48979591846</x:v>
      </x:c>
      <x:c r="H145" s="840">
        <x:v>801043.87755102059</x:v>
      </x:c>
      <x:c r="I145" s="840">
        <x:v>885364.2857142858</x:v>
      </x:c>
      <x:c r="J145" s="840">
        <x:v>969684.69387755101</x:v>
      </x:c>
      <x:c r="K145" s="840">
        <x:v>674563.26530612237</x:v>
      </x:c>
      <x:c r="L145" s="843">
        <x:v>927524.48979591846</x:v>
      </x:c>
      <x:c r="M145" s="840">
        <x:v>758883.67346938769</x:v>
      </x:c>
      <x:c r="N145" s="840">
        <x:v>885364.2857142858</x:v>
      </x:c>
      <x:c r="O145" s="840">
        <x:v>969684.69387755101</x:v>
      </x:c>
      <x:c r="P145" s="844">
        <x:f t="shared" si="68"/>
        <x:v>10329250</x:v>
      </x:c>
      <x:c r="R145" s="794">
        <x:f t="shared" si="59"/>
        <x:v>8474201.0204081628</x:v>
      </x:c>
      <x:c r="S145" s="774"/>
    </x:row>
    <x:row r="146" spans="3:21">
      <x:c r="C146" s="751" t="s">
        <x:v>806</x:v>
      </x:c>
      <x:c r="D146" s="840">
        <x:v>737344.28571428568</x:v>
      </x:c>
      <x:c r="E146" s="840">
        <x:v>561786.12244897953</x:v>
      </x:c>
      <x:c r="F146" s="840">
        <x:v>807567.55102040805</x:v>
      </x:c>
      <x:c r="G146" s="840">
        <x:v>772455.91836734698</x:v>
      </x:c>
      <x:c r="H146" s="840">
        <x:v>667121.0204081632</x:v>
      </x:c>
      <x:c r="I146" s="840">
        <x:v>737344.28571428568</x:v>
      </x:c>
      <x:c r="J146" s="840">
        <x:v>807567.55102040805</x:v>
      </x:c>
      <x:c r="K146" s="840">
        <x:v>561786.12244897953</x:v>
      </x:c>
      <x:c r="L146" s="843">
        <x:v>772455.91836734698</x:v>
      </x:c>
      <x:c r="M146" s="840">
        <x:v>632009.3877551019</x:v>
      </x:c>
      <x:c r="N146" s="840">
        <x:v>737344.28571428568</x:v>
      </x:c>
      <x:c r="O146" s="840">
        <x:v>807567.55102040805</x:v>
      </x:c>
      <x:c r="P146" s="844">
        <x:f t="shared" si="68"/>
        <x:v>8602350</x:v>
      </x:c>
      <x:c r="R146" s="794">
        <x:f t="shared" si="59"/>
        <x:v>7057438.1632653056</x:v>
      </x:c>
      <x:c r="S146" s="774"/>
    </x:row>
    <x:row r="147" spans="3:21">
      <x:c r="C147" s="751" t="s">
        <x:v>808</x:v>
      </x:c>
      <x:c r="D147" s="840">
        <x:v>1282363.7142857141</x:v>
      </x:c>
      <x:c r="E147" s="840">
        <x:v>977039.02040816331</x:v>
      </x:c>
      <x:c r="F147" s="840">
        <x:v>1404493.5918367347</x:v>
      </x:c>
      <x:c r="G147" s="840">
        <x:v>1343428.6530612246</x:v>
      </x:c>
      <x:c r="H147" s="840">
        <x:v>1160233.836734694</x:v>
      </x:c>
      <x:c r="I147" s="840">
        <x:v>1282363.7142857141</x:v>
      </x:c>
      <x:c r="J147" s="840">
        <x:v>1404493.5918367347</x:v>
      </x:c>
      <x:c r="K147" s="840">
        <x:v>977039.02040816331</x:v>
      </x:c>
      <x:c r="L147" s="843">
        <x:v>1343428.6530612246</x:v>
      </x:c>
      <x:c r="M147" s="840">
        <x:v>1099168.8979591834</x:v>
      </x:c>
      <x:c r="N147" s="840">
        <x:v>1282363.7142857141</x:v>
      </x:c>
      <x:c r="O147" s="840">
        <x:v>1404493.5918367347</x:v>
      </x:c>
      <x:c r="P147" s="844">
        <x:f t="shared" si="68"/>
        <x:v>14960910</x:v>
      </x:c>
      <x:c r="R147" s="794"/>
      <x:c r="S147" s="774"/>
    </x:row>
    <x:row r="148" spans="3:21">
      <x:c r="C148" s="751"/>
      <x:c r="D148" s="840"/>
      <x:c r="E148" s="840"/>
      <x:c r="F148" s="840"/>
      <x:c r="G148" s="840"/>
      <x:c r="H148" s="840"/>
      <x:c r="I148" s="840"/>
      <x:c r="J148" s="840"/>
      <x:c r="K148" s="840"/>
      <x:c r="L148" s="843"/>
      <x:c r="M148" s="840"/>
      <x:c r="N148" s="840"/>
      <x:c r="O148" s="840"/>
      <x:c r="P148" s="847"/>
      <x:c r="R148" s="794">
        <x:f t="shared" si="59"/>
        <x:v>0</x:v>
      </x:c>
      <x:c r="S148" s="774"/>
    </x:row>
    <x:row r="149" spans="3:21">
      <x:c r="C149" s="750" t="s">
        <x:v>811</x:v>
      </x:c>
      <x:c r="D149" s="840">
        <x:f t="shared" ref="D149:O149" si="70">SUM(D150:D152)</x:f>
        <x:v>54391243.892211735</x:v>
      </x:c>
      <x:c r="E149" s="840">
        <x:f t="shared" si="70"/>
        <x:v>41440947.727399409</x:v>
      </x:c>
      <x:c r="F149" s="840">
        <x:f t="shared" si="70"/>
        <x:v>59571362.358136684</x:v>
      </x:c>
      <x:c r="G149" s="840">
        <x:f t="shared" si="70"/>
        <x:v>59474525.282608598</x:v>
      </x:c>
      <x:c r="H149" s="840">
        <x:f t="shared" si="70"/>
        <x:v>51364362.744071066</x:v>
      </x:c>
      <x:c r="I149" s="840">
        <x:f t="shared" si="70"/>
        <x:v>56771137.769762754</x:v>
      </x:c>
      <x:c r="J149" s="840">
        <x:f t="shared" si="70"/>
        <x:v>62177912.795454465</x:v>
      </x:c>
      <x:c r="K149" s="840">
        <x:f t="shared" si="70"/>
        <x:v>43254200.205533519</x:v>
      </x:c>
      <x:c r="L149" s="843">
        <x:f t="shared" si="70"/>
        <x:v>59474525.282608598</x:v>
      </x:c>
      <x:c r="M149" s="840">
        <x:f t="shared" si="70"/>
        <x:v>48660975.231225222</x:v>
      </x:c>
      <x:c r="N149" s="840">
        <x:f t="shared" si="70"/>
        <x:v>56771137.769762754</x:v>
      </x:c>
      <x:c r="O149" s="840">
        <x:f t="shared" si="70"/>
        <x:v>62177912.795454465</x:v>
      </x:c>
      <x:c r="P149" s="847">
        <x:f t="shared" ref="P149:P152" si="71">SUM(D149:O149)</x:f>
        <x:v>655530243.85422933</x:v>
      </x:c>
      <x:c r="R149" s="794">
        <x:f t="shared" si="59"/>
        <x:v>536581193.28901207</x:v>
      </x:c>
      <x:c r="S149" s="774"/>
    </x:row>
    <x:row r="150" spans="3:21">
      <x:c r="C150" s="751" t="s">
        <x:v>813</x:v>
      </x:c>
      <x:c r="D150" s="840">
        <x:v>26939382.559085201</x:v>
      </x:c>
      <x:c r="E150" s="840">
        <x:v>20525243.854541097</x:v>
      </x:c>
      <x:c r="F150" s="840">
        <x:v>29505038.04090286</x:v>
      </x:c>
      <x:c r="G150" s="840">
        <x:v>28222210.299994022</x:v>
      </x:c>
      <x:c r="H150" s="840">
        <x:v>24373727.077267569</x:v>
      </x:c>
      <x:c r="I150" s="840">
        <x:v>26939382.559085201</x:v>
      </x:c>
      <x:c r="J150" s="840">
        <x:v>29505038.04090286</x:v>
      </x:c>
      <x:c r="K150" s="840">
        <x:v>20525243.854541097</x:v>
      </x:c>
      <x:c r="L150" s="843">
        <x:v>28222210.299994022</x:v>
      </x:c>
      <x:c r="M150" s="840">
        <x:v>23090899.336358745</x:v>
      </x:c>
      <x:c r="N150" s="840">
        <x:v>26939382.559085201</x:v>
      </x:c>
      <x:c r="O150" s="840">
        <x:v>29505038.04090286</x:v>
      </x:c>
      <x:c r="P150" s="847">
        <x:f t="shared" si="71"/>
        <x:v>314292796.52266073</x:v>
      </x:c>
      <x:c r="R150" s="794">
        <x:f t="shared" si="59"/>
        <x:v>257848375.92267269</x:v>
      </x:c>
      <x:c r="S150" s="774"/>
    </x:row>
    <x:row r="151" spans="3:21">
      <x:c r="C151" s="751" t="s">
        <x:v>815</x:v>
      </x:c>
      <x:c r="D151" s="840">
        <x:v>2717150.1428571427</x:v>
      </x:c>
      <x:c r="E151" s="840">
        <x:v>2070209.6326530608</x:v>
      </x:c>
      <x:c r="F151" s="840">
        <x:v>2975926.3469387749</x:v>
      </x:c>
      <x:c r="G151" s="840">
        <x:v>2846538.2448979588</x:v>
      </x:c>
      <x:c r="H151" s="840">
        <x:v>2458373.9387755101</x:v>
      </x:c>
      <x:c r="I151" s="840">
        <x:v>2717150.1428571427</x:v>
      </x:c>
      <x:c r="J151" s="840">
        <x:v>2975926.3469387749</x:v>
      </x:c>
      <x:c r="K151" s="840">
        <x:v>2070209.6326530608</x:v>
      </x:c>
      <x:c r="L151" s="843">
        <x:v>2846538.2448979588</x:v>
      </x:c>
      <x:c r="M151" s="840">
        <x:v>2328985.836734693</x:v>
      </x:c>
      <x:c r="N151" s="840">
        <x:v>2717150.1428571427</x:v>
      </x:c>
      <x:c r="O151" s="840">
        <x:v>2975926.3469387749</x:v>
      </x:c>
      <x:c r="P151" s="847">
        <x:f t="shared" si="71"/>
        <x:v>31700084.999999993</x:v>
      </x:c>
      <x:c r="R151" s="794">
        <x:f t="shared" si="59"/>
        <x:v>26007008.510204077</x:v>
      </x:c>
      <x:c r="S151" s="774"/>
    </x:row>
    <x:row r="152" spans="3:21">
      <x:c r="C152" s="751" t="s">
        <x:v>844</x:v>
      </x:c>
      <x:c r="D152" s="840">
        <x:v>24734711.190269388</x:v>
      </x:c>
      <x:c r="E152" s="840">
        <x:v>18845494.240205251</x:v>
      </x:c>
      <x:c r="F152" s="840">
        <x:v>27090397.970295046</x:v>
      </x:c>
      <x:c r="G152" s="840">
        <x:v>28405776.737716623</x:v>
      </x:c>
      <x:c r="H152" s="840">
        <x:v>24532261.728027988</x:v>
      </x:c>
      <x:c r="I152" s="840">
        <x:v>27114605.067820407</x:v>
      </x:c>
      <x:c r="J152" s="840">
        <x:v>29696948.40761283</x:v>
      </x:c>
      <x:c r="K152" s="840">
        <x:v>20658746.718339361</x:v>
      </x:c>
      <x:c r="L152" s="843">
        <x:v>28405776.737716623</x:v>
      </x:c>
      <x:c r="M152" s="840">
        <x:v>23241090.05813178</x:v>
      </x:c>
      <x:c r="N152" s="840">
        <x:v>27114605.067820407</x:v>
      </x:c>
      <x:c r="O152" s="840">
        <x:v>29696948.40761283</x:v>
      </x:c>
      <x:c r="P152" s="847">
        <x:f t="shared" si="71"/>
        <x:v>309537362.33156848</x:v>
      </x:c>
      <x:c r="R152" s="794">
        <x:f t="shared" si="59"/>
        <x:v>252725808.85613528</x:v>
      </x:c>
      <x:c r="S152" s="774"/>
    </x:row>
    <x:row r="153" spans="3:21">
      <x:c r="C153" s="751"/>
      <x:c r="D153" s="845"/>
      <x:c r="E153" s="845"/>
      <x:c r="F153" s="845"/>
      <x:c r="G153" s="845"/>
      <x:c r="H153" s="845"/>
      <x:c r="I153" s="845"/>
      <x:c r="J153" s="845"/>
      <x:c r="K153" s="845"/>
      <x:c r="L153" s="806"/>
      <x:c r="M153" s="845"/>
      <x:c r="N153" s="845"/>
      <x:c r="O153" s="845"/>
      <x:c r="P153" s="848"/>
      <x:c r="R153" s="794">
        <x:f t="shared" si="59"/>
        <x:v>0</x:v>
      </x:c>
      <x:c r="S153" s="774"/>
    </x:row>
    <x:row r="154" spans="3:21">
      <x:c r="C154" s="755" t="s">
        <x:v>3</x:v>
      </x:c>
      <x:c r="D154" s="840">
        <x:f>SUM(D155:D156)</x:f>
        <x:v>2139079.7490897966</x:v>
      </x:c>
      <x:c r="E154" s="840">
        <x:f t="shared" ref="E154:P154" si="72">SUM(E155:E156)</x:f>
        <x:v>901312.05733102723</x:v>
      </x:c>
      <x:c r="F154" s="840">
        <x:f t="shared" si="72"/>
        <x:v>2079034.4580153902</x:v>
      </x:c>
      <x:c r="G154" s="840">
        <x:f t="shared" si="72"/>
        <x:v>2670700.6219942826</x:v>
      </x:c>
      <x:c r="H154" s="840">
        <x:f t="shared" si="72"/>
        <x:v>1694104.2313933517</x:v>
      </x:c>
      <x:c r="I154" s="840">
        <x:f t="shared" si="72"/>
        <x:v>1824296.236689131</x:v>
      </x:c>
      <x:c r="J154" s="840">
        <x:f t="shared" si="72"/>
        <x:v>2856365.3296854943</x:v>
      </x:c>
      <x:c r="K154" s="840">
        <x:f t="shared" si="72"/>
        <x:v>1094288.3172119614</x:v>
      </x:c>
      <x:c r="L154" s="840">
        <x:f t="shared" si="72"/>
        <x:v>1908866.0133934289</x:v>
      </x:c>
      <x:c r="M154" s="840">
        <x:f t="shared" si="72"/>
        <x:v>1457269.2838512317</x:v>
      </x:c>
      <x:c r="N154" s="840">
        <x:f t="shared" si="72"/>
        <x:v>2299606.3427291238</x:v>
      </x:c>
      <x:c r="O154" s="840">
        <x:f t="shared" si="72"/>
        <x:v>1980213.9955137358</x:v>
      </x:c>
      <x:c r="P154" s="840">
        <x:f t="shared" si="72"/>
        <x:v>22905136.636897955</x:v>
      </x:c>
      <x:c r="R154" s="794">
        <x:f t="shared" si="59"/>
        <x:v>18625316.298655096</x:v>
      </x:c>
      <x:c r="S154" s="774"/>
      <x:c r="T154" s="774"/>
      <x:c r="U154" s="774"/>
    </x:row>
    <x:row r="155" spans="3:21">
      <x:c r="C155" s="784" t="s">
        <x:v>861</x:v>
      </x:c>
      <x:c r="D155" s="840">
        <x:v>2275273.9171828693</x:v>
      </x:c>
      <x:c r="E155" s="840">
        <x:v>1162516.8597831363</x:v>
      </x:c>
      <x:c r="F155" s="840">
        <x:v>2318438.7913733544</x:v>
      </x:c>
      <x:c r="G155" s="840">
        <x:v>2882062.6169850794</x:v>
      </x:c>
      <x:c r="H155" s="840">
        <x:v>2035143.0253706123</x:v>
      </x:c>
      <x:c r="I155" s="840">
        <x:v>2026878.7201032899</x:v>
      </x:c>
      <x:c r="J155" s="840">
        <x:v>3008689.6819045898</x:v>
      </x:c>
      <x:c r="K155" s="840">
        <x:v>1236432.0612594001</x:v>
      </x:c>
      <x:c r="L155" s="840">
        <x:v>2117063.8569909786</x:v>
      </x:c>
      <x:c r="M155" s="840">
        <x:v>1620946.6855342775</x:v>
      </x:c>
      <x:c r="N155" s="840">
        <x:v>2457280.0994051904</x:v>
      </x:c>
      <x:c r="O155" s="840">
        <x:v>2306907.0907137175</x:v>
      </x:c>
      <x:c r="P155" s="847">
        <x:f>SUM(D155:O155)</x:f>
        <x:v>25447633.406606495</x:v>
      </x:c>
      <x:c r="R155" s="794">
        <x:f t="shared" si="59"/>
        <x:v>20683446.216487586</x:v>
      </x:c>
      <x:c r="S155" s="774"/>
      <x:c r="T155" s="774"/>
      <x:c r="U155" s="774"/>
    </x:row>
    <x:row r="156" spans="3:21">
      <x:c r="C156" s="784" t="s">
        <x:v>862</x:v>
      </x:c>
      <x:c r="D156" s="840">
        <x:v>-136194.16809307272</x:v>
      </x:c>
      <x:c r="E156" s="840">
        <x:v>-261204.80245210908</x:v>
      </x:c>
      <x:c r="F156" s="840">
        <x:v>-239404.33335796418</x:v>
      </x:c>
      <x:c r="G156" s="840">
        <x:v>-211361.99499079678</x:v>
      </x:c>
      <x:c r="H156" s="840">
        <x:v>-341038.79397726047</x:v>
      </x:c>
      <x:c r="I156" s="840">
        <x:v>-202582.48341415887</x:v>
      </x:c>
      <x:c r="J156" s="840">
        <x:v>-152324.35221909542</x:v>
      </x:c>
      <x:c r="K156" s="840">
        <x:v>-142143.74404743864</x:v>
      </x:c>
      <x:c r="L156" s="840">
        <x:v>-208197.84359754971</x:v>
      </x:c>
      <x:c r="M156" s="840">
        <x:v>-163677.40168304573</x:v>
      </x:c>
      <x:c r="N156" s="840">
        <x:v>-157673.75667606652</x:v>
      </x:c>
      <x:c r="O156" s="840">
        <x:v>-326693.09519998182</x:v>
      </x:c>
      <x:c r="P156" s="847">
        <x:f>SUM(D156:O156)</x:f>
        <x:v>-2542496.7697085398</x:v>
      </x:c>
      <x:c r="R156" s="794">
        <x:f t="shared" si="59"/>
        <x:v>-2058129.9178324917</x:v>
      </x:c>
      <x:c r="S156" s="774"/>
      <x:c r="T156" s="774"/>
      <x:c r="U156" s="774"/>
    </x:row>
    <x:row r="157" spans="3:21">
      <x:c r="C157" s="755" t="s">
        <x:v>856</x:v>
      </x:c>
      <x:c r="D157" s="849">
        <x:f t="shared" ref="D157:P157" si="73">D154/D114</x:f>
        <x:v>6.7113479446577015E-2</x:v>
      </x:c>
      <x:c r="E157" s="849">
        <x:f t="shared" si="73"/>
        <x:v>3.6258404653534394E-2</x:v>
      </x:c>
      <x:c r="F157" s="849">
        <x:f t="shared" si="73"/>
        <x:v>5.719894139619984E-2</x:v>
      </x:c>
      <x:c r="G157" s="849">
        <x:f t="shared" si="73"/>
        <x:v>7.4661871577667849E-2</x:v>
      </x:c>
      <x:c r="H157" s="849">
        <x:f t="shared" si="73"/>
        <x:v>5.8434241226008113E-2</x:v>
      </x:c>
      <x:c r="I157" s="849">
        <x:f t="shared" si="73"/>
        <x:v>5.4189187710031637E-2</x:v>
      </x:c>
      <x:c r="J157" s="849">
        <x:f t="shared" si="73"/>
        <x:v>8.1755616116982927E-2</x:v>
      </x:c>
      <x:c r="K157" s="849">
        <x:f t="shared" si="73"/>
        <x:v>4.1313652018102581E-2</x:v>
      </x:c>
      <x:c r="L157" s="849">
        <x:f t="shared" si="73"/>
        <x:v>5.4515240172368307E-2</x:v>
      </x:c>
      <x:c r="M157" s="849">
        <x:f t="shared" si="73"/>
        <x:v>4.9685319077510996E-2</x:v>
      </x:c>
      <x:c r="N157" s="849">
        <x:f t="shared" si="73"/>
        <x:v>6.8452992536854024E-2</x:v>
      </x:c>
      <x:c r="O157" s="849">
        <x:f t="shared" si="73"/>
        <x:v>5.4240600723940074E-2</x:v>
      </x:c>
      <x:c r="P157" s="849">
        <x:f t="shared" si="73"/>
        <x:v>5.9128656323617176E-2</x:v>
      </x:c>
      <x:c r="R157" s="794">
        <x:f t="shared" si="59"/>
        <x:v>0.57512595339498351</x:v>
      </x:c>
      <x:c r="S157" s="797"/>
    </x:row>
    <x:row r="158" spans="3:21">
      <x:c r="R158" s="796"/>
    </x:row>
    <x:row r="159" spans="3:21">
      <x:c r="C159" s="850"/>
      <x:c r="D159" s="850"/>
      <x:c r="E159" s="851"/>
      <x:c r="F159" s="774"/>
      <x:c r="G159" s="774"/>
      <x:c r="H159" s="774"/>
      <x:c r="I159" s="774"/>
      <x:c r="J159" s="774"/>
      <x:c r="K159" s="838"/>
      <x:c r="L159" s="774"/>
      <x:c r="M159" s="774"/>
      <x:c r="N159" s="774"/>
      <x:c r="O159" s="774"/>
      <x:c r="R159" s="796"/>
    </x:row>
    <x:row r="160" spans="3:21">
      <x:c r="R160" s="796"/>
    </x:row>
    <x:row r="161" spans="3:18">
      <x:c r="C161" s="755" t="s">
        <x:v>866</x:v>
      </x:c>
      <x:c r="D161" s="814"/>
      <x:c r="R161" s="796"/>
    </x:row>
    <x:row r="162" spans="3:18">
      <x:c r="D162" s="850">
        <x:v>1</x:v>
      </x:c>
      <x:c r="E162" s="755">
        <x:v>2</x:v>
      </x:c>
      <x:c r="F162" s="850">
        <x:v>3</x:v>
      </x:c>
      <x:c r="G162" s="755">
        <x:v>4</x:v>
      </x:c>
      <x:c r="H162" s="850">
        <x:v>5</x:v>
      </x:c>
      <x:c r="I162" s="755">
        <x:v>6</x:v>
      </x:c>
      <x:c r="J162" s="850">
        <x:v>7</x:v>
      </x:c>
      <x:c r="K162" s="755">
        <x:v>8</x:v>
      </x:c>
      <x:c r="L162" s="850">
        <x:v>9</x:v>
      </x:c>
      <x:c r="M162" s="755">
        <x:v>10</x:v>
      </x:c>
      <x:c r="N162" s="850">
        <x:v>11</x:v>
      </x:c>
      <x:c r="O162" s="755">
        <x:v>12</x:v>
      </x:c>
      <x:c r="R162" s="796"/>
    </x:row>
    <x:row r="163" spans="3:18">
      <x:c r="C163" s="755" t="s">
        <x:v>867</x:v>
      </x:c>
      <x:c r="D163" s="850">
        <x:f>D114*195</x:f>
        <x:v>6215153118.4512987</x:v>
      </x:c>
      <x:c r="E163" s="850">
        <x:f t="shared" ref="E163:O163" si="74">E114*195</x:f>
        <x:v>4847313412.1309986</x:v>
      </x:c>
      <x:c r="F163" s="850">
        <x:f t="shared" si="74"/>
        <x:v>7087748643.8924847</x:v>
      </x:c>
      <x:c r="G163" s="850">
        <x:f t="shared" si="74"/>
        <x:v>6975268772.1889076</x:v>
      </x:c>
      <x:c r="H163" s="850">
        <x:f t="shared" si="74"/>
        <x:v>5653368952.7001181</x:v>
      </x:c>
      <x:c r="I163" s="850">
        <x:f t="shared" si="74"/>
        <x:v>6564737010.9688044</x:v>
      </x:c>
      <x:c r="J163" s="850">
        <x:f t="shared" si="74"/>
        <x:v>6812880456.9423189</x:v>
      </x:c>
      <x:c r="K163" s="850">
        <x:f t="shared" si="74"/>
        <x:v>5165029268.3598175</x:v>
      </x:c>
      <x:c r="L163" s="850">
        <x:f t="shared" si="74"/>
        <x:v>6827978221.0404205</x:v>
      </x:c>
      <x:c r="M163" s="850">
        <x:f t="shared" si="74"/>
        <x:v>5719345585.9200182</x:v>
      </x:c>
      <x:c r="N163" s="850">
        <x:f t="shared" si="74"/>
        <x:v>6550820062.2603178</x:v>
      </x:c>
      <x:c r="O163" s="850">
        <x:f t="shared" si="74"/>
        <x:v>7119053328.529007</x:v>
      </x:c>
    </x:row>
    <x:row r="164" spans="3:18">
      <x:c r="C164" s="755" t="s">
        <x:v>868</x:v>
      </x:c>
      <x:c r="D164" s="850">
        <x:f>D154*195</x:f>
        <x:v>417120551.0725103</x:v>
      </x:c>
      <x:c r="E164" s="850">
        <x:f t="shared" ref="E164:O164" si="75">E154*195</x:f>
        <x:v>175755851.17955032</x:v>
      </x:c>
      <x:c r="F164" s="850">
        <x:f t="shared" si="75"/>
        <x:v>405411719.3130011</x:v>
      </x:c>
      <x:c r="G164" s="850">
        <x:f t="shared" si="75"/>
        <x:v>520786621.28888512</x:v>
      </x:c>
      <x:c r="H164" s="850">
        <x:f t="shared" si="75"/>
        <x:v>330350325.12170357</x:v>
      </x:c>
      <x:c r="I164" s="850">
        <x:f t="shared" si="75"/>
        <x:v>355737766.15438056</x:v>
      </x:c>
      <x:c r="J164" s="850">
        <x:f t="shared" si="75"/>
        <x:v>556991239.28867137</x:v>
      </x:c>
      <x:c r="K164" s="850">
        <x:f t="shared" si="75"/>
        <x:v>213386221.85633248</x:v>
      </x:c>
      <x:c r="L164" s="850">
        <x:f t="shared" si="75"/>
        <x:v>372228872.61171865</x:v>
      </x:c>
      <x:c r="M164" s="850">
        <x:f t="shared" si="75"/>
        <x:v>284167510.35099018</x:v>
      </x:c>
      <x:c r="N164" s="850">
        <x:f t="shared" si="75"/>
        <x:v>448423236.83217913</x:v>
      </x:c>
      <x:c r="O164" s="850">
        <x:f t="shared" si="75"/>
        <x:v>386141729.12517846</x:v>
      </x:c>
    </x:row>
    <x:row r="165" spans="3:18">
      <x:c r="D165" s="850"/>
      <x:c r="E165" s="850"/>
      <x:c r="F165" s="850"/>
      <x:c r="G165" s="850"/>
      <x:c r="H165" s="850"/>
      <x:c r="I165" s="850"/>
      <x:c r="J165" s="850"/>
      <x:c r="K165" s="850"/>
      <x:c r="L165" s="850"/>
      <x:c r="M165" s="850"/>
      <x:c r="N165" s="850"/>
      <x:c r="O165" s="850"/>
    </x:row>
    <x:row r="166" spans="3:18">
      <x:c r="C166" s="755" t="s">
        <x:v>869</x:v>
      </x:c>
      <x:c r="D166" s="850">
        <x:f t="shared" ref="D166:O166" si="76">D63*195</x:f>
        <x:v>4664358782.8500004</x:v>
      </x:c>
      <x:c r="E166" s="850">
        <x:f t="shared" si="76"/>
        <x:v>4038309568.8000531</x:v>
      </x:c>
      <x:c r="F166" s="850">
        <x:f t="shared" si="76"/>
        <x:v>0</x:v>
      </x:c>
      <x:c r="G166" s="850">
        <x:f t="shared" si="76"/>
        <x:v>0</x:v>
      </x:c>
      <x:c r="H166" s="850">
        <x:f t="shared" si="76"/>
        <x:v>0</x:v>
      </x:c>
      <x:c r="I166" s="850">
        <x:f t="shared" si="76"/>
        <x:v>0</x:v>
      </x:c>
      <x:c r="J166" s="850">
        <x:f t="shared" si="76"/>
        <x:v>0</x:v>
      </x:c>
      <x:c r="K166" s="850">
        <x:f t="shared" si="76"/>
        <x:v>0</x:v>
      </x:c>
      <x:c r="L166" s="850">
        <x:f t="shared" si="76"/>
        <x:v>0</x:v>
      </x:c>
      <x:c r="M166" s="850">
        <x:f t="shared" si="76"/>
        <x:v>0</x:v>
      </x:c>
      <x:c r="N166" s="850">
        <x:f t="shared" si="76"/>
        <x:v>0</x:v>
      </x:c>
      <x:c r="O166" s="850">
        <x:f t="shared" si="76"/>
        <x:v>0</x:v>
      </x:c>
    </x:row>
    <x:row r="167" spans="3:18">
      <x:c r="C167" s="755" t="s">
        <x:v>870</x:v>
      </x:c>
      <x:c r="D167" s="850">
        <x:f>D107*195</x:f>
        <x:v>393390669.75000066</x:v>
      </x:c>
      <x:c r="E167" s="850">
        <x:f t="shared" ref="E167:O167" si="77">E107*195</x:f>
        <x:v>177093842.24999902</x:v>
      </x:c>
      <x:c r="F167" s="850">
        <x:f t="shared" si="77"/>
        <x:v>0</x:v>
      </x:c>
      <x:c r="G167" s="850">
        <x:f t="shared" si="77"/>
        <x:v>0</x:v>
      </x:c>
      <x:c r="H167" s="850">
        <x:f t="shared" si="77"/>
        <x:v>0</x:v>
      </x:c>
      <x:c r="I167" s="850">
        <x:f t="shared" si="77"/>
        <x:v>0</x:v>
      </x:c>
      <x:c r="J167" s="850">
        <x:f t="shared" si="77"/>
        <x:v>0</x:v>
      </x:c>
      <x:c r="K167" s="850">
        <x:f t="shared" si="77"/>
        <x:v>0</x:v>
      </x:c>
      <x:c r="L167" s="850">
        <x:f t="shared" si="77"/>
        <x:v>0</x:v>
      </x:c>
      <x:c r="M167" s="850">
        <x:f t="shared" si="77"/>
        <x:v>0</x:v>
      </x:c>
      <x:c r="N167" s="850">
        <x:f t="shared" si="77"/>
        <x:v>0</x:v>
      </x:c>
      <x:c r="O167" s="850">
        <x:f t="shared" si="77"/>
        <x:v>0</x:v>
      </x:c>
    </x:row>
  </x:sheetData>
  <x:phoneticPr fontId="18" type="noConversion"/>
  <x:pageMargins left="0.70866141732283472" right="0.33" top="0.61" bottom="0.74803149606299213" header="0.31496062992125984" footer="0.31496062992125984"/>
  <x:pageSetup paperSize="9" scale="58" orientation="landscape" r:id="rId1"/>
  <x:drawing r:id="rId2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D4B4371-B60E-412C-B6FA-8E02F2B8BDCD}" mc:Ignorable="x14ac xr xr2 xr3">
  <x:dimension ref="A1:G20"/>
  <x:sheetViews>
    <x:sheetView workbookViewId="0">
      <x:selection activeCell="F10" sqref="F10"/>
    </x:sheetView>
  </x:sheetViews>
  <x:sheetFormatPr defaultRowHeight="14.25"/>
  <x:cols>
    <x:col min="1" max="1" width="39.75" bestFit="1" customWidth="1"/>
    <x:col min="2" max="2" width="13.75" bestFit="1" customWidth="1"/>
    <x:col min="3" max="3" width="11.375" customWidth="1"/>
    <x:col min="4" max="4" width="10.375" bestFit="1" customWidth="1"/>
    <x:col min="5" max="5" width="12.25" bestFit="1" customWidth="1"/>
    <x:col min="6" max="6" width="26.25" bestFit="1" customWidth="1"/>
    <x:col min="7" max="7" width="32.125" customWidth="1"/>
  </x:cols>
  <x:sheetData>
    <x:row r="1" spans="1:7" ht="24">
      <x:c r="A1" s="1016" t="s">
        <x:v>1093</x:v>
      </x:c>
    </x:row>
    <x:row r="3" spans="1:7" ht="16.5">
      <x:c r="A3" s="1018" t="s">
        <x:v>1081</x:v>
      </x:c>
      <x:c r="B3" s="1017" t="s">
        <x:v>1094</x:v>
      </x:c>
      <x:c r="C3" s="1019" t="s">
        <x:v>1095</x:v>
      </x:c>
      <x:c r="D3" s="1020" t="s">
        <x:v>1096</x:v>
      </x:c>
      <x:c r="E3" s="1018" t="s">
        <x:v>1082</x:v>
      </x:c>
      <x:c r="F3" s="1018" t="s">
        <x:v>1106</x:v>
      </x:c>
      <x:c r="G3" s="1018" t="s">
        <x:v>1105</x:v>
      </x:c>
    </x:row>
    <x:row r="4" spans="1:7" ht="16.5">
      <x:c r="A4" s="1013" t="s">
        <x:v>481</x:v>
      </x:c>
      <x:c r="B4" s="1015">
        <x:v>3098002.2522307588</x:v>
      </x:c>
      <x:c r="C4" s="1015">
        <x:v>492647.9402193873</x:v>
      </x:c>
      <x:c r="D4" s="1021">
        <x:f t="shared" ref="D4:D14" si="0">C4/B4</x:f>
        <x:v>0.15902116916301445</x:v>
      </x:c>
      <x:c r="E4" s="1015">
        <x:v>50732.69</x:v>
      </x:c>
      <x:c r="F4" s="1015"/>
      <x:c r="G4" s="1012" t="s">
        <x:v>1101</x:v>
      </x:c>
    </x:row>
    <x:row r="5" spans="1:7" ht="16.5">
      <x:c r="A5" s="1013" t="s">
        <x:v>1085</x:v>
      </x:c>
      <x:c r="B5" s="1015">
        <x:v>11969431.846265182</x:v>
      </x:c>
      <x:c r="C5" s="1015">
        <x:v>214078.66892733652</x:v>
      </x:c>
      <x:c r="D5" s="1021">
        <x:f t="shared" si="0"/>
        <x:v>1.7885449508126438E-2</x:v>
      </x:c>
      <x:c r="E5" s="1015">
        <x:v>-992172.86</x:v>
      </x:c>
      <x:c r="F5" s="1015"/>
      <x:c r="G5" s="1012" t="s">
        <x:v>1102</x:v>
      </x:c>
    </x:row>
    <x:row r="6" spans="1:7" ht="16.5">
      <x:c r="A6" s="1013" t="s">
        <x:v>1086</x:v>
      </x:c>
      <x:c r="B6" s="1015">
        <x:v>108505.78106692199</x:v>
      </x:c>
      <x:c r="C6" s="1015">
        <x:v>16066.076379365591</x:v>
      </x:c>
      <x:c r="D6" s="1021">
        <x:f t="shared" si="0"/>
        <x:v>0.14806654743544662</x:v>
      </x:c>
      <x:c r="E6" s="1015">
        <x:v>1474.61</x:v>
      </x:c>
      <x:c r="F6" s="1015"/>
      <x:c r="G6" s="1012" t="s">
        <x:v>1103</x:v>
      </x:c>
    </x:row>
    <x:row r="7" spans="1:7" ht="33">
      <x:c r="A7" s="1013" t="s">
        <x:v>1087</x:v>
      </x:c>
      <x:c r="B7" s="1015">
        <x:v>1221909.291306366</x:v>
      </x:c>
      <x:c r="C7" s="1015">
        <x:v>-57025.978195058866</x:v>
      </x:c>
      <x:c r="D7" s="1021">
        <x:f t="shared" si="0"/>
        <x:v>-4.6669567537285302E-2</x:v>
      </x:c>
      <x:c r="E7" s="1015">
        <x:v>15465.41</x:v>
      </x:c>
      <x:c r="F7" s="1023" t="s">
        <x:v>1107</x:v>
      </x:c>
      <x:c r="G7" s="1012" t="s">
        <x:v>1103</x:v>
      </x:c>
    </x:row>
    <x:row r="8" spans="1:7" ht="16.5">
      <x:c r="A8" s="1013" t="s">
        <x:v>1088</x:v>
      </x:c>
      <x:c r="B8" s="1015">
        <x:v>221199.34641937289</x:v>
      </x:c>
      <x:c r="C8" s="1015">
        <x:v>35869.32266913366</x:v>
      </x:c>
      <x:c r="D8" s="1021">
        <x:f t="shared" si="0"/>
        <x:v>0.16215835738107853</x:v>
      </x:c>
      <x:c r="E8" s="1015">
        <x:v>2924.08</x:v>
      </x:c>
      <x:c r="F8" s="1015"/>
      <x:c r="G8" s="1012" t="s">
        <x:v>1103</x:v>
      </x:c>
    </x:row>
    <x:row r="9" spans="1:7" ht="16.5">
      <x:c r="A9" s="1014" t="s">
        <x:v>1083</x:v>
      </x:c>
      <x:c r="B9" s="1015">
        <x:v>395244.84891984554</x:v>
      </x:c>
      <x:c r="C9" s="1015">
        <x:v>8283.1828667814516</x:v>
      </x:c>
      <x:c r="D9" s="1021">
        <x:f t="shared" si="0"/>
        <x:v>2.0957092519784504E-2</x:v>
      </x:c>
      <x:c r="E9" s="1015">
        <x:v>-5236.7600000000102</x:v>
      </x:c>
      <x:c r="F9" s="1015"/>
      <x:c r="G9" s="1012" t="s">
        <x:v>1104</x:v>
      </x:c>
    </x:row>
    <x:row r="10" spans="1:7" ht="16.5">
      <x:c r="A10" s="1013" t="s">
        <x:v>1089</x:v>
      </x:c>
      <x:c r="B10" s="1015">
        <x:v>626186.49732581165</x:v>
      </x:c>
      <x:c r="C10" s="1015">
        <x:v>-52687.466732215784</x:v>
      </x:c>
      <x:c r="D10" s="1021">
        <x:f t="shared" si="0"/>
        <x:v>-8.4140215346741848E-2</x:v>
      </x:c>
      <x:c r="E10" s="1015"/>
      <x:c r="F10" s="1015"/>
      <x:c r="G10" s="1013"/>
    </x:row>
    <x:row r="11" spans="1:7" ht="16.5">
      <x:c r="A11" s="1013" t="s">
        <x:v>1090</x:v>
      </x:c>
      <x:c r="B11" s="1015">
        <x:v>202876.18340173012</x:v>
      </x:c>
      <x:c r="C11" s="1015">
        <x:v>75453.69040898449</x:v>
      </x:c>
      <x:c r="D11" s="1021">
        <x:f t="shared" si="0"/>
        <x:v>0.37191990278904774</x:v>
      </x:c>
      <x:c r="E11" s="1015"/>
      <x:c r="F11" s="1015"/>
      <x:c r="G11" s="1013"/>
    </x:row>
    <x:row r="12" spans="1:7" ht="16.5">
      <x:c r="A12" s="1013" t="s">
        <x:v>1091</x:v>
      </x:c>
      <x:c r="B12" s="1015">
        <x:v>58321.723426099401</x:v>
      </x:c>
      <x:c r="C12" s="1015">
        <x:v>23928.810548758021</x:v>
      </x:c>
      <x:c r="D12" s="1021">
        <x:f t="shared" si="0"/>
        <x:v>0.41028983958402199</x:v>
      </x:c>
      <x:c r="E12" s="1015"/>
      <x:c r="F12" s="1015"/>
      <x:c r="G12" s="1013"/>
    </x:row>
    <x:row r="13" spans="1:7" ht="16.5">
      <x:c r="A13" s="1013" t="s">
        <x:v>1092</x:v>
      </x:c>
      <x:c r="B13" s="1015">
        <x:v>709796.20963818126</x:v>
      </x:c>
      <x:c r="C13" s="1015">
        <x:v>272899.70290785184</x:v>
      </x:c>
      <x:c r="D13" s="1021">
        <x:f t="shared" si="0"/>
        <x:v>0.38447613442027606</x:v>
      </x:c>
      <x:c r="E13" s="1015"/>
      <x:c r="F13" s="1015"/>
      <x:c r="G13" s="1013"/>
    </x:row>
    <x:row r="14" spans="1:7" ht="16.5">
      <x:c r="A14" s="1013" t="s">
        <x:v>1084</x:v>
      </x:c>
      <x:c r="B14" s="1015">
        <x:f>SUM(B4:B13)</x:f>
        <x:v>18611473.980000272</x:v>
      </x:c>
      <x:c r="C14" s="1015">
        <x:f>SUM(C4:C13)</x:f>
        <x:v>1029513.9500003241</x:v>
      </x:c>
      <x:c r="D14" s="1021">
        <x:f t="shared" si="0"/>
        <x:v>5.5316088940974305E-2</x:v>
      </x:c>
      <x:c r="E14" s="1015"/>
      <x:c r="F14" s="1015"/>
      <x:c r="G14" s="1013"/>
    </x:row>
    <x:row r="15" spans="1:7">
      <x:c r="C15" s="72"/>
    </x:row>
    <x:row r="18" spans="5:6">
      <x:c r="E18" s="72"/>
      <x:c r="F18" s="72"/>
    </x:row>
    <x:row r="19" spans="5:6">
      <x:c r="E19" s="72"/>
      <x:c r="F19" s="72"/>
    </x:row>
    <x:row r="20" spans="5:6">
      <x:c r="E20" s="72"/>
      <x:c r="F20" s="72"/>
    </x:row>
  </x:sheetData>
  <x:phoneticPr fontId="18" type="noConversion"/>
  <x:pageMargins left="0.7" right="0.7" top="0.75" bottom="0.75" header="0.3" footer="0.3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D52BC79-3CD0-4BED-9EE8-86BF0CD26D23}" mc:Ignorable="x14ac xr xr2 xr3">
  <x:dimension ref="A1:S223"/>
  <x:sheetViews>
    <x:sheetView showGridLines="0" showZeros="0" zoomScale="55" zoomScaleNormal="55" workbookViewId="0">
      <x:pane xSplit="2" ySplit="2" topLeftCell="C155" activePane="bottomRight" state="frozen"/>
      <x:selection activeCell="M25" sqref="M25"/>
      <x:selection pane="topRight" activeCell="M25" sqref="M25"/>
      <x:selection pane="bottomLeft" activeCell="M25" sqref="M25"/>
      <x:selection pane="bottomRight" activeCell="L188" sqref="L188"/>
    </x:sheetView>
  </x:sheetViews>
  <x:sheetFormatPr defaultColWidth="9" defaultRowHeight="17.25"/>
  <x:cols>
    <x:col min="1" max="1" width="5.75" style="854" customWidth="1"/>
    <x:col min="2" max="2" width="52.875" style="864" bestFit="1" customWidth="1"/>
    <x:col min="3" max="3" width="19.5" style="896" bestFit="1" customWidth="1"/>
    <x:col min="4" max="4" width="14.25" style="868" customWidth="1"/>
    <x:col min="5" max="5" width="19.75" style="907" customWidth="1"/>
    <x:col min="6" max="6" width="13.625" style="868" customWidth="1"/>
    <x:col min="7" max="7" width="20.375" style="868" customWidth="1"/>
    <x:col min="8" max="8" width="12.125" style="868" customWidth="1"/>
    <x:col min="9" max="9" width="13.5" style="969" customWidth="1"/>
    <x:col min="10" max="10" width="14.25" style="969" hidden="1" customWidth="1"/>
    <x:col min="11" max="11" width="13.5" style="969" customWidth="1"/>
    <x:col min="12" max="15" width="16.875" style="854" bestFit="1" customWidth="1"/>
    <x:col min="16" max="16" width="14.5" style="854" bestFit="1" customWidth="1"/>
    <x:col min="17" max="18" width="13.875" style="854" bestFit="1" customWidth="1"/>
    <x:col min="19" max="19" width="15.625" style="854" bestFit="1" customWidth="1"/>
    <x:col min="20" max="256" width="9" style="854"/>
    <x:col min="257" max="257" width="5.75" style="854" customWidth="1"/>
    <x:col min="258" max="258" width="52.875" style="854" bestFit="1" customWidth="1"/>
    <x:col min="259" max="259" width="19.5" style="854" bestFit="1" customWidth="1"/>
    <x:col min="260" max="260" width="14.25" style="854" customWidth="1"/>
    <x:col min="261" max="261" width="19.75" style="854" customWidth="1"/>
    <x:col min="262" max="262" width="13.625" style="854" customWidth="1"/>
    <x:col min="263" max="263" width="20.375" style="854" customWidth="1"/>
    <x:col min="264" max="264" width="12.125" style="854" customWidth="1"/>
    <x:col min="265" max="265" width="13.5" style="854" customWidth="1"/>
    <x:col min="266" max="266" width="0" style="854" hidden="1" customWidth="1"/>
    <x:col min="267" max="267" width="13.5" style="854" customWidth="1"/>
    <x:col min="268" max="271" width="16.875" style="854" bestFit="1" customWidth="1"/>
    <x:col min="272" max="272" width="14.5" style="854" bestFit="1" customWidth="1"/>
    <x:col min="273" max="274" width="13.875" style="854" bestFit="1" customWidth="1"/>
    <x:col min="275" max="275" width="15.625" style="854" bestFit="1" customWidth="1"/>
    <x:col min="276" max="512" width="9" style="854"/>
    <x:col min="513" max="513" width="5.75" style="854" customWidth="1"/>
    <x:col min="514" max="514" width="52.875" style="854" bestFit="1" customWidth="1"/>
    <x:col min="515" max="515" width="19.5" style="854" bestFit="1" customWidth="1"/>
    <x:col min="516" max="516" width="14.25" style="854" customWidth="1"/>
    <x:col min="517" max="517" width="19.75" style="854" customWidth="1"/>
    <x:col min="518" max="518" width="13.625" style="854" customWidth="1"/>
    <x:col min="519" max="519" width="20.375" style="854" customWidth="1"/>
    <x:col min="520" max="520" width="12.125" style="854" customWidth="1"/>
    <x:col min="521" max="521" width="13.5" style="854" customWidth="1"/>
    <x:col min="522" max="522" width="0" style="854" hidden="1" customWidth="1"/>
    <x:col min="523" max="523" width="13.5" style="854" customWidth="1"/>
    <x:col min="524" max="527" width="16.875" style="854" bestFit="1" customWidth="1"/>
    <x:col min="528" max="528" width="14.5" style="854" bestFit="1" customWidth="1"/>
    <x:col min="529" max="530" width="13.875" style="854" bestFit="1" customWidth="1"/>
    <x:col min="531" max="531" width="15.625" style="854" bestFit="1" customWidth="1"/>
    <x:col min="532" max="768" width="9" style="854"/>
    <x:col min="769" max="769" width="5.75" style="854" customWidth="1"/>
    <x:col min="770" max="770" width="52.875" style="854" bestFit="1" customWidth="1"/>
    <x:col min="771" max="771" width="19.5" style="854" bestFit="1" customWidth="1"/>
    <x:col min="772" max="772" width="14.25" style="854" customWidth="1"/>
    <x:col min="773" max="773" width="19.75" style="854" customWidth="1"/>
    <x:col min="774" max="774" width="13.625" style="854" customWidth="1"/>
    <x:col min="775" max="775" width="20.375" style="854" customWidth="1"/>
    <x:col min="776" max="776" width="12.125" style="854" customWidth="1"/>
    <x:col min="777" max="777" width="13.5" style="854" customWidth="1"/>
    <x:col min="778" max="778" width="0" style="854" hidden="1" customWidth="1"/>
    <x:col min="779" max="779" width="13.5" style="854" customWidth="1"/>
    <x:col min="780" max="783" width="16.875" style="854" bestFit="1" customWidth="1"/>
    <x:col min="784" max="784" width="14.5" style="854" bestFit="1" customWidth="1"/>
    <x:col min="785" max="786" width="13.875" style="854" bestFit="1" customWidth="1"/>
    <x:col min="787" max="787" width="15.625" style="854" bestFit="1" customWidth="1"/>
    <x:col min="788" max="1024" width="9" style="854"/>
    <x:col min="1025" max="1025" width="5.75" style="854" customWidth="1"/>
    <x:col min="1026" max="1026" width="52.875" style="854" bestFit="1" customWidth="1"/>
    <x:col min="1027" max="1027" width="19.5" style="854" bestFit="1" customWidth="1"/>
    <x:col min="1028" max="1028" width="14.25" style="854" customWidth="1"/>
    <x:col min="1029" max="1029" width="19.75" style="854" customWidth="1"/>
    <x:col min="1030" max="1030" width="13.625" style="854" customWidth="1"/>
    <x:col min="1031" max="1031" width="20.375" style="854" customWidth="1"/>
    <x:col min="1032" max="1032" width="12.125" style="854" customWidth="1"/>
    <x:col min="1033" max="1033" width="13.5" style="854" customWidth="1"/>
    <x:col min="1034" max="1034" width="0" style="854" hidden="1" customWidth="1"/>
    <x:col min="1035" max="1035" width="13.5" style="854" customWidth="1"/>
    <x:col min="1036" max="1039" width="16.875" style="854" bestFit="1" customWidth="1"/>
    <x:col min="1040" max="1040" width="14.5" style="854" bestFit="1" customWidth="1"/>
    <x:col min="1041" max="1042" width="13.875" style="854" bestFit="1" customWidth="1"/>
    <x:col min="1043" max="1043" width="15.625" style="854" bestFit="1" customWidth="1"/>
    <x:col min="1044" max="1280" width="9" style="854"/>
    <x:col min="1281" max="1281" width="5.75" style="854" customWidth="1"/>
    <x:col min="1282" max="1282" width="52.875" style="854" bestFit="1" customWidth="1"/>
    <x:col min="1283" max="1283" width="19.5" style="854" bestFit="1" customWidth="1"/>
    <x:col min="1284" max="1284" width="14.25" style="854" customWidth="1"/>
    <x:col min="1285" max="1285" width="19.75" style="854" customWidth="1"/>
    <x:col min="1286" max="1286" width="13.625" style="854" customWidth="1"/>
    <x:col min="1287" max="1287" width="20.375" style="854" customWidth="1"/>
    <x:col min="1288" max="1288" width="12.125" style="854" customWidth="1"/>
    <x:col min="1289" max="1289" width="13.5" style="854" customWidth="1"/>
    <x:col min="1290" max="1290" width="0" style="854" hidden="1" customWidth="1"/>
    <x:col min="1291" max="1291" width="13.5" style="854" customWidth="1"/>
    <x:col min="1292" max="1295" width="16.875" style="854" bestFit="1" customWidth="1"/>
    <x:col min="1296" max="1296" width="14.5" style="854" bestFit="1" customWidth="1"/>
    <x:col min="1297" max="1298" width="13.875" style="854" bestFit="1" customWidth="1"/>
    <x:col min="1299" max="1299" width="15.625" style="854" bestFit="1" customWidth="1"/>
    <x:col min="1300" max="1536" width="9" style="854"/>
    <x:col min="1537" max="1537" width="5.75" style="854" customWidth="1"/>
    <x:col min="1538" max="1538" width="52.875" style="854" bestFit="1" customWidth="1"/>
    <x:col min="1539" max="1539" width="19.5" style="854" bestFit="1" customWidth="1"/>
    <x:col min="1540" max="1540" width="14.25" style="854" customWidth="1"/>
    <x:col min="1541" max="1541" width="19.75" style="854" customWidth="1"/>
    <x:col min="1542" max="1542" width="13.625" style="854" customWidth="1"/>
    <x:col min="1543" max="1543" width="20.375" style="854" customWidth="1"/>
    <x:col min="1544" max="1544" width="12.125" style="854" customWidth="1"/>
    <x:col min="1545" max="1545" width="13.5" style="854" customWidth="1"/>
    <x:col min="1546" max="1546" width="0" style="854" hidden="1" customWidth="1"/>
    <x:col min="1547" max="1547" width="13.5" style="854" customWidth="1"/>
    <x:col min="1548" max="1551" width="16.875" style="854" bestFit="1" customWidth="1"/>
    <x:col min="1552" max="1552" width="14.5" style="854" bestFit="1" customWidth="1"/>
    <x:col min="1553" max="1554" width="13.875" style="854" bestFit="1" customWidth="1"/>
    <x:col min="1555" max="1555" width="15.625" style="854" bestFit="1" customWidth="1"/>
    <x:col min="1556" max="1792" width="9" style="854"/>
    <x:col min="1793" max="1793" width="5.75" style="854" customWidth="1"/>
    <x:col min="1794" max="1794" width="52.875" style="854" bestFit="1" customWidth="1"/>
    <x:col min="1795" max="1795" width="19.5" style="854" bestFit="1" customWidth="1"/>
    <x:col min="1796" max="1796" width="14.25" style="854" customWidth="1"/>
    <x:col min="1797" max="1797" width="19.75" style="854" customWidth="1"/>
    <x:col min="1798" max="1798" width="13.625" style="854" customWidth="1"/>
    <x:col min="1799" max="1799" width="20.375" style="854" customWidth="1"/>
    <x:col min="1800" max="1800" width="12.125" style="854" customWidth="1"/>
    <x:col min="1801" max="1801" width="13.5" style="854" customWidth="1"/>
    <x:col min="1802" max="1802" width="0" style="854" hidden="1" customWidth="1"/>
    <x:col min="1803" max="1803" width="13.5" style="854" customWidth="1"/>
    <x:col min="1804" max="1807" width="16.875" style="854" bestFit="1" customWidth="1"/>
    <x:col min="1808" max="1808" width="14.5" style="854" bestFit="1" customWidth="1"/>
    <x:col min="1809" max="1810" width="13.875" style="854" bestFit="1" customWidth="1"/>
    <x:col min="1811" max="1811" width="15.625" style="854" bestFit="1" customWidth="1"/>
    <x:col min="1812" max="2048" width="9" style="854"/>
    <x:col min="2049" max="2049" width="5.75" style="854" customWidth="1"/>
    <x:col min="2050" max="2050" width="52.875" style="854" bestFit="1" customWidth="1"/>
    <x:col min="2051" max="2051" width="19.5" style="854" bestFit="1" customWidth="1"/>
    <x:col min="2052" max="2052" width="14.25" style="854" customWidth="1"/>
    <x:col min="2053" max="2053" width="19.75" style="854" customWidth="1"/>
    <x:col min="2054" max="2054" width="13.625" style="854" customWidth="1"/>
    <x:col min="2055" max="2055" width="20.375" style="854" customWidth="1"/>
    <x:col min="2056" max="2056" width="12.125" style="854" customWidth="1"/>
    <x:col min="2057" max="2057" width="13.5" style="854" customWidth="1"/>
    <x:col min="2058" max="2058" width="0" style="854" hidden="1" customWidth="1"/>
    <x:col min="2059" max="2059" width="13.5" style="854" customWidth="1"/>
    <x:col min="2060" max="2063" width="16.875" style="854" bestFit="1" customWidth="1"/>
    <x:col min="2064" max="2064" width="14.5" style="854" bestFit="1" customWidth="1"/>
    <x:col min="2065" max="2066" width="13.875" style="854" bestFit="1" customWidth="1"/>
    <x:col min="2067" max="2067" width="15.625" style="854" bestFit="1" customWidth="1"/>
    <x:col min="2068" max="2304" width="9" style="854"/>
    <x:col min="2305" max="2305" width="5.75" style="854" customWidth="1"/>
    <x:col min="2306" max="2306" width="52.875" style="854" bestFit="1" customWidth="1"/>
    <x:col min="2307" max="2307" width="19.5" style="854" bestFit="1" customWidth="1"/>
    <x:col min="2308" max="2308" width="14.25" style="854" customWidth="1"/>
    <x:col min="2309" max="2309" width="19.75" style="854" customWidth="1"/>
    <x:col min="2310" max="2310" width="13.625" style="854" customWidth="1"/>
    <x:col min="2311" max="2311" width="20.375" style="854" customWidth="1"/>
    <x:col min="2312" max="2312" width="12.125" style="854" customWidth="1"/>
    <x:col min="2313" max="2313" width="13.5" style="854" customWidth="1"/>
    <x:col min="2314" max="2314" width="0" style="854" hidden="1" customWidth="1"/>
    <x:col min="2315" max="2315" width="13.5" style="854" customWidth="1"/>
    <x:col min="2316" max="2319" width="16.875" style="854" bestFit="1" customWidth="1"/>
    <x:col min="2320" max="2320" width="14.5" style="854" bestFit="1" customWidth="1"/>
    <x:col min="2321" max="2322" width="13.875" style="854" bestFit="1" customWidth="1"/>
    <x:col min="2323" max="2323" width="15.625" style="854" bestFit="1" customWidth="1"/>
    <x:col min="2324" max="2560" width="9" style="854"/>
    <x:col min="2561" max="2561" width="5.75" style="854" customWidth="1"/>
    <x:col min="2562" max="2562" width="52.875" style="854" bestFit="1" customWidth="1"/>
    <x:col min="2563" max="2563" width="19.5" style="854" bestFit="1" customWidth="1"/>
    <x:col min="2564" max="2564" width="14.25" style="854" customWidth="1"/>
    <x:col min="2565" max="2565" width="19.75" style="854" customWidth="1"/>
    <x:col min="2566" max="2566" width="13.625" style="854" customWidth="1"/>
    <x:col min="2567" max="2567" width="20.375" style="854" customWidth="1"/>
    <x:col min="2568" max="2568" width="12.125" style="854" customWidth="1"/>
    <x:col min="2569" max="2569" width="13.5" style="854" customWidth="1"/>
    <x:col min="2570" max="2570" width="0" style="854" hidden="1" customWidth="1"/>
    <x:col min="2571" max="2571" width="13.5" style="854" customWidth="1"/>
    <x:col min="2572" max="2575" width="16.875" style="854" bestFit="1" customWidth="1"/>
    <x:col min="2576" max="2576" width="14.5" style="854" bestFit="1" customWidth="1"/>
    <x:col min="2577" max="2578" width="13.875" style="854" bestFit="1" customWidth="1"/>
    <x:col min="2579" max="2579" width="15.625" style="854" bestFit="1" customWidth="1"/>
    <x:col min="2580" max="2816" width="9" style="854"/>
    <x:col min="2817" max="2817" width="5.75" style="854" customWidth="1"/>
    <x:col min="2818" max="2818" width="52.875" style="854" bestFit="1" customWidth="1"/>
    <x:col min="2819" max="2819" width="19.5" style="854" bestFit="1" customWidth="1"/>
    <x:col min="2820" max="2820" width="14.25" style="854" customWidth="1"/>
    <x:col min="2821" max="2821" width="19.75" style="854" customWidth="1"/>
    <x:col min="2822" max="2822" width="13.625" style="854" customWidth="1"/>
    <x:col min="2823" max="2823" width="20.375" style="854" customWidth="1"/>
    <x:col min="2824" max="2824" width="12.125" style="854" customWidth="1"/>
    <x:col min="2825" max="2825" width="13.5" style="854" customWidth="1"/>
    <x:col min="2826" max="2826" width="0" style="854" hidden="1" customWidth="1"/>
    <x:col min="2827" max="2827" width="13.5" style="854" customWidth="1"/>
    <x:col min="2828" max="2831" width="16.875" style="854" bestFit="1" customWidth="1"/>
    <x:col min="2832" max="2832" width="14.5" style="854" bestFit="1" customWidth="1"/>
    <x:col min="2833" max="2834" width="13.875" style="854" bestFit="1" customWidth="1"/>
    <x:col min="2835" max="2835" width="15.625" style="854" bestFit="1" customWidth="1"/>
    <x:col min="2836" max="3072" width="9" style="854"/>
    <x:col min="3073" max="3073" width="5.75" style="854" customWidth="1"/>
    <x:col min="3074" max="3074" width="52.875" style="854" bestFit="1" customWidth="1"/>
    <x:col min="3075" max="3075" width="19.5" style="854" bestFit="1" customWidth="1"/>
    <x:col min="3076" max="3076" width="14.25" style="854" customWidth="1"/>
    <x:col min="3077" max="3077" width="19.75" style="854" customWidth="1"/>
    <x:col min="3078" max="3078" width="13.625" style="854" customWidth="1"/>
    <x:col min="3079" max="3079" width="20.375" style="854" customWidth="1"/>
    <x:col min="3080" max="3080" width="12.125" style="854" customWidth="1"/>
    <x:col min="3081" max="3081" width="13.5" style="854" customWidth="1"/>
    <x:col min="3082" max="3082" width="0" style="854" hidden="1" customWidth="1"/>
    <x:col min="3083" max="3083" width="13.5" style="854" customWidth="1"/>
    <x:col min="3084" max="3087" width="16.875" style="854" bestFit="1" customWidth="1"/>
    <x:col min="3088" max="3088" width="14.5" style="854" bestFit="1" customWidth="1"/>
    <x:col min="3089" max="3090" width="13.875" style="854" bestFit="1" customWidth="1"/>
    <x:col min="3091" max="3091" width="15.625" style="854" bestFit="1" customWidth="1"/>
    <x:col min="3092" max="3328" width="9" style="854"/>
    <x:col min="3329" max="3329" width="5.75" style="854" customWidth="1"/>
    <x:col min="3330" max="3330" width="52.875" style="854" bestFit="1" customWidth="1"/>
    <x:col min="3331" max="3331" width="19.5" style="854" bestFit="1" customWidth="1"/>
    <x:col min="3332" max="3332" width="14.25" style="854" customWidth="1"/>
    <x:col min="3333" max="3333" width="19.75" style="854" customWidth="1"/>
    <x:col min="3334" max="3334" width="13.625" style="854" customWidth="1"/>
    <x:col min="3335" max="3335" width="20.375" style="854" customWidth="1"/>
    <x:col min="3336" max="3336" width="12.125" style="854" customWidth="1"/>
    <x:col min="3337" max="3337" width="13.5" style="854" customWidth="1"/>
    <x:col min="3338" max="3338" width="0" style="854" hidden="1" customWidth="1"/>
    <x:col min="3339" max="3339" width="13.5" style="854" customWidth="1"/>
    <x:col min="3340" max="3343" width="16.875" style="854" bestFit="1" customWidth="1"/>
    <x:col min="3344" max="3344" width="14.5" style="854" bestFit="1" customWidth="1"/>
    <x:col min="3345" max="3346" width="13.875" style="854" bestFit="1" customWidth="1"/>
    <x:col min="3347" max="3347" width="15.625" style="854" bestFit="1" customWidth="1"/>
    <x:col min="3348" max="3584" width="9" style="854"/>
    <x:col min="3585" max="3585" width="5.75" style="854" customWidth="1"/>
    <x:col min="3586" max="3586" width="52.875" style="854" bestFit="1" customWidth="1"/>
    <x:col min="3587" max="3587" width="19.5" style="854" bestFit="1" customWidth="1"/>
    <x:col min="3588" max="3588" width="14.25" style="854" customWidth="1"/>
    <x:col min="3589" max="3589" width="19.75" style="854" customWidth="1"/>
    <x:col min="3590" max="3590" width="13.625" style="854" customWidth="1"/>
    <x:col min="3591" max="3591" width="20.375" style="854" customWidth="1"/>
    <x:col min="3592" max="3592" width="12.125" style="854" customWidth="1"/>
    <x:col min="3593" max="3593" width="13.5" style="854" customWidth="1"/>
    <x:col min="3594" max="3594" width="0" style="854" hidden="1" customWidth="1"/>
    <x:col min="3595" max="3595" width="13.5" style="854" customWidth="1"/>
    <x:col min="3596" max="3599" width="16.875" style="854" bestFit="1" customWidth="1"/>
    <x:col min="3600" max="3600" width="14.5" style="854" bestFit="1" customWidth="1"/>
    <x:col min="3601" max="3602" width="13.875" style="854" bestFit="1" customWidth="1"/>
    <x:col min="3603" max="3603" width="15.625" style="854" bestFit="1" customWidth="1"/>
    <x:col min="3604" max="3840" width="9" style="854"/>
    <x:col min="3841" max="3841" width="5.75" style="854" customWidth="1"/>
    <x:col min="3842" max="3842" width="52.875" style="854" bestFit="1" customWidth="1"/>
    <x:col min="3843" max="3843" width="19.5" style="854" bestFit="1" customWidth="1"/>
    <x:col min="3844" max="3844" width="14.25" style="854" customWidth="1"/>
    <x:col min="3845" max="3845" width="19.75" style="854" customWidth="1"/>
    <x:col min="3846" max="3846" width="13.625" style="854" customWidth="1"/>
    <x:col min="3847" max="3847" width="20.375" style="854" customWidth="1"/>
    <x:col min="3848" max="3848" width="12.125" style="854" customWidth="1"/>
    <x:col min="3849" max="3849" width="13.5" style="854" customWidth="1"/>
    <x:col min="3850" max="3850" width="0" style="854" hidden="1" customWidth="1"/>
    <x:col min="3851" max="3851" width="13.5" style="854" customWidth="1"/>
    <x:col min="3852" max="3855" width="16.875" style="854" bestFit="1" customWidth="1"/>
    <x:col min="3856" max="3856" width="14.5" style="854" bestFit="1" customWidth="1"/>
    <x:col min="3857" max="3858" width="13.875" style="854" bestFit="1" customWidth="1"/>
    <x:col min="3859" max="3859" width="15.625" style="854" bestFit="1" customWidth="1"/>
    <x:col min="3860" max="4096" width="9" style="854"/>
    <x:col min="4097" max="4097" width="5.75" style="854" customWidth="1"/>
    <x:col min="4098" max="4098" width="52.875" style="854" bestFit="1" customWidth="1"/>
    <x:col min="4099" max="4099" width="19.5" style="854" bestFit="1" customWidth="1"/>
    <x:col min="4100" max="4100" width="14.25" style="854" customWidth="1"/>
    <x:col min="4101" max="4101" width="19.75" style="854" customWidth="1"/>
    <x:col min="4102" max="4102" width="13.625" style="854" customWidth="1"/>
    <x:col min="4103" max="4103" width="20.375" style="854" customWidth="1"/>
    <x:col min="4104" max="4104" width="12.125" style="854" customWidth="1"/>
    <x:col min="4105" max="4105" width="13.5" style="854" customWidth="1"/>
    <x:col min="4106" max="4106" width="0" style="854" hidden="1" customWidth="1"/>
    <x:col min="4107" max="4107" width="13.5" style="854" customWidth="1"/>
    <x:col min="4108" max="4111" width="16.875" style="854" bestFit="1" customWidth="1"/>
    <x:col min="4112" max="4112" width="14.5" style="854" bestFit="1" customWidth="1"/>
    <x:col min="4113" max="4114" width="13.875" style="854" bestFit="1" customWidth="1"/>
    <x:col min="4115" max="4115" width="15.625" style="854" bestFit="1" customWidth="1"/>
    <x:col min="4116" max="4352" width="9" style="854"/>
    <x:col min="4353" max="4353" width="5.75" style="854" customWidth="1"/>
    <x:col min="4354" max="4354" width="52.875" style="854" bestFit="1" customWidth="1"/>
    <x:col min="4355" max="4355" width="19.5" style="854" bestFit="1" customWidth="1"/>
    <x:col min="4356" max="4356" width="14.25" style="854" customWidth="1"/>
    <x:col min="4357" max="4357" width="19.75" style="854" customWidth="1"/>
    <x:col min="4358" max="4358" width="13.625" style="854" customWidth="1"/>
    <x:col min="4359" max="4359" width="20.375" style="854" customWidth="1"/>
    <x:col min="4360" max="4360" width="12.125" style="854" customWidth="1"/>
    <x:col min="4361" max="4361" width="13.5" style="854" customWidth="1"/>
    <x:col min="4362" max="4362" width="0" style="854" hidden="1" customWidth="1"/>
    <x:col min="4363" max="4363" width="13.5" style="854" customWidth="1"/>
    <x:col min="4364" max="4367" width="16.875" style="854" bestFit="1" customWidth="1"/>
    <x:col min="4368" max="4368" width="14.5" style="854" bestFit="1" customWidth="1"/>
    <x:col min="4369" max="4370" width="13.875" style="854" bestFit="1" customWidth="1"/>
    <x:col min="4371" max="4371" width="15.625" style="854" bestFit="1" customWidth="1"/>
    <x:col min="4372" max="4608" width="9" style="854"/>
    <x:col min="4609" max="4609" width="5.75" style="854" customWidth="1"/>
    <x:col min="4610" max="4610" width="52.875" style="854" bestFit="1" customWidth="1"/>
    <x:col min="4611" max="4611" width="19.5" style="854" bestFit="1" customWidth="1"/>
    <x:col min="4612" max="4612" width="14.25" style="854" customWidth="1"/>
    <x:col min="4613" max="4613" width="19.75" style="854" customWidth="1"/>
    <x:col min="4614" max="4614" width="13.625" style="854" customWidth="1"/>
    <x:col min="4615" max="4615" width="20.375" style="854" customWidth="1"/>
    <x:col min="4616" max="4616" width="12.125" style="854" customWidth="1"/>
    <x:col min="4617" max="4617" width="13.5" style="854" customWidth="1"/>
    <x:col min="4618" max="4618" width="0" style="854" hidden="1" customWidth="1"/>
    <x:col min="4619" max="4619" width="13.5" style="854" customWidth="1"/>
    <x:col min="4620" max="4623" width="16.875" style="854" bestFit="1" customWidth="1"/>
    <x:col min="4624" max="4624" width="14.5" style="854" bestFit="1" customWidth="1"/>
    <x:col min="4625" max="4626" width="13.875" style="854" bestFit="1" customWidth="1"/>
    <x:col min="4627" max="4627" width="15.625" style="854" bestFit="1" customWidth="1"/>
    <x:col min="4628" max="4864" width="9" style="854"/>
    <x:col min="4865" max="4865" width="5.75" style="854" customWidth="1"/>
    <x:col min="4866" max="4866" width="52.875" style="854" bestFit="1" customWidth="1"/>
    <x:col min="4867" max="4867" width="19.5" style="854" bestFit="1" customWidth="1"/>
    <x:col min="4868" max="4868" width="14.25" style="854" customWidth="1"/>
    <x:col min="4869" max="4869" width="19.75" style="854" customWidth="1"/>
    <x:col min="4870" max="4870" width="13.625" style="854" customWidth="1"/>
    <x:col min="4871" max="4871" width="20.375" style="854" customWidth="1"/>
    <x:col min="4872" max="4872" width="12.125" style="854" customWidth="1"/>
    <x:col min="4873" max="4873" width="13.5" style="854" customWidth="1"/>
    <x:col min="4874" max="4874" width="0" style="854" hidden="1" customWidth="1"/>
    <x:col min="4875" max="4875" width="13.5" style="854" customWidth="1"/>
    <x:col min="4876" max="4879" width="16.875" style="854" bestFit="1" customWidth="1"/>
    <x:col min="4880" max="4880" width="14.5" style="854" bestFit="1" customWidth="1"/>
    <x:col min="4881" max="4882" width="13.875" style="854" bestFit="1" customWidth="1"/>
    <x:col min="4883" max="4883" width="15.625" style="854" bestFit="1" customWidth="1"/>
    <x:col min="4884" max="5120" width="9" style="854"/>
    <x:col min="5121" max="5121" width="5.75" style="854" customWidth="1"/>
    <x:col min="5122" max="5122" width="52.875" style="854" bestFit="1" customWidth="1"/>
    <x:col min="5123" max="5123" width="19.5" style="854" bestFit="1" customWidth="1"/>
    <x:col min="5124" max="5124" width="14.25" style="854" customWidth="1"/>
    <x:col min="5125" max="5125" width="19.75" style="854" customWidth="1"/>
    <x:col min="5126" max="5126" width="13.625" style="854" customWidth="1"/>
    <x:col min="5127" max="5127" width="20.375" style="854" customWidth="1"/>
    <x:col min="5128" max="5128" width="12.125" style="854" customWidth="1"/>
    <x:col min="5129" max="5129" width="13.5" style="854" customWidth="1"/>
    <x:col min="5130" max="5130" width="0" style="854" hidden="1" customWidth="1"/>
    <x:col min="5131" max="5131" width="13.5" style="854" customWidth="1"/>
    <x:col min="5132" max="5135" width="16.875" style="854" bestFit="1" customWidth="1"/>
    <x:col min="5136" max="5136" width="14.5" style="854" bestFit="1" customWidth="1"/>
    <x:col min="5137" max="5138" width="13.875" style="854" bestFit="1" customWidth="1"/>
    <x:col min="5139" max="5139" width="15.625" style="854" bestFit="1" customWidth="1"/>
    <x:col min="5140" max="5376" width="9" style="854"/>
    <x:col min="5377" max="5377" width="5.75" style="854" customWidth="1"/>
    <x:col min="5378" max="5378" width="52.875" style="854" bestFit="1" customWidth="1"/>
    <x:col min="5379" max="5379" width="19.5" style="854" bestFit="1" customWidth="1"/>
    <x:col min="5380" max="5380" width="14.25" style="854" customWidth="1"/>
    <x:col min="5381" max="5381" width="19.75" style="854" customWidth="1"/>
    <x:col min="5382" max="5382" width="13.625" style="854" customWidth="1"/>
    <x:col min="5383" max="5383" width="20.375" style="854" customWidth="1"/>
    <x:col min="5384" max="5384" width="12.125" style="854" customWidth="1"/>
    <x:col min="5385" max="5385" width="13.5" style="854" customWidth="1"/>
    <x:col min="5386" max="5386" width="0" style="854" hidden="1" customWidth="1"/>
    <x:col min="5387" max="5387" width="13.5" style="854" customWidth="1"/>
    <x:col min="5388" max="5391" width="16.875" style="854" bestFit="1" customWidth="1"/>
    <x:col min="5392" max="5392" width="14.5" style="854" bestFit="1" customWidth="1"/>
    <x:col min="5393" max="5394" width="13.875" style="854" bestFit="1" customWidth="1"/>
    <x:col min="5395" max="5395" width="15.625" style="854" bestFit="1" customWidth="1"/>
    <x:col min="5396" max="5632" width="9" style="854"/>
    <x:col min="5633" max="5633" width="5.75" style="854" customWidth="1"/>
    <x:col min="5634" max="5634" width="52.875" style="854" bestFit="1" customWidth="1"/>
    <x:col min="5635" max="5635" width="19.5" style="854" bestFit="1" customWidth="1"/>
    <x:col min="5636" max="5636" width="14.25" style="854" customWidth="1"/>
    <x:col min="5637" max="5637" width="19.75" style="854" customWidth="1"/>
    <x:col min="5638" max="5638" width="13.625" style="854" customWidth="1"/>
    <x:col min="5639" max="5639" width="20.375" style="854" customWidth="1"/>
    <x:col min="5640" max="5640" width="12.125" style="854" customWidth="1"/>
    <x:col min="5641" max="5641" width="13.5" style="854" customWidth="1"/>
    <x:col min="5642" max="5642" width="0" style="854" hidden="1" customWidth="1"/>
    <x:col min="5643" max="5643" width="13.5" style="854" customWidth="1"/>
    <x:col min="5644" max="5647" width="16.875" style="854" bestFit="1" customWidth="1"/>
    <x:col min="5648" max="5648" width="14.5" style="854" bestFit="1" customWidth="1"/>
    <x:col min="5649" max="5650" width="13.875" style="854" bestFit="1" customWidth="1"/>
    <x:col min="5651" max="5651" width="15.625" style="854" bestFit="1" customWidth="1"/>
    <x:col min="5652" max="5888" width="9" style="854"/>
    <x:col min="5889" max="5889" width="5.75" style="854" customWidth="1"/>
    <x:col min="5890" max="5890" width="52.875" style="854" bestFit="1" customWidth="1"/>
    <x:col min="5891" max="5891" width="19.5" style="854" bestFit="1" customWidth="1"/>
    <x:col min="5892" max="5892" width="14.25" style="854" customWidth="1"/>
    <x:col min="5893" max="5893" width="19.75" style="854" customWidth="1"/>
    <x:col min="5894" max="5894" width="13.625" style="854" customWidth="1"/>
    <x:col min="5895" max="5895" width="20.375" style="854" customWidth="1"/>
    <x:col min="5896" max="5896" width="12.125" style="854" customWidth="1"/>
    <x:col min="5897" max="5897" width="13.5" style="854" customWidth="1"/>
    <x:col min="5898" max="5898" width="0" style="854" hidden="1" customWidth="1"/>
    <x:col min="5899" max="5899" width="13.5" style="854" customWidth="1"/>
    <x:col min="5900" max="5903" width="16.875" style="854" bestFit="1" customWidth="1"/>
    <x:col min="5904" max="5904" width="14.5" style="854" bestFit="1" customWidth="1"/>
    <x:col min="5905" max="5906" width="13.875" style="854" bestFit="1" customWidth="1"/>
    <x:col min="5907" max="5907" width="15.625" style="854" bestFit="1" customWidth="1"/>
    <x:col min="5908" max="6144" width="9" style="854"/>
    <x:col min="6145" max="6145" width="5.75" style="854" customWidth="1"/>
    <x:col min="6146" max="6146" width="52.875" style="854" bestFit="1" customWidth="1"/>
    <x:col min="6147" max="6147" width="19.5" style="854" bestFit="1" customWidth="1"/>
    <x:col min="6148" max="6148" width="14.25" style="854" customWidth="1"/>
    <x:col min="6149" max="6149" width="19.75" style="854" customWidth="1"/>
    <x:col min="6150" max="6150" width="13.625" style="854" customWidth="1"/>
    <x:col min="6151" max="6151" width="20.375" style="854" customWidth="1"/>
    <x:col min="6152" max="6152" width="12.125" style="854" customWidth="1"/>
    <x:col min="6153" max="6153" width="13.5" style="854" customWidth="1"/>
    <x:col min="6154" max="6154" width="0" style="854" hidden="1" customWidth="1"/>
    <x:col min="6155" max="6155" width="13.5" style="854" customWidth="1"/>
    <x:col min="6156" max="6159" width="16.875" style="854" bestFit="1" customWidth="1"/>
    <x:col min="6160" max="6160" width="14.5" style="854" bestFit="1" customWidth="1"/>
    <x:col min="6161" max="6162" width="13.875" style="854" bestFit="1" customWidth="1"/>
    <x:col min="6163" max="6163" width="15.625" style="854" bestFit="1" customWidth="1"/>
    <x:col min="6164" max="6400" width="9" style="854"/>
    <x:col min="6401" max="6401" width="5.75" style="854" customWidth="1"/>
    <x:col min="6402" max="6402" width="52.875" style="854" bestFit="1" customWidth="1"/>
    <x:col min="6403" max="6403" width="19.5" style="854" bestFit="1" customWidth="1"/>
    <x:col min="6404" max="6404" width="14.25" style="854" customWidth="1"/>
    <x:col min="6405" max="6405" width="19.75" style="854" customWidth="1"/>
    <x:col min="6406" max="6406" width="13.625" style="854" customWidth="1"/>
    <x:col min="6407" max="6407" width="20.375" style="854" customWidth="1"/>
    <x:col min="6408" max="6408" width="12.125" style="854" customWidth="1"/>
    <x:col min="6409" max="6409" width="13.5" style="854" customWidth="1"/>
    <x:col min="6410" max="6410" width="0" style="854" hidden="1" customWidth="1"/>
    <x:col min="6411" max="6411" width="13.5" style="854" customWidth="1"/>
    <x:col min="6412" max="6415" width="16.875" style="854" bestFit="1" customWidth="1"/>
    <x:col min="6416" max="6416" width="14.5" style="854" bestFit="1" customWidth="1"/>
    <x:col min="6417" max="6418" width="13.875" style="854" bestFit="1" customWidth="1"/>
    <x:col min="6419" max="6419" width="15.625" style="854" bestFit="1" customWidth="1"/>
    <x:col min="6420" max="6656" width="9" style="854"/>
    <x:col min="6657" max="6657" width="5.75" style="854" customWidth="1"/>
    <x:col min="6658" max="6658" width="52.875" style="854" bestFit="1" customWidth="1"/>
    <x:col min="6659" max="6659" width="19.5" style="854" bestFit="1" customWidth="1"/>
    <x:col min="6660" max="6660" width="14.25" style="854" customWidth="1"/>
    <x:col min="6661" max="6661" width="19.75" style="854" customWidth="1"/>
    <x:col min="6662" max="6662" width="13.625" style="854" customWidth="1"/>
    <x:col min="6663" max="6663" width="20.375" style="854" customWidth="1"/>
    <x:col min="6664" max="6664" width="12.125" style="854" customWidth="1"/>
    <x:col min="6665" max="6665" width="13.5" style="854" customWidth="1"/>
    <x:col min="6666" max="6666" width="0" style="854" hidden="1" customWidth="1"/>
    <x:col min="6667" max="6667" width="13.5" style="854" customWidth="1"/>
    <x:col min="6668" max="6671" width="16.875" style="854" bestFit="1" customWidth="1"/>
    <x:col min="6672" max="6672" width="14.5" style="854" bestFit="1" customWidth="1"/>
    <x:col min="6673" max="6674" width="13.875" style="854" bestFit="1" customWidth="1"/>
    <x:col min="6675" max="6675" width="15.625" style="854" bestFit="1" customWidth="1"/>
    <x:col min="6676" max="6912" width="9" style="854"/>
    <x:col min="6913" max="6913" width="5.75" style="854" customWidth="1"/>
    <x:col min="6914" max="6914" width="52.875" style="854" bestFit="1" customWidth="1"/>
    <x:col min="6915" max="6915" width="19.5" style="854" bestFit="1" customWidth="1"/>
    <x:col min="6916" max="6916" width="14.25" style="854" customWidth="1"/>
    <x:col min="6917" max="6917" width="19.75" style="854" customWidth="1"/>
    <x:col min="6918" max="6918" width="13.625" style="854" customWidth="1"/>
    <x:col min="6919" max="6919" width="20.375" style="854" customWidth="1"/>
    <x:col min="6920" max="6920" width="12.125" style="854" customWidth="1"/>
    <x:col min="6921" max="6921" width="13.5" style="854" customWidth="1"/>
    <x:col min="6922" max="6922" width="0" style="854" hidden="1" customWidth="1"/>
    <x:col min="6923" max="6923" width="13.5" style="854" customWidth="1"/>
    <x:col min="6924" max="6927" width="16.875" style="854" bestFit="1" customWidth="1"/>
    <x:col min="6928" max="6928" width="14.5" style="854" bestFit="1" customWidth="1"/>
    <x:col min="6929" max="6930" width="13.875" style="854" bestFit="1" customWidth="1"/>
    <x:col min="6931" max="6931" width="15.625" style="854" bestFit="1" customWidth="1"/>
    <x:col min="6932" max="7168" width="9" style="854"/>
    <x:col min="7169" max="7169" width="5.75" style="854" customWidth="1"/>
    <x:col min="7170" max="7170" width="52.875" style="854" bestFit="1" customWidth="1"/>
    <x:col min="7171" max="7171" width="19.5" style="854" bestFit="1" customWidth="1"/>
    <x:col min="7172" max="7172" width="14.25" style="854" customWidth="1"/>
    <x:col min="7173" max="7173" width="19.75" style="854" customWidth="1"/>
    <x:col min="7174" max="7174" width="13.625" style="854" customWidth="1"/>
    <x:col min="7175" max="7175" width="20.375" style="854" customWidth="1"/>
    <x:col min="7176" max="7176" width="12.125" style="854" customWidth="1"/>
    <x:col min="7177" max="7177" width="13.5" style="854" customWidth="1"/>
    <x:col min="7178" max="7178" width="0" style="854" hidden="1" customWidth="1"/>
    <x:col min="7179" max="7179" width="13.5" style="854" customWidth="1"/>
    <x:col min="7180" max="7183" width="16.875" style="854" bestFit="1" customWidth="1"/>
    <x:col min="7184" max="7184" width="14.5" style="854" bestFit="1" customWidth="1"/>
    <x:col min="7185" max="7186" width="13.875" style="854" bestFit="1" customWidth="1"/>
    <x:col min="7187" max="7187" width="15.625" style="854" bestFit="1" customWidth="1"/>
    <x:col min="7188" max="7424" width="9" style="854"/>
    <x:col min="7425" max="7425" width="5.75" style="854" customWidth="1"/>
    <x:col min="7426" max="7426" width="52.875" style="854" bestFit="1" customWidth="1"/>
    <x:col min="7427" max="7427" width="19.5" style="854" bestFit="1" customWidth="1"/>
    <x:col min="7428" max="7428" width="14.25" style="854" customWidth="1"/>
    <x:col min="7429" max="7429" width="19.75" style="854" customWidth="1"/>
    <x:col min="7430" max="7430" width="13.625" style="854" customWidth="1"/>
    <x:col min="7431" max="7431" width="20.375" style="854" customWidth="1"/>
    <x:col min="7432" max="7432" width="12.125" style="854" customWidth="1"/>
    <x:col min="7433" max="7433" width="13.5" style="854" customWidth="1"/>
    <x:col min="7434" max="7434" width="0" style="854" hidden="1" customWidth="1"/>
    <x:col min="7435" max="7435" width="13.5" style="854" customWidth="1"/>
    <x:col min="7436" max="7439" width="16.875" style="854" bestFit="1" customWidth="1"/>
    <x:col min="7440" max="7440" width="14.5" style="854" bestFit="1" customWidth="1"/>
    <x:col min="7441" max="7442" width="13.875" style="854" bestFit="1" customWidth="1"/>
    <x:col min="7443" max="7443" width="15.625" style="854" bestFit="1" customWidth="1"/>
    <x:col min="7444" max="7680" width="9" style="854"/>
    <x:col min="7681" max="7681" width="5.75" style="854" customWidth="1"/>
    <x:col min="7682" max="7682" width="52.875" style="854" bestFit="1" customWidth="1"/>
    <x:col min="7683" max="7683" width="19.5" style="854" bestFit="1" customWidth="1"/>
    <x:col min="7684" max="7684" width="14.25" style="854" customWidth="1"/>
    <x:col min="7685" max="7685" width="19.75" style="854" customWidth="1"/>
    <x:col min="7686" max="7686" width="13.625" style="854" customWidth="1"/>
    <x:col min="7687" max="7687" width="20.375" style="854" customWidth="1"/>
    <x:col min="7688" max="7688" width="12.125" style="854" customWidth="1"/>
    <x:col min="7689" max="7689" width="13.5" style="854" customWidth="1"/>
    <x:col min="7690" max="7690" width="0" style="854" hidden="1" customWidth="1"/>
    <x:col min="7691" max="7691" width="13.5" style="854" customWidth="1"/>
    <x:col min="7692" max="7695" width="16.875" style="854" bestFit="1" customWidth="1"/>
    <x:col min="7696" max="7696" width="14.5" style="854" bestFit="1" customWidth="1"/>
    <x:col min="7697" max="7698" width="13.875" style="854" bestFit="1" customWidth="1"/>
    <x:col min="7699" max="7699" width="15.625" style="854" bestFit="1" customWidth="1"/>
    <x:col min="7700" max="7936" width="9" style="854"/>
    <x:col min="7937" max="7937" width="5.75" style="854" customWidth="1"/>
    <x:col min="7938" max="7938" width="52.875" style="854" bestFit="1" customWidth="1"/>
    <x:col min="7939" max="7939" width="19.5" style="854" bestFit="1" customWidth="1"/>
    <x:col min="7940" max="7940" width="14.25" style="854" customWidth="1"/>
    <x:col min="7941" max="7941" width="19.75" style="854" customWidth="1"/>
    <x:col min="7942" max="7942" width="13.625" style="854" customWidth="1"/>
    <x:col min="7943" max="7943" width="20.375" style="854" customWidth="1"/>
    <x:col min="7944" max="7944" width="12.125" style="854" customWidth="1"/>
    <x:col min="7945" max="7945" width="13.5" style="854" customWidth="1"/>
    <x:col min="7946" max="7946" width="0" style="854" hidden="1" customWidth="1"/>
    <x:col min="7947" max="7947" width="13.5" style="854" customWidth="1"/>
    <x:col min="7948" max="7951" width="16.875" style="854" bestFit="1" customWidth="1"/>
    <x:col min="7952" max="7952" width="14.5" style="854" bestFit="1" customWidth="1"/>
    <x:col min="7953" max="7954" width="13.875" style="854" bestFit="1" customWidth="1"/>
    <x:col min="7955" max="7955" width="15.625" style="854" bestFit="1" customWidth="1"/>
    <x:col min="7956" max="8192" width="9" style="854"/>
    <x:col min="8193" max="8193" width="5.75" style="854" customWidth="1"/>
    <x:col min="8194" max="8194" width="52.875" style="854" bestFit="1" customWidth="1"/>
    <x:col min="8195" max="8195" width="19.5" style="854" bestFit="1" customWidth="1"/>
    <x:col min="8196" max="8196" width="14.25" style="854" customWidth="1"/>
    <x:col min="8197" max="8197" width="19.75" style="854" customWidth="1"/>
    <x:col min="8198" max="8198" width="13.625" style="854" customWidth="1"/>
    <x:col min="8199" max="8199" width="20.375" style="854" customWidth="1"/>
    <x:col min="8200" max="8200" width="12.125" style="854" customWidth="1"/>
    <x:col min="8201" max="8201" width="13.5" style="854" customWidth="1"/>
    <x:col min="8202" max="8202" width="0" style="854" hidden="1" customWidth="1"/>
    <x:col min="8203" max="8203" width="13.5" style="854" customWidth="1"/>
    <x:col min="8204" max="8207" width="16.875" style="854" bestFit="1" customWidth="1"/>
    <x:col min="8208" max="8208" width="14.5" style="854" bestFit="1" customWidth="1"/>
    <x:col min="8209" max="8210" width="13.875" style="854" bestFit="1" customWidth="1"/>
    <x:col min="8211" max="8211" width="15.625" style="854" bestFit="1" customWidth="1"/>
    <x:col min="8212" max="8448" width="9" style="854"/>
    <x:col min="8449" max="8449" width="5.75" style="854" customWidth="1"/>
    <x:col min="8450" max="8450" width="52.875" style="854" bestFit="1" customWidth="1"/>
    <x:col min="8451" max="8451" width="19.5" style="854" bestFit="1" customWidth="1"/>
    <x:col min="8452" max="8452" width="14.25" style="854" customWidth="1"/>
    <x:col min="8453" max="8453" width="19.75" style="854" customWidth="1"/>
    <x:col min="8454" max="8454" width="13.625" style="854" customWidth="1"/>
    <x:col min="8455" max="8455" width="20.375" style="854" customWidth="1"/>
    <x:col min="8456" max="8456" width="12.125" style="854" customWidth="1"/>
    <x:col min="8457" max="8457" width="13.5" style="854" customWidth="1"/>
    <x:col min="8458" max="8458" width="0" style="854" hidden="1" customWidth="1"/>
    <x:col min="8459" max="8459" width="13.5" style="854" customWidth="1"/>
    <x:col min="8460" max="8463" width="16.875" style="854" bestFit="1" customWidth="1"/>
    <x:col min="8464" max="8464" width="14.5" style="854" bestFit="1" customWidth="1"/>
    <x:col min="8465" max="8466" width="13.875" style="854" bestFit="1" customWidth="1"/>
    <x:col min="8467" max="8467" width="15.625" style="854" bestFit="1" customWidth="1"/>
    <x:col min="8468" max="8704" width="9" style="854"/>
    <x:col min="8705" max="8705" width="5.75" style="854" customWidth="1"/>
    <x:col min="8706" max="8706" width="52.875" style="854" bestFit="1" customWidth="1"/>
    <x:col min="8707" max="8707" width="19.5" style="854" bestFit="1" customWidth="1"/>
    <x:col min="8708" max="8708" width="14.25" style="854" customWidth="1"/>
    <x:col min="8709" max="8709" width="19.75" style="854" customWidth="1"/>
    <x:col min="8710" max="8710" width="13.625" style="854" customWidth="1"/>
    <x:col min="8711" max="8711" width="20.375" style="854" customWidth="1"/>
    <x:col min="8712" max="8712" width="12.125" style="854" customWidth="1"/>
    <x:col min="8713" max="8713" width="13.5" style="854" customWidth="1"/>
    <x:col min="8714" max="8714" width="0" style="854" hidden="1" customWidth="1"/>
    <x:col min="8715" max="8715" width="13.5" style="854" customWidth="1"/>
    <x:col min="8716" max="8719" width="16.875" style="854" bestFit="1" customWidth="1"/>
    <x:col min="8720" max="8720" width="14.5" style="854" bestFit="1" customWidth="1"/>
    <x:col min="8721" max="8722" width="13.875" style="854" bestFit="1" customWidth="1"/>
    <x:col min="8723" max="8723" width="15.625" style="854" bestFit="1" customWidth="1"/>
    <x:col min="8724" max="8960" width="9" style="854"/>
    <x:col min="8961" max="8961" width="5.75" style="854" customWidth="1"/>
    <x:col min="8962" max="8962" width="52.875" style="854" bestFit="1" customWidth="1"/>
    <x:col min="8963" max="8963" width="19.5" style="854" bestFit="1" customWidth="1"/>
    <x:col min="8964" max="8964" width="14.25" style="854" customWidth="1"/>
    <x:col min="8965" max="8965" width="19.75" style="854" customWidth="1"/>
    <x:col min="8966" max="8966" width="13.625" style="854" customWidth="1"/>
    <x:col min="8967" max="8967" width="20.375" style="854" customWidth="1"/>
    <x:col min="8968" max="8968" width="12.125" style="854" customWidth="1"/>
    <x:col min="8969" max="8969" width="13.5" style="854" customWidth="1"/>
    <x:col min="8970" max="8970" width="0" style="854" hidden="1" customWidth="1"/>
    <x:col min="8971" max="8971" width="13.5" style="854" customWidth="1"/>
    <x:col min="8972" max="8975" width="16.875" style="854" bestFit="1" customWidth="1"/>
    <x:col min="8976" max="8976" width="14.5" style="854" bestFit="1" customWidth="1"/>
    <x:col min="8977" max="8978" width="13.875" style="854" bestFit="1" customWidth="1"/>
    <x:col min="8979" max="8979" width="15.625" style="854" bestFit="1" customWidth="1"/>
    <x:col min="8980" max="9216" width="9" style="854"/>
    <x:col min="9217" max="9217" width="5.75" style="854" customWidth="1"/>
    <x:col min="9218" max="9218" width="52.875" style="854" bestFit="1" customWidth="1"/>
    <x:col min="9219" max="9219" width="19.5" style="854" bestFit="1" customWidth="1"/>
    <x:col min="9220" max="9220" width="14.25" style="854" customWidth="1"/>
    <x:col min="9221" max="9221" width="19.75" style="854" customWidth="1"/>
    <x:col min="9222" max="9222" width="13.625" style="854" customWidth="1"/>
    <x:col min="9223" max="9223" width="20.375" style="854" customWidth="1"/>
    <x:col min="9224" max="9224" width="12.125" style="854" customWidth="1"/>
    <x:col min="9225" max="9225" width="13.5" style="854" customWidth="1"/>
    <x:col min="9226" max="9226" width="0" style="854" hidden="1" customWidth="1"/>
    <x:col min="9227" max="9227" width="13.5" style="854" customWidth="1"/>
    <x:col min="9228" max="9231" width="16.875" style="854" bestFit="1" customWidth="1"/>
    <x:col min="9232" max="9232" width="14.5" style="854" bestFit="1" customWidth="1"/>
    <x:col min="9233" max="9234" width="13.875" style="854" bestFit="1" customWidth="1"/>
    <x:col min="9235" max="9235" width="15.625" style="854" bestFit="1" customWidth="1"/>
    <x:col min="9236" max="9472" width="9" style="854"/>
    <x:col min="9473" max="9473" width="5.75" style="854" customWidth="1"/>
    <x:col min="9474" max="9474" width="52.875" style="854" bestFit="1" customWidth="1"/>
    <x:col min="9475" max="9475" width="19.5" style="854" bestFit="1" customWidth="1"/>
    <x:col min="9476" max="9476" width="14.25" style="854" customWidth="1"/>
    <x:col min="9477" max="9477" width="19.75" style="854" customWidth="1"/>
    <x:col min="9478" max="9478" width="13.625" style="854" customWidth="1"/>
    <x:col min="9479" max="9479" width="20.375" style="854" customWidth="1"/>
    <x:col min="9480" max="9480" width="12.125" style="854" customWidth="1"/>
    <x:col min="9481" max="9481" width="13.5" style="854" customWidth="1"/>
    <x:col min="9482" max="9482" width="0" style="854" hidden="1" customWidth="1"/>
    <x:col min="9483" max="9483" width="13.5" style="854" customWidth="1"/>
    <x:col min="9484" max="9487" width="16.875" style="854" bestFit="1" customWidth="1"/>
    <x:col min="9488" max="9488" width="14.5" style="854" bestFit="1" customWidth="1"/>
    <x:col min="9489" max="9490" width="13.875" style="854" bestFit="1" customWidth="1"/>
    <x:col min="9491" max="9491" width="15.625" style="854" bestFit="1" customWidth="1"/>
    <x:col min="9492" max="9728" width="9" style="854"/>
    <x:col min="9729" max="9729" width="5.75" style="854" customWidth="1"/>
    <x:col min="9730" max="9730" width="52.875" style="854" bestFit="1" customWidth="1"/>
    <x:col min="9731" max="9731" width="19.5" style="854" bestFit="1" customWidth="1"/>
    <x:col min="9732" max="9732" width="14.25" style="854" customWidth="1"/>
    <x:col min="9733" max="9733" width="19.75" style="854" customWidth="1"/>
    <x:col min="9734" max="9734" width="13.625" style="854" customWidth="1"/>
    <x:col min="9735" max="9735" width="20.375" style="854" customWidth="1"/>
    <x:col min="9736" max="9736" width="12.125" style="854" customWidth="1"/>
    <x:col min="9737" max="9737" width="13.5" style="854" customWidth="1"/>
    <x:col min="9738" max="9738" width="0" style="854" hidden="1" customWidth="1"/>
    <x:col min="9739" max="9739" width="13.5" style="854" customWidth="1"/>
    <x:col min="9740" max="9743" width="16.875" style="854" bestFit="1" customWidth="1"/>
    <x:col min="9744" max="9744" width="14.5" style="854" bestFit="1" customWidth="1"/>
    <x:col min="9745" max="9746" width="13.875" style="854" bestFit="1" customWidth="1"/>
    <x:col min="9747" max="9747" width="15.625" style="854" bestFit="1" customWidth="1"/>
    <x:col min="9748" max="9984" width="9" style="854"/>
    <x:col min="9985" max="9985" width="5.75" style="854" customWidth="1"/>
    <x:col min="9986" max="9986" width="52.875" style="854" bestFit="1" customWidth="1"/>
    <x:col min="9987" max="9987" width="19.5" style="854" bestFit="1" customWidth="1"/>
    <x:col min="9988" max="9988" width="14.25" style="854" customWidth="1"/>
    <x:col min="9989" max="9989" width="19.75" style="854" customWidth="1"/>
    <x:col min="9990" max="9990" width="13.625" style="854" customWidth="1"/>
    <x:col min="9991" max="9991" width="20.375" style="854" customWidth="1"/>
    <x:col min="9992" max="9992" width="12.125" style="854" customWidth="1"/>
    <x:col min="9993" max="9993" width="13.5" style="854" customWidth="1"/>
    <x:col min="9994" max="9994" width="0" style="854" hidden="1" customWidth="1"/>
    <x:col min="9995" max="9995" width="13.5" style="854" customWidth="1"/>
    <x:col min="9996" max="9999" width="16.875" style="854" bestFit="1" customWidth="1"/>
    <x:col min="10000" max="10000" width="14.5" style="854" bestFit="1" customWidth="1"/>
    <x:col min="10001" max="10002" width="13.875" style="854" bestFit="1" customWidth="1"/>
    <x:col min="10003" max="10003" width="15.625" style="854" bestFit="1" customWidth="1"/>
    <x:col min="10004" max="10240" width="9" style="854"/>
    <x:col min="10241" max="10241" width="5.75" style="854" customWidth="1"/>
    <x:col min="10242" max="10242" width="52.875" style="854" bestFit="1" customWidth="1"/>
    <x:col min="10243" max="10243" width="19.5" style="854" bestFit="1" customWidth="1"/>
    <x:col min="10244" max="10244" width="14.25" style="854" customWidth="1"/>
    <x:col min="10245" max="10245" width="19.75" style="854" customWidth="1"/>
    <x:col min="10246" max="10246" width="13.625" style="854" customWidth="1"/>
    <x:col min="10247" max="10247" width="20.375" style="854" customWidth="1"/>
    <x:col min="10248" max="10248" width="12.125" style="854" customWidth="1"/>
    <x:col min="10249" max="10249" width="13.5" style="854" customWidth="1"/>
    <x:col min="10250" max="10250" width="0" style="854" hidden="1" customWidth="1"/>
    <x:col min="10251" max="10251" width="13.5" style="854" customWidth="1"/>
    <x:col min="10252" max="10255" width="16.875" style="854" bestFit="1" customWidth="1"/>
    <x:col min="10256" max="10256" width="14.5" style="854" bestFit="1" customWidth="1"/>
    <x:col min="10257" max="10258" width="13.875" style="854" bestFit="1" customWidth="1"/>
    <x:col min="10259" max="10259" width="15.625" style="854" bestFit="1" customWidth="1"/>
    <x:col min="10260" max="10496" width="9" style="854"/>
    <x:col min="10497" max="10497" width="5.75" style="854" customWidth="1"/>
    <x:col min="10498" max="10498" width="52.875" style="854" bestFit="1" customWidth="1"/>
    <x:col min="10499" max="10499" width="19.5" style="854" bestFit="1" customWidth="1"/>
    <x:col min="10500" max="10500" width="14.25" style="854" customWidth="1"/>
    <x:col min="10501" max="10501" width="19.75" style="854" customWidth="1"/>
    <x:col min="10502" max="10502" width="13.625" style="854" customWidth="1"/>
    <x:col min="10503" max="10503" width="20.375" style="854" customWidth="1"/>
    <x:col min="10504" max="10504" width="12.125" style="854" customWidth="1"/>
    <x:col min="10505" max="10505" width="13.5" style="854" customWidth="1"/>
    <x:col min="10506" max="10506" width="0" style="854" hidden="1" customWidth="1"/>
    <x:col min="10507" max="10507" width="13.5" style="854" customWidth="1"/>
    <x:col min="10508" max="10511" width="16.875" style="854" bestFit="1" customWidth="1"/>
    <x:col min="10512" max="10512" width="14.5" style="854" bestFit="1" customWidth="1"/>
    <x:col min="10513" max="10514" width="13.875" style="854" bestFit="1" customWidth="1"/>
    <x:col min="10515" max="10515" width="15.625" style="854" bestFit="1" customWidth="1"/>
    <x:col min="10516" max="10752" width="9" style="854"/>
    <x:col min="10753" max="10753" width="5.75" style="854" customWidth="1"/>
    <x:col min="10754" max="10754" width="52.875" style="854" bestFit="1" customWidth="1"/>
    <x:col min="10755" max="10755" width="19.5" style="854" bestFit="1" customWidth="1"/>
    <x:col min="10756" max="10756" width="14.25" style="854" customWidth="1"/>
    <x:col min="10757" max="10757" width="19.75" style="854" customWidth="1"/>
    <x:col min="10758" max="10758" width="13.625" style="854" customWidth="1"/>
    <x:col min="10759" max="10759" width="20.375" style="854" customWidth="1"/>
    <x:col min="10760" max="10760" width="12.125" style="854" customWidth="1"/>
    <x:col min="10761" max="10761" width="13.5" style="854" customWidth="1"/>
    <x:col min="10762" max="10762" width="0" style="854" hidden="1" customWidth="1"/>
    <x:col min="10763" max="10763" width="13.5" style="854" customWidth="1"/>
    <x:col min="10764" max="10767" width="16.875" style="854" bestFit="1" customWidth="1"/>
    <x:col min="10768" max="10768" width="14.5" style="854" bestFit="1" customWidth="1"/>
    <x:col min="10769" max="10770" width="13.875" style="854" bestFit="1" customWidth="1"/>
    <x:col min="10771" max="10771" width="15.625" style="854" bestFit="1" customWidth="1"/>
    <x:col min="10772" max="11008" width="9" style="854"/>
    <x:col min="11009" max="11009" width="5.75" style="854" customWidth="1"/>
    <x:col min="11010" max="11010" width="52.875" style="854" bestFit="1" customWidth="1"/>
    <x:col min="11011" max="11011" width="19.5" style="854" bestFit="1" customWidth="1"/>
    <x:col min="11012" max="11012" width="14.25" style="854" customWidth="1"/>
    <x:col min="11013" max="11013" width="19.75" style="854" customWidth="1"/>
    <x:col min="11014" max="11014" width="13.625" style="854" customWidth="1"/>
    <x:col min="11015" max="11015" width="20.375" style="854" customWidth="1"/>
    <x:col min="11016" max="11016" width="12.125" style="854" customWidth="1"/>
    <x:col min="11017" max="11017" width="13.5" style="854" customWidth="1"/>
    <x:col min="11018" max="11018" width="0" style="854" hidden="1" customWidth="1"/>
    <x:col min="11019" max="11019" width="13.5" style="854" customWidth="1"/>
    <x:col min="11020" max="11023" width="16.875" style="854" bestFit="1" customWidth="1"/>
    <x:col min="11024" max="11024" width="14.5" style="854" bestFit="1" customWidth="1"/>
    <x:col min="11025" max="11026" width="13.875" style="854" bestFit="1" customWidth="1"/>
    <x:col min="11027" max="11027" width="15.625" style="854" bestFit="1" customWidth="1"/>
    <x:col min="11028" max="11264" width="9" style="854"/>
    <x:col min="11265" max="11265" width="5.75" style="854" customWidth="1"/>
    <x:col min="11266" max="11266" width="52.875" style="854" bestFit="1" customWidth="1"/>
    <x:col min="11267" max="11267" width="19.5" style="854" bestFit="1" customWidth="1"/>
    <x:col min="11268" max="11268" width="14.25" style="854" customWidth="1"/>
    <x:col min="11269" max="11269" width="19.75" style="854" customWidth="1"/>
    <x:col min="11270" max="11270" width="13.625" style="854" customWidth="1"/>
    <x:col min="11271" max="11271" width="20.375" style="854" customWidth="1"/>
    <x:col min="11272" max="11272" width="12.125" style="854" customWidth="1"/>
    <x:col min="11273" max="11273" width="13.5" style="854" customWidth="1"/>
    <x:col min="11274" max="11274" width="0" style="854" hidden="1" customWidth="1"/>
    <x:col min="11275" max="11275" width="13.5" style="854" customWidth="1"/>
    <x:col min="11276" max="11279" width="16.875" style="854" bestFit="1" customWidth="1"/>
    <x:col min="11280" max="11280" width="14.5" style="854" bestFit="1" customWidth="1"/>
    <x:col min="11281" max="11282" width="13.875" style="854" bestFit="1" customWidth="1"/>
    <x:col min="11283" max="11283" width="15.625" style="854" bestFit="1" customWidth="1"/>
    <x:col min="11284" max="11520" width="9" style="854"/>
    <x:col min="11521" max="11521" width="5.75" style="854" customWidth="1"/>
    <x:col min="11522" max="11522" width="52.875" style="854" bestFit="1" customWidth="1"/>
    <x:col min="11523" max="11523" width="19.5" style="854" bestFit="1" customWidth="1"/>
    <x:col min="11524" max="11524" width="14.25" style="854" customWidth="1"/>
    <x:col min="11525" max="11525" width="19.75" style="854" customWidth="1"/>
    <x:col min="11526" max="11526" width="13.625" style="854" customWidth="1"/>
    <x:col min="11527" max="11527" width="20.375" style="854" customWidth="1"/>
    <x:col min="11528" max="11528" width="12.125" style="854" customWidth="1"/>
    <x:col min="11529" max="11529" width="13.5" style="854" customWidth="1"/>
    <x:col min="11530" max="11530" width="0" style="854" hidden="1" customWidth="1"/>
    <x:col min="11531" max="11531" width="13.5" style="854" customWidth="1"/>
    <x:col min="11532" max="11535" width="16.875" style="854" bestFit="1" customWidth="1"/>
    <x:col min="11536" max="11536" width="14.5" style="854" bestFit="1" customWidth="1"/>
    <x:col min="11537" max="11538" width="13.875" style="854" bestFit="1" customWidth="1"/>
    <x:col min="11539" max="11539" width="15.625" style="854" bestFit="1" customWidth="1"/>
    <x:col min="11540" max="11776" width="9" style="854"/>
    <x:col min="11777" max="11777" width="5.75" style="854" customWidth="1"/>
    <x:col min="11778" max="11778" width="52.875" style="854" bestFit="1" customWidth="1"/>
    <x:col min="11779" max="11779" width="19.5" style="854" bestFit="1" customWidth="1"/>
    <x:col min="11780" max="11780" width="14.25" style="854" customWidth="1"/>
    <x:col min="11781" max="11781" width="19.75" style="854" customWidth="1"/>
    <x:col min="11782" max="11782" width="13.625" style="854" customWidth="1"/>
    <x:col min="11783" max="11783" width="20.375" style="854" customWidth="1"/>
    <x:col min="11784" max="11784" width="12.125" style="854" customWidth="1"/>
    <x:col min="11785" max="11785" width="13.5" style="854" customWidth="1"/>
    <x:col min="11786" max="11786" width="0" style="854" hidden="1" customWidth="1"/>
    <x:col min="11787" max="11787" width="13.5" style="854" customWidth="1"/>
    <x:col min="11788" max="11791" width="16.875" style="854" bestFit="1" customWidth="1"/>
    <x:col min="11792" max="11792" width="14.5" style="854" bestFit="1" customWidth="1"/>
    <x:col min="11793" max="11794" width="13.875" style="854" bestFit="1" customWidth="1"/>
    <x:col min="11795" max="11795" width="15.625" style="854" bestFit="1" customWidth="1"/>
    <x:col min="11796" max="12032" width="9" style="854"/>
    <x:col min="12033" max="12033" width="5.75" style="854" customWidth="1"/>
    <x:col min="12034" max="12034" width="52.875" style="854" bestFit="1" customWidth="1"/>
    <x:col min="12035" max="12035" width="19.5" style="854" bestFit="1" customWidth="1"/>
    <x:col min="12036" max="12036" width="14.25" style="854" customWidth="1"/>
    <x:col min="12037" max="12037" width="19.75" style="854" customWidth="1"/>
    <x:col min="12038" max="12038" width="13.625" style="854" customWidth="1"/>
    <x:col min="12039" max="12039" width="20.375" style="854" customWidth="1"/>
    <x:col min="12040" max="12040" width="12.125" style="854" customWidth="1"/>
    <x:col min="12041" max="12041" width="13.5" style="854" customWidth="1"/>
    <x:col min="12042" max="12042" width="0" style="854" hidden="1" customWidth="1"/>
    <x:col min="12043" max="12043" width="13.5" style="854" customWidth="1"/>
    <x:col min="12044" max="12047" width="16.875" style="854" bestFit="1" customWidth="1"/>
    <x:col min="12048" max="12048" width="14.5" style="854" bestFit="1" customWidth="1"/>
    <x:col min="12049" max="12050" width="13.875" style="854" bestFit="1" customWidth="1"/>
    <x:col min="12051" max="12051" width="15.625" style="854" bestFit="1" customWidth="1"/>
    <x:col min="12052" max="12288" width="9" style="854"/>
    <x:col min="12289" max="12289" width="5.75" style="854" customWidth="1"/>
    <x:col min="12290" max="12290" width="52.875" style="854" bestFit="1" customWidth="1"/>
    <x:col min="12291" max="12291" width="19.5" style="854" bestFit="1" customWidth="1"/>
    <x:col min="12292" max="12292" width="14.25" style="854" customWidth="1"/>
    <x:col min="12293" max="12293" width="19.75" style="854" customWidth="1"/>
    <x:col min="12294" max="12294" width="13.625" style="854" customWidth="1"/>
    <x:col min="12295" max="12295" width="20.375" style="854" customWidth="1"/>
    <x:col min="12296" max="12296" width="12.125" style="854" customWidth="1"/>
    <x:col min="12297" max="12297" width="13.5" style="854" customWidth="1"/>
    <x:col min="12298" max="12298" width="0" style="854" hidden="1" customWidth="1"/>
    <x:col min="12299" max="12299" width="13.5" style="854" customWidth="1"/>
    <x:col min="12300" max="12303" width="16.875" style="854" bestFit="1" customWidth="1"/>
    <x:col min="12304" max="12304" width="14.5" style="854" bestFit="1" customWidth="1"/>
    <x:col min="12305" max="12306" width="13.875" style="854" bestFit="1" customWidth="1"/>
    <x:col min="12307" max="12307" width="15.625" style="854" bestFit="1" customWidth="1"/>
    <x:col min="12308" max="12544" width="9" style="854"/>
    <x:col min="12545" max="12545" width="5.75" style="854" customWidth="1"/>
    <x:col min="12546" max="12546" width="52.875" style="854" bestFit="1" customWidth="1"/>
    <x:col min="12547" max="12547" width="19.5" style="854" bestFit="1" customWidth="1"/>
    <x:col min="12548" max="12548" width="14.25" style="854" customWidth="1"/>
    <x:col min="12549" max="12549" width="19.75" style="854" customWidth="1"/>
    <x:col min="12550" max="12550" width="13.625" style="854" customWidth="1"/>
    <x:col min="12551" max="12551" width="20.375" style="854" customWidth="1"/>
    <x:col min="12552" max="12552" width="12.125" style="854" customWidth="1"/>
    <x:col min="12553" max="12553" width="13.5" style="854" customWidth="1"/>
    <x:col min="12554" max="12554" width="0" style="854" hidden="1" customWidth="1"/>
    <x:col min="12555" max="12555" width="13.5" style="854" customWidth="1"/>
    <x:col min="12556" max="12559" width="16.875" style="854" bestFit="1" customWidth="1"/>
    <x:col min="12560" max="12560" width="14.5" style="854" bestFit="1" customWidth="1"/>
    <x:col min="12561" max="12562" width="13.875" style="854" bestFit="1" customWidth="1"/>
    <x:col min="12563" max="12563" width="15.625" style="854" bestFit="1" customWidth="1"/>
    <x:col min="12564" max="12800" width="9" style="854"/>
    <x:col min="12801" max="12801" width="5.75" style="854" customWidth="1"/>
    <x:col min="12802" max="12802" width="52.875" style="854" bestFit="1" customWidth="1"/>
    <x:col min="12803" max="12803" width="19.5" style="854" bestFit="1" customWidth="1"/>
    <x:col min="12804" max="12804" width="14.25" style="854" customWidth="1"/>
    <x:col min="12805" max="12805" width="19.75" style="854" customWidth="1"/>
    <x:col min="12806" max="12806" width="13.625" style="854" customWidth="1"/>
    <x:col min="12807" max="12807" width="20.375" style="854" customWidth="1"/>
    <x:col min="12808" max="12808" width="12.125" style="854" customWidth="1"/>
    <x:col min="12809" max="12809" width="13.5" style="854" customWidth="1"/>
    <x:col min="12810" max="12810" width="0" style="854" hidden="1" customWidth="1"/>
    <x:col min="12811" max="12811" width="13.5" style="854" customWidth="1"/>
    <x:col min="12812" max="12815" width="16.875" style="854" bestFit="1" customWidth="1"/>
    <x:col min="12816" max="12816" width="14.5" style="854" bestFit="1" customWidth="1"/>
    <x:col min="12817" max="12818" width="13.875" style="854" bestFit="1" customWidth="1"/>
    <x:col min="12819" max="12819" width="15.625" style="854" bestFit="1" customWidth="1"/>
    <x:col min="12820" max="13056" width="9" style="854"/>
    <x:col min="13057" max="13057" width="5.75" style="854" customWidth="1"/>
    <x:col min="13058" max="13058" width="52.875" style="854" bestFit="1" customWidth="1"/>
    <x:col min="13059" max="13059" width="19.5" style="854" bestFit="1" customWidth="1"/>
    <x:col min="13060" max="13060" width="14.25" style="854" customWidth="1"/>
    <x:col min="13061" max="13061" width="19.75" style="854" customWidth="1"/>
    <x:col min="13062" max="13062" width="13.625" style="854" customWidth="1"/>
    <x:col min="13063" max="13063" width="20.375" style="854" customWidth="1"/>
    <x:col min="13064" max="13064" width="12.125" style="854" customWidth="1"/>
    <x:col min="13065" max="13065" width="13.5" style="854" customWidth="1"/>
    <x:col min="13066" max="13066" width="0" style="854" hidden="1" customWidth="1"/>
    <x:col min="13067" max="13067" width="13.5" style="854" customWidth="1"/>
    <x:col min="13068" max="13071" width="16.875" style="854" bestFit="1" customWidth="1"/>
    <x:col min="13072" max="13072" width="14.5" style="854" bestFit="1" customWidth="1"/>
    <x:col min="13073" max="13074" width="13.875" style="854" bestFit="1" customWidth="1"/>
    <x:col min="13075" max="13075" width="15.625" style="854" bestFit="1" customWidth="1"/>
    <x:col min="13076" max="13312" width="9" style="854"/>
    <x:col min="13313" max="13313" width="5.75" style="854" customWidth="1"/>
    <x:col min="13314" max="13314" width="52.875" style="854" bestFit="1" customWidth="1"/>
    <x:col min="13315" max="13315" width="19.5" style="854" bestFit="1" customWidth="1"/>
    <x:col min="13316" max="13316" width="14.25" style="854" customWidth="1"/>
    <x:col min="13317" max="13317" width="19.75" style="854" customWidth="1"/>
    <x:col min="13318" max="13318" width="13.625" style="854" customWidth="1"/>
    <x:col min="13319" max="13319" width="20.375" style="854" customWidth="1"/>
    <x:col min="13320" max="13320" width="12.125" style="854" customWidth="1"/>
    <x:col min="13321" max="13321" width="13.5" style="854" customWidth="1"/>
    <x:col min="13322" max="13322" width="0" style="854" hidden="1" customWidth="1"/>
    <x:col min="13323" max="13323" width="13.5" style="854" customWidth="1"/>
    <x:col min="13324" max="13327" width="16.875" style="854" bestFit="1" customWidth="1"/>
    <x:col min="13328" max="13328" width="14.5" style="854" bestFit="1" customWidth="1"/>
    <x:col min="13329" max="13330" width="13.875" style="854" bestFit="1" customWidth="1"/>
    <x:col min="13331" max="13331" width="15.625" style="854" bestFit="1" customWidth="1"/>
    <x:col min="13332" max="13568" width="9" style="854"/>
    <x:col min="13569" max="13569" width="5.75" style="854" customWidth="1"/>
    <x:col min="13570" max="13570" width="52.875" style="854" bestFit="1" customWidth="1"/>
    <x:col min="13571" max="13571" width="19.5" style="854" bestFit="1" customWidth="1"/>
    <x:col min="13572" max="13572" width="14.25" style="854" customWidth="1"/>
    <x:col min="13573" max="13573" width="19.75" style="854" customWidth="1"/>
    <x:col min="13574" max="13574" width="13.625" style="854" customWidth="1"/>
    <x:col min="13575" max="13575" width="20.375" style="854" customWidth="1"/>
    <x:col min="13576" max="13576" width="12.125" style="854" customWidth="1"/>
    <x:col min="13577" max="13577" width="13.5" style="854" customWidth="1"/>
    <x:col min="13578" max="13578" width="0" style="854" hidden="1" customWidth="1"/>
    <x:col min="13579" max="13579" width="13.5" style="854" customWidth="1"/>
    <x:col min="13580" max="13583" width="16.875" style="854" bestFit="1" customWidth="1"/>
    <x:col min="13584" max="13584" width="14.5" style="854" bestFit="1" customWidth="1"/>
    <x:col min="13585" max="13586" width="13.875" style="854" bestFit="1" customWidth="1"/>
    <x:col min="13587" max="13587" width="15.625" style="854" bestFit="1" customWidth="1"/>
    <x:col min="13588" max="13824" width="9" style="854"/>
    <x:col min="13825" max="13825" width="5.75" style="854" customWidth="1"/>
    <x:col min="13826" max="13826" width="52.875" style="854" bestFit="1" customWidth="1"/>
    <x:col min="13827" max="13827" width="19.5" style="854" bestFit="1" customWidth="1"/>
    <x:col min="13828" max="13828" width="14.25" style="854" customWidth="1"/>
    <x:col min="13829" max="13829" width="19.75" style="854" customWidth="1"/>
    <x:col min="13830" max="13830" width="13.625" style="854" customWidth="1"/>
    <x:col min="13831" max="13831" width="20.375" style="854" customWidth="1"/>
    <x:col min="13832" max="13832" width="12.125" style="854" customWidth="1"/>
    <x:col min="13833" max="13833" width="13.5" style="854" customWidth="1"/>
    <x:col min="13834" max="13834" width="0" style="854" hidden="1" customWidth="1"/>
    <x:col min="13835" max="13835" width="13.5" style="854" customWidth="1"/>
    <x:col min="13836" max="13839" width="16.875" style="854" bestFit="1" customWidth="1"/>
    <x:col min="13840" max="13840" width="14.5" style="854" bestFit="1" customWidth="1"/>
    <x:col min="13841" max="13842" width="13.875" style="854" bestFit="1" customWidth="1"/>
    <x:col min="13843" max="13843" width="15.625" style="854" bestFit="1" customWidth="1"/>
    <x:col min="13844" max="14080" width="9" style="854"/>
    <x:col min="14081" max="14081" width="5.75" style="854" customWidth="1"/>
    <x:col min="14082" max="14082" width="52.875" style="854" bestFit="1" customWidth="1"/>
    <x:col min="14083" max="14083" width="19.5" style="854" bestFit="1" customWidth="1"/>
    <x:col min="14084" max="14084" width="14.25" style="854" customWidth="1"/>
    <x:col min="14085" max="14085" width="19.75" style="854" customWidth="1"/>
    <x:col min="14086" max="14086" width="13.625" style="854" customWidth="1"/>
    <x:col min="14087" max="14087" width="20.375" style="854" customWidth="1"/>
    <x:col min="14088" max="14088" width="12.125" style="854" customWidth="1"/>
    <x:col min="14089" max="14089" width="13.5" style="854" customWidth="1"/>
    <x:col min="14090" max="14090" width="0" style="854" hidden="1" customWidth="1"/>
    <x:col min="14091" max="14091" width="13.5" style="854" customWidth="1"/>
    <x:col min="14092" max="14095" width="16.875" style="854" bestFit="1" customWidth="1"/>
    <x:col min="14096" max="14096" width="14.5" style="854" bestFit="1" customWidth="1"/>
    <x:col min="14097" max="14098" width="13.875" style="854" bestFit="1" customWidth="1"/>
    <x:col min="14099" max="14099" width="15.625" style="854" bestFit="1" customWidth="1"/>
    <x:col min="14100" max="14336" width="9" style="854"/>
    <x:col min="14337" max="14337" width="5.75" style="854" customWidth="1"/>
    <x:col min="14338" max="14338" width="52.875" style="854" bestFit="1" customWidth="1"/>
    <x:col min="14339" max="14339" width="19.5" style="854" bestFit="1" customWidth="1"/>
    <x:col min="14340" max="14340" width="14.25" style="854" customWidth="1"/>
    <x:col min="14341" max="14341" width="19.75" style="854" customWidth="1"/>
    <x:col min="14342" max="14342" width="13.625" style="854" customWidth="1"/>
    <x:col min="14343" max="14343" width="20.375" style="854" customWidth="1"/>
    <x:col min="14344" max="14344" width="12.125" style="854" customWidth="1"/>
    <x:col min="14345" max="14345" width="13.5" style="854" customWidth="1"/>
    <x:col min="14346" max="14346" width="0" style="854" hidden="1" customWidth="1"/>
    <x:col min="14347" max="14347" width="13.5" style="854" customWidth="1"/>
    <x:col min="14348" max="14351" width="16.875" style="854" bestFit="1" customWidth="1"/>
    <x:col min="14352" max="14352" width="14.5" style="854" bestFit="1" customWidth="1"/>
    <x:col min="14353" max="14354" width="13.875" style="854" bestFit="1" customWidth="1"/>
    <x:col min="14355" max="14355" width="15.625" style="854" bestFit="1" customWidth="1"/>
    <x:col min="14356" max="14592" width="9" style="854"/>
    <x:col min="14593" max="14593" width="5.75" style="854" customWidth="1"/>
    <x:col min="14594" max="14594" width="52.875" style="854" bestFit="1" customWidth="1"/>
    <x:col min="14595" max="14595" width="19.5" style="854" bestFit="1" customWidth="1"/>
    <x:col min="14596" max="14596" width="14.25" style="854" customWidth="1"/>
    <x:col min="14597" max="14597" width="19.75" style="854" customWidth="1"/>
    <x:col min="14598" max="14598" width="13.625" style="854" customWidth="1"/>
    <x:col min="14599" max="14599" width="20.375" style="854" customWidth="1"/>
    <x:col min="14600" max="14600" width="12.125" style="854" customWidth="1"/>
    <x:col min="14601" max="14601" width="13.5" style="854" customWidth="1"/>
    <x:col min="14602" max="14602" width="0" style="854" hidden="1" customWidth="1"/>
    <x:col min="14603" max="14603" width="13.5" style="854" customWidth="1"/>
    <x:col min="14604" max="14607" width="16.875" style="854" bestFit="1" customWidth="1"/>
    <x:col min="14608" max="14608" width="14.5" style="854" bestFit="1" customWidth="1"/>
    <x:col min="14609" max="14610" width="13.875" style="854" bestFit="1" customWidth="1"/>
    <x:col min="14611" max="14611" width="15.625" style="854" bestFit="1" customWidth="1"/>
    <x:col min="14612" max="14848" width="9" style="854"/>
    <x:col min="14849" max="14849" width="5.75" style="854" customWidth="1"/>
    <x:col min="14850" max="14850" width="52.875" style="854" bestFit="1" customWidth="1"/>
    <x:col min="14851" max="14851" width="19.5" style="854" bestFit="1" customWidth="1"/>
    <x:col min="14852" max="14852" width="14.25" style="854" customWidth="1"/>
    <x:col min="14853" max="14853" width="19.75" style="854" customWidth="1"/>
    <x:col min="14854" max="14854" width="13.625" style="854" customWidth="1"/>
    <x:col min="14855" max="14855" width="20.375" style="854" customWidth="1"/>
    <x:col min="14856" max="14856" width="12.125" style="854" customWidth="1"/>
    <x:col min="14857" max="14857" width="13.5" style="854" customWidth="1"/>
    <x:col min="14858" max="14858" width="0" style="854" hidden="1" customWidth="1"/>
    <x:col min="14859" max="14859" width="13.5" style="854" customWidth="1"/>
    <x:col min="14860" max="14863" width="16.875" style="854" bestFit="1" customWidth="1"/>
    <x:col min="14864" max="14864" width="14.5" style="854" bestFit="1" customWidth="1"/>
    <x:col min="14865" max="14866" width="13.875" style="854" bestFit="1" customWidth="1"/>
    <x:col min="14867" max="14867" width="15.625" style="854" bestFit="1" customWidth="1"/>
    <x:col min="14868" max="15104" width="9" style="854"/>
    <x:col min="15105" max="15105" width="5.75" style="854" customWidth="1"/>
    <x:col min="15106" max="15106" width="52.875" style="854" bestFit="1" customWidth="1"/>
    <x:col min="15107" max="15107" width="19.5" style="854" bestFit="1" customWidth="1"/>
    <x:col min="15108" max="15108" width="14.25" style="854" customWidth="1"/>
    <x:col min="15109" max="15109" width="19.75" style="854" customWidth="1"/>
    <x:col min="15110" max="15110" width="13.625" style="854" customWidth="1"/>
    <x:col min="15111" max="15111" width="20.375" style="854" customWidth="1"/>
    <x:col min="15112" max="15112" width="12.125" style="854" customWidth="1"/>
    <x:col min="15113" max="15113" width="13.5" style="854" customWidth="1"/>
    <x:col min="15114" max="15114" width="0" style="854" hidden="1" customWidth="1"/>
    <x:col min="15115" max="15115" width="13.5" style="854" customWidth="1"/>
    <x:col min="15116" max="15119" width="16.875" style="854" bestFit="1" customWidth="1"/>
    <x:col min="15120" max="15120" width="14.5" style="854" bestFit="1" customWidth="1"/>
    <x:col min="15121" max="15122" width="13.875" style="854" bestFit="1" customWidth="1"/>
    <x:col min="15123" max="15123" width="15.625" style="854" bestFit="1" customWidth="1"/>
    <x:col min="15124" max="15360" width="9" style="854"/>
    <x:col min="15361" max="15361" width="5.75" style="854" customWidth="1"/>
    <x:col min="15362" max="15362" width="52.875" style="854" bestFit="1" customWidth="1"/>
    <x:col min="15363" max="15363" width="19.5" style="854" bestFit="1" customWidth="1"/>
    <x:col min="15364" max="15364" width="14.25" style="854" customWidth="1"/>
    <x:col min="15365" max="15365" width="19.75" style="854" customWidth="1"/>
    <x:col min="15366" max="15366" width="13.625" style="854" customWidth="1"/>
    <x:col min="15367" max="15367" width="20.375" style="854" customWidth="1"/>
    <x:col min="15368" max="15368" width="12.125" style="854" customWidth="1"/>
    <x:col min="15369" max="15369" width="13.5" style="854" customWidth="1"/>
    <x:col min="15370" max="15370" width="0" style="854" hidden="1" customWidth="1"/>
    <x:col min="15371" max="15371" width="13.5" style="854" customWidth="1"/>
    <x:col min="15372" max="15375" width="16.875" style="854" bestFit="1" customWidth="1"/>
    <x:col min="15376" max="15376" width="14.5" style="854" bestFit="1" customWidth="1"/>
    <x:col min="15377" max="15378" width="13.875" style="854" bestFit="1" customWidth="1"/>
    <x:col min="15379" max="15379" width="15.625" style="854" bestFit="1" customWidth="1"/>
    <x:col min="15380" max="15616" width="9" style="854"/>
    <x:col min="15617" max="15617" width="5.75" style="854" customWidth="1"/>
    <x:col min="15618" max="15618" width="52.875" style="854" bestFit="1" customWidth="1"/>
    <x:col min="15619" max="15619" width="19.5" style="854" bestFit="1" customWidth="1"/>
    <x:col min="15620" max="15620" width="14.25" style="854" customWidth="1"/>
    <x:col min="15621" max="15621" width="19.75" style="854" customWidth="1"/>
    <x:col min="15622" max="15622" width="13.625" style="854" customWidth="1"/>
    <x:col min="15623" max="15623" width="20.375" style="854" customWidth="1"/>
    <x:col min="15624" max="15624" width="12.125" style="854" customWidth="1"/>
    <x:col min="15625" max="15625" width="13.5" style="854" customWidth="1"/>
    <x:col min="15626" max="15626" width="0" style="854" hidden="1" customWidth="1"/>
    <x:col min="15627" max="15627" width="13.5" style="854" customWidth="1"/>
    <x:col min="15628" max="15631" width="16.875" style="854" bestFit="1" customWidth="1"/>
    <x:col min="15632" max="15632" width="14.5" style="854" bestFit="1" customWidth="1"/>
    <x:col min="15633" max="15634" width="13.875" style="854" bestFit="1" customWidth="1"/>
    <x:col min="15635" max="15635" width="15.625" style="854" bestFit="1" customWidth="1"/>
    <x:col min="15636" max="15872" width="9" style="854"/>
    <x:col min="15873" max="15873" width="5.75" style="854" customWidth="1"/>
    <x:col min="15874" max="15874" width="52.875" style="854" bestFit="1" customWidth="1"/>
    <x:col min="15875" max="15875" width="19.5" style="854" bestFit="1" customWidth="1"/>
    <x:col min="15876" max="15876" width="14.25" style="854" customWidth="1"/>
    <x:col min="15877" max="15877" width="19.75" style="854" customWidth="1"/>
    <x:col min="15878" max="15878" width="13.625" style="854" customWidth="1"/>
    <x:col min="15879" max="15879" width="20.375" style="854" customWidth="1"/>
    <x:col min="15880" max="15880" width="12.125" style="854" customWidth="1"/>
    <x:col min="15881" max="15881" width="13.5" style="854" customWidth="1"/>
    <x:col min="15882" max="15882" width="0" style="854" hidden="1" customWidth="1"/>
    <x:col min="15883" max="15883" width="13.5" style="854" customWidth="1"/>
    <x:col min="15884" max="15887" width="16.875" style="854" bestFit="1" customWidth="1"/>
    <x:col min="15888" max="15888" width="14.5" style="854" bestFit="1" customWidth="1"/>
    <x:col min="15889" max="15890" width="13.875" style="854" bestFit="1" customWidth="1"/>
    <x:col min="15891" max="15891" width="15.625" style="854" bestFit="1" customWidth="1"/>
    <x:col min="15892" max="16128" width="9" style="854"/>
    <x:col min="16129" max="16129" width="5.75" style="854" customWidth="1"/>
    <x:col min="16130" max="16130" width="52.875" style="854" bestFit="1" customWidth="1"/>
    <x:col min="16131" max="16131" width="19.5" style="854" bestFit="1" customWidth="1"/>
    <x:col min="16132" max="16132" width="14.25" style="854" customWidth="1"/>
    <x:col min="16133" max="16133" width="19.75" style="854" customWidth="1"/>
    <x:col min="16134" max="16134" width="13.625" style="854" customWidth="1"/>
    <x:col min="16135" max="16135" width="20.375" style="854" customWidth="1"/>
    <x:col min="16136" max="16136" width="12.125" style="854" customWidth="1"/>
    <x:col min="16137" max="16137" width="13.5" style="854" customWidth="1"/>
    <x:col min="16138" max="16138" width="0" style="854" hidden="1" customWidth="1"/>
    <x:col min="16139" max="16139" width="13.5" style="854" customWidth="1"/>
    <x:col min="16140" max="16143" width="16.875" style="854" bestFit="1" customWidth="1"/>
    <x:col min="16144" max="16144" width="14.5" style="854" bestFit="1" customWidth="1"/>
    <x:col min="16145" max="16146" width="13.875" style="854" bestFit="1" customWidth="1"/>
    <x:col min="16147" max="16147" width="15.625" style="854" bestFit="1" customWidth="1"/>
    <x:col min="16148" max="16384" width="9" style="854"/>
  </x:cols>
  <x:sheetData>
    <x:row r="1" spans="1:19" ht="30.75" customHeight="1">
      <x:c r="B1" s="968">
        <x:v>2</x:v>
      </x:c>
      <x:c r="J1" s="969" t="s">
        <x:v>1016</x:v>
      </x:c>
    </x:row>
    <x:row r="2" spans="1:19" s="973" customFormat="1" ht="29.25" customHeight="1">
      <x:c r="A2" s="970"/>
      <x:c r="B2" s="909" t="s">
        <x:v>948</x:v>
      </x:c>
      <x:c r="C2" s="971" t="s">
        <x:v>1017</x:v>
      </x:c>
      <x:c r="D2" s="972" t="s">
        <x:v>1018</x:v>
      </x:c>
      <x:c r="E2" s="858" t="s">
        <x:v>1019</x:v>
      </x:c>
      <x:c r="F2" s="855" t="s">
        <x:v>1018</x:v>
      </x:c>
      <x:c r="G2" s="856" t="s">
        <x:v>1020</x:v>
      </x:c>
      <x:c r="H2" s="855" t="s">
        <x:v>1018</x:v>
      </x:c>
      <x:c r="I2" s="859" t="s">
        <x:v>1021</x:v>
      </x:c>
      <x:c r="J2" s="859" t="s">
        <x:v>1022</x:v>
      </x:c>
      <x:c r="K2" s="859" t="s">
        <x:v>1023</x:v>
      </x:c>
    </x:row>
    <x:row r="3" spans="1:19" ht="28.5" customHeight="1">
      <x:c r="B3" s="911" t="s">
        <x:v>949</x:v>
      </x:c>
      <x:c r="C3" s="913">
        <x:v>23919788.630000003</x:v>
      </x:c>
      <x:c r="D3" s="974">
        <x:f>C3/$C$3</x:f>
        <x:v>1</x:v>
      </x:c>
      <x:c r="E3" s="913">
        <x:f>E79+E155</x:f>
        <x:v>24858017.49810769</x:v>
      </x:c>
      <x:c r="F3" s="974">
        <x:f>+E3/$E$3</x:f>
        <x:v>1</x:v>
      </x:c>
      <x:c r="G3" s="913">
        <x:f>G79+G155</x:f>
        <x:v>20709279.839999996</x:v>
      </x:c>
      <x:c r="H3" s="974">
        <x:f>+G3/G3</x:f>
        <x:v>1</x:v>
      </x:c>
      <x:c r="I3" s="975">
        <x:f>+IF(AND(G3&gt;0,C3&gt;0),G3/C3,"")</x:f>
        <x:v>0.86578021906207758</x:v>
      </x:c>
      <x:c r="J3" s="975"/>
      <x:c r="K3" s="975">
        <x:f t="shared" ref="K3:K66" si="0">+IF(AND(I3&gt;0,E3&gt;0),G3/E3,"")</x:f>
        <x:v>0.83310263344920743</x:v>
      </x:c>
      <x:c r="L3" s="869"/>
      <x:c r="M3" s="930"/>
    </x:row>
    <x:row r="4" spans="1:19">
      <x:c r="B4" s="864" t="s">
        <x:v>950</x:v>
      </x:c>
      <x:c r="C4" s="943">
        <x:v>23271090.770000003</x:v>
      </x:c>
      <x:c r="D4" s="976">
        <x:f>C4/$C$3</x:f>
        <x:v>0.97288028460308351</x:v>
      </x:c>
      <x:c r="E4" s="943">
        <x:f>E80+E156</x:f>
        <x:v>23682224.327859089</x:v>
      </x:c>
      <x:c r="F4" s="976">
        <x:f>+E4/$E$3</x:f>
        <x:v>0.95269964025336662</x:v>
      </x:c>
      <x:c r="G4" s="943">
        <x:f>G80+G156</x:f>
        <x:v>20077029.849999998</x:v>
      </x:c>
      <x:c r="H4" s="976">
        <x:f>+G4/$G$3</x:f>
        <x:v>0.96947020877187595</x:v>
      </x:c>
      <x:c r="I4" s="969">
        <x:f t="shared" ref="I4:I67" si="1">+IF(AND(G4&gt;0,C4&gt;0),G4/C4,"")</x:f>
        <x:v>0.86274554331945463</x:v>
      </x:c>
      <x:c r="K4" s="969">
        <x:f>+IF(AND(I4&gt;0,E4&gt;0),G4/E4,"")</x:f>
        <x:v>0.84776791115781958</x:v>
      </x:c>
    </x:row>
    <x:row r="5" spans="1:19">
      <x:c r="B5" s="864" t="s">
        <x:v>951</x:v>
      </x:c>
      <x:c r="C5" s="943">
        <x:v>389149.87</x:v>
      </x:c>
      <x:c r="D5" s="976">
        <x:f>C5/$C$3</x:f>
        <x:v>1.6268951035459042E-2</x:v>
      </x:c>
      <x:c r="E5" s="943">
        <x:f>E81+E157</x:f>
        <x:v>914402.50536435831</x:v>
      </x:c>
      <x:c r="F5" s="976">
        <x:f>+E5/$E$3</x:f>
        <x:v>3.6785013343641218E-2</x:v>
      </x:c>
      <x:c r="G5" s="943">
        <x:f>G81+G157</x:f>
        <x:v>426644.34</x:v>
      </x:c>
      <x:c r="H5" s="976">
        <x:f>+G5/$G$3</x:f>
        <x:v>2.0601601953146437E-2</x:v>
      </x:c>
      <x:c r="I5" s="969">
        <x:f>+IF(AND(G5&gt;0,C5&gt;0),G5/C5,"")</x:f>
        <x:v>1.0963496917010407</x:v>
      </x:c>
      <x:c r="K5" s="969">
        <x:f t="shared" si="0"/>
        <x:v>0.46658264549482698</x:v>
      </x:c>
      <x:c r="M5" s="867"/>
      <x:c r="N5" s="945"/>
    </x:row>
    <x:row r="6" spans="1:19">
      <x:c r="B6" s="864" t="s">
        <x:v>952</x:v>
      </x:c>
      <x:c r="C6" s="943">
        <x:v>259547.99</x:v>
      </x:c>
      <x:c r="D6" s="976">
        <x:f>C6/$C$3</x:f>
        <x:v>1.0850764361457484E-2</x:v>
      </x:c>
      <x:c r="E6" s="943">
        <x:f>E82+E158</x:f>
        <x:v>261390.66488424334</x:v>
      </x:c>
      <x:c r="F6" s="976">
        <x:f>+E6/$E$3</x:f>
        <x:v>1.0515346402992178E-2</x:v>
      </x:c>
      <x:c r="G6" s="943">
        <x:f>G82+G158</x:f>
        <x:v>205605.65</x:v>
      </x:c>
      <x:c r="H6" s="976">
        <x:f>+G6/$G$3</x:f>
        <x:v>9.928189274977706E-3</x:v>
      </x:c>
      <x:c r="I6" s="969">
        <x:f t="shared" si="1"/>
        <x:v>0.79216814586003925</x:v>
      </x:c>
      <x:c r="K6" s="969">
        <x:f t="shared" si="0"/>
        <x:v>0.78658375229678656</x:v>
      </x:c>
    </x:row>
    <x:row r="7" spans="1:19">
      <x:c r="B7" s="864" t="s">
        <x:v>1024</x:v>
      </x:c>
      <x:c r="C7" s="943"/>
      <x:c r="D7" s="976"/>
      <x:c r="E7" s="943"/>
      <x:c r="F7" s="976"/>
      <x:c r="G7" s="943"/>
      <x:c r="H7" s="976"/>
      <x:c r="I7" s="969" t="str">
        <x:f>+IF(AND(G7&gt;0,C7&gt;0),G7/C7,"")</x:f>
        <x:v/>
      </x:c>
      <x:c r="K7" s="969" t="str">
        <x:f t="shared" si="0"/>
        <x:v/>
      </x:c>
    </x:row>
    <x:row r="8" spans="1:19">
      <x:c r="B8" s="977" t="s">
        <x:v>1025</x:v>
      </x:c>
      <x:c r="C8" s="978">
        <x:v>177767.89</x:v>
      </x:c>
      <x:c r="D8" s="979"/>
      <x:c r="E8" s="978">
        <x:f>E83</x:f>
        <x:v>213392.61405017867</x:v>
      </x:c>
      <x:c r="F8" s="979"/>
      <x:c r="G8" s="978">
        <x:f>G83</x:f>
        <x:v>150347.77000000299</x:v>
      </x:c>
      <x:c r="H8" s="979"/>
      <x:c r="I8" s="980">
        <x:f>+IF(AND(G8&gt;0,C8&gt;0),G8/C8,"")</x:f>
        <x:v>0.8457532459883671</x:v>
      </x:c>
      <x:c r="J8" s="980"/>
      <x:c r="K8" s="980">
        <x:f t="shared" si="0"/>
        <x:v>0.70455939006702983</x:v>
      </x:c>
      <x:c r="L8" s="981"/>
      <x:c r="M8" s="787"/>
      <x:c r="N8" s="982"/>
    </x:row>
    <x:row r="9" spans="1:19">
      <x:c r="B9" s="977" t="s">
        <x:v>1026</x:v>
      </x:c>
      <x:c r="C9" s="978">
        <x:v>72101.08</x:v>
      </x:c>
      <x:c r="D9" s="979"/>
      <x:c r="E9" s="978">
        <x:f>E84</x:f>
        <x:v>79619.752397974749</x:v>
      </x:c>
      <x:c r="F9" s="979"/>
      <x:c r="G9" s="978">
        <x:f>G84</x:f>
        <x:v>67623.240000000005</x:v>
      </x:c>
      <x:c r="H9" s="979"/>
      <x:c r="I9" s="980">
        <x:f>+IF(AND(G9&gt;0,C9&gt;0),G9/C9,"")</x:f>
        <x:v>0.93789496634447089</x:v>
      </x:c>
      <x:c r="J9" s="980"/>
      <x:c r="K9" s="980">
        <x:f t="shared" si="0"/>
        <x:v>0.8493274340014163</x:v>
      </x:c>
      <x:c r="L9" s="933"/>
    </x:row>
    <x:row r="10" spans="1:19" ht="24.75" customHeight="1">
      <x:c r="B10" s="918" t="s">
        <x:v>953</x:v>
      </x:c>
      <x:c r="C10" s="920">
        <x:v>20033439.139999997</x:v>
      </x:c>
      <x:c r="D10" s="983">
        <x:f>C10/$C$3</x:f>
        <x:v>0.83752575952423847</x:v>
      </x:c>
      <x:c r="E10" s="920">
        <x:f t="shared" ref="E10:E47" si="2">E85+E159</x:f>
        <x:v>21734973.198428817</x:v>
      </x:c>
      <x:c r="F10" s="983">
        <x:f t="shared" ref="F10:F16" si="3">+E10/$E$3</x:f>
        <x:v>0.87436470748656392</x:v>
      </x:c>
      <x:c r="G10" s="920">
        <x:f t="shared" ref="G10:G47" si="4">G85+G159</x:f>
        <x:v>18066689.470000003</x:v>
      </x:c>
      <x:c r="H10" s="983">
        <x:f>+G10/G3</x:f>
        <x:v>0.87239583460088133</x:v>
      </x:c>
      <x:c r="I10" s="984">
        <x:f t="shared" si="1"/>
        <x:v>0.901826658106193</x:v>
      </x:c>
      <x:c r="J10" s="984"/>
      <x:c r="K10" s="984">
        <x:f t="shared" si="0"/>
        <x:v>0.83122667348428159</x:v>
      </x:c>
      <x:c r="L10" s="931"/>
      <x:c r="M10" s="871"/>
    </x:row>
    <x:row r="11" spans="1:19">
      <x:c r="B11" s="921" t="s">
        <x:v>954</x:v>
      </x:c>
      <x:c r="C11" s="943">
        <x:v>19807172.719999999</x:v>
      </x:c>
      <x:c r="D11" s="976">
        <x:f>C11/$C$3</x:f>
        <x:v>0.82806637744106171</x:v>
      </x:c>
      <x:c r="E11" s="943">
        <x:f t="shared" si="2"/>
        <x:v>20844009.833756223</x:v>
      </x:c>
      <x:c r="F11" s="976">
        <x:f t="shared" si="3"/>
        <x:v>0.83852261490052327</x:v>
      </x:c>
      <x:c r="G11" s="943">
        <x:f t="shared" si="4"/>
        <x:v>17570899.809999999</x:v>
      </x:c>
      <x:c r="H11" s="976">
        <x:f>+G11/$G$3</x:f>
        <x:v>0.84845537583889263</x:v>
      </x:c>
      <x:c r="I11" s="969">
        <x:f t="shared" si="1"/>
        <x:v>0.88709782352016564</x:v>
      </x:c>
      <x:c r="K11" s="969">
        <x:f t="shared" si="0"/>
        <x:v>0.84297119173032031</x:v>
      </x:c>
      <x:c r="L11" s="931"/>
      <x:c r="M11" s="871"/>
      <x:c r="N11" s="985"/>
      <x:c r="P11" s="867"/>
      <x:c r="R11" s="871"/>
      <x:c r="S11" s="931"/>
    </x:row>
    <x:row r="12" spans="1:19">
      <x:c r="B12" s="921" t="s">
        <x:v>955</x:v>
      </x:c>
      <x:c r="C12" s="943">
        <x:v>375973.11</x:v>
      </x:c>
      <x:c r="D12" s="976">
        <x:f>C12/$C$3</x:f>
        <x:v>1.5718078274674117E-2</x:v>
      </x:c>
      <x:c r="E12" s="943">
        <x:f t="shared" si="2"/>
        <x:v>755314.8846725974</x:v>
      </x:c>
      <x:c r="F12" s="976">
        <x:f t="shared" si="3"/>
        <x:v>3.0385161838835117E-2</x:v>
      </x:c>
      <x:c r="G12" s="943">
        <x:f t="shared" si="4"/>
        <x:v>454276.3</x:v>
      </x:c>
      <x:c r="H12" s="976">
        <x:f>+G12/$G$3</x:f>
        <x:v>2.193588108856228E-2</x:v>
      </x:c>
      <x:c r="I12" s="969">
        <x:f t="shared" si="1"/>
        <x:v>1.2082680593832895</x:v>
      </x:c>
      <x:c r="K12" s="969">
        <x:f t="shared" si="0"/>
        <x:v>0.60143962368345605</x:v>
      </x:c>
      <x:c r="L12" s="945"/>
    </x:row>
    <x:row r="13" spans="1:19">
      <x:c r="B13" s="921" t="s">
        <x:v>1027</x:v>
      </x:c>
      <x:c r="C13" s="943">
        <x:v>0</x:v>
      </x:c>
      <x:c r="D13" s="976"/>
      <x:c r="E13" s="943">
        <x:f t="shared" si="2"/>
        <x:v>0</x:v>
      </x:c>
      <x:c r="F13" s="976"/>
      <x:c r="G13" s="943">
        <x:f t="shared" si="4"/>
        <x:v>0</x:v>
      </x:c>
      <x:c r="H13" s="976"/>
      <x:c r="L13" s="945"/>
    </x:row>
    <x:row r="14" spans="1:19">
      <x:c r="B14" s="921" t="s">
        <x:v>1028</x:v>
      </x:c>
      <x:c r="C14" s="943">
        <x:v>-159006.69</x:v>
      </x:c>
      <x:c r="D14" s="976"/>
      <x:c r="E14" s="943">
        <x:f t="shared" si="2"/>
        <x:v>0</x:v>
      </x:c>
      <x:c r="F14" s="976"/>
      <x:c r="G14" s="943">
        <x:f t="shared" si="4"/>
        <x:v>10700.47</x:v>
      </x:c>
      <x:c r="H14" s="976"/>
      <x:c r="L14" s="945"/>
    </x:row>
    <x:row r="15" spans="1:19">
      <x:c r="B15" s="921" t="s">
        <x:v>957</x:v>
      </x:c>
      <x:c r="C15" s="943">
        <x:v>9300</x:v>
      </x:c>
      <x:c r="D15" s="976">
        <x:f>C15/$C$3</x:f>
        <x:v>3.887994222631222E-4</x:v>
      </x:c>
      <x:c r="E15" s="943">
        <x:f t="shared" si="2"/>
        <x:v>135648.48000000001</x:v>
      </x:c>
      <x:c r="F15" s="976">
        <x:f t="shared" si="3"/>
        <x:v>5.4569307472056537E-3</x:v>
      </x:c>
      <x:c r="G15" s="943">
        <x:f t="shared" si="4"/>
        <x:v>30812.89</x:v>
      </x:c>
      <x:c r="H15" s="976">
        <x:f>+G15/$G$3</x:f>
        <x:v>1.4878783925882768E-3</x:v>
      </x:c>
      <x:c r="I15" s="969">
        <x:f t="shared" si="1"/>
        <x:v>3.3132139784946237</x:v>
      </x:c>
      <x:c r="K15" s="969">
        <x:f t="shared" si="0"/>
        <x:v>0.2271524900242155</x:v>
      </x:c>
      <x:c r="L15" s="869"/>
      <x:c r="M15" s="867"/>
    </x:row>
    <x:row r="16" spans="1:19">
      <x:c r="B16" s="922" t="s">
        <x:v>958</x:v>
      </x:c>
      <x:c r="C16" s="924">
        <x:v>3886349.4900000035</x:v>
      </x:c>
      <x:c r="D16" s="956"/>
      <x:c r="E16" s="924">
        <x:f t="shared" si="2"/>
        <x:v>3123044.2996788714</x:v>
      </x:c>
      <x:c r="F16" s="956">
        <x:f t="shared" si="3"/>
        <x:v>0.12563529251343605</x:v>
      </x:c>
      <x:c r="G16" s="924">
        <x:f t="shared" si="4"/>
        <x:v>2642590.369999995</x:v>
      </x:c>
      <x:c r="H16" s="956"/>
      <x:c r="I16" s="986">
        <x:f t="shared" si="1"/>
        <x:v>0.67996724864803459</x:v>
      </x:c>
      <x:c r="J16" s="986"/>
      <x:c r="K16" s="986">
        <x:f t="shared" si="0"/>
        <x:v>0.84615846476200185</x:v>
      </x:c>
    </x:row>
    <x:row r="17" spans="2:17" ht="20.25" customHeight="1">
      <x:c r="B17" s="925" t="s">
        <x:v>959</x:v>
      </x:c>
      <x:c r="C17" s="956">
        <x:v>0.16247424047576139</x:v>
      </x:c>
      <x:c r="D17" s="956"/>
      <x:c r="E17" s="956">
        <x:f>E16/E3</x:f>
        <x:v>0.12563529251343605</x:v>
      </x:c>
      <x:c r="F17" s="956"/>
      <x:c r="G17" s="956">
        <x:f>G16/G3</x:f>
        <x:v>0.12760416539911876</x:v>
      </x:c>
      <x:c r="H17" s="956"/>
      <x:c r="I17" s="986">
        <x:f t="shared" si="1"/>
        <x:v>0.78538090115371428</x:v>
      </x:c>
      <x:c r="J17" s="986"/>
      <x:c r="K17" s="986">
        <x:f t="shared" si="0"/>
        <x:v>1.0156713360258396</x:v>
      </x:c>
    </x:row>
    <x:row r="18" spans="2:17" ht="19.5" customHeight="1">
      <x:c r="B18" s="918" t="s">
        <x:v>960</x:v>
      </x:c>
      <x:c r="C18" s="920">
        <x:v>1868961.4400000002</x:v>
      </x:c>
      <x:c r="D18" s="983">
        <x:f t="shared" ref="D18:D23" si="5">C18/$C$3</x:f>
        <x:v>7.8134529903661612E-2</x:v>
      </x:c>
      <x:c r="E18" s="920">
        <x:f t="shared" si="2"/>
        <x:v>2221732.2423478444</x:v>
      </x:c>
      <x:c r="F18" s="983">
        <x:f t="shared" ref="F18:F47" si="6">+E18/$E$3</x:f>
        <x:v>8.9376887859901666E-2</x:v>
      </x:c>
      <x:c r="G18" s="920">
        <x:f t="shared" si="4"/>
        <x:v>1734416.82</x:v>
      </x:c>
      <x:c r="H18" s="983">
        <x:f>+G18/G3</x:f>
        <x:v>8.3750706610761616E-2</x:v>
      </x:c>
      <x:c r="I18" s="984">
        <x:f>+IF(AND(G18&gt;0,C18&gt;0),G18/C18,"")</x:f>
        <x:v>0.92801102413327474</x:v>
      </x:c>
      <x:c r="J18" s="984"/>
      <x:c r="K18" s="984">
        <x:f>+IF(AND(I18&gt;0,E18&gt;0),G18/E18,"")</x:f>
        <x:v>0.78065969739320729</x:v>
      </x:c>
      <x:c r="L18" s="987"/>
      <x:c r="M18" s="867"/>
    </x:row>
    <x:row r="19" spans="2:17">
      <x:c r="B19" s="927" t="s">
        <x:v>1029</x:v>
      </x:c>
      <x:c r="C19" s="947">
        <x:v>356491.85</x:v>
      </x:c>
      <x:c r="D19" s="988">
        <x:f t="shared" si="5"/>
        <x:v>1.4903637131345335E-2</x:v>
      </x:c>
      <x:c r="E19" s="947">
        <x:f t="shared" si="2"/>
        <x:v>359423.6</x:v>
      </x:c>
      <x:c r="F19" s="988">
        <x:f t="shared" si="6"/>
        <x:v>1.4459061348209325E-2</x:v>
      </x:c>
      <x:c r="G19" s="947">
        <x:f t="shared" si="4"/>
        <x:v>350699.29</x:v>
      </x:c>
      <x:c r="H19" s="988">
        <x:f>+G19/G3</x:f>
        <x:v>1.6934402968596905E-2</x:v>
      </x:c>
      <x:c r="I19" s="989">
        <x:f t="shared" si="1"/>
        <x:v>0.98375121338678573</x:v>
      </x:c>
      <x:c r="J19" s="989"/>
      <x:c r="K19" s="989">
        <x:f>+IF(AND(I19&gt;0,E19&gt;0),G19/E19,"")</x:f>
        <x:v>0.97572694169219831</x:v>
      </x:c>
    </x:row>
    <x:row r="20" spans="2:17">
      <x:c r="B20" s="927" t="s">
        <x:v>1030</x:v>
      </x:c>
      <x:c r="C20" s="948">
        <x:v>204324.93</x:v>
      </x:c>
      <x:c r="D20" s="988">
        <x:f t="shared" si="5"/>
        <x:v>8.5420876062314924E-3</x:v>
      </x:c>
      <x:c r="E20" s="948">
        <x:f t="shared" si="2"/>
        <x:v>363580</x:v>
      </x:c>
      <x:c r="F20" s="988">
        <x:f t="shared" si="6"/>
        <x:v>1.4626266959047616E-2</x:v>
      </x:c>
      <x:c r="G20" s="948">
        <x:f t="shared" si="4"/>
        <x:v>105739.45</x:v>
      </x:c>
      <x:c r="H20" s="988">
        <x:f>+G20/G3</x:f>
        <x:v>5.1058970093090413E-3</x:v>
      </x:c>
      <x:c r="I20" s="989">
        <x:f t="shared" si="1"/>
        <x:v>0.51750635617494156</x:v>
      </x:c>
      <x:c r="J20" s="989"/>
      <x:c r="K20" s="989">
        <x:f t="shared" si="0"/>
        <x:v>0.29082856592771877</x:v>
      </x:c>
      <x:c r="M20" s="867"/>
      <x:c r="N20" s="867"/>
    </x:row>
    <x:row r="21" spans="2:17">
      <x:c r="B21" s="927" t="s">
        <x:v>1031</x:v>
      </x:c>
      <x:c r="C21" s="948">
        <x:v>18184.77</x:v>
      </x:c>
      <x:c r="D21" s="988">
        <x:f t="shared" si="5"/>
        <x:v>7.6023957741803831E-4</x:v>
      </x:c>
      <x:c r="E21" s="948">
        <x:f t="shared" si="2"/>
        <x:v>11828.409689992734</x:v>
      </x:c>
      <x:c r="F21" s="988">
        <x:f t="shared" si="6"/>
        <x:v>4.7583881904070458E-4</x:v>
      </x:c>
      <x:c r="G21" s="948">
        <x:f t="shared" si="4"/>
        <x:v>26166.35</x:v>
      </x:c>
      <x:c r="H21" s="988">
        <x:f>+G21/G3</x:f>
        <x:v>1.2635084465592891E-3</x:v>
      </x:c>
      <x:c r="I21" s="989">
        <x:f t="shared" si="1"/>
        <x:v>1.4389156420455138</x:v>
      </x:c>
      <x:c r="J21" s="989"/>
      <x:c r="K21" s="989">
        <x:f>+IF(AND(I21&gt;0,E21&gt;0),G21/E21,"")</x:f>
        <x:v>2.2121612867482674</x:v>
      </x:c>
      <x:c r="O21" s="867"/>
      <x:c r="P21" s="873"/>
      <x:c r="Q21" s="990"/>
    </x:row>
    <x:row r="22" spans="2:17">
      <x:c r="B22" s="927" t="s">
        <x:v>1032</x:v>
      </x:c>
      <x:c r="C22" s="948">
        <x:v>366.15</x:v>
      </x:c>
      <x:c r="D22" s="988">
        <x:f t="shared" si="5"/>
        <x:v>1.5307409512004535E-5</x:v>
      </x:c>
      <x:c r="E22" s="948">
        <x:f t="shared" si="2"/>
        <x:v>5776.5219822122872</x:v>
      </x:c>
      <x:c r="F22" s="988">
        <x:f t="shared" si="6"/>
        <x:v>2.3238063866726393E-4</x:v>
      </x:c>
      <x:c r="G22" s="948">
        <x:f t="shared" si="4"/>
        <x:v>1235</x:v>
      </x:c>
      <x:c r="H22" s="988">
        <x:f>+G22/G3</x:f>
        <x:v>5.9635101246475804E-5</x:v>
      </x:c>
      <x:c r="I22" s="989">
        <x:f t="shared" si="1"/>
        <x:v>3.3729345896490512</x:v>
      </x:c>
      <x:c r="J22" s="989"/>
      <x:c r="K22" s="989">
        <x:f t="shared" si="0"/>
        <x:v>0.21379646849833692</x:v>
      </x:c>
      <x:c r="L22" s="991"/>
      <x:c r="P22" s="873"/>
      <x:c r="Q22" s="874"/>
    </x:row>
    <x:row r="23" spans="2:17">
      <x:c r="B23" s="927" t="s">
        <x:v>1033</x:v>
      </x:c>
      <x:c r="C23" s="948">
        <x:v>8914.1</x:v>
      </x:c>
      <x:c r="D23" s="988">
        <x:f t="shared" si="5"/>
        <x:v>3.7266633655867715E-4</x:v>
      </x:c>
      <x:c r="E23" s="948">
        <x:f t="shared" si="2"/>
        <x:v>7301.3150444039366</x:v>
      </x:c>
      <x:c r="F23" s="992">
        <x:f t="shared" si="6"/>
        <x:v>2.9372072993993778E-4</x:v>
      </x:c>
      <x:c r="G23" s="948">
        <x:f t="shared" si="4"/>
        <x:v>6382.59</x:v>
      </x:c>
      <x:c r="H23" s="992">
        <x:f>+G23/G3</x:f>
        <x:v>3.0819951487023807E-4</x:v>
      </x:c>
      <x:c r="I23" s="993">
        <x:f t="shared" si="1"/>
        <x:v>0.71601058996421396</x:v>
      </x:c>
      <x:c r="J23" s="993"/>
      <x:c r="K23" s="993">
        <x:f t="shared" si="0"/>
        <x:v>0.87416992160773976</x:v>
      </x:c>
      <x:c r="L23" s="879"/>
      <x:c r="P23" s="873"/>
      <x:c r="Q23" s="874"/>
    </x:row>
    <x:row r="24" spans="2:17">
      <x:c r="B24" s="927" t="s">
        <x:v>1034</x:v>
      </x:c>
      <x:c r="C24" s="948">
        <x:v>1868.59</x:v>
      </x:c>
      <x:c r="D24" s="992">
        <x:v>0</x:v>
      </x:c>
      <x:c r="E24" s="948">
        <x:f t="shared" si="2"/>
        <x:v>1645.0168833722739</x:v>
      </x:c>
      <x:c r="F24" s="992">
        <x:f t="shared" si="6"/>
        <x:v>6.6176511602242637E-5</x:v>
      </x:c>
      <x:c r="G24" s="948">
        <x:f t="shared" si="4"/>
        <x:v>2265.9699999999998</x:v>
      </x:c>
      <x:c r="H24" s="992">
        <x:f>+G24/G3</x:f>
        <x:v>1.094180974667828E-4</x:v>
      </x:c>
      <x:c r="I24" s="993">
        <x:f t="shared" si="1"/>
        <x:v>1.2126630239913516</x:v>
      </x:c>
      <x:c r="J24" s="993"/>
      <x:c r="K24" s="993">
        <x:f t="shared" si="0"/>
        <x:v>1.3774752240565313</x:v>
      </x:c>
      <x:c r="L24" s="994"/>
      <x:c r="P24" s="873"/>
      <x:c r="Q24" s="874"/>
    </x:row>
    <x:row r="25" spans="2:17">
      <x:c r="B25" s="927" t="s">
        <x:v>1035</x:v>
      </x:c>
      <x:c r="C25" s="948">
        <x:v>700</x:v>
      </x:c>
      <x:c r="D25" s="988">
        <x:f>C25/$C$3</x:f>
        <x:v>2.926447264346081E-5</x:v>
      </x:c>
      <x:c r="E25" s="948">
        <x:f t="shared" si="2"/>
        <x:v>0</x:v>
      </x:c>
      <x:c r="F25" s="992">
        <x:f t="shared" si="6"/>
        <x:v>0</x:v>
      </x:c>
      <x:c r="G25" s="948">
        <x:f t="shared" si="4"/>
        <x:v>700</x:v>
      </x:c>
      <x:c r="H25" s="992">
        <x:f>+G25/G3</x:f>
        <x:v>3.3801271961565231E-5</x:v>
      </x:c>
      <x:c r="I25" s="993">
        <x:f t="shared" si="1"/>
        <x:v>1</x:v>
      </x:c>
      <x:c r="J25" s="993"/>
      <x:c r="K25" s="993" t="str">
        <x:f t="shared" si="0"/>
        <x:v/>
      </x:c>
      <x:c r="L25" s="994"/>
    </x:row>
    <x:row r="26" spans="2:17">
      <x:c r="B26" s="927" t="s">
        <x:v>1036</x:v>
      </x:c>
      <x:c r="C26" s="948">
        <x:v>92745.17</x:v>
      </x:c>
      <x:c r="D26" s="988">
        <x:f>C26/$C$3</x:f>
        <x:v>3.8773407003973174E-3</x:v>
      </x:c>
      <x:c r="E26" s="948">
        <x:f t="shared" si="2"/>
        <x:v>93365.94</x:v>
      </x:c>
      <x:c r="F26" s="992">
        <x:f t="shared" si="6"/>
        <x:v>3.7559688743121797E-3</x:v>
      </x:c>
      <x:c r="G26" s="948">
        <x:f t="shared" si="4"/>
        <x:v>92745.17</x:v>
      </x:c>
      <x:c r="H26" s="992">
        <x:f>+G26/G3</x:f>
        <x:v>4.4784353061308587E-3</x:v>
      </x:c>
      <x:c r="I26" s="993">
        <x:f t="shared" si="1"/>
        <x:v>1</x:v>
      </x:c>
      <x:c r="J26" s="993"/>
      <x:c r="K26" s="993">
        <x:f t="shared" si="0"/>
        <x:v>0.99335121565744422</x:v>
      </x:c>
      <x:c r="L26" s="994"/>
    </x:row>
    <x:row r="27" spans="2:17">
      <x:c r="B27" s="927" t="s">
        <x:v>1037</x:v>
      </x:c>
      <x:c r="C27" s="948">
        <x:v>0</x:v>
      </x:c>
      <x:c r="D27" s="992">
        <x:v>0</x:v>
      </x:c>
      <x:c r="E27" s="948">
        <x:f t="shared" si="2"/>
        <x:v>0</x:v>
      </x:c>
      <x:c r="F27" s="992">
        <x:f t="shared" si="6"/>
        <x:v>0</x:v>
      </x:c>
      <x:c r="G27" s="948">
        <x:f t="shared" si="4"/>
        <x:v>0</x:v>
      </x:c>
      <x:c r="H27" s="992">
        <x:f>+G27/G3</x:f>
        <x:v>0</x:v>
      </x:c>
      <x:c r="I27" s="993" t="str">
        <x:f t="shared" si="1"/>
        <x:v/>
      </x:c>
      <x:c r="J27" s="993"/>
      <x:c r="K27" s="993" t="str">
        <x:f t="shared" si="0"/>
        <x:v/>
      </x:c>
      <x:c r="L27" s="991"/>
    </x:row>
    <x:row r="28" spans="2:17">
      <x:c r="B28" s="927" t="s">
        <x:v>1038</x:v>
      </x:c>
      <x:c r="C28" s="948">
        <x:v>45699.75</x:v>
      </x:c>
      <x:c r="D28" s="992">
        <x:v>0</x:v>
      </x:c>
      <x:c r="E28" s="948">
        <x:f t="shared" si="2"/>
        <x:v>20000</x:v>
      </x:c>
      <x:c r="F28" s="992">
        <x:f t="shared" si="6"/>
        <x:v>8.0456939100322436E-4</x:v>
      </x:c>
      <x:c r="G28" s="948">
        <x:f t="shared" si="4"/>
        <x:v>93577.1</x:v>
      </x:c>
      <x:c r="H28" s="992">
        <x:f>+G28/G3</x:f>
        <x:v>4.5186071521065513E-3</x:v>
      </x:c>
      <x:c r="I28" s="993">
        <x:f t="shared" si="1"/>
        <x:v>2.0476501512590333</x:v>
      </x:c>
      <x:c r="J28" s="993"/>
      <x:c r="K28" s="993">
        <x:f t="shared" si="0"/>
        <x:v>4.6788550000000004</x:v>
      </x:c>
      <x:c r="L28" s="994" t="s">
        <x:v>1109</x:v>
      </x:c>
      <x:c r="M28" s="867"/>
    </x:row>
    <x:row r="29" spans="2:17">
      <x:c r="B29" s="927" t="s">
        <x:v>1039</x:v>
      </x:c>
      <x:c r="C29" s="948">
        <x:v>27342.49</x:v>
      </x:c>
      <x:c r="D29" s="988">
        <x:f>C29/$C$3</x:f>
        <x:v>1.1430907865844298E-3</x:v>
      </x:c>
      <x:c r="E29" s="948">
        <x:f t="shared" si="2"/>
        <x:v>53267.14</x:v>
      </x:c>
      <x:c r="F29" s="992">
        <x:f t="shared" si="6"/>
        <x:v>2.1428555195141747E-3</x:v>
      </x:c>
      <x:c r="G29" s="948">
        <x:f t="shared" si="4"/>
        <x:v>25825.84</x:v>
      </x:c>
      <x:c r="H29" s="992">
        <x:f>+G29/G3</x:f>
        <x:v>1.2470660592512426E-3</x:v>
      </x:c>
      <x:c r="I29" s="993">
        <x:f t="shared" si="1"/>
        <x:v>0.94453138686344951</x:v>
      </x:c>
      <x:c r="J29" s="993"/>
      <x:c r="K29" s="993">
        <x:f t="shared" si="0"/>
        <x:v>0.48483624238132556</x:v>
      </x:c>
      <x:c r="L29" s="879"/>
      <x:c r="M29" s="930"/>
    </x:row>
    <x:row r="30" spans="2:17">
      <x:c r="B30" s="927" t="s">
        <x:v>1040</x:v>
      </x:c>
      <x:c r="C30" s="948">
        <x:v>31447.37</x:v>
      </x:c>
      <x:c r="D30" s="988">
        <x:f>C30/$C$3</x:f>
        <x:v>1.3147009986768431E-3</x:v>
      </x:c>
      <x:c r="E30" s="948">
        <x:f t="shared" si="2"/>
        <x:v>34734</x:v>
      </x:c>
      <x:c r="F30" s="992">
        <x:f t="shared" si="6"/>
        <x:v>1.3972956613552997E-3</x:v>
      </x:c>
      <x:c r="G30" s="948">
        <x:f t="shared" si="4"/>
        <x:v>31925.21</x:v>
      </x:c>
      <x:c r="H30" s="992">
        <x:f>+G30/G3</x:f>
        <x:v>1.5415895794858314E-3</x:v>
      </x:c>
      <x:c r="I30" s="993">
        <x:f t="shared" si="1"/>
        <x:v>1.0151949113709668</x:v>
      </x:c>
      <x:c r="J30" s="993"/>
      <x:c r="K30" s="993">
        <x:f t="shared" si="0"/>
        <x:v>0.91913427765302003</x:v>
      </x:c>
      <x:c r="L30" s="879"/>
    </x:row>
    <x:row r="31" spans="2:17">
      <x:c r="B31" s="927" t="s">
        <x:v>1041</x:v>
      </x:c>
      <x:c r="C31" s="948">
        <x:v>186214</x:v>
      </x:c>
      <x:c r="D31" s="992">
        <x:v>0</x:v>
      </x:c>
      <x:c r="E31" s="948">
        <x:f t="shared" si="2"/>
        <x:v>21094.309999999998</x:v>
      </x:c>
      <x:c r="F31" s="992">
        <x:f t="shared" si="6"/>
        <x:v>8.4859180751666117E-4</x:v>
      </x:c>
      <x:c r="G31" s="948">
        <x:f t="shared" si="4"/>
        <x:v>0</x:v>
      </x:c>
      <x:c r="H31" s="992">
        <x:f>+G31/G3</x:f>
        <x:v>0</x:v>
      </x:c>
      <x:c r="I31" s="993" t="str">
        <x:f t="shared" si="1"/>
        <x:v/>
      </x:c>
      <x:c r="J31" s="993"/>
      <x:c r="K31" s="993">
        <x:f t="shared" si="0"/>
        <x:v>0</x:v>
      </x:c>
      <x:c r="L31" s="994"/>
    </x:row>
    <x:row r="32" spans="2:17">
      <x:c r="B32" s="927" t="s">
        <x:v>1042</x:v>
      </x:c>
      <x:c r="C32" s="948">
        <x:v>343959.92</x:v>
      </x:c>
      <x:c r="D32" s="988">
        <x:f>C32/$C$3</x:f>
        <x:v>1.4379722384695669E-2</x:v>
      </x:c>
      <x:c r="E32" s="948">
        <x:f t="shared" si="2"/>
        <x:v>595023.20239791088</x:v>
      </x:c>
      <x:c r="F32" s="992">
        <x:f t="shared" si="6"/>
        <x:v>2.3936872779303776E-2</x:v>
      </x:c>
      <x:c r="G32" s="948">
        <x:f t="shared" si="4"/>
        <x:v>295780.08</x:v>
      </x:c>
      <x:c r="H32" s="992">
        <x:f>+G32/G3</x:f>
        <x:v>1.4282489892705032E-2</x:v>
      </x:c>
      <x:c r="I32" s="993">
        <x:f t="shared" si="1"/>
        <x:v>0.85992600533224928</x:v>
      </x:c>
      <x:c r="J32" s="993"/>
      <x:c r="K32" s="993">
        <x:f t="shared" si="0"/>
        <x:v>0.49708999381540503</x:v>
      </x:c>
      <x:c r="L32" s="994"/>
      <x:c r="N32" s="871"/>
    </x:row>
    <x:row r="33" spans="2:14">
      <x:c r="B33" s="927" t="s">
        <x:v>1043</x:v>
      </x:c>
      <x:c r="C33" s="948">
        <x:v>6944.85</x:v>
      </x:c>
      <x:c r="D33" s="988">
        <x:f>C33/$C$3</x:f>
        <x:v>2.9033910405419828E-4</x:v>
      </x:c>
      <x:c r="E33" s="948">
        <x:f t="shared" si="2"/>
        <x:v>2450.0151773856337</x:v>
      </x:c>
      <x:c r="F33" s="992">
        <x:f t="shared" si="6"/>
        <x:v>9.8560360960890807E-5</x:v>
      </x:c>
      <x:c r="G33" s="948">
        <x:f t="shared" si="4"/>
        <x:v>2456.31</x:v>
      </x:c>
      <x:c r="H33" s="992">
        <x:f>+G33/G3</x:f>
        <x:v>1.1860914618844613E-4</x:v>
      </x:c>
      <x:c r="I33" s="993">
        <x:f t="shared" si="1"/>
        <x:v>0.35368798462169809</x:v>
      </x:c>
      <x:c r="J33" s="993"/>
      <x:c r="K33" s="993">
        <x:f t="shared" si="0"/>
        <x:v>1.0025692994363746</x:v>
      </x:c>
      <x:c r="L33" s="994"/>
    </x:row>
    <x:row r="34" spans="2:14">
      <x:c r="B34" s="927" t="s">
        <x:v>1044</x:v>
      </x:c>
      <x:c r="C34" s="948">
        <x:v>0</x:v>
      </x:c>
      <x:c r="D34" s="992">
        <x:v>0</x:v>
      </x:c>
      <x:c r="E34" s="948">
        <x:f t="shared" si="2"/>
        <x:v>0</x:v>
      </x:c>
      <x:c r="F34" s="992">
        <x:f t="shared" si="6"/>
        <x:v>0</x:v>
      </x:c>
      <x:c r="G34" s="948">
        <x:f t="shared" si="4"/>
        <x:v>0</x:v>
      </x:c>
      <x:c r="H34" s="992">
        <x:f>+G34/G3</x:f>
        <x:v>0</x:v>
      </x:c>
      <x:c r="I34" s="993" t="str">
        <x:f t="shared" si="1"/>
        <x:v/>
      </x:c>
      <x:c r="J34" s="993"/>
      <x:c r="K34" s="993" t="str">
        <x:f t="shared" si="0"/>
        <x:v/>
      </x:c>
      <x:c r="L34" s="994"/>
    </x:row>
    <x:row r="35" spans="2:14">
      <x:c r="B35" s="927" t="s">
        <x:v>1045</x:v>
      </x:c>
      <x:c r="C35" s="948">
        <x:v>0</x:v>
      </x:c>
      <x:c r="D35" s="992">
        <x:v>0</x:v>
      </x:c>
      <x:c r="E35" s="948">
        <x:f t="shared" si="2"/>
        <x:v>0</x:v>
      </x:c>
      <x:c r="F35" s="992">
        <x:f t="shared" si="6"/>
        <x:v>0</x:v>
      </x:c>
      <x:c r="G35" s="948">
        <x:f t="shared" si="4"/>
        <x:v>0</x:v>
      </x:c>
      <x:c r="H35" s="992">
        <x:f>+G35/G3</x:f>
        <x:v>0</x:v>
      </x:c>
      <x:c r="I35" s="993" t="str">
        <x:f t="shared" si="1"/>
        <x:v/>
      </x:c>
      <x:c r="J35" s="993"/>
      <x:c r="K35" s="993" t="str">
        <x:f t="shared" si="0"/>
        <x:v/>
      </x:c>
      <x:c r="L35" s="994"/>
    </x:row>
    <x:row r="36" spans="2:14">
      <x:c r="B36" s="927" t="s">
        <x:v>1046</x:v>
      </x:c>
      <x:c r="C36" s="948">
        <x:v>0</x:v>
      </x:c>
      <x:c r="D36" s="992">
        <x:v>0</x:v>
      </x:c>
      <x:c r="E36" s="948">
        <x:f t="shared" si="2"/>
        <x:v>0</x:v>
      </x:c>
      <x:c r="F36" s="992">
        <x:f t="shared" si="6"/>
        <x:v>0</x:v>
      </x:c>
      <x:c r="G36" s="948">
        <x:f t="shared" si="4"/>
        <x:v>0</x:v>
      </x:c>
      <x:c r="H36" s="992">
        <x:f>+G36/G3</x:f>
        <x:v>0</x:v>
      </x:c>
      <x:c r="I36" s="993" t="str">
        <x:f t="shared" si="1"/>
        <x:v/>
      </x:c>
      <x:c r="J36" s="993"/>
      <x:c r="K36" s="993" t="str">
        <x:f t="shared" si="0"/>
        <x:v/>
      </x:c>
      <x:c r="L36" s="994"/>
    </x:row>
    <x:row r="37" spans="2:14">
      <x:c r="B37" s="927" t="s">
        <x:v>1047</x:v>
      </x:c>
      <x:c r="C37" s="948">
        <x:v>35614.800000000003</x:v>
      </x:c>
      <x:c r="D37" s="988">
        <x:f>C37/$C$3</x:f>
        <x:v>1.4889262004318974E-3</x:v>
      </x:c>
      <x:c r="E37" s="948">
        <x:f t="shared" si="2"/>
        <x:v>22550</x:v>
      </x:c>
      <x:c r="F37" s="992">
        <x:f t="shared" si="6"/>
        <x:v>9.0715198835613546E-4</x:v>
      </x:c>
      <x:c r="G37" s="948">
        <x:f t="shared" si="4"/>
        <x:v>18968.810000000001</x:v>
      </x:c>
      <x:c r="H37" s="992">
        <x:f>+G37/G3</x:f>
        <x:v>9.1595700799608319E-4</x:v>
      </x:c>
      <x:c r="I37" s="993">
        <x:f t="shared" si="1"/>
        <x:v>0.53261031930545732</x:v>
      </x:c>
      <x:c r="J37" s="993"/>
      <x:c r="K37" s="993">
        <x:f t="shared" si="0"/>
        <x:v>0.84118891352549896</x:v>
      </x:c>
      <x:c r="L37" s="994"/>
    </x:row>
    <x:row r="38" spans="2:14">
      <x:c r="B38" s="927" t="s">
        <x:v>1048</x:v>
      </x:c>
      <x:c r="C38" s="948">
        <x:v>1000.62</x:v>
      </x:c>
      <x:c r="D38" s="992">
        <x:v>0</x:v>
      </x:c>
      <x:c r="E38" s="948">
        <x:f t="shared" si="2"/>
        <x:v>0</x:v>
      </x:c>
      <x:c r="F38" s="992">
        <x:f t="shared" si="6"/>
        <x:v>0</x:v>
      </x:c>
      <x:c r="G38" s="948">
        <x:f t="shared" si="4"/>
        <x:v>977.09</x:v>
      </x:c>
      <x:c r="H38" s="992">
        <x:f>+G38/G3</x:f>
        <x:v>4.7181264029893964E-5</x:v>
      </x:c>
      <x:c r="I38" s="993">
        <x:f t="shared" si="1"/>
        <x:v>0.97648457956067236</x:v>
      </x:c>
      <x:c r="J38" s="993"/>
      <x:c r="K38" s="993" t="str">
        <x:f t="shared" si="0"/>
        <x:v/>
      </x:c>
      <x:c r="L38" s="994"/>
    </x:row>
    <x:row r="39" spans="2:14">
      <x:c r="B39" s="927" t="s">
        <x:v>1049</x:v>
      </x:c>
      <x:c r="C39" s="948">
        <x:v>36903.24</x:v>
      </x:c>
      <x:c r="D39" s="988">
        <x:f>C39/$C$3</x:f>
        <x:v>1.542791224907241E-3</x:v>
      </x:c>
      <x:c r="E39" s="948">
        <x:f t="shared" si="2"/>
        <x:v>156048.28461538462</x:v>
      </x:c>
      <x:c r="F39" s="992">
        <x:f t="shared" si="6"/>
        <x:v>6.2775836660048916E-3</x:v>
      </x:c>
      <x:c r="G39" s="948">
        <x:f t="shared" si="4"/>
        <x:v>252377.25</x:v>
      </x:c>
      <x:c r="H39" s="992">
        <x:f>+G39/G3</x:f>
        <x:v>1.2186674377374199E-2</x:v>
      </x:c>
      <x:c r="I39" s="993">
        <x:f>+IF(AND(G39&gt;0,C39&gt;0),G39/C39,"")</x:f>
        <x:v>6.8388913818949231</x:v>
      </x:c>
      <x:c r="J39" s="993"/>
      <x:c r="K39" s="993">
        <x:f t="shared" si="0"/>
        <x:v>1.6173023024382442</x:v>
      </x:c>
      <x:c r="L39" s="854" t="s">
        <x:v>1110</x:v>
      </x:c>
      <x:c r="N39" s="867"/>
    </x:row>
    <x:row r="40" spans="2:14">
      <x:c r="B40" s="927" t="s">
        <x:v>1050</x:v>
      </x:c>
      <x:c r="C40" s="948">
        <x:v>0</x:v>
      </x:c>
      <x:c r="D40" s="988">
        <x:v>0</x:v>
      </x:c>
      <x:c r="E40" s="948">
        <x:f t="shared" si="2"/>
        <x:v>0</x:v>
      </x:c>
      <x:c r="F40" s="988">
        <x:f t="shared" si="6"/>
        <x:v>0</x:v>
      </x:c>
      <x:c r="G40" s="948">
        <x:f t="shared" si="4"/>
        <x:v>0</x:v>
      </x:c>
      <x:c r="H40" s="988">
        <x:f>+G40/G3</x:f>
        <x:v>0</x:v>
      </x:c>
      <x:c r="I40" s="989" t="str">
        <x:f t="shared" si="1"/>
        <x:v/>
      </x:c>
      <x:c r="J40" s="989"/>
      <x:c r="K40" s="989" t="str">
        <x:f t="shared" si="0"/>
        <x:v/>
      </x:c>
    </x:row>
    <x:row r="41" spans="2:14">
      <x:c r="B41" s="927" t="s">
        <x:v>1051</x:v>
      </x:c>
      <x:c r="C41" s="948">
        <x:v>465238.83999999997</x:v>
      </x:c>
      <x:c r="D41" s="988">
        <x:v>0</x:v>
      </x:c>
      <x:c r="E41" s="948">
        <x:f>E116+E190</x:f>
        <x:v>473644.48655718181</x:v>
      </x:c>
      <x:c r="F41" s="988">
        <x:f t="shared" si="6"/>
        <x:v>1.9053992805067334E-2</x:v>
      </x:c>
      <x:c r="G41" s="948">
        <x:f t="shared" si="4"/>
        <x:v>426595.31</x:v>
      </x:c>
      <x:c r="H41" s="988">
        <x:f>+G41/G3</x:f>
        <x:v>2.0599234415483184E-2</x:v>
      </x:c>
      <x:c r="I41" s="989">
        <x:f t="shared" si="1"/>
        <x:v>0.91693829775691138</x:v>
      </x:c>
      <x:c r="J41" s="989"/>
      <x:c r="K41" s="989">
        <x:f t="shared" si="0"/>
        <x:v>0.90066563025113633</x:v>
      </x:c>
      <x:c r="L41" s="879"/>
    </x:row>
    <x:row r="42" spans="2:14">
      <x:c r="B42" s="927" t="s">
        <x:v>1052</x:v>
      </x:c>
      <x:c r="C42" s="948">
        <x:v>0</x:v>
      </x:c>
      <x:c r="D42" s="988">
        <x:v>0</x:v>
      </x:c>
      <x:c r="E42" s="948">
        <x:f>E117+E191</x:f>
        <x:v>0</x:v>
      </x:c>
      <x:c r="F42" s="988">
        <x:f t="shared" si="6"/>
        <x:v>0</x:v>
      </x:c>
      <x:c r="G42" s="948">
        <x:f t="shared" si="4"/>
        <x:v>0</x:v>
      </x:c>
      <x:c r="H42" s="988">
        <x:f>+G42/G3</x:f>
        <x:v>0</x:v>
      </x:c>
      <x:c r="I42" s="989" t="str">
        <x:f t="shared" si="1"/>
        <x:v/>
      </x:c>
      <x:c r="J42" s="989"/>
      <x:c r="K42" s="989" t="str">
        <x:f t="shared" si="0"/>
        <x:v/>
      </x:c>
      <x:c r="L42" s="995"/>
    </x:row>
    <x:row r="43" spans="2:14">
      <x:c r="B43" s="927" t="s">
        <x:v>1053</x:v>
      </x:c>
      <x:c r="C43" s="948">
        <x:v>0</x:v>
      </x:c>
      <x:c r="D43" s="988">
        <x:v>0</x:v>
      </x:c>
      <x:c r="E43" s="948">
        <x:f t="shared" si="2"/>
        <x:v>0</x:v>
      </x:c>
      <x:c r="F43" s="988">
        <x:f t="shared" si="6"/>
        <x:v>0</x:v>
      </x:c>
      <x:c r="G43" s="948">
        <x:f t="shared" si="4"/>
        <x:v>0</x:v>
      </x:c>
      <x:c r="H43" s="988">
        <x:f>+G43/G3</x:f>
        <x:v>0</x:v>
      </x:c>
      <x:c r="I43" s="989" t="str">
        <x:f t="shared" si="1"/>
        <x:v/>
      </x:c>
      <x:c r="J43" s="989"/>
      <x:c r="K43" s="989" t="str">
        <x:f t="shared" si="0"/>
        <x:v/>
      </x:c>
      <x:c r="L43" s="879"/>
    </x:row>
    <x:row r="44" spans="2:14">
      <x:c r="B44" s="927" t="s">
        <x:v>1054</x:v>
      </x:c>
      <x:c r="C44" s="948">
        <x:v>0</x:v>
      </x:c>
      <x:c r="D44" s="988">
        <x:f>C44/$C$3</x:f>
        <x:v>0</x:v>
      </x:c>
      <x:c r="E44" s="948">
        <x:f t="shared" si="2"/>
        <x:v>0</x:v>
      </x:c>
      <x:c r="F44" s="988">
        <x:f>+E44/$E$3</x:f>
        <x:v>0</x:v>
      </x:c>
      <x:c r="G44" s="948">
        <x:f t="shared" si="4"/>
        <x:v>0</x:v>
      </x:c>
      <x:c r="H44" s="988">
        <x:f>+G44/G3</x:f>
        <x:v>0</x:v>
      </x:c>
      <x:c r="I44" s="989" t="str">
        <x:f t="shared" si="1"/>
        <x:v/>
      </x:c>
      <x:c r="J44" s="989"/>
      <x:c r="K44" s="989" t="str">
        <x:f t="shared" si="0"/>
        <x:v/>
      </x:c>
      <x:c r="L44" s="882"/>
    </x:row>
    <x:row r="45" spans="2:14">
      <x:c r="B45" s="927" t="s">
        <x:v>1055</x:v>
      </x:c>
      <x:c r="C45" s="948">
        <x:v>5000</x:v>
      </x:c>
      <x:c r="D45" s="988">
        <x:v>0</x:v>
      </x:c>
      <x:c r="E45" s="948">
        <x:f t="shared" si="2"/>
        <x:v>0</x:v>
      </x:c>
      <x:c r="F45" s="988">
        <x:f t="shared" si="6"/>
        <x:v>0</x:v>
      </x:c>
      <x:c r="G45" s="948">
        <x:f t="shared" si="4"/>
        <x:v>0</x:v>
      </x:c>
      <x:c r="H45" s="988">
        <x:f>+G45/G4</x:f>
        <x:v>0</x:v>
      </x:c>
      <x:c r="I45" s="989" t="str">
        <x:f t="shared" si="1"/>
        <x:v/>
      </x:c>
      <x:c r="J45" s="989"/>
      <x:c r="K45" s="989" t="str">
        <x:f t="shared" si="0"/>
        <x:v/>
      </x:c>
    </x:row>
    <x:row r="46" spans="2:14">
      <x:c r="B46" s="927"/>
      <x:c r="C46" s="948">
        <x:v>0</x:v>
      </x:c>
      <x:c r="D46" s="988"/>
      <x:c r="E46" s="948">
        <x:f t="shared" si="2"/>
        <x:v>0</x:v>
      </x:c>
      <x:c r="F46" s="988"/>
      <x:c r="G46" s="948">
        <x:f t="shared" si="4"/>
        <x:v>0</x:v>
      </x:c>
      <x:c r="H46" s="988"/>
      <x:c r="I46" s="989"/>
      <x:c r="J46" s="989"/>
      <x:c r="K46" s="989"/>
      <x:c r="L46" s="882"/>
    </x:row>
    <x:row r="47" spans="2:14">
      <x:c r="B47" s="911" t="s">
        <x:v>988</x:v>
      </x:c>
      <x:c r="C47" s="913">
        <x:v>2017388.0500000033</x:v>
      </x:c>
      <x:c r="D47" s="974">
        <x:f>C47/$C$3</x:f>
        <x:v>8.4339710572099783E-2</x:v>
      </x:c>
      <x:c r="E47" s="913">
        <x:f t="shared" si="2"/>
        <x:v>901312.05733102723</x:v>
      </x:c>
      <x:c r="F47" s="974">
        <x:f t="shared" si="6"/>
        <x:v>3.6258404653534394E-2</x:v>
      </x:c>
      <x:c r="G47" s="913">
        <x:f t="shared" si="4"/>
        <x:v>908173.54999999492</x:v>
      </x:c>
      <x:c r="H47" s="974">
        <x:f>+G47/G3</x:f>
        <x:v>4.3853458788357128E-2</x:v>
      </x:c>
      <x:c r="I47" s="975">
        <x:f t="shared" si="1"/>
        <x:v>0.45017296003116181</x:v>
      </x:c>
      <x:c r="J47" s="975"/>
      <x:c r="K47" s="975">
        <x:f t="shared" si="0"/>
        <x:v>1.0076127825131798</x:v>
      </x:c>
      <x:c r="L47" s="914"/>
      <x:c r="M47" s="985"/>
    </x:row>
    <x:row r="48" spans="2:14">
      <x:c r="B48" s="934" t="s">
        <x:v>989</x:v>
      </x:c>
      <x:c r="C48" s="974">
        <x:v>8.4339710572099783E-2</x:v>
      </x:c>
      <x:c r="D48" s="974"/>
      <x:c r="E48" s="974">
        <x:f>+E47/E3</x:f>
        <x:v>3.6258404653534394E-2</x:v>
      </x:c>
      <x:c r="F48" s="974"/>
      <x:c r="G48" s="974">
        <x:f>+G47/G3</x:f>
        <x:v>4.3853458788357128E-2</x:v>
      </x:c>
      <x:c r="H48" s="974"/>
      <x:c r="I48" s="975">
        <x:f t="shared" si="1"/>
        <x:v>0.51996216836513764</x:v>
      </x:c>
      <x:c r="J48" s="975"/>
      <x:c r="K48" s="975">
        <x:f t="shared" si="0"/>
        <x:v>1.2094701685691067</x:v>
      </x:c>
      <x:c r="L48" s="870"/>
    </x:row>
    <x:row r="49" spans="2:12">
      <x:c r="B49" s="937" t="s">
        <x:v>990</x:v>
      </x:c>
      <x:c r="C49" s="924">
        <x:v>364965.92</x:v>
      </x:c>
      <x:c r="D49" s="974">
        <x:f>C49/$C$3</x:f>
        <x:v>1.5257907402336438E-2</x:v>
      </x:c>
      <x:c r="E49" s="924">
        <x:f>E124+E198</x:f>
        <x:v>0</x:v>
      </x:c>
      <x:c r="F49" s="956">
        <x:f t="shared" ref="F49:F74" si="7">+E49/$E$3</x:f>
        <x:v>0</x:v>
      </x:c>
      <x:c r="G49" s="924">
        <x:f t="shared" ref="G49:G68" si="8">G124+G198</x:f>
        <x:v>394193.87</x:v>
      </x:c>
      <x:c r="H49" s="956">
        <x:f>+G49/G3</x:f>
        <x:v>1.903464886493127E-2</x:v>
      </x:c>
      <x:c r="I49" s="986">
        <x:f t="shared" si="1"/>
        <x:v>1.0800840527795035</x:v>
      </x:c>
      <x:c r="J49" s="986"/>
      <x:c r="K49" s="986" t="str">
        <x:f t="shared" si="0"/>
        <x:v/>
      </x:c>
      <x:c r="L49" s="931"/>
    </x:row>
    <x:row r="50" spans="2:12">
      <x:c r="B50" s="927" t="s">
        <x:v>991</x:v>
      </x:c>
      <x:c r="C50" s="948">
        <x:v>0</x:v>
      </x:c>
      <x:c r="D50" s="988">
        <x:v>0</x:v>
      </x:c>
      <x:c r="E50" s="948">
        <x:f t="shared" ref="E50:E68" si="9">E125+E199</x:f>
        <x:v>0</x:v>
      </x:c>
      <x:c r="F50" s="988">
        <x:f t="shared" si="7"/>
        <x:v>0</x:v>
      </x:c>
      <x:c r="G50" s="948">
        <x:f t="shared" si="8"/>
        <x:v>0</x:v>
      </x:c>
      <x:c r="H50" s="988">
        <x:f>+G50/G3</x:f>
        <x:v>0</x:v>
      </x:c>
      <x:c r="I50" s="989" t="str">
        <x:f t="shared" si="1"/>
        <x:v/>
      </x:c>
      <x:c r="J50" s="989"/>
      <x:c r="K50" s="989" t="str">
        <x:f t="shared" si="0"/>
        <x:v/>
      </x:c>
    </x:row>
    <x:row r="51" spans="2:12">
      <x:c r="B51" s="927" t="s">
        <x:v>992</x:v>
      </x:c>
      <x:c r="C51" s="948">
        <x:v>327515.19</x:v>
      </x:c>
      <x:c r="D51" s="988">
        <x:f>C51/$C$3</x:f>
        <x:v>1.3692227597246956E-2</x:v>
      </x:c>
      <x:c r="E51" s="948">
        <x:f t="shared" si="9"/>
        <x:v>0</x:v>
      </x:c>
      <x:c r="F51" s="988">
        <x:f t="shared" si="7"/>
        <x:v>0</x:v>
      </x:c>
      <x:c r="G51" s="948">
        <x:f t="shared" si="8"/>
        <x:v>347180.79999999993</x:v>
      </x:c>
      <x:c r="H51" s="988">
        <x:f>+G51/G3</x:f>
        <x:v>1.6764503772333978E-2</x:v>
      </x:c>
      <x:c r="I51" s="989">
        <x:f t="shared" si="1"/>
        <x:v>1.0600448791398041</x:v>
      </x:c>
      <x:c r="J51" s="989"/>
      <x:c r="K51" s="989" t="str">
        <x:f t="shared" si="0"/>
        <x:v/>
      </x:c>
    </x:row>
    <x:row r="52" spans="2:12">
      <x:c r="B52" s="927" t="s">
        <x:v>993</x:v>
      </x:c>
      <x:c r="C52" s="947">
        <x:v>0</x:v>
      </x:c>
      <x:c r="D52" s="988">
        <x:v>0</x:v>
      </x:c>
      <x:c r="E52" s="947">
        <x:f t="shared" si="9"/>
        <x:v>0</x:v>
      </x:c>
      <x:c r="F52" s="988">
        <x:f t="shared" si="7"/>
        <x:v>0</x:v>
      </x:c>
      <x:c r="G52" s="947">
        <x:f t="shared" si="8"/>
        <x:v>0</x:v>
      </x:c>
      <x:c r="H52" s="988">
        <x:f>+G52/G3</x:f>
        <x:v>0</x:v>
      </x:c>
      <x:c r="I52" s="989" t="str">
        <x:f t="shared" si="1"/>
        <x:v/>
      </x:c>
      <x:c r="J52" s="989"/>
      <x:c r="K52" s="989" t="str">
        <x:f t="shared" si="0"/>
        <x:v/>
      </x:c>
    </x:row>
    <x:row r="53" spans="2:12">
      <x:c r="B53" s="927" t="s">
        <x:v>994</x:v>
      </x:c>
      <x:c r="C53" s="947">
        <x:v>0</x:v>
      </x:c>
      <x:c r="D53" s="988">
        <x:v>0</x:v>
      </x:c>
      <x:c r="E53" s="947">
        <x:f t="shared" si="9"/>
        <x:v>0</x:v>
      </x:c>
      <x:c r="F53" s="988">
        <x:f t="shared" si="7"/>
        <x:v>0</x:v>
      </x:c>
      <x:c r="G53" s="947">
        <x:f t="shared" si="8"/>
        <x:v>0</x:v>
      </x:c>
      <x:c r="H53" s="988">
        <x:f>+G53/G3</x:f>
        <x:v>0</x:v>
      </x:c>
      <x:c r="I53" s="989" t="str">
        <x:f t="shared" si="1"/>
        <x:v/>
      </x:c>
      <x:c r="J53" s="989"/>
      <x:c r="K53" s="989" t="str">
        <x:f t="shared" si="0"/>
        <x:v/>
      </x:c>
    </x:row>
    <x:row r="54" spans="2:12">
      <x:c r="B54" s="927" t="s">
        <x:v>995</x:v>
      </x:c>
      <x:c r="C54" s="947">
        <x:v>0</x:v>
      </x:c>
      <x:c r="D54" s="988">
        <x:v>0</x:v>
      </x:c>
      <x:c r="E54" s="947">
        <x:f t="shared" si="9"/>
        <x:v>0</x:v>
      </x:c>
      <x:c r="F54" s="988">
        <x:f t="shared" si="7"/>
        <x:v>0</x:v>
      </x:c>
      <x:c r="G54" s="947">
        <x:f t="shared" si="8"/>
        <x:v>0</x:v>
      </x:c>
      <x:c r="H54" s="988">
        <x:f>+G54/G3</x:f>
        <x:v>0</x:v>
      </x:c>
      <x:c r="I54" s="989" t="str">
        <x:f t="shared" si="1"/>
        <x:v/>
      </x:c>
      <x:c r="J54" s="989"/>
      <x:c r="K54" s="989" t="str">
        <x:f t="shared" si="0"/>
        <x:v/>
      </x:c>
    </x:row>
    <x:row r="55" spans="2:12">
      <x:c r="B55" s="927" t="s">
        <x:v>996</x:v>
      </x:c>
      <x:c r="C55" s="947">
        <x:v>37450.730000000003</x:v>
      </x:c>
      <x:c r="D55" s="988">
        <x:f>C55/$C$3</x:f>
        <x:v>1.5656798050894816E-3</x:v>
      </x:c>
      <x:c r="E55" s="947">
        <x:f t="shared" si="9"/>
        <x:v>0</x:v>
      </x:c>
      <x:c r="F55" s="988">
        <x:f t="shared" si="7"/>
        <x:v>0</x:v>
      </x:c>
      <x:c r="G55" s="947">
        <x:f t="shared" si="8"/>
        <x:v>47013.07</x:v>
      </x:c>
      <x:c r="H55" s="988">
        <x:f>+G55/G4</x:f>
        <x:v>2.3416347114710301E-3</x:v>
      </x:c>
      <x:c r="I55" s="989">
        <x:f t="shared" si="1"/>
        <x:v>1.255331204491875</x:v>
      </x:c>
      <x:c r="J55" s="989"/>
      <x:c r="K55" s="989" t="str">
        <x:f t="shared" si="0"/>
        <x:v/>
      </x:c>
    </x:row>
    <x:row r="56" spans="2:12">
      <x:c r="B56" s="927" t="s">
        <x:v>997</x:v>
      </x:c>
      <x:c r="C56" s="947">
        <x:v>0</x:v>
      </x:c>
      <x:c r="D56" s="988">
        <x:f>C56/$C$3</x:f>
        <x:v>0</x:v>
      </x:c>
      <x:c r="E56" s="947">
        <x:f t="shared" si="9"/>
        <x:v>0</x:v>
      </x:c>
      <x:c r="F56" s="988">
        <x:f t="shared" si="7"/>
        <x:v>0</x:v>
      </x:c>
      <x:c r="G56" s="947">
        <x:f t="shared" si="8"/>
        <x:v>0</x:v>
      </x:c>
      <x:c r="H56" s="988">
        <x:f>+G56/G5</x:f>
        <x:v>0</x:v>
      </x:c>
      <x:c r="I56" s="989" t="str">
        <x:f t="shared" si="1"/>
        <x:v/>
      </x:c>
      <x:c r="J56" s="989"/>
      <x:c r="K56" s="989" t="str">
        <x:f t="shared" si="0"/>
        <x:v/>
      </x:c>
    </x:row>
    <x:row r="57" spans="2:12" ht="27.75" customHeight="1">
      <x:c r="B57" s="940" t="s">
        <x:v>998</x:v>
      </x:c>
      <x:c r="C57" s="996">
        <x:v>1252721</x:v>
      </x:c>
      <x:c r="D57" s="983">
        <x:f>C57/$C$3</x:f>
        <x:v>5.2371742049126958E-2</x:v>
      </x:c>
      <x:c r="E57" s="996">
        <x:f t="shared" si="9"/>
        <x:v>553149.26</x:v>
      </x:c>
      <x:c r="F57" s="997">
        <x:f t="shared" si="7"/>
        <x:v>2.2252348162604213E-2</x:v>
      </x:c>
      <x:c r="G57" s="996">
        <x:f t="shared" si="8"/>
        <x:v>1525512.96</x:v>
      </x:c>
      <x:c r="H57" s="997">
        <x:f>+G57/G3</x:f>
        <x:v>7.3663254916931972E-2</x:v>
      </x:c>
      <x:c r="I57" s="998">
        <x:f t="shared" si="1"/>
        <x:v>1.217759549013707</x:v>
      </x:c>
      <x:c r="J57" s="998"/>
      <x:c r="K57" s="998">
        <x:f t="shared" si="0"/>
        <x:v>2.7578685723994281</x:v>
      </x:c>
    </x:row>
    <x:row r="58" spans="2:12">
      <x:c r="B58" s="927" t="s">
        <x:v>999</x:v>
      </x:c>
      <x:c r="C58" s="947">
        <x:v>7065.2</x:v>
      </x:c>
      <x:c r="D58" s="988">
        <x:f>C58/$C$3</x:f>
        <x:v>2.9537050302939899E-4</x:v>
      </x:c>
      <x:c r="E58" s="947">
        <x:f t="shared" si="9"/>
        <x:v>0</x:v>
      </x:c>
      <x:c r="F58" s="988">
        <x:f t="shared" si="7"/>
        <x:v>0</x:v>
      </x:c>
      <x:c r="G58" s="947">
        <x:f t="shared" si="8"/>
        <x:v>172249.17</x:v>
      </x:c>
      <x:c r="H58" s="988">
        <x:f>+G58/G3</x:f>
        <x:v>8.3174872004626917E-3</x:v>
      </x:c>
      <x:c r="I58" s="989">
        <x:f t="shared" si="1"/>
        <x:v>24.379942535243167</x:v>
      </x:c>
      <x:c r="J58" s="989"/>
      <x:c r="K58" s="989" t="str">
        <x:f t="shared" si="0"/>
        <x:v/>
      </x:c>
    </x:row>
    <x:row r="59" spans="2:12">
      <x:c r="B59" s="927" t="s">
        <x:v>1000</x:v>
      </x:c>
      <x:c r="C59" s="947">
        <x:v>0</x:v>
      </x:c>
      <x:c r="D59" s="988">
        <x:v>0</x:v>
      </x:c>
      <x:c r="E59" s="947">
        <x:f t="shared" si="9"/>
        <x:v>0</x:v>
      </x:c>
      <x:c r="F59" s="988">
        <x:f t="shared" si="7"/>
        <x:v>0</x:v>
      </x:c>
      <x:c r="G59" s="947">
        <x:f t="shared" si="8"/>
        <x:v>0</x:v>
      </x:c>
      <x:c r="H59" s="988">
        <x:f>+G59/G3</x:f>
        <x:v>0</x:v>
      </x:c>
      <x:c r="I59" s="989" t="str">
        <x:f t="shared" si="1"/>
        <x:v/>
      </x:c>
      <x:c r="J59" s="989"/>
      <x:c r="K59" s="989" t="str">
        <x:f t="shared" si="0"/>
        <x:v/>
      </x:c>
    </x:row>
    <x:row r="60" spans="2:12">
      <x:c r="B60" s="927" t="s">
        <x:v>1001</x:v>
      </x:c>
      <x:c r="C60" s="947">
        <x:v>0</x:v>
      </x:c>
      <x:c r="D60" s="988">
        <x:v>0</x:v>
      </x:c>
      <x:c r="E60" s="947">
        <x:f t="shared" si="9"/>
        <x:v>0</x:v>
      </x:c>
      <x:c r="F60" s="988">
        <x:f t="shared" si="7"/>
        <x:v>0</x:v>
      </x:c>
      <x:c r="G60" s="947">
        <x:f t="shared" si="8"/>
        <x:v>0</x:v>
      </x:c>
      <x:c r="H60" s="988">
        <x:f>+G60/G5</x:f>
        <x:v>0</x:v>
      </x:c>
      <x:c r="I60" s="989" t="str">
        <x:f t="shared" si="1"/>
        <x:v/>
      </x:c>
      <x:c r="J60" s="989"/>
      <x:c r="K60" s="989" t="str">
        <x:f t="shared" si="0"/>
        <x:v/>
      </x:c>
    </x:row>
    <x:row r="61" spans="2:12">
      <x:c r="B61" s="927" t="s">
        <x:v>1002</x:v>
      </x:c>
      <x:c r="C61" s="947">
        <x:v>1018066.83</x:v>
      </x:c>
      <x:c r="D61" s="988">
        <x:v>0</x:v>
      </x:c>
      <x:c r="E61" s="947">
        <x:f t="shared" si="9"/>
        <x:v>0</x:v>
      </x:c>
      <x:c r="F61" s="988">
        <x:f t="shared" si="7"/>
        <x:v>0</x:v>
      </x:c>
      <x:c r="G61" s="947">
        <x:f t="shared" si="8"/>
        <x:v>738427.72</x:v>
      </x:c>
      <x:c r="H61" s="988">
        <x:f>+G61/G3</x:f>
        <x:v>3.5656851696683631E-2</x:v>
      </x:c>
      <x:c r="I61" s="989">
        <x:f t="shared" si="1"/>
        <x:v>0.72532342498576441</x:v>
      </x:c>
      <x:c r="J61" s="989"/>
      <x:c r="K61" s="989" t="str">
        <x:f t="shared" si="0"/>
        <x:v/>
      </x:c>
    </x:row>
    <x:row r="62" spans="2:12">
      <x:c r="B62" s="927" t="s">
        <x:v>1003</x:v>
      </x:c>
      <x:c r="C62" s="999">
        <x:v>0</x:v>
      </x:c>
      <x:c r="D62" s="988">
        <x:v>0</x:v>
      </x:c>
      <x:c r="E62" s="999">
        <x:f t="shared" si="9"/>
        <x:v>0</x:v>
      </x:c>
      <x:c r="F62" s="988">
        <x:f t="shared" si="7"/>
        <x:v>0</x:v>
      </x:c>
      <x:c r="G62" s="999">
        <x:f t="shared" si="8"/>
        <x:v>0</x:v>
      </x:c>
      <x:c r="H62" s="988">
        <x:f>+G62/G6</x:f>
        <x:v>0</x:v>
      </x:c>
      <x:c r="I62" s="989" t="str">
        <x:f t="shared" si="1"/>
        <x:v/>
      </x:c>
      <x:c r="J62" s="989"/>
      <x:c r="K62" s="989" t="str">
        <x:f t="shared" si="0"/>
        <x:v/>
      </x:c>
    </x:row>
    <x:row r="63" spans="2:12">
      <x:c r="B63" s="927" t="s">
        <x:v>1004</x:v>
      </x:c>
      <x:c r="C63" s="947">
        <x:v>0</x:v>
      </x:c>
      <x:c r="D63" s="988">
        <x:v>0</x:v>
      </x:c>
      <x:c r="E63" s="947">
        <x:f t="shared" si="9"/>
        <x:v>0</x:v>
      </x:c>
      <x:c r="F63" s="988">
        <x:f t="shared" si="7"/>
        <x:v>0</x:v>
      </x:c>
      <x:c r="G63" s="947">
        <x:f t="shared" si="8"/>
        <x:v>0</x:v>
      </x:c>
      <x:c r="H63" s="988">
        <x:f>+G63/G6</x:f>
        <x:v>0</x:v>
      </x:c>
      <x:c r="I63" s="989" t="str">
        <x:f t="shared" si="1"/>
        <x:v/>
      </x:c>
      <x:c r="J63" s="989"/>
      <x:c r="K63" s="989" t="str">
        <x:f t="shared" si="0"/>
        <x:v/>
      </x:c>
    </x:row>
    <x:row r="64" spans="2:12">
      <x:c r="B64" s="927" t="s">
        <x:v>1005</x:v>
      </x:c>
      <x:c r="C64" s="947">
        <x:v>0</x:v>
      </x:c>
      <x:c r="D64" s="988">
        <x:v>0</x:v>
      </x:c>
      <x:c r="E64" s="947">
        <x:f t="shared" si="9"/>
        <x:v>0</x:v>
      </x:c>
      <x:c r="F64" s="988">
        <x:f t="shared" si="7"/>
        <x:v>0</x:v>
      </x:c>
      <x:c r="G64" s="947">
        <x:f t="shared" si="8"/>
        <x:v>0</x:v>
      </x:c>
      <x:c r="H64" s="988">
        <x:f>+G64/G4</x:f>
        <x:v>0</x:v>
      </x:c>
      <x:c r="I64" s="989" t="str">
        <x:f t="shared" si="1"/>
        <x:v/>
      </x:c>
      <x:c r="J64" s="989"/>
      <x:c r="K64" s="989" t="str">
        <x:f t="shared" si="0"/>
        <x:v/>
      </x:c>
    </x:row>
    <x:row r="65" spans="1:16">
      <x:c r="B65" s="927" t="s">
        <x:v>1006</x:v>
      </x:c>
      <x:c r="C65" s="947">
        <x:v>0</x:v>
      </x:c>
      <x:c r="D65" s="988">
        <x:v>0</x:v>
      </x:c>
      <x:c r="E65" s="947">
        <x:f t="shared" si="9"/>
        <x:v>0</x:v>
      </x:c>
      <x:c r="F65" s="988">
        <x:f t="shared" si="7"/>
        <x:v>0</x:v>
      </x:c>
      <x:c r="G65" s="947">
        <x:f t="shared" si="8"/>
        <x:v>0</x:v>
      </x:c>
      <x:c r="H65" s="988">
        <x:f>+G65/G3</x:f>
        <x:v>0</x:v>
      </x:c>
      <x:c r="I65" s="989" t="str">
        <x:f t="shared" si="1"/>
        <x:v/>
      </x:c>
      <x:c r="J65" s="989"/>
      <x:c r="K65" s="989" t="str">
        <x:f t="shared" si="0"/>
        <x:v/>
      </x:c>
      <x:c r="L65" s="869"/>
    </x:row>
    <x:row r="66" spans="1:16">
      <x:c r="B66" s="927" t="s">
        <x:v>1007</x:v>
      </x:c>
      <x:c r="C66" s="947">
        <x:v>0</x:v>
      </x:c>
      <x:c r="D66" s="988"/>
      <x:c r="E66" s="947">
        <x:f t="shared" si="9"/>
        <x:v>0</x:v>
      </x:c>
      <x:c r="F66" s="988">
        <x:f t="shared" si="7"/>
        <x:v>0</x:v>
      </x:c>
      <x:c r="G66" s="947">
        <x:f t="shared" si="8"/>
        <x:v>0</x:v>
      </x:c>
      <x:c r="H66" s="988"/>
      <x:c r="I66" s="989" t="str">
        <x:f t="shared" si="1"/>
        <x:v/>
      </x:c>
      <x:c r="J66" s="989"/>
      <x:c r="K66" s="989" t="str">
        <x:f t="shared" si="0"/>
        <x:v/>
      </x:c>
    </x:row>
    <x:row r="67" spans="1:16">
      <x:c r="B67" s="927" t="s">
        <x:v>1008</x:v>
      </x:c>
      <x:c r="C67" s="947">
        <x:v>0</x:v>
      </x:c>
      <x:c r="D67" s="988">
        <x:v>0</x:v>
      </x:c>
      <x:c r="E67" s="947">
        <x:f t="shared" si="9"/>
        <x:v>0</x:v>
      </x:c>
      <x:c r="F67" s="988">
        <x:f t="shared" si="7"/>
        <x:v>0</x:v>
      </x:c>
      <x:c r="G67" s="947">
        <x:f t="shared" si="8"/>
        <x:v>0</x:v>
      </x:c>
      <x:c r="H67" s="988">
        <x:f>+G67/G3</x:f>
        <x:v>0</x:v>
      </x:c>
      <x:c r="I67" s="989" t="str">
        <x:f t="shared" si="1"/>
        <x:v/>
      </x:c>
      <x:c r="J67" s="989"/>
      <x:c r="K67" s="989" t="str">
        <x:f t="shared" ref="K67:K74" si="10">+IF(AND(I67&gt;0,E67&gt;0),G67/E67,"")</x:f>
        <x:v/>
      </x:c>
    </x:row>
    <x:row r="68" spans="1:16">
      <x:c r="B68" s="927" t="s">
        <x:v>1009</x:v>
      </x:c>
      <x:c r="C68" s="947">
        <x:v>706.58</x:v>
      </x:c>
      <x:c r="D68" s="988">
        <x:v>0</x:v>
      </x:c>
      <x:c r="E68" s="947">
        <x:f t="shared" si="9"/>
        <x:v>0</x:v>
      </x:c>
      <x:c r="F68" s="988">
        <x:f t="shared" si="7"/>
        <x:v>0</x:v>
      </x:c>
      <x:c r="G68" s="947">
        <x:f t="shared" si="8"/>
        <x:v>2086.21</x:v>
      </x:c>
      <x:c r="H68" s="988">
        <x:f>+G68/G3</x:f>
        <x:v>1.0073793082705287E-4</x:v>
      </x:c>
      <x:c r="I68" s="989">
        <x:f t="shared" ref="I68:I74" si="11">+IF(AND(G68&gt;0,C68&gt;0),G68/C68,"")</x:f>
        <x:v>2.9525460669704775</x:v>
      </x:c>
      <x:c r="J68" s="989"/>
      <x:c r="K68" s="989" t="str">
        <x:f t="shared" si="10"/>
        <x:v/>
      </x:c>
    </x:row>
    <x:row r="69" spans="1:16">
      <x:c r="B69" s="927" t="s">
        <x:v>1010</x:v>
      </x:c>
      <x:c r="C69" s="947">
        <x:v>0</x:v>
      </x:c>
      <x:c r="D69" s="988">
        <x:f>C69/$C$3</x:f>
        <x:v>0</x:v>
      </x:c>
      <x:c r="E69" s="947">
        <x:f>E144+E218</x:f>
        <x:v>0</x:v>
      </x:c>
      <x:c r="F69" s="988">
        <x:f t="shared" si="7"/>
        <x:v>0</x:v>
      </x:c>
      <x:c r="G69" s="947">
        <x:f>G144+G218</x:f>
        <x:v>28702.959999999999</x:v>
      </x:c>
      <x:c r="H69" s="988">
        <x:f>+G69/G3</x:f>
        <x:v>1.3859950815170406E-3</x:v>
      </x:c>
      <x:c r="I69" s="989" t="str">
        <x:f t="shared" si="11"/>
        <x:v/>
      </x:c>
      <x:c r="J69" s="989"/>
      <x:c r="K69" s="989" t="str">
        <x:f t="shared" si="10"/>
        <x:v/>
      </x:c>
      <x:c r="L69" s="1000"/>
      <x:c r="N69" s="1001"/>
      <x:c r="O69" s="1001"/>
      <x:c r="P69" s="1001"/>
    </x:row>
    <x:row r="70" spans="1:16">
      <x:c r="B70" s="927" t="s">
        <x:v>1011</x:v>
      </x:c>
      <x:c r="C70" s="947">
        <x:v>226882.39</x:v>
      </x:c>
      <x:c r="D70" s="988">
        <x:f>C70/$C$3</x:f>
        <x:v>9.4851335649114386E-3</x:v>
      </x:c>
      <x:c r="E70" s="947">
        <x:f>E145+E219</x:f>
        <x:v>553149.26</x:v>
      </x:c>
      <x:c r="F70" s="988">
        <x:f t="shared" si="7"/>
        <x:v>2.2252348162604213E-2</x:v>
      </x:c>
      <x:c r="G70" s="947">
        <x:f>G145+G219</x:f>
        <x:v>584046.9</x:v>
      </x:c>
      <x:c r="H70" s="988">
        <x:f>+G70/G3</x:f>
        <x:v>2.8202183007441563E-2</x:v>
      </x:c>
      <x:c r="I70" s="989">
        <x:f t="shared" si="11"/>
        <x:v>2.5742275546374489</x:v>
      </x:c>
      <x:c r="J70" s="989"/>
      <x:c r="K70" s="989">
        <x:f t="shared" si="10"/>
        <x:v>1.0558576902010137</x:v>
      </x:c>
      <x:c r="N70" s="1001"/>
      <x:c r="O70" s="1001"/>
      <x:c r="P70" s="1001"/>
    </x:row>
    <x:row r="71" spans="1:16" ht="24" customHeight="1">
      <x:c r="B71" s="911" t="s">
        <x:v>1012</x:v>
      </x:c>
      <x:c r="C71" s="913">
        <x:v>1129632.9700000035</x:v>
      </x:c>
      <x:c r="D71" s="974">
        <x:f>C71/$C$3</x:f>
        <x:v>4.7225875925309267E-2</x:v>
      </x:c>
      <x:c r="E71" s="913">
        <x:f>+E47+E49-E57</x:f>
        <x:v>348162.79733102722</x:v>
      </x:c>
      <x:c r="F71" s="974">
        <x:f t="shared" si="7"/>
        <x:v>1.4006056490930181E-2</x:v>
      </x:c>
      <x:c r="G71" s="913">
        <x:f>+G47+G49-G57</x:f>
        <x:v>-223145.54000000516</x:v>
      </x:c>
      <x:c r="H71" s="974">
        <x:f>+G71/G3</x:f>
        <x:v>-1.0775147263643581E-2</x:v>
      </x:c>
      <x:c r="I71" s="975" t="str">
        <x:f t="shared" si="11"/>
        <x:v/>
      </x:c>
      <x:c r="J71" s="975"/>
      <x:c r="K71" s="975">
        <x:f t="shared" si="10"/>
        <x:v>-0.64092298692051874</x:v>
      </x:c>
      <x:c r="L71" s="1002"/>
      <x:c r="M71" s="882"/>
      <x:c r="N71" s="1001"/>
      <x:c r="O71" s="1001"/>
      <x:c r="P71" s="1001"/>
    </x:row>
    <x:row r="72" spans="1:16">
      <x:c r="B72" s="927" t="s">
        <x:v>1013</x:v>
      </x:c>
      <x:c r="C72" s="947">
        <x:v>282408.24250000087</x:v>
      </x:c>
      <x:c r="D72" s="976">
        <x:f>C72/$C$3</x:f>
        <x:v>1.1806468981327317E-2</x:v>
      </x:c>
      <x:c r="E72" s="947"/>
      <x:c r="F72" s="988">
        <x:f t="shared" si="7"/>
        <x:v>0</x:v>
      </x:c>
      <x:c r="G72" s="947">
        <x:f>G71*0.25</x:f>
        <x:v>-55786.38500000129</x:v>
      </x:c>
      <x:c r="H72" s="988">
        <x:f>+G72/G3</x:f>
        <x:v>-2.6937868159108954E-3</x:v>
      </x:c>
      <x:c r="I72" s="989" t="str">
        <x:f t="shared" si="11"/>
        <x:v/>
      </x:c>
      <x:c r="J72" s="989"/>
      <x:c r="K72" s="989" t="str">
        <x:f t="shared" si="10"/>
        <x:v/>
      </x:c>
      <x:c r="L72" s="1003"/>
      <x:c r="M72" s="1004"/>
      <x:c r="N72" s="1001"/>
      <x:c r="O72" s="1001"/>
      <x:c r="P72" s="1001"/>
    </x:row>
    <x:row r="73" spans="1:16" ht="22.5" customHeight="1">
      <x:c r="B73" s="922" t="s">
        <x:v>1014</x:v>
      </x:c>
      <x:c r="C73" s="924">
        <x:v>847224.7275000026</x:v>
      </x:c>
      <x:c r="D73" s="956"/>
      <x:c r="E73" s="924">
        <x:f>+E71-E72</x:f>
        <x:v>348162.79733102722</x:v>
      </x:c>
      <x:c r="F73" s="956">
        <x:f t="shared" si="7"/>
        <x:v>1.4006056490930181E-2</x:v>
      </x:c>
      <x:c r="G73" s="924">
        <x:f>+G71-G72</x:f>
        <x:v>-167359.15500000387</x:v>
      </x:c>
      <x:c r="H73" s="956"/>
      <x:c r="I73" s="986" t="str">
        <x:f t="shared" si="11"/>
        <x:v/>
      </x:c>
      <x:c r="J73" s="986"/>
      <x:c r="K73" s="986">
        <x:f t="shared" si="10"/>
        <x:v>-0.48069224019038903</x:v>
      </x:c>
      <x:c r="L73" s="1002"/>
      <x:c r="M73" s="1004"/>
      <x:c r="N73" s="1001"/>
      <x:c r="O73" s="1001"/>
      <x:c r="P73" s="1001"/>
    </x:row>
    <x:row r="74" spans="1:16" ht="22.5" customHeight="1">
      <x:c r="B74" s="925" t="s">
        <x:v>1015</x:v>
      </x:c>
      <x:c r="C74" s="956">
        <x:v>3.5419406943981949E-2</x:v>
      </x:c>
      <x:c r="D74" s="1005"/>
      <x:c r="E74" s="956">
        <x:f>+E73/E3</x:f>
        <x:v>1.4006056490930181E-2</x:v>
      </x:c>
      <x:c r="F74" s="1005">
        <x:f t="shared" si="7"/>
        <x:v>5.6344221706322266E-10</x:v>
      </x:c>
      <x:c r="G74" s="956">
        <x:f>+G73/G3</x:f>
        <x:v>-8.081360447732687E-3</x:v>
      </x:c>
      <x:c r="H74" s="1006"/>
      <x:c r="I74" s="986" t="str">
        <x:f t="shared" si="11"/>
        <x:v/>
      </x:c>
      <x:c r="J74" s="986"/>
      <x:c r="K74" s="986">
        <x:f t="shared" si="10"/>
        <x:v>-0.57699042217671226</x:v>
      </x:c>
      <x:c r="L74" s="931"/>
      <x:c r="N74" s="1001"/>
      <x:c r="O74" s="1001"/>
      <x:c r="P74" s="1001"/>
    </x:row>
    <x:row r="75" spans="1:16">
      <x:c r="N75" s="1001"/>
      <x:c r="O75" s="1001"/>
      <x:c r="P75" s="1001"/>
    </x:row>
    <x:row r="76" spans="1:16">
      <x:c r="G76" s="896"/>
      <x:c r="H76" s="896"/>
      <x:c r="L76" s="931"/>
    </x:row>
    <x:row r="77" spans="1:16">
      <x:c r="B77" s="864" t="s">
        <x:v>1056</x:v>
      </x:c>
      <x:c r="C77" s="1007"/>
      <x:c r="G77" s="1007"/>
      <x:c r="H77" s="872"/>
      <x:c r="L77" s="931"/>
    </x:row>
    <x:row r="78" spans="1:16" s="973" customFormat="1" ht="29.25" customHeight="1">
      <x:c r="A78" s="970"/>
      <x:c r="B78" s="909" t="s">
        <x:v>948</x:v>
      </x:c>
      <x:c r="C78" s="971" t="s">
        <x:v>1057</x:v>
      </x:c>
      <x:c r="D78" s="972" t="s">
        <x:v>1018</x:v>
      </x:c>
      <x:c r="E78" s="858" t="s">
        <x:v>1019</x:v>
      </x:c>
      <x:c r="F78" s="855" t="s">
        <x:v>1018</x:v>
      </x:c>
      <x:c r="G78" s="856" t="s">
        <x:v>1020</x:v>
      </x:c>
      <x:c r="H78" s="855" t="s">
        <x:v>1018</x:v>
      </x:c>
      <x:c r="I78" s="859" t="s">
        <x:v>1021</x:v>
      </x:c>
      <x:c r="J78" s="859" t="s">
        <x:v>1022</x:v>
      </x:c>
      <x:c r="K78" s="859" t="s">
        <x:v>1023</x:v>
      </x:c>
    </x:row>
    <x:row r="79" spans="1:16" ht="28.5" customHeight="1">
      <x:c r="B79" s="911" t="s">
        <x:v>949</x:v>
      </x:c>
      <x:c r="C79" s="913">
        <x:v>21533367.960000001</x:v>
      </x:c>
      <x:c r="D79" s="974">
        <x:f>C79/$C$3</x:f>
        <x:v>0.90023236798142214</x:v>
      </x:c>
      <x:c r="E79" s="913">
        <x:f>+SUM(E80:E82)</x:f>
        <x:v>22463255.33610769</x:v>
      </x:c>
      <x:c r="F79" s="974">
        <x:f>+E79/$E$79</x:f>
        <x:v>1</x:v>
      </x:c>
      <x:c r="G79" s="913">
        <x:f>+SUM(G80:G82)</x:f>
        <x:v>18611473.979999997</x:v>
      </x:c>
      <x:c r="H79" s="974">
        <x:f>+G79/$G$79</x:f>
        <x:v>1</x:v>
      </x:c>
      <x:c r="I79" s="975">
        <x:f t="shared" ref="I79:I87" si="12">+IF(AND(G79&gt;0,C79&gt;0),G79/C79,"")</x:f>
        <x:v>0.86430854730074447</x:v>
      </x:c>
      <x:c r="J79" s="975"/>
      <x:c r="K79" s="975">
        <x:f>+IF(AND(I79&gt;0,E79&gt;0),G79/E79,"")</x:f>
        <x:v>0.82852968999928089</x:v>
      </x:c>
      <x:c r="L79" s="869"/>
      <x:c r="M79" s="930"/>
    </x:row>
    <x:row r="80" spans="1:16">
      <x:c r="B80" s="864" t="s">
        <x:v>950</x:v>
      </x:c>
      <x:c r="C80" s="943">
        <x:v>20884670.100000001</x:v>
      </x:c>
      <x:c r="D80" s="976">
        <x:f>C80/$C$3</x:f>
        <x:v>0.87311265258450566</x:v>
      </x:c>
      <x:c r="E80" s="945">
        <x:v>21287462.165859088</x:v>
      </x:c>
      <x:c r="F80" s="976">
        <x:f>+E80/$E$79</x:f>
        <x:v>0.94765704468672363</x:v>
      </x:c>
      <x:c r="G80" s="869">
        <x:v>17979223.989999998</x:v>
      </x:c>
      <x:c r="H80" s="976">
        <x:f>+G80/$G$79</x:f>
        <x:v>0.96602902109314837</x:v>
      </x:c>
      <x:c r="I80" s="969">
        <x:f t="shared" si="12"/>
        <x:v>0.8608813978823634</x:v>
      </x:c>
      <x:c r="K80" s="969">
        <x:f>+IF(AND(I80&gt;0,E80&gt;0),G80/E80,"")</x:f>
        <x:v>0.84459217589756408</x:v>
      </x:c>
    </x:row>
    <x:row r="81" spans="2:19">
      <x:c r="B81" s="864" t="s">
        <x:v>951</x:v>
      </x:c>
      <x:c r="C81" s="943">
        <x:v>389149.87</x:v>
      </x:c>
      <x:c r="D81" s="976">
        <x:f>C81/$C$3</x:f>
        <x:v>1.6268951035459042E-2</x:v>
      </x:c>
      <x:c r="E81" s="945">
        <x:v>914402.50536435831</x:v>
      </x:c>
      <x:c r="F81" s="976">
        <x:f>+E81/$E$79</x:f>
        <x:v>4.0706589124441701E-2</x:v>
      </x:c>
      <x:c r="G81" s="869">
        <x:v>426644.34</x:v>
      </x:c>
      <x:c r="H81" s="976">
        <x:f>+G81/$G$79</x:f>
        <x:v>2.2923726538718783E-2</x:v>
      </x:c>
      <x:c r="I81" s="969">
        <x:f t="shared" si="12"/>
        <x:v>1.0963496917010407</x:v>
      </x:c>
      <x:c r="K81" s="969">
        <x:f t="shared" ref="K81:K87" si="13">+IF(AND(I81&gt;0,E81&gt;0),G81/E81,"")</x:f>
        <x:v>0.46658264549482698</x:v>
      </x:c>
      <x:c r="M81" s="867"/>
      <x:c r="N81" s="945"/>
    </x:row>
    <x:row r="82" spans="2:19">
      <x:c r="B82" s="864" t="s">
        <x:v>952</x:v>
      </x:c>
      <x:c r="C82" s="943">
        <x:v>259547.99</x:v>
      </x:c>
      <x:c r="D82" s="976">
        <x:f>C82/$C$3</x:f>
        <x:v>1.0850764361457484E-2</x:v>
      </x:c>
      <x:c r="E82" s="945">
        <x:v>261390.66488424334</x:v>
      </x:c>
      <x:c r="F82" s="976">
        <x:f>+E82/$E$79</x:f>
        <x:v>1.1636366188834662E-2</x:v>
      </x:c>
      <x:c r="G82" s="869">
        <x:v>205605.65</x:v>
      </x:c>
      <x:c r="H82" s="976">
        <x:f>+G82/$G$79</x:f>
        <x:v>1.1047252368132964E-2</x:v>
      </x:c>
      <x:c r="I82" s="969">
        <x:f t="shared" si="12"/>
        <x:v>0.79216814586003925</x:v>
      </x:c>
      <x:c r="K82" s="969">
        <x:f t="shared" si="13"/>
        <x:v>0.78658375229678656</x:v>
      </x:c>
    </x:row>
    <x:row r="83" spans="2:19">
      <x:c r="B83" s="977" t="s">
        <x:v>1025</x:v>
      </x:c>
      <x:c r="C83" s="978">
        <x:v>177767.89</x:v>
      </x:c>
      <x:c r="D83" s="979"/>
      <x:c r="E83" s="945">
        <x:v>213392.61405017867</x:v>
      </x:c>
      <x:c r="F83" s="979"/>
      <x:c r="G83" s="889">
        <x:v>150347.77000000299</x:v>
      </x:c>
      <x:c r="H83" s="979"/>
      <x:c r="I83" s="980">
        <x:f t="shared" si="12"/>
        <x:v>0.8457532459883671</x:v>
      </x:c>
      <x:c r="J83" s="980"/>
      <x:c r="K83" s="980">
        <x:f t="shared" si="13"/>
        <x:v>0.70455939006702983</x:v>
      </x:c>
      <x:c r="L83" s="981"/>
      <x:c r="M83" s="787"/>
      <x:c r="N83" s="982"/>
    </x:row>
    <x:row r="84" spans="2:19">
      <x:c r="B84" s="977" t="s">
        <x:v>1026</x:v>
      </x:c>
      <x:c r="C84" s="978">
        <x:v>72101.08</x:v>
      </x:c>
      <x:c r="D84" s="979"/>
      <x:c r="E84" s="945">
        <x:v>79619.752397974749</x:v>
      </x:c>
      <x:c r="F84" s="979"/>
      <x:c r="G84" s="889">
        <x:v>67623.240000000005</x:v>
      </x:c>
      <x:c r="H84" s="979"/>
      <x:c r="I84" s="980">
        <x:f t="shared" si="12"/>
        <x:v>0.93789496634447089</x:v>
      </x:c>
      <x:c r="J84" s="980"/>
      <x:c r="K84" s="980">
        <x:f t="shared" si="13"/>
        <x:v>0.8493274340014163</x:v>
      </x:c>
      <x:c r="L84" s="933"/>
    </x:row>
    <x:row r="85" spans="2:19" ht="24.75" customHeight="1">
      <x:c r="B85" s="918" t="s">
        <x:v>953</x:v>
      </x:c>
      <x:c r="C85" s="920">
        <x:v>17807867.369999997</x:v>
      </x:c>
      <x:c r="D85" s="983">
        <x:f>C85/$C$3</x:f>
        <x:v>0.74448263926820479</x:v>
      </x:c>
      <x:c r="E85" s="920">
        <x:f>+E86+E87+E90</x:f>
        <x:v>19277280.407309223</x:v>
      </x:c>
      <x:c r="F85" s="983">
        <x:f t="shared" ref="F85:F90" si="14">+E85/$E$79</x:f>
        <x:v>0.85816949141483978</x:v>
      </x:c>
      <x:c r="G85" s="920">
        <x:f>+G86+G87+G90+G88+G89</x:f>
        <x:v>16007928.260000002</x:v>
      </x:c>
      <x:c r="H85" s="983">
        <x:f>+G85/G79</x:f>
        <x:v>0.86011071864604705</x:v>
      </x:c>
      <x:c r="I85" s="984">
        <x:f t="shared" si="12"/>
        <x:v>0.89892449934615637</x:v>
      </x:c>
      <x:c r="J85" s="984"/>
      <x:c r="K85" s="984">
        <x:f t="shared" si="13"/>
        <x:v>0.83040387034731278</x:v>
      </x:c>
      <x:c r="L85" s="931"/>
      <x:c r="M85" s="871"/>
    </x:row>
    <x:row r="86" spans="2:19">
      <x:c r="B86" s="921" t="s">
        <x:v>954</x:v>
      </x:c>
      <x:c r="C86" s="943">
        <x:v>17581600.949999999</x:v>
      </x:c>
      <x:c r="D86" s="976">
        <x:f>C86/$C$3</x:f>
        <x:v>0.73502325718502792</x:v>
      </x:c>
      <x:c r="E86" s="943">
        <x:v>18386317.042636625</x:v>
      </x:c>
      <x:c r="F86" s="976">
        <x:f t="shared" si="14"/>
        <x:v>0.81850634592049765</x:v>
      </x:c>
      <x:c r="G86" s="945">
        <x:v>15512138.6</x:v>
      </x:c>
      <x:c r="H86" s="976">
        <x:f>+G86/$G$79</x:f>
        <x:v>0.83347179361878798</x:v>
      </x:c>
      <x:c r="I86" s="969">
        <x:f t="shared" si="12"/>
        <x:v>0.88229386186813663</x:v>
      </x:c>
      <x:c r="K86" s="969">
        <x:f t="shared" si="13"/>
        <x:v>0.84367840302266084</x:v>
      </x:c>
      <x:c r="L86" s="931"/>
      <x:c r="M86" s="871"/>
      <x:c r="N86" s="985"/>
      <x:c r="P86" s="867"/>
      <x:c r="R86" s="871"/>
      <x:c r="S86" s="931"/>
    </x:row>
    <x:row r="87" spans="2:19">
      <x:c r="B87" s="921" t="s">
        <x:v>955</x:v>
      </x:c>
      <x:c r="C87" s="943">
        <x:v>375973.11</x:v>
      </x:c>
      <x:c r="D87" s="976">
        <x:f>C87/$C$3</x:f>
        <x:v>1.5718078274674117E-2</x:v>
      </x:c>
      <x:c r="E87" s="943">
        <x:v>755314.8846725974</x:v>
      </x:c>
      <x:c r="F87" s="976">
        <x:f t="shared" si="14"/>
        <x:v>3.3624462410775151E-2</x:v>
      </x:c>
      <x:c r="G87" s="945">
        <x:v>454276.3</x:v>
      </x:c>
      <x:c r="H87" s="976">
        <x:f>+G87/$G$79</x:f>
        <x:v>2.4408399919757462E-2</x:v>
      </x:c>
      <x:c r="I87" s="969">
        <x:f t="shared" si="12"/>
        <x:v>1.2082680593832895</x:v>
      </x:c>
      <x:c r="K87" s="969">
        <x:f t="shared" si="13"/>
        <x:v>0.60143962368345605</x:v>
      </x:c>
      <x:c r="L87" s="945"/>
    </x:row>
    <x:row r="88" spans="2:19">
      <x:c r="B88" s="921" t="s">
        <x:v>1027</x:v>
      </x:c>
      <x:c r="C88" s="943"/>
      <x:c r="D88" s="976"/>
      <x:c r="E88" s="943">
        <x:v>0</x:v>
      </x:c>
      <x:c r="F88" s="976">
        <x:f t="shared" si="14"/>
        <x:v>0</x:v>
      </x:c>
      <x:c r="G88" s="945"/>
      <x:c r="H88" s="976"/>
      <x:c r="L88" s="945"/>
    </x:row>
    <x:row r="89" spans="2:19">
      <x:c r="B89" s="921" t="s">
        <x:v>1028</x:v>
      </x:c>
      <x:c r="C89" s="943">
        <x:v>-159006.69</x:v>
      </x:c>
      <x:c r="D89" s="976"/>
      <x:c r="E89" s="943">
        <x:v>0</x:v>
      </x:c>
      <x:c r="F89" s="976">
        <x:f t="shared" si="14"/>
        <x:v>0</x:v>
      </x:c>
      <x:c r="G89" s="945">
        <x:v>10700.47</x:v>
      </x:c>
      <x:c r="H89" s="976"/>
      <x:c r="L89" s="945"/>
    </x:row>
    <x:row r="90" spans="2:19">
      <x:c r="B90" s="921" t="s">
        <x:v>957</x:v>
      </x:c>
      <x:c r="C90" s="943">
        <x:v>9300</x:v>
      </x:c>
      <x:c r="D90" s="976">
        <x:f>C90/$C$3</x:f>
        <x:v>3.887994222631222E-4</x:v>
      </x:c>
      <x:c r="E90" s="943">
        <x:v>135648.48000000001</x:v>
      </x:c>
      <x:c r="F90" s="976">
        <x:f t="shared" si="14"/>
        <x:v>6.0386830835670157E-3</x:v>
      </x:c>
      <x:c r="G90" s="945">
        <x:v>30812.89</x:v>
      </x:c>
      <x:c r="H90" s="976">
        <x:f>+G90/$G$79</x:f>
        <x:v>1.65558569047845E-3</x:v>
      </x:c>
      <x:c r="I90" s="969">
        <x:f>+IF(AND(G90&gt;0,C90&gt;0),G90/C90,"")</x:f>
        <x:v>3.3132139784946237</x:v>
      </x:c>
      <x:c r="K90" s="969">
        <x:f t="shared" ref="K90:K120" si="15">+IF(AND(I90&gt;0,E90&gt;0),G90/E90,"")</x:f>
        <x:v>0.2271524900242155</x:v>
      </x:c>
      <x:c r="L90" s="869"/>
      <x:c r="M90" s="867"/>
    </x:row>
    <x:row r="91" spans="2:19">
      <x:c r="B91" s="922" t="s">
        <x:v>958</x:v>
      </x:c>
      <x:c r="C91" s="924">
        <x:v>3725500.5900000036</x:v>
      </x:c>
      <x:c r="D91" s="956"/>
      <x:c r="E91" s="924">
        <x:f>+E79-E85</x:f>
        <x:v>3185974.9287984669</x:v>
      </x:c>
      <x:c r="F91" s="956"/>
      <x:c r="G91" s="924">
        <x:f>+G79-G85</x:f>
        <x:v>2603545.7199999951</x:v>
      </x:c>
      <x:c r="H91" s="956"/>
      <x:c r="I91" s="986">
        <x:f>+IF(AND(G91&gt;0,C91&gt;0),G91/C91,"")</x:f>
        <x:v>0.69884453299737437</x:v>
      </x:c>
      <x:c r="J91" s="986"/>
      <x:c r="K91" s="986">
        <x:f t="shared" si="15"/>
        <x:v>0.81718964467240029</x:v>
      </x:c>
    </x:row>
    <x:row r="92" spans="2:19" ht="20.25" customHeight="1">
      <x:c r="B92" s="925" t="s">
        <x:v>959</x:v>
      </x:c>
      <x:c r="C92" s="956">
        <x:v>0.17301058510310263</x:v>
      </x:c>
      <x:c r="D92" s="956"/>
      <x:c r="E92" s="956">
        <x:f>+E91/E79</x:f>
        <x:v>0.14183050858516019</x:v>
      </x:c>
      <x:c r="F92" s="956"/>
      <x:c r="G92" s="956">
        <x:f>+G91/G79</x:f>
        <x:v>0.13988928135395301</x:v>
      </x:c>
      <x:c r="H92" s="956"/>
      <x:c r="I92" s="986">
        <x:f>+IF(AND(G92&gt;0,C92&gt;0),G92/C92,"")</x:f>
        <x:v>0.80855909059314746</x:v>
      </x:c>
      <x:c r="J92" s="986"/>
      <x:c r="K92" s="986">
        <x:f t="shared" si="15"/>
        <x:v>0.98631304893021943</x:v>
      </x:c>
    </x:row>
    <x:row r="93" spans="2:19" ht="19.5" customHeight="1">
      <x:c r="B93" s="918" t="s">
        <x:v>960</x:v>
      </x:c>
      <x:c r="C93" s="920">
        <x:v>1704161.5500000003</x:v>
      </x:c>
      <x:c r="D93" s="983">
        <x:f t="shared" ref="D93:D98" si="16">C93/$C$3</x:f>
        <x:v>7.1244841514303964E-2</x:v>
      </x:c>
      <x:c r="E93" s="920">
        <x:f>+SUM(E94:E121)</x:f>
        <x:v>2023458.0690153306</x:v>
      </x:c>
      <x:c r="F93" s="983">
        <x:f>+E93/$E$79</x:f>
        <x:v>9.0078576712913083E-2</x:v>
      </x:c>
      <x:c r="G93" s="920">
        <x:f>+SUM(G94:G121)</x:f>
        <x:v>1574031.77</x:v>
      </x:c>
      <x:c r="H93" s="983">
        <x:f>+G93/G79</x:f>
        <x:v>8.457319241299556E-2</x:v>
      </x:c>
      <x:c r="I93" s="984">
        <x:f>+IF(AND(G93&gt;0,C93&gt;0),G93/C93,"")</x:f>
        <x:v>0.92363999762815896</x:v>
      </x:c>
      <x:c r="J93" s="984"/>
      <x:c r="K93" s="984">
        <x:f t="shared" si="15"/>
        <x:v>0.77789196331899602</x:v>
      </x:c>
      <x:c r="L93" s="987"/>
      <x:c r="M93" s="867"/>
    </x:row>
    <x:row r="94" spans="2:19">
      <x:c r="B94" s="927" t="s">
        <x:v>1029</x:v>
      </x:c>
      <x:c r="C94" s="947">
        <x:v>332894.73</x:v>
      </x:c>
      <x:c r="D94" s="988">
        <x:f t="shared" si="16"/>
        <x:v>1.3917126741767531E-2</x:v>
      </x:c>
      <x:c r="E94" s="947">
        <x:v>334263.94799999997</x:v>
      </x:c>
      <x:c r="F94" s="988">
        <x:f>+E94/E79</x:f>
        <x:v>1.4880476716244253E-2</x:v>
      </x:c>
      <x:c r="G94" s="947">
        <x:v>327284.28999999998</x:v>
      </x:c>
      <x:c r="H94" s="988">
        <x:f>+G94/G79</x:f>
        <x:v>1.7585081673364596E-2</x:v>
      </x:c>
      <x:c r="I94" s="989">
        <x:f t="shared" ref="I94:I113" si="17">+IF(AND(G94&gt;0,C94&gt;0),G94/C94,"")</x:f>
        <x:v>0.98314650400143011</x:v>
      </x:c>
      <x:c r="J94" s="989"/>
      <x:c r="K94" s="989">
        <x:f t="shared" si="15"/>
        <x:v>0.97911932159671611</x:v>
      </x:c>
    </x:row>
    <x:row r="95" spans="2:19">
      <x:c r="B95" s="927" t="s">
        <x:v>1030</x:v>
      </x:c>
      <x:c r="C95" s="948">
        <x:v>173318.96</x:v>
      </x:c>
      <x:c r="D95" s="988">
        <x:f t="shared" si="16"/>
        <x:v>7.245839947875826E-3</x:v>
      </x:c>
      <x:c r="E95" s="947">
        <x:v>329666.40000000002</x:v>
      </x:c>
      <x:c r="F95" s="988">
        <x:f>+E95/E79</x:f>
        <x:v>1.4675807004254211E-2</x:v>
      </x:c>
      <x:c r="G95" s="947">
        <x:v>90536.01</x:v>
      </x:c>
      <x:c r="H95" s="988">
        <x:f>+G95/G79</x:f>
        <x:v>4.8645265870554122E-3</x:v>
      </x:c>
      <x:c r="I95" s="989">
        <x:f t="shared" si="17"/>
        <x:v>0.52236645084877042</x:v>
      </x:c>
      <x:c r="J95" s="989"/>
      <x:c r="K95" s="989">
        <x:f t="shared" si="15"/>
        <x:v>0.27462917057971326</x:v>
      </x:c>
      <x:c r="M95" s="867"/>
      <x:c r="N95" s="867"/>
    </x:row>
    <x:row r="96" spans="2:19">
      <x:c r="B96" s="927" t="s">
        <x:v>1031</x:v>
      </x:c>
      <x:c r="C96" s="948">
        <x:v>15755.55</x:v>
      </x:c>
      <x:c r="D96" s="988">
        <x:f t="shared" si="16"/>
        <x:v>6.5868265993954133E-4</x:v>
      </x:c>
      <x:c r="E96" s="947">
        <x:v>9433.6475279927326</x:v>
      </x:c>
      <x:c r="F96" s="988">
        <x:f>+E96/E79</x:f>
        <x:v>4.1995905699513558E-4</x:v>
      </x:c>
      <x:c r="G96" s="947">
        <x:v>18937.98</x:v>
      </x:c>
      <x:c r="H96" s="988">
        <x:f>+G96/G79</x:f>
        <x:v>1.0175432649961453E-3</x:v>
      </x:c>
      <x:c r="I96" s="989">
        <x:f t="shared" si="17"/>
        <x:v>1.2019878709407161</x:v>
      </x:c>
      <x:c r="J96" s="989"/>
      <x:c r="K96" s="989">
        <x:f t="shared" si="15"/>
        <x:v>2.0074928540423826</x:v>
      </x:c>
      <x:c r="O96" s="867"/>
      <x:c r="P96" s="873"/>
      <x:c r="Q96" s="990"/>
    </x:row>
    <x:row r="97" spans="2:17">
      <x:c r="B97" s="927" t="s">
        <x:v>1032</x:v>
      </x:c>
      <x:c r="C97" s="948">
        <x:v>366.15</x:v>
      </x:c>
      <x:c r="D97" s="988">
        <x:f t="shared" si="16"/>
        <x:v>1.5307409512004535E-5</x:v>
      </x:c>
      <x:c r="E97" s="947">
        <x:v>4818.6171174122874</x:v>
      </x:c>
      <x:c r="F97" s="988">
        <x:f>+E97/E79</x:f>
        <x:v>2.1451107799441642E-4</x:v>
      </x:c>
      <x:c r="G97" s="947">
        <x:v>1235</x:v>
      </x:c>
      <x:c r="H97" s="988">
        <x:f>+G97/G79</x:f>
        <x:v>6.6356915165727257E-5</x:v>
      </x:c>
      <x:c r="I97" s="989">
        <x:f t="shared" si="17"/>
        <x:v>3.3729345896490512</x:v>
      </x:c>
      <x:c r="J97" s="989"/>
      <x:c r="K97" s="989">
        <x:f t="shared" si="15"/>
        <x:v>0.25629759947875347</x:v>
      </x:c>
      <x:c r="L97" s="991"/>
      <x:c r="P97" s="873"/>
      <x:c r="Q97" s="874"/>
    </x:row>
    <x:row r="98" spans="2:17">
      <x:c r="B98" s="927" t="s">
        <x:v>1033</x:v>
      </x:c>
      <x:c r="C98" s="948">
        <x:v>8290.11</x:v>
      </x:c>
      <x:c r="D98" s="988">
        <x:f t="shared" si="16"/>
        <x:v>3.4657956758040131E-4</x:v>
      </x:c>
      <x:c r="E98" s="947">
        <x:v>6790.2229912956609</x:v>
      </x:c>
      <x:c r="F98" s="992">
        <x:f>+E98/E79</x:f>
        <x:v>3.0228134300645999E-4</x:v>
      </x:c>
      <x:c r="G98" s="947">
        <x:v>5935.81</x:v>
      </x:c>
      <x:c r="H98" s="992">
        <x:f>+G98/G79</x:f>
        <x:v>3.1893282640475752E-4</x:v>
      </x:c>
      <x:c r="I98" s="993">
        <x:f t="shared" si="17"/>
        <x:v>0.71601100588532596</x:v>
      </x:c>
      <x:c r="J98" s="993"/>
      <x:c r="K98" s="993">
        <x:f t="shared" si="15"/>
        <x:v>0.87417011305947878</x:v>
      </x:c>
      <x:c r="L98" s="879"/>
      <x:c r="P98" s="873"/>
      <x:c r="Q98" s="874"/>
    </x:row>
    <x:row r="99" spans="2:17">
      <x:c r="B99" s="927" t="s">
        <x:v>1034</x:v>
      </x:c>
      <x:c r="C99" s="948">
        <x:v>1737.79</x:v>
      </x:c>
      <x:c r="D99" s="992">
        <x:v>0</x:v>
      </x:c>
      <x:c r="E99" s="947">
        <x:v>1529.8657015362148</x:v>
      </x:c>
      <x:c r="F99" s="992">
        <x:f>+E99/E79</x:f>
        <x:v>6.8105253608415843E-5</x:v>
      </x:c>
      <x:c r="G99" s="947">
        <x:v>2107.35</x:v>
      </x:c>
      <x:c r="H99" s="992">
        <x:f>+G99/G79</x:f>
        <x:v>1.1322853860283023E-4</x:v>
      </x:c>
      <x:c r="I99" s="993">
        <x:f t="shared" si="17"/>
        <x:v>1.2126609083951456</x:v>
      </x:c>
      <x:c r="J99" s="993"/>
      <x:c r="K99" s="993">
        <x:f t="shared" si="15"/>
        <x:v>1.3774738513870231</x:v>
      </x:c>
      <x:c r="L99" s="994"/>
      <x:c r="P99" s="873"/>
      <x:c r="Q99" s="874"/>
    </x:row>
    <x:row r="100" spans="2:17">
      <x:c r="B100" s="927" t="s">
        <x:v>1035</x:v>
      </x:c>
      <x:c r="C100" s="948">
        <x:v>0</x:v>
      </x:c>
      <x:c r="D100" s="988">
        <x:f>C100/$C$3</x:f>
        <x:v>0</x:v>
      </x:c>
      <x:c r="E100" s="947">
        <x:v>0</x:v>
      </x:c>
      <x:c r="F100" s="992">
        <x:f>+E100/E79</x:f>
        <x:v>0</x:v>
      </x:c>
      <x:c r="G100" s="947">
        <x:v>0</x:v>
      </x:c>
      <x:c r="H100" s="992">
        <x:f>+G100/G79</x:f>
        <x:v>0</x:v>
      </x:c>
      <x:c r="I100" s="993" t="str">
        <x:f t="shared" si="17"/>
        <x:v/>
      </x:c>
      <x:c r="J100" s="993"/>
      <x:c r="K100" s="993" t="str">
        <x:f t="shared" si="15"/>
        <x:v/>
      </x:c>
      <x:c r="L100" s="994"/>
    </x:row>
    <x:row r="101" spans="2:17">
      <x:c r="B101" s="927" t="s">
        <x:v>1036</x:v>
      </x:c>
      <x:c r="C101" s="948">
        <x:v>87052.36</x:v>
      </x:c>
      <x:c r="D101" s="988">
        <x:f>C101/$C$3</x:f>
        <x:v>3.6393448682410031E-3</x:v>
      </x:c>
      <x:c r="E101" s="947">
        <x:v>86830.324200000003</x:v>
      </x:c>
      <x:c r="F101" s="992">
        <x:f>+E101/E79</x:f>
        <x:v>3.8654381522533806E-3</x:v>
      </x:c>
      <x:c r="G101" s="947">
        <x:v>87052.36</x:v>
      </x:c>
      <x:c r="H101" s="992">
        <x:f>+G101/G79</x:f>
        <x:v>4.6773490425071652E-3</x:v>
      </x:c>
      <x:c r="I101" s="993">
        <x:f t="shared" si="17"/>
        <x:v>1</x:v>
      </x:c>
      <x:c r="J101" s="993"/>
      <x:c r="K101" s="993">
        <x:f t="shared" si="15"/>
        <x:v>1.0025571227799239</x:v>
      </x:c>
      <x:c r="L101" s="994"/>
    </x:row>
    <x:row r="102" spans="2:17">
      <x:c r="B102" s="927" t="s">
        <x:v>1037</x:v>
      </x:c>
      <x:c r="C102" s="948">
        <x:v>0</x:v>
      </x:c>
      <x:c r="D102" s="992">
        <x:v>0</x:v>
      </x:c>
      <x:c r="E102" s="947"/>
      <x:c r="F102" s="992">
        <x:f>+E102/E79</x:f>
        <x:v>0</x:v>
      </x:c>
      <x:c r="G102" s="947"/>
      <x:c r="H102" s="992">
        <x:f>+G102/G79</x:f>
        <x:v>0</x:v>
      </x:c>
      <x:c r="I102" s="993" t="str">
        <x:f t="shared" si="17"/>
        <x:v/>
      </x:c>
      <x:c r="J102" s="993"/>
      <x:c r="K102" s="993" t="str">
        <x:f t="shared" si="15"/>
        <x:v/>
      </x:c>
      <x:c r="L102" s="991"/>
    </x:row>
    <x:row r="103" spans="2:17">
      <x:c r="B103" s="927" t="s">
        <x:v>1038</x:v>
      </x:c>
      <x:c r="C103" s="948">
        <x:v>45699.75</x:v>
      </x:c>
      <x:c r="D103" s="992">
        <x:v>0</x:v>
      </x:c>
      <x:c r="E103" s="947">
        <x:v>18600</x:v>
      </x:c>
      <x:c r="F103" s="992">
        <x:f>+E103/E79</x:f>
        <x:v>8.2801890116532446E-4</x:v>
      </x:c>
      <x:c r="G103" s="947">
        <x:v>93577.1</x:v>
      </x:c>
      <x:c r="H103" s="992">
        <x:f>+G103/G79</x:f>
        <x:v>5.027925251947187E-3</x:v>
      </x:c>
      <x:c r="I103" s="993">
        <x:f t="shared" si="17"/>
        <x:v>2.0476501512590333</x:v>
      </x:c>
      <x:c r="J103" s="993"/>
      <x:c r="K103" s="993">
        <x:f t="shared" si="15"/>
        <x:v>5.0310268817204307</x:v>
      </x:c>
      <x:c r="L103" s="994" t="s">
        <x:v>1109</x:v>
      </x:c>
      <x:c r="M103" s="867"/>
      <x:c r="O103" s="991" t="s">
        <x:v>1097</x:v>
      </x:c>
    </x:row>
    <x:row r="104" spans="2:17">
      <x:c r="B104" s="927" t="s">
        <x:v>1039</x:v>
      </x:c>
      <x:c r="C104" s="948">
        <x:v>27342.49</x:v>
      </x:c>
      <x:c r="D104" s="988">
        <x:f>C104/$C$3</x:f>
        <x:v>1.1430907865844298E-3</x:v>
      </x:c>
      <x:c r="E104" s="947">
        <x:v>49538.440200000005</x:v>
      </x:c>
      <x:c r="F104" s="992">
        <x:f>+E104/E79</x:f>
        <x:v>2.2053099365509751E-3</x:v>
      </x:c>
      <x:c r="G104" s="947">
        <x:v>25825.84</x:v>
      </x:c>
      <x:c r="H104" s="992">
        <x:f>+G104/G79</x:f>
        <x:v>1.3876300194037615E-3</x:v>
      </x:c>
      <x:c r="I104" s="993">
        <x:f t="shared" si="17"/>
        <x:v>0.94453138686344951</x:v>
      </x:c>
      <x:c r="J104" s="993"/>
      <x:c r="K104" s="993">
        <x:f t="shared" si="15"/>
        <x:v>0.52132929288314567</x:v>
      </x:c>
      <x:c r="L104" s="879"/>
      <x:c r="M104" s="930"/>
    </x:row>
    <x:row r="105" spans="2:17">
      <x:c r="B105" s="927" t="s">
        <x:v>1040</x:v>
      </x:c>
      <x:c r="C105" s="948">
        <x:v>31447.37</x:v>
      </x:c>
      <x:c r="D105" s="988">
        <x:f>C105/$C$3</x:f>
        <x:v>1.3147009986768431E-3</x:v>
      </x:c>
      <x:c r="E105" s="947">
        <x:v>32302.620000000003</x:v>
      </x:c>
      <x:c r="F105" s="992">
        <x:f>+E105/E79</x:f>
        <x:v>1.438020425653819E-3</x:v>
      </x:c>
      <x:c r="G105" s="947">
        <x:v>31925.21</x:v>
      </x:c>
      <x:c r="H105" s="992">
        <x:f>+G105/G79</x:f>
        <x:v>1.7153509729700626E-3</x:v>
      </x:c>
      <x:c r="I105" s="993">
        <x:f t="shared" si="17"/>
        <x:v>1.0151949113709668</x:v>
      </x:c>
      <x:c r="J105" s="993"/>
      <x:c r="K105" s="993">
        <x:f t="shared" si="15"/>
        <x:v>0.98831642758389249</x:v>
      </x:c>
      <x:c r="L105" s="879"/>
    </x:row>
    <x:row r="106" spans="2:17">
      <x:c r="B106" s="927" t="s">
        <x:v>1041</x:v>
      </x:c>
      <x:c r="C106" s="948">
        <x:v>186214</x:v>
      </x:c>
      <x:c r="D106" s="992">
        <x:v>0</x:v>
      </x:c>
      <x:c r="E106" s="947">
        <x:v>21094.309999999998</x:v>
      </x:c>
      <x:c r="F106" s="992">
        <x:f>+E106/E79</x:f>
        <x:v>9.3905846166885548E-4</x:v>
      </x:c>
      <x:c r="G106" s="947"/>
      <x:c r="H106" s="992">
        <x:f>+G106/G79</x:f>
        <x:v>0</x:v>
      </x:c>
      <x:c r="I106" s="993" t="str">
        <x:f t="shared" si="17"/>
        <x:v/>
      </x:c>
      <x:c r="J106" s="993"/>
      <x:c r="K106" s="993">
        <x:f t="shared" si="15"/>
        <x:v>0</x:v>
      </x:c>
      <x:c r="L106" s="994"/>
    </x:row>
    <x:row r="107" spans="2:17">
      <x:c r="B107" s="927" t="s">
        <x:v>1042</x:v>
      </x:c>
      <x:c r="C107" s="948">
        <x:v>288154.8</x:v>
      </x:c>
      <x:c r="D107" s="988">
        <x:f>C107/$C$3</x:f>
        <x:v>1.2046711802402743E-2</x:v>
      </x:c>
      <x:c r="E107" s="947">
        <x:v>532715.51009021851</x:v>
      </x:c>
      <x:c r="F107" s="992">
        <x:f>+E107/E79</x:f>
        <x:v>2.371497372573269E-2</x:v>
      </x:c>
      <x:c r="G107" s="947">
        <x:v>240515.87</x:v>
      </x:c>
      <x:c r="H107" s="992">
        <x:f>+G107/G79</x:f>
        <x:v>1.2922988811013024E-2</x:v>
      </x:c>
      <x:c r="I107" s="993">
        <x:f t="shared" si="17"/>
        <x:v>0.83467591030931987</x:v>
      </x:c>
      <x:c r="J107" s="993"/>
      <x:c r="K107" s="993">
        <x:f t="shared" si="15"/>
        <x:v>0.45149027096895905</x:v>
      </x:c>
      <x:c r="L107" s="994"/>
      <x:c r="N107" s="871"/>
    </x:row>
    <x:row r="108" spans="2:17">
      <x:c r="B108" s="927" t="s">
        <x:v>1043</x:v>
      </x:c>
      <x:c r="C108" s="948">
        <x:v>6944.85</x:v>
      </x:c>
      <x:c r="D108" s="988">
        <x:f>C108/$C$3</x:f>
        <x:v>2.9033910405419828E-4</x:v>
      </x:c>
      <x:c r="E108" s="947">
        <x:v>2450.0151773856337</x:v>
      </x:c>
      <x:c r="F108" s="992">
        <x:f>+E108/E79</x:f>
        <x:v>1.090676814525387E-4</x:v>
      </x:c>
      <x:c r="G108" s="947">
        <x:v>2456.31</x:v>
      </x:c>
      <x:c r="H108" s="992">
        <x:f>+G108/G79</x:f>
        <x:v>1.3197826258358502E-4</x:v>
      </x:c>
      <x:c r="I108" s="993">
        <x:f t="shared" si="17"/>
        <x:v>0.35368798462169809</x:v>
      </x:c>
      <x:c r="J108" s="993"/>
      <x:c r="K108" s="993">
        <x:f t="shared" si="15"/>
        <x:v>1.0025692994363746</x:v>
      </x:c>
      <x:c r="L108" s="994"/>
    </x:row>
    <x:row r="109" spans="2:17">
      <x:c r="B109" s="927" t="s">
        <x:v>1044</x:v>
      </x:c>
      <x:c r="C109" s="948">
        <x:v>0</x:v>
      </x:c>
      <x:c r="D109" s="992">
        <x:v>0</x:v>
      </x:c>
      <x:c r="E109" s="947">
        <x:v>0</x:v>
      </x:c>
      <x:c r="F109" s="992">
        <x:f>+E109/E79</x:f>
        <x:v>0</x:v>
      </x:c>
      <x:c r="G109" s="947">
        <x:v>0</x:v>
      </x:c>
      <x:c r="H109" s="992">
        <x:f>+G109/G79</x:f>
        <x:v>0</x:v>
      </x:c>
      <x:c r="I109" s="993" t="str">
        <x:f t="shared" si="17"/>
        <x:v/>
      </x:c>
      <x:c r="J109" s="993"/>
      <x:c r="K109" s="993" t="str">
        <x:f t="shared" si="15"/>
        <x:v/>
      </x:c>
      <x:c r="L109" s="994"/>
    </x:row>
    <x:row r="110" spans="2:17">
      <x:c r="B110" s="927" t="s">
        <x:v>1045</x:v>
      </x:c>
      <x:c r="C110" s="948">
        <x:v>0</x:v>
      </x:c>
      <x:c r="D110" s="992">
        <x:v>0</x:v>
      </x:c>
      <x:c r="E110" s="947">
        <x:v>0</x:v>
      </x:c>
      <x:c r="F110" s="992">
        <x:f>+E110/E79</x:f>
        <x:v>0</x:v>
      </x:c>
      <x:c r="G110" s="947">
        <x:v>0</x:v>
      </x:c>
      <x:c r="H110" s="992">
        <x:f>+G110/G79</x:f>
        <x:v>0</x:v>
      </x:c>
      <x:c r="I110" s="993" t="str">
        <x:f t="shared" si="17"/>
        <x:v/>
      </x:c>
      <x:c r="J110" s="993"/>
      <x:c r="K110" s="993" t="str">
        <x:f t="shared" si="15"/>
        <x:v/>
      </x:c>
      <x:c r="L110" s="994"/>
    </x:row>
    <x:row r="111" spans="2:17">
      <x:c r="B111" s="927" t="s">
        <x:v>1046</x:v>
      </x:c>
      <x:c r="C111" s="948">
        <x:v>0</x:v>
      </x:c>
      <x:c r="D111" s="992">
        <x:v>0</x:v>
      </x:c>
      <x:c r="E111" s="947">
        <x:v>0</x:v>
      </x:c>
      <x:c r="F111" s="992">
        <x:f>+E111/E79</x:f>
        <x:v>0</x:v>
      </x:c>
      <x:c r="G111" s="947">
        <x:v>0</x:v>
      </x:c>
      <x:c r="H111" s="992">
        <x:f>+G111/G79</x:f>
        <x:v>0</x:v>
      </x:c>
      <x:c r="I111" s="993" t="str">
        <x:f t="shared" si="17"/>
        <x:v/>
      </x:c>
      <x:c r="J111" s="993"/>
      <x:c r="K111" s="993" t="str">
        <x:f t="shared" si="15"/>
        <x:v/>
      </x:c>
      <x:c r="L111" s="994"/>
    </x:row>
    <x:row r="112" spans="2:17">
      <x:c r="B112" s="927" t="s">
        <x:v>1047</x:v>
      </x:c>
      <x:c r="C112" s="948">
        <x:v>35614.800000000003</x:v>
      </x:c>
      <x:c r="D112" s="988">
        <x:f>C112/$C$3</x:f>
        <x:v>1.4889262004318974E-3</x:v>
      </x:c>
      <x:c r="E112" s="947">
        <x:v>22550</x:v>
      </x:c>
      <x:c r="F112" s="992">
        <x:f>+E112/E79</x:f>
        <x:v>1.0038616247998961E-3</x:v>
      </x:c>
      <x:c r="G112" s="947">
        <x:v>18968.810000000001</x:v>
      </x:c>
      <x:c r="H112" s="992">
        <x:f>+G112/G79</x:f>
        <x:v>1.0191997700119829E-3</x:v>
      </x:c>
      <x:c r="I112" s="993">
        <x:f t="shared" si="17"/>
        <x:v>0.53261031930545732</x:v>
      </x:c>
      <x:c r="J112" s="993"/>
      <x:c r="K112" s="993">
        <x:f t="shared" si="15"/>
        <x:v>0.84118891352549896</x:v>
      </x:c>
      <x:c r="L112" s="994"/>
    </x:row>
    <x:row r="113" spans="2:14">
      <x:c r="B113" s="927" t="s">
        <x:v>1048</x:v>
      </x:c>
      <x:c r="C113" s="948">
        <x:v>0</x:v>
      </x:c>
      <x:c r="D113" s="992">
        <x:v>0</x:v>
      </x:c>
      <x:c r="E113" s="947">
        <x:v>0</x:v>
      </x:c>
      <x:c r="F113" s="992">
        <x:f>+E113/E79</x:f>
        <x:v>0</x:v>
      </x:c>
      <x:c r="G113" s="947"/>
      <x:c r="H113" s="992">
        <x:f>+G113/G79</x:f>
        <x:v>0</x:v>
      </x:c>
      <x:c r="I113" s="993" t="str">
        <x:f t="shared" si="17"/>
        <x:v/>
      </x:c>
      <x:c r="J113" s="993"/>
      <x:c r="K113" s="993" t="str">
        <x:f t="shared" si="15"/>
        <x:v/>
      </x:c>
      <x:c r="L113" s="994"/>
    </x:row>
    <x:row r="114" spans="2:14">
      <x:c r="B114" s="927" t="s">
        <x:v>1049</x:v>
      </x:c>
      <x:c r="C114" s="948">
        <x:v>33502.239999999998</x:v>
      </x:c>
      <x:c r="D114" s="988">
        <x:f>C114/$C$3</x:f>
        <x:v>1.4006076942495119E-3</x:v>
      </x:c>
      <x:c r="E114" s="947">
        <x:v>145124.9046923077</x:v>
      </x:c>
      <x:c r="F114" s="992">
        <x:f>+E114/E79</x:f>
        <x:v>6.4605464577982292E-3</x:v>
      </x:c>
      <x:c r="G114" s="947">
        <x:v>238428.81</x:v>
      </x:c>
      <x:c r="H114" s="992">
        <x:f>+G114/G79</x:f>
        <x:v>1.2810850460109557E-2</x:v>
      </x:c>
      <x:c r="I114" s="993">
        <x:f>+IF(AND(G114&gt;0,C114&gt;0),G114/C114,"")</x:f>
        <x:v>7.1168020406993682</x:v>
      </x:c>
      <x:c r="J114" s="993"/>
      <x:c r="K114" s="993">
        <x:f t="shared" si="15"/>
        <x:v>1.642921389030465</x:v>
      </x:c>
      <x:c r="L114" s="854" t="s">
        <x:v>1110</x:v>
      </x:c>
      <x:c r="N114" s="867"/>
    </x:row>
    <x:row r="115" spans="2:14">
      <x:c r="B115" s="927" t="s">
        <x:v>1050</x:v>
      </x:c>
      <x:c r="C115" s="948">
        <x:v>0</x:v>
      </x:c>
      <x:c r="D115" s="988">
        <x:v>0</x:v>
      </x:c>
      <x:c r="E115" s="947"/>
      <x:c r="F115" s="988">
        <x:f>+E115/E79</x:f>
        <x:v>0</x:v>
      </x:c>
      <x:c r="G115" s="947"/>
      <x:c r="H115" s="988">
        <x:f>+G115/G79</x:f>
        <x:v>0</x:v>
      </x:c>
      <x:c r="I115" s="989" t="str">
        <x:f t="shared" ref="I115:I120" si="18">+IF(AND(G115&gt;0,C115&gt;0),G115/C115,"")</x:f>
        <x:v/>
      </x:c>
      <x:c r="J115" s="989"/>
      <x:c r="K115" s="989" t="str">
        <x:f t="shared" si="15"/>
        <x:v/>
      </x:c>
    </x:row>
    <x:row r="116" spans="2:14">
      <x:c r="B116" s="927" t="s">
        <x:v>1051</x:v>
      </x:c>
      <x:c r="C116" s="948">
        <x:v>424825.59999999998</x:v>
      </x:c>
      <x:c r="D116" s="988">
        <x:v>0</x:v>
      </x:c>
      <x:c r="E116" s="947">
        <x:v>425749.24331718177</x:v>
      </x:c>
      <x:c r="F116" s="988">
        <x:f>+E116/E79</x:f>
        <x:v>1.8953140893734472E-2</x:v>
      </x:c>
      <x:c r="G116" s="947">
        <x:v>389245.02</x:v>
      </x:c>
      <x:c r="H116" s="988">
        <x:f>+G116/G79</x:f>
        <x:v>2.0914250016859766E-2</x:v>
      </x:c>
      <x:c r="I116" s="989">
        <x:f t="shared" si="18"/>
        <x:v>0.91624661978939137</x:v>
      </x:c>
      <x:c r="J116" s="989"/>
      <x:c r="K116" s="989">
        <x:f>+IF(AND(I116&gt;0,E116&gt;0),G116/E116,"")</x:f>
        <x:v>0.91425886507099152</x:v>
      </x:c>
      <x:c r="L116" s="879"/>
    </x:row>
    <x:row r="117" spans="2:14">
      <x:c r="B117" s="927" t="s">
        <x:v>1052</x:v>
      </x:c>
      <x:c r="C117" s="948">
        <x:v>0</x:v>
      </x:c>
      <x:c r="D117" s="988">
        <x:v>0</x:v>
      </x:c>
      <x:c r="E117" s="947"/>
      <x:c r="F117" s="988">
        <x:f>+E117/E79</x:f>
        <x:v>0</x:v>
      </x:c>
      <x:c r="G117" s="947">
        <x:v>0</x:v>
      </x:c>
      <x:c r="H117" s="988">
        <x:f>+G117/G79</x:f>
        <x:v>0</x:v>
      </x:c>
      <x:c r="I117" s="989" t="str">
        <x:f t="shared" si="18"/>
        <x:v/>
      </x:c>
      <x:c r="J117" s="989"/>
      <x:c r="K117" s="989" t="str">
        <x:f>+IF(AND(I117&gt;0,E117&gt;0),G117/E117,"")</x:f>
        <x:v/>
      </x:c>
      <x:c r="L117" s="995"/>
    </x:row>
    <x:row r="118" spans="2:14">
      <x:c r="B118" s="927" t="s">
        <x:v>1053</x:v>
      </x:c>
      <x:c r="C118" s="948">
        <x:v>0</x:v>
      </x:c>
      <x:c r="D118" s="988">
        <x:v>0</x:v>
      </x:c>
      <x:c r="E118" s="947">
        <x:v>0</x:v>
      </x:c>
      <x:c r="F118" s="988">
        <x:f>+E118/E79</x:f>
        <x:v>0</x:v>
      </x:c>
      <x:c r="G118" s="947">
        <x:v>0</x:v>
      </x:c>
      <x:c r="H118" s="988">
        <x:f>+G118/G79</x:f>
        <x:v>0</x:v>
      </x:c>
      <x:c r="I118" s="989" t="str">
        <x:f t="shared" si="18"/>
        <x:v/>
      </x:c>
      <x:c r="J118" s="989"/>
      <x:c r="K118" s="989" t="str">
        <x:f t="shared" si="15"/>
        <x:v/>
      </x:c>
      <x:c r="L118" s="879"/>
    </x:row>
    <x:row r="119" spans="2:14">
      <x:c r="B119" s="927" t="s">
        <x:v>1054</x:v>
      </x:c>
      <x:c r="C119" s="948">
        <x:v>0</x:v>
      </x:c>
      <x:c r="D119" s="988">
        <x:f>C119/$C$3</x:f>
        <x:v>0</x:v>
      </x:c>
      <x:c r="E119" s="947">
        <x:v>0</x:v>
      </x:c>
      <x:c r="F119" s="988">
        <x:f>+E119/E79</x:f>
        <x:v>0</x:v>
      </x:c>
      <x:c r="G119" s="947">
        <x:v>0</x:v>
      </x:c>
      <x:c r="H119" s="988">
        <x:f>+G119/G79</x:f>
        <x:v>0</x:v>
      </x:c>
      <x:c r="I119" s="989" t="str">
        <x:f t="shared" si="18"/>
        <x:v/>
      </x:c>
      <x:c r="J119" s="989"/>
      <x:c r="K119" s="989" t="str">
        <x:f t="shared" si="15"/>
        <x:v/>
      </x:c>
      <x:c r="L119" s="882"/>
    </x:row>
    <x:row r="120" spans="2:14">
      <x:c r="B120" s="927" t="s">
        <x:v>1055</x:v>
      </x:c>
      <x:c r="C120" s="948">
        <x:v>5000</x:v>
      </x:c>
      <x:c r="D120" s="988">
        <x:v>0</x:v>
      </x:c>
      <x:c r="E120" s="947">
        <x:v>0</x:v>
      </x:c>
      <x:c r="F120" s="988">
        <x:f>+E120/E80</x:f>
        <x:v>0</x:v>
      </x:c>
      <x:c r="G120" s="947">
        <x:v>0</x:v>
      </x:c>
      <x:c r="H120" s="988">
        <x:f>+G120/G80</x:f>
        <x:v>0</x:v>
      </x:c>
      <x:c r="I120" s="989" t="str">
        <x:f t="shared" si="18"/>
        <x:v/>
      </x:c>
      <x:c r="J120" s="989"/>
      <x:c r="K120" s="989" t="str">
        <x:f t="shared" si="15"/>
        <x:v/>
      </x:c>
    </x:row>
    <x:row r="121" spans="2:14">
      <x:c r="B121" s="927"/>
      <x:c r="C121" s="948"/>
      <x:c r="D121" s="988"/>
      <x:c r="E121" s="947"/>
      <x:c r="F121" s="988"/>
      <x:c r="G121" s="947"/>
      <x:c r="H121" s="988"/>
      <x:c r="I121" s="989"/>
      <x:c r="J121" s="989"/>
      <x:c r="K121" s="989"/>
      <x:c r="L121" s="882"/>
    </x:row>
    <x:row r="122" spans="2:14">
      <x:c r="B122" s="911" t="s">
        <x:v>988</x:v>
      </x:c>
      <x:c r="C122" s="913">
        <x:v>2021339.0400000033</x:v>
      </x:c>
      <x:c r="D122" s="974">
        <x:f>C122/$C$3</x:f>
        <x:v>8.450488719891347E-2</x:v>
      </x:c>
      <x:c r="E122" s="913">
        <x:f>+E79-E85-E93</x:f>
        <x:v>1162516.8597831363</x:v>
      </x:c>
      <x:c r="F122" s="974">
        <x:f>+E122/E79</x:f>
        <x:v>5.1751931872247102E-2</x:v>
      </x:c>
      <x:c r="G122" s="913">
        <x:f>+G79-G85-G93</x:f>
        <x:v>1029513.9499999951</x:v>
      </x:c>
      <x:c r="H122" s="974">
        <x:f>+G122/G79</x:f>
        <x:v>5.5316088940957443E-2</x:v>
      </x:c>
      <x:c r="I122" s="975">
        <x:f t="shared" ref="I122:I149" si="19">+IF(AND(G122&gt;0,C122&gt;0),G122/C122,"")</x:f>
        <x:v>0.50932274577746905</x:v>
      </x:c>
      <x:c r="J122" s="975"/>
      <x:c r="K122" s="975">
        <x:f t="shared" ref="K122:K149" si="20">+IF(AND(I122&gt;0,E122&gt;0),G122/E122,"")</x:f>
        <x:v>0.88559055409488641</x:v>
      </x:c>
      <x:c r="L122" s="914"/>
      <x:c r="M122" s="985"/>
    </x:row>
    <x:row r="123" spans="2:14">
      <x:c r="B123" s="934" t="s">
        <x:v>989</x:v>
      </x:c>
      <x:c r="C123" s="974">
        <x:v>9.3870083107984156E-2</x:v>
      </x:c>
      <x:c r="D123" s="974"/>
      <x:c r="E123" s="974">
        <x:f>+E122/E79</x:f>
        <x:v>5.1751931872247102E-2</x:v>
      </x:c>
      <x:c r="F123" s="974"/>
      <x:c r="G123" s="974">
        <x:f>+G122/G79</x:f>
        <x:v>5.5316088940957443E-2</x:v>
      </x:c>
      <x:c r="H123" s="974"/>
      <x:c r="I123" s="975">
        <x:f t="shared" si="19"/>
        <x:v>0.5892834767955214</x:v>
      </x:c>
      <x:c r="J123" s="975"/>
      <x:c r="K123" s="975">
        <x:f t="shared" si="20"/>
        <x:v>1.0688700293838052</x:v>
      </x:c>
      <x:c r="L123" s="870"/>
    </x:row>
    <x:row r="124" spans="2:14">
      <x:c r="B124" s="937" t="s">
        <x:v>990</x:v>
      </x:c>
      <x:c r="C124" s="923">
        <x:v>-436863.43</x:v>
      </x:c>
      <x:c r="D124" s="974">
        <x:f>C124/$C$3</x:f>
        <x:v>-1.8263682708804938E-2</x:v>
      </x:c>
      <x:c r="E124" s="923">
        <x:f>+SUM(E125:E131)</x:f>
        <x:v>0</x:v>
      </x:c>
      <x:c r="F124" s="956">
        <x:f>+E124/E79</x:f>
        <x:v>0</x:v>
      </x:c>
      <x:c r="G124" s="924">
        <x:f>+SUM(G125:G131)</x:f>
        <x:v>-194648.58</x:v>
      </x:c>
      <x:c r="H124" s="956">
        <x:f>+G124/G79</x:f>
        <x:v>-1.0458525757238279E-2</x:v>
      </x:c>
      <x:c r="I124" s="986" t="str">
        <x:f t="shared" si="19"/>
        <x:v/>
      </x:c>
      <x:c r="J124" s="986"/>
      <x:c r="K124" s="986" t="str">
        <x:f t="shared" si="20"/>
        <x:v/>
      </x:c>
      <x:c r="L124" s="931"/>
    </x:row>
    <x:row r="125" spans="2:14">
      <x:c r="B125" s="927" t="s">
        <x:v>991</x:v>
      </x:c>
      <x:c r="C125" s="948">
        <x:v>0</x:v>
      </x:c>
      <x:c r="D125" s="988">
        <x:v>0</x:v>
      </x:c>
      <x:c r="E125" s="952"/>
      <x:c r="F125" s="988">
        <x:f>+E125/E79</x:f>
        <x:v>0</x:v>
      </x:c>
      <x:c r="G125" s="947">
        <x:v>0</x:v>
      </x:c>
      <x:c r="H125" s="988">
        <x:f>+G125/G79</x:f>
        <x:v>0</x:v>
      </x:c>
      <x:c r="I125" s="989" t="str">
        <x:f t="shared" si="19"/>
        <x:v/>
      </x:c>
      <x:c r="J125" s="989"/>
      <x:c r="K125" s="989" t="str">
        <x:f t="shared" si="20"/>
        <x:v/>
      </x:c>
    </x:row>
    <x:row r="126" spans="2:14">
      <x:c r="B126" s="927" t="s">
        <x:v>992</x:v>
      </x:c>
      <x:c r="C126" s="948">
        <x:v>-474314.16</x:v>
      </x:c>
      <x:c r="D126" s="988">
        <x:f>C126/$C$3</x:f>
        <x:v>-1.982936251389442E-2</x:v>
      </x:c>
      <x:c r="E126" s="952"/>
      <x:c r="F126" s="988">
        <x:f>+E126/E79</x:f>
        <x:v>0</x:v>
      </x:c>
      <x:c r="G126" s="947">
        <x:v>-241661.65</x:v>
      </x:c>
      <x:c r="H126" s="988">
        <x:f>+G126/G79</x:f>
        <x:v>-1.2984551909198115E-2</x:v>
      </x:c>
      <x:c r="I126" s="989" t="str">
        <x:f t="shared" si="19"/>
        <x:v/>
      </x:c>
      <x:c r="J126" s="989"/>
      <x:c r="K126" s="989" t="str">
        <x:f t="shared" si="20"/>
        <x:v/>
      </x:c>
    </x:row>
    <x:row r="127" spans="2:14">
      <x:c r="B127" s="927" t="s">
        <x:v>993</x:v>
      </x:c>
      <x:c r="C127" s="947">
        <x:v>0</x:v>
      </x:c>
      <x:c r="D127" s="988">
        <x:v>0</x:v>
      </x:c>
      <x:c r="E127" s="952"/>
      <x:c r="F127" s="988">
        <x:f>+E127/E79</x:f>
        <x:v>0</x:v>
      </x:c>
      <x:c r="G127" s="947">
        <x:v>0</x:v>
      </x:c>
      <x:c r="H127" s="988">
        <x:f>+G127/G79</x:f>
        <x:v>0</x:v>
      </x:c>
      <x:c r="I127" s="989" t="str">
        <x:f t="shared" si="19"/>
        <x:v/>
      </x:c>
      <x:c r="J127" s="989"/>
      <x:c r="K127" s="989" t="str">
        <x:f t="shared" si="20"/>
        <x:v/>
      </x:c>
    </x:row>
    <x:row r="128" spans="2:14">
      <x:c r="B128" s="927" t="s">
        <x:v>994</x:v>
      </x:c>
      <x:c r="C128" s="947">
        <x:v>0</x:v>
      </x:c>
      <x:c r="D128" s="988">
        <x:v>0</x:v>
      </x:c>
      <x:c r="E128" s="952"/>
      <x:c r="F128" s="988">
        <x:f>+E128/E79</x:f>
        <x:v>0</x:v>
      </x:c>
      <x:c r="G128" s="947">
        <x:v>0</x:v>
      </x:c>
      <x:c r="H128" s="988">
        <x:f>+G128/G79</x:f>
        <x:v>0</x:v>
      </x:c>
      <x:c r="I128" s="989" t="str">
        <x:f t="shared" si="19"/>
        <x:v/>
      </x:c>
      <x:c r="J128" s="989"/>
      <x:c r="K128" s="989" t="str">
        <x:f t="shared" si="20"/>
        <x:v/>
      </x:c>
    </x:row>
    <x:row r="129" spans="2:16">
      <x:c r="B129" s="927" t="s">
        <x:v>995</x:v>
      </x:c>
      <x:c r="C129" s="947">
        <x:v>0</x:v>
      </x:c>
      <x:c r="D129" s="988">
        <x:v>0</x:v>
      </x:c>
      <x:c r="E129" s="952"/>
      <x:c r="F129" s="988">
        <x:f>+E129/E79</x:f>
        <x:v>0</x:v>
      </x:c>
      <x:c r="G129" s="947">
        <x:v>0</x:v>
      </x:c>
      <x:c r="H129" s="988">
        <x:f>+G129/G79</x:f>
        <x:v>0</x:v>
      </x:c>
      <x:c r="I129" s="989" t="str">
        <x:f t="shared" si="19"/>
        <x:v/>
      </x:c>
      <x:c r="J129" s="989"/>
      <x:c r="K129" s="989" t="str">
        <x:f t="shared" si="20"/>
        <x:v/>
      </x:c>
    </x:row>
    <x:row r="130" spans="2:16">
      <x:c r="B130" s="927" t="s">
        <x:v>996</x:v>
      </x:c>
      <x:c r="C130" s="947">
        <x:v>37450.730000000003</x:v>
      </x:c>
      <x:c r="D130" s="988">
        <x:f>C130/$C$3</x:f>
        <x:v>1.5656798050894816E-3</x:v>
      </x:c>
      <x:c r="E130" s="952"/>
      <x:c r="F130" s="988">
        <x:f>+E130/E80</x:f>
        <x:v>0</x:v>
      </x:c>
      <x:c r="G130" s="947">
        <x:v>47013.07</x:v>
      </x:c>
      <x:c r="H130" s="988">
        <x:f>+G130/G80</x:f>
        <x:v>2.6148553478252765E-3</x:v>
      </x:c>
      <x:c r="I130" s="989">
        <x:f t="shared" si="19"/>
        <x:v>1.255331204491875</x:v>
      </x:c>
      <x:c r="J130" s="989"/>
      <x:c r="K130" s="989" t="str">
        <x:f t="shared" si="20"/>
        <x:v/>
      </x:c>
    </x:row>
    <x:row r="131" spans="2:16">
      <x:c r="B131" s="927" t="s">
        <x:v>997</x:v>
      </x:c>
      <x:c r="C131" s="947">
        <x:v>0</x:v>
      </x:c>
      <x:c r="D131" s="988">
        <x:f>C131/$C$3</x:f>
        <x:v>0</x:v>
      </x:c>
      <x:c r="E131" s="952"/>
      <x:c r="F131" s="988">
        <x:f>+E131/E81</x:f>
        <x:v>0</x:v>
      </x:c>
      <x:c r="G131" s="947">
        <x:v>0</x:v>
      </x:c>
      <x:c r="H131" s="988">
        <x:f>+G131/G81</x:f>
        <x:v>0</x:v>
      </x:c>
      <x:c r="I131" s="989" t="str">
        <x:f t="shared" si="19"/>
        <x:v/>
      </x:c>
      <x:c r="J131" s="989"/>
      <x:c r="K131" s="989" t="str">
        <x:f t="shared" si="20"/>
        <x:v/>
      </x:c>
    </x:row>
    <x:row r="132" spans="2:16" ht="27.75" customHeight="1">
      <x:c r="B132" s="940" t="s">
        <x:v>998</x:v>
      </x:c>
      <x:c r="C132" s="1008">
        <x:v>234654.17</x:v>
      </x:c>
      <x:c r="D132" s="983">
        <x:f>C132/$C$3</x:f>
        <x:v>9.8100436266271469E-3</x:v>
      </x:c>
      <x:c r="E132" s="996">
        <x:f>+SUM(E133:E143)+E145</x:f>
        <x:v>514428.81180000002</x:v>
      </x:c>
      <x:c r="F132" s="997">
        <x:f>+E132/E79</x:f>
        <x:v>2.2900902122280617E-2</x:v>
      </x:c>
      <x:c r="G132" s="996">
        <x:f>+SUM(G133:G143)+G145+G144</x:f>
        <x:v>787085.24</x:v>
      </x:c>
      <x:c r="H132" s="997">
        <x:f>+G132/G79</x:f>
        <x:v>4.229032267115472E-2</x:v>
      </x:c>
      <x:c r="I132" s="998">
        <x:f t="shared" si="19"/>
        <x:v>3.3542350429996617</x:v>
      </x:c>
      <x:c r="J132" s="998"/>
      <x:c r="K132" s="998">
        <x:f t="shared" si="20"/>
        <x:v>1.5300178021638562</x:v>
      </x:c>
    </x:row>
    <x:row r="133" spans="2:16">
      <x:c r="B133" s="927" t="s">
        <x:v>999</x:v>
      </x:c>
      <x:c r="C133" s="947">
        <x:v>7065.2</x:v>
      </x:c>
      <x:c r="D133" s="988">
        <x:f>C133/$C$3</x:f>
        <x:v>2.9537050302939899E-4</x:v>
      </x:c>
      <x:c r="E133" s="952"/>
      <x:c r="F133" s="988">
        <x:f>+E133/E79</x:f>
        <x:v>0</x:v>
      </x:c>
      <x:c r="G133" s="947">
        <x:v>172249.17</x:v>
      </x:c>
      <x:c r="H133" s="988">
        <x:f>+G133/G79</x:f>
        <x:v>9.2549988348639128E-3</x:v>
      </x:c>
      <x:c r="I133" s="989">
        <x:f t="shared" si="19"/>
        <x:v>24.379942535243167</x:v>
      </x:c>
      <x:c r="J133" s="989"/>
      <x:c r="K133" s="989" t="str">
        <x:f t="shared" si="20"/>
        <x:v/>
      </x:c>
    </x:row>
    <x:row r="134" spans="2:16">
      <x:c r="B134" s="927" t="s">
        <x:v>1000</x:v>
      </x:c>
      <x:c r="C134" s="947">
        <x:v>0</x:v>
      </x:c>
      <x:c r="D134" s="988">
        <x:v>0</x:v>
      </x:c>
      <x:c r="E134" s="952"/>
      <x:c r="F134" s="988">
        <x:f>+E134/E79</x:f>
        <x:v>0</x:v>
      </x:c>
      <x:c r="G134" s="947">
        <x:v>0</x:v>
      </x:c>
      <x:c r="H134" s="988">
        <x:f>+G134/G79</x:f>
        <x:v>0</x:v>
      </x:c>
      <x:c r="I134" s="989" t="str">
        <x:f t="shared" si="19"/>
        <x:v/>
      </x:c>
      <x:c r="J134" s="989"/>
      <x:c r="K134" s="989" t="str">
        <x:f t="shared" si="20"/>
        <x:v/>
      </x:c>
    </x:row>
    <x:row r="135" spans="2:16">
      <x:c r="B135" s="927" t="s">
        <x:v>1001</x:v>
      </x:c>
      <x:c r="C135" s="947">
        <x:v>0</x:v>
      </x:c>
      <x:c r="D135" s="988">
        <x:v>0</x:v>
      </x:c>
      <x:c r="E135" s="952"/>
      <x:c r="F135" s="988">
        <x:f>+E135/E81</x:f>
        <x:v>0</x:v>
      </x:c>
      <x:c r="G135" s="947">
        <x:v>0</x:v>
      </x:c>
      <x:c r="H135" s="988">
        <x:f>+G135/G81</x:f>
        <x:v>0</x:v>
      </x:c>
      <x:c r="I135" s="989" t="str">
        <x:f t="shared" si="19"/>
        <x:v/>
      </x:c>
      <x:c r="J135" s="989"/>
      <x:c r="K135" s="989" t="str">
        <x:f t="shared" si="20"/>
        <x:v/>
      </x:c>
    </x:row>
    <x:row r="136" spans="2:16">
      <x:c r="B136" s="927" t="s">
        <x:v>1002</x:v>
      </x:c>
      <x:c r="C136" s="947">
        <x:v>0</x:v>
      </x:c>
      <x:c r="D136" s="988">
        <x:v>0</x:v>
      </x:c>
      <x:c r="E136" s="952"/>
      <x:c r="F136" s="988">
        <x:f>+E136/E79</x:f>
        <x:v>0</x:v>
      </x:c>
      <x:c r="G136" s="947">
        <x:v>0</x:v>
      </x:c>
      <x:c r="H136" s="988">
        <x:f>+G136/G79</x:f>
        <x:v>0</x:v>
      </x:c>
      <x:c r="I136" s="989" t="str">
        <x:f t="shared" si="19"/>
        <x:v/>
      </x:c>
      <x:c r="J136" s="989"/>
      <x:c r="K136" s="989" t="str">
        <x:f t="shared" si="20"/>
        <x:v/>
      </x:c>
    </x:row>
    <x:row r="137" spans="2:16">
      <x:c r="B137" s="927" t="s">
        <x:v>1003</x:v>
      </x:c>
      <x:c r="C137" s="999">
        <x:v>0</x:v>
      </x:c>
      <x:c r="D137" s="988">
        <x:v>0</x:v>
      </x:c>
      <x:c r="E137" s="952"/>
      <x:c r="F137" s="988">
        <x:f>+E137/E82</x:f>
        <x:v>0</x:v>
      </x:c>
      <x:c r="G137" s="947">
        <x:v>0</x:v>
      </x:c>
      <x:c r="H137" s="988">
        <x:f>+G137/G82</x:f>
        <x:v>0</x:v>
      </x:c>
      <x:c r="I137" s="989" t="str">
        <x:f t="shared" si="19"/>
        <x:v/>
      </x:c>
      <x:c r="J137" s="989"/>
      <x:c r="K137" s="989" t="str">
        <x:f t="shared" si="20"/>
        <x:v/>
      </x:c>
    </x:row>
    <x:row r="138" spans="2:16">
      <x:c r="B138" s="927" t="s">
        <x:v>1004</x:v>
      </x:c>
      <x:c r="C138" s="947">
        <x:v>0</x:v>
      </x:c>
      <x:c r="D138" s="988">
        <x:v>0</x:v>
      </x:c>
      <x:c r="E138" s="952"/>
      <x:c r="F138" s="988">
        <x:f>+E138/E82</x:f>
        <x:v>0</x:v>
      </x:c>
      <x:c r="G138" s="947">
        <x:v>0</x:v>
      </x:c>
      <x:c r="H138" s="988">
        <x:f>+G138/G82</x:f>
        <x:v>0</x:v>
      </x:c>
      <x:c r="I138" s="989" t="str">
        <x:f t="shared" si="19"/>
        <x:v/>
      </x:c>
      <x:c r="J138" s="989"/>
      <x:c r="K138" s="989" t="str">
        <x:f t="shared" si="20"/>
        <x:v/>
      </x:c>
    </x:row>
    <x:row r="139" spans="2:16">
      <x:c r="B139" s="927" t="s">
        <x:v>1005</x:v>
      </x:c>
      <x:c r="C139" s="947">
        <x:v>0</x:v>
      </x:c>
      <x:c r="D139" s="988">
        <x:v>0</x:v>
      </x:c>
      <x:c r="E139" s="952"/>
      <x:c r="F139" s="988">
        <x:f>+E139/E80</x:f>
        <x:v>0</x:v>
      </x:c>
      <x:c r="G139" s="947">
        <x:v>0</x:v>
      </x:c>
      <x:c r="H139" s="988">
        <x:f>+G139/G80</x:f>
        <x:v>0</x:v>
      </x:c>
      <x:c r="I139" s="989" t="str">
        <x:f t="shared" si="19"/>
        <x:v/>
      </x:c>
      <x:c r="J139" s="989"/>
      <x:c r="K139" s="989" t="str">
        <x:f t="shared" si="20"/>
        <x:v/>
      </x:c>
    </x:row>
    <x:row r="140" spans="2:16">
      <x:c r="B140" s="927" t="s">
        <x:v>1006</x:v>
      </x:c>
      <x:c r="C140" s="947">
        <x:v>0</x:v>
      </x:c>
      <x:c r="D140" s="988">
        <x:v>0</x:v>
      </x:c>
      <x:c r="E140" s="952"/>
      <x:c r="F140" s="988">
        <x:f>+E140/E79</x:f>
        <x:v>0</x:v>
      </x:c>
      <x:c r="G140" s="947">
        <x:v>0</x:v>
      </x:c>
      <x:c r="H140" s="988">
        <x:f>+G140/G79</x:f>
        <x:v>0</x:v>
      </x:c>
      <x:c r="I140" s="989" t="str">
        <x:f t="shared" si="19"/>
        <x:v/>
      </x:c>
      <x:c r="J140" s="989"/>
      <x:c r="K140" s="989" t="str">
        <x:f t="shared" si="20"/>
        <x:v/>
      </x:c>
      <x:c r="L140" s="869"/>
    </x:row>
    <x:row r="141" spans="2:16">
      <x:c r="B141" s="927" t="s">
        <x:v>1007</x:v>
      </x:c>
      <x:c r="C141" s="947">
        <x:v>0</x:v>
      </x:c>
      <x:c r="D141" s="988"/>
      <x:c r="E141" s="952"/>
      <x:c r="F141" s="988"/>
      <x:c r="G141" s="947">
        <x:v>0</x:v>
      </x:c>
      <x:c r="H141" s="988"/>
      <x:c r="I141" s="989" t="str">
        <x:f t="shared" si="19"/>
        <x:v/>
      </x:c>
      <x:c r="J141" s="989"/>
      <x:c r="K141" s="989" t="str">
        <x:f t="shared" si="20"/>
        <x:v/>
      </x:c>
    </x:row>
    <x:row r="142" spans="2:16">
      <x:c r="B142" s="927" t="s">
        <x:v>1008</x:v>
      </x:c>
      <x:c r="C142" s="947">
        <x:v>0</x:v>
      </x:c>
      <x:c r="D142" s="988">
        <x:v>0</x:v>
      </x:c>
      <x:c r="E142" s="952"/>
      <x:c r="F142" s="988">
        <x:f>+E142/E79</x:f>
        <x:v>0</x:v>
      </x:c>
      <x:c r="G142" s="947">
        <x:v>0</x:v>
      </x:c>
      <x:c r="H142" s="988">
        <x:f>+G142/G79</x:f>
        <x:v>0</x:v>
      </x:c>
      <x:c r="I142" s="989" t="str">
        <x:f t="shared" si="19"/>
        <x:v/>
      </x:c>
      <x:c r="J142" s="989"/>
      <x:c r="K142" s="989" t="str">
        <x:f t="shared" si="20"/>
        <x:v/>
      </x:c>
    </x:row>
    <x:row r="143" spans="2:16">
      <x:c r="B143" s="927" t="s">
        <x:v>1009</x:v>
      </x:c>
      <x:c r="C143" s="947">
        <x:v>706.58</x:v>
      </x:c>
      <x:c r="D143" s="988">
        <x:v>0</x:v>
      </x:c>
      <x:c r="E143" s="952"/>
      <x:c r="F143" s="988">
        <x:f>+E143/E79</x:f>
        <x:v>0</x:v>
      </x:c>
      <x:c r="G143" s="947">
        <x:v>2086.21</x:v>
      </x:c>
      <x:c r="H143" s="988">
        <x:f>+G143/G79</x:f>
        <x:v>1.1209268015213916E-4</x:v>
      </x:c>
      <x:c r="I143" s="989">
        <x:f t="shared" si="19"/>
        <x:v>2.9525460669704775</x:v>
      </x:c>
      <x:c r="J143" s="989"/>
      <x:c r="K143" s="989" t="str">
        <x:f t="shared" si="20"/>
        <x:v/>
      </x:c>
    </x:row>
    <x:row r="144" spans="2:16">
      <x:c r="B144" s="927" t="s">
        <x:v>1010</x:v>
      </x:c>
      <x:c r="C144" s="947">
        <x:v>0</x:v>
      </x:c>
      <x:c r="D144" s="988">
        <x:f>C144/$C$3</x:f>
        <x:v>0</x:v>
      </x:c>
      <x:c r="E144" s="952"/>
      <x:c r="F144" s="988">
        <x:f>+E144/E79</x:f>
        <x:v>0</x:v>
      </x:c>
      <x:c r="G144" s="947">
        <x:v>28702.959999999999</x:v>
      </x:c>
      <x:c r="H144" s="988">
        <x:f>+G144/G79</x:f>
        <x:v>1.5422185277127634E-3</x:v>
      </x:c>
      <x:c r="I144" s="989" t="str">
        <x:f t="shared" si="19"/>
        <x:v/>
      </x:c>
      <x:c r="J144" s="989"/>
      <x:c r="K144" s="989" t="str">
        <x:f t="shared" si="20"/>
        <x:v/>
      </x:c>
      <x:c r="L144" s="1000"/>
      <x:c r="N144" s="1001"/>
      <x:c r="O144" s="1001"/>
      <x:c r="P144" s="1001"/>
    </x:row>
    <x:row r="145" spans="1:19">
      <x:c r="B145" s="927" t="s">
        <x:v>1011</x:v>
      </x:c>
      <x:c r="C145" s="947">
        <x:v>226882.39</x:v>
      </x:c>
      <x:c r="D145" s="988">
        <x:f>C145/$C$3</x:f>
        <x:v>9.4851335649114386E-3</x:v>
      </x:c>
      <x:c r="E145" s="947">
        <x:v>514428.81180000002</x:v>
      </x:c>
      <x:c r="F145" s="988">
        <x:f>+E145/E79</x:f>
        <x:v>2.2900902122280617E-2</x:v>
      </x:c>
      <x:c r="G145" s="947">
        <x:v>584046.9</x:v>
      </x:c>
      <x:c r="H145" s="988">
        <x:f>+G145/G79</x:f>
        <x:v>3.1381012628425901E-2</x:v>
      </x:c>
      <x:c r="I145" s="989">
        <x:f t="shared" si="19"/>
        <x:v>2.5742275546374489</x:v>
      </x:c>
      <x:c r="J145" s="989"/>
      <x:c r="K145" s="989">
        <x:f t="shared" si="20"/>
        <x:v>1.1353308496785093</x:v>
      </x:c>
      <x:c r="N145" s="1001"/>
      <x:c r="O145" s="1001"/>
      <x:c r="P145" s="1001"/>
    </x:row>
    <x:row r="146" spans="1:19" ht="24" customHeight="1">
      <x:c r="B146" s="911" t="s">
        <x:v>1012</x:v>
      </x:c>
      <x:c r="C146" s="913">
        <x:v>1349821.4400000034</x:v>
      </x:c>
      <x:c r="D146" s="974">
        <x:f>C146/$C$3</x:f>
        <x:v>5.6431160863481399E-2</x:v>
      </x:c>
      <x:c r="E146" s="913">
        <x:f>+E122+E124-E132</x:f>
        <x:v>648088.04798313626</x:v>
      </x:c>
      <x:c r="F146" s="974">
        <x:f>+E146/E79</x:f>
        <x:v>2.8851029749966482E-2</x:v>
      </x:c>
      <x:c r="G146" s="913">
        <x:f>+G122+G124-G132</x:f>
        <x:v>47780.129999995115</x:v>
      </x:c>
      <x:c r="H146" s="974">
        <x:f>+G146/G79</x:f>
        <x:v>2.5672405125644498E-3</x:v>
      </x:c>
      <x:c r="I146" s="975">
        <x:f t="shared" si="19"/>
        <x:v>3.5397370781127167E-2</x:v>
      </x:c>
      <x:c r="J146" s="975"/>
      <x:c r="K146" s="975">
        <x:f t="shared" si="20"/>
        <x:v>7.3724751056107096E-2</x:v>
      </x:c>
      <x:c r="L146" s="1002"/>
      <x:c r="M146" s="882"/>
      <x:c r="N146" s="1001"/>
      <x:c r="O146" s="1001"/>
      <x:c r="P146" s="1001"/>
    </x:row>
    <x:row r="147" spans="1:19">
      <x:c r="B147" s="927" t="s">
        <x:v>1013</x:v>
      </x:c>
      <x:c r="C147" s="947"/>
      <x:c r="D147" s="976">
        <x:f>C147/$C$3</x:f>
        <x:v>0</x:v>
      </x:c>
      <x:c r="E147" s="952"/>
      <x:c r="F147" s="988">
        <x:f>+E147/E79</x:f>
        <x:v>0</x:v>
      </x:c>
      <x:c r="G147" s="945"/>
      <x:c r="H147" s="988">
        <x:f>+G147/G79</x:f>
        <x:v>0</x:v>
      </x:c>
      <x:c r="I147" s="989" t="str">
        <x:f t="shared" si="19"/>
        <x:v/>
      </x:c>
      <x:c r="J147" s="989"/>
      <x:c r="K147" s="989" t="str">
        <x:f t="shared" si="20"/>
        <x:v/>
      </x:c>
      <x:c r="L147" s="1003"/>
      <x:c r="M147" s="1004"/>
      <x:c r="N147" s="1001"/>
      <x:c r="O147" s="1001"/>
      <x:c r="P147" s="1001"/>
    </x:row>
    <x:row r="148" spans="1:19" ht="22.5" customHeight="1">
      <x:c r="B148" s="922" t="s">
        <x:v>1014</x:v>
      </x:c>
      <x:c r="C148" s="923">
        <x:v>1349821.4400000034</x:v>
      </x:c>
      <x:c r="D148" s="956"/>
      <x:c r="E148" s="924">
        <x:f>+E146-E147</x:f>
        <x:v>648088.04798313626</x:v>
      </x:c>
      <x:c r="F148" s="956"/>
      <x:c r="G148" s="924">
        <x:f>+G146-G147</x:f>
        <x:v>47780.129999995115</x:v>
      </x:c>
      <x:c r="H148" s="956"/>
      <x:c r="I148" s="986">
        <x:f t="shared" si="19"/>
        <x:v>3.5397370781127167E-2</x:v>
      </x:c>
      <x:c r="J148" s="986"/>
      <x:c r="K148" s="986">
        <x:f t="shared" si="20"/>
        <x:v>7.3724751056107096E-2</x:v>
      </x:c>
      <x:c r="L148" s="1002"/>
      <x:c r="M148" s="1004"/>
      <x:c r="N148" s="1001"/>
      <x:c r="O148" s="1001"/>
      <x:c r="P148" s="1001"/>
    </x:row>
    <x:row r="149" spans="1:19" ht="22.5" customHeight="1">
      <x:c r="B149" s="925" t="s">
        <x:v>1015</x:v>
      </x:c>
      <x:c r="C149" s="956">
        <x:v>6.2685105391196011E-2</x:v>
      </x:c>
      <x:c r="D149" s="1005"/>
      <x:c r="E149" s="1009">
        <x:f>+E148/E79</x:f>
        <x:v>2.8851029749966482E-2</x:v>
      </x:c>
      <x:c r="F149" s="1006"/>
      <x:c r="G149" s="956">
        <x:f>+G148/G79</x:f>
        <x:v>2.5672405125644498E-3</x:v>
      </x:c>
      <x:c r="H149" s="1006"/>
      <x:c r="I149" s="986">
        <x:f t="shared" si="19"/>
        <x:v>4.0954553662200799E-2</x:v>
      </x:c>
      <x:c r="J149" s="986"/>
      <x:c r="K149" s="986">
        <x:f t="shared" si="20"/>
        <x:v>8.8982630249703043E-2</x:v>
      </x:c>
      <x:c r="L149" s="931"/>
      <x:c r="N149" s="1001"/>
      <x:c r="O149" s="1001"/>
      <x:c r="P149" s="1001"/>
    </x:row>
    <x:row r="153" spans="1:19">
      <x:c r="B153" s="864" t="s">
        <x:v>1058</x:v>
      </x:c>
    </x:row>
    <x:row r="154" spans="1:19" s="973" customFormat="1" ht="29.25" customHeight="1">
      <x:c r="A154" s="970"/>
      <x:c r="B154" s="909" t="s">
        <x:v>948</x:v>
      </x:c>
      <x:c r="C154" s="971" t="s">
        <x:v>1057</x:v>
      </x:c>
      <x:c r="D154" s="972" t="s">
        <x:v>1018</x:v>
      </x:c>
      <x:c r="E154" s="858" t="s">
        <x:v>1019</x:v>
      </x:c>
      <x:c r="F154" s="855" t="s">
        <x:v>1018</x:v>
      </x:c>
      <x:c r="G154" s="856" t="s">
        <x:v>1020</x:v>
      </x:c>
      <x:c r="H154" s="855" t="s">
        <x:v>1018</x:v>
      </x:c>
      <x:c r="I154" s="859" t="s">
        <x:v>1021</x:v>
      </x:c>
      <x:c r="J154" s="859" t="s">
        <x:v>1022</x:v>
      </x:c>
      <x:c r="K154" s="859" t="s">
        <x:v>1023</x:v>
      </x:c>
    </x:row>
    <x:row r="155" spans="1:19" ht="28.5" customHeight="1">
      <x:c r="B155" s="911" t="s">
        <x:v>949</x:v>
      </x:c>
      <x:c r="C155" s="913">
        <x:v>2386420.67</x:v>
      </x:c>
      <x:c r="D155" s="974">
        <x:f t="shared" ref="D155:D161" si="21">C155/$C$3</x:f>
        <x:v>9.9767632018577732E-2</x:v>
      </x:c>
      <x:c r="E155" s="913">
        <x:f>+SUM(E156:E158)</x:f>
        <x:v>2394762.1620000005</x:v>
      </x:c>
      <x:c r="F155" s="974">
        <x:f t="shared" ref="F155:F161" si="22">+E155/$E$3</x:f>
        <x:v>9.6337616713895263E-2</x:v>
      </x:c>
      <x:c r="G155" s="913">
        <x:f>G156</x:f>
        <x:v>2097805.86</x:v>
      </x:c>
      <x:c r="H155" s="974">
        <x:f>+G155/G155</x:f>
        <x:v>1</x:v>
      </x:c>
      <x:c r="I155" s="975">
        <x:f t="shared" ref="I155:I161" si="23">+IF(AND(G155&gt;0,C155&gt;0),G155/C155,"")</x:f>
        <x:v>0.87905954150154086</x:v>
      </x:c>
      <x:c r="J155" s="975"/>
      <x:c r="K155" s="975">
        <x:f t="shared" ref="K155:K161" si="24">+IF(AND(I155&gt;0,E155&gt;0),G155/E155,"")</x:f>
        <x:v>0.87599758058980037</x:v>
      </x:c>
      <x:c r="L155" s="869"/>
      <x:c r="M155" s="930"/>
    </x:row>
    <x:row r="156" spans="1:19">
      <x:c r="B156" s="864" t="s">
        <x:v>950</x:v>
      </x:c>
      <x:c r="C156" s="943">
        <x:v>2386420.67</x:v>
      </x:c>
      <x:c r="D156" s="976">
        <x:f t="shared" si="21"/>
        <x:v>9.9767632018577732E-2</x:v>
      </x:c>
      <x:c r="E156" s="945">
        <x:v>2394762.1620000005</x:v>
      </x:c>
      <x:c r="F156" s="976">
        <x:f t="shared" si="22"/>
        <x:v>9.6337616713895263E-2</x:v>
      </x:c>
      <x:c r="G156" s="869">
        <x:v>2097805.86</x:v>
      </x:c>
      <x:c r="H156" s="976">
        <x:f>+G156/$G$3</x:f>
        <x:v>0.10129786628060748</x:v>
      </x:c>
      <x:c r="I156" s="969">
        <x:f t="shared" si="23"/>
        <x:v>0.87905954150154086</x:v>
      </x:c>
      <x:c r="K156" s="969">
        <x:f t="shared" si="24"/>
        <x:v>0.87599758058980037</x:v>
      </x:c>
    </x:row>
    <x:row r="157" spans="1:19">
      <x:c r="B157" s="864" t="s">
        <x:v>951</x:v>
      </x:c>
      <x:c r="C157" s="943"/>
      <x:c r="D157" s="976">
        <x:f t="shared" si="21"/>
        <x:v>0</x:v>
      </x:c>
      <x:c r="E157" s="945"/>
      <x:c r="F157" s="976">
        <x:f t="shared" si="22"/>
        <x:v>0</x:v>
      </x:c>
      <x:c r="G157" s="869"/>
      <x:c r="H157" s="976">
        <x:f>+G157/$G$3</x:f>
        <x:v>0</x:v>
      </x:c>
      <x:c r="I157" s="969" t="str">
        <x:f t="shared" si="23"/>
        <x:v/>
      </x:c>
      <x:c r="K157" s="969" t="str">
        <x:f t="shared" si="24"/>
        <x:v/>
      </x:c>
      <x:c r="M157" s="867"/>
      <x:c r="N157" s="945"/>
    </x:row>
    <x:row r="158" spans="1:19">
      <x:c r="B158" s="864" t="s">
        <x:v>952</x:v>
      </x:c>
      <x:c r="C158" s="943"/>
      <x:c r="D158" s="976">
        <x:f t="shared" si="21"/>
        <x:v>0</x:v>
      </x:c>
      <x:c r="E158" s="945"/>
      <x:c r="F158" s="976">
        <x:f t="shared" si="22"/>
        <x:v>0</x:v>
      </x:c>
      <x:c r="G158" s="869"/>
      <x:c r="H158" s="976">
        <x:f>+G158/$G$3</x:f>
        <x:v>0</x:v>
      </x:c>
      <x:c r="I158" s="969" t="str">
        <x:f t="shared" si="23"/>
        <x:v/>
      </x:c>
      <x:c r="K158" s="969" t="str">
        <x:f t="shared" si="24"/>
        <x:v/>
      </x:c>
    </x:row>
    <x:row r="159" spans="1:19" ht="24.75" customHeight="1">
      <x:c r="B159" s="918" t="s">
        <x:v>953</x:v>
      </x:c>
      <x:c r="C159" s="920">
        <x:v>2225571.77</x:v>
      </x:c>
      <x:c r="D159" s="983">
        <x:f t="shared" si="21"/>
        <x:v>9.3043120256033784E-2</x:v>
      </x:c>
      <x:c r="E159" s="920">
        <x:f>+E160+E161+E164</x:f>
        <x:v>2457692.791119596</x:v>
      </x:c>
      <x:c r="F159" s="983">
        <x:f t="shared" si="22"/>
        <x:v>9.88692196112054E-2</x:v>
      </x:c>
      <x:c r="G159" s="920">
        <x:f>G160</x:f>
        <x:v>2058761.21</x:v>
      </x:c>
      <x:c r="H159" s="983">
        <x:f>+G159/G155</x:f>
        <x:v>0.98138786303132941</x:v>
      </x:c>
      <x:c r="I159" s="984">
        <x:f t="shared" si="23"/>
        <x:v>0.9250482225518164</x:v>
      </x:c>
      <x:c r="J159" s="984"/>
      <x:c r="K159" s="984">
        <x:f t="shared" si="24"/>
        <x:v>0.8376804527559103</x:v>
      </x:c>
      <x:c r="L159" s="931"/>
      <x:c r="M159" s="871"/>
    </x:row>
    <x:row r="160" spans="1:19">
      <x:c r="B160" s="921" t="s">
        <x:v>954</x:v>
      </x:c>
      <x:c r="C160" s="943">
        <x:v>2225571.77</x:v>
      </x:c>
      <x:c r="D160" s="976">
        <x:f t="shared" si="21"/>
        <x:v>9.3043120256033784E-2</x:v>
      </x:c>
      <x:c r="E160" s="943">
        <x:v>2457692.791119596</x:v>
      </x:c>
      <x:c r="F160" s="976">
        <x:f t="shared" si="22"/>
        <x:v>9.88692196112054E-2</x:v>
      </x:c>
      <x:c r="G160" s="945">
        <x:v>2058761.21</x:v>
      </x:c>
      <x:c r="H160" s="976">
        <x:f>+G160/$G$3</x:f>
        <x:v>9.9412496518758733E-2</x:v>
      </x:c>
      <x:c r="I160" s="969">
        <x:f t="shared" si="23"/>
        <x:v>0.9250482225518164</x:v>
      </x:c>
      <x:c r="K160" s="969">
        <x:f t="shared" si="24"/>
        <x:v>0.8376804527559103</x:v>
      </x:c>
      <x:c r="L160" s="931"/>
      <x:c r="M160" s="871"/>
      <x:c r="N160" s="985"/>
      <x:c r="P160" s="867"/>
      <x:c r="R160" s="871"/>
      <x:c r="S160" s="931"/>
    </x:row>
    <x:row r="161" spans="2:17">
      <x:c r="B161" s="921" t="s">
        <x:v>955</x:v>
      </x:c>
      <x:c r="C161" s="943"/>
      <x:c r="D161" s="976">
        <x:f t="shared" si="21"/>
        <x:v>0</x:v>
      </x:c>
      <x:c r="E161" s="943"/>
      <x:c r="F161" s="976">
        <x:f t="shared" si="22"/>
        <x:v>0</x:v>
      </x:c>
      <x:c r="G161" s="945"/>
      <x:c r="H161" s="976">
        <x:f>+G161/$G$3</x:f>
        <x:v>0</x:v>
      </x:c>
      <x:c r="I161" s="969" t="str">
        <x:f t="shared" si="23"/>
        <x:v/>
      </x:c>
      <x:c r="K161" s="969" t="str">
        <x:f t="shared" si="24"/>
        <x:v/>
      </x:c>
      <x:c r="L161" s="945"/>
    </x:row>
    <x:row r="162" spans="2:17">
      <x:c r="B162" s="921" t="s">
        <x:v>1027</x:v>
      </x:c>
      <x:c r="C162" s="943"/>
      <x:c r="D162" s="976"/>
      <x:c r="E162" s="943"/>
      <x:c r="F162" s="976"/>
      <x:c r="G162" s="945"/>
      <x:c r="H162" s="976"/>
      <x:c r="L162" s="945"/>
    </x:row>
    <x:row r="163" spans="2:17">
      <x:c r="B163" s="921" t="s">
        <x:v>1028</x:v>
      </x:c>
      <x:c r="C163" s="943"/>
      <x:c r="D163" s="976"/>
      <x:c r="E163" s="943"/>
      <x:c r="F163" s="976"/>
      <x:c r="G163" s="945"/>
      <x:c r="H163" s="976"/>
      <x:c r="L163" s="945"/>
    </x:row>
    <x:row r="164" spans="2:17">
      <x:c r="B164" s="921" t="s">
        <x:v>957</x:v>
      </x:c>
      <x:c r="C164" s="943"/>
      <x:c r="D164" s="976">
        <x:f>C164/$C$3</x:f>
        <x:v>0</x:v>
      </x:c>
      <x:c r="E164" s="943"/>
      <x:c r="F164" s="976">
        <x:f>+E164/$E$3</x:f>
        <x:v>0</x:v>
      </x:c>
      <x:c r="G164" s="945"/>
      <x:c r="H164" s="976">
        <x:f>+G164/$G$3</x:f>
        <x:v>0</x:v>
      </x:c>
      <x:c r="I164" s="969" t="str">
        <x:f>+IF(AND(G164&gt;0,C164&gt;0),G164/C164,"")</x:f>
        <x:v/>
      </x:c>
      <x:c r="K164" s="969" t="str">
        <x:f t="shared" ref="K164:K194" si="25">+IF(AND(I164&gt;0,E164&gt;0),G164/E164,"")</x:f>
        <x:v/>
      </x:c>
      <x:c r="L164" s="869"/>
      <x:c r="M164" s="867"/>
    </x:row>
    <x:row r="165" spans="2:17">
      <x:c r="B165" s="922" t="s">
        <x:v>958</x:v>
      </x:c>
      <x:c r="C165" s="924">
        <x:v>160848.89999999991</x:v>
      </x:c>
      <x:c r="D165" s="956"/>
      <x:c r="E165" s="924">
        <x:f>+E155-E159</x:f>
        <x:v>-62930.629119595513</x:v>
      </x:c>
      <x:c r="F165" s="956">
        <x:f>+E165/$E$3</x:f>
        <x:v>-2.5316028973101372E-3</x:v>
      </x:c>
      <x:c r="G165" s="924">
        <x:f>+G155-G159</x:f>
        <x:v>39044.649999999907</x:v>
      </x:c>
      <x:c r="H165" s="956"/>
      <x:c r="I165" s="986">
        <x:f>+IF(AND(G165&gt;0,C165&gt;0),G165/C165,"")</x:f>
        <x:v>0.24274116888582967</x:v>
      </x:c>
      <x:c r="J165" s="986"/>
      <x:c r="K165" s="986" t="str">
        <x:f t="shared" si="25"/>
        <x:v/>
      </x:c>
    </x:row>
    <x:row r="166" spans="2:17" ht="20.25" customHeight="1">
      <x:c r="B166" s="925" t="s">
        <x:v>959</x:v>
      </x:c>
      <x:c r="C166" s="956">
        <x:v>6.7401737682736343E-2</x:v>
      </x:c>
      <x:c r="D166" s="956"/>
      <x:c r="E166" s="956">
        <x:f>+E165/E155</x:f>
        <x:v>-2.6278446401975304E-2</x:v>
      </x:c>
      <x:c r="F166" s="956"/>
      <x:c r="G166" s="956">
        <x:f>+G165/G155</x:f>
        <x:v>1.8612136968670642E-2</x:v>
      </x:c>
      <x:c r="H166" s="956"/>
      <x:c r="I166" s="986">
        <x:f>+IF(AND(G166&gt;0,C166&gt;0),G166/C166,"")</x:f>
        <x:v>0.27613734613607421</x:v>
      </x:c>
      <x:c r="J166" s="986"/>
      <x:c r="K166" s="986" t="str">
        <x:f t="shared" si="25"/>
        <x:v/>
      </x:c>
    </x:row>
    <x:row r="167" spans="2:17" ht="19.5" customHeight="1">
      <x:c r="B167" s="918" t="s">
        <x:v>960</x:v>
      </x:c>
      <x:c r="C167" s="920">
        <x:v>164799.88999999998</x:v>
      </x:c>
      <x:c r="D167" s="983">
        <x:f t="shared" ref="D167:D172" si="26">C167/$C$3</x:f>
        <x:v>6.8896883893576431E-3</x:v>
      </x:c>
      <x:c r="E167" s="920">
        <x:f>+SUM(E168:E195)</x:f>
        <x:v>198274.17333251357</x:v>
      </x:c>
      <x:c r="F167" s="983">
        <x:f t="shared" ref="F167:F192" si="27">+E167/$E$3</x:f>
        <x:v>7.9762665444904103E-3</x:v>
      </x:c>
      <x:c r="G167" s="920">
        <x:f>+SUM(G168:G195)</x:f>
        <x:v>160385.05000000002</x:v>
      </x:c>
      <x:c r="H167" s="983">
        <x:f>+G167/G155</x:f>
        <x:v>7.6453714358486927E-2</x:v>
      </x:c>
      <x:c r="I167" s="984">
        <x:f>+IF(AND(G167&gt;0,C167&gt;0),G167/C167,"")</x:f>
        <x:v>0.97321090444902625</x:v>
      </x:c>
      <x:c r="J167" s="984"/>
      <x:c r="K167" s="984">
        <x:f t="shared" si="25"/>
        <x:v>0.80890540257619936</x:v>
      </x:c>
      <x:c r="L167" s="987"/>
      <x:c r="M167" s="867"/>
    </x:row>
    <x:row r="168" spans="2:17">
      <x:c r="B168" s="927" t="s">
        <x:v>1029</x:v>
      </x:c>
      <x:c r="C168" s="947">
        <x:v>23597.119999999999</x:v>
      </x:c>
      <x:c r="D168" s="988">
        <x:f t="shared" si="26"/>
        <x:v>9.8651038957780265E-4</x:v>
      </x:c>
      <x:c r="E168" s="947">
        <x:v>25159.652000000002</x:v>
      </x:c>
      <x:c r="F168" s="988">
        <x:f t="shared" si="27"/>
        <x:v>1.0121342943746529E-3</x:v>
      </x:c>
      <x:c r="G168" s="929">
        <x:v>23415</x:v>
      </x:c>
      <x:c r="H168" s="988">
        <x:f>+G168/G155</x:f>
        <x:v>1.1161662023386665E-2</x:v>
      </x:c>
      <x:c r="I168" s="989">
        <x:f t="shared" ref="I168:I187" si="28">+IF(AND(G168&gt;0,C168&gt;0),G168/C168,"")</x:f>
        <x:v>0.99228210900313263</x:v>
      </x:c>
      <x:c r="J168" s="989"/>
      <x:c r="K168" s="989">
        <x:f t="shared" si="25"/>
        <x:v>0.93065675153217531</x:v>
      </x:c>
    </x:row>
    <x:row r="169" spans="2:17">
      <x:c r="B169" s="927" t="s">
        <x:v>1030</x:v>
      </x:c>
      <x:c r="C169" s="948">
        <x:v>31005.97</x:v>
      </x:c>
      <x:c r="D169" s="988">
        <x:f t="shared" si="26"/>
        <x:v>1.2962476583556666E-3</x:v>
      </x:c>
      <x:c r="E169" s="947">
        <x:v>33913.599999999977</x:v>
      </x:c>
      <x:c r="F169" s="988">
        <x:f t="shared" si="27"/>
        <x:v>1.3642922249363467E-3</x:v>
      </x:c>
      <x:c r="G169" s="929">
        <x:v>15203.44</x:v>
      </x:c>
      <x:c r="H169" s="988">
        <x:f>+G169/G155</x:f>
        <x:v>7.2473055252119476E-3</x:v>
      </x:c>
      <x:c r="I169" s="989">
        <x:f t="shared" si="28"/>
        <x:v>0.49033911856329604</x:v>
      </x:c>
      <x:c r="J169" s="989"/>
      <x:c r="K169" s="989">
        <x:f t="shared" si="25"/>
        <x:v>0.44829920739762252</x:v>
      </x:c>
      <x:c r="M169" s="867"/>
      <x:c r="N169" s="867"/>
    </x:row>
    <x:row r="170" spans="2:17">
      <x:c r="B170" s="927" t="s">
        <x:v>1031</x:v>
      </x:c>
      <x:c r="C170" s="948">
        <x:v>2429.2199999999998</x:v>
      </x:c>
      <x:c r="D170" s="988">
        <x:f t="shared" si="26"/>
        <x:v>1.0155691747849694E-4</x:v>
      </x:c>
      <x:c r="E170" s="947">
        <x:v>2394.7621620000004</x:v>
      </x:c>
      <x:c r="F170" s="988">
        <x:f t="shared" si="27"/>
        <x:v>9.6337616713895266E-5</x:v>
      </x:c>
      <x:c r="G170" s="929">
        <x:v>7228.37</x:v>
      </x:c>
      <x:c r="H170" s="988">
        <x:f>+G170/G155</x:f>
        <x:v>3.4456810984406349E-3</x:v>
      </x:c>
      <x:c r="I170" s="989">
        <x:f t="shared" si="28"/>
        <x:v>2.97559298869596</x:v>
      </x:c>
      <x:c r="J170" s="989"/>
      <x:c r="K170" s="989">
        <x:f t="shared" si="25"/>
        <x:v>3.0184083057180016</x:v>
      </x:c>
      <x:c r="O170" s="867"/>
      <x:c r="P170" s="873"/>
      <x:c r="Q170" s="990"/>
    </x:row>
    <x:row r="171" spans="2:17">
      <x:c r="B171" s="927" t="s">
        <x:v>1032</x:v>
      </x:c>
      <x:c r="C171" s="948">
        <x:v>0</x:v>
      </x:c>
      <x:c r="D171" s="988">
        <x:f t="shared" si="26"/>
        <x:v>0</x:v>
      </x:c>
      <x:c r="E171" s="947">
        <x:v>957.90486480000027</x:v>
      </x:c>
      <x:c r="F171" s="988">
        <x:f t="shared" si="27"/>
        <x:v>3.8535046685558112E-5</x:v>
      </x:c>
      <x:c r="G171" s="929">
        <x:v>0</x:v>
      </x:c>
      <x:c r="H171" s="988">
        <x:f>+G171/G155</x:f>
        <x:v>0</x:v>
      </x:c>
      <x:c r="I171" s="989" t="str">
        <x:f t="shared" si="28"/>
        <x:v/>
      </x:c>
      <x:c r="J171" s="989"/>
      <x:c r="K171" s="989">
        <x:f t="shared" si="25"/>
        <x:v>0</x:v>
      </x:c>
      <x:c r="L171" s="991"/>
      <x:c r="P171" s="873"/>
      <x:c r="Q171" s="874"/>
    </x:row>
    <x:row r="172" spans="2:17">
      <x:c r="B172" s="927" t="s">
        <x:v>1033</x:v>
      </x:c>
      <x:c r="C172" s="948">
        <x:v>623.99</x:v>
      </x:c>
      <x:c r="D172" s="988">
        <x:f t="shared" si="26"/>
        <x:v>2.6086768978275872E-5</x:v>
      </x:c>
      <x:c r="E172" s="947">
        <x:v>511.09205310827565</x:v>
      </x:c>
      <x:c r="F172" s="992">
        <x:f t="shared" si="27"/>
        <x:v>2.0560451095795649E-5</x:v>
      </x:c>
      <x:c r="G172" s="929">
        <x:v>446.78</x:v>
      </x:c>
      <x:c r="H172" s="992">
        <x:f>+G172/G155</x:f>
        <x:v>2.1297490321625854E-4</x:v>
      </x:c>
      <x:c r="I172" s="993">
        <x:f t="shared" si="28"/>
        <x:v>0.71600506418372079</x:v>
      </x:c>
      <x:c r="J172" s="993"/>
      <x:c r="K172" s="993">
        <x:f t="shared" si="25"/>
        <x:v>0.8741673780346354</x:v>
      </x:c>
      <x:c r="L172" s="879"/>
      <x:c r="P172" s="873"/>
      <x:c r="Q172" s="874"/>
    </x:row>
    <x:row r="173" spans="2:17">
      <x:c r="B173" s="927" t="s">
        <x:v>1034</x:v>
      </x:c>
      <x:c r="C173" s="948">
        <x:v>130.80000000000001</x:v>
      </x:c>
      <x:c r="D173" s="992">
        <x:v>0</x:v>
      </x:c>
      <x:c r="E173" s="947">
        <x:v>115.1511818360591</x:v>
      </x:c>
      <x:c r="F173" s="992">
        <x:f t="shared" si="27"/>
        <x:v>4.6323558121569807E-6</x:v>
      </x:c>
      <x:c r="G173" s="929">
        <x:v>158.62</x:v>
      </x:c>
      <x:c r="H173" s="992">
        <x:f>+G173/G155</x:f>
        <x:v>7.5612335261567064E-5</x:v>
      </x:c>
      <x:c r="I173" s="993">
        <x:f t="shared" si="28"/>
        <x:v>1.212691131498471</x:v>
      </x:c>
      <x:c r="J173" s="993"/>
      <x:c r="K173" s="993">
        <x:f t="shared" si="25"/>
        <x:v>1.3774934609514258</x:v>
      </x:c>
      <x:c r="L173" s="994"/>
      <x:c r="P173" s="873"/>
      <x:c r="Q173" s="874"/>
    </x:row>
    <x:row r="174" spans="2:17">
      <x:c r="B174" s="927" t="s">
        <x:v>1035</x:v>
      </x:c>
      <x:c r="C174" s="948">
        <x:v>700</x:v>
      </x:c>
      <x:c r="D174" s="988">
        <x:f>C174/$C$3</x:f>
        <x:v>2.926447264346081E-5</x:v>
      </x:c>
      <x:c r="E174" s="947"/>
      <x:c r="F174" s="992">
        <x:f t="shared" si="27"/>
        <x:v>0</x:v>
      </x:c>
      <x:c r="G174" s="929">
        <x:v>700</x:v>
      </x:c>
      <x:c r="H174" s="992">
        <x:f>+G174/G155</x:f>
        <x:v>3.3368197379332327E-4</x:v>
      </x:c>
      <x:c r="I174" s="993">
        <x:f t="shared" si="28"/>
        <x:v>1</x:v>
      </x:c>
      <x:c r="J174" s="993"/>
      <x:c r="K174" s="993" t="str">
        <x:f t="shared" si="25"/>
        <x:v/>
      </x:c>
      <x:c r="L174" s="994"/>
    </x:row>
    <x:row r="175" spans="2:17">
      <x:c r="B175" s="927" t="s">
        <x:v>1036</x:v>
      </x:c>
      <x:c r="C175" s="948">
        <x:v>5692.81</x:v>
      </x:c>
      <x:c r="D175" s="988">
        <x:f>C175/$C$3</x:f>
        <x:v>2.3799583215631449E-4</x:v>
      </x:c>
      <x:c r="E175" s="947">
        <x:v>6535.6157999999996</x:v>
      </x:c>
      <x:c r="F175" s="992">
        <x:f t="shared" si="27"/>
        <x:v>2.6291782120185255E-4</x:v>
      </x:c>
      <x:c r="G175" s="929">
        <x:v>5692.81</x:v>
      </x:c>
      <x:c r="H175" s="992">
        <x:f>+G175/G155</x:f>
        <x:v>2.7136972531862412E-3</x:v>
      </x:c>
      <x:c r="I175" s="993">
        <x:f t="shared" si="28"/>
        <x:v>1</x:v>
      </x:c>
      <x:c r="J175" s="993"/>
      <x:c r="K175" s="993">
        <x:f t="shared" si="25"/>
        <x:v>0.87104416388735717</x:v>
      </x:c>
      <x:c r="L175" s="994"/>
    </x:row>
    <x:row r="176" spans="2:17">
      <x:c r="B176" s="927" t="s">
        <x:v>1037</x:v>
      </x:c>
      <x:c r="C176" s="948">
        <x:v>0</x:v>
      </x:c>
      <x:c r="D176" s="992">
        <x:v>0</x:v>
      </x:c>
      <x:c r="E176" s="947"/>
      <x:c r="F176" s="992">
        <x:f t="shared" si="27"/>
        <x:v>0</x:v>
      </x:c>
      <x:c r="G176" s="929">
        <x:v>0</x:v>
      </x:c>
      <x:c r="H176" s="992">
        <x:f>+G176/G155</x:f>
        <x:v>0</x:v>
      </x:c>
      <x:c r="I176" s="993" t="str">
        <x:f t="shared" si="28"/>
        <x:v/>
      </x:c>
      <x:c r="J176" s="993"/>
      <x:c r="K176" s="993" t="str">
        <x:f t="shared" si="25"/>
        <x:v/>
      </x:c>
      <x:c r="L176" s="991"/>
    </x:row>
    <x:row r="177" spans="2:14">
      <x:c r="B177" s="927" t="s">
        <x:v>1038</x:v>
      </x:c>
      <x:c r="C177" s="948">
        <x:v>0</x:v>
      </x:c>
      <x:c r="D177" s="992">
        <x:v>0</x:v>
      </x:c>
      <x:c r="E177" s="947">
        <x:v>1400</x:v>
      </x:c>
      <x:c r="F177" s="992">
        <x:f t="shared" si="27"/>
        <x:v>5.6319857370225706E-5</x:v>
      </x:c>
      <x:c r="G177" s="929">
        <x:v>0</x:v>
      </x:c>
      <x:c r="H177" s="992">
        <x:f>+G177/G155</x:f>
        <x:v>0</x:v>
      </x:c>
      <x:c r="I177" s="993" t="str">
        <x:f t="shared" si="28"/>
        <x:v/>
      </x:c>
      <x:c r="J177" s="993"/>
      <x:c r="K177" s="993">
        <x:f t="shared" si="25"/>
        <x:v>0</x:v>
      </x:c>
      <x:c r="L177" s="994"/>
      <x:c r="M177" s="867"/>
    </x:row>
    <x:row r="178" spans="2:14">
      <x:c r="B178" s="927" t="s">
        <x:v>1039</x:v>
      </x:c>
      <x:c r="C178" s="948">
        <x:v>0</x:v>
      </x:c>
      <x:c r="D178" s="988">
        <x:f>C178/$C$3</x:f>
        <x:v>0</x:v>
      </x:c>
      <x:c r="E178" s="947">
        <x:v>3728.6997999999949</x:v>
      </x:c>
      <x:c r="F178" s="992">
        <x:f t="shared" si="27"/>
        <x:v>1.4999988636599202E-4</x:v>
      </x:c>
      <x:c r="G178" s="929">
        <x:v>0</x:v>
      </x:c>
      <x:c r="H178" s="992">
        <x:f>+G178/G155</x:f>
        <x:v>0</x:v>
      </x:c>
      <x:c r="I178" s="993" t="str">
        <x:f t="shared" si="28"/>
        <x:v/>
      </x:c>
      <x:c r="J178" s="993"/>
      <x:c r="K178" s="993">
        <x:f t="shared" si="25"/>
        <x:v>0</x:v>
      </x:c>
      <x:c r="L178" s="879"/>
      <x:c r="M178" s="930"/>
    </x:row>
    <x:row r="179" spans="2:14">
      <x:c r="B179" s="927" t="s">
        <x:v>1040</x:v>
      </x:c>
      <x:c r="C179" s="948">
        <x:v>0</x:v>
      </x:c>
      <x:c r="D179" s="988">
        <x:f>C179/$C$3</x:f>
        <x:v>0</x:v>
      </x:c>
      <x:c r="E179" s="947">
        <x:v>2431.3799999999974</x:v>
      </x:c>
      <x:c r="F179" s="992">
        <x:f t="shared" si="27"/>
        <x:v>9.7810696294870883E-5</x:v>
      </x:c>
      <x:c r="G179" s="929">
        <x:v>0</x:v>
      </x:c>
      <x:c r="H179" s="992">
        <x:f>+G179/G155</x:f>
        <x:v>0</x:v>
      </x:c>
      <x:c r="I179" s="993" t="str">
        <x:f t="shared" si="28"/>
        <x:v/>
      </x:c>
      <x:c r="J179" s="993"/>
      <x:c r="K179" s="993">
        <x:f t="shared" si="25"/>
        <x:v>0</x:v>
      </x:c>
      <x:c r="L179" s="879"/>
    </x:row>
    <x:row r="180" spans="2:14">
      <x:c r="B180" s="927" t="s">
        <x:v>1041</x:v>
      </x:c>
      <x:c r="C180" s="948">
        <x:v>0</x:v>
      </x:c>
      <x:c r="D180" s="992">
        <x:v>0</x:v>
      </x:c>
      <x:c r="E180" s="947"/>
      <x:c r="F180" s="992">
        <x:f t="shared" si="27"/>
        <x:v>0</x:v>
      </x:c>
      <x:c r="G180" s="929">
        <x:v>0</x:v>
      </x:c>
      <x:c r="H180" s="992">
        <x:f>+G180/G155</x:f>
        <x:v>0</x:v>
      </x:c>
      <x:c r="I180" s="993" t="str">
        <x:f t="shared" si="28"/>
        <x:v/>
      </x:c>
      <x:c r="J180" s="993"/>
      <x:c r="K180" s="993" t="str">
        <x:f t="shared" si="25"/>
        <x:v/>
      </x:c>
      <x:c r="L180" s="994"/>
    </x:row>
    <x:row r="181" spans="2:14">
      <x:c r="B181" s="927" t="s">
        <x:v>1042</x:v>
      </x:c>
      <x:c r="C181" s="948">
        <x:v>55805.120000000003</x:v>
      </x:c>
      <x:c r="D181" s="988">
        <x:f>C181/$C$3</x:f>
        <x:v>2.3330105822929252E-3</x:v>
      </x:c>
      <x:c r="E181" s="947">
        <x:v>62307.692307692312</x:v>
      </x:c>
      <x:c r="F181" s="992">
        <x:f t="shared" si="27"/>
        <x:v>2.5065431027408145E-3</x:v>
      </x:c>
      <x:c r="G181" s="929">
        <x:v>55264.21</x:v>
      </x:c>
      <x:c r="H181" s="992">
        <x:f>+G181/G155</x:f>
        <x:v>2.6343815247041023E-2</x:v>
      </x:c>
      <x:c r="I181" s="993">
        <x:f t="shared" si="28"/>
        <x:v>0.99030716178013767</x:v>
      </x:c>
      <x:c r="J181" s="993"/>
      <x:c r="K181" s="993">
        <x:f t="shared" si="25"/>
        <x:v>0.88695645679012336</x:v>
      </x:c>
      <x:c r="L181" s="994"/>
      <x:c r="N181" s="871"/>
    </x:row>
    <x:row r="182" spans="2:14">
      <x:c r="B182" s="927" t="s">
        <x:v>1043</x:v>
      </x:c>
      <x:c r="C182" s="948">
        <x:v>0</x:v>
      </x:c>
      <x:c r="D182" s="988">
        <x:f>C182/$C$3</x:f>
        <x:v>0</x:v>
      </x:c>
      <x:c r="E182" s="947"/>
      <x:c r="F182" s="992">
        <x:f t="shared" si="27"/>
        <x:v>0</x:v>
      </x:c>
      <x:c r="G182" s="929">
        <x:v>0</x:v>
      </x:c>
      <x:c r="H182" s="992">
        <x:f>+G182/G155</x:f>
        <x:v>0</x:v>
      </x:c>
      <x:c r="I182" s="993" t="str">
        <x:f t="shared" si="28"/>
        <x:v/>
      </x:c>
      <x:c r="J182" s="993"/>
      <x:c r="K182" s="993" t="str">
        <x:f t="shared" si="25"/>
        <x:v/>
      </x:c>
      <x:c r="L182" s="994"/>
    </x:row>
    <x:row r="183" spans="2:14">
      <x:c r="B183" s="927" t="s">
        <x:v>1044</x:v>
      </x:c>
      <x:c r="C183" s="948">
        <x:v>0</x:v>
      </x:c>
      <x:c r="D183" s="992">
        <x:v>0</x:v>
      </x:c>
      <x:c r="E183" s="947"/>
      <x:c r="F183" s="992">
        <x:f t="shared" si="27"/>
        <x:v>0</x:v>
      </x:c>
      <x:c r="G183" s="929">
        <x:v>0</x:v>
      </x:c>
      <x:c r="H183" s="992">
        <x:f>+G183/G155</x:f>
        <x:v>0</x:v>
      </x:c>
      <x:c r="I183" s="993" t="str">
        <x:f t="shared" si="28"/>
        <x:v/>
      </x:c>
      <x:c r="J183" s="993"/>
      <x:c r="K183" s="993" t="str">
        <x:f t="shared" si="25"/>
        <x:v/>
      </x:c>
      <x:c r="L183" s="994"/>
    </x:row>
    <x:row r="184" spans="2:14">
      <x:c r="B184" s="927" t="s">
        <x:v>1045</x:v>
      </x:c>
      <x:c r="C184" s="948">
        <x:v>0</x:v>
      </x:c>
      <x:c r="D184" s="992">
        <x:v>0</x:v>
      </x:c>
      <x:c r="E184" s="947"/>
      <x:c r="F184" s="992">
        <x:f t="shared" si="27"/>
        <x:v>0</x:v>
      </x:c>
      <x:c r="G184" s="929">
        <x:v>0</x:v>
      </x:c>
      <x:c r="H184" s="992">
        <x:f>+G184/G155</x:f>
        <x:v>0</x:v>
      </x:c>
      <x:c r="I184" s="993" t="str">
        <x:f t="shared" si="28"/>
        <x:v/>
      </x:c>
      <x:c r="J184" s="993"/>
      <x:c r="K184" s="993" t="str">
        <x:f t="shared" si="25"/>
        <x:v/>
      </x:c>
      <x:c r="L184" s="994"/>
    </x:row>
    <x:row r="185" spans="2:14">
      <x:c r="B185" s="927" t="s">
        <x:v>1046</x:v>
      </x:c>
      <x:c r="C185" s="948">
        <x:v>0</x:v>
      </x:c>
      <x:c r="D185" s="992">
        <x:v>0</x:v>
      </x:c>
      <x:c r="E185" s="947"/>
      <x:c r="F185" s="992">
        <x:f t="shared" si="27"/>
        <x:v>0</x:v>
      </x:c>
      <x:c r="G185" s="929">
        <x:v>0</x:v>
      </x:c>
      <x:c r="H185" s="992">
        <x:f>+G185/G155</x:f>
        <x:v>0</x:v>
      </x:c>
      <x:c r="I185" s="993" t="str">
        <x:f t="shared" si="28"/>
        <x:v/>
      </x:c>
      <x:c r="J185" s="993"/>
      <x:c r="K185" s="993" t="str">
        <x:f t="shared" si="25"/>
        <x:v/>
      </x:c>
      <x:c r="L185" s="994"/>
    </x:row>
    <x:row r="186" spans="2:14">
      <x:c r="B186" s="927" t="s">
        <x:v>1047</x:v>
      </x:c>
      <x:c r="C186" s="948">
        <x:v>0</x:v>
      </x:c>
      <x:c r="D186" s="988">
        <x:f>C186/$C$3</x:f>
        <x:v>0</x:v>
      </x:c>
      <x:c r="E186" s="947"/>
      <x:c r="F186" s="992">
        <x:f t="shared" si="27"/>
        <x:v>0</x:v>
      </x:c>
      <x:c r="G186" s="929">
        <x:v>0</x:v>
      </x:c>
      <x:c r="H186" s="992">
        <x:f>+G186/G155</x:f>
        <x:v>0</x:v>
      </x:c>
      <x:c r="I186" s="993" t="str">
        <x:f t="shared" si="28"/>
        <x:v/>
      </x:c>
      <x:c r="J186" s="993"/>
      <x:c r="K186" s="993" t="str">
        <x:f t="shared" si="25"/>
        <x:v/>
      </x:c>
      <x:c r="L186" s="994"/>
    </x:row>
    <x:row r="187" spans="2:14">
      <x:c r="B187" s="927" t="s">
        <x:v>1048</x:v>
      </x:c>
      <x:c r="C187" s="948">
        <x:v>1000.62</x:v>
      </x:c>
      <x:c r="D187" s="992">
        <x:v>0</x:v>
      </x:c>
      <x:c r="E187" s="947"/>
      <x:c r="F187" s="992">
        <x:f t="shared" si="27"/>
        <x:v>0</x:v>
      </x:c>
      <x:c r="G187" s="929">
        <x:v>977.09</x:v>
      </x:c>
      <x:c r="H187" s="992">
        <x:f>+G187/G155</x:f>
        <x:v>4.6576759967674041E-4</x:v>
      </x:c>
      <x:c r="I187" s="993">
        <x:f t="shared" si="28"/>
        <x:v>0.97648457956067236</x:v>
      </x:c>
      <x:c r="J187" s="993"/>
      <x:c r="K187" s="993" t="str">
        <x:f t="shared" si="25"/>
        <x:v/>
      </x:c>
      <x:c r="L187" s="994"/>
    </x:row>
    <x:row r="188" spans="2:14">
      <x:c r="B188" s="927" t="s">
        <x:v>1049</x:v>
      </x:c>
      <x:c r="C188" s="948">
        <x:v>3401</x:v>
      </x:c>
      <x:c r="D188" s="988">
        <x:f>C188/$C$3</x:f>
        <x:v>1.4218353065772888E-4</x:v>
      </x:c>
      <x:c r="E188" s="947">
        <x:v>10923.379923076922</x:v>
      </x:c>
      <x:c r="F188" s="992">
        <x:f t="shared" si="27"/>
        <x:v>4.3943085662034235E-4</x:v>
      </x:c>
      <x:c r="G188" s="929">
        <x:v>13948.44</x:v>
      </x:c>
      <x:c r="H188" s="992">
        <x:f>+G188/G155</x:f>
        <x:v>6.6490614150539178E-3</x:v>
      </x:c>
      <x:c r="I188" s="993">
        <x:f>+IF(AND(G188&gt;0,C188&gt;0),G188/C188,"")</x:f>
        <x:v>4.1012760952660985</x:v>
      </x:c>
      <x:c r="J188" s="993"/>
      <x:c r="K188" s="993">
        <x:f t="shared" si="25"/>
        <x:v>1.2769344377130274</x:v>
      </x:c>
      <x:c r="L188" s="854" t="s">
        <x:v>1110</x:v>
      </x:c>
      <x:c r="N188" s="867"/>
    </x:row>
    <x:row r="189" spans="2:14">
      <x:c r="B189" s="927" t="s">
        <x:v>1050</x:v>
      </x:c>
      <x:c r="C189" s="948">
        <x:v>0</x:v>
      </x:c>
      <x:c r="D189" s="988">
        <x:v>0</x:v>
      </x:c>
      <x:c r="E189" s="947"/>
      <x:c r="F189" s="988">
        <x:f t="shared" si="27"/>
        <x:v>0</x:v>
      </x:c>
      <x:c r="G189" s="929"/>
      <x:c r="H189" s="988">
        <x:f>+G189/G155</x:f>
        <x:v>0</x:v>
      </x:c>
      <x:c r="I189" s="989" t="str">
        <x:f t="shared" ref="I189:I194" si="29">+IF(AND(G189&gt;0,C189&gt;0),G189/C189,"")</x:f>
        <x:v/>
      </x:c>
      <x:c r="J189" s="989"/>
      <x:c r="K189" s="989" t="str">
        <x:f t="shared" si="25"/>
        <x:v/>
      </x:c>
    </x:row>
    <x:row r="190" spans="2:14">
      <x:c r="B190" s="927" t="s">
        <x:v>1051</x:v>
      </x:c>
      <x:c r="C190" s="948">
        <x:v>40413.24</x:v>
      </x:c>
      <x:c r="D190" s="988">
        <x:v>0</x:v>
      </x:c>
      <x:c r="E190" s="947">
        <x:v>47895.243240000011</x:v>
      </x:c>
      <x:c r="F190" s="988">
        <x:f t="shared" si="27"/>
        <x:v>1.9267523342779054E-3</x:v>
      </x:c>
      <x:c r="G190" s="929">
        <x:v>37350.29</x:v>
      </x:c>
      <x:c r="H190" s="988">
        <x:f>+G190/G155</x:f>
        <x:v>1.7804454984218607E-2</x:v>
      </x:c>
      <x:c r="I190" s="989">
        <x:f t="shared" si="29"/>
        <x:v>0.924209244297166</x:v>
      </x:c>
      <x:c r="J190" s="989"/>
      <x:c r="K190" s="989">
        <x:f t="shared" si="25"/>
        <x:v>0.77983297449477562</x:v>
      </x:c>
      <x:c r="L190" s="879"/>
    </x:row>
    <x:row r="191" spans="2:14">
      <x:c r="B191" s="927" t="s">
        <x:v>1052</x:v>
      </x:c>
      <x:c r="C191" s="948">
        <x:v>0</x:v>
      </x:c>
      <x:c r="D191" s="988">
        <x:v>0</x:v>
      </x:c>
      <x:c r="E191" s="947"/>
      <x:c r="F191" s="988">
        <x:f t="shared" si="27"/>
        <x:v>0</x:v>
      </x:c>
      <x:c r="G191" s="929">
        <x:v>0</x:v>
      </x:c>
      <x:c r="H191" s="988">
        <x:f>+G191/G155</x:f>
        <x:v>0</x:v>
      </x:c>
      <x:c r="I191" s="989" t="str">
        <x:f t="shared" si="29"/>
        <x:v/>
      </x:c>
      <x:c r="J191" s="989"/>
      <x:c r="K191" s="989" t="str">
        <x:f t="shared" si="25"/>
        <x:v/>
      </x:c>
      <x:c r="L191" s="995"/>
    </x:row>
    <x:row r="192" spans="2:14">
      <x:c r="B192" s="927" t="s">
        <x:v>1053</x:v>
      </x:c>
      <x:c r="C192" s="948">
        <x:v>0</x:v>
      </x:c>
      <x:c r="D192" s="988">
        <x:v>0</x:v>
      </x:c>
      <x:c r="E192" s="947"/>
      <x:c r="F192" s="988">
        <x:f t="shared" si="27"/>
        <x:v>0</x:v>
      </x:c>
      <x:c r="G192" s="929">
        <x:v>0</x:v>
      </x:c>
      <x:c r="H192" s="988">
        <x:f>+G192/G155</x:f>
        <x:v>0</x:v>
      </x:c>
      <x:c r="I192" s="989" t="str">
        <x:f t="shared" si="29"/>
        <x:v/>
      </x:c>
      <x:c r="J192" s="989"/>
      <x:c r="K192" s="989" t="str">
        <x:f t="shared" si="25"/>
        <x:v/>
      </x:c>
      <x:c r="L192" s="879"/>
    </x:row>
    <x:row r="193" spans="2:13">
      <x:c r="B193" s="927" t="s">
        <x:v>1054</x:v>
      </x:c>
      <x:c r="C193" s="948">
        <x:v>0</x:v>
      </x:c>
      <x:c r="D193" s="988">
        <x:f>C193/$C$3</x:f>
        <x:v>0</x:v>
      </x:c>
      <x:c r="E193" s="947"/>
      <x:c r="F193" s="988">
        <x:f>+E193/$E$3</x:f>
        <x:v>0</x:v>
      </x:c>
      <x:c r="G193" s="929">
        <x:v>0</x:v>
      </x:c>
      <x:c r="H193" s="988">
        <x:f>+G193/G155</x:f>
        <x:v>0</x:v>
      </x:c>
      <x:c r="I193" s="989" t="str">
        <x:f t="shared" si="29"/>
        <x:v/>
      </x:c>
      <x:c r="J193" s="989"/>
      <x:c r="K193" s="989" t="str">
        <x:f t="shared" si="25"/>
        <x:v/>
      </x:c>
      <x:c r="L193" s="882"/>
    </x:row>
    <x:row r="194" spans="2:13">
      <x:c r="B194" s="927" t="s">
        <x:v>1055</x:v>
      </x:c>
      <x:c r="C194" s="948">
        <x:v>0</x:v>
      </x:c>
      <x:c r="D194" s="988">
        <x:v>0</x:v>
      </x:c>
      <x:c r="E194" s="947"/>
      <x:c r="F194" s="988">
        <x:f>+E194/$E$3</x:f>
        <x:v>0</x:v>
      </x:c>
      <x:c r="G194" s="929">
        <x:v>0</x:v>
      </x:c>
      <x:c r="H194" s="988">
        <x:f>+G194/G156</x:f>
        <x:v>0</x:v>
      </x:c>
      <x:c r="I194" s="989" t="str">
        <x:f t="shared" si="29"/>
        <x:v/>
      </x:c>
      <x:c r="J194" s="989"/>
      <x:c r="K194" s="989" t="str">
        <x:f t="shared" si="25"/>
        <x:v/>
      </x:c>
    </x:row>
    <x:row r="195" spans="2:13">
      <x:c r="B195" s="927"/>
      <x:c r="C195" s="948">
        <x:v>0</x:v>
      </x:c>
      <x:c r="D195" s="988"/>
      <x:c r="E195" s="947"/>
      <x:c r="F195" s="988"/>
      <x:c r="G195" s="929">
        <x:v>0</x:v>
      </x:c>
      <x:c r="H195" s="988"/>
      <x:c r="I195" s="989"/>
      <x:c r="J195" s="989"/>
      <x:c r="K195" s="989"/>
      <x:c r="L195" s="882"/>
    </x:row>
    <x:row r="196" spans="2:13">
      <x:c r="B196" s="911" t="s">
        <x:v>988</x:v>
      </x:c>
      <x:c r="C196" s="913">
        <x:v>-3950.990000000078</x:v>
      </x:c>
      <x:c r="D196" s="974">
        <x:f>C196/$C$3</x:f>
        <x:v>-1.6517662681369928E-4</x:v>
      </x:c>
      <x:c r="E196" s="913">
        <x:f>+E155-E159-E167</x:f>
        <x:v>-261204.80245210908</x:v>
      </x:c>
      <x:c r="F196" s="974">
        <x:f>+E196/$E$3</x:f>
        <x:v>-1.0507869441800547E-2</x:v>
      </x:c>
      <x:c r="G196" s="913">
        <x:f>+G155-G159-G167</x:f>
        <x:v>-121340.40000000011</x:v>
      </x:c>
      <x:c r="H196" s="974">
        <x:f>+G196/G155</x:f>
        <x:v>-5.7841577389816289E-2</x:v>
      </x:c>
      <x:c r="I196" s="975" t="str">
        <x:f t="shared" ref="I196:I223" si="30">+IF(AND(G196&gt;0,C196&gt;0),G196/C196,"")</x:f>
        <x:v/>
      </x:c>
      <x:c r="J196" s="975"/>
      <x:c r="K196" s="975" t="str">
        <x:f t="shared" ref="K196:K223" si="31">+IF(AND(I196&gt;0,E196&gt;0),G196/E196,"")</x:f>
        <x:v/>
      </x:c>
      <x:c r="L196" s="914"/>
      <x:c r="M196" s="985"/>
    </x:row>
    <x:row r="197" spans="2:13">
      <x:c r="B197" s="934" t="s">
        <x:v>989</x:v>
      </x:c>
      <x:c r="C197" s="974">
        <x:v>-1.6556133835364734E-3</x:v>
      </x:c>
      <x:c r="D197" s="974"/>
      <x:c r="E197" s="974">
        <x:f>+E196/E155</x:f>
        <x:v>-0.10907337964366461</x:v>
      </x:c>
      <x:c r="F197" s="974"/>
      <x:c r="G197" s="974">
        <x:f>+G196/G155</x:f>
        <x:v>-5.7841577389816289E-2</x:v>
      </x:c>
      <x:c r="H197" s="974"/>
      <x:c r="I197" s="975" t="str">
        <x:f t="shared" si="30"/>
        <x:v/>
      </x:c>
      <x:c r="J197" s="975"/>
      <x:c r="K197" s="975" t="str">
        <x:f t="shared" si="31"/>
        <x:v/>
      </x:c>
      <x:c r="L197" s="870"/>
    </x:row>
    <x:row r="198" spans="2:13">
      <x:c r="B198" s="937" t="s">
        <x:v>990</x:v>
      </x:c>
      <x:c r="C198" s="924">
        <x:v>801829.35</x:v>
      </x:c>
      <x:c r="D198" s="974">
        <x:f>C198/$C$3</x:f>
        <x:v>3.3521590111141378E-2</x:v>
      </x:c>
      <x:c r="E198" s="923">
        <x:f>+SUM(E199:E205)</x:f>
        <x:v>0</x:v>
      </x:c>
      <x:c r="F198" s="956">
        <x:f t="shared" ref="F198:F223" si="32">+E198/$E$3</x:f>
        <x:v>0</x:v>
      </x:c>
      <x:c r="G198" s="924">
        <x:f>+SUM(G199:G205)</x:f>
        <x:v>588842.44999999995</x:v>
      </x:c>
      <x:c r="H198" s="956">
        <x:f>+G198/G155</x:f>
        <x:v>0.2806944442418518</x:v>
      </x:c>
      <x:c r="I198" s="986">
        <x:f t="shared" si="30"/>
        <x:v>0.73437377915886959</x:v>
      </x:c>
      <x:c r="J198" s="986"/>
      <x:c r="K198" s="986" t="str">
        <x:f t="shared" si="31"/>
        <x:v/>
      </x:c>
      <x:c r="L198" s="931"/>
    </x:row>
    <x:row r="199" spans="2:13">
      <x:c r="B199" s="927" t="s">
        <x:v>991</x:v>
      </x:c>
      <x:c r="C199" s="948">
        <x:v>0</x:v>
      </x:c>
      <x:c r="D199" s="988">
        <x:v>0</x:v>
      </x:c>
      <x:c r="E199" s="952"/>
      <x:c r="F199" s="988">
        <x:f t="shared" si="32"/>
        <x:v>0</x:v>
      </x:c>
      <x:c r="G199" s="929">
        <x:v>0</x:v>
      </x:c>
      <x:c r="H199" s="988">
        <x:f>+G199/G155</x:f>
        <x:v>0</x:v>
      </x:c>
      <x:c r="I199" s="989" t="str">
        <x:f t="shared" si="30"/>
        <x:v/>
      </x:c>
      <x:c r="J199" s="989"/>
      <x:c r="K199" s="989" t="str">
        <x:f t="shared" si="31"/>
        <x:v/>
      </x:c>
    </x:row>
    <x:row r="200" spans="2:13">
      <x:c r="B200" s="927" t="s">
        <x:v>992</x:v>
      </x:c>
      <x:c r="C200" s="948">
        <x:v>801829.35</x:v>
      </x:c>
      <x:c r="D200" s="988">
        <x:f>C200/$C$3</x:f>
        <x:v>3.3521590111141378E-2</x:v>
      </x:c>
      <x:c r="E200" s="947"/>
      <x:c r="F200" s="988">
        <x:f t="shared" si="32"/>
        <x:v>0</x:v>
      </x:c>
      <x:c r="G200" s="929">
        <x:v>588842.44999999995</x:v>
      </x:c>
      <x:c r="H200" s="988">
        <x:f>+G200/G155</x:f>
        <x:v>0.2806944442418518</x:v>
      </x:c>
      <x:c r="I200" s="989">
        <x:f t="shared" si="30"/>
        <x:v>0.73437377915886959</x:v>
      </x:c>
      <x:c r="J200" s="989"/>
      <x:c r="K200" s="989" t="str">
        <x:f t="shared" si="31"/>
        <x:v/>
      </x:c>
    </x:row>
    <x:row r="201" spans="2:13">
      <x:c r="B201" s="927" t="s">
        <x:v>993</x:v>
      </x:c>
      <x:c r="C201" s="947">
        <x:v>0</x:v>
      </x:c>
      <x:c r="D201" s="988">
        <x:v>0</x:v>
      </x:c>
      <x:c r="E201" s="947"/>
      <x:c r="F201" s="988">
        <x:f t="shared" si="32"/>
        <x:v>0</x:v>
      </x:c>
      <x:c r="G201" s="929">
        <x:v>0</x:v>
      </x:c>
      <x:c r="H201" s="988">
        <x:f>+G201/G155</x:f>
        <x:v>0</x:v>
      </x:c>
      <x:c r="I201" s="989" t="str">
        <x:f t="shared" si="30"/>
        <x:v/>
      </x:c>
      <x:c r="J201" s="989"/>
      <x:c r="K201" s="989" t="str">
        <x:f t="shared" si="31"/>
        <x:v/>
      </x:c>
    </x:row>
    <x:row r="202" spans="2:13">
      <x:c r="B202" s="927" t="s">
        <x:v>994</x:v>
      </x:c>
      <x:c r="C202" s="947">
        <x:v>0</x:v>
      </x:c>
      <x:c r="D202" s="988">
        <x:v>0</x:v>
      </x:c>
      <x:c r="E202" s="947"/>
      <x:c r="F202" s="988">
        <x:f t="shared" si="32"/>
        <x:v>0</x:v>
      </x:c>
      <x:c r="G202" s="929">
        <x:v>0</x:v>
      </x:c>
      <x:c r="H202" s="988">
        <x:f>+G202/G155</x:f>
        <x:v>0</x:v>
      </x:c>
      <x:c r="I202" s="989" t="str">
        <x:f t="shared" si="30"/>
        <x:v/>
      </x:c>
      <x:c r="J202" s="989"/>
      <x:c r="K202" s="989" t="str">
        <x:f t="shared" si="31"/>
        <x:v/>
      </x:c>
    </x:row>
    <x:row r="203" spans="2:13">
      <x:c r="B203" s="927" t="s">
        <x:v>995</x:v>
      </x:c>
      <x:c r="C203" s="947">
        <x:v>0</x:v>
      </x:c>
      <x:c r="D203" s="988">
        <x:v>0</x:v>
      </x:c>
      <x:c r="E203" s="947"/>
      <x:c r="F203" s="988">
        <x:f t="shared" si="32"/>
        <x:v>0</x:v>
      </x:c>
      <x:c r="G203" s="929">
        <x:v>0</x:v>
      </x:c>
      <x:c r="H203" s="988">
        <x:f>+G203/G155</x:f>
        <x:v>0</x:v>
      </x:c>
      <x:c r="I203" s="989" t="str">
        <x:f t="shared" si="30"/>
        <x:v/>
      </x:c>
      <x:c r="J203" s="989"/>
      <x:c r="K203" s="989" t="str">
        <x:f t="shared" si="31"/>
        <x:v/>
      </x:c>
    </x:row>
    <x:row r="204" spans="2:13">
      <x:c r="B204" s="927" t="s">
        <x:v>996</x:v>
      </x:c>
      <x:c r="C204" s="947">
        <x:v>0</x:v>
      </x:c>
      <x:c r="D204" s="988">
        <x:f>C204/$C$3</x:f>
        <x:v>0</x:v>
      </x:c>
      <x:c r="E204" s="947"/>
      <x:c r="F204" s="988">
        <x:f t="shared" si="32"/>
        <x:v>0</x:v>
      </x:c>
      <x:c r="G204" s="929">
        <x:v>0</x:v>
      </x:c>
      <x:c r="H204" s="988">
        <x:f>+G204/G156</x:f>
        <x:v>0</x:v>
      </x:c>
      <x:c r="I204" s="989" t="str">
        <x:f t="shared" si="30"/>
        <x:v/>
      </x:c>
      <x:c r="J204" s="989"/>
      <x:c r="K204" s="989" t="str">
        <x:f t="shared" si="31"/>
        <x:v/>
      </x:c>
    </x:row>
    <x:row r="205" spans="2:13">
      <x:c r="B205" s="927" t="s">
        <x:v>997</x:v>
      </x:c>
      <x:c r="C205" s="947">
        <x:v>0</x:v>
      </x:c>
      <x:c r="D205" s="988">
        <x:f>C205/$C$3</x:f>
        <x:v>0</x:v>
      </x:c>
      <x:c r="E205" s="947"/>
      <x:c r="F205" s="988">
        <x:f t="shared" si="32"/>
        <x:v>0</x:v>
      </x:c>
      <x:c r="G205" s="929">
        <x:v>0</x:v>
      </x:c>
      <x:c r="H205" s="988" t="e">
        <x:f>+G205/G157</x:f>
        <x:v>#DIV/0!</x:v>
      </x:c>
      <x:c r="I205" s="989" t="str">
        <x:f t="shared" si="30"/>
        <x:v/>
      </x:c>
      <x:c r="J205" s="989"/>
      <x:c r="K205" s="989" t="str">
        <x:f t="shared" si="31"/>
        <x:v/>
      </x:c>
    </x:row>
    <x:row r="206" spans="2:13" ht="27.75" customHeight="1">
      <x:c r="B206" s="940" t="s">
        <x:v>998</x:v>
      </x:c>
      <x:c r="C206" s="996">
        <x:v>1018066.83</x:v>
      </x:c>
      <x:c r="D206" s="983">
        <x:f>C206/$C$3</x:f>
        <x:v>4.2561698422499808E-2</x:v>
      </x:c>
      <x:c r="E206" s="996">
        <x:f>+SUM(E207:E217)+E219</x:f>
        <x:v>38720.448199999984</x:v>
      </x:c>
      <x:c r="F206" s="997">
        <x:f t="shared" si="32"/>
        <x:v>1.5576643713822941E-3</x:v>
      </x:c>
      <x:c r="G206" s="996">
        <x:f>+SUM(G207:G217)+G219+G218</x:f>
        <x:v>738427.72</x:v>
      </x:c>
      <x:c r="H206" s="997">
        <x:f>+G206/G155</x:f>
        <x:v>0.35200002730471924</x:v>
      </x:c>
      <x:c r="I206" s="998">
        <x:f t="shared" si="30"/>
        <x:v>0.72532342498576441</x:v>
      </x:c>
      <x:c r="J206" s="998"/>
      <x:c r="K206" s="998">
        <x:f t="shared" si="31"/>
        <x:v>19.070743091243461</x:v>
      </x:c>
    </x:row>
    <x:row r="207" spans="2:13">
      <x:c r="B207" s="927" t="s">
        <x:v>999</x:v>
      </x:c>
      <x:c r="C207" s="947"/>
      <x:c r="D207" s="988">
        <x:f>C207/$C$3</x:f>
        <x:v>0</x:v>
      </x:c>
      <x:c r="E207" s="952"/>
      <x:c r="F207" s="988">
        <x:f t="shared" si="32"/>
        <x:v>0</x:v>
      </x:c>
      <x:c r="G207" s="928"/>
      <x:c r="H207" s="988">
        <x:f>+G207/G155</x:f>
        <x:v>0</x:v>
      </x:c>
      <x:c r="I207" s="989" t="str">
        <x:f t="shared" si="30"/>
        <x:v/>
      </x:c>
      <x:c r="J207" s="989"/>
      <x:c r="K207" s="989" t="str">
        <x:f t="shared" si="31"/>
        <x:v/>
      </x:c>
    </x:row>
    <x:row r="208" spans="2:13">
      <x:c r="B208" s="927" t="s">
        <x:v>1000</x:v>
      </x:c>
      <x:c r="C208" s="947"/>
      <x:c r="D208" s="988">
        <x:v>0</x:v>
      </x:c>
      <x:c r="E208" s="952"/>
      <x:c r="F208" s="988">
        <x:f t="shared" si="32"/>
        <x:v>0</x:v>
      </x:c>
      <x:c r="G208" s="928"/>
      <x:c r="H208" s="988">
        <x:f>+G208/G155</x:f>
        <x:v>0</x:v>
      </x:c>
      <x:c r="I208" s="989" t="str">
        <x:f t="shared" si="30"/>
        <x:v/>
      </x:c>
      <x:c r="J208" s="989"/>
      <x:c r="K208" s="989" t="str">
        <x:f t="shared" si="31"/>
        <x:v/>
      </x:c>
    </x:row>
    <x:row r="209" spans="2:16">
      <x:c r="B209" s="927" t="s">
        <x:v>1001</x:v>
      </x:c>
      <x:c r="C209" s="947"/>
      <x:c r="D209" s="988">
        <x:v>0</x:v>
      </x:c>
      <x:c r="E209" s="952"/>
      <x:c r="F209" s="988">
        <x:f t="shared" si="32"/>
        <x:v>0</x:v>
      </x:c>
      <x:c r="G209" s="928"/>
      <x:c r="H209" s="988" t="e">
        <x:f>+G209/G157</x:f>
        <x:v>#DIV/0!</x:v>
      </x:c>
      <x:c r="I209" s="989" t="str">
        <x:f t="shared" si="30"/>
        <x:v/>
      </x:c>
      <x:c r="J209" s="989"/>
      <x:c r="K209" s="989" t="str">
        <x:f t="shared" si="31"/>
        <x:v/>
      </x:c>
    </x:row>
    <x:row r="210" spans="2:16">
      <x:c r="B210" s="927" t="s">
        <x:v>1002</x:v>
      </x:c>
      <x:c r="C210" s="947">
        <x:v>1018066.83</x:v>
      </x:c>
      <x:c r="D210" s="988">
        <x:v>0</x:v>
      </x:c>
      <x:c r="E210" s="952"/>
      <x:c r="F210" s="988">
        <x:f t="shared" si="32"/>
        <x:v>0</x:v>
      </x:c>
      <x:c r="G210" s="929">
        <x:v>738427.72</x:v>
      </x:c>
      <x:c r="H210" s="988">
        <x:f>+G210/G155</x:f>
        <x:v>0.35200002730471924</x:v>
      </x:c>
      <x:c r="I210" s="989">
        <x:f t="shared" si="30"/>
        <x:v>0.72532342498576441</x:v>
      </x:c>
      <x:c r="J210" s="989"/>
      <x:c r="K210" s="989" t="str">
        <x:f t="shared" si="31"/>
        <x:v/>
      </x:c>
    </x:row>
    <x:row r="211" spans="2:16">
      <x:c r="B211" s="927" t="s">
        <x:v>1003</x:v>
      </x:c>
      <x:c r="C211" s="999"/>
      <x:c r="D211" s="988">
        <x:v>0</x:v>
      </x:c>
      <x:c r="E211" s="952"/>
      <x:c r="F211" s="988">
        <x:f t="shared" si="32"/>
        <x:v>0</x:v>
      </x:c>
      <x:c r="G211" s="928"/>
      <x:c r="H211" s="988" t="e">
        <x:f>+G211/G158</x:f>
        <x:v>#DIV/0!</x:v>
      </x:c>
      <x:c r="I211" s="989" t="str">
        <x:f t="shared" si="30"/>
        <x:v/>
      </x:c>
      <x:c r="J211" s="989"/>
      <x:c r="K211" s="989" t="str">
        <x:f t="shared" si="31"/>
        <x:v/>
      </x:c>
    </x:row>
    <x:row r="212" spans="2:16">
      <x:c r="B212" s="927" t="s">
        <x:v>1004</x:v>
      </x:c>
      <x:c r="C212" s="947"/>
      <x:c r="D212" s="988">
        <x:v>0</x:v>
      </x:c>
      <x:c r="E212" s="952"/>
      <x:c r="F212" s="988">
        <x:f t="shared" si="32"/>
        <x:v>0</x:v>
      </x:c>
      <x:c r="G212" s="928"/>
      <x:c r="H212" s="988" t="e">
        <x:f>+G212/G158</x:f>
        <x:v>#DIV/0!</x:v>
      </x:c>
      <x:c r="I212" s="989" t="str">
        <x:f t="shared" si="30"/>
        <x:v/>
      </x:c>
      <x:c r="J212" s="989"/>
      <x:c r="K212" s="989" t="str">
        <x:f t="shared" si="31"/>
        <x:v/>
      </x:c>
    </x:row>
    <x:row r="213" spans="2:16">
      <x:c r="B213" s="927" t="s">
        <x:v>1005</x:v>
      </x:c>
      <x:c r="C213" s="947"/>
      <x:c r="D213" s="988">
        <x:v>0</x:v>
      </x:c>
      <x:c r="E213" s="952"/>
      <x:c r="F213" s="988">
        <x:f t="shared" si="32"/>
        <x:v>0</x:v>
      </x:c>
      <x:c r="G213" s="928"/>
      <x:c r="H213" s="988">
        <x:f>+G213/G156</x:f>
        <x:v>0</x:v>
      </x:c>
      <x:c r="I213" s="989" t="str">
        <x:f t="shared" si="30"/>
        <x:v/>
      </x:c>
      <x:c r="J213" s="989"/>
      <x:c r="K213" s="989" t="str">
        <x:f t="shared" si="31"/>
        <x:v/>
      </x:c>
    </x:row>
    <x:row r="214" spans="2:16">
      <x:c r="B214" s="927" t="s">
        <x:v>1006</x:v>
      </x:c>
      <x:c r="C214" s="947"/>
      <x:c r="D214" s="988">
        <x:v>0</x:v>
      </x:c>
      <x:c r="E214" s="952"/>
      <x:c r="F214" s="988">
        <x:f t="shared" si="32"/>
        <x:v>0</x:v>
      </x:c>
      <x:c r="G214" s="928"/>
      <x:c r="H214" s="988">
        <x:f>+G214/G155</x:f>
        <x:v>0</x:v>
      </x:c>
      <x:c r="I214" s="989" t="str">
        <x:f t="shared" si="30"/>
        <x:v/>
      </x:c>
      <x:c r="J214" s="989"/>
      <x:c r="K214" s="989" t="str">
        <x:f t="shared" si="31"/>
        <x:v/>
      </x:c>
      <x:c r="L214" s="869"/>
    </x:row>
    <x:row r="215" spans="2:16">
      <x:c r="B215" s="927" t="s">
        <x:v>1007</x:v>
      </x:c>
      <x:c r="C215" s="947"/>
      <x:c r="D215" s="988"/>
      <x:c r="E215" s="952"/>
      <x:c r="F215" s="988">
        <x:f t="shared" si="32"/>
        <x:v>0</x:v>
      </x:c>
      <x:c r="G215" s="928"/>
      <x:c r="H215" s="988"/>
      <x:c r="I215" s="989" t="str">
        <x:f t="shared" si="30"/>
        <x:v/>
      </x:c>
      <x:c r="J215" s="989"/>
      <x:c r="K215" s="989" t="str">
        <x:f t="shared" si="31"/>
        <x:v/>
      </x:c>
    </x:row>
    <x:row r="216" spans="2:16">
      <x:c r="B216" s="927" t="s">
        <x:v>1008</x:v>
      </x:c>
      <x:c r="C216" s="947"/>
      <x:c r="D216" s="988">
        <x:v>0</x:v>
      </x:c>
      <x:c r="E216" s="952"/>
      <x:c r="F216" s="988">
        <x:f t="shared" si="32"/>
        <x:v>0</x:v>
      </x:c>
      <x:c r="G216" s="928"/>
      <x:c r="H216" s="988">
        <x:f>+G216/G155</x:f>
        <x:v>0</x:v>
      </x:c>
      <x:c r="I216" s="989" t="str">
        <x:f t="shared" si="30"/>
        <x:v/>
      </x:c>
      <x:c r="J216" s="989"/>
      <x:c r="K216" s="989" t="str">
        <x:f t="shared" si="31"/>
        <x:v/>
      </x:c>
    </x:row>
    <x:row r="217" spans="2:16">
      <x:c r="B217" s="927" t="s">
        <x:v>1009</x:v>
      </x:c>
      <x:c r="C217" s="947"/>
      <x:c r="D217" s="988">
        <x:v>0</x:v>
      </x:c>
      <x:c r="E217" s="952"/>
      <x:c r="F217" s="988">
        <x:f t="shared" si="32"/>
        <x:v>0</x:v>
      </x:c>
      <x:c r="G217" s="928"/>
      <x:c r="H217" s="988">
        <x:f>+G217/G155</x:f>
        <x:v>0</x:v>
      </x:c>
      <x:c r="I217" s="989" t="str">
        <x:f t="shared" si="30"/>
        <x:v/>
      </x:c>
      <x:c r="J217" s="989"/>
      <x:c r="K217" s="989" t="str">
        <x:f t="shared" si="31"/>
        <x:v/>
      </x:c>
    </x:row>
    <x:row r="218" spans="2:16">
      <x:c r="B218" s="927" t="s">
        <x:v>1010</x:v>
      </x:c>
      <x:c r="C218" s="947"/>
      <x:c r="D218" s="988">
        <x:f>C218/$C$3</x:f>
        <x:v>0</x:v>
      </x:c>
      <x:c r="E218" s="952"/>
      <x:c r="F218" s="988">
        <x:f t="shared" si="32"/>
        <x:v>0</x:v>
      </x:c>
      <x:c r="G218" s="928"/>
      <x:c r="H218" s="988">
        <x:f>+G218/G155</x:f>
        <x:v>0</x:v>
      </x:c>
      <x:c r="I218" s="989" t="str">
        <x:f t="shared" si="30"/>
        <x:v/>
      </x:c>
      <x:c r="J218" s="989"/>
      <x:c r="K218" s="989" t="str">
        <x:f t="shared" si="31"/>
        <x:v/>
      </x:c>
      <x:c r="L218" s="1000"/>
      <x:c r="N218" s="1001"/>
      <x:c r="O218" s="1001"/>
      <x:c r="P218" s="1001"/>
    </x:row>
    <x:row r="219" spans="2:16">
      <x:c r="B219" s="927" t="s">
        <x:v>1011</x:v>
      </x:c>
      <x:c r="C219" s="947"/>
      <x:c r="D219" s="988">
        <x:f>C219/$C$3</x:f>
        <x:v>0</x:v>
      </x:c>
      <x:c r="E219" s="947">
        <x:v>38720.448199999984</x:v>
      </x:c>
      <x:c r="F219" s="988">
        <x:f t="shared" si="32"/>
        <x:v>1.5576643713822941E-3</x:v>
      </x:c>
      <x:c r="G219" s="928"/>
      <x:c r="H219" s="988">
        <x:f>+G219/G155</x:f>
        <x:v>0</x:v>
      </x:c>
      <x:c r="I219" s="989" t="str">
        <x:f t="shared" si="30"/>
        <x:v/>
      </x:c>
      <x:c r="J219" s="989"/>
      <x:c r="K219" s="989">
        <x:f t="shared" si="31"/>
        <x:v>0</x:v>
      </x:c>
      <x:c r="N219" s="1001"/>
      <x:c r="O219" s="1001"/>
      <x:c r="P219" s="1001"/>
    </x:row>
    <x:row r="220" spans="2:16" ht="24" customHeight="1">
      <x:c r="B220" s="911" t="s">
        <x:v>1012</x:v>
      </x:c>
      <x:c r="C220" s="913">
        <x:v>-220188.47000000009</x:v>
      </x:c>
      <x:c r="D220" s="974">
        <x:f>C220/$C$3</x:f>
        <x:v>-9.2052849381721348E-3</x:v>
      </x:c>
      <x:c r="E220" s="913">
        <x:f>E196+E198-E206</x:f>
        <x:v>-299925.25065210904</x:v>
      </x:c>
      <x:c r="F220" s="974">
        <x:f t="shared" si="32"/>
        <x:v>-1.206553381318284E-2</x:v>
      </x:c>
      <x:c r="G220" s="913">
        <x:f>G196+G198-G206</x:f>
        <x:v>-270925.67000000016</x:v>
      </x:c>
      <x:c r="H220" s="974">
        <x:f>+G220/G155</x:f>
        <x:v>-0.12914716045268373</x:v>
      </x:c>
      <x:c r="I220" s="975" t="str">
        <x:f t="shared" si="30"/>
        <x:v/>
      </x:c>
      <x:c r="J220" s="975"/>
      <x:c r="K220" s="975" t="str">
        <x:f t="shared" si="31"/>
        <x:v/>
      </x:c>
      <x:c r="L220" s="1002"/>
      <x:c r="M220" s="882"/>
      <x:c r="N220" s="1001"/>
      <x:c r="O220" s="1001"/>
      <x:c r="P220" s="1001"/>
    </x:row>
    <x:row r="221" spans="2:16">
      <x:c r="B221" s="927" t="s">
        <x:v>1013</x:v>
      </x:c>
      <x:c r="C221" s="947"/>
      <x:c r="D221" s="976">
        <x:f>C221/$C$3</x:f>
        <x:v>0</x:v>
      </x:c>
      <x:c r="E221" s="952"/>
      <x:c r="F221" s="988">
        <x:f t="shared" si="32"/>
        <x:v>0</x:v>
      </x:c>
      <x:c r="G221" s="945"/>
      <x:c r="H221" s="988">
        <x:f>+G221/G155</x:f>
        <x:v>0</x:v>
      </x:c>
      <x:c r="I221" s="989" t="str">
        <x:f t="shared" si="30"/>
        <x:v/>
      </x:c>
      <x:c r="J221" s="989"/>
      <x:c r="K221" s="989" t="str">
        <x:f t="shared" si="31"/>
        <x:v/>
      </x:c>
      <x:c r="L221" s="1003"/>
      <x:c r="M221" s="1004"/>
      <x:c r="N221" s="1001"/>
      <x:c r="O221" s="1001"/>
      <x:c r="P221" s="1001"/>
    </x:row>
    <x:row r="222" spans="2:16" ht="22.5" customHeight="1">
      <x:c r="B222" s="922" t="s">
        <x:v>1014</x:v>
      </x:c>
      <x:c r="C222" s="923">
        <x:v>-220188.47000000009</x:v>
      </x:c>
      <x:c r="D222" s="956"/>
      <x:c r="E222" s="924">
        <x:f>+E220-E221</x:f>
        <x:v>-299925.25065210904</x:v>
      </x:c>
      <x:c r="F222" s="956">
        <x:f t="shared" si="32"/>
        <x:v>-1.206553381318284E-2</x:v>
      </x:c>
      <x:c r="G222" s="923">
        <x:f>+G220-G221</x:f>
        <x:v>-270925.67000000016</x:v>
      </x:c>
      <x:c r="H222" s="956"/>
      <x:c r="I222" s="986" t="str">
        <x:f t="shared" si="30"/>
        <x:v/>
      </x:c>
      <x:c r="J222" s="986"/>
      <x:c r="K222" s="986" t="str">
        <x:f t="shared" si="31"/>
        <x:v/>
      </x:c>
      <x:c r="L222" s="1002"/>
      <x:c r="M222" s="1004"/>
      <x:c r="N222" s="1001"/>
      <x:c r="O222" s="1001"/>
      <x:c r="P222" s="1001"/>
    </x:row>
    <x:row r="223" spans="2:16" ht="22.5" customHeight="1">
      <x:c r="B223" s="925" t="s">
        <x:v>1015</x:v>
      </x:c>
      <x:c r="C223" s="1010">
        <x:v>-9.2267248925563525E-2</x:v>
      </x:c>
      <x:c r="D223" s="1005"/>
      <x:c r="E223" s="1010">
        <x:f>+E222/E155</x:f>
        <x:v>-0.12524218705778473</x:v>
      </x:c>
      <x:c r="F223" s="1005">
        <x:f t="shared" si="32"/>
        <x:v>-5.0383015084496883E-9</x:v>
      </x:c>
      <x:c r="G223" s="956">
        <x:f>+G222/G155</x:f>
        <x:v>-0.12914716045268373</x:v>
      </x:c>
      <x:c r="H223" s="1006"/>
      <x:c r="I223" s="986" t="str">
        <x:f t="shared" si="30"/>
        <x:v/>
      </x:c>
      <x:c r="J223" s="986"/>
      <x:c r="K223" s="986" t="str">
        <x:f t="shared" si="31"/>
        <x:v/>
      </x:c>
      <x:c r="L223" s="931"/>
      <x:c r="N223" s="1001"/>
      <x:c r="O223" s="1001"/>
      <x:c r="P223" s="1001"/>
    </x:row>
  </x:sheetData>
  <x:phoneticPr fontId="18" type="noConversion"/>
  <x:pageMargins left="0.34" right="0.15748031496062992" top="0.43307086614173229" bottom="0.43307086614173229" header="0.31496062992125984" footer="0.31496062992125984"/>
  <x:pageSetup paperSize="9" scale="71" orientation="landscape" r:id="rId1"/>
  <x:drawing r:id="rId2"/>
</x:worksheet>
</file>

<file path=xl/worksheets/sheet9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370325C-CF52-4492-89EA-4EA97F53592B}" mc:Ignorable="x14ac xr xr2 xr3">
  <x:dimension ref="A1:U244"/>
  <x:sheetViews>
    <x:sheetView showGridLines="0" showZeros="0" tabSelected="1" zoomScale="55" zoomScaleNormal="55" workbookViewId="0">
      <x:pane xSplit="2" ySplit="2" topLeftCell="C174" activePane="bottomRight" state="frozen"/>
      <x:selection activeCell="B81" sqref="B81"/>
      <x:selection pane="topRight" activeCell="B81" sqref="B81"/>
      <x:selection pane="bottomLeft" activeCell="B81" sqref="B81"/>
      <x:selection pane="bottomRight" activeCell="F231" sqref="F231"/>
    </x:sheetView>
  </x:sheetViews>
  <x:sheetFormatPr defaultColWidth="9" defaultRowHeight="17.25"/>
  <x:cols>
    <x:col min="1" max="1" width="1.5" style="854" customWidth="1"/>
    <x:col min="2" max="2" width="37.625" style="864" bestFit="1" customWidth="1"/>
    <x:col min="3" max="3" width="20.875" style="868" bestFit="1" customWidth="1"/>
    <x:col min="4" max="4" width="20.25" style="868" bestFit="1" customWidth="1"/>
    <x:col min="5" max="5" width="18.625" style="907" customWidth="1"/>
    <x:col min="6" max="6" width="21.125" style="868" bestFit="1" customWidth="1"/>
    <x:col min="7" max="7" width="20.25" style="868" bestFit="1" customWidth="1"/>
    <x:col min="8" max="9" width="19.25" style="868" customWidth="1"/>
    <x:col min="10" max="14" width="20.25" style="868" bestFit="1" customWidth="1"/>
    <x:col min="15" max="15" width="22.375" style="868" bestFit="1" customWidth="1"/>
    <x:col min="16" max="16" width="20.25" style="868" bestFit="1" customWidth="1"/>
    <x:col min="17" max="18" width="17.75" style="854" bestFit="1" customWidth="1"/>
    <x:col min="19" max="20" width="9" style="854"/>
    <x:col min="21" max="21" width="12.875" style="854" bestFit="1" customWidth="1"/>
    <x:col min="22" max="257" width="9" style="854"/>
    <x:col min="258" max="258" width="1.5" style="854" customWidth="1"/>
    <x:col min="259" max="259" width="37.625" style="854" bestFit="1" customWidth="1"/>
    <x:col min="260" max="260" width="20.875" style="854" bestFit="1" customWidth="1"/>
    <x:col min="261" max="261" width="18.625" style="854" customWidth="1"/>
    <x:col min="262" max="262" width="21.125" style="854" bestFit="1" customWidth="1"/>
    <x:col min="263" max="263" width="20.25" style="854" bestFit="1" customWidth="1"/>
    <x:col min="264" max="265" width="19.25" style="854" customWidth="1"/>
    <x:col min="266" max="270" width="20.25" style="854" bestFit="1" customWidth="1"/>
    <x:col min="271" max="271" width="22.375" style="854" bestFit="1" customWidth="1"/>
    <x:col min="272" max="272" width="20.25" style="854" bestFit="1" customWidth="1"/>
    <x:col min="273" max="274" width="17.75" style="854" bestFit="1" customWidth="1"/>
    <x:col min="275" max="276" width="9" style="854"/>
    <x:col min="277" max="277" width="12.875" style="854" bestFit="1" customWidth="1"/>
    <x:col min="278" max="513" width="9" style="854"/>
    <x:col min="514" max="514" width="1.5" style="854" customWidth="1"/>
    <x:col min="515" max="515" width="37.625" style="854" bestFit="1" customWidth="1"/>
    <x:col min="516" max="516" width="20.875" style="854" bestFit="1" customWidth="1"/>
    <x:col min="517" max="517" width="18.625" style="854" customWidth="1"/>
    <x:col min="518" max="518" width="21.125" style="854" bestFit="1" customWidth="1"/>
    <x:col min="519" max="519" width="20.25" style="854" bestFit="1" customWidth="1"/>
    <x:col min="520" max="521" width="19.25" style="854" customWidth="1"/>
    <x:col min="522" max="526" width="20.25" style="854" bestFit="1" customWidth="1"/>
    <x:col min="527" max="527" width="22.375" style="854" bestFit="1" customWidth="1"/>
    <x:col min="528" max="528" width="20.25" style="854" bestFit="1" customWidth="1"/>
    <x:col min="529" max="530" width="17.75" style="854" bestFit="1" customWidth="1"/>
    <x:col min="531" max="532" width="9" style="854"/>
    <x:col min="533" max="533" width="12.875" style="854" bestFit="1" customWidth="1"/>
    <x:col min="534" max="769" width="9" style="854"/>
    <x:col min="770" max="770" width="1.5" style="854" customWidth="1"/>
    <x:col min="771" max="771" width="37.625" style="854" bestFit="1" customWidth="1"/>
    <x:col min="772" max="772" width="20.875" style="854" bestFit="1" customWidth="1"/>
    <x:col min="773" max="773" width="18.625" style="854" customWidth="1"/>
    <x:col min="774" max="774" width="21.125" style="854" bestFit="1" customWidth="1"/>
    <x:col min="775" max="775" width="20.25" style="854" bestFit="1" customWidth="1"/>
    <x:col min="776" max="777" width="19.25" style="854" customWidth="1"/>
    <x:col min="778" max="782" width="20.25" style="854" bestFit="1" customWidth="1"/>
    <x:col min="783" max="783" width="22.375" style="854" bestFit="1" customWidth="1"/>
    <x:col min="784" max="784" width="20.25" style="854" bestFit="1" customWidth="1"/>
    <x:col min="785" max="786" width="17.75" style="854" bestFit="1" customWidth="1"/>
    <x:col min="787" max="788" width="9" style="854"/>
    <x:col min="789" max="789" width="12.875" style="854" bestFit="1" customWidth="1"/>
    <x:col min="790" max="1025" width="9" style="854"/>
    <x:col min="1026" max="1026" width="1.5" style="854" customWidth="1"/>
    <x:col min="1027" max="1027" width="37.625" style="854" bestFit="1" customWidth="1"/>
    <x:col min="1028" max="1028" width="20.875" style="854" bestFit="1" customWidth="1"/>
    <x:col min="1029" max="1029" width="18.625" style="854" customWidth="1"/>
    <x:col min="1030" max="1030" width="21.125" style="854" bestFit="1" customWidth="1"/>
    <x:col min="1031" max="1031" width="20.25" style="854" bestFit="1" customWidth="1"/>
    <x:col min="1032" max="1033" width="19.25" style="854" customWidth="1"/>
    <x:col min="1034" max="1038" width="20.25" style="854" bestFit="1" customWidth="1"/>
    <x:col min="1039" max="1039" width="22.375" style="854" bestFit="1" customWidth="1"/>
    <x:col min="1040" max="1040" width="20.25" style="854" bestFit="1" customWidth="1"/>
    <x:col min="1041" max="1042" width="17.75" style="854" bestFit="1" customWidth="1"/>
    <x:col min="1043" max="1044" width="9" style="854"/>
    <x:col min="1045" max="1045" width="12.875" style="854" bestFit="1" customWidth="1"/>
    <x:col min="1046" max="1281" width="9" style="854"/>
    <x:col min="1282" max="1282" width="1.5" style="854" customWidth="1"/>
    <x:col min="1283" max="1283" width="37.625" style="854" bestFit="1" customWidth="1"/>
    <x:col min="1284" max="1284" width="20.875" style="854" bestFit="1" customWidth="1"/>
    <x:col min="1285" max="1285" width="18.625" style="854" customWidth="1"/>
    <x:col min="1286" max="1286" width="21.125" style="854" bestFit="1" customWidth="1"/>
    <x:col min="1287" max="1287" width="20.25" style="854" bestFit="1" customWidth="1"/>
    <x:col min="1288" max="1289" width="19.25" style="854" customWidth="1"/>
    <x:col min="1290" max="1294" width="20.25" style="854" bestFit="1" customWidth="1"/>
    <x:col min="1295" max="1295" width="22.375" style="854" bestFit="1" customWidth="1"/>
    <x:col min="1296" max="1296" width="20.25" style="854" bestFit="1" customWidth="1"/>
    <x:col min="1297" max="1298" width="17.75" style="854" bestFit="1" customWidth="1"/>
    <x:col min="1299" max="1300" width="9" style="854"/>
    <x:col min="1301" max="1301" width="12.875" style="854" bestFit="1" customWidth="1"/>
    <x:col min="1302" max="1537" width="9" style="854"/>
    <x:col min="1538" max="1538" width="1.5" style="854" customWidth="1"/>
    <x:col min="1539" max="1539" width="37.625" style="854" bestFit="1" customWidth="1"/>
    <x:col min="1540" max="1540" width="20.875" style="854" bestFit="1" customWidth="1"/>
    <x:col min="1541" max="1541" width="18.625" style="854" customWidth="1"/>
    <x:col min="1542" max="1542" width="21.125" style="854" bestFit="1" customWidth="1"/>
    <x:col min="1543" max="1543" width="20.25" style="854" bestFit="1" customWidth="1"/>
    <x:col min="1544" max="1545" width="19.25" style="854" customWidth="1"/>
    <x:col min="1546" max="1550" width="20.25" style="854" bestFit="1" customWidth="1"/>
    <x:col min="1551" max="1551" width="22.375" style="854" bestFit="1" customWidth="1"/>
    <x:col min="1552" max="1552" width="20.25" style="854" bestFit="1" customWidth="1"/>
    <x:col min="1553" max="1554" width="17.75" style="854" bestFit="1" customWidth="1"/>
    <x:col min="1555" max="1556" width="9" style="854"/>
    <x:col min="1557" max="1557" width="12.875" style="854" bestFit="1" customWidth="1"/>
    <x:col min="1558" max="1793" width="9" style="854"/>
    <x:col min="1794" max="1794" width="1.5" style="854" customWidth="1"/>
    <x:col min="1795" max="1795" width="37.625" style="854" bestFit="1" customWidth="1"/>
    <x:col min="1796" max="1796" width="20.875" style="854" bestFit="1" customWidth="1"/>
    <x:col min="1797" max="1797" width="18.625" style="854" customWidth="1"/>
    <x:col min="1798" max="1798" width="21.125" style="854" bestFit="1" customWidth="1"/>
    <x:col min="1799" max="1799" width="20.25" style="854" bestFit="1" customWidth="1"/>
    <x:col min="1800" max="1801" width="19.25" style="854" customWidth="1"/>
    <x:col min="1802" max="1806" width="20.25" style="854" bestFit="1" customWidth="1"/>
    <x:col min="1807" max="1807" width="22.375" style="854" bestFit="1" customWidth="1"/>
    <x:col min="1808" max="1808" width="20.25" style="854" bestFit="1" customWidth="1"/>
    <x:col min="1809" max="1810" width="17.75" style="854" bestFit="1" customWidth="1"/>
    <x:col min="1811" max="1812" width="9" style="854"/>
    <x:col min="1813" max="1813" width="12.875" style="854" bestFit="1" customWidth="1"/>
    <x:col min="1814" max="2049" width="9" style="854"/>
    <x:col min="2050" max="2050" width="1.5" style="854" customWidth="1"/>
    <x:col min="2051" max="2051" width="37.625" style="854" bestFit="1" customWidth="1"/>
    <x:col min="2052" max="2052" width="20.875" style="854" bestFit="1" customWidth="1"/>
    <x:col min="2053" max="2053" width="18.625" style="854" customWidth="1"/>
    <x:col min="2054" max="2054" width="21.125" style="854" bestFit="1" customWidth="1"/>
    <x:col min="2055" max="2055" width="20.25" style="854" bestFit="1" customWidth="1"/>
    <x:col min="2056" max="2057" width="19.25" style="854" customWidth="1"/>
    <x:col min="2058" max="2062" width="20.25" style="854" bestFit="1" customWidth="1"/>
    <x:col min="2063" max="2063" width="22.375" style="854" bestFit="1" customWidth="1"/>
    <x:col min="2064" max="2064" width="20.25" style="854" bestFit="1" customWidth="1"/>
    <x:col min="2065" max="2066" width="17.75" style="854" bestFit="1" customWidth="1"/>
    <x:col min="2067" max="2068" width="9" style="854"/>
    <x:col min="2069" max="2069" width="12.875" style="854" bestFit="1" customWidth="1"/>
    <x:col min="2070" max="2305" width="9" style="854"/>
    <x:col min="2306" max="2306" width="1.5" style="854" customWidth="1"/>
    <x:col min="2307" max="2307" width="37.625" style="854" bestFit="1" customWidth="1"/>
    <x:col min="2308" max="2308" width="20.875" style="854" bestFit="1" customWidth="1"/>
    <x:col min="2309" max="2309" width="18.625" style="854" customWidth="1"/>
    <x:col min="2310" max="2310" width="21.125" style="854" bestFit="1" customWidth="1"/>
    <x:col min="2311" max="2311" width="20.25" style="854" bestFit="1" customWidth="1"/>
    <x:col min="2312" max="2313" width="19.25" style="854" customWidth="1"/>
    <x:col min="2314" max="2318" width="20.25" style="854" bestFit="1" customWidth="1"/>
    <x:col min="2319" max="2319" width="22.375" style="854" bestFit="1" customWidth="1"/>
    <x:col min="2320" max="2320" width="20.25" style="854" bestFit="1" customWidth="1"/>
    <x:col min="2321" max="2322" width="17.75" style="854" bestFit="1" customWidth="1"/>
    <x:col min="2323" max="2324" width="9" style="854"/>
    <x:col min="2325" max="2325" width="12.875" style="854" bestFit="1" customWidth="1"/>
    <x:col min="2326" max="2561" width="9" style="854"/>
    <x:col min="2562" max="2562" width="1.5" style="854" customWidth="1"/>
    <x:col min="2563" max="2563" width="37.625" style="854" bestFit="1" customWidth="1"/>
    <x:col min="2564" max="2564" width="20.875" style="854" bestFit="1" customWidth="1"/>
    <x:col min="2565" max="2565" width="18.625" style="854" customWidth="1"/>
    <x:col min="2566" max="2566" width="21.125" style="854" bestFit="1" customWidth="1"/>
    <x:col min="2567" max="2567" width="20.25" style="854" bestFit="1" customWidth="1"/>
    <x:col min="2568" max="2569" width="19.25" style="854" customWidth="1"/>
    <x:col min="2570" max="2574" width="20.25" style="854" bestFit="1" customWidth="1"/>
    <x:col min="2575" max="2575" width="22.375" style="854" bestFit="1" customWidth="1"/>
    <x:col min="2576" max="2576" width="20.25" style="854" bestFit="1" customWidth="1"/>
    <x:col min="2577" max="2578" width="17.75" style="854" bestFit="1" customWidth="1"/>
    <x:col min="2579" max="2580" width="9" style="854"/>
    <x:col min="2581" max="2581" width="12.875" style="854" bestFit="1" customWidth="1"/>
    <x:col min="2582" max="2817" width="9" style="854"/>
    <x:col min="2818" max="2818" width="1.5" style="854" customWidth="1"/>
    <x:col min="2819" max="2819" width="37.625" style="854" bestFit="1" customWidth="1"/>
    <x:col min="2820" max="2820" width="20.875" style="854" bestFit="1" customWidth="1"/>
    <x:col min="2821" max="2821" width="18.625" style="854" customWidth="1"/>
    <x:col min="2822" max="2822" width="21.125" style="854" bestFit="1" customWidth="1"/>
    <x:col min="2823" max="2823" width="20.25" style="854" bestFit="1" customWidth="1"/>
    <x:col min="2824" max="2825" width="19.25" style="854" customWidth="1"/>
    <x:col min="2826" max="2830" width="20.25" style="854" bestFit="1" customWidth="1"/>
    <x:col min="2831" max="2831" width="22.375" style="854" bestFit="1" customWidth="1"/>
    <x:col min="2832" max="2832" width="20.25" style="854" bestFit="1" customWidth="1"/>
    <x:col min="2833" max="2834" width="17.75" style="854" bestFit="1" customWidth="1"/>
    <x:col min="2835" max="2836" width="9" style="854"/>
    <x:col min="2837" max="2837" width="12.875" style="854" bestFit="1" customWidth="1"/>
    <x:col min="2838" max="3073" width="9" style="854"/>
    <x:col min="3074" max="3074" width="1.5" style="854" customWidth="1"/>
    <x:col min="3075" max="3075" width="37.625" style="854" bestFit="1" customWidth="1"/>
    <x:col min="3076" max="3076" width="20.875" style="854" bestFit="1" customWidth="1"/>
    <x:col min="3077" max="3077" width="18.625" style="854" customWidth="1"/>
    <x:col min="3078" max="3078" width="21.125" style="854" bestFit="1" customWidth="1"/>
    <x:col min="3079" max="3079" width="20.25" style="854" bestFit="1" customWidth="1"/>
    <x:col min="3080" max="3081" width="19.25" style="854" customWidth="1"/>
    <x:col min="3082" max="3086" width="20.25" style="854" bestFit="1" customWidth="1"/>
    <x:col min="3087" max="3087" width="22.375" style="854" bestFit="1" customWidth="1"/>
    <x:col min="3088" max="3088" width="20.25" style="854" bestFit="1" customWidth="1"/>
    <x:col min="3089" max="3090" width="17.75" style="854" bestFit="1" customWidth="1"/>
    <x:col min="3091" max="3092" width="9" style="854"/>
    <x:col min="3093" max="3093" width="12.875" style="854" bestFit="1" customWidth="1"/>
    <x:col min="3094" max="3329" width="9" style="854"/>
    <x:col min="3330" max="3330" width="1.5" style="854" customWidth="1"/>
    <x:col min="3331" max="3331" width="37.625" style="854" bestFit="1" customWidth="1"/>
    <x:col min="3332" max="3332" width="20.875" style="854" bestFit="1" customWidth="1"/>
    <x:col min="3333" max="3333" width="18.625" style="854" customWidth="1"/>
    <x:col min="3334" max="3334" width="21.125" style="854" bestFit="1" customWidth="1"/>
    <x:col min="3335" max="3335" width="20.25" style="854" bestFit="1" customWidth="1"/>
    <x:col min="3336" max="3337" width="19.25" style="854" customWidth="1"/>
    <x:col min="3338" max="3342" width="20.25" style="854" bestFit="1" customWidth="1"/>
    <x:col min="3343" max="3343" width="22.375" style="854" bestFit="1" customWidth="1"/>
    <x:col min="3344" max="3344" width="20.25" style="854" bestFit="1" customWidth="1"/>
    <x:col min="3345" max="3346" width="17.75" style="854" bestFit="1" customWidth="1"/>
    <x:col min="3347" max="3348" width="9" style="854"/>
    <x:col min="3349" max="3349" width="12.875" style="854" bestFit="1" customWidth="1"/>
    <x:col min="3350" max="3585" width="9" style="854"/>
    <x:col min="3586" max="3586" width="1.5" style="854" customWidth="1"/>
    <x:col min="3587" max="3587" width="37.625" style="854" bestFit="1" customWidth="1"/>
    <x:col min="3588" max="3588" width="20.875" style="854" bestFit="1" customWidth="1"/>
    <x:col min="3589" max="3589" width="18.625" style="854" customWidth="1"/>
    <x:col min="3590" max="3590" width="21.125" style="854" bestFit="1" customWidth="1"/>
    <x:col min="3591" max="3591" width="20.25" style="854" bestFit="1" customWidth="1"/>
    <x:col min="3592" max="3593" width="19.25" style="854" customWidth="1"/>
    <x:col min="3594" max="3598" width="20.25" style="854" bestFit="1" customWidth="1"/>
    <x:col min="3599" max="3599" width="22.375" style="854" bestFit="1" customWidth="1"/>
    <x:col min="3600" max="3600" width="20.25" style="854" bestFit="1" customWidth="1"/>
    <x:col min="3601" max="3602" width="17.75" style="854" bestFit="1" customWidth="1"/>
    <x:col min="3603" max="3604" width="9" style="854"/>
    <x:col min="3605" max="3605" width="12.875" style="854" bestFit="1" customWidth="1"/>
    <x:col min="3606" max="3841" width="9" style="854"/>
    <x:col min="3842" max="3842" width="1.5" style="854" customWidth="1"/>
    <x:col min="3843" max="3843" width="37.625" style="854" bestFit="1" customWidth="1"/>
    <x:col min="3844" max="3844" width="20.875" style="854" bestFit="1" customWidth="1"/>
    <x:col min="3845" max="3845" width="18.625" style="854" customWidth="1"/>
    <x:col min="3846" max="3846" width="21.125" style="854" bestFit="1" customWidth="1"/>
    <x:col min="3847" max="3847" width="20.25" style="854" bestFit="1" customWidth="1"/>
    <x:col min="3848" max="3849" width="19.25" style="854" customWidth="1"/>
    <x:col min="3850" max="3854" width="20.25" style="854" bestFit="1" customWidth="1"/>
    <x:col min="3855" max="3855" width="22.375" style="854" bestFit="1" customWidth="1"/>
    <x:col min="3856" max="3856" width="20.25" style="854" bestFit="1" customWidth="1"/>
    <x:col min="3857" max="3858" width="17.75" style="854" bestFit="1" customWidth="1"/>
    <x:col min="3859" max="3860" width="9" style="854"/>
    <x:col min="3861" max="3861" width="12.875" style="854" bestFit="1" customWidth="1"/>
    <x:col min="3862" max="4097" width="9" style="854"/>
    <x:col min="4098" max="4098" width="1.5" style="854" customWidth="1"/>
    <x:col min="4099" max="4099" width="37.625" style="854" bestFit="1" customWidth="1"/>
    <x:col min="4100" max="4100" width="20.875" style="854" bestFit="1" customWidth="1"/>
    <x:col min="4101" max="4101" width="18.625" style="854" customWidth="1"/>
    <x:col min="4102" max="4102" width="21.125" style="854" bestFit="1" customWidth="1"/>
    <x:col min="4103" max="4103" width="20.25" style="854" bestFit="1" customWidth="1"/>
    <x:col min="4104" max="4105" width="19.25" style="854" customWidth="1"/>
    <x:col min="4106" max="4110" width="20.25" style="854" bestFit="1" customWidth="1"/>
    <x:col min="4111" max="4111" width="22.375" style="854" bestFit="1" customWidth="1"/>
    <x:col min="4112" max="4112" width="20.25" style="854" bestFit="1" customWidth="1"/>
    <x:col min="4113" max="4114" width="17.75" style="854" bestFit="1" customWidth="1"/>
    <x:col min="4115" max="4116" width="9" style="854"/>
    <x:col min="4117" max="4117" width="12.875" style="854" bestFit="1" customWidth="1"/>
    <x:col min="4118" max="4353" width="9" style="854"/>
    <x:col min="4354" max="4354" width="1.5" style="854" customWidth="1"/>
    <x:col min="4355" max="4355" width="37.625" style="854" bestFit="1" customWidth="1"/>
    <x:col min="4356" max="4356" width="20.875" style="854" bestFit="1" customWidth="1"/>
    <x:col min="4357" max="4357" width="18.625" style="854" customWidth="1"/>
    <x:col min="4358" max="4358" width="21.125" style="854" bestFit="1" customWidth="1"/>
    <x:col min="4359" max="4359" width="20.25" style="854" bestFit="1" customWidth="1"/>
    <x:col min="4360" max="4361" width="19.25" style="854" customWidth="1"/>
    <x:col min="4362" max="4366" width="20.25" style="854" bestFit="1" customWidth="1"/>
    <x:col min="4367" max="4367" width="22.375" style="854" bestFit="1" customWidth="1"/>
    <x:col min="4368" max="4368" width="20.25" style="854" bestFit="1" customWidth="1"/>
    <x:col min="4369" max="4370" width="17.75" style="854" bestFit="1" customWidth="1"/>
    <x:col min="4371" max="4372" width="9" style="854"/>
    <x:col min="4373" max="4373" width="12.875" style="854" bestFit="1" customWidth="1"/>
    <x:col min="4374" max="4609" width="9" style="854"/>
    <x:col min="4610" max="4610" width="1.5" style="854" customWidth="1"/>
    <x:col min="4611" max="4611" width="37.625" style="854" bestFit="1" customWidth="1"/>
    <x:col min="4612" max="4612" width="20.875" style="854" bestFit="1" customWidth="1"/>
    <x:col min="4613" max="4613" width="18.625" style="854" customWidth="1"/>
    <x:col min="4614" max="4614" width="21.125" style="854" bestFit="1" customWidth="1"/>
    <x:col min="4615" max="4615" width="20.25" style="854" bestFit="1" customWidth="1"/>
    <x:col min="4616" max="4617" width="19.25" style="854" customWidth="1"/>
    <x:col min="4618" max="4622" width="20.25" style="854" bestFit="1" customWidth="1"/>
    <x:col min="4623" max="4623" width="22.375" style="854" bestFit="1" customWidth="1"/>
    <x:col min="4624" max="4624" width="20.25" style="854" bestFit="1" customWidth="1"/>
    <x:col min="4625" max="4626" width="17.75" style="854" bestFit="1" customWidth="1"/>
    <x:col min="4627" max="4628" width="9" style="854"/>
    <x:col min="4629" max="4629" width="12.875" style="854" bestFit="1" customWidth="1"/>
    <x:col min="4630" max="4865" width="9" style="854"/>
    <x:col min="4866" max="4866" width="1.5" style="854" customWidth="1"/>
    <x:col min="4867" max="4867" width="37.625" style="854" bestFit="1" customWidth="1"/>
    <x:col min="4868" max="4868" width="20.875" style="854" bestFit="1" customWidth="1"/>
    <x:col min="4869" max="4869" width="18.625" style="854" customWidth="1"/>
    <x:col min="4870" max="4870" width="21.125" style="854" bestFit="1" customWidth="1"/>
    <x:col min="4871" max="4871" width="20.25" style="854" bestFit="1" customWidth="1"/>
    <x:col min="4872" max="4873" width="19.25" style="854" customWidth="1"/>
    <x:col min="4874" max="4878" width="20.25" style="854" bestFit="1" customWidth="1"/>
    <x:col min="4879" max="4879" width="22.375" style="854" bestFit="1" customWidth="1"/>
    <x:col min="4880" max="4880" width="20.25" style="854" bestFit="1" customWidth="1"/>
    <x:col min="4881" max="4882" width="17.75" style="854" bestFit="1" customWidth="1"/>
    <x:col min="4883" max="4884" width="9" style="854"/>
    <x:col min="4885" max="4885" width="12.875" style="854" bestFit="1" customWidth="1"/>
    <x:col min="4886" max="5121" width="9" style="854"/>
    <x:col min="5122" max="5122" width="1.5" style="854" customWidth="1"/>
    <x:col min="5123" max="5123" width="37.625" style="854" bestFit="1" customWidth="1"/>
    <x:col min="5124" max="5124" width="20.875" style="854" bestFit="1" customWidth="1"/>
    <x:col min="5125" max="5125" width="18.625" style="854" customWidth="1"/>
    <x:col min="5126" max="5126" width="21.125" style="854" bestFit="1" customWidth="1"/>
    <x:col min="5127" max="5127" width="20.25" style="854" bestFit="1" customWidth="1"/>
    <x:col min="5128" max="5129" width="19.25" style="854" customWidth="1"/>
    <x:col min="5130" max="5134" width="20.25" style="854" bestFit="1" customWidth="1"/>
    <x:col min="5135" max="5135" width="22.375" style="854" bestFit="1" customWidth="1"/>
    <x:col min="5136" max="5136" width="20.25" style="854" bestFit="1" customWidth="1"/>
    <x:col min="5137" max="5138" width="17.75" style="854" bestFit="1" customWidth="1"/>
    <x:col min="5139" max="5140" width="9" style="854"/>
    <x:col min="5141" max="5141" width="12.875" style="854" bestFit="1" customWidth="1"/>
    <x:col min="5142" max="5377" width="9" style="854"/>
    <x:col min="5378" max="5378" width="1.5" style="854" customWidth="1"/>
    <x:col min="5379" max="5379" width="37.625" style="854" bestFit="1" customWidth="1"/>
    <x:col min="5380" max="5380" width="20.875" style="854" bestFit="1" customWidth="1"/>
    <x:col min="5381" max="5381" width="18.625" style="854" customWidth="1"/>
    <x:col min="5382" max="5382" width="21.125" style="854" bestFit="1" customWidth="1"/>
    <x:col min="5383" max="5383" width="20.25" style="854" bestFit="1" customWidth="1"/>
    <x:col min="5384" max="5385" width="19.25" style="854" customWidth="1"/>
    <x:col min="5386" max="5390" width="20.25" style="854" bestFit="1" customWidth="1"/>
    <x:col min="5391" max="5391" width="22.375" style="854" bestFit="1" customWidth="1"/>
    <x:col min="5392" max="5392" width="20.25" style="854" bestFit="1" customWidth="1"/>
    <x:col min="5393" max="5394" width="17.75" style="854" bestFit="1" customWidth="1"/>
    <x:col min="5395" max="5396" width="9" style="854"/>
    <x:col min="5397" max="5397" width="12.875" style="854" bestFit="1" customWidth="1"/>
    <x:col min="5398" max="5633" width="9" style="854"/>
    <x:col min="5634" max="5634" width="1.5" style="854" customWidth="1"/>
    <x:col min="5635" max="5635" width="37.625" style="854" bestFit="1" customWidth="1"/>
    <x:col min="5636" max="5636" width="20.875" style="854" bestFit="1" customWidth="1"/>
    <x:col min="5637" max="5637" width="18.625" style="854" customWidth="1"/>
    <x:col min="5638" max="5638" width="21.125" style="854" bestFit="1" customWidth="1"/>
    <x:col min="5639" max="5639" width="20.25" style="854" bestFit="1" customWidth="1"/>
    <x:col min="5640" max="5641" width="19.25" style="854" customWidth="1"/>
    <x:col min="5642" max="5646" width="20.25" style="854" bestFit="1" customWidth="1"/>
    <x:col min="5647" max="5647" width="22.375" style="854" bestFit="1" customWidth="1"/>
    <x:col min="5648" max="5648" width="20.25" style="854" bestFit="1" customWidth="1"/>
    <x:col min="5649" max="5650" width="17.75" style="854" bestFit="1" customWidth="1"/>
    <x:col min="5651" max="5652" width="9" style="854"/>
    <x:col min="5653" max="5653" width="12.875" style="854" bestFit="1" customWidth="1"/>
    <x:col min="5654" max="5889" width="9" style="854"/>
    <x:col min="5890" max="5890" width="1.5" style="854" customWidth="1"/>
    <x:col min="5891" max="5891" width="37.625" style="854" bestFit="1" customWidth="1"/>
    <x:col min="5892" max="5892" width="20.875" style="854" bestFit="1" customWidth="1"/>
    <x:col min="5893" max="5893" width="18.625" style="854" customWidth="1"/>
    <x:col min="5894" max="5894" width="21.125" style="854" bestFit="1" customWidth="1"/>
    <x:col min="5895" max="5895" width="20.25" style="854" bestFit="1" customWidth="1"/>
    <x:col min="5896" max="5897" width="19.25" style="854" customWidth="1"/>
    <x:col min="5898" max="5902" width="20.25" style="854" bestFit="1" customWidth="1"/>
    <x:col min="5903" max="5903" width="22.375" style="854" bestFit="1" customWidth="1"/>
    <x:col min="5904" max="5904" width="20.25" style="854" bestFit="1" customWidth="1"/>
    <x:col min="5905" max="5906" width="17.75" style="854" bestFit="1" customWidth="1"/>
    <x:col min="5907" max="5908" width="9" style="854"/>
    <x:col min="5909" max="5909" width="12.875" style="854" bestFit="1" customWidth="1"/>
    <x:col min="5910" max="6145" width="9" style="854"/>
    <x:col min="6146" max="6146" width="1.5" style="854" customWidth="1"/>
    <x:col min="6147" max="6147" width="37.625" style="854" bestFit="1" customWidth="1"/>
    <x:col min="6148" max="6148" width="20.875" style="854" bestFit="1" customWidth="1"/>
    <x:col min="6149" max="6149" width="18.625" style="854" customWidth="1"/>
    <x:col min="6150" max="6150" width="21.125" style="854" bestFit="1" customWidth="1"/>
    <x:col min="6151" max="6151" width="20.25" style="854" bestFit="1" customWidth="1"/>
    <x:col min="6152" max="6153" width="19.25" style="854" customWidth="1"/>
    <x:col min="6154" max="6158" width="20.25" style="854" bestFit="1" customWidth="1"/>
    <x:col min="6159" max="6159" width="22.375" style="854" bestFit="1" customWidth="1"/>
    <x:col min="6160" max="6160" width="20.25" style="854" bestFit="1" customWidth="1"/>
    <x:col min="6161" max="6162" width="17.75" style="854" bestFit="1" customWidth="1"/>
    <x:col min="6163" max="6164" width="9" style="854"/>
    <x:col min="6165" max="6165" width="12.875" style="854" bestFit="1" customWidth="1"/>
    <x:col min="6166" max="6401" width="9" style="854"/>
    <x:col min="6402" max="6402" width="1.5" style="854" customWidth="1"/>
    <x:col min="6403" max="6403" width="37.625" style="854" bestFit="1" customWidth="1"/>
    <x:col min="6404" max="6404" width="20.875" style="854" bestFit="1" customWidth="1"/>
    <x:col min="6405" max="6405" width="18.625" style="854" customWidth="1"/>
    <x:col min="6406" max="6406" width="21.125" style="854" bestFit="1" customWidth="1"/>
    <x:col min="6407" max="6407" width="20.25" style="854" bestFit="1" customWidth="1"/>
    <x:col min="6408" max="6409" width="19.25" style="854" customWidth="1"/>
    <x:col min="6410" max="6414" width="20.25" style="854" bestFit="1" customWidth="1"/>
    <x:col min="6415" max="6415" width="22.375" style="854" bestFit="1" customWidth="1"/>
    <x:col min="6416" max="6416" width="20.25" style="854" bestFit="1" customWidth="1"/>
    <x:col min="6417" max="6418" width="17.75" style="854" bestFit="1" customWidth="1"/>
    <x:col min="6419" max="6420" width="9" style="854"/>
    <x:col min="6421" max="6421" width="12.875" style="854" bestFit="1" customWidth="1"/>
    <x:col min="6422" max="6657" width="9" style="854"/>
    <x:col min="6658" max="6658" width="1.5" style="854" customWidth="1"/>
    <x:col min="6659" max="6659" width="37.625" style="854" bestFit="1" customWidth="1"/>
    <x:col min="6660" max="6660" width="20.875" style="854" bestFit="1" customWidth="1"/>
    <x:col min="6661" max="6661" width="18.625" style="854" customWidth="1"/>
    <x:col min="6662" max="6662" width="21.125" style="854" bestFit="1" customWidth="1"/>
    <x:col min="6663" max="6663" width="20.25" style="854" bestFit="1" customWidth="1"/>
    <x:col min="6664" max="6665" width="19.25" style="854" customWidth="1"/>
    <x:col min="6666" max="6670" width="20.25" style="854" bestFit="1" customWidth="1"/>
    <x:col min="6671" max="6671" width="22.375" style="854" bestFit="1" customWidth="1"/>
    <x:col min="6672" max="6672" width="20.25" style="854" bestFit="1" customWidth="1"/>
    <x:col min="6673" max="6674" width="17.75" style="854" bestFit="1" customWidth="1"/>
    <x:col min="6675" max="6676" width="9" style="854"/>
    <x:col min="6677" max="6677" width="12.875" style="854" bestFit="1" customWidth="1"/>
    <x:col min="6678" max="6913" width="9" style="854"/>
    <x:col min="6914" max="6914" width="1.5" style="854" customWidth="1"/>
    <x:col min="6915" max="6915" width="37.625" style="854" bestFit="1" customWidth="1"/>
    <x:col min="6916" max="6916" width="20.875" style="854" bestFit="1" customWidth="1"/>
    <x:col min="6917" max="6917" width="18.625" style="854" customWidth="1"/>
    <x:col min="6918" max="6918" width="21.125" style="854" bestFit="1" customWidth="1"/>
    <x:col min="6919" max="6919" width="20.25" style="854" bestFit="1" customWidth="1"/>
    <x:col min="6920" max="6921" width="19.25" style="854" customWidth="1"/>
    <x:col min="6922" max="6926" width="20.25" style="854" bestFit="1" customWidth="1"/>
    <x:col min="6927" max="6927" width="22.375" style="854" bestFit="1" customWidth="1"/>
    <x:col min="6928" max="6928" width="20.25" style="854" bestFit="1" customWidth="1"/>
    <x:col min="6929" max="6930" width="17.75" style="854" bestFit="1" customWidth="1"/>
    <x:col min="6931" max="6932" width="9" style="854"/>
    <x:col min="6933" max="6933" width="12.875" style="854" bestFit="1" customWidth="1"/>
    <x:col min="6934" max="7169" width="9" style="854"/>
    <x:col min="7170" max="7170" width="1.5" style="854" customWidth="1"/>
    <x:col min="7171" max="7171" width="37.625" style="854" bestFit="1" customWidth="1"/>
    <x:col min="7172" max="7172" width="20.875" style="854" bestFit="1" customWidth="1"/>
    <x:col min="7173" max="7173" width="18.625" style="854" customWidth="1"/>
    <x:col min="7174" max="7174" width="21.125" style="854" bestFit="1" customWidth="1"/>
    <x:col min="7175" max="7175" width="20.25" style="854" bestFit="1" customWidth="1"/>
    <x:col min="7176" max="7177" width="19.25" style="854" customWidth="1"/>
    <x:col min="7178" max="7182" width="20.25" style="854" bestFit="1" customWidth="1"/>
    <x:col min="7183" max="7183" width="22.375" style="854" bestFit="1" customWidth="1"/>
    <x:col min="7184" max="7184" width="20.25" style="854" bestFit="1" customWidth="1"/>
    <x:col min="7185" max="7186" width="17.75" style="854" bestFit="1" customWidth="1"/>
    <x:col min="7187" max="7188" width="9" style="854"/>
    <x:col min="7189" max="7189" width="12.875" style="854" bestFit="1" customWidth="1"/>
    <x:col min="7190" max="7425" width="9" style="854"/>
    <x:col min="7426" max="7426" width="1.5" style="854" customWidth="1"/>
    <x:col min="7427" max="7427" width="37.625" style="854" bestFit="1" customWidth="1"/>
    <x:col min="7428" max="7428" width="20.875" style="854" bestFit="1" customWidth="1"/>
    <x:col min="7429" max="7429" width="18.625" style="854" customWidth="1"/>
    <x:col min="7430" max="7430" width="21.125" style="854" bestFit="1" customWidth="1"/>
    <x:col min="7431" max="7431" width="20.25" style="854" bestFit="1" customWidth="1"/>
    <x:col min="7432" max="7433" width="19.25" style="854" customWidth="1"/>
    <x:col min="7434" max="7438" width="20.25" style="854" bestFit="1" customWidth="1"/>
    <x:col min="7439" max="7439" width="22.375" style="854" bestFit="1" customWidth="1"/>
    <x:col min="7440" max="7440" width="20.25" style="854" bestFit="1" customWidth="1"/>
    <x:col min="7441" max="7442" width="17.75" style="854" bestFit="1" customWidth="1"/>
    <x:col min="7443" max="7444" width="9" style="854"/>
    <x:col min="7445" max="7445" width="12.875" style="854" bestFit="1" customWidth="1"/>
    <x:col min="7446" max="7681" width="9" style="854"/>
    <x:col min="7682" max="7682" width="1.5" style="854" customWidth="1"/>
    <x:col min="7683" max="7683" width="37.625" style="854" bestFit="1" customWidth="1"/>
    <x:col min="7684" max="7684" width="20.875" style="854" bestFit="1" customWidth="1"/>
    <x:col min="7685" max="7685" width="18.625" style="854" customWidth="1"/>
    <x:col min="7686" max="7686" width="21.125" style="854" bestFit="1" customWidth="1"/>
    <x:col min="7687" max="7687" width="20.25" style="854" bestFit="1" customWidth="1"/>
    <x:col min="7688" max="7689" width="19.25" style="854" customWidth="1"/>
    <x:col min="7690" max="7694" width="20.25" style="854" bestFit="1" customWidth="1"/>
    <x:col min="7695" max="7695" width="22.375" style="854" bestFit="1" customWidth="1"/>
    <x:col min="7696" max="7696" width="20.25" style="854" bestFit="1" customWidth="1"/>
    <x:col min="7697" max="7698" width="17.75" style="854" bestFit="1" customWidth="1"/>
    <x:col min="7699" max="7700" width="9" style="854"/>
    <x:col min="7701" max="7701" width="12.875" style="854" bestFit="1" customWidth="1"/>
    <x:col min="7702" max="7937" width="9" style="854"/>
    <x:col min="7938" max="7938" width="1.5" style="854" customWidth="1"/>
    <x:col min="7939" max="7939" width="37.625" style="854" bestFit="1" customWidth="1"/>
    <x:col min="7940" max="7940" width="20.875" style="854" bestFit="1" customWidth="1"/>
    <x:col min="7941" max="7941" width="18.625" style="854" customWidth="1"/>
    <x:col min="7942" max="7942" width="21.125" style="854" bestFit="1" customWidth="1"/>
    <x:col min="7943" max="7943" width="20.25" style="854" bestFit="1" customWidth="1"/>
    <x:col min="7944" max="7945" width="19.25" style="854" customWidth="1"/>
    <x:col min="7946" max="7950" width="20.25" style="854" bestFit="1" customWidth="1"/>
    <x:col min="7951" max="7951" width="22.375" style="854" bestFit="1" customWidth="1"/>
    <x:col min="7952" max="7952" width="20.25" style="854" bestFit="1" customWidth="1"/>
    <x:col min="7953" max="7954" width="17.75" style="854" bestFit="1" customWidth="1"/>
    <x:col min="7955" max="7956" width="9" style="854"/>
    <x:col min="7957" max="7957" width="12.875" style="854" bestFit="1" customWidth="1"/>
    <x:col min="7958" max="8193" width="9" style="854"/>
    <x:col min="8194" max="8194" width="1.5" style="854" customWidth="1"/>
    <x:col min="8195" max="8195" width="37.625" style="854" bestFit="1" customWidth="1"/>
    <x:col min="8196" max="8196" width="20.875" style="854" bestFit="1" customWidth="1"/>
    <x:col min="8197" max="8197" width="18.625" style="854" customWidth="1"/>
    <x:col min="8198" max="8198" width="21.125" style="854" bestFit="1" customWidth="1"/>
    <x:col min="8199" max="8199" width="20.25" style="854" bestFit="1" customWidth="1"/>
    <x:col min="8200" max="8201" width="19.25" style="854" customWidth="1"/>
    <x:col min="8202" max="8206" width="20.25" style="854" bestFit="1" customWidth="1"/>
    <x:col min="8207" max="8207" width="22.375" style="854" bestFit="1" customWidth="1"/>
    <x:col min="8208" max="8208" width="20.25" style="854" bestFit="1" customWidth="1"/>
    <x:col min="8209" max="8210" width="17.75" style="854" bestFit="1" customWidth="1"/>
    <x:col min="8211" max="8212" width="9" style="854"/>
    <x:col min="8213" max="8213" width="12.875" style="854" bestFit="1" customWidth="1"/>
    <x:col min="8214" max="8449" width="9" style="854"/>
    <x:col min="8450" max="8450" width="1.5" style="854" customWidth="1"/>
    <x:col min="8451" max="8451" width="37.625" style="854" bestFit="1" customWidth="1"/>
    <x:col min="8452" max="8452" width="20.875" style="854" bestFit="1" customWidth="1"/>
    <x:col min="8453" max="8453" width="18.625" style="854" customWidth="1"/>
    <x:col min="8454" max="8454" width="21.125" style="854" bestFit="1" customWidth="1"/>
    <x:col min="8455" max="8455" width="20.25" style="854" bestFit="1" customWidth="1"/>
    <x:col min="8456" max="8457" width="19.25" style="854" customWidth="1"/>
    <x:col min="8458" max="8462" width="20.25" style="854" bestFit="1" customWidth="1"/>
    <x:col min="8463" max="8463" width="22.375" style="854" bestFit="1" customWidth="1"/>
    <x:col min="8464" max="8464" width="20.25" style="854" bestFit="1" customWidth="1"/>
    <x:col min="8465" max="8466" width="17.75" style="854" bestFit="1" customWidth="1"/>
    <x:col min="8467" max="8468" width="9" style="854"/>
    <x:col min="8469" max="8469" width="12.875" style="854" bestFit="1" customWidth="1"/>
    <x:col min="8470" max="8705" width="9" style="854"/>
    <x:col min="8706" max="8706" width="1.5" style="854" customWidth="1"/>
    <x:col min="8707" max="8707" width="37.625" style="854" bestFit="1" customWidth="1"/>
    <x:col min="8708" max="8708" width="20.875" style="854" bestFit="1" customWidth="1"/>
    <x:col min="8709" max="8709" width="18.625" style="854" customWidth="1"/>
    <x:col min="8710" max="8710" width="21.125" style="854" bestFit="1" customWidth="1"/>
    <x:col min="8711" max="8711" width="20.25" style="854" bestFit="1" customWidth="1"/>
    <x:col min="8712" max="8713" width="19.25" style="854" customWidth="1"/>
    <x:col min="8714" max="8718" width="20.25" style="854" bestFit="1" customWidth="1"/>
    <x:col min="8719" max="8719" width="22.375" style="854" bestFit="1" customWidth="1"/>
    <x:col min="8720" max="8720" width="20.25" style="854" bestFit="1" customWidth="1"/>
    <x:col min="8721" max="8722" width="17.75" style="854" bestFit="1" customWidth="1"/>
    <x:col min="8723" max="8724" width="9" style="854"/>
    <x:col min="8725" max="8725" width="12.875" style="854" bestFit="1" customWidth="1"/>
    <x:col min="8726" max="8961" width="9" style="854"/>
    <x:col min="8962" max="8962" width="1.5" style="854" customWidth="1"/>
    <x:col min="8963" max="8963" width="37.625" style="854" bestFit="1" customWidth="1"/>
    <x:col min="8964" max="8964" width="20.875" style="854" bestFit="1" customWidth="1"/>
    <x:col min="8965" max="8965" width="18.625" style="854" customWidth="1"/>
    <x:col min="8966" max="8966" width="21.125" style="854" bestFit="1" customWidth="1"/>
    <x:col min="8967" max="8967" width="20.25" style="854" bestFit="1" customWidth="1"/>
    <x:col min="8968" max="8969" width="19.25" style="854" customWidth="1"/>
    <x:col min="8970" max="8974" width="20.25" style="854" bestFit="1" customWidth="1"/>
    <x:col min="8975" max="8975" width="22.375" style="854" bestFit="1" customWidth="1"/>
    <x:col min="8976" max="8976" width="20.25" style="854" bestFit="1" customWidth="1"/>
    <x:col min="8977" max="8978" width="17.75" style="854" bestFit="1" customWidth="1"/>
    <x:col min="8979" max="8980" width="9" style="854"/>
    <x:col min="8981" max="8981" width="12.875" style="854" bestFit="1" customWidth="1"/>
    <x:col min="8982" max="9217" width="9" style="854"/>
    <x:col min="9218" max="9218" width="1.5" style="854" customWidth="1"/>
    <x:col min="9219" max="9219" width="37.625" style="854" bestFit="1" customWidth="1"/>
    <x:col min="9220" max="9220" width="20.875" style="854" bestFit="1" customWidth="1"/>
    <x:col min="9221" max="9221" width="18.625" style="854" customWidth="1"/>
    <x:col min="9222" max="9222" width="21.125" style="854" bestFit="1" customWidth="1"/>
    <x:col min="9223" max="9223" width="20.25" style="854" bestFit="1" customWidth="1"/>
    <x:col min="9224" max="9225" width="19.25" style="854" customWidth="1"/>
    <x:col min="9226" max="9230" width="20.25" style="854" bestFit="1" customWidth="1"/>
    <x:col min="9231" max="9231" width="22.375" style="854" bestFit="1" customWidth="1"/>
    <x:col min="9232" max="9232" width="20.25" style="854" bestFit="1" customWidth="1"/>
    <x:col min="9233" max="9234" width="17.75" style="854" bestFit="1" customWidth="1"/>
    <x:col min="9235" max="9236" width="9" style="854"/>
    <x:col min="9237" max="9237" width="12.875" style="854" bestFit="1" customWidth="1"/>
    <x:col min="9238" max="9473" width="9" style="854"/>
    <x:col min="9474" max="9474" width="1.5" style="854" customWidth="1"/>
    <x:col min="9475" max="9475" width="37.625" style="854" bestFit="1" customWidth="1"/>
    <x:col min="9476" max="9476" width="20.875" style="854" bestFit="1" customWidth="1"/>
    <x:col min="9477" max="9477" width="18.625" style="854" customWidth="1"/>
    <x:col min="9478" max="9478" width="21.125" style="854" bestFit="1" customWidth="1"/>
    <x:col min="9479" max="9479" width="20.25" style="854" bestFit="1" customWidth="1"/>
    <x:col min="9480" max="9481" width="19.25" style="854" customWidth="1"/>
    <x:col min="9482" max="9486" width="20.25" style="854" bestFit="1" customWidth="1"/>
    <x:col min="9487" max="9487" width="22.375" style="854" bestFit="1" customWidth="1"/>
    <x:col min="9488" max="9488" width="20.25" style="854" bestFit="1" customWidth="1"/>
    <x:col min="9489" max="9490" width="17.75" style="854" bestFit="1" customWidth="1"/>
    <x:col min="9491" max="9492" width="9" style="854"/>
    <x:col min="9493" max="9493" width="12.875" style="854" bestFit="1" customWidth="1"/>
    <x:col min="9494" max="9729" width="9" style="854"/>
    <x:col min="9730" max="9730" width="1.5" style="854" customWidth="1"/>
    <x:col min="9731" max="9731" width="37.625" style="854" bestFit="1" customWidth="1"/>
    <x:col min="9732" max="9732" width="20.875" style="854" bestFit="1" customWidth="1"/>
    <x:col min="9733" max="9733" width="18.625" style="854" customWidth="1"/>
    <x:col min="9734" max="9734" width="21.125" style="854" bestFit="1" customWidth="1"/>
    <x:col min="9735" max="9735" width="20.25" style="854" bestFit="1" customWidth="1"/>
    <x:col min="9736" max="9737" width="19.25" style="854" customWidth="1"/>
    <x:col min="9738" max="9742" width="20.25" style="854" bestFit="1" customWidth="1"/>
    <x:col min="9743" max="9743" width="22.375" style="854" bestFit="1" customWidth="1"/>
    <x:col min="9744" max="9744" width="20.25" style="854" bestFit="1" customWidth="1"/>
    <x:col min="9745" max="9746" width="17.75" style="854" bestFit="1" customWidth="1"/>
    <x:col min="9747" max="9748" width="9" style="854"/>
    <x:col min="9749" max="9749" width="12.875" style="854" bestFit="1" customWidth="1"/>
    <x:col min="9750" max="9985" width="9" style="854"/>
    <x:col min="9986" max="9986" width="1.5" style="854" customWidth="1"/>
    <x:col min="9987" max="9987" width="37.625" style="854" bestFit="1" customWidth="1"/>
    <x:col min="9988" max="9988" width="20.875" style="854" bestFit="1" customWidth="1"/>
    <x:col min="9989" max="9989" width="18.625" style="854" customWidth="1"/>
    <x:col min="9990" max="9990" width="21.125" style="854" bestFit="1" customWidth="1"/>
    <x:col min="9991" max="9991" width="20.25" style="854" bestFit="1" customWidth="1"/>
    <x:col min="9992" max="9993" width="19.25" style="854" customWidth="1"/>
    <x:col min="9994" max="9998" width="20.25" style="854" bestFit="1" customWidth="1"/>
    <x:col min="9999" max="9999" width="22.375" style="854" bestFit="1" customWidth="1"/>
    <x:col min="10000" max="10000" width="20.25" style="854" bestFit="1" customWidth="1"/>
    <x:col min="10001" max="10002" width="17.75" style="854" bestFit="1" customWidth="1"/>
    <x:col min="10003" max="10004" width="9" style="854"/>
    <x:col min="10005" max="10005" width="12.875" style="854" bestFit="1" customWidth="1"/>
    <x:col min="10006" max="10241" width="9" style="854"/>
    <x:col min="10242" max="10242" width="1.5" style="854" customWidth="1"/>
    <x:col min="10243" max="10243" width="37.625" style="854" bestFit="1" customWidth="1"/>
    <x:col min="10244" max="10244" width="20.875" style="854" bestFit="1" customWidth="1"/>
    <x:col min="10245" max="10245" width="18.625" style="854" customWidth="1"/>
    <x:col min="10246" max="10246" width="21.125" style="854" bestFit="1" customWidth="1"/>
    <x:col min="10247" max="10247" width="20.25" style="854" bestFit="1" customWidth="1"/>
    <x:col min="10248" max="10249" width="19.25" style="854" customWidth="1"/>
    <x:col min="10250" max="10254" width="20.25" style="854" bestFit="1" customWidth="1"/>
    <x:col min="10255" max="10255" width="22.375" style="854" bestFit="1" customWidth="1"/>
    <x:col min="10256" max="10256" width="20.25" style="854" bestFit="1" customWidth="1"/>
    <x:col min="10257" max="10258" width="17.75" style="854" bestFit="1" customWidth="1"/>
    <x:col min="10259" max="10260" width="9" style="854"/>
    <x:col min="10261" max="10261" width="12.875" style="854" bestFit="1" customWidth="1"/>
    <x:col min="10262" max="10497" width="9" style="854"/>
    <x:col min="10498" max="10498" width="1.5" style="854" customWidth="1"/>
    <x:col min="10499" max="10499" width="37.625" style="854" bestFit="1" customWidth="1"/>
    <x:col min="10500" max="10500" width="20.875" style="854" bestFit="1" customWidth="1"/>
    <x:col min="10501" max="10501" width="18.625" style="854" customWidth="1"/>
    <x:col min="10502" max="10502" width="21.125" style="854" bestFit="1" customWidth="1"/>
    <x:col min="10503" max="10503" width="20.25" style="854" bestFit="1" customWidth="1"/>
    <x:col min="10504" max="10505" width="19.25" style="854" customWidth="1"/>
    <x:col min="10506" max="10510" width="20.25" style="854" bestFit="1" customWidth="1"/>
    <x:col min="10511" max="10511" width="22.375" style="854" bestFit="1" customWidth="1"/>
    <x:col min="10512" max="10512" width="20.25" style="854" bestFit="1" customWidth="1"/>
    <x:col min="10513" max="10514" width="17.75" style="854" bestFit="1" customWidth="1"/>
    <x:col min="10515" max="10516" width="9" style="854"/>
    <x:col min="10517" max="10517" width="12.875" style="854" bestFit="1" customWidth="1"/>
    <x:col min="10518" max="10753" width="9" style="854"/>
    <x:col min="10754" max="10754" width="1.5" style="854" customWidth="1"/>
    <x:col min="10755" max="10755" width="37.625" style="854" bestFit="1" customWidth="1"/>
    <x:col min="10756" max="10756" width="20.875" style="854" bestFit="1" customWidth="1"/>
    <x:col min="10757" max="10757" width="18.625" style="854" customWidth="1"/>
    <x:col min="10758" max="10758" width="21.125" style="854" bestFit="1" customWidth="1"/>
    <x:col min="10759" max="10759" width="20.25" style="854" bestFit="1" customWidth="1"/>
    <x:col min="10760" max="10761" width="19.25" style="854" customWidth="1"/>
    <x:col min="10762" max="10766" width="20.25" style="854" bestFit="1" customWidth="1"/>
    <x:col min="10767" max="10767" width="22.375" style="854" bestFit="1" customWidth="1"/>
    <x:col min="10768" max="10768" width="20.25" style="854" bestFit="1" customWidth="1"/>
    <x:col min="10769" max="10770" width="17.75" style="854" bestFit="1" customWidth="1"/>
    <x:col min="10771" max="10772" width="9" style="854"/>
    <x:col min="10773" max="10773" width="12.875" style="854" bestFit="1" customWidth="1"/>
    <x:col min="10774" max="11009" width="9" style="854"/>
    <x:col min="11010" max="11010" width="1.5" style="854" customWidth="1"/>
    <x:col min="11011" max="11011" width="37.625" style="854" bestFit="1" customWidth="1"/>
    <x:col min="11012" max="11012" width="20.875" style="854" bestFit="1" customWidth="1"/>
    <x:col min="11013" max="11013" width="18.625" style="854" customWidth="1"/>
    <x:col min="11014" max="11014" width="21.125" style="854" bestFit="1" customWidth="1"/>
    <x:col min="11015" max="11015" width="20.25" style="854" bestFit="1" customWidth="1"/>
    <x:col min="11016" max="11017" width="19.25" style="854" customWidth="1"/>
    <x:col min="11018" max="11022" width="20.25" style="854" bestFit="1" customWidth="1"/>
    <x:col min="11023" max="11023" width="22.375" style="854" bestFit="1" customWidth="1"/>
    <x:col min="11024" max="11024" width="20.25" style="854" bestFit="1" customWidth="1"/>
    <x:col min="11025" max="11026" width="17.75" style="854" bestFit="1" customWidth="1"/>
    <x:col min="11027" max="11028" width="9" style="854"/>
    <x:col min="11029" max="11029" width="12.875" style="854" bestFit="1" customWidth="1"/>
    <x:col min="11030" max="11265" width="9" style="854"/>
    <x:col min="11266" max="11266" width="1.5" style="854" customWidth="1"/>
    <x:col min="11267" max="11267" width="37.625" style="854" bestFit="1" customWidth="1"/>
    <x:col min="11268" max="11268" width="20.875" style="854" bestFit="1" customWidth="1"/>
    <x:col min="11269" max="11269" width="18.625" style="854" customWidth="1"/>
    <x:col min="11270" max="11270" width="21.125" style="854" bestFit="1" customWidth="1"/>
    <x:col min="11271" max="11271" width="20.25" style="854" bestFit="1" customWidth="1"/>
    <x:col min="11272" max="11273" width="19.25" style="854" customWidth="1"/>
    <x:col min="11274" max="11278" width="20.25" style="854" bestFit="1" customWidth="1"/>
    <x:col min="11279" max="11279" width="22.375" style="854" bestFit="1" customWidth="1"/>
    <x:col min="11280" max="11280" width="20.25" style="854" bestFit="1" customWidth="1"/>
    <x:col min="11281" max="11282" width="17.75" style="854" bestFit="1" customWidth="1"/>
    <x:col min="11283" max="11284" width="9" style="854"/>
    <x:col min="11285" max="11285" width="12.875" style="854" bestFit="1" customWidth="1"/>
    <x:col min="11286" max="11521" width="9" style="854"/>
    <x:col min="11522" max="11522" width="1.5" style="854" customWidth="1"/>
    <x:col min="11523" max="11523" width="37.625" style="854" bestFit="1" customWidth="1"/>
    <x:col min="11524" max="11524" width="20.875" style="854" bestFit="1" customWidth="1"/>
    <x:col min="11525" max="11525" width="18.625" style="854" customWidth="1"/>
    <x:col min="11526" max="11526" width="21.125" style="854" bestFit="1" customWidth="1"/>
    <x:col min="11527" max="11527" width="20.25" style="854" bestFit="1" customWidth="1"/>
    <x:col min="11528" max="11529" width="19.25" style="854" customWidth="1"/>
    <x:col min="11530" max="11534" width="20.25" style="854" bestFit="1" customWidth="1"/>
    <x:col min="11535" max="11535" width="22.375" style="854" bestFit="1" customWidth="1"/>
    <x:col min="11536" max="11536" width="20.25" style="854" bestFit="1" customWidth="1"/>
    <x:col min="11537" max="11538" width="17.75" style="854" bestFit="1" customWidth="1"/>
    <x:col min="11539" max="11540" width="9" style="854"/>
    <x:col min="11541" max="11541" width="12.875" style="854" bestFit="1" customWidth="1"/>
    <x:col min="11542" max="11777" width="9" style="854"/>
    <x:col min="11778" max="11778" width="1.5" style="854" customWidth="1"/>
    <x:col min="11779" max="11779" width="37.625" style="854" bestFit="1" customWidth="1"/>
    <x:col min="11780" max="11780" width="20.875" style="854" bestFit="1" customWidth="1"/>
    <x:col min="11781" max="11781" width="18.625" style="854" customWidth="1"/>
    <x:col min="11782" max="11782" width="21.125" style="854" bestFit="1" customWidth="1"/>
    <x:col min="11783" max="11783" width="20.25" style="854" bestFit="1" customWidth="1"/>
    <x:col min="11784" max="11785" width="19.25" style="854" customWidth="1"/>
    <x:col min="11786" max="11790" width="20.25" style="854" bestFit="1" customWidth="1"/>
    <x:col min="11791" max="11791" width="22.375" style="854" bestFit="1" customWidth="1"/>
    <x:col min="11792" max="11792" width="20.25" style="854" bestFit="1" customWidth="1"/>
    <x:col min="11793" max="11794" width="17.75" style="854" bestFit="1" customWidth="1"/>
    <x:col min="11795" max="11796" width="9" style="854"/>
    <x:col min="11797" max="11797" width="12.875" style="854" bestFit="1" customWidth="1"/>
    <x:col min="11798" max="12033" width="9" style="854"/>
    <x:col min="12034" max="12034" width="1.5" style="854" customWidth="1"/>
    <x:col min="12035" max="12035" width="37.625" style="854" bestFit="1" customWidth="1"/>
    <x:col min="12036" max="12036" width="20.875" style="854" bestFit="1" customWidth="1"/>
    <x:col min="12037" max="12037" width="18.625" style="854" customWidth="1"/>
    <x:col min="12038" max="12038" width="21.125" style="854" bestFit="1" customWidth="1"/>
    <x:col min="12039" max="12039" width="20.25" style="854" bestFit="1" customWidth="1"/>
    <x:col min="12040" max="12041" width="19.25" style="854" customWidth="1"/>
    <x:col min="12042" max="12046" width="20.25" style="854" bestFit="1" customWidth="1"/>
    <x:col min="12047" max="12047" width="22.375" style="854" bestFit="1" customWidth="1"/>
    <x:col min="12048" max="12048" width="20.25" style="854" bestFit="1" customWidth="1"/>
    <x:col min="12049" max="12050" width="17.75" style="854" bestFit="1" customWidth="1"/>
    <x:col min="12051" max="12052" width="9" style="854"/>
    <x:col min="12053" max="12053" width="12.875" style="854" bestFit="1" customWidth="1"/>
    <x:col min="12054" max="12289" width="9" style="854"/>
    <x:col min="12290" max="12290" width="1.5" style="854" customWidth="1"/>
    <x:col min="12291" max="12291" width="37.625" style="854" bestFit="1" customWidth="1"/>
    <x:col min="12292" max="12292" width="20.875" style="854" bestFit="1" customWidth="1"/>
    <x:col min="12293" max="12293" width="18.625" style="854" customWidth="1"/>
    <x:col min="12294" max="12294" width="21.125" style="854" bestFit="1" customWidth="1"/>
    <x:col min="12295" max="12295" width="20.25" style="854" bestFit="1" customWidth="1"/>
    <x:col min="12296" max="12297" width="19.25" style="854" customWidth="1"/>
    <x:col min="12298" max="12302" width="20.25" style="854" bestFit="1" customWidth="1"/>
    <x:col min="12303" max="12303" width="22.375" style="854" bestFit="1" customWidth="1"/>
    <x:col min="12304" max="12304" width="20.25" style="854" bestFit="1" customWidth="1"/>
    <x:col min="12305" max="12306" width="17.75" style="854" bestFit="1" customWidth="1"/>
    <x:col min="12307" max="12308" width="9" style="854"/>
    <x:col min="12309" max="12309" width="12.875" style="854" bestFit="1" customWidth="1"/>
    <x:col min="12310" max="12545" width="9" style="854"/>
    <x:col min="12546" max="12546" width="1.5" style="854" customWidth="1"/>
    <x:col min="12547" max="12547" width="37.625" style="854" bestFit="1" customWidth="1"/>
    <x:col min="12548" max="12548" width="20.875" style="854" bestFit="1" customWidth="1"/>
    <x:col min="12549" max="12549" width="18.625" style="854" customWidth="1"/>
    <x:col min="12550" max="12550" width="21.125" style="854" bestFit="1" customWidth="1"/>
    <x:col min="12551" max="12551" width="20.25" style="854" bestFit="1" customWidth="1"/>
    <x:col min="12552" max="12553" width="19.25" style="854" customWidth="1"/>
    <x:col min="12554" max="12558" width="20.25" style="854" bestFit="1" customWidth="1"/>
    <x:col min="12559" max="12559" width="22.375" style="854" bestFit="1" customWidth="1"/>
    <x:col min="12560" max="12560" width="20.25" style="854" bestFit="1" customWidth="1"/>
    <x:col min="12561" max="12562" width="17.75" style="854" bestFit="1" customWidth="1"/>
    <x:col min="12563" max="12564" width="9" style="854"/>
    <x:col min="12565" max="12565" width="12.875" style="854" bestFit="1" customWidth="1"/>
    <x:col min="12566" max="12801" width="9" style="854"/>
    <x:col min="12802" max="12802" width="1.5" style="854" customWidth="1"/>
    <x:col min="12803" max="12803" width="37.625" style="854" bestFit="1" customWidth="1"/>
    <x:col min="12804" max="12804" width="20.875" style="854" bestFit="1" customWidth="1"/>
    <x:col min="12805" max="12805" width="18.625" style="854" customWidth="1"/>
    <x:col min="12806" max="12806" width="21.125" style="854" bestFit="1" customWidth="1"/>
    <x:col min="12807" max="12807" width="20.25" style="854" bestFit="1" customWidth="1"/>
    <x:col min="12808" max="12809" width="19.25" style="854" customWidth="1"/>
    <x:col min="12810" max="12814" width="20.25" style="854" bestFit="1" customWidth="1"/>
    <x:col min="12815" max="12815" width="22.375" style="854" bestFit="1" customWidth="1"/>
    <x:col min="12816" max="12816" width="20.25" style="854" bestFit="1" customWidth="1"/>
    <x:col min="12817" max="12818" width="17.75" style="854" bestFit="1" customWidth="1"/>
    <x:col min="12819" max="12820" width="9" style="854"/>
    <x:col min="12821" max="12821" width="12.875" style="854" bestFit="1" customWidth="1"/>
    <x:col min="12822" max="13057" width="9" style="854"/>
    <x:col min="13058" max="13058" width="1.5" style="854" customWidth="1"/>
    <x:col min="13059" max="13059" width="37.625" style="854" bestFit="1" customWidth="1"/>
    <x:col min="13060" max="13060" width="20.875" style="854" bestFit="1" customWidth="1"/>
    <x:col min="13061" max="13061" width="18.625" style="854" customWidth="1"/>
    <x:col min="13062" max="13062" width="21.125" style="854" bestFit="1" customWidth="1"/>
    <x:col min="13063" max="13063" width="20.25" style="854" bestFit="1" customWidth="1"/>
    <x:col min="13064" max="13065" width="19.25" style="854" customWidth="1"/>
    <x:col min="13066" max="13070" width="20.25" style="854" bestFit="1" customWidth="1"/>
    <x:col min="13071" max="13071" width="22.375" style="854" bestFit="1" customWidth="1"/>
    <x:col min="13072" max="13072" width="20.25" style="854" bestFit="1" customWidth="1"/>
    <x:col min="13073" max="13074" width="17.75" style="854" bestFit="1" customWidth="1"/>
    <x:col min="13075" max="13076" width="9" style="854"/>
    <x:col min="13077" max="13077" width="12.875" style="854" bestFit="1" customWidth="1"/>
    <x:col min="13078" max="13313" width="9" style="854"/>
    <x:col min="13314" max="13314" width="1.5" style="854" customWidth="1"/>
    <x:col min="13315" max="13315" width="37.625" style="854" bestFit="1" customWidth="1"/>
    <x:col min="13316" max="13316" width="20.875" style="854" bestFit="1" customWidth="1"/>
    <x:col min="13317" max="13317" width="18.625" style="854" customWidth="1"/>
    <x:col min="13318" max="13318" width="21.125" style="854" bestFit="1" customWidth="1"/>
    <x:col min="13319" max="13319" width="20.25" style="854" bestFit="1" customWidth="1"/>
    <x:col min="13320" max="13321" width="19.25" style="854" customWidth="1"/>
    <x:col min="13322" max="13326" width="20.25" style="854" bestFit="1" customWidth="1"/>
    <x:col min="13327" max="13327" width="22.375" style="854" bestFit="1" customWidth="1"/>
    <x:col min="13328" max="13328" width="20.25" style="854" bestFit="1" customWidth="1"/>
    <x:col min="13329" max="13330" width="17.75" style="854" bestFit="1" customWidth="1"/>
    <x:col min="13331" max="13332" width="9" style="854"/>
    <x:col min="13333" max="13333" width="12.875" style="854" bestFit="1" customWidth="1"/>
    <x:col min="13334" max="13569" width="9" style="854"/>
    <x:col min="13570" max="13570" width="1.5" style="854" customWidth="1"/>
    <x:col min="13571" max="13571" width="37.625" style="854" bestFit="1" customWidth="1"/>
    <x:col min="13572" max="13572" width="20.875" style="854" bestFit="1" customWidth="1"/>
    <x:col min="13573" max="13573" width="18.625" style="854" customWidth="1"/>
    <x:col min="13574" max="13574" width="21.125" style="854" bestFit="1" customWidth="1"/>
    <x:col min="13575" max="13575" width="20.25" style="854" bestFit="1" customWidth="1"/>
    <x:col min="13576" max="13577" width="19.25" style="854" customWidth="1"/>
    <x:col min="13578" max="13582" width="20.25" style="854" bestFit="1" customWidth="1"/>
    <x:col min="13583" max="13583" width="22.375" style="854" bestFit="1" customWidth="1"/>
    <x:col min="13584" max="13584" width="20.25" style="854" bestFit="1" customWidth="1"/>
    <x:col min="13585" max="13586" width="17.75" style="854" bestFit="1" customWidth="1"/>
    <x:col min="13587" max="13588" width="9" style="854"/>
    <x:col min="13589" max="13589" width="12.875" style="854" bestFit="1" customWidth="1"/>
    <x:col min="13590" max="13825" width="9" style="854"/>
    <x:col min="13826" max="13826" width="1.5" style="854" customWidth="1"/>
    <x:col min="13827" max="13827" width="37.625" style="854" bestFit="1" customWidth="1"/>
    <x:col min="13828" max="13828" width="20.875" style="854" bestFit="1" customWidth="1"/>
    <x:col min="13829" max="13829" width="18.625" style="854" customWidth="1"/>
    <x:col min="13830" max="13830" width="21.125" style="854" bestFit="1" customWidth="1"/>
    <x:col min="13831" max="13831" width="20.25" style="854" bestFit="1" customWidth="1"/>
    <x:col min="13832" max="13833" width="19.25" style="854" customWidth="1"/>
    <x:col min="13834" max="13838" width="20.25" style="854" bestFit="1" customWidth="1"/>
    <x:col min="13839" max="13839" width="22.375" style="854" bestFit="1" customWidth="1"/>
    <x:col min="13840" max="13840" width="20.25" style="854" bestFit="1" customWidth="1"/>
    <x:col min="13841" max="13842" width="17.75" style="854" bestFit="1" customWidth="1"/>
    <x:col min="13843" max="13844" width="9" style="854"/>
    <x:col min="13845" max="13845" width="12.875" style="854" bestFit="1" customWidth="1"/>
    <x:col min="13846" max="14081" width="9" style="854"/>
    <x:col min="14082" max="14082" width="1.5" style="854" customWidth="1"/>
    <x:col min="14083" max="14083" width="37.625" style="854" bestFit="1" customWidth="1"/>
    <x:col min="14084" max="14084" width="20.875" style="854" bestFit="1" customWidth="1"/>
    <x:col min="14085" max="14085" width="18.625" style="854" customWidth="1"/>
    <x:col min="14086" max="14086" width="21.125" style="854" bestFit="1" customWidth="1"/>
    <x:col min="14087" max="14087" width="20.25" style="854" bestFit="1" customWidth="1"/>
    <x:col min="14088" max="14089" width="19.25" style="854" customWidth="1"/>
    <x:col min="14090" max="14094" width="20.25" style="854" bestFit="1" customWidth="1"/>
    <x:col min="14095" max="14095" width="22.375" style="854" bestFit="1" customWidth="1"/>
    <x:col min="14096" max="14096" width="20.25" style="854" bestFit="1" customWidth="1"/>
    <x:col min="14097" max="14098" width="17.75" style="854" bestFit="1" customWidth="1"/>
    <x:col min="14099" max="14100" width="9" style="854"/>
    <x:col min="14101" max="14101" width="12.875" style="854" bestFit="1" customWidth="1"/>
    <x:col min="14102" max="14337" width="9" style="854"/>
    <x:col min="14338" max="14338" width="1.5" style="854" customWidth="1"/>
    <x:col min="14339" max="14339" width="37.625" style="854" bestFit="1" customWidth="1"/>
    <x:col min="14340" max="14340" width="20.875" style="854" bestFit="1" customWidth="1"/>
    <x:col min="14341" max="14341" width="18.625" style="854" customWidth="1"/>
    <x:col min="14342" max="14342" width="21.125" style="854" bestFit="1" customWidth="1"/>
    <x:col min="14343" max="14343" width="20.25" style="854" bestFit="1" customWidth="1"/>
    <x:col min="14344" max="14345" width="19.25" style="854" customWidth="1"/>
    <x:col min="14346" max="14350" width="20.25" style="854" bestFit="1" customWidth="1"/>
    <x:col min="14351" max="14351" width="22.375" style="854" bestFit="1" customWidth="1"/>
    <x:col min="14352" max="14352" width="20.25" style="854" bestFit="1" customWidth="1"/>
    <x:col min="14353" max="14354" width="17.75" style="854" bestFit="1" customWidth="1"/>
    <x:col min="14355" max="14356" width="9" style="854"/>
    <x:col min="14357" max="14357" width="12.875" style="854" bestFit="1" customWidth="1"/>
    <x:col min="14358" max="14593" width="9" style="854"/>
    <x:col min="14594" max="14594" width="1.5" style="854" customWidth="1"/>
    <x:col min="14595" max="14595" width="37.625" style="854" bestFit="1" customWidth="1"/>
    <x:col min="14596" max="14596" width="20.875" style="854" bestFit="1" customWidth="1"/>
    <x:col min="14597" max="14597" width="18.625" style="854" customWidth="1"/>
    <x:col min="14598" max="14598" width="21.125" style="854" bestFit="1" customWidth="1"/>
    <x:col min="14599" max="14599" width="20.25" style="854" bestFit="1" customWidth="1"/>
    <x:col min="14600" max="14601" width="19.25" style="854" customWidth="1"/>
    <x:col min="14602" max="14606" width="20.25" style="854" bestFit="1" customWidth="1"/>
    <x:col min="14607" max="14607" width="22.375" style="854" bestFit="1" customWidth="1"/>
    <x:col min="14608" max="14608" width="20.25" style="854" bestFit="1" customWidth="1"/>
    <x:col min="14609" max="14610" width="17.75" style="854" bestFit="1" customWidth="1"/>
    <x:col min="14611" max="14612" width="9" style="854"/>
    <x:col min="14613" max="14613" width="12.875" style="854" bestFit="1" customWidth="1"/>
    <x:col min="14614" max="14849" width="9" style="854"/>
    <x:col min="14850" max="14850" width="1.5" style="854" customWidth="1"/>
    <x:col min="14851" max="14851" width="37.625" style="854" bestFit="1" customWidth="1"/>
    <x:col min="14852" max="14852" width="20.875" style="854" bestFit="1" customWidth="1"/>
    <x:col min="14853" max="14853" width="18.625" style="854" customWidth="1"/>
    <x:col min="14854" max="14854" width="21.125" style="854" bestFit="1" customWidth="1"/>
    <x:col min="14855" max="14855" width="20.25" style="854" bestFit="1" customWidth="1"/>
    <x:col min="14856" max="14857" width="19.25" style="854" customWidth="1"/>
    <x:col min="14858" max="14862" width="20.25" style="854" bestFit="1" customWidth="1"/>
    <x:col min="14863" max="14863" width="22.375" style="854" bestFit="1" customWidth="1"/>
    <x:col min="14864" max="14864" width="20.25" style="854" bestFit="1" customWidth="1"/>
    <x:col min="14865" max="14866" width="17.75" style="854" bestFit="1" customWidth="1"/>
    <x:col min="14867" max="14868" width="9" style="854"/>
    <x:col min="14869" max="14869" width="12.875" style="854" bestFit="1" customWidth="1"/>
    <x:col min="14870" max="15105" width="9" style="854"/>
    <x:col min="15106" max="15106" width="1.5" style="854" customWidth="1"/>
    <x:col min="15107" max="15107" width="37.625" style="854" bestFit="1" customWidth="1"/>
    <x:col min="15108" max="15108" width="20.875" style="854" bestFit="1" customWidth="1"/>
    <x:col min="15109" max="15109" width="18.625" style="854" customWidth="1"/>
    <x:col min="15110" max="15110" width="21.125" style="854" bestFit="1" customWidth="1"/>
    <x:col min="15111" max="15111" width="20.25" style="854" bestFit="1" customWidth="1"/>
    <x:col min="15112" max="15113" width="19.25" style="854" customWidth="1"/>
    <x:col min="15114" max="15118" width="20.25" style="854" bestFit="1" customWidth="1"/>
    <x:col min="15119" max="15119" width="22.375" style="854" bestFit="1" customWidth="1"/>
    <x:col min="15120" max="15120" width="20.25" style="854" bestFit="1" customWidth="1"/>
    <x:col min="15121" max="15122" width="17.75" style="854" bestFit="1" customWidth="1"/>
    <x:col min="15123" max="15124" width="9" style="854"/>
    <x:col min="15125" max="15125" width="12.875" style="854" bestFit="1" customWidth="1"/>
    <x:col min="15126" max="15361" width="9" style="854"/>
    <x:col min="15362" max="15362" width="1.5" style="854" customWidth="1"/>
    <x:col min="15363" max="15363" width="37.625" style="854" bestFit="1" customWidth="1"/>
    <x:col min="15364" max="15364" width="20.875" style="854" bestFit="1" customWidth="1"/>
    <x:col min="15365" max="15365" width="18.625" style="854" customWidth="1"/>
    <x:col min="15366" max="15366" width="21.125" style="854" bestFit="1" customWidth="1"/>
    <x:col min="15367" max="15367" width="20.25" style="854" bestFit="1" customWidth="1"/>
    <x:col min="15368" max="15369" width="19.25" style="854" customWidth="1"/>
    <x:col min="15370" max="15374" width="20.25" style="854" bestFit="1" customWidth="1"/>
    <x:col min="15375" max="15375" width="22.375" style="854" bestFit="1" customWidth="1"/>
    <x:col min="15376" max="15376" width="20.25" style="854" bestFit="1" customWidth="1"/>
    <x:col min="15377" max="15378" width="17.75" style="854" bestFit="1" customWidth="1"/>
    <x:col min="15379" max="15380" width="9" style="854"/>
    <x:col min="15381" max="15381" width="12.875" style="854" bestFit="1" customWidth="1"/>
    <x:col min="15382" max="15617" width="9" style="854"/>
    <x:col min="15618" max="15618" width="1.5" style="854" customWidth="1"/>
    <x:col min="15619" max="15619" width="37.625" style="854" bestFit="1" customWidth="1"/>
    <x:col min="15620" max="15620" width="20.875" style="854" bestFit="1" customWidth="1"/>
    <x:col min="15621" max="15621" width="18.625" style="854" customWidth="1"/>
    <x:col min="15622" max="15622" width="21.125" style="854" bestFit="1" customWidth="1"/>
    <x:col min="15623" max="15623" width="20.25" style="854" bestFit="1" customWidth="1"/>
    <x:col min="15624" max="15625" width="19.25" style="854" customWidth="1"/>
    <x:col min="15626" max="15630" width="20.25" style="854" bestFit="1" customWidth="1"/>
    <x:col min="15631" max="15631" width="22.375" style="854" bestFit="1" customWidth="1"/>
    <x:col min="15632" max="15632" width="20.25" style="854" bestFit="1" customWidth="1"/>
    <x:col min="15633" max="15634" width="17.75" style="854" bestFit="1" customWidth="1"/>
    <x:col min="15635" max="15636" width="9" style="854"/>
    <x:col min="15637" max="15637" width="12.875" style="854" bestFit="1" customWidth="1"/>
    <x:col min="15638" max="15873" width="9" style="854"/>
    <x:col min="15874" max="15874" width="1.5" style="854" customWidth="1"/>
    <x:col min="15875" max="15875" width="37.625" style="854" bestFit="1" customWidth="1"/>
    <x:col min="15876" max="15876" width="20.875" style="854" bestFit="1" customWidth="1"/>
    <x:col min="15877" max="15877" width="18.625" style="854" customWidth="1"/>
    <x:col min="15878" max="15878" width="21.125" style="854" bestFit="1" customWidth="1"/>
    <x:col min="15879" max="15879" width="20.25" style="854" bestFit="1" customWidth="1"/>
    <x:col min="15880" max="15881" width="19.25" style="854" customWidth="1"/>
    <x:col min="15882" max="15886" width="20.25" style="854" bestFit="1" customWidth="1"/>
    <x:col min="15887" max="15887" width="22.375" style="854" bestFit="1" customWidth="1"/>
    <x:col min="15888" max="15888" width="20.25" style="854" bestFit="1" customWidth="1"/>
    <x:col min="15889" max="15890" width="17.75" style="854" bestFit="1" customWidth="1"/>
    <x:col min="15891" max="15892" width="9" style="854"/>
    <x:col min="15893" max="15893" width="12.875" style="854" bestFit="1" customWidth="1"/>
    <x:col min="15894" max="16129" width="9" style="854"/>
    <x:col min="16130" max="16130" width="1.5" style="854" customWidth="1"/>
    <x:col min="16131" max="16131" width="37.625" style="854" bestFit="1" customWidth="1"/>
    <x:col min="16132" max="16132" width="20.875" style="854" bestFit="1" customWidth="1"/>
    <x:col min="16133" max="16133" width="18.625" style="854" customWidth="1"/>
    <x:col min="16134" max="16134" width="21.125" style="854" bestFit="1" customWidth="1"/>
    <x:col min="16135" max="16135" width="20.25" style="854" bestFit="1" customWidth="1"/>
    <x:col min="16136" max="16137" width="19.25" style="854" customWidth="1"/>
    <x:col min="16138" max="16142" width="20.25" style="854" bestFit="1" customWidth="1"/>
    <x:col min="16143" max="16143" width="22.375" style="854" bestFit="1" customWidth="1"/>
    <x:col min="16144" max="16144" width="20.25" style="854" bestFit="1" customWidth="1"/>
    <x:col min="16145" max="16146" width="17.75" style="854" bestFit="1" customWidth="1"/>
    <x:col min="16147" max="16148" width="9" style="854"/>
    <x:col min="16149" max="16149" width="12.875" style="854" bestFit="1" customWidth="1"/>
    <x:col min="16150" max="16384" width="9" style="854"/>
  </x:cols>
  <x:sheetData>
    <x:row r="1" spans="1:18" ht="30.75" customHeight="1">
      <x:c r="B1" s="906" t="s">
        <x:v>1076</x:v>
      </x:c>
      <x:c r="D1" s="853" t="s">
        <x:v>871</x:v>
      </x:c>
      <x:c r="P1" s="853" t="s">
        <x:v>871</x:v>
      </x:c>
    </x:row>
    <x:row r="2" spans="1:18" s="910" customFormat="1" ht="29.25" customHeight="1">
      <x:c r="A2" s="908"/>
      <x:c r="B2" s="909" t="s">
        <x:v>948</x:v>
      </x:c>
      <x:c r="C2" s="892" t="s">
        <x:v>1060</x:v>
      </x:c>
      <x:c r="D2" s="893" t="s">
        <x:v>919</x:v>
      </x:c>
      <x:c r="E2" s="893" t="s">
        <x:v>1061</x:v>
      </x:c>
      <x:c r="F2" s="893" t="s">
        <x:v>1062</x:v>
      </x:c>
      <x:c r="G2" s="893" t="s">
        <x:v>1063</x:v>
      </x:c>
      <x:c r="H2" s="893" t="s">
        <x:v>1064</x:v>
      </x:c>
      <x:c r="I2" s="893" t="s">
        <x:v>1065</x:v>
      </x:c>
      <x:c r="J2" s="893" t="s">
        <x:v>1066</x:v>
      </x:c>
      <x:c r="K2" s="893" t="s">
        <x:v>1067</x:v>
      </x:c>
      <x:c r="L2" s="893" t="s">
        <x:v>1068</x:v>
      </x:c>
      <x:c r="M2" s="893" t="s">
        <x:v>1069</x:v>
      </x:c>
      <x:c r="N2" s="893" t="s">
        <x:v>1070</x:v>
      </x:c>
      <x:c r="O2" s="893" t="s">
        <x:v>1071</x:v>
      </x:c>
      <x:c r="P2" s="893" t="s">
        <x:v>1072</x:v>
      </x:c>
    </x:row>
    <x:row r="3" spans="1:18" ht="28.5" customHeight="1">
      <x:c r="B3" s="911" t="s">
        <x:v>949</x:v>
      </x:c>
      <x:c r="C3" s="912">
        <x:f>SUM(E3:P3)</x:f>
        <x:v>44629068.469999999</x:v>
      </x:c>
      <x:c r="D3" s="913">
        <x:f t="shared" ref="D3" si="0">D4+D8+D12</x:f>
        <x:v>25693686.16</x:v>
      </x:c>
      <x:c r="E3" s="913">
        <x:f>E4+E8+E12</x:f>
        <x:v>23919788.630000003</x:v>
      </x:c>
      <x:c r="F3" s="913">
        <x:f t="shared" ref="F3:P3" si="1">F4+F8+F12</x:f>
        <x:v>20709279.839999996</x:v>
      </x:c>
      <x:c r="G3" s="913">
        <x:f t="shared" si="1"/>
        <x:v>0</x:v>
      </x:c>
      <x:c r="H3" s="913">
        <x:f t="shared" si="1"/>
        <x:v>0</x:v>
      </x:c>
      <x:c r="I3" s="913">
        <x:f t="shared" si="1"/>
        <x:v>0</x:v>
      </x:c>
      <x:c r="J3" s="913">
        <x:f t="shared" si="1"/>
        <x:v>0</x:v>
      </x:c>
      <x:c r="K3" s="913">
        <x:f t="shared" si="1"/>
        <x:v>0</x:v>
      </x:c>
      <x:c r="L3" s="913">
        <x:f t="shared" si="1"/>
        <x:v>0</x:v>
      </x:c>
      <x:c r="M3" s="913">
        <x:f t="shared" si="1"/>
        <x:v>0</x:v>
      </x:c>
      <x:c r="N3" s="913">
        <x:f t="shared" si="1"/>
        <x:v>0</x:v>
      </x:c>
      <x:c r="O3" s="913">
        <x:f t="shared" si="1"/>
        <x:v>0</x:v>
      </x:c>
      <x:c r="P3" s="913">
        <x:f t="shared" si="1"/>
        <x:v>0</x:v>
      </x:c>
      <x:c r="Q3" s="914"/>
      <x:c r="R3" s="871"/>
    </x:row>
    <x:row r="4" spans="1:18">
      <x:c r="B4" s="864" t="s">
        <x:v>950</x:v>
      </x:c>
      <x:c r="C4" s="915">
        <x:f t="shared" ref="C4:C12" si="2">SUM(E4:P4)</x:f>
        <x:v>43348120.620000005</x:v>
      </x:c>
      <x:c r="D4" s="916">
        <x:f t="shared" ref="D4" si="3">D81+D164</x:f>
        <x:v>25042762.609999999</x:v>
      </x:c>
      <x:c r="E4" s="916">
        <x:f>E81+E164</x:f>
        <x:v>23271090.770000003</x:v>
      </x:c>
      <x:c r="F4" s="916">
        <x:f t="shared" ref="F4:P4" si="4">F81+F164</x:f>
        <x:v>20077029.849999998</x:v>
      </x:c>
      <x:c r="G4" s="916">
        <x:f t="shared" si="4"/>
        <x:v>0</x:v>
      </x:c>
      <x:c r="H4" s="916">
        <x:f t="shared" si="4"/>
        <x:v>0</x:v>
      </x:c>
      <x:c r="I4" s="916">
        <x:f t="shared" si="4"/>
        <x:v>0</x:v>
      </x:c>
      <x:c r="J4" s="916">
        <x:f t="shared" si="4"/>
        <x:v>0</x:v>
      </x:c>
      <x:c r="K4" s="916">
        <x:f t="shared" si="4"/>
        <x:v>0</x:v>
      </x:c>
      <x:c r="L4" s="916">
        <x:f t="shared" si="4"/>
        <x:v>0</x:v>
      </x:c>
      <x:c r="M4" s="916">
        <x:f t="shared" si="4"/>
        <x:v>0</x:v>
      </x:c>
      <x:c r="N4" s="916">
        <x:f t="shared" si="4"/>
        <x:v>0</x:v>
      </x:c>
      <x:c r="O4" s="916">
        <x:f t="shared" si="4"/>
        <x:v>0</x:v>
      </x:c>
      <x:c r="P4" s="916">
        <x:f t="shared" si="4"/>
        <x:v>0</x:v>
      </x:c>
      <x:c r="Q4" s="914"/>
      <x:c r="R4" s="914"/>
    </x:row>
    <x:row r="5" spans="1:18">
      <x:c r="B5" s="917" t="s">
        <x:v>42</x:v>
      </x:c>
      <x:c r="C5" s="915">
        <x:f t="shared" si="2"/>
        <x:v>0</x:v>
      </x:c>
      <x:c r="D5" s="916"/>
      <x:c r="E5" s="916"/>
      <x:c r="F5" s="916"/>
      <x:c r="G5" s="916"/>
      <x:c r="H5" s="916"/>
      <x:c r="I5" s="916"/>
      <x:c r="J5" s="916"/>
      <x:c r="K5" s="916"/>
      <x:c r="L5" s="916"/>
      <x:c r="M5" s="916"/>
      <x:c r="N5" s="916"/>
      <x:c r="O5" s="916"/>
      <x:c r="P5" s="916"/>
      <x:c r="Q5" s="914"/>
      <x:c r="R5" s="914"/>
    </x:row>
    <x:row r="6" spans="1:18">
      <x:c r="B6" s="917" t="s">
        <x:v>43</x:v>
      </x:c>
      <x:c r="C6" s="915">
        <x:f t="shared" si="2"/>
        <x:v>38863894.090000004</x:v>
      </x:c>
      <x:c r="D6" s="916">
        <x:f t="shared" ref="D6" si="5">D81</x:f>
        <x:v>22841239.68</x:v>
      </x:c>
      <x:c r="E6" s="916">
        <x:f>E81</x:f>
        <x:v>20884670.100000001</x:v>
      </x:c>
      <x:c r="F6" s="916">
        <x:f t="shared" ref="F6:P6" si="6">F81</x:f>
        <x:v>17979223.989999998</x:v>
      </x:c>
      <x:c r="G6" s="916">
        <x:f t="shared" si="6"/>
        <x:v>0</x:v>
      </x:c>
      <x:c r="H6" s="916">
        <x:f t="shared" si="6"/>
        <x:v>0</x:v>
      </x:c>
      <x:c r="I6" s="916">
        <x:f t="shared" si="6"/>
        <x:v>0</x:v>
      </x:c>
      <x:c r="J6" s="916">
        <x:f t="shared" si="6"/>
        <x:v>0</x:v>
      </x:c>
      <x:c r="K6" s="916">
        <x:f t="shared" si="6"/>
        <x:v>0</x:v>
      </x:c>
      <x:c r="L6" s="916">
        <x:f t="shared" si="6"/>
        <x:v>0</x:v>
      </x:c>
      <x:c r="M6" s="916">
        <x:f t="shared" si="6"/>
        <x:v>0</x:v>
      </x:c>
      <x:c r="N6" s="916">
        <x:f t="shared" si="6"/>
        <x:v>0</x:v>
      </x:c>
      <x:c r="O6" s="916">
        <x:f t="shared" si="6"/>
        <x:v>0</x:v>
      </x:c>
      <x:c r="P6" s="916">
        <x:f t="shared" si="6"/>
        <x:v>0</x:v>
      </x:c>
      <x:c r="Q6" s="914"/>
      <x:c r="R6" s="914"/>
    </x:row>
    <x:row r="7" spans="1:18">
      <x:c r="B7" s="917" t="s">
        <x:v>44</x:v>
      </x:c>
      <x:c r="C7" s="915">
        <x:f t="shared" si="2"/>
        <x:v>4484226.5299999993</x:v>
      </x:c>
      <x:c r="D7" s="916">
        <x:f t="shared" ref="D7" si="7">D164</x:f>
        <x:v>2201522.9300000002</x:v>
      </x:c>
      <x:c r="E7" s="916">
        <x:f>E164</x:f>
        <x:v>2386420.67</x:v>
      </x:c>
      <x:c r="F7" s="916">
        <x:f t="shared" ref="F7:P7" si="8">F164</x:f>
        <x:v>2097805.86</x:v>
      </x:c>
      <x:c r="G7" s="916">
        <x:f t="shared" si="8"/>
        <x:v>0</x:v>
      </x:c>
      <x:c r="H7" s="916">
        <x:f t="shared" si="8"/>
        <x:v>0</x:v>
      </x:c>
      <x:c r="I7" s="916">
        <x:f t="shared" si="8"/>
        <x:v>0</x:v>
      </x:c>
      <x:c r="J7" s="916">
        <x:f t="shared" si="8"/>
        <x:v>0</x:v>
      </x:c>
      <x:c r="K7" s="916">
        <x:f t="shared" si="8"/>
        <x:v>0</x:v>
      </x:c>
      <x:c r="L7" s="916">
        <x:f t="shared" si="8"/>
        <x:v>0</x:v>
      </x:c>
      <x:c r="M7" s="916">
        <x:f t="shared" si="8"/>
        <x:v>0</x:v>
      </x:c>
      <x:c r="N7" s="916">
        <x:f t="shared" si="8"/>
        <x:v>0</x:v>
      </x:c>
      <x:c r="O7" s="916">
        <x:f t="shared" si="8"/>
        <x:v>0</x:v>
      </x:c>
      <x:c r="P7" s="916">
        <x:f t="shared" si="8"/>
        <x:v>0</x:v>
      </x:c>
      <x:c r="Q7" s="914"/>
      <x:c r="R7" s="914"/>
    </x:row>
    <x:row r="8" spans="1:18">
      <x:c r="B8" s="864" t="s">
        <x:v>951</x:v>
      </x:c>
      <x:c r="C8" s="915">
        <x:f t="shared" si="2"/>
        <x:v>815794.21</x:v>
      </x:c>
      <x:c r="D8" s="916">
        <x:f t="shared" ref="D8" si="9">SUM(D10:D11)</x:f>
        <x:v>239827.8</x:v>
      </x:c>
      <x:c r="E8" s="916">
        <x:f>SUM(E10:E11)</x:f>
        <x:v>389149.87</x:v>
      </x:c>
      <x:c r="F8" s="916">
        <x:f t="shared" ref="F8:P8" si="10">SUM(F10:F11)</x:f>
        <x:v>426644.34</x:v>
      </x:c>
      <x:c r="G8" s="916">
        <x:f t="shared" si="10"/>
        <x:v>0</x:v>
      </x:c>
      <x:c r="H8" s="916">
        <x:f t="shared" si="10"/>
        <x:v>0</x:v>
      </x:c>
      <x:c r="I8" s="916">
        <x:f t="shared" si="10"/>
        <x:v>0</x:v>
      </x:c>
      <x:c r="J8" s="916">
        <x:f t="shared" si="10"/>
        <x:v>0</x:v>
      </x:c>
      <x:c r="K8" s="916">
        <x:f t="shared" si="10"/>
        <x:v>0</x:v>
      </x:c>
      <x:c r="L8" s="916">
        <x:f t="shared" si="10"/>
        <x:v>0</x:v>
      </x:c>
      <x:c r="M8" s="916">
        <x:f t="shared" si="10"/>
        <x:v>0</x:v>
      </x:c>
      <x:c r="N8" s="916">
        <x:f t="shared" si="10"/>
        <x:v>0</x:v>
      </x:c>
      <x:c r="O8" s="916">
        <x:f t="shared" si="10"/>
        <x:v>0</x:v>
      </x:c>
      <x:c r="P8" s="916">
        <x:f t="shared" si="10"/>
        <x:v>0</x:v>
      </x:c>
      <x:c r="Q8" s="914"/>
    </x:row>
    <x:row r="9" spans="1:18">
      <x:c r="B9" s="917" t="s">
        <x:v>42</x:v>
      </x:c>
      <x:c r="C9" s="915">
        <x:f t="shared" si="2"/>
        <x:v>0</x:v>
      </x:c>
      <x:c r="D9" s="916"/>
      <x:c r="E9" s="916"/>
      <x:c r="F9" s="916"/>
      <x:c r="G9" s="916"/>
      <x:c r="H9" s="916"/>
      <x:c r="I9" s="916"/>
      <x:c r="J9" s="916"/>
      <x:c r="K9" s="916"/>
      <x:c r="L9" s="916"/>
      <x:c r="M9" s="916"/>
      <x:c r="N9" s="916"/>
      <x:c r="O9" s="916"/>
      <x:c r="P9" s="916"/>
      <x:c r="Q9" s="914"/>
    </x:row>
    <x:row r="10" spans="1:18">
      <x:c r="B10" s="917" t="s">
        <x:v>43</x:v>
      </x:c>
      <x:c r="C10" s="915">
        <x:f t="shared" si="2"/>
        <x:v>815794.21</x:v>
      </x:c>
      <x:c r="D10" s="916">
        <x:f t="shared" ref="D10" si="11">D94</x:f>
        <x:v>239827.8</x:v>
      </x:c>
      <x:c r="E10" s="916">
        <x:f>E94</x:f>
        <x:v>389149.87</x:v>
      </x:c>
      <x:c r="F10" s="916">
        <x:f t="shared" ref="F10:P10" si="12">F94</x:f>
        <x:v>426644.34</x:v>
      </x:c>
      <x:c r="G10" s="916">
        <x:f t="shared" si="12"/>
        <x:v>0</x:v>
      </x:c>
      <x:c r="H10" s="916">
        <x:f t="shared" si="12"/>
        <x:v>0</x:v>
      </x:c>
      <x:c r="I10" s="916">
        <x:f t="shared" si="12"/>
        <x:v>0</x:v>
      </x:c>
      <x:c r="J10" s="916">
        <x:f t="shared" si="12"/>
        <x:v>0</x:v>
      </x:c>
      <x:c r="K10" s="916">
        <x:f t="shared" si="12"/>
        <x:v>0</x:v>
      </x:c>
      <x:c r="L10" s="916">
        <x:f t="shared" si="12"/>
        <x:v>0</x:v>
      </x:c>
      <x:c r="M10" s="916">
        <x:f t="shared" si="12"/>
        <x:v>0</x:v>
      </x:c>
      <x:c r="N10" s="916">
        <x:f t="shared" si="12"/>
        <x:v>0</x:v>
      </x:c>
      <x:c r="O10" s="916">
        <x:f t="shared" si="12"/>
        <x:v>0</x:v>
      </x:c>
      <x:c r="P10" s="916">
        <x:f t="shared" si="12"/>
        <x:v>0</x:v>
      </x:c>
      <x:c r="Q10" s="914"/>
    </x:row>
    <x:row r="11" spans="1:18">
      <x:c r="B11" s="917" t="s">
        <x:v>44</x:v>
      </x:c>
      <x:c r="C11" s="915">
        <x:f t="shared" si="2"/>
        <x:v>0</x:v>
      </x:c>
      <x:c r="D11" s="916"/>
      <x:c r="E11" s="916">
        <x:v>0</x:v>
      </x:c>
      <x:c r="F11" s="916"/>
      <x:c r="G11" s="916"/>
      <x:c r="H11" s="916"/>
      <x:c r="I11" s="916"/>
      <x:c r="J11" s="916"/>
      <x:c r="K11" s="916"/>
      <x:c r="L11" s="916"/>
      <x:c r="M11" s="916"/>
      <x:c r="N11" s="916"/>
      <x:c r="O11" s="916"/>
      <x:c r="P11" s="916"/>
      <x:c r="Q11" s="914"/>
    </x:row>
    <x:row r="12" spans="1:18">
      <x:c r="B12" s="864" t="s">
        <x:v>952</x:v>
      </x:c>
      <x:c r="C12" s="915">
        <x:f t="shared" si="2"/>
        <x:v>465153.64</x:v>
      </x:c>
      <x:c r="D12" s="916">
        <x:f t="shared" ref="D12" si="13">D95+D170</x:f>
        <x:v>411095.75</x:v>
      </x:c>
      <x:c r="E12" s="916">
        <x:f>E95+E170</x:f>
        <x:v>259547.99</x:v>
      </x:c>
      <x:c r="F12" s="916">
        <x:f t="shared" ref="F12:P12" si="14">F95+F170</x:f>
        <x:v>205605.65</x:v>
      </x:c>
      <x:c r="G12" s="916">
        <x:f t="shared" si="14"/>
        <x:v>0</x:v>
      </x:c>
      <x:c r="H12" s="916">
        <x:f t="shared" si="14"/>
        <x:v>0</x:v>
      </x:c>
      <x:c r="I12" s="916">
        <x:f t="shared" si="14"/>
        <x:v>0</x:v>
      </x:c>
      <x:c r="J12" s="916">
        <x:f t="shared" si="14"/>
        <x:v>0</x:v>
      </x:c>
      <x:c r="K12" s="916">
        <x:f t="shared" si="14"/>
        <x:v>0</x:v>
      </x:c>
      <x:c r="L12" s="916">
        <x:f t="shared" si="14"/>
        <x:v>0</x:v>
      </x:c>
      <x:c r="M12" s="916">
        <x:f t="shared" si="14"/>
        <x:v>0</x:v>
      </x:c>
      <x:c r="N12" s="916">
        <x:f t="shared" si="14"/>
        <x:v>0</x:v>
      </x:c>
      <x:c r="O12" s="916">
        <x:f t="shared" si="14"/>
        <x:v>0</x:v>
      </x:c>
      <x:c r="P12" s="916">
        <x:f t="shared" si="14"/>
        <x:v>0</x:v>
      </x:c>
      <x:c r="Q12" s="914"/>
    </x:row>
    <x:row r="13" spans="1:18">
      <x:c r="B13" s="918" t="s">
        <x:v>953</x:v>
      </x:c>
      <x:c r="C13" s="919">
        <x:f>SUM(E13:P13)</x:f>
        <x:v>38100128.609999999</x:v>
      </x:c>
      <x:c r="D13" s="920">
        <x:f t="shared" ref="D13" si="15">SUM(D14:D17)</x:f>
        <x:v>22700123.489999998</x:v>
      </x:c>
      <x:c r="E13" s="920">
        <x:f>SUM(E14:E17)</x:f>
        <x:v>20033439.139999997</x:v>
      </x:c>
      <x:c r="F13" s="920">
        <x:f t="shared" ref="F13:P13" si="16">SUM(F14:F17)</x:f>
        <x:v>18066689.469999999</x:v>
      </x:c>
      <x:c r="G13" s="920">
        <x:f t="shared" si="16"/>
        <x:v>0</x:v>
      </x:c>
      <x:c r="H13" s="920">
        <x:f t="shared" si="16"/>
        <x:v>0</x:v>
      </x:c>
      <x:c r="I13" s="920">
        <x:f t="shared" si="16"/>
        <x:v>0</x:v>
      </x:c>
      <x:c r="J13" s="920">
        <x:f t="shared" si="16"/>
        <x:v>0</x:v>
      </x:c>
      <x:c r="K13" s="920">
        <x:f t="shared" si="16"/>
        <x:v>0</x:v>
      </x:c>
      <x:c r="L13" s="920">
        <x:f t="shared" si="16"/>
        <x:v>0</x:v>
      </x:c>
      <x:c r="M13" s="920">
        <x:f t="shared" si="16"/>
        <x:v>0</x:v>
      </x:c>
      <x:c r="N13" s="920">
        <x:f t="shared" si="16"/>
        <x:v>0</x:v>
      </x:c>
      <x:c r="O13" s="920">
        <x:f t="shared" si="16"/>
        <x:v>0</x:v>
      </x:c>
      <x:c r="P13" s="920">
        <x:f t="shared" si="16"/>
        <x:v>0</x:v>
      </x:c>
    </x:row>
    <x:row r="14" spans="1:18">
      <x:c r="B14" s="921" t="s">
        <x:v>954</x:v>
      </x:c>
      <x:c r="C14" s="915">
        <x:f>SUM(E14:P14)</x:f>
        <x:v>37378072.530000001</x:v>
      </x:c>
      <x:c r="D14" s="916">
        <x:f t="shared" ref="D14" si="17">D97+D172</x:f>
        <x:v>21988988.949999999</x:v>
      </x:c>
      <x:c r="E14" s="916">
        <x:f>E97+E172</x:f>
        <x:v>19807172.719999999</x:v>
      </x:c>
      <x:c r="F14" s="916">
        <x:f t="shared" ref="F14:P17" si="18">F97+F172</x:f>
        <x:v>17570899.809999999</x:v>
      </x:c>
      <x:c r="G14" s="916">
        <x:f t="shared" si="18"/>
        <x:v>0</x:v>
      </x:c>
      <x:c r="H14" s="916">
        <x:f t="shared" si="18"/>
        <x:v>0</x:v>
      </x:c>
      <x:c r="I14" s="916">
        <x:f t="shared" si="18"/>
        <x:v>0</x:v>
      </x:c>
      <x:c r="J14" s="916">
        <x:f t="shared" si="18"/>
        <x:v>0</x:v>
      </x:c>
      <x:c r="K14" s="916">
        <x:f t="shared" si="18"/>
        <x:v>0</x:v>
      </x:c>
      <x:c r="L14" s="916">
        <x:f t="shared" si="18"/>
        <x:v>0</x:v>
      </x:c>
      <x:c r="M14" s="916">
        <x:f t="shared" si="18"/>
        <x:v>0</x:v>
      </x:c>
      <x:c r="N14" s="916">
        <x:f t="shared" si="18"/>
        <x:v>0</x:v>
      </x:c>
      <x:c r="O14" s="916">
        <x:f t="shared" si="18"/>
        <x:v>0</x:v>
      </x:c>
      <x:c r="P14" s="916">
        <x:f t="shared" si="18"/>
        <x:v>0</x:v>
      </x:c>
    </x:row>
    <x:row r="15" spans="1:18">
      <x:c r="B15" s="921" t="s">
        <x:v>955</x:v>
      </x:c>
      <x:c r="C15" s="915">
        <x:f>SUM(E15:P15)</x:f>
        <x:v>830249.40999999992</x:v>
      </x:c>
      <x:c r="D15" s="916">
        <x:f t="shared" ref="D15" si="19">D98+D173</x:f>
        <x:v>288860.99</x:v>
      </x:c>
      <x:c r="E15" s="916">
        <x:f>E98+E173</x:f>
        <x:v>375973.11</x:v>
      </x:c>
      <x:c r="F15" s="916">
        <x:f t="shared" si="18"/>
        <x:v>454276.3</x:v>
      </x:c>
      <x:c r="G15" s="916">
        <x:f t="shared" si="18"/>
        <x:v>0</x:v>
      </x:c>
      <x:c r="H15" s="916">
        <x:f t="shared" si="18"/>
        <x:v>0</x:v>
      </x:c>
      <x:c r="I15" s="916">
        <x:f t="shared" si="18"/>
        <x:v>0</x:v>
      </x:c>
      <x:c r="J15" s="916">
        <x:f t="shared" si="18"/>
        <x:v>0</x:v>
      </x:c>
      <x:c r="K15" s="916">
        <x:f t="shared" si="18"/>
        <x:v>0</x:v>
      </x:c>
      <x:c r="L15" s="916">
        <x:f t="shared" si="18"/>
        <x:v>0</x:v>
      </x:c>
      <x:c r="M15" s="916">
        <x:f t="shared" si="18"/>
        <x:v>0</x:v>
      </x:c>
      <x:c r="N15" s="916">
        <x:f t="shared" si="18"/>
        <x:v>0</x:v>
      </x:c>
      <x:c r="O15" s="916">
        <x:f t="shared" si="18"/>
        <x:v>0</x:v>
      </x:c>
      <x:c r="P15" s="916">
        <x:f t="shared" si="18"/>
        <x:v>0</x:v>
      </x:c>
    </x:row>
    <x:row r="16" spans="1:18">
      <x:c r="B16" s="921" t="s">
        <x:v>956</x:v>
      </x:c>
      <x:c r="C16" s="915">
        <x:f>SUM(E16:P16)</x:f>
        <x:v>-148306.22</x:v>
      </x:c>
      <x:c r="D16" s="916">
        <x:f t="shared" ref="D16" si="20">D99+D174</x:f>
        <x:v>2513.91</x:v>
      </x:c>
      <x:c r="E16" s="916">
        <x:f>E99+E174</x:f>
        <x:v>-159006.69</x:v>
      </x:c>
      <x:c r="F16" s="916">
        <x:f t="shared" si="18"/>
        <x:v>10700.47</x:v>
      </x:c>
      <x:c r="G16" s="916">
        <x:f t="shared" si="18"/>
        <x:v>0</x:v>
      </x:c>
      <x:c r="H16" s="916">
        <x:f t="shared" si="18"/>
        <x:v>0</x:v>
      </x:c>
      <x:c r="I16" s="916">
        <x:f t="shared" si="18"/>
        <x:v>0</x:v>
      </x:c>
      <x:c r="J16" s="916">
        <x:f t="shared" si="18"/>
        <x:v>0</x:v>
      </x:c>
      <x:c r="K16" s="916">
        <x:f t="shared" si="18"/>
        <x:v>0</x:v>
      </x:c>
      <x:c r="L16" s="916">
        <x:f t="shared" si="18"/>
        <x:v>0</x:v>
      </x:c>
      <x:c r="M16" s="916">
        <x:f t="shared" si="18"/>
        <x:v>0</x:v>
      </x:c>
      <x:c r="N16" s="916">
        <x:f t="shared" si="18"/>
        <x:v>0</x:v>
      </x:c>
      <x:c r="O16" s="916">
        <x:f t="shared" si="18"/>
        <x:v>0</x:v>
      </x:c>
      <x:c r="P16" s="916">
        <x:f t="shared" si="18"/>
        <x:v>0</x:v>
      </x:c>
    </x:row>
    <x:row r="17" spans="2:17">
      <x:c r="B17" s="921" t="s">
        <x:v>957</x:v>
      </x:c>
      <x:c r="C17" s="915">
        <x:f>SUM(E17:P17)</x:f>
        <x:v>40112.89</x:v>
      </x:c>
      <x:c r="D17" s="916">
        <x:f t="shared" ref="D17" si="21">D100+D175</x:f>
        <x:v>419759.64</x:v>
      </x:c>
      <x:c r="E17" s="916">
        <x:f>E100+E175</x:f>
        <x:v>9300</x:v>
      </x:c>
      <x:c r="F17" s="916">
        <x:f t="shared" si="18"/>
        <x:v>30812.89</x:v>
      </x:c>
      <x:c r="G17" s="916">
        <x:f t="shared" si="18"/>
        <x:v>0</x:v>
      </x:c>
      <x:c r="H17" s="916">
        <x:f t="shared" si="18"/>
        <x:v>0</x:v>
      </x:c>
      <x:c r="I17" s="916">
        <x:f t="shared" si="18"/>
        <x:v>0</x:v>
      </x:c>
      <x:c r="J17" s="916">
        <x:f t="shared" si="18"/>
        <x:v>0</x:v>
      </x:c>
      <x:c r="K17" s="916">
        <x:f t="shared" si="18"/>
        <x:v>0</x:v>
      </x:c>
      <x:c r="L17" s="916">
        <x:f t="shared" si="18"/>
        <x:v>0</x:v>
      </x:c>
      <x:c r="M17" s="916">
        <x:f t="shared" si="18"/>
        <x:v>0</x:v>
      </x:c>
      <x:c r="N17" s="916">
        <x:f t="shared" si="18"/>
        <x:v>0</x:v>
      </x:c>
      <x:c r="O17" s="916">
        <x:f t="shared" si="18"/>
        <x:v>0</x:v>
      </x:c>
      <x:c r="P17" s="916">
        <x:f t="shared" si="18"/>
        <x:v>0</x:v>
      </x:c>
    </x:row>
    <x:row r="18" spans="2:17">
      <x:c r="B18" s="922" t="s">
        <x:v>958</x:v>
      </x:c>
      <x:c r="C18" s="923">
        <x:f>+C3-C13</x:f>
        <x:v>6528939.8599999994</x:v>
      </x:c>
      <x:c r="D18" s="924">
        <x:f t="shared" ref="D18" si="22">D3-D13</x:f>
        <x:v>2993562.6700000018</x:v>
      </x:c>
      <x:c r="E18" s="924">
        <x:f>E3-E13</x:f>
        <x:v>3886349.4900000058</x:v>
      </x:c>
      <x:c r="F18" s="924">
        <x:f t="shared" ref="F18:P18" si="23">F3-F13</x:f>
        <x:v>2642590.3699999973</x:v>
      </x:c>
      <x:c r="G18" s="924">
        <x:f t="shared" si="23"/>
        <x:v>0</x:v>
      </x:c>
      <x:c r="H18" s="924">
        <x:f t="shared" si="23"/>
        <x:v>0</x:v>
      </x:c>
      <x:c r="I18" s="924">
        <x:f t="shared" si="23"/>
        <x:v>0</x:v>
      </x:c>
      <x:c r="J18" s="924">
        <x:f t="shared" si="23"/>
        <x:v>0</x:v>
      </x:c>
      <x:c r="K18" s="924">
        <x:f t="shared" si="23"/>
        <x:v>0</x:v>
      </x:c>
      <x:c r="L18" s="924">
        <x:f t="shared" si="23"/>
        <x:v>0</x:v>
      </x:c>
      <x:c r="M18" s="924">
        <x:f t="shared" si="23"/>
        <x:v>0</x:v>
      </x:c>
      <x:c r="N18" s="924">
        <x:f t="shared" si="23"/>
        <x:v>0</x:v>
      </x:c>
      <x:c r="O18" s="924">
        <x:f t="shared" si="23"/>
        <x:v>0</x:v>
      </x:c>
      <x:c r="P18" s="924">
        <x:f t="shared" si="23"/>
        <x:v>0</x:v>
      </x:c>
    </x:row>
    <x:row r="19" spans="2:17">
      <x:c r="B19" s="925" t="s">
        <x:v>959</x:v>
      </x:c>
      <x:c r="C19" s="926">
        <x:f>+C18/C3</x:f>
        <x:v>0.14629343797280472</x:v>
      </x:c>
      <x:c r="D19" s="926">
        <x:f t="shared" ref="D19" si="24">+D18/D3</x:f>
        <x:v>0.11650966122021013</x:v>
      </x:c>
      <x:c r="E19" s="926">
        <x:f>+E18/E3</x:f>
        <x:v>0.16247424047576148</x:v>
      </x:c>
      <x:c r="F19" s="926">
        <x:f t="shared" ref="F19:P19" si="25">+F18/F3</x:f>
        <x:v>0.12760416539911887</x:v>
      </x:c>
      <x:c r="G19" s="926" t="e">
        <x:f t="shared" si="25"/>
        <x:v>#DIV/0!</x:v>
      </x:c>
      <x:c r="H19" s="926" t="e">
        <x:f t="shared" si="25"/>
        <x:v>#DIV/0!</x:v>
      </x:c>
      <x:c r="I19" s="926" t="e">
        <x:f t="shared" si="25"/>
        <x:v>#DIV/0!</x:v>
      </x:c>
      <x:c r="J19" s="926" t="e">
        <x:f t="shared" si="25"/>
        <x:v>#DIV/0!</x:v>
      </x:c>
      <x:c r="K19" s="926" t="e">
        <x:f t="shared" si="25"/>
        <x:v>#DIV/0!</x:v>
      </x:c>
      <x:c r="L19" s="926" t="e">
        <x:f t="shared" si="25"/>
        <x:v>#DIV/0!</x:v>
      </x:c>
      <x:c r="M19" s="926" t="e">
        <x:f t="shared" si="25"/>
        <x:v>#DIV/0!</x:v>
      </x:c>
      <x:c r="N19" s="926" t="e">
        <x:f t="shared" si="25"/>
        <x:v>#DIV/0!</x:v>
      </x:c>
      <x:c r="O19" s="926" t="e">
        <x:f t="shared" si="25"/>
        <x:v>#DIV/0!</x:v>
      </x:c>
      <x:c r="P19" s="926" t="e">
        <x:f t="shared" si="25"/>
        <x:v>#DIV/0!</x:v>
      </x:c>
    </x:row>
    <x:row r="20" spans="2:17">
      <x:c r="B20" s="918" t="s">
        <x:v>960</x:v>
      </x:c>
      <x:c r="C20" s="919">
        <x:f>SUM(E20:P20)</x:f>
        <x:v>3603378.2600000007</x:v>
      </x:c>
      <x:c r="D20" s="920">
        <x:f t="shared" ref="D20" si="26">SUM(D21:D47)</x:f>
        <x:v>3005587</x:v>
      </x:c>
      <x:c r="E20" s="920">
        <x:f>SUM(E21:E47)</x:f>
        <x:v>1868961.4400000004</x:v>
      </x:c>
      <x:c r="F20" s="920">
        <x:f t="shared" ref="F20:P20" si="27">SUM(F21:F47)</x:f>
        <x:v>1734416.82</x:v>
      </x:c>
      <x:c r="G20" s="920">
        <x:f t="shared" si="27"/>
        <x:v>0</x:v>
      </x:c>
      <x:c r="H20" s="920">
        <x:f t="shared" si="27"/>
        <x:v>0</x:v>
      </x:c>
      <x:c r="I20" s="920">
        <x:f t="shared" si="27"/>
        <x:v>0</x:v>
      </x:c>
      <x:c r="J20" s="920">
        <x:f t="shared" si="27"/>
        <x:v>0</x:v>
      </x:c>
      <x:c r="K20" s="920">
        <x:f t="shared" si="27"/>
        <x:v>0</x:v>
      </x:c>
      <x:c r="L20" s="920">
        <x:f t="shared" si="27"/>
        <x:v>0</x:v>
      </x:c>
      <x:c r="M20" s="920">
        <x:f t="shared" si="27"/>
        <x:v>0</x:v>
      </x:c>
      <x:c r="N20" s="920">
        <x:f t="shared" si="27"/>
        <x:v>0</x:v>
      </x:c>
      <x:c r="O20" s="920">
        <x:f t="shared" si="27"/>
        <x:v>0</x:v>
      </x:c>
      <x:c r="P20" s="920">
        <x:f t="shared" si="27"/>
        <x:v>0</x:v>
      </x:c>
    </x:row>
    <x:row r="21" spans="2:17">
      <x:c r="B21" s="927" t="s">
        <x:v>961</x:v>
      </x:c>
      <x:c r="C21" s="928">
        <x:f t="shared" ref="C21:C47" si="28">SUM(E21:P21)</x:f>
        <x:v>707191.1399999999</x:v>
      </x:c>
      <x:c r="D21" s="929">
        <x:f t="shared" ref="D21" si="29">D104+D179</x:f>
        <x:v>455188.93</x:v>
      </x:c>
      <x:c r="E21" s="929">
        <x:f t="shared" ref="E21:P36" si="30">E104+E179</x:f>
        <x:v>356491.85</x:v>
      </x:c>
      <x:c r="F21" s="929">
        <x:f t="shared" si="30"/>
        <x:v>350699.29</x:v>
      </x:c>
      <x:c r="G21" s="929">
        <x:f t="shared" si="30"/>
        <x:v>0</x:v>
      </x:c>
      <x:c r="H21" s="929">
        <x:f t="shared" si="30"/>
        <x:v>0</x:v>
      </x:c>
      <x:c r="I21" s="929">
        <x:f t="shared" si="30"/>
        <x:v>0</x:v>
      </x:c>
      <x:c r="J21" s="929">
        <x:f t="shared" si="30"/>
        <x:v>0</x:v>
      </x:c>
      <x:c r="K21" s="929">
        <x:f t="shared" si="30"/>
        <x:v>0</x:v>
      </x:c>
      <x:c r="L21" s="929">
        <x:f t="shared" si="30"/>
        <x:v>0</x:v>
      </x:c>
      <x:c r="M21" s="929">
        <x:f t="shared" si="30"/>
        <x:v>0</x:v>
      </x:c>
      <x:c r="N21" s="929">
        <x:f t="shared" si="30"/>
        <x:v>0</x:v>
      </x:c>
      <x:c r="O21" s="929">
        <x:f t="shared" si="30"/>
        <x:v>0</x:v>
      </x:c>
      <x:c r="P21" s="929">
        <x:f t="shared" si="30"/>
        <x:v>0</x:v>
      </x:c>
      <x:c r="Q21" s="930"/>
    </x:row>
    <x:row r="22" spans="2:17">
      <x:c r="B22" s="927" t="s">
        <x:v>962</x:v>
      </x:c>
      <x:c r="C22" s="928">
        <x:f t="shared" si="28"/>
        <x:v>310064.38</x:v>
      </x:c>
      <x:c r="D22" s="929">
        <x:f t="shared" ref="D22" si="31">D105+D180</x:f>
        <x:v>177065.75</x:v>
      </x:c>
      <x:c r="E22" s="929">
        <x:f t="shared" si="30"/>
        <x:v>204324.93</x:v>
      </x:c>
      <x:c r="F22" s="929">
        <x:f t="shared" si="30"/>
        <x:v>105739.45</x:v>
      </x:c>
      <x:c r="G22" s="929">
        <x:f t="shared" si="30"/>
        <x:v>0</x:v>
      </x:c>
      <x:c r="H22" s="929">
        <x:f t="shared" si="30"/>
        <x:v>0</x:v>
      </x:c>
      <x:c r="I22" s="929">
        <x:f t="shared" si="30"/>
        <x:v>0</x:v>
      </x:c>
      <x:c r="J22" s="929">
        <x:f t="shared" si="30"/>
        <x:v>0</x:v>
      </x:c>
      <x:c r="K22" s="929">
        <x:f t="shared" si="30"/>
        <x:v>0</x:v>
      </x:c>
      <x:c r="L22" s="929">
        <x:f t="shared" si="30"/>
        <x:v>0</x:v>
      </x:c>
      <x:c r="M22" s="929">
        <x:f t="shared" si="30"/>
        <x:v>0</x:v>
      </x:c>
      <x:c r="N22" s="929">
        <x:f t="shared" si="30"/>
        <x:v>0</x:v>
      </x:c>
      <x:c r="O22" s="929">
        <x:f t="shared" si="30"/>
        <x:v>0</x:v>
      </x:c>
      <x:c r="P22" s="929">
        <x:f t="shared" si="30"/>
        <x:v>0</x:v>
      </x:c>
    </x:row>
    <x:row r="23" spans="2:17">
      <x:c r="B23" s="927" t="s">
        <x:v>963</x:v>
      </x:c>
      <x:c r="C23" s="928">
        <x:f t="shared" si="28"/>
        <x:v>44351.119999999995</x:v>
      </x:c>
      <x:c r="D23" s="929">
        <x:f t="shared" ref="D23" si="32">D106+D181</x:f>
        <x:v>11187.54</x:v>
      </x:c>
      <x:c r="E23" s="929">
        <x:f t="shared" si="30"/>
        <x:v>18184.77</x:v>
      </x:c>
      <x:c r="F23" s="929">
        <x:f t="shared" si="30"/>
        <x:v>26166.35</x:v>
      </x:c>
      <x:c r="G23" s="929">
        <x:f t="shared" si="30"/>
        <x:v>0</x:v>
      </x:c>
      <x:c r="H23" s="929">
        <x:f t="shared" si="30"/>
        <x:v>0</x:v>
      </x:c>
      <x:c r="I23" s="929">
        <x:f t="shared" si="30"/>
        <x:v>0</x:v>
      </x:c>
      <x:c r="J23" s="929">
        <x:f t="shared" si="30"/>
        <x:v>0</x:v>
      </x:c>
      <x:c r="K23" s="929">
        <x:f t="shared" si="30"/>
        <x:v>0</x:v>
      </x:c>
      <x:c r="L23" s="929">
        <x:f t="shared" si="30"/>
        <x:v>0</x:v>
      </x:c>
      <x:c r="M23" s="929">
        <x:f t="shared" si="30"/>
        <x:v>0</x:v>
      </x:c>
      <x:c r="N23" s="929">
        <x:f t="shared" si="30"/>
        <x:v>0</x:v>
      </x:c>
      <x:c r="O23" s="929">
        <x:f t="shared" si="30"/>
        <x:v>0</x:v>
      </x:c>
      <x:c r="P23" s="929">
        <x:f t="shared" si="30"/>
        <x:v>0</x:v>
      </x:c>
    </x:row>
    <x:row r="24" spans="2:17" ht="20.25" customHeight="1">
      <x:c r="B24" s="927" t="s">
        <x:v>964</x:v>
      </x:c>
      <x:c r="C24" s="928">
        <x:f t="shared" si="28"/>
        <x:v>1601.15</x:v>
      </x:c>
      <x:c r="D24" s="929">
        <x:f t="shared" ref="D24" si="33">D107+D182</x:f>
        <x:v>770</x:v>
      </x:c>
      <x:c r="E24" s="929">
        <x:f t="shared" si="30"/>
        <x:v>366.15</x:v>
      </x:c>
      <x:c r="F24" s="929">
        <x:f t="shared" si="30"/>
        <x:v>1235</x:v>
      </x:c>
      <x:c r="G24" s="929">
        <x:f t="shared" si="30"/>
        <x:v>0</x:v>
      </x:c>
      <x:c r="H24" s="929">
        <x:f t="shared" si="30"/>
        <x:v>0</x:v>
      </x:c>
      <x:c r="I24" s="929">
        <x:f t="shared" si="30"/>
        <x:v>0</x:v>
      </x:c>
      <x:c r="J24" s="929">
        <x:f t="shared" si="30"/>
        <x:v>0</x:v>
      </x:c>
      <x:c r="K24" s="929">
        <x:f t="shared" si="30"/>
        <x:v>0</x:v>
      </x:c>
      <x:c r="L24" s="929">
        <x:f t="shared" si="30"/>
        <x:v>0</x:v>
      </x:c>
      <x:c r="M24" s="929">
        <x:f t="shared" si="30"/>
        <x:v>0</x:v>
      </x:c>
      <x:c r="N24" s="929">
        <x:f t="shared" si="30"/>
        <x:v>0</x:v>
      </x:c>
      <x:c r="O24" s="929">
        <x:f t="shared" si="30"/>
        <x:v>0</x:v>
      </x:c>
      <x:c r="P24" s="929">
        <x:f t="shared" si="30"/>
        <x:v>0</x:v>
      </x:c>
    </x:row>
    <x:row r="25" spans="2:17">
      <x:c r="B25" s="927" t="s">
        <x:v>965</x:v>
      </x:c>
      <x:c r="C25" s="928">
        <x:f t="shared" si="28"/>
        <x:v>15296.69</x:v>
      </x:c>
      <x:c r="D25" s="929">
        <x:f t="shared" ref="D25" si="34">D108+D183</x:f>
        <x:v>8847.5300000000007</x:v>
      </x:c>
      <x:c r="E25" s="929">
        <x:f t="shared" si="30"/>
        <x:v>8914.1</x:v>
      </x:c>
      <x:c r="F25" s="929">
        <x:f t="shared" si="30"/>
        <x:v>6382.59</x:v>
      </x:c>
      <x:c r="G25" s="929">
        <x:f t="shared" si="30"/>
        <x:v>0</x:v>
      </x:c>
      <x:c r="H25" s="929">
        <x:f t="shared" si="30"/>
        <x:v>0</x:v>
      </x:c>
      <x:c r="I25" s="929">
        <x:f t="shared" si="30"/>
        <x:v>0</x:v>
      </x:c>
      <x:c r="J25" s="929">
        <x:f t="shared" si="30"/>
        <x:v>0</x:v>
      </x:c>
      <x:c r="K25" s="929">
        <x:f t="shared" si="30"/>
        <x:v>0</x:v>
      </x:c>
      <x:c r="L25" s="929">
        <x:f t="shared" si="30"/>
        <x:v>0</x:v>
      </x:c>
      <x:c r="M25" s="929">
        <x:f t="shared" si="30"/>
        <x:v>0</x:v>
      </x:c>
      <x:c r="N25" s="929">
        <x:f t="shared" si="30"/>
        <x:v>0</x:v>
      </x:c>
      <x:c r="O25" s="929">
        <x:f t="shared" si="30"/>
        <x:v>0</x:v>
      </x:c>
      <x:c r="P25" s="929">
        <x:f t="shared" si="30"/>
        <x:v>0</x:v>
      </x:c>
    </x:row>
    <x:row r="26" spans="2:17">
      <x:c r="B26" s="927" t="s">
        <x:v>966</x:v>
      </x:c>
      <x:c r="C26" s="928">
        <x:f t="shared" si="28"/>
        <x:v>4134.5599999999995</x:v>
      </x:c>
      <x:c r="D26" s="929">
        <x:f t="shared" ref="D26" si="35">D109+D184</x:f>
        <x:v>2115.84</x:v>
      </x:c>
      <x:c r="E26" s="929">
        <x:f t="shared" si="30"/>
        <x:v>1868.59</x:v>
      </x:c>
      <x:c r="F26" s="929">
        <x:f t="shared" si="30"/>
        <x:v>2265.9699999999998</x:v>
      </x:c>
      <x:c r="G26" s="929">
        <x:f t="shared" si="30"/>
        <x:v>0</x:v>
      </x:c>
      <x:c r="H26" s="929">
        <x:f t="shared" si="30"/>
        <x:v>0</x:v>
      </x:c>
      <x:c r="I26" s="929">
        <x:f t="shared" si="30"/>
        <x:v>0</x:v>
      </x:c>
      <x:c r="J26" s="929">
        <x:f t="shared" si="30"/>
        <x:v>0</x:v>
      </x:c>
      <x:c r="K26" s="929">
        <x:f t="shared" si="30"/>
        <x:v>0</x:v>
      </x:c>
      <x:c r="L26" s="929">
        <x:f t="shared" si="30"/>
        <x:v>0</x:v>
      </x:c>
      <x:c r="M26" s="929">
        <x:f t="shared" si="30"/>
        <x:v>0</x:v>
      </x:c>
      <x:c r="N26" s="929">
        <x:f t="shared" si="30"/>
        <x:v>0</x:v>
      </x:c>
      <x:c r="O26" s="929">
        <x:f t="shared" si="30"/>
        <x:v>0</x:v>
      </x:c>
      <x:c r="P26" s="929">
        <x:f t="shared" si="30"/>
        <x:v>0</x:v>
      </x:c>
    </x:row>
    <x:row r="27" spans="2:17">
      <x:c r="B27" s="927" t="s">
        <x:v>967</x:v>
      </x:c>
      <x:c r="C27" s="928">
        <x:f t="shared" si="28"/>
        <x:v>1400</x:v>
      </x:c>
      <x:c r="D27" s="929">
        <x:f t="shared" ref="D27" si="36">D110+D185</x:f>
        <x:v>0</x:v>
      </x:c>
      <x:c r="E27" s="929">
        <x:f t="shared" si="30"/>
        <x:v>700</x:v>
      </x:c>
      <x:c r="F27" s="929">
        <x:f t="shared" si="30"/>
        <x:v>700</x:v>
      </x:c>
      <x:c r="G27" s="929">
        <x:f t="shared" si="30"/>
        <x:v>0</x:v>
      </x:c>
      <x:c r="H27" s="929">
        <x:f t="shared" si="30"/>
        <x:v>0</x:v>
      </x:c>
      <x:c r="I27" s="929">
        <x:f t="shared" si="30"/>
        <x:v>0</x:v>
      </x:c>
      <x:c r="J27" s="929">
        <x:f t="shared" si="30"/>
        <x:v>0</x:v>
      </x:c>
      <x:c r="K27" s="929">
        <x:f t="shared" si="30"/>
        <x:v>0</x:v>
      </x:c>
      <x:c r="L27" s="929">
        <x:f t="shared" si="30"/>
        <x:v>0</x:v>
      </x:c>
      <x:c r="M27" s="929">
        <x:f t="shared" si="30"/>
        <x:v>0</x:v>
      </x:c>
      <x:c r="N27" s="929">
        <x:f t="shared" si="30"/>
        <x:v>0</x:v>
      </x:c>
      <x:c r="O27" s="929">
        <x:f t="shared" si="30"/>
        <x:v>0</x:v>
      </x:c>
      <x:c r="P27" s="929">
        <x:f t="shared" si="30"/>
        <x:v>0</x:v>
      </x:c>
    </x:row>
    <x:row r="28" spans="2:17">
      <x:c r="B28" s="927" t="s">
        <x:v>968</x:v>
      </x:c>
      <x:c r="C28" s="928">
        <x:f t="shared" si="28"/>
        <x:v>185490.34</x:v>
      </x:c>
      <x:c r="D28" s="929">
        <x:f t="shared" ref="D28" si="37">D111+D186</x:f>
        <x:v>93365.94</x:v>
      </x:c>
      <x:c r="E28" s="929">
        <x:f t="shared" si="30"/>
        <x:v>92745.17</x:v>
      </x:c>
      <x:c r="F28" s="929">
        <x:f t="shared" si="30"/>
        <x:v>92745.17</x:v>
      </x:c>
      <x:c r="G28" s="929">
        <x:f t="shared" si="30"/>
        <x:v>0</x:v>
      </x:c>
      <x:c r="H28" s="929">
        <x:f t="shared" si="30"/>
        <x:v>0</x:v>
      </x:c>
      <x:c r="I28" s="929">
        <x:f t="shared" si="30"/>
        <x:v>0</x:v>
      </x:c>
      <x:c r="J28" s="929">
        <x:f t="shared" si="30"/>
        <x:v>0</x:v>
      </x:c>
      <x:c r="K28" s="929">
        <x:f t="shared" si="30"/>
        <x:v>0</x:v>
      </x:c>
      <x:c r="L28" s="929">
        <x:f t="shared" si="30"/>
        <x:v>0</x:v>
      </x:c>
      <x:c r="M28" s="929">
        <x:f t="shared" si="30"/>
        <x:v>0</x:v>
      </x:c>
      <x:c r="N28" s="929">
        <x:f t="shared" si="30"/>
        <x:v>0</x:v>
      </x:c>
      <x:c r="O28" s="929">
        <x:f t="shared" si="30"/>
        <x:v>0</x:v>
      </x:c>
      <x:c r="P28" s="929">
        <x:f t="shared" si="30"/>
        <x:v>0</x:v>
      </x:c>
      <x:c r="Q28" s="931"/>
    </x:row>
    <x:row r="29" spans="2:17">
      <x:c r="B29" s="927" t="s">
        <x:v>969</x:v>
      </x:c>
      <x:c r="C29" s="928">
        <x:f t="shared" si="28"/>
        <x:v>0</x:v>
      </x:c>
      <x:c r="D29" s="929">
        <x:f t="shared" ref="D29" si="38">D112+D187</x:f>
        <x:v>0</x:v>
      </x:c>
      <x:c r="E29" s="929">
        <x:f t="shared" si="30"/>
        <x:v>0</x:v>
      </x:c>
      <x:c r="F29" s="929">
        <x:f t="shared" si="30"/>
        <x:v>0</x:v>
      </x:c>
      <x:c r="G29" s="929">
        <x:f t="shared" si="30"/>
        <x:v>0</x:v>
      </x:c>
      <x:c r="H29" s="929">
        <x:f t="shared" si="30"/>
        <x:v>0</x:v>
      </x:c>
      <x:c r="I29" s="929">
        <x:f t="shared" si="30"/>
        <x:v>0</x:v>
      </x:c>
      <x:c r="J29" s="929">
        <x:f t="shared" si="30"/>
        <x:v>0</x:v>
      </x:c>
      <x:c r="K29" s="929">
        <x:f t="shared" si="30"/>
        <x:v>0</x:v>
      </x:c>
      <x:c r="L29" s="929">
        <x:f t="shared" si="30"/>
        <x:v>0</x:v>
      </x:c>
      <x:c r="M29" s="929">
        <x:f t="shared" si="30"/>
        <x:v>0</x:v>
      </x:c>
      <x:c r="N29" s="929">
        <x:f t="shared" si="30"/>
        <x:v>0</x:v>
      </x:c>
      <x:c r="O29" s="929">
        <x:f t="shared" si="30"/>
        <x:v>0</x:v>
      </x:c>
      <x:c r="P29" s="929">
        <x:f t="shared" si="30"/>
        <x:v>0</x:v>
      </x:c>
    </x:row>
    <x:row r="30" spans="2:17">
      <x:c r="B30" s="927" t="s">
        <x:v>970</x:v>
      </x:c>
      <x:c r="C30" s="932">
        <x:f t="shared" si="28"/>
        <x:v>139276.85</x:v>
      </x:c>
      <x:c r="D30" s="929">
        <x:f t="shared" ref="D30" si="39">D113+D188</x:f>
        <x:v>57783.33</x:v>
      </x:c>
      <x:c r="E30" s="929">
        <x:f t="shared" si="30"/>
        <x:v>45699.75</x:v>
      </x:c>
      <x:c r="F30" s="929">
        <x:f t="shared" si="30"/>
        <x:v>93577.1</x:v>
      </x:c>
      <x:c r="G30" s="929">
        <x:f t="shared" si="30"/>
        <x:v>0</x:v>
      </x:c>
      <x:c r="H30" s="929">
        <x:f t="shared" si="30"/>
        <x:v>0</x:v>
      </x:c>
      <x:c r="I30" s="929">
        <x:f t="shared" si="30"/>
        <x:v>0</x:v>
      </x:c>
      <x:c r="J30" s="929">
        <x:f t="shared" si="30"/>
        <x:v>0</x:v>
      </x:c>
      <x:c r="K30" s="929">
        <x:f t="shared" si="30"/>
        <x:v>0</x:v>
      </x:c>
      <x:c r="L30" s="929">
        <x:f t="shared" si="30"/>
        <x:v>0</x:v>
      </x:c>
      <x:c r="M30" s="929">
        <x:f t="shared" si="30"/>
        <x:v>0</x:v>
      </x:c>
      <x:c r="N30" s="929">
        <x:f t="shared" si="30"/>
        <x:v>0</x:v>
      </x:c>
      <x:c r="O30" s="929">
        <x:f t="shared" si="30"/>
        <x:v>0</x:v>
      </x:c>
      <x:c r="P30" s="929">
        <x:f t="shared" si="30"/>
        <x:v>0</x:v>
      </x:c>
    </x:row>
    <x:row r="31" spans="2:17">
      <x:c r="B31" s="927" t="s">
        <x:v>971</x:v>
      </x:c>
      <x:c r="C31" s="928">
        <x:f t="shared" si="28"/>
        <x:v>53168.33</x:v>
      </x:c>
      <x:c r="D31" s="929">
        <x:f t="shared" ref="D31" si="40">D114+D189</x:f>
        <x:v>26138.91</x:v>
      </x:c>
      <x:c r="E31" s="929">
        <x:f t="shared" si="30"/>
        <x:v>27342.49</x:v>
      </x:c>
      <x:c r="F31" s="929">
        <x:f t="shared" si="30"/>
        <x:v>25825.84</x:v>
      </x:c>
      <x:c r="G31" s="929">
        <x:f t="shared" si="30"/>
        <x:v>0</x:v>
      </x:c>
      <x:c r="H31" s="929">
        <x:f t="shared" si="30"/>
        <x:v>0</x:v>
      </x:c>
      <x:c r="I31" s="929">
        <x:f t="shared" si="30"/>
        <x:v>0</x:v>
      </x:c>
      <x:c r="J31" s="929">
        <x:f t="shared" si="30"/>
        <x:v>0</x:v>
      </x:c>
      <x:c r="K31" s="929">
        <x:f t="shared" si="30"/>
        <x:v>0</x:v>
      </x:c>
      <x:c r="L31" s="929">
        <x:f t="shared" si="30"/>
        <x:v>0</x:v>
      </x:c>
      <x:c r="M31" s="929">
        <x:f t="shared" si="30"/>
        <x:v>0</x:v>
      </x:c>
      <x:c r="N31" s="929">
        <x:f t="shared" si="30"/>
        <x:v>0</x:v>
      </x:c>
      <x:c r="O31" s="929">
        <x:f t="shared" si="30"/>
        <x:v>0</x:v>
      </x:c>
      <x:c r="P31" s="929">
        <x:f t="shared" si="30"/>
        <x:v>0</x:v>
      </x:c>
    </x:row>
    <x:row r="32" spans="2:17">
      <x:c r="B32" s="927" t="s">
        <x:v>972</x:v>
      </x:c>
      <x:c r="C32" s="928">
        <x:f t="shared" si="28"/>
        <x:v>63372.58</x:v>
      </x:c>
      <x:c r="D32" s="929">
        <x:f t="shared" ref="D32" si="41">D115+D190</x:f>
        <x:v>36611.24</x:v>
      </x:c>
      <x:c r="E32" s="929">
        <x:f t="shared" si="30"/>
        <x:v>31447.37</x:v>
      </x:c>
      <x:c r="F32" s="929">
        <x:f t="shared" si="30"/>
        <x:v>31925.21</x:v>
      </x:c>
      <x:c r="G32" s="929">
        <x:f t="shared" si="30"/>
        <x:v>0</x:v>
      </x:c>
      <x:c r="H32" s="929">
        <x:f t="shared" si="30"/>
        <x:v>0</x:v>
      </x:c>
      <x:c r="I32" s="929">
        <x:f t="shared" si="30"/>
        <x:v>0</x:v>
      </x:c>
      <x:c r="J32" s="929">
        <x:f t="shared" si="30"/>
        <x:v>0</x:v>
      </x:c>
      <x:c r="K32" s="929">
        <x:f t="shared" si="30"/>
        <x:v>0</x:v>
      </x:c>
      <x:c r="L32" s="929">
        <x:f t="shared" si="30"/>
        <x:v>0</x:v>
      </x:c>
      <x:c r="M32" s="929">
        <x:f t="shared" si="30"/>
        <x:v>0</x:v>
      </x:c>
      <x:c r="N32" s="929">
        <x:f t="shared" si="30"/>
        <x:v>0</x:v>
      </x:c>
      <x:c r="O32" s="929">
        <x:f t="shared" si="30"/>
        <x:v>0</x:v>
      </x:c>
      <x:c r="P32" s="929">
        <x:f t="shared" si="30"/>
        <x:v>0</x:v>
      </x:c>
    </x:row>
    <x:row r="33" spans="2:21">
      <x:c r="B33" s="927" t="s">
        <x:v>973</x:v>
      </x:c>
      <x:c r="C33" s="928">
        <x:f t="shared" si="28"/>
        <x:v>186214</x:v>
      </x:c>
      <x:c r="D33" s="929">
        <x:f t="shared" ref="D33" si="42">D116+D191</x:f>
        <x:v>94956.02</x:v>
      </x:c>
      <x:c r="E33" s="929">
        <x:f t="shared" si="30"/>
        <x:v>186214</x:v>
      </x:c>
      <x:c r="F33" s="929">
        <x:f t="shared" si="30"/>
        <x:v>0</x:v>
      </x:c>
      <x:c r="G33" s="929">
        <x:f t="shared" si="30"/>
        <x:v>0</x:v>
      </x:c>
      <x:c r="H33" s="929">
        <x:f t="shared" si="30"/>
        <x:v>0</x:v>
      </x:c>
      <x:c r="I33" s="929">
        <x:f t="shared" si="30"/>
        <x:v>0</x:v>
      </x:c>
      <x:c r="J33" s="929">
        <x:f t="shared" si="30"/>
        <x:v>0</x:v>
      </x:c>
      <x:c r="K33" s="929">
        <x:f t="shared" si="30"/>
        <x:v>0</x:v>
      </x:c>
      <x:c r="L33" s="929">
        <x:f t="shared" si="30"/>
        <x:v>0</x:v>
      </x:c>
      <x:c r="M33" s="929">
        <x:f t="shared" si="30"/>
        <x:v>0</x:v>
      </x:c>
      <x:c r="N33" s="929">
        <x:f t="shared" si="30"/>
        <x:v>0</x:v>
      </x:c>
      <x:c r="O33" s="929">
        <x:f t="shared" si="30"/>
        <x:v>0</x:v>
      </x:c>
      <x:c r="P33" s="929">
        <x:f t="shared" si="30"/>
        <x:v>0</x:v>
      </x:c>
    </x:row>
    <x:row r="34" spans="2:21">
      <x:c r="B34" s="927" t="s">
        <x:v>974</x:v>
      </x:c>
      <x:c r="C34" s="928">
        <x:f t="shared" si="28"/>
        <x:v>639740</x:v>
      </x:c>
      <x:c r="D34" s="929">
        <x:f t="shared" ref="D34" si="43">D117+D192</x:f>
        <x:v>324907.12</x:v>
      </x:c>
      <x:c r="E34" s="929">
        <x:f t="shared" si="30"/>
        <x:v>343959.92</x:v>
      </x:c>
      <x:c r="F34" s="929">
        <x:f t="shared" si="30"/>
        <x:v>295780.08</x:v>
      </x:c>
      <x:c r="G34" s="929">
        <x:f t="shared" si="30"/>
        <x:v>0</x:v>
      </x:c>
      <x:c r="H34" s="929">
        <x:f t="shared" si="30"/>
        <x:v>0</x:v>
      </x:c>
      <x:c r="I34" s="929">
        <x:f t="shared" si="30"/>
        <x:v>0</x:v>
      </x:c>
      <x:c r="J34" s="929">
        <x:f t="shared" si="30"/>
        <x:v>0</x:v>
      </x:c>
      <x:c r="K34" s="929">
        <x:f t="shared" si="30"/>
        <x:v>0</x:v>
      </x:c>
      <x:c r="L34" s="929">
        <x:f t="shared" si="30"/>
        <x:v>0</x:v>
      </x:c>
      <x:c r="M34" s="929">
        <x:f t="shared" si="30"/>
        <x:v>0</x:v>
      </x:c>
      <x:c r="N34" s="929">
        <x:f t="shared" si="30"/>
        <x:v>0</x:v>
      </x:c>
      <x:c r="O34" s="929">
        <x:f t="shared" si="30"/>
        <x:v>0</x:v>
      </x:c>
      <x:c r="P34" s="929">
        <x:f t="shared" si="30"/>
        <x:v>0</x:v>
      </x:c>
    </x:row>
    <x:row r="35" spans="2:21">
      <x:c r="B35" s="927" t="s">
        <x:v>975</x:v>
      </x:c>
      <x:c r="C35" s="928">
        <x:f t="shared" si="28"/>
        <x:v>9401.16</x:v>
      </x:c>
      <x:c r="D35" s="929">
        <x:f t="shared" ref="D35" si="44">D118+D193</x:f>
        <x:v>5700</x:v>
      </x:c>
      <x:c r="E35" s="929">
        <x:f t="shared" si="30"/>
        <x:v>6944.85</x:v>
      </x:c>
      <x:c r="F35" s="929">
        <x:f t="shared" si="30"/>
        <x:v>2456.31</x:v>
      </x:c>
      <x:c r="G35" s="929">
        <x:f t="shared" si="30"/>
        <x:v>0</x:v>
      </x:c>
      <x:c r="H35" s="929">
        <x:f t="shared" si="30"/>
        <x:v>0</x:v>
      </x:c>
      <x:c r="I35" s="929">
        <x:f t="shared" si="30"/>
        <x:v>0</x:v>
      </x:c>
      <x:c r="J35" s="929">
        <x:f t="shared" si="30"/>
        <x:v>0</x:v>
      </x:c>
      <x:c r="K35" s="929">
        <x:f t="shared" si="30"/>
        <x:v>0</x:v>
      </x:c>
      <x:c r="L35" s="929">
        <x:f t="shared" si="30"/>
        <x:v>0</x:v>
      </x:c>
      <x:c r="M35" s="929">
        <x:f t="shared" si="30"/>
        <x:v>0</x:v>
      </x:c>
      <x:c r="N35" s="929">
        <x:f t="shared" si="30"/>
        <x:v>0</x:v>
      </x:c>
      <x:c r="O35" s="929">
        <x:f t="shared" si="30"/>
        <x:v>0</x:v>
      </x:c>
      <x:c r="P35" s="929">
        <x:f t="shared" si="30"/>
        <x:v>0</x:v>
      </x:c>
    </x:row>
    <x:row r="36" spans="2:21">
      <x:c r="B36" s="927" t="s">
        <x:v>976</x:v>
      </x:c>
      <x:c r="C36" s="928">
        <x:f t="shared" si="28"/>
        <x:v>0</x:v>
      </x:c>
      <x:c r="D36" s="929">
        <x:f t="shared" ref="D36" si="45">D119+D194</x:f>
        <x:v>0</x:v>
      </x:c>
      <x:c r="E36" s="929">
        <x:f t="shared" si="30"/>
        <x:v>0</x:v>
      </x:c>
      <x:c r="F36" s="929">
        <x:f t="shared" si="30"/>
        <x:v>0</x:v>
      </x:c>
      <x:c r="G36" s="929">
        <x:f t="shared" si="30"/>
        <x:v>0</x:v>
      </x:c>
      <x:c r="H36" s="929">
        <x:f t="shared" si="30"/>
        <x:v>0</x:v>
      </x:c>
      <x:c r="I36" s="929">
        <x:f t="shared" si="30"/>
        <x:v>0</x:v>
      </x:c>
      <x:c r="J36" s="929">
        <x:f t="shared" si="30"/>
        <x:v>0</x:v>
      </x:c>
      <x:c r="K36" s="929">
        <x:f t="shared" si="30"/>
        <x:v>0</x:v>
      </x:c>
      <x:c r="L36" s="929">
        <x:f t="shared" si="30"/>
        <x:v>0</x:v>
      </x:c>
      <x:c r="M36" s="929">
        <x:f t="shared" si="30"/>
        <x:v>0</x:v>
      </x:c>
      <x:c r="N36" s="929">
        <x:f t="shared" si="30"/>
        <x:v>0</x:v>
      </x:c>
      <x:c r="O36" s="929">
        <x:f t="shared" si="30"/>
        <x:v>0</x:v>
      </x:c>
      <x:c r="P36" s="929">
        <x:f t="shared" si="30"/>
        <x:v>0</x:v>
      </x:c>
    </x:row>
    <x:row r="37" spans="2:21">
      <x:c r="B37" s="927" t="s">
        <x:v>977</x:v>
      </x:c>
      <x:c r="C37" s="928">
        <x:f t="shared" si="28"/>
        <x:v>0</x:v>
      </x:c>
      <x:c r="D37" s="929">
        <x:f t="shared" ref="D37" si="46">D120+D195</x:f>
        <x:v>0</x:v>
      </x:c>
      <x:c r="E37" s="929">
        <x:f t="shared" ref="E37:P47" si="47">E120+E195</x:f>
        <x:v>0</x:v>
      </x:c>
      <x:c r="F37" s="929">
        <x:f t="shared" si="47"/>
        <x:v>0</x:v>
      </x:c>
      <x:c r="G37" s="929">
        <x:f t="shared" si="47"/>
        <x:v>0</x:v>
      </x:c>
      <x:c r="H37" s="929">
        <x:f t="shared" si="47"/>
        <x:v>0</x:v>
      </x:c>
      <x:c r="I37" s="929">
        <x:f t="shared" si="47"/>
        <x:v>0</x:v>
      </x:c>
      <x:c r="J37" s="929">
        <x:f t="shared" si="47"/>
        <x:v>0</x:v>
      </x:c>
      <x:c r="K37" s="929">
        <x:f t="shared" si="47"/>
        <x:v>0</x:v>
      </x:c>
      <x:c r="L37" s="929">
        <x:f t="shared" si="47"/>
        <x:v>0</x:v>
      </x:c>
      <x:c r="M37" s="929">
        <x:f t="shared" si="47"/>
        <x:v>0</x:v>
      </x:c>
      <x:c r="N37" s="929">
        <x:f t="shared" si="47"/>
        <x:v>0</x:v>
      </x:c>
      <x:c r="O37" s="929">
        <x:f t="shared" si="47"/>
        <x:v>0</x:v>
      </x:c>
      <x:c r="P37" s="929">
        <x:f t="shared" si="47"/>
        <x:v>0</x:v>
      </x:c>
    </x:row>
    <x:row r="38" spans="2:21">
      <x:c r="B38" s="927" t="s">
        <x:v>978</x:v>
      </x:c>
      <x:c r="C38" s="928">
        <x:f t="shared" si="28"/>
        <x:v>0</x:v>
      </x:c>
      <x:c r="D38" s="929">
        <x:f t="shared" ref="D38" si="48">D121+D196</x:f>
        <x:v>0</x:v>
      </x:c>
      <x:c r="E38" s="929">
        <x:f t="shared" si="47"/>
        <x:v>0</x:v>
      </x:c>
      <x:c r="F38" s="929">
        <x:f t="shared" si="47"/>
        <x:v>0</x:v>
      </x:c>
      <x:c r="G38" s="929">
        <x:f t="shared" si="47"/>
        <x:v>0</x:v>
      </x:c>
      <x:c r="H38" s="929">
        <x:f t="shared" si="47"/>
        <x:v>0</x:v>
      </x:c>
      <x:c r="I38" s="929">
        <x:f t="shared" si="47"/>
        <x:v>0</x:v>
      </x:c>
      <x:c r="J38" s="929">
        <x:f t="shared" si="47"/>
        <x:v>0</x:v>
      </x:c>
      <x:c r="K38" s="929">
        <x:f t="shared" si="47"/>
        <x:v>0</x:v>
      </x:c>
      <x:c r="L38" s="929">
        <x:f t="shared" si="47"/>
        <x:v>0</x:v>
      </x:c>
      <x:c r="M38" s="929">
        <x:f t="shared" si="47"/>
        <x:v>0</x:v>
      </x:c>
      <x:c r="N38" s="929">
        <x:f t="shared" si="47"/>
        <x:v>0</x:v>
      </x:c>
      <x:c r="O38" s="929">
        <x:f t="shared" si="47"/>
        <x:v>0</x:v>
      </x:c>
      <x:c r="P38" s="929">
        <x:f t="shared" si="47"/>
        <x:v>0</x:v>
      </x:c>
    </x:row>
    <x:row r="39" spans="2:21">
      <x:c r="B39" s="927" t="s">
        <x:v>979</x:v>
      </x:c>
      <x:c r="C39" s="928">
        <x:f t="shared" si="28"/>
        <x:v>54583.61</x:v>
      </x:c>
      <x:c r="D39" s="929">
        <x:f t="shared" ref="D39" si="49">D122+D197</x:f>
        <x:v>24984.1</x:v>
      </x:c>
      <x:c r="E39" s="929">
        <x:f t="shared" si="47"/>
        <x:v>35614.800000000003</x:v>
      </x:c>
      <x:c r="F39" s="929">
        <x:f t="shared" si="47"/>
        <x:v>18968.810000000001</x:v>
      </x:c>
      <x:c r="G39" s="929">
        <x:f t="shared" si="47"/>
        <x:v>0</x:v>
      </x:c>
      <x:c r="H39" s="929">
        <x:f t="shared" si="47"/>
        <x:v>0</x:v>
      </x:c>
      <x:c r="I39" s="929">
        <x:f t="shared" si="47"/>
        <x:v>0</x:v>
      </x:c>
      <x:c r="J39" s="929">
        <x:f t="shared" si="47"/>
        <x:v>0</x:v>
      </x:c>
      <x:c r="K39" s="929">
        <x:f t="shared" si="47"/>
        <x:v>0</x:v>
      </x:c>
      <x:c r="L39" s="929">
        <x:f t="shared" si="47"/>
        <x:v>0</x:v>
      </x:c>
      <x:c r="M39" s="929">
        <x:f t="shared" si="47"/>
        <x:v>0</x:v>
      </x:c>
      <x:c r="N39" s="929">
        <x:f t="shared" si="47"/>
        <x:v>0</x:v>
      </x:c>
      <x:c r="O39" s="929">
        <x:f t="shared" si="47"/>
        <x:v>0</x:v>
      </x:c>
      <x:c r="P39" s="929">
        <x:f t="shared" si="47"/>
        <x:v>0</x:v>
      </x:c>
    </x:row>
    <x:row r="40" spans="2:21">
      <x:c r="B40" s="927" t="s">
        <x:v>980</x:v>
      </x:c>
      <x:c r="C40" s="928">
        <x:f t="shared" si="28"/>
        <x:v>1977.71</x:v>
      </x:c>
      <x:c r="D40" s="929">
        <x:f t="shared" ref="D40" si="50">D123+D198</x:f>
        <x:v>1205.1300000000001</x:v>
      </x:c>
      <x:c r="E40" s="929">
        <x:f t="shared" si="47"/>
        <x:v>1000.62</x:v>
      </x:c>
      <x:c r="F40" s="929">
        <x:f t="shared" si="47"/>
        <x:v>977.09</x:v>
      </x:c>
      <x:c r="G40" s="929">
        <x:f t="shared" si="47"/>
        <x:v>0</x:v>
      </x:c>
      <x:c r="H40" s="929">
        <x:f t="shared" si="47"/>
        <x:v>0</x:v>
      </x:c>
      <x:c r="I40" s="929">
        <x:f t="shared" si="47"/>
        <x:v>0</x:v>
      </x:c>
      <x:c r="J40" s="929">
        <x:f t="shared" si="47"/>
        <x:v>0</x:v>
      </x:c>
      <x:c r="K40" s="929">
        <x:f t="shared" si="47"/>
        <x:v>0</x:v>
      </x:c>
      <x:c r="L40" s="929">
        <x:f t="shared" si="47"/>
        <x:v>0</x:v>
      </x:c>
      <x:c r="M40" s="929">
        <x:f t="shared" si="47"/>
        <x:v>0</x:v>
      </x:c>
      <x:c r="N40" s="929">
        <x:f t="shared" si="47"/>
        <x:v>0</x:v>
      </x:c>
      <x:c r="O40" s="929">
        <x:f t="shared" si="47"/>
        <x:v>0</x:v>
      </x:c>
      <x:c r="P40" s="929">
        <x:f t="shared" si="47"/>
        <x:v>0</x:v>
      </x:c>
    </x:row>
    <x:row r="41" spans="2:21" ht="19.5" customHeight="1">
      <x:c r="B41" s="927" t="s">
        <x:v>981</x:v>
      </x:c>
      <x:c r="C41" s="928">
        <x:f t="shared" si="28"/>
        <x:v>289280.49</x:v>
      </x:c>
      <x:c r="D41" s="929">
        <x:f t="shared" ref="D41" si="51">D124+D199</x:f>
        <x:v>358813.34</x:v>
      </x:c>
      <x:c r="E41" s="929">
        <x:f t="shared" si="47"/>
        <x:v>36903.24</x:v>
      </x:c>
      <x:c r="F41" s="929">
        <x:f t="shared" si="47"/>
        <x:v>252377.25</x:v>
      </x:c>
      <x:c r="G41" s="929">
        <x:f t="shared" si="47"/>
        <x:v>0</x:v>
      </x:c>
      <x:c r="H41" s="929">
        <x:f t="shared" si="47"/>
        <x:v>0</x:v>
      </x:c>
      <x:c r="I41" s="929">
        <x:f t="shared" si="47"/>
        <x:v>0</x:v>
      </x:c>
      <x:c r="J41" s="929">
        <x:f t="shared" si="47"/>
        <x:v>0</x:v>
      </x:c>
      <x:c r="K41" s="929">
        <x:f t="shared" si="47"/>
        <x:v>0</x:v>
      </x:c>
      <x:c r="L41" s="929">
        <x:f t="shared" si="47"/>
        <x:v>0</x:v>
      </x:c>
      <x:c r="M41" s="929">
        <x:f t="shared" si="47"/>
        <x:v>0</x:v>
      </x:c>
      <x:c r="N41" s="929">
        <x:f t="shared" si="47"/>
        <x:v>0</x:v>
      </x:c>
      <x:c r="O41" s="929">
        <x:f t="shared" si="47"/>
        <x:v>0</x:v>
      </x:c>
      <x:c r="P41" s="929">
        <x:f t="shared" si="47"/>
        <x:v>0</x:v>
      </x:c>
    </x:row>
    <x:row r="42" spans="2:21">
      <x:c r="B42" s="927" t="s">
        <x:v>982</x:v>
      </x:c>
      <x:c r="C42" s="928">
        <x:f t="shared" si="28"/>
        <x:v>0</x:v>
      </x:c>
      <x:c r="D42" s="929">
        <x:f t="shared" ref="D42" si="52">D125+D200</x:f>
        <x:v>0</x:v>
      </x:c>
      <x:c r="E42" s="929">
        <x:f t="shared" si="47"/>
        <x:v>0</x:v>
      </x:c>
      <x:c r="F42" s="929">
        <x:f t="shared" si="47"/>
        <x:v>0</x:v>
      </x:c>
      <x:c r="G42" s="929">
        <x:f t="shared" si="47"/>
        <x:v>0</x:v>
      </x:c>
      <x:c r="H42" s="929">
        <x:f t="shared" si="47"/>
        <x:v>0</x:v>
      </x:c>
      <x:c r="I42" s="929">
        <x:f t="shared" si="47"/>
        <x:v>0</x:v>
      </x:c>
      <x:c r="J42" s="929">
        <x:f t="shared" si="47"/>
        <x:v>0</x:v>
      </x:c>
      <x:c r="K42" s="929">
        <x:f t="shared" si="47"/>
        <x:v>0</x:v>
      </x:c>
      <x:c r="L42" s="929">
        <x:f t="shared" si="47"/>
        <x:v>0</x:v>
      </x:c>
      <x:c r="M42" s="929">
        <x:f t="shared" si="47"/>
        <x:v>0</x:v>
      </x:c>
      <x:c r="N42" s="929">
        <x:f t="shared" si="47"/>
        <x:v>0</x:v>
      </x:c>
      <x:c r="O42" s="929">
        <x:f t="shared" si="47"/>
        <x:v>0</x:v>
      </x:c>
      <x:c r="P42" s="929">
        <x:f t="shared" si="47"/>
        <x:v>0</x:v>
      </x:c>
    </x:row>
    <x:row r="43" spans="2:21">
      <x:c r="B43" s="927" t="s">
        <x:v>983</x:v>
      </x:c>
      <x:c r="C43" s="928">
        <x:f t="shared" si="28"/>
        <x:v>891834.14999999991</x:v>
      </x:c>
      <x:c r="D43" s="929">
        <x:f t="shared" ref="D43" si="53">D126+D201</x:f>
        <x:v>1325946.2799999998</x:v>
      </x:c>
      <x:c r="E43" s="929">
        <x:f t="shared" si="47"/>
        <x:v>465238.83999999997</x:v>
      </x:c>
      <x:c r="F43" s="929">
        <x:f t="shared" si="47"/>
        <x:v>426595.31</x:v>
      </x:c>
      <x:c r="G43" s="929">
        <x:f t="shared" si="47"/>
        <x:v>0</x:v>
      </x:c>
      <x:c r="H43" s="929">
        <x:f t="shared" si="47"/>
        <x:v>0</x:v>
      </x:c>
      <x:c r="I43" s="929">
        <x:f t="shared" si="47"/>
        <x:v>0</x:v>
      </x:c>
      <x:c r="J43" s="929">
        <x:f t="shared" si="47"/>
        <x:v>0</x:v>
      </x:c>
      <x:c r="K43" s="929">
        <x:f t="shared" si="47"/>
        <x:v>0</x:v>
      </x:c>
      <x:c r="L43" s="929">
        <x:f t="shared" si="47"/>
        <x:v>0</x:v>
      </x:c>
      <x:c r="M43" s="929">
        <x:f t="shared" si="47"/>
        <x:v>0</x:v>
      </x:c>
      <x:c r="N43" s="929">
        <x:f t="shared" si="47"/>
        <x:v>0</x:v>
      </x:c>
      <x:c r="O43" s="929">
        <x:f t="shared" si="47"/>
        <x:v>0</x:v>
      </x:c>
      <x:c r="P43" s="929">
        <x:f t="shared" si="47"/>
        <x:v>0</x:v>
      </x:c>
    </x:row>
    <x:row r="44" spans="2:21">
      <x:c r="B44" s="927" t="s">
        <x:v>984</x:v>
      </x:c>
      <x:c r="C44" s="928">
        <x:f t="shared" si="28"/>
        <x:v>0</x:v>
      </x:c>
      <x:c r="D44" s="929">
        <x:f t="shared" ref="D44" si="54">D127+D202</x:f>
        <x:v>0</x:v>
      </x:c>
      <x:c r="E44" s="929">
        <x:f t="shared" si="47"/>
        <x:v>0</x:v>
      </x:c>
      <x:c r="F44" s="929">
        <x:f t="shared" si="47"/>
        <x:v>0</x:v>
      </x:c>
      <x:c r="G44" s="929">
        <x:f t="shared" si="47"/>
        <x:v>0</x:v>
      </x:c>
      <x:c r="H44" s="929">
        <x:f t="shared" si="47"/>
        <x:v>0</x:v>
      </x:c>
      <x:c r="I44" s="929">
        <x:f t="shared" si="47"/>
        <x:v>0</x:v>
      </x:c>
      <x:c r="J44" s="929">
        <x:f t="shared" si="47"/>
        <x:v>0</x:v>
      </x:c>
      <x:c r="K44" s="929">
        <x:f t="shared" si="47"/>
        <x:v>0</x:v>
      </x:c>
      <x:c r="L44" s="929">
        <x:f t="shared" si="47"/>
        <x:v>0</x:v>
      </x:c>
      <x:c r="M44" s="929">
        <x:f t="shared" si="47"/>
        <x:v>0</x:v>
      </x:c>
      <x:c r="N44" s="929">
        <x:f t="shared" si="47"/>
        <x:v>0</x:v>
      </x:c>
      <x:c r="O44" s="929">
        <x:f t="shared" si="47"/>
        <x:v>0</x:v>
      </x:c>
      <x:c r="P44" s="929">
        <x:f t="shared" si="47"/>
        <x:v>0</x:v>
      </x:c>
    </x:row>
    <x:row r="45" spans="2:21">
      <x:c r="B45" s="927" t="s">
        <x:v>985</x:v>
      </x:c>
      <x:c r="C45" s="928">
        <x:f t="shared" si="28"/>
        <x:v>0</x:v>
      </x:c>
      <x:c r="D45" s="929">
        <x:f t="shared" ref="D45" si="55">D128+D203</x:f>
        <x:v>0</x:v>
      </x:c>
      <x:c r="E45" s="929">
        <x:f t="shared" si="47"/>
        <x:v>0</x:v>
      </x:c>
      <x:c r="F45" s="929">
        <x:f t="shared" si="47"/>
        <x:v>0</x:v>
      </x:c>
      <x:c r="G45" s="929">
        <x:f t="shared" si="47"/>
        <x:v>0</x:v>
      </x:c>
      <x:c r="H45" s="929">
        <x:f t="shared" si="47"/>
        <x:v>0</x:v>
      </x:c>
      <x:c r="I45" s="929">
        <x:f t="shared" si="47"/>
        <x:v>0</x:v>
      </x:c>
      <x:c r="J45" s="929">
        <x:f t="shared" si="47"/>
        <x:v>0</x:v>
      </x:c>
      <x:c r="K45" s="929">
        <x:f t="shared" si="47"/>
        <x:v>0</x:v>
      </x:c>
      <x:c r="L45" s="929">
        <x:f t="shared" si="47"/>
        <x:v>0</x:v>
      </x:c>
      <x:c r="M45" s="929">
        <x:f t="shared" si="47"/>
        <x:v>0</x:v>
      </x:c>
      <x:c r="N45" s="929">
        <x:f t="shared" si="47"/>
        <x:v>0</x:v>
      </x:c>
      <x:c r="O45" s="929">
        <x:f t="shared" si="47"/>
        <x:v>0</x:v>
      </x:c>
      <x:c r="P45" s="929">
        <x:f t="shared" si="47"/>
        <x:v>0</x:v>
      </x:c>
    </x:row>
    <x:row r="46" spans="2:21">
      <x:c r="B46" s="927" t="s">
        <x:v>986</x:v>
      </x:c>
      <x:c r="C46" s="928">
        <x:f t="shared" si="28"/>
        <x:v>0</x:v>
      </x:c>
      <x:c r="D46" s="929">
        <x:f t="shared" ref="D46" si="56">D129+D204</x:f>
        <x:v>0</x:v>
      </x:c>
      <x:c r="E46" s="929">
        <x:f t="shared" si="47"/>
        <x:v>0</x:v>
      </x:c>
      <x:c r="F46" s="929">
        <x:f t="shared" si="47"/>
        <x:v>0</x:v>
      </x:c>
      <x:c r="G46" s="929">
        <x:f t="shared" si="47"/>
        <x:v>0</x:v>
      </x:c>
      <x:c r="H46" s="929">
        <x:f t="shared" si="47"/>
        <x:v>0</x:v>
      </x:c>
      <x:c r="I46" s="929">
        <x:f t="shared" si="47"/>
        <x:v>0</x:v>
      </x:c>
      <x:c r="J46" s="929">
        <x:f t="shared" si="47"/>
        <x:v>0</x:v>
      </x:c>
      <x:c r="K46" s="929">
        <x:f t="shared" si="47"/>
        <x:v>0</x:v>
      </x:c>
      <x:c r="L46" s="929">
        <x:f t="shared" si="47"/>
        <x:v>0</x:v>
      </x:c>
      <x:c r="M46" s="929">
        <x:f t="shared" si="47"/>
        <x:v>0</x:v>
      </x:c>
      <x:c r="N46" s="929">
        <x:f t="shared" si="47"/>
        <x:v>0</x:v>
      </x:c>
      <x:c r="O46" s="929">
        <x:f t="shared" si="47"/>
        <x:v>0</x:v>
      </x:c>
      <x:c r="P46" s="929">
        <x:f t="shared" si="47"/>
        <x:v>0</x:v>
      </x:c>
    </x:row>
    <x:row r="47" spans="2:21">
      <x:c r="B47" s="927" t="s">
        <x:v>987</x:v>
      </x:c>
      <x:c r="C47" s="928">
        <x:f t="shared" si="28"/>
        <x:v>5000</x:v>
      </x:c>
      <x:c r="D47" s="929">
        <x:f t="shared" ref="D47" si="57">D130+D205</x:f>
        <x:v>0</x:v>
      </x:c>
      <x:c r="E47" s="929">
        <x:f t="shared" si="47"/>
        <x:v>5000</x:v>
      </x:c>
      <x:c r="F47" s="929">
        <x:f t="shared" si="47"/>
        <x:v>0</x:v>
      </x:c>
      <x:c r="G47" s="929">
        <x:f t="shared" si="47"/>
        <x:v>0</x:v>
      </x:c>
      <x:c r="H47" s="929">
        <x:f t="shared" si="47"/>
        <x:v>0</x:v>
      </x:c>
      <x:c r="I47" s="929">
        <x:f t="shared" si="47"/>
        <x:v>0</x:v>
      </x:c>
      <x:c r="J47" s="929">
        <x:f t="shared" si="47"/>
        <x:v>0</x:v>
      </x:c>
      <x:c r="K47" s="929">
        <x:f t="shared" si="47"/>
        <x:v>0</x:v>
      </x:c>
      <x:c r="L47" s="929">
        <x:f t="shared" si="47"/>
        <x:v>0</x:v>
      </x:c>
      <x:c r="M47" s="929">
        <x:f t="shared" si="47"/>
        <x:v>0</x:v>
      </x:c>
      <x:c r="N47" s="929">
        <x:f t="shared" si="47"/>
        <x:v>0</x:v>
      </x:c>
      <x:c r="O47" s="929">
        <x:f t="shared" si="47"/>
        <x:v>0</x:v>
      </x:c>
      <x:c r="P47" s="929">
        <x:f t="shared" si="47"/>
        <x:v>0</x:v>
      </x:c>
      <x:c r="R47" s="933"/>
      <x:c r="U47" s="933"/>
    </x:row>
    <x:row r="48" spans="2:21">
      <x:c r="B48" s="911" t="s">
        <x:v>988</x:v>
      </x:c>
      <x:c r="C48" s="912">
        <x:f>SUM(E48:P48)</x:f>
        <x:v>2925561.6000000024</x:v>
      </x:c>
      <x:c r="D48" s="913">
        <x:f t="shared" ref="D48" si="58">D3-D13-D20</x:f>
        <x:v>-12024.329999998212</x:v>
      </x:c>
      <x:c r="E48" s="913">
        <x:f>E3-E13-E20</x:f>
        <x:v>2017388.0500000054</x:v>
      </x:c>
      <x:c r="F48" s="913">
        <x:f t="shared" ref="F48:P48" si="59">F3-F13-F20</x:f>
        <x:v>908173.54999999725</x:v>
      </x:c>
      <x:c r="G48" s="913">
        <x:f t="shared" si="59"/>
        <x:v>0</x:v>
      </x:c>
      <x:c r="H48" s="913">
        <x:f t="shared" si="59"/>
        <x:v>0</x:v>
      </x:c>
      <x:c r="I48" s="913">
        <x:f t="shared" si="59"/>
        <x:v>0</x:v>
      </x:c>
      <x:c r="J48" s="913">
        <x:f t="shared" si="59"/>
        <x:v>0</x:v>
      </x:c>
      <x:c r="K48" s="913">
        <x:f t="shared" si="59"/>
        <x:v>0</x:v>
      </x:c>
      <x:c r="L48" s="913">
        <x:f t="shared" si="59"/>
        <x:v>0</x:v>
      </x:c>
      <x:c r="M48" s="913">
        <x:f t="shared" si="59"/>
        <x:v>0</x:v>
      </x:c>
      <x:c r="N48" s="913">
        <x:f t="shared" si="59"/>
        <x:v>0</x:v>
      </x:c>
      <x:c r="O48" s="913">
        <x:f t="shared" si="59"/>
        <x:v>0</x:v>
      </x:c>
      <x:c r="P48" s="913">
        <x:f t="shared" si="59"/>
        <x:v>0</x:v>
      </x:c>
      <x:c r="Q48" s="914"/>
      <x:c r="R48" s="871"/>
    </x:row>
    <x:row r="49" spans="2:16">
      <x:c r="B49" s="934" t="s">
        <x:v>989</x:v>
      </x:c>
      <x:c r="C49" s="935">
        <x:f>+C48/C3</x:f>
        <x:v>6.555282689726287E-2</x:v>
      </x:c>
      <x:c r="D49" s="935">
        <x:f t="shared" ref="D49" si="60">+D48/D3</x:f>
        <x:v>-4.6798773539616595E-4</x:v>
      </x:c>
      <x:c r="E49" s="935">
        <x:f>+E48/E3</x:f>
        <x:v>8.4339710572099866E-2</x:v>
      </x:c>
      <x:c r="F49" s="935">
        <x:f t="shared" ref="F49:P49" si="61">+F48/F3</x:f>
        <x:v>4.3853458788357239E-2</x:v>
      </x:c>
      <x:c r="G49" s="935" t="e">
        <x:f t="shared" si="61"/>
        <x:v>#DIV/0!</x:v>
      </x:c>
      <x:c r="H49" s="935" t="e">
        <x:f t="shared" si="61"/>
        <x:v>#DIV/0!</x:v>
      </x:c>
      <x:c r="I49" s="936" t="e">
        <x:f t="shared" si="61"/>
        <x:v>#DIV/0!</x:v>
      </x:c>
      <x:c r="J49" s="935" t="e">
        <x:f t="shared" si="61"/>
        <x:v>#DIV/0!</x:v>
      </x:c>
      <x:c r="K49" s="935" t="e">
        <x:f t="shared" si="61"/>
        <x:v>#DIV/0!</x:v>
      </x:c>
      <x:c r="L49" s="935" t="e">
        <x:f t="shared" si="61"/>
        <x:v>#DIV/0!</x:v>
      </x:c>
      <x:c r="M49" s="935" t="e">
        <x:f t="shared" si="61"/>
        <x:v>#DIV/0!</x:v>
      </x:c>
      <x:c r="N49" s="935" t="e">
        <x:f t="shared" si="61"/>
        <x:v>#DIV/0!</x:v>
      </x:c>
      <x:c r="O49" s="935" t="e">
        <x:f t="shared" si="61"/>
        <x:v>#DIV/0!</x:v>
      </x:c>
      <x:c r="P49" s="935" t="e">
        <x:f t="shared" si="61"/>
        <x:v>#DIV/0!</x:v>
      </x:c>
    </x:row>
    <x:row r="50" spans="2:16">
      <x:c r="B50" s="937" t="s">
        <x:v>990</x:v>
      </x:c>
      <x:c r="C50" s="938">
        <x:f t="shared" ref="C50:C74" si="62">SUM(E50:P50)</x:f>
        <x:v>759159.78999999992</x:v>
      </x:c>
      <x:c r="D50" s="939">
        <x:f t="shared" ref="D50" si="63">SUM(D51:D57)</x:f>
        <x:v>2489457.7599999998</x:v>
      </x:c>
      <x:c r="E50" s="939">
        <x:f>SUM(E51:E57)</x:f>
        <x:v>364965.92</x:v>
      </x:c>
      <x:c r="F50" s="939">
        <x:f t="shared" ref="F50:P50" si="64">SUM(F51:F57)</x:f>
        <x:v>394193.86999999994</x:v>
      </x:c>
      <x:c r="G50" s="939">
        <x:f t="shared" si="64"/>
        <x:v>0</x:v>
      </x:c>
      <x:c r="H50" s="939">
        <x:f t="shared" si="64"/>
        <x:v>0</x:v>
      </x:c>
      <x:c r="I50" s="939">
        <x:f t="shared" si="64"/>
        <x:v>0</x:v>
      </x:c>
      <x:c r="J50" s="939">
        <x:f t="shared" si="64"/>
        <x:v>0</x:v>
      </x:c>
      <x:c r="K50" s="939">
        <x:f t="shared" si="64"/>
        <x:v>0</x:v>
      </x:c>
      <x:c r="L50" s="939">
        <x:f t="shared" si="64"/>
        <x:v>0</x:v>
      </x:c>
      <x:c r="M50" s="939">
        <x:f t="shared" si="64"/>
        <x:v>0</x:v>
      </x:c>
      <x:c r="N50" s="939">
        <x:f t="shared" si="64"/>
        <x:v>0</x:v>
      </x:c>
      <x:c r="O50" s="939">
        <x:f t="shared" si="64"/>
        <x:v>0</x:v>
      </x:c>
      <x:c r="P50" s="939">
        <x:f t="shared" si="64"/>
        <x:v>0</x:v>
      </x:c>
    </x:row>
    <x:row r="51" spans="2:16">
      <x:c r="B51" s="927" t="s">
        <x:v>991</x:v>
      </x:c>
      <x:c r="C51" s="928">
        <x:f t="shared" si="62"/>
        <x:v>0</x:v>
      </x:c>
      <x:c r="D51" s="929">
        <x:f t="shared" ref="D51" si="65">D134+D210</x:f>
        <x:v>0</x:v>
      </x:c>
      <x:c r="E51" s="929">
        <x:f>E134+E210</x:f>
        <x:v>0</x:v>
      </x:c>
      <x:c r="F51" s="929">
        <x:f t="shared" ref="F51:P52" si="66">F134+F210</x:f>
        <x:v>0</x:v>
      </x:c>
      <x:c r="G51" s="929">
        <x:f t="shared" si="66"/>
        <x:v>0</x:v>
      </x:c>
      <x:c r="H51" s="929">
        <x:f t="shared" si="66"/>
        <x:v>0</x:v>
      </x:c>
      <x:c r="I51" s="929">
        <x:f t="shared" si="66"/>
        <x:v>0</x:v>
      </x:c>
      <x:c r="J51" s="929">
        <x:f t="shared" si="66"/>
        <x:v>0</x:v>
      </x:c>
      <x:c r="K51" s="929">
        <x:f t="shared" si="66"/>
        <x:v>0</x:v>
      </x:c>
      <x:c r="L51" s="929">
        <x:f t="shared" si="66"/>
        <x:v>0</x:v>
      </x:c>
      <x:c r="M51" s="929">
        <x:f t="shared" si="66"/>
        <x:v>0</x:v>
      </x:c>
      <x:c r="N51" s="929">
        <x:f t="shared" si="66"/>
        <x:v>0</x:v>
      </x:c>
      <x:c r="O51" s="929">
        <x:f t="shared" si="66"/>
        <x:v>0</x:v>
      </x:c>
      <x:c r="P51" s="929">
        <x:f t="shared" si="66"/>
        <x:v>0</x:v>
      </x:c>
    </x:row>
    <x:row r="52" spans="2:16">
      <x:c r="B52" s="927" t="s">
        <x:v>992</x:v>
      </x:c>
      <x:c r="C52" s="928">
        <x:f t="shared" si="62"/>
        <x:v>674695.99</x:v>
      </x:c>
      <x:c r="D52" s="929">
        <x:f t="shared" ref="D52" si="67">D135+D211</x:f>
        <x:v>1839249.5599999998</x:v>
      </x:c>
      <x:c r="E52" s="929">
        <x:f>E135+E211</x:f>
        <x:v>327515.19</x:v>
      </x:c>
      <x:c r="F52" s="929">
        <x:f t="shared" si="66"/>
        <x:v>347180.79999999993</x:v>
      </x:c>
      <x:c r="G52" s="929">
        <x:f t="shared" si="66"/>
        <x:v>0</x:v>
      </x:c>
      <x:c r="H52" s="929">
        <x:f t="shared" si="66"/>
        <x:v>0</x:v>
      </x:c>
      <x:c r="I52" s="929">
        <x:f t="shared" si="66"/>
        <x:v>0</x:v>
      </x:c>
      <x:c r="J52" s="929">
        <x:f t="shared" si="66"/>
        <x:v>0</x:v>
      </x:c>
      <x:c r="K52" s="929">
        <x:f t="shared" si="66"/>
        <x:v>0</x:v>
      </x:c>
      <x:c r="L52" s="929">
        <x:f t="shared" si="66"/>
        <x:v>0</x:v>
      </x:c>
      <x:c r="M52" s="929">
        <x:f t="shared" si="66"/>
        <x:v>0</x:v>
      </x:c>
      <x:c r="N52" s="929">
        <x:f t="shared" si="66"/>
        <x:v>0</x:v>
      </x:c>
      <x:c r="O52" s="929">
        <x:f t="shared" si="66"/>
        <x:v>0</x:v>
      </x:c>
      <x:c r="P52" s="929">
        <x:f t="shared" si="66"/>
        <x:v>0</x:v>
      </x:c>
    </x:row>
    <x:row r="53" spans="2:16">
      <x:c r="B53" s="927" t="s">
        <x:v>993</x:v>
      </x:c>
      <x:c r="C53" s="928">
        <x:f t="shared" si="62"/>
        <x:v>0</x:v>
      </x:c>
      <x:c r="D53" s="929">
        <x:f t="shared" ref="D53" si="68">D136+D212</x:f>
        <x:v>0</x:v>
      </x:c>
      <x:c r="E53" s="929">
        <x:f t="shared" ref="E53:P57" si="69">E136+E212</x:f>
        <x:v>0</x:v>
      </x:c>
      <x:c r="F53" s="929">
        <x:f t="shared" si="69"/>
        <x:v>0</x:v>
      </x:c>
      <x:c r="G53" s="929">
        <x:f t="shared" si="69"/>
        <x:v>0</x:v>
      </x:c>
      <x:c r="H53" s="929">
        <x:f t="shared" si="69"/>
        <x:v>0</x:v>
      </x:c>
      <x:c r="I53" s="929">
        <x:f t="shared" si="69"/>
        <x:v>0</x:v>
      </x:c>
      <x:c r="J53" s="929">
        <x:f t="shared" si="69"/>
        <x:v>0</x:v>
      </x:c>
      <x:c r="K53" s="929">
        <x:f t="shared" si="69"/>
        <x:v>0</x:v>
      </x:c>
      <x:c r="L53" s="929">
        <x:f t="shared" si="69"/>
        <x:v>0</x:v>
      </x:c>
      <x:c r="M53" s="929">
        <x:f t="shared" si="69"/>
        <x:v>0</x:v>
      </x:c>
      <x:c r="N53" s="929">
        <x:f t="shared" si="69"/>
        <x:v>0</x:v>
      </x:c>
      <x:c r="O53" s="929">
        <x:f t="shared" si="69"/>
        <x:v>0</x:v>
      </x:c>
      <x:c r="P53" s="929">
        <x:f t="shared" si="69"/>
        <x:v>0</x:v>
      </x:c>
    </x:row>
    <x:row r="54" spans="2:16">
      <x:c r="B54" s="927" t="s">
        <x:v>994</x:v>
      </x:c>
      <x:c r="C54" s="928">
        <x:f t="shared" si="62"/>
        <x:v>0</x:v>
      </x:c>
      <x:c r="D54" s="929">
        <x:f t="shared" ref="D54" si="70">D137+D213</x:f>
        <x:v>0</x:v>
      </x:c>
      <x:c r="E54" s="929">
        <x:f t="shared" si="69"/>
        <x:v>0</x:v>
      </x:c>
      <x:c r="F54" s="929">
        <x:f t="shared" si="69"/>
        <x:v>0</x:v>
      </x:c>
      <x:c r="G54" s="929">
        <x:f t="shared" si="69"/>
        <x:v>0</x:v>
      </x:c>
      <x:c r="H54" s="929">
        <x:f t="shared" si="69"/>
        <x:v>0</x:v>
      </x:c>
      <x:c r="I54" s="929">
        <x:f t="shared" si="69"/>
        <x:v>0</x:v>
      </x:c>
      <x:c r="J54" s="929">
        <x:f t="shared" si="69"/>
        <x:v>0</x:v>
      </x:c>
      <x:c r="K54" s="929">
        <x:f t="shared" si="69"/>
        <x:v>0</x:v>
      </x:c>
      <x:c r="L54" s="929">
        <x:f t="shared" si="69"/>
        <x:v>0</x:v>
      </x:c>
      <x:c r="M54" s="929">
        <x:f t="shared" si="69"/>
        <x:v>0</x:v>
      </x:c>
      <x:c r="N54" s="929">
        <x:f t="shared" si="69"/>
        <x:v>0</x:v>
      </x:c>
      <x:c r="O54" s="929">
        <x:f t="shared" si="69"/>
        <x:v>0</x:v>
      </x:c>
      <x:c r="P54" s="929">
        <x:f t="shared" si="69"/>
        <x:v>0</x:v>
      </x:c>
    </x:row>
    <x:row r="55" spans="2:16">
      <x:c r="B55" s="927" t="s">
        <x:v>995</x:v>
      </x:c>
      <x:c r="C55" s="928">
        <x:f t="shared" si="62"/>
        <x:v>0</x:v>
      </x:c>
      <x:c r="D55" s="929">
        <x:f t="shared" ref="D55" si="71">D138+D214</x:f>
        <x:v>0</x:v>
      </x:c>
      <x:c r="E55" s="929">
        <x:f t="shared" si="69"/>
        <x:v>0</x:v>
      </x:c>
      <x:c r="F55" s="929">
        <x:f t="shared" si="69"/>
        <x:v>0</x:v>
      </x:c>
      <x:c r="G55" s="929">
        <x:f t="shared" si="69"/>
        <x:v>0</x:v>
      </x:c>
      <x:c r="H55" s="929">
        <x:f t="shared" si="69"/>
        <x:v>0</x:v>
      </x:c>
      <x:c r="I55" s="929">
        <x:f t="shared" si="69"/>
        <x:v>0</x:v>
      </x:c>
      <x:c r="J55" s="929">
        <x:f t="shared" si="69"/>
        <x:v>0</x:v>
      </x:c>
      <x:c r="K55" s="929">
        <x:f t="shared" si="69"/>
        <x:v>0</x:v>
      </x:c>
      <x:c r="L55" s="929">
        <x:f t="shared" si="69"/>
        <x:v>0</x:v>
      </x:c>
      <x:c r="M55" s="929">
        <x:f t="shared" si="69"/>
        <x:v>0</x:v>
      </x:c>
      <x:c r="N55" s="929">
        <x:f t="shared" si="69"/>
        <x:v>0</x:v>
      </x:c>
      <x:c r="O55" s="929">
        <x:f t="shared" si="69"/>
        <x:v>0</x:v>
      </x:c>
      <x:c r="P55" s="929">
        <x:f t="shared" si="69"/>
        <x:v>0</x:v>
      </x:c>
    </x:row>
    <x:row r="56" spans="2:16">
      <x:c r="B56" s="927" t="s">
        <x:v>996</x:v>
      </x:c>
      <x:c r="C56" s="928">
        <x:f t="shared" si="62"/>
        <x:v>84463.8</x:v>
      </x:c>
      <x:c r="D56" s="929">
        <x:f t="shared" ref="D56" si="72">D139+D215</x:f>
        <x:v>531507.18000000005</x:v>
      </x:c>
      <x:c r="E56" s="929">
        <x:f t="shared" si="69"/>
        <x:v>37450.730000000003</x:v>
      </x:c>
      <x:c r="F56" s="929">
        <x:f t="shared" si="69"/>
        <x:v>47013.07</x:v>
      </x:c>
      <x:c r="G56" s="929">
        <x:f t="shared" si="69"/>
        <x:v>0</x:v>
      </x:c>
      <x:c r="H56" s="929">
        <x:f t="shared" si="69"/>
        <x:v>0</x:v>
      </x:c>
      <x:c r="I56" s="929">
        <x:f t="shared" si="69"/>
        <x:v>0</x:v>
      </x:c>
      <x:c r="J56" s="929">
        <x:f t="shared" si="69"/>
        <x:v>0</x:v>
      </x:c>
      <x:c r="K56" s="929">
        <x:f t="shared" si="69"/>
        <x:v>0</x:v>
      </x:c>
      <x:c r="L56" s="929">
        <x:f t="shared" si="69"/>
        <x:v>0</x:v>
      </x:c>
      <x:c r="M56" s="929">
        <x:f t="shared" si="69"/>
        <x:v>0</x:v>
      </x:c>
      <x:c r="N56" s="929">
        <x:f t="shared" si="69"/>
        <x:v>0</x:v>
      </x:c>
      <x:c r="O56" s="929">
        <x:f t="shared" si="69"/>
        <x:v>0</x:v>
      </x:c>
      <x:c r="P56" s="929">
        <x:f t="shared" si="69"/>
        <x:v>0</x:v>
      </x:c>
    </x:row>
    <x:row r="57" spans="2:16">
      <x:c r="B57" s="927" t="s">
        <x:v>997</x:v>
      </x:c>
      <x:c r="C57" s="928">
        <x:f t="shared" si="62"/>
        <x:v>0</x:v>
      </x:c>
      <x:c r="D57" s="929">
        <x:f t="shared" ref="D57" si="73">D140+D216</x:f>
        <x:v>118701.02</x:v>
      </x:c>
      <x:c r="E57" s="929">
        <x:f t="shared" si="69"/>
        <x:v>0</x:v>
      </x:c>
      <x:c r="F57" s="929">
        <x:f t="shared" si="69"/>
        <x:v>0</x:v>
      </x:c>
      <x:c r="G57" s="929">
        <x:f t="shared" si="69"/>
        <x:v>0</x:v>
      </x:c>
      <x:c r="H57" s="929">
        <x:f t="shared" si="69"/>
        <x:v>0</x:v>
      </x:c>
      <x:c r="I57" s="929">
        <x:f t="shared" si="69"/>
        <x:v>0</x:v>
      </x:c>
      <x:c r="J57" s="929">
        <x:f t="shared" si="69"/>
        <x:v>0</x:v>
      </x:c>
      <x:c r="K57" s="929">
        <x:f t="shared" si="69"/>
        <x:v>0</x:v>
      </x:c>
      <x:c r="L57" s="929">
        <x:f t="shared" si="69"/>
        <x:v>0</x:v>
      </x:c>
      <x:c r="M57" s="929">
        <x:f t="shared" si="69"/>
        <x:v>0</x:v>
      </x:c>
      <x:c r="N57" s="929">
        <x:f t="shared" si="69"/>
        <x:v>0</x:v>
      </x:c>
      <x:c r="O57" s="929">
        <x:f t="shared" si="69"/>
        <x:v>0</x:v>
      </x:c>
      <x:c r="P57" s="929">
        <x:f t="shared" si="69"/>
        <x:v>0</x:v>
      </x:c>
    </x:row>
    <x:row r="58" spans="2:16">
      <x:c r="B58" s="940" t="s">
        <x:v>998</x:v>
      </x:c>
      <x:c r="C58" s="941">
        <x:f t="shared" si="62"/>
        <x:v>2778233.96</x:v>
      </x:c>
      <x:c r="D58" s="942">
        <x:f t="shared" ref="D58" si="74">SUM(D59:D71)</x:f>
        <x:v>1689736.49</x:v>
      </x:c>
      <x:c r="E58" s="942">
        <x:f>SUM(E59:E71)</x:f>
        <x:v>1252721</x:v>
      </x:c>
      <x:c r="F58" s="942">
        <x:f t="shared" ref="F58:P58" si="75">SUM(F59:F71)</x:f>
        <x:v>1525512.96</x:v>
      </x:c>
      <x:c r="G58" s="942">
        <x:f t="shared" si="75"/>
        <x:v>0</x:v>
      </x:c>
      <x:c r="H58" s="942">
        <x:f t="shared" si="75"/>
        <x:v>0</x:v>
      </x:c>
      <x:c r="I58" s="942">
        <x:f t="shared" si="75"/>
        <x:v>0</x:v>
      </x:c>
      <x:c r="J58" s="942">
        <x:f t="shared" si="75"/>
        <x:v>0</x:v>
      </x:c>
      <x:c r="K58" s="942">
        <x:f t="shared" si="75"/>
        <x:v>0</x:v>
      </x:c>
      <x:c r="L58" s="942">
        <x:f t="shared" si="75"/>
        <x:v>0</x:v>
      </x:c>
      <x:c r="M58" s="942">
        <x:f t="shared" si="75"/>
        <x:v>0</x:v>
      </x:c>
      <x:c r="N58" s="942">
        <x:f t="shared" si="75"/>
        <x:v>0</x:v>
      </x:c>
      <x:c r="O58" s="942">
        <x:f t="shared" si="75"/>
        <x:v>0</x:v>
      </x:c>
      <x:c r="P58" s="942">
        <x:f t="shared" si="75"/>
        <x:v>0</x:v>
      </x:c>
    </x:row>
    <x:row r="59" spans="2:16">
      <x:c r="B59" s="927" t="s">
        <x:v>999</x:v>
      </x:c>
      <x:c r="C59" s="928">
        <x:f t="shared" si="62"/>
        <x:v>179314.37000000002</x:v>
      </x:c>
      <x:c r="D59" s="929">
        <x:f t="shared" ref="D59" si="76">D142+D218</x:f>
        <x:v>245563.05</x:v>
      </x:c>
      <x:c r="E59" s="929">
        <x:f>E142+E218</x:f>
        <x:v>7065.2</x:v>
      </x:c>
      <x:c r="F59" s="929">
        <x:f t="shared" ref="F59:P59" si="77">F142+F218</x:f>
        <x:v>172249.17</x:v>
      </x:c>
      <x:c r="G59" s="929">
        <x:f t="shared" si="77"/>
        <x:v>0</x:v>
      </x:c>
      <x:c r="H59" s="929">
        <x:f t="shared" si="77"/>
        <x:v>0</x:v>
      </x:c>
      <x:c r="I59" s="929">
        <x:f t="shared" si="77"/>
        <x:v>0</x:v>
      </x:c>
      <x:c r="J59" s="929">
        <x:f t="shared" si="77"/>
        <x:v>0</x:v>
      </x:c>
      <x:c r="K59" s="929">
        <x:f t="shared" si="77"/>
        <x:v>0</x:v>
      </x:c>
      <x:c r="L59" s="929">
        <x:f t="shared" si="77"/>
        <x:v>0</x:v>
      </x:c>
      <x:c r="M59" s="929">
        <x:f t="shared" si="77"/>
        <x:v>0</x:v>
      </x:c>
      <x:c r="N59" s="929">
        <x:f t="shared" si="77"/>
        <x:v>0</x:v>
      </x:c>
      <x:c r="O59" s="929">
        <x:f t="shared" si="77"/>
        <x:v>0</x:v>
      </x:c>
      <x:c r="P59" s="929">
        <x:f t="shared" si="77"/>
        <x:v>0</x:v>
      </x:c>
    </x:row>
    <x:row r="60" spans="2:16">
      <x:c r="B60" s="927" t="s">
        <x:v>1000</x:v>
      </x:c>
      <x:c r="C60" s="928">
        <x:f t="shared" si="62"/>
        <x:v>0</x:v>
      </x:c>
      <x:c r="D60" s="929">
        <x:f t="shared" ref="D60" si="78">D143+D219</x:f>
        <x:v>0</x:v>
      </x:c>
      <x:c r="E60" s="929">
        <x:f t="shared" ref="E60:P71" si="79">E143+E219</x:f>
        <x:v>0</x:v>
      </x:c>
      <x:c r="F60" s="929">
        <x:f t="shared" si="79"/>
        <x:v>0</x:v>
      </x:c>
      <x:c r="G60" s="929">
        <x:f t="shared" si="79"/>
        <x:v>0</x:v>
      </x:c>
      <x:c r="H60" s="929">
        <x:f t="shared" si="79"/>
        <x:v>0</x:v>
      </x:c>
      <x:c r="I60" s="929">
        <x:f t="shared" si="79"/>
        <x:v>0</x:v>
      </x:c>
      <x:c r="J60" s="929">
        <x:f t="shared" si="79"/>
        <x:v>0</x:v>
      </x:c>
      <x:c r="K60" s="929">
        <x:f t="shared" si="79"/>
        <x:v>0</x:v>
      </x:c>
      <x:c r="L60" s="929">
        <x:f t="shared" si="79"/>
        <x:v>0</x:v>
      </x:c>
      <x:c r="M60" s="929">
        <x:f t="shared" si="79"/>
        <x:v>0</x:v>
      </x:c>
      <x:c r="N60" s="929">
        <x:f t="shared" si="79"/>
        <x:v>0</x:v>
      </x:c>
      <x:c r="O60" s="929">
        <x:f t="shared" si="79"/>
        <x:v>0</x:v>
      </x:c>
      <x:c r="P60" s="929">
        <x:f t="shared" si="79"/>
        <x:v>0</x:v>
      </x:c>
    </x:row>
    <x:row r="61" spans="2:16">
      <x:c r="B61" s="927" t="s">
        <x:v>1001</x:v>
      </x:c>
      <x:c r="C61" s="928">
        <x:f t="shared" si="62"/>
        <x:v>0</x:v>
      </x:c>
      <x:c r="D61" s="929">
        <x:f t="shared" ref="D61" si="80">D144+D220</x:f>
        <x:v>0</x:v>
      </x:c>
      <x:c r="E61" s="929">
        <x:f t="shared" si="79"/>
        <x:v>0</x:v>
      </x:c>
      <x:c r="F61" s="929">
        <x:f t="shared" si="79"/>
        <x:v>0</x:v>
      </x:c>
      <x:c r="G61" s="929">
        <x:f t="shared" si="79"/>
        <x:v>0</x:v>
      </x:c>
      <x:c r="H61" s="929">
        <x:f t="shared" si="79"/>
        <x:v>0</x:v>
      </x:c>
      <x:c r="I61" s="929">
        <x:f t="shared" si="79"/>
        <x:v>0</x:v>
      </x:c>
      <x:c r="J61" s="929">
        <x:f t="shared" si="79"/>
        <x:v>0</x:v>
      </x:c>
      <x:c r="K61" s="929">
        <x:f t="shared" si="79"/>
        <x:v>0</x:v>
      </x:c>
      <x:c r="L61" s="929">
        <x:f t="shared" si="79"/>
        <x:v>0</x:v>
      </x:c>
      <x:c r="M61" s="929">
        <x:f t="shared" si="79"/>
        <x:v>0</x:v>
      </x:c>
      <x:c r="N61" s="929">
        <x:f t="shared" si="79"/>
        <x:v>0</x:v>
      </x:c>
      <x:c r="O61" s="929">
        <x:f t="shared" si="79"/>
        <x:v>0</x:v>
      </x:c>
      <x:c r="P61" s="929">
        <x:f t="shared" si="79"/>
        <x:v>0</x:v>
      </x:c>
    </x:row>
    <x:row r="62" spans="2:16">
      <x:c r="B62" s="927" t="s">
        <x:v>1002</x:v>
      </x:c>
      <x:c r="C62" s="928">
        <x:f t="shared" si="62"/>
        <x:v>1756494.5499999998</x:v>
      </x:c>
      <x:c r="D62" s="929">
        <x:f t="shared" ref="D62" si="81">D145+D221</x:f>
        <x:v>805057.38</x:v>
      </x:c>
      <x:c r="E62" s="929">
        <x:f t="shared" si="79"/>
        <x:v>1018066.83</x:v>
      </x:c>
      <x:c r="F62" s="929">
        <x:f t="shared" si="79"/>
        <x:v>738427.72</x:v>
      </x:c>
      <x:c r="G62" s="929">
        <x:f t="shared" si="79"/>
        <x:v>0</x:v>
      </x:c>
      <x:c r="H62" s="929">
        <x:f t="shared" si="79"/>
        <x:v>0</x:v>
      </x:c>
      <x:c r="I62" s="929">
        <x:f t="shared" si="79"/>
        <x:v>0</x:v>
      </x:c>
      <x:c r="J62" s="929">
        <x:f t="shared" si="79"/>
        <x:v>0</x:v>
      </x:c>
      <x:c r="K62" s="929">
        <x:f t="shared" si="79"/>
        <x:v>0</x:v>
      </x:c>
      <x:c r="L62" s="929">
        <x:f t="shared" si="79"/>
        <x:v>0</x:v>
      </x:c>
      <x:c r="M62" s="929">
        <x:f t="shared" si="79"/>
        <x:v>0</x:v>
      </x:c>
      <x:c r="N62" s="929">
        <x:f t="shared" si="79"/>
        <x:v>0</x:v>
      </x:c>
      <x:c r="O62" s="929">
        <x:f t="shared" si="79"/>
        <x:v>0</x:v>
      </x:c>
      <x:c r="P62" s="929">
        <x:f t="shared" si="79"/>
        <x:v>0</x:v>
      </x:c>
    </x:row>
    <x:row r="63" spans="2:16">
      <x:c r="B63" s="927" t="s">
        <x:v>1003</x:v>
      </x:c>
      <x:c r="C63" s="928">
        <x:f t="shared" si="62"/>
        <x:v>0</x:v>
      </x:c>
      <x:c r="D63" s="929">
        <x:f t="shared" ref="D63" si="82">D146+D222</x:f>
        <x:v>0</x:v>
      </x:c>
      <x:c r="E63" s="929">
        <x:f t="shared" si="79"/>
        <x:v>0</x:v>
      </x:c>
      <x:c r="F63" s="929">
        <x:f t="shared" si="79"/>
        <x:v>0</x:v>
      </x:c>
      <x:c r="G63" s="929">
        <x:f t="shared" si="79"/>
        <x:v>0</x:v>
      </x:c>
      <x:c r="H63" s="929">
        <x:f t="shared" si="79"/>
        <x:v>0</x:v>
      </x:c>
      <x:c r="I63" s="929">
        <x:f t="shared" si="79"/>
        <x:v>0</x:v>
      </x:c>
      <x:c r="J63" s="929">
        <x:f t="shared" si="79"/>
        <x:v>0</x:v>
      </x:c>
      <x:c r="K63" s="929">
        <x:f t="shared" si="79"/>
        <x:v>0</x:v>
      </x:c>
      <x:c r="L63" s="929">
        <x:f t="shared" si="79"/>
        <x:v>0</x:v>
      </x:c>
      <x:c r="M63" s="929">
        <x:f t="shared" si="79"/>
        <x:v>0</x:v>
      </x:c>
      <x:c r="N63" s="929">
        <x:f t="shared" si="79"/>
        <x:v>0</x:v>
      </x:c>
      <x:c r="O63" s="929">
        <x:f t="shared" si="79"/>
        <x:v>0</x:v>
      </x:c>
      <x:c r="P63" s="929">
        <x:f t="shared" si="79"/>
        <x:v>0</x:v>
      </x:c>
    </x:row>
    <x:row r="64" spans="2:16">
      <x:c r="B64" s="927" t="s">
        <x:v>1004</x:v>
      </x:c>
      <x:c r="C64" s="928">
        <x:f t="shared" si="62"/>
        <x:v>0</x:v>
      </x:c>
      <x:c r="D64" s="929">
        <x:f t="shared" ref="D64" si="83">D147+D223</x:f>
        <x:v>0</x:v>
      </x:c>
      <x:c r="E64" s="929">
        <x:f t="shared" si="79"/>
        <x:v>0</x:v>
      </x:c>
      <x:c r="F64" s="929">
        <x:f t="shared" si="79"/>
        <x:v>0</x:v>
      </x:c>
      <x:c r="G64" s="929">
        <x:f t="shared" si="79"/>
        <x:v>0</x:v>
      </x:c>
      <x:c r="H64" s="929">
        <x:f t="shared" si="79"/>
        <x:v>0</x:v>
      </x:c>
      <x:c r="I64" s="929">
        <x:f t="shared" si="79"/>
        <x:v>0</x:v>
      </x:c>
      <x:c r="J64" s="929">
        <x:f t="shared" si="79"/>
        <x:v>0</x:v>
      </x:c>
      <x:c r="K64" s="929">
        <x:f t="shared" si="79"/>
        <x:v>0</x:v>
      </x:c>
      <x:c r="L64" s="929">
        <x:f t="shared" si="79"/>
        <x:v>0</x:v>
      </x:c>
      <x:c r="M64" s="929">
        <x:f t="shared" si="79"/>
        <x:v>0</x:v>
      </x:c>
      <x:c r="N64" s="929">
        <x:f t="shared" si="79"/>
        <x:v>0</x:v>
      </x:c>
      <x:c r="O64" s="929">
        <x:f t="shared" si="79"/>
        <x:v>0</x:v>
      </x:c>
      <x:c r="P64" s="929">
        <x:f t="shared" si="79"/>
        <x:v>0</x:v>
      </x:c>
    </x:row>
    <x:row r="65" spans="1:18">
      <x:c r="B65" s="927" t="s">
        <x:v>1005</x:v>
      </x:c>
      <x:c r="C65" s="928">
        <x:f t="shared" si="62"/>
        <x:v>0</x:v>
      </x:c>
      <x:c r="D65" s="929">
        <x:f t="shared" ref="D65" si="84">D148+D224</x:f>
        <x:v>0</x:v>
      </x:c>
      <x:c r="E65" s="929">
        <x:f t="shared" si="79"/>
        <x:v>0</x:v>
      </x:c>
      <x:c r="F65" s="929">
        <x:f t="shared" si="79"/>
        <x:v>0</x:v>
      </x:c>
      <x:c r="G65" s="929">
        <x:f t="shared" si="79"/>
        <x:v>0</x:v>
      </x:c>
      <x:c r="H65" s="929">
        <x:f t="shared" si="79"/>
        <x:v>0</x:v>
      </x:c>
      <x:c r="I65" s="929">
        <x:f t="shared" si="79"/>
        <x:v>0</x:v>
      </x:c>
      <x:c r="J65" s="929">
        <x:f t="shared" si="79"/>
        <x:v>0</x:v>
      </x:c>
      <x:c r="K65" s="929">
        <x:f t="shared" si="79"/>
        <x:v>0</x:v>
      </x:c>
      <x:c r="L65" s="929">
        <x:f t="shared" si="79"/>
        <x:v>0</x:v>
      </x:c>
      <x:c r="M65" s="929">
        <x:f t="shared" si="79"/>
        <x:v>0</x:v>
      </x:c>
      <x:c r="N65" s="929">
        <x:f t="shared" si="79"/>
        <x:v>0</x:v>
      </x:c>
      <x:c r="O65" s="929">
        <x:f t="shared" si="79"/>
        <x:v>0</x:v>
      </x:c>
      <x:c r="P65" s="929">
        <x:f t="shared" si="79"/>
        <x:v>0</x:v>
      </x:c>
    </x:row>
    <x:row r="66" spans="1:18">
      <x:c r="B66" s="927" t="s">
        <x:v>1006</x:v>
      </x:c>
      <x:c r="C66" s="928">
        <x:f t="shared" si="62"/>
        <x:v>0</x:v>
      </x:c>
      <x:c r="D66" s="929">
        <x:f t="shared" ref="D66" si="85">D149+D225</x:f>
        <x:v>0</x:v>
      </x:c>
      <x:c r="E66" s="929">
        <x:f t="shared" si="79"/>
        <x:v>0</x:v>
      </x:c>
      <x:c r="F66" s="929">
        <x:f t="shared" si="79"/>
        <x:v>0</x:v>
      </x:c>
      <x:c r="G66" s="929">
        <x:f t="shared" si="79"/>
        <x:v>0</x:v>
      </x:c>
      <x:c r="H66" s="929">
        <x:f t="shared" si="79"/>
        <x:v>0</x:v>
      </x:c>
      <x:c r="I66" s="929">
        <x:f t="shared" si="79"/>
        <x:v>0</x:v>
      </x:c>
      <x:c r="J66" s="929">
        <x:f t="shared" si="79"/>
        <x:v>0</x:v>
      </x:c>
      <x:c r="K66" s="929">
        <x:f t="shared" si="79"/>
        <x:v>0</x:v>
      </x:c>
      <x:c r="L66" s="929">
        <x:f t="shared" si="79"/>
        <x:v>0</x:v>
      </x:c>
      <x:c r="M66" s="929">
        <x:f t="shared" si="79"/>
        <x:v>0</x:v>
      </x:c>
      <x:c r="N66" s="929">
        <x:f t="shared" si="79"/>
        <x:v>0</x:v>
      </x:c>
      <x:c r="O66" s="929">
        <x:f t="shared" si="79"/>
        <x:v>0</x:v>
      </x:c>
      <x:c r="P66" s="929">
        <x:f t="shared" si="79"/>
        <x:v>0</x:v>
      </x:c>
    </x:row>
    <x:row r="67" spans="1:18">
      <x:c r="B67" s="927" t="s">
        <x:v>1007</x:v>
      </x:c>
      <x:c r="C67" s="928">
        <x:f t="shared" si="62"/>
        <x:v>0</x:v>
      </x:c>
      <x:c r="D67" s="929">
        <x:f t="shared" ref="D67" si="86">D150+D226</x:f>
        <x:v>0</x:v>
      </x:c>
      <x:c r="E67" s="929">
        <x:f t="shared" si="79"/>
        <x:v>0</x:v>
      </x:c>
      <x:c r="F67" s="929">
        <x:f t="shared" si="79"/>
        <x:v>0</x:v>
      </x:c>
      <x:c r="G67" s="929">
        <x:f t="shared" si="79"/>
        <x:v>0</x:v>
      </x:c>
      <x:c r="H67" s="929">
        <x:f t="shared" si="79"/>
        <x:v>0</x:v>
      </x:c>
      <x:c r="I67" s="929">
        <x:f t="shared" si="79"/>
        <x:v>0</x:v>
      </x:c>
      <x:c r="J67" s="929">
        <x:f t="shared" si="79"/>
        <x:v>0</x:v>
      </x:c>
      <x:c r="K67" s="929">
        <x:f t="shared" si="79"/>
        <x:v>0</x:v>
      </x:c>
      <x:c r="L67" s="929">
        <x:f t="shared" si="79"/>
        <x:v>0</x:v>
      </x:c>
      <x:c r="M67" s="929">
        <x:f t="shared" si="79"/>
        <x:v>0</x:v>
      </x:c>
      <x:c r="N67" s="929">
        <x:f t="shared" si="79"/>
        <x:v>0</x:v>
      </x:c>
      <x:c r="O67" s="929">
        <x:f t="shared" si="79"/>
        <x:v>0</x:v>
      </x:c>
      <x:c r="P67" s="929">
        <x:f t="shared" si="79"/>
        <x:v>0</x:v>
      </x:c>
    </x:row>
    <x:row r="68" spans="1:18">
      <x:c r="B68" s="927" t="s">
        <x:v>1008</x:v>
      </x:c>
      <x:c r="C68" s="928">
        <x:f t="shared" si="62"/>
        <x:v>0</x:v>
      </x:c>
      <x:c r="D68" s="929">
        <x:f t="shared" ref="D68" si="87">D151+D227</x:f>
        <x:v>0</x:v>
      </x:c>
      <x:c r="E68" s="929">
        <x:f t="shared" si="79"/>
        <x:v>0</x:v>
      </x:c>
      <x:c r="F68" s="929">
        <x:f t="shared" si="79"/>
        <x:v>0</x:v>
      </x:c>
      <x:c r="G68" s="929">
        <x:f t="shared" si="79"/>
        <x:v>0</x:v>
      </x:c>
      <x:c r="H68" s="929">
        <x:f t="shared" si="79"/>
        <x:v>0</x:v>
      </x:c>
      <x:c r="I68" s="929">
        <x:f t="shared" si="79"/>
        <x:v>0</x:v>
      </x:c>
      <x:c r="J68" s="929">
        <x:f t="shared" si="79"/>
        <x:v>0</x:v>
      </x:c>
      <x:c r="K68" s="929">
        <x:f t="shared" si="79"/>
        <x:v>0</x:v>
      </x:c>
      <x:c r="L68" s="929">
        <x:f t="shared" si="79"/>
        <x:v>0</x:v>
      </x:c>
      <x:c r="M68" s="929">
        <x:f t="shared" si="79"/>
        <x:v>0</x:v>
      </x:c>
      <x:c r="N68" s="929">
        <x:f t="shared" si="79"/>
        <x:v>0</x:v>
      </x:c>
      <x:c r="O68" s="929">
        <x:f t="shared" si="79"/>
        <x:v>0</x:v>
      </x:c>
      <x:c r="P68" s="929">
        <x:f t="shared" si="79"/>
        <x:v>0</x:v>
      </x:c>
    </x:row>
    <x:row r="69" spans="1:18">
      <x:c r="B69" s="927" t="s">
        <x:v>1009</x:v>
      </x:c>
      <x:c r="C69" s="928">
        <x:f t="shared" si="62"/>
        <x:v>2792.79</x:v>
      </x:c>
      <x:c r="D69" s="929">
        <x:f t="shared" ref="D69" si="88">D152+D228</x:f>
        <x:v>184558.56</x:v>
      </x:c>
      <x:c r="E69" s="929">
        <x:f t="shared" si="79"/>
        <x:v>706.58</x:v>
      </x:c>
      <x:c r="F69" s="929">
        <x:f t="shared" si="79"/>
        <x:v>2086.21</x:v>
      </x:c>
      <x:c r="G69" s="929">
        <x:f t="shared" si="79"/>
        <x:v>0</x:v>
      </x:c>
      <x:c r="H69" s="929">
        <x:f t="shared" si="79"/>
        <x:v>0</x:v>
      </x:c>
      <x:c r="I69" s="929">
        <x:f t="shared" si="79"/>
        <x:v>0</x:v>
      </x:c>
      <x:c r="J69" s="929">
        <x:f t="shared" si="79"/>
        <x:v>0</x:v>
      </x:c>
      <x:c r="K69" s="929">
        <x:f t="shared" si="79"/>
        <x:v>0</x:v>
      </x:c>
      <x:c r="L69" s="929">
        <x:f t="shared" si="79"/>
        <x:v>0</x:v>
      </x:c>
      <x:c r="M69" s="929">
        <x:f t="shared" si="79"/>
        <x:v>0</x:v>
      </x:c>
      <x:c r="N69" s="929">
        <x:f t="shared" si="79"/>
        <x:v>0</x:v>
      </x:c>
      <x:c r="O69" s="929">
        <x:f t="shared" si="79"/>
        <x:v>0</x:v>
      </x:c>
      <x:c r="P69" s="929">
        <x:f t="shared" si="79"/>
        <x:v>0</x:v>
      </x:c>
    </x:row>
    <x:row r="70" spans="1:18">
      <x:c r="B70" s="927" t="s">
        <x:v>1010</x:v>
      </x:c>
      <x:c r="C70" s="928">
        <x:f t="shared" si="62"/>
        <x:v>28702.959999999999</x:v>
      </x:c>
      <x:c r="D70" s="929">
        <x:f t="shared" ref="D70" si="89">D153+D229</x:f>
        <x:v>0</x:v>
      </x:c>
      <x:c r="E70" s="929">
        <x:f t="shared" si="79"/>
        <x:v>0</x:v>
      </x:c>
      <x:c r="F70" s="929">
        <x:f t="shared" si="79"/>
        <x:v>28702.959999999999</x:v>
      </x:c>
      <x:c r="G70" s="929">
        <x:f t="shared" si="79"/>
        <x:v>0</x:v>
      </x:c>
      <x:c r="H70" s="929">
        <x:f t="shared" si="79"/>
        <x:v>0</x:v>
      </x:c>
      <x:c r="I70" s="929">
        <x:f t="shared" si="79"/>
        <x:v>0</x:v>
      </x:c>
      <x:c r="J70" s="929">
        <x:f t="shared" si="79"/>
        <x:v>0</x:v>
      </x:c>
      <x:c r="K70" s="929">
        <x:f t="shared" si="79"/>
        <x:v>0</x:v>
      </x:c>
      <x:c r="L70" s="929">
        <x:f t="shared" si="79"/>
        <x:v>0</x:v>
      </x:c>
      <x:c r="M70" s="929">
        <x:f t="shared" si="79"/>
        <x:v>0</x:v>
      </x:c>
      <x:c r="N70" s="929">
        <x:f t="shared" si="79"/>
        <x:v>0</x:v>
      </x:c>
      <x:c r="O70" s="929">
        <x:f t="shared" si="79"/>
        <x:v>0</x:v>
      </x:c>
      <x:c r="P70" s="929">
        <x:f t="shared" si="79"/>
        <x:v>0</x:v>
      </x:c>
    </x:row>
    <x:row r="71" spans="1:18">
      <x:c r="B71" s="927" t="s">
        <x:v>1011</x:v>
      </x:c>
      <x:c r="C71" s="928">
        <x:f t="shared" si="62"/>
        <x:v>810929.29</x:v>
      </x:c>
      <x:c r="D71" s="929">
        <x:f t="shared" ref="D71" si="90">D154+D230</x:f>
        <x:v>454557.5</x:v>
      </x:c>
      <x:c r="E71" s="929">
        <x:f t="shared" si="79"/>
        <x:v>226882.39</x:v>
      </x:c>
      <x:c r="F71" s="929">
        <x:f t="shared" si="79"/>
        <x:v>584046.9</x:v>
      </x:c>
      <x:c r="G71" s="929">
        <x:f t="shared" si="79"/>
        <x:v>0</x:v>
      </x:c>
      <x:c r="H71" s="929">
        <x:f t="shared" si="79"/>
        <x:v>0</x:v>
      </x:c>
      <x:c r="I71" s="929">
        <x:f t="shared" si="79"/>
        <x:v>0</x:v>
      </x:c>
      <x:c r="J71" s="929">
        <x:f t="shared" si="79"/>
        <x:v>0</x:v>
      </x:c>
      <x:c r="K71" s="929">
        <x:f t="shared" si="79"/>
        <x:v>0</x:v>
      </x:c>
      <x:c r="L71" s="929">
        <x:f t="shared" si="79"/>
        <x:v>0</x:v>
      </x:c>
      <x:c r="M71" s="929">
        <x:f t="shared" si="79"/>
        <x:v>0</x:v>
      </x:c>
      <x:c r="N71" s="929">
        <x:f t="shared" si="79"/>
        <x:v>0</x:v>
      </x:c>
      <x:c r="O71" s="929">
        <x:f t="shared" si="79"/>
        <x:v>0</x:v>
      </x:c>
      <x:c r="P71" s="929">
        <x:f t="shared" si="79"/>
        <x:v>0</x:v>
      </x:c>
    </x:row>
    <x:row r="72" spans="1:18">
      <x:c r="B72" s="911" t="s">
        <x:v>1012</x:v>
      </x:c>
      <x:c r="C72" s="912">
        <x:f t="shared" si="62"/>
        <x:v>906487.4300000025</x:v>
      </x:c>
      <x:c r="D72" s="913">
        <x:f t="shared" ref="D72" si="91">D48+D50-D58</x:f>
        <x:v>787696.94000000157</x:v>
      </x:c>
      <x:c r="E72" s="913">
        <x:f>E48+E50-E58</x:f>
        <x:v>1129632.9700000053</x:v>
      </x:c>
      <x:c r="F72" s="913">
        <x:f t="shared" ref="F72:P72" si="92">F48+F50-F58</x:f>
        <x:v>-223145.54000000283</x:v>
      </x:c>
      <x:c r="G72" s="913">
        <x:f t="shared" si="92"/>
        <x:v>0</x:v>
      </x:c>
      <x:c r="H72" s="913">
        <x:f t="shared" si="92"/>
        <x:v>0</x:v>
      </x:c>
      <x:c r="I72" s="913">
        <x:f t="shared" si="92"/>
        <x:v>0</x:v>
      </x:c>
      <x:c r="J72" s="913">
        <x:f t="shared" si="92"/>
        <x:v>0</x:v>
      </x:c>
      <x:c r="K72" s="913">
        <x:f t="shared" si="92"/>
        <x:v>0</x:v>
      </x:c>
      <x:c r="L72" s="913">
        <x:f t="shared" si="92"/>
        <x:v>0</x:v>
      </x:c>
      <x:c r="M72" s="913">
        <x:f t="shared" si="92"/>
        <x:v>0</x:v>
      </x:c>
      <x:c r="N72" s="913">
        <x:f t="shared" si="92"/>
        <x:v>0</x:v>
      </x:c>
      <x:c r="O72" s="913">
        <x:f t="shared" si="92"/>
        <x:v>0</x:v>
      </x:c>
      <x:c r="P72" s="913">
        <x:f t="shared" si="92"/>
        <x:v>0</x:v>
      </x:c>
    </x:row>
    <x:row r="73" spans="1:18">
      <x:c r="B73" s="927" t="s">
        <x:v>1013</x:v>
      </x:c>
      <x:c r="C73" s="928">
        <x:f t="shared" si="62"/>
        <x:v>226621.85750000062</x:v>
      </x:c>
      <x:c r="D73" s="929">
        <x:f t="shared" ref="D73" si="93">D72*0.25</x:f>
        <x:v>196924.23500000039</x:v>
      </x:c>
      <x:c r="E73" s="929">
        <x:f>E72*0.25</x:f>
        <x:v>282408.24250000133</x:v>
      </x:c>
      <x:c r="F73" s="929">
        <x:f t="shared" ref="F73:P73" si="94">F72*0.25</x:f>
        <x:v>-55786.385000000708</x:v>
      </x:c>
      <x:c r="G73" s="929">
        <x:f t="shared" si="94"/>
        <x:v>0</x:v>
      </x:c>
      <x:c r="H73" s="929">
        <x:f t="shared" si="94"/>
        <x:v>0</x:v>
      </x:c>
      <x:c r="I73" s="929">
        <x:f t="shared" si="94"/>
        <x:v>0</x:v>
      </x:c>
      <x:c r="J73" s="929">
        <x:f t="shared" si="94"/>
        <x:v>0</x:v>
      </x:c>
      <x:c r="K73" s="929">
        <x:f t="shared" si="94"/>
        <x:v>0</x:v>
      </x:c>
      <x:c r="L73" s="929">
        <x:f t="shared" si="94"/>
        <x:v>0</x:v>
      </x:c>
      <x:c r="M73" s="929">
        <x:f t="shared" si="94"/>
        <x:v>0</x:v>
      </x:c>
      <x:c r="N73" s="929">
        <x:f t="shared" si="94"/>
        <x:v>0</x:v>
      </x:c>
      <x:c r="O73" s="929">
        <x:f t="shared" si="94"/>
        <x:v>0</x:v>
      </x:c>
      <x:c r="P73" s="929">
        <x:f t="shared" si="94"/>
        <x:v>0</x:v>
      </x:c>
      <x:c r="R73" s="914"/>
    </x:row>
    <x:row r="74" spans="1:18">
      <x:c r="B74" s="922" t="s">
        <x:v>1014</x:v>
      </x:c>
      <x:c r="C74" s="923">
        <x:f t="shared" si="62"/>
        <x:v>679865.57250000187</x:v>
      </x:c>
      <x:c r="D74" s="924">
        <x:f t="shared" ref="D74" si="95">D72-D73</x:f>
        <x:v>590772.70500000124</x:v>
      </x:c>
      <x:c r="E74" s="924">
        <x:f>E72-E73</x:f>
        <x:v>847224.727500004</x:v>
      </x:c>
      <x:c r="F74" s="924">
        <x:f t="shared" ref="F74:P74" si="96">F72-F73</x:f>
        <x:v>-167359.15500000212</x:v>
      </x:c>
      <x:c r="G74" s="924">
        <x:f t="shared" si="96"/>
        <x:v>0</x:v>
      </x:c>
      <x:c r="H74" s="924">
        <x:f t="shared" si="96"/>
        <x:v>0</x:v>
      </x:c>
      <x:c r="I74" s="924">
        <x:f t="shared" si="96"/>
        <x:v>0</x:v>
      </x:c>
      <x:c r="J74" s="924">
        <x:f t="shared" si="96"/>
        <x:v>0</x:v>
      </x:c>
      <x:c r="K74" s="924">
        <x:f t="shared" si="96"/>
        <x:v>0</x:v>
      </x:c>
      <x:c r="L74" s="924">
        <x:f t="shared" si="96"/>
        <x:v>0</x:v>
      </x:c>
      <x:c r="M74" s="924">
        <x:f t="shared" si="96"/>
        <x:v>0</x:v>
      </x:c>
      <x:c r="N74" s="924">
        <x:f t="shared" si="96"/>
        <x:v>0</x:v>
      </x:c>
      <x:c r="O74" s="924">
        <x:f t="shared" si="96"/>
        <x:v>0</x:v>
      </x:c>
      <x:c r="P74" s="924">
        <x:f t="shared" si="96"/>
        <x:v>0</x:v>
      </x:c>
      <x:c r="Q74" s="931"/>
    </x:row>
    <x:row r="75" spans="1:18">
      <x:c r="B75" s="925" t="s">
        <x:v>1015</x:v>
      </x:c>
      <x:c r="C75" s="926">
        <x:f>+C74/C3</x:f>
        <x:v>1.5233693998274078E-2</x:v>
      </x:c>
      <x:c r="D75" s="926">
        <x:f t="shared" ref="D75" si="97">+D74/D3</x:f>
        <x:v>2.2992913563321941E-2</x:v>
      </x:c>
      <x:c r="E75" s="926">
        <x:f>+E74/E3</x:f>
        <x:v>3.5419406943982011E-2</x:v>
      </x:c>
      <x:c r="F75" s="926">
        <x:f t="shared" ref="F75:P75" si="98">+F74/F3</x:f>
        <x:v>-8.081360447732602E-3</x:v>
      </x:c>
      <x:c r="G75" s="926" t="e">
        <x:f t="shared" si="98"/>
        <x:v>#DIV/0!</x:v>
      </x:c>
      <x:c r="H75" s="926" t="e">
        <x:f t="shared" si="98"/>
        <x:v>#DIV/0!</x:v>
      </x:c>
      <x:c r="I75" s="926" t="e">
        <x:f t="shared" si="98"/>
        <x:v>#DIV/0!</x:v>
      </x:c>
      <x:c r="J75" s="926" t="e">
        <x:f t="shared" si="98"/>
        <x:v>#DIV/0!</x:v>
      </x:c>
      <x:c r="K75" s="926" t="e">
        <x:f t="shared" si="98"/>
        <x:v>#DIV/0!</x:v>
      </x:c>
      <x:c r="L75" s="926" t="e">
        <x:f t="shared" si="98"/>
        <x:v>#DIV/0!</x:v>
      </x:c>
      <x:c r="M75" s="926" t="e">
        <x:f t="shared" si="98"/>
        <x:v>#DIV/0!</x:v>
      </x:c>
      <x:c r="N75" s="926" t="e">
        <x:f t="shared" si="98"/>
        <x:v>#DIV/0!</x:v>
      </x:c>
      <x:c r="O75" s="926" t="e">
        <x:f t="shared" si="98"/>
        <x:v>#DIV/0!</x:v>
      </x:c>
      <x:c r="P75" s="926" t="e">
        <x:f t="shared" si="98"/>
        <x:v>#DIV/0!</x:v>
      </x:c>
    </x:row>
    <x:row r="76" spans="1:18">
      <x:c r="D76" s="907"/>
      <x:c r="F76" s="907"/>
      <x:c r="G76" s="907"/>
      <x:c r="H76" s="907"/>
      <x:c r="I76" s="907"/>
      <x:c r="J76" s="907"/>
      <x:c r="K76" s="907"/>
      <x:c r="L76" s="907"/>
      <x:c r="M76" s="907"/>
      <x:c r="N76" s="907"/>
      <x:c r="O76" s="907"/>
      <x:c r="P76" s="907"/>
    </x:row>
    <x:row r="77" spans="1:18">
      <x:c r="C77" s="907"/>
      <x:c r="D77" s="907"/>
      <x:c r="F77" s="907"/>
      <x:c r="G77" s="907"/>
      <x:c r="H77" s="907"/>
      <x:c r="I77" s="907"/>
      <x:c r="J77" s="907"/>
      <x:c r="K77" s="907"/>
      <x:c r="L77" s="907"/>
      <x:c r="M77" s="907"/>
      <x:c r="N77" s="907"/>
      <x:c r="O77" s="907"/>
      <x:c r="P77" s="907"/>
    </x:row>
    <x:row r="78" spans="1:18">
      <x:c r="B78" s="886" t="s">
        <x:v>1078</x:v>
      </x:c>
      <x:c r="C78" s="896"/>
      <x:c r="F78" s="907">
        <x:f>F80*195</x:f>
        <x:v>3629237426.0999994</x:v>
      </x:c>
      <x:c r="G78" s="907"/>
      <x:c r="H78" s="907"/>
      <x:c r="I78" s="907"/>
      <x:c r="J78" s="907"/>
      <x:c r="K78" s="907"/>
      <x:c r="L78" s="907"/>
      <x:c r="M78" s="907"/>
      <x:c r="N78" s="907"/>
      <x:c r="O78" s="907"/>
    </x:row>
    <x:row r="79" spans="1:18" s="910" customFormat="1" ht="29.25" customHeight="1">
      <x:c r="A79" s="908"/>
      <x:c r="B79" s="909" t="s">
        <x:v>948</x:v>
      </x:c>
      <x:c r="C79" s="892" t="s">
        <x:v>1060</x:v>
      </x:c>
      <x:c r="D79" s="893" t="s">
        <x:v>919</x:v>
      </x:c>
      <x:c r="E79" s="893" t="s">
        <x:v>1061</x:v>
      </x:c>
      <x:c r="F79" s="893" t="s">
        <x:v>1062</x:v>
      </x:c>
      <x:c r="G79" s="893" t="s">
        <x:v>1063</x:v>
      </x:c>
      <x:c r="H79" s="893" t="s">
        <x:v>1064</x:v>
      </x:c>
      <x:c r="I79" s="893" t="s">
        <x:v>1065</x:v>
      </x:c>
      <x:c r="J79" s="893" t="s">
        <x:v>1066</x:v>
      </x:c>
      <x:c r="K79" s="893" t="s">
        <x:v>1067</x:v>
      </x:c>
      <x:c r="L79" s="893" t="s">
        <x:v>1068</x:v>
      </x:c>
      <x:c r="M79" s="893" t="s">
        <x:v>1069</x:v>
      </x:c>
      <x:c r="N79" s="893" t="s">
        <x:v>1070</x:v>
      </x:c>
      <x:c r="O79" s="893" t="s">
        <x:v>1071</x:v>
      </x:c>
      <x:c r="P79" s="893" t="s">
        <x:v>1072</x:v>
      </x:c>
    </x:row>
    <x:row r="80" spans="1:18" ht="28.5" customHeight="1">
      <x:c r="B80" s="911" t="s">
        <x:v>949</x:v>
      </x:c>
      <x:c r="C80" s="912">
        <x:f>SUM(E80:P80)</x:f>
        <x:v>40144841.939999998</x:v>
      </x:c>
      <x:c r="D80" s="913">
        <x:f t="shared" ref="D80" si="99">D81+D94+D95</x:f>
        <x:v>23492163.23</x:v>
      </x:c>
      <x:c r="E80" s="913">
        <x:f>E81+E94+E95</x:f>
        <x:v>21533367.960000001</x:v>
      </x:c>
      <x:c r="F80" s="913">
        <x:f t="shared" ref="F80:P80" si="100">F81+F94+F95</x:f>
        <x:v>18611473.979999997</x:v>
      </x:c>
      <x:c r="G80" s="913">
        <x:f t="shared" si="100"/>
        <x:v>0</x:v>
      </x:c>
      <x:c r="H80" s="913">
        <x:f t="shared" si="100"/>
        <x:v>0</x:v>
      </x:c>
      <x:c r="I80" s="913">
        <x:f t="shared" si="100"/>
        <x:v>0</x:v>
      </x:c>
      <x:c r="J80" s="913">
        <x:f t="shared" si="100"/>
        <x:v>0</x:v>
      </x:c>
      <x:c r="K80" s="913">
        <x:f t="shared" si="100"/>
        <x:v>0</x:v>
      </x:c>
      <x:c r="L80" s="913">
        <x:f t="shared" si="100"/>
        <x:v>0</x:v>
      </x:c>
      <x:c r="M80" s="913">
        <x:f t="shared" si="100"/>
        <x:v>0</x:v>
      </x:c>
      <x:c r="N80" s="913">
        <x:f t="shared" si="100"/>
        <x:v>0</x:v>
      </x:c>
      <x:c r="O80" s="913">
        <x:f t="shared" si="100"/>
        <x:v>0</x:v>
      </x:c>
      <x:c r="P80" s="913">
        <x:f t="shared" si="100"/>
        <x:v>0</x:v>
      </x:c>
      <x:c r="Q80" s="914"/>
    </x:row>
    <x:row r="81" spans="2:18">
      <x:c r="B81" s="864" t="s">
        <x:v>950</x:v>
      </x:c>
      <x:c r="C81" s="915">
        <x:f>SUM(E81:P81)</x:f>
        <x:v>38863894.090000004</x:v>
      </x:c>
      <x:c r="D81" s="943">
        <x:v>22841239.68</x:v>
      </x:c>
      <x:c r="E81" s="916">
        <x:v>20884670.100000001</x:v>
      </x:c>
      <x:c r="F81" s="916">
        <x:v>17979223.989999998</x:v>
      </x:c>
      <x:c r="G81" s="916"/>
      <x:c r="H81" s="916"/>
      <x:c r="I81" s="916"/>
      <x:c r="J81" s="916"/>
      <x:c r="K81" s="915"/>
      <x:c r="L81" s="916"/>
      <x:c r="M81" s="916"/>
      <x:c r="N81" s="915"/>
      <x:c r="O81" s="916"/>
      <x:c r="P81" s="943"/>
      <x:c r="Q81" s="914"/>
      <x:c r="R81" s="914"/>
    </x:row>
    <x:row r="82" spans="2:18">
      <x:c r="B82" s="917" t="s">
        <x:v>87</x:v>
      </x:c>
      <x:c r="C82" s="915"/>
      <x:c r="D82" s="943"/>
      <x:c r="E82" s="915"/>
      <x:c r="F82" s="915"/>
      <x:c r="G82" s="915"/>
      <x:c r="H82" s="915"/>
      <x:c r="I82" s="916"/>
      <x:c r="J82" s="916"/>
      <x:c r="K82" s="915"/>
      <x:c r="L82" s="915"/>
      <x:c r="M82" s="916"/>
      <x:c r="N82" s="915"/>
      <x:c r="O82" s="916"/>
      <x:c r="P82" s="943"/>
      <x:c r="Q82" s="914"/>
      <x:c r="R82" s="914"/>
    </x:row>
    <x:row r="83" spans="2:18">
      <x:c r="B83" s="584" t="s">
        <x:v>102</x:v>
      </x:c>
      <x:c r="C83" s="916">
        <x:f t="shared" ref="C83:C93" si="101">SUM(E83:P83)</x:f>
        <x:v>25726125.020000063</x:v>
      </x:c>
      <x:c r="D83" s="943">
        <x:v>14272846.820000062</x:v>
      </x:c>
      <x:c r="E83" s="916">
        <x:v>13881607.790000033</x:v>
      </x:c>
      <x:c r="F83" s="916">
        <x:v>11844517.230000032</x:v>
      </x:c>
      <x:c r="G83" s="916"/>
      <x:c r="H83" s="916"/>
      <x:c r="I83" s="916"/>
      <x:c r="J83" s="916"/>
      <x:c r="K83" s="916"/>
      <x:c r="L83" s="916"/>
      <x:c r="M83" s="916"/>
      <x:c r="N83" s="916"/>
      <x:c r="O83" s="916"/>
      <x:c r="P83" s="943"/>
      <x:c r="Q83" s="914"/>
      <x:c r="R83" s="914"/>
    </x:row>
    <x:row r="84" spans="2:18">
      <x:c r="B84" s="584" t="s">
        <x:v>735</x:v>
      </x:c>
      <x:c r="C84" s="916">
        <x:f t="shared" si="101"/>
        <x:v>6952930.4499999974</x:v>
      </x:c>
      <x:c r="D84" s="943">
        <x:v>4903543.959999999</x:v>
      </x:c>
      <x:c r="E84" s="916">
        <x:v>3887259.3699999978</x:v>
      </x:c>
      <x:c r="F84" s="916">
        <x:v>3065671.0799999996</x:v>
      </x:c>
      <x:c r="G84" s="916"/>
      <x:c r="H84" s="916"/>
      <x:c r="I84" s="916"/>
      <x:c r="J84" s="916"/>
      <x:c r="K84" s="916"/>
      <x:c r="L84" s="916"/>
      <x:c r="M84" s="916"/>
      <x:c r="N84" s="916"/>
      <x:c r="O84" s="916"/>
      <x:c r="P84" s="943"/>
      <x:c r="Q84" s="914"/>
      <x:c r="R84" s="914"/>
    </x:row>
    <x:row r="85" spans="2:18">
      <x:c r="B85" s="584" t="s">
        <x:v>774</x:v>
      </x:c>
      <x:c r="C85" s="916">
        <x:f t="shared" si="101"/>
        <x:v>3411233.3300000038</x:v>
      </x:c>
      <x:c r="D85" s="943">
        <x:v>2456560.0400000066</x:v>
      </x:c>
      <x:c r="E85" s="916">
        <x:v>1830721.1100000041</x:v>
      </x:c>
      <x:c r="F85" s="916">
        <x:v>1580512.2199999997</x:v>
      </x:c>
      <x:c r="G85" s="916"/>
      <x:c r="H85" s="916"/>
      <x:c r="I85" s="916"/>
      <x:c r="J85" s="916"/>
      <x:c r="K85" s="916"/>
      <x:c r="L85" s="916"/>
      <x:c r="M85" s="916"/>
      <x:c r="N85" s="916"/>
      <x:c r="O85" s="916"/>
      <x:c r="P85" s="943"/>
      <x:c r="Q85" s="914"/>
      <x:c r="R85" s="914"/>
    </x:row>
    <x:row r="86" spans="2:18">
      <x:c r="B86" s="584" t="s">
        <x:v>775</x:v>
      </x:c>
      <x:c r="C86" s="916">
        <x:f t="shared" si="101"/>
        <x:v>152505.5</x:v>
      </x:c>
      <x:c r="D86" s="943">
        <x:v>139186.11000000004</x:v>
      </x:c>
      <x:c r="E86" s="916">
        <x:v>152505.5</x:v>
      </x:c>
      <x:c r="F86" s="916"/>
      <x:c r="G86" s="916"/>
      <x:c r="H86" s="916"/>
      <x:c r="I86" s="916"/>
      <x:c r="J86" s="916"/>
      <x:c r="K86" s="916"/>
      <x:c r="L86" s="916"/>
      <x:c r="M86" s="916"/>
      <x:c r="N86" s="916"/>
      <x:c r="O86" s="916"/>
      <x:c r="P86" s="943"/>
      <x:c r="Q86" s="914"/>
      <x:c r="R86" s="914"/>
    </x:row>
    <x:row r="87" spans="2:18">
      <x:c r="B87" s="584" t="s">
        <x:v>776</x:v>
      </x:c>
      <x:c r="C87" s="916">
        <x:f t="shared" si="101"/>
        <x:v>1768620.9599999997</x:v>
      </x:c>
      <x:c r="D87" s="943"/>
      <x:c r="E87" s="916">
        <x:v>559463.67999999993</x:v>
      </x:c>
      <x:c r="F87" s="916">
        <x:v>1209157.2799999998</x:v>
      </x:c>
      <x:c r="G87" s="916"/>
      <x:c r="H87" s="916"/>
      <x:c r="I87" s="916"/>
      <x:c r="J87" s="916"/>
      <x:c r="K87" s="916"/>
      <x:c r="L87" s="916"/>
      <x:c r="M87" s="916"/>
      <x:c r="N87" s="916"/>
      <x:c r="O87" s="916"/>
      <x:c r="P87" s="943"/>
      <x:c r="Q87" s="914"/>
      <x:c r="R87" s="914"/>
    </x:row>
    <x:row r="88" spans="2:18">
      <x:c r="B88" s="584" t="s">
        <x:v>777</x:v>
      </x:c>
      <x:c r="C88" s="916">
        <x:f t="shared" si="101"/>
        <x:v>339848.02999999997</x:v>
      </x:c>
      <x:c r="D88" s="943"/>
      <x:c r="E88" s="916">
        <x:v>120957.15000000001</x:v>
      </x:c>
      <x:c r="F88" s="916">
        <x:v>218890.87999999998</x:v>
      </x:c>
      <x:c r="G88" s="916"/>
      <x:c r="H88" s="916"/>
      <x:c r="I88" s="916"/>
      <x:c r="J88" s="916"/>
      <x:c r="K88" s="916"/>
      <x:c r="L88" s="916"/>
      <x:c r="M88" s="916"/>
      <x:c r="N88" s="916"/>
      <x:c r="O88" s="916"/>
      <x:c r="P88" s="943"/>
      <x:c r="Q88" s="914"/>
      <x:c r="R88" s="914"/>
    </x:row>
    <x:row r="89" spans="2:18">
      <x:c r="B89" s="584" t="s">
        <x:v>778</x:v>
      </x:c>
      <x:c r="C89" s="916">
        <x:f t="shared" si="101"/>
        <x:v>431601.59999999992</x:v>
      </x:c>
      <x:c r="D89" s="943">
        <x:v>1309292.1799999997</x:v>
      </x:c>
      <x:c r="E89" s="916">
        <x:v>324228.19999999995</x:v>
      </x:c>
      <x:c r="F89" s="916">
        <x:v>107373.39999999998</x:v>
      </x:c>
      <x:c r="G89" s="916"/>
      <x:c r="H89" s="916"/>
      <x:c r="I89" s="916"/>
      <x:c r="J89" s="916"/>
      <x:c r="K89" s="916"/>
      <x:c r="L89" s="916"/>
      <x:c r="M89" s="916"/>
      <x:c r="N89" s="916"/>
      <x:c r="O89" s="916"/>
      <x:c r="P89" s="943"/>
      <x:c r="Q89" s="914"/>
      <x:c r="R89" s="914"/>
    </x:row>
    <x:row r="90" spans="2:18">
      <x:c r="B90" s="584" t="s">
        <x:v>104</x:v>
      </x:c>
      <x:c r="C90" s="916"/>
      <x:c r="D90" s="943"/>
      <x:c r="E90" s="916">
        <x:v>530945.48000000045</x:v>
      </x:c>
      <x:c r="F90" s="916">
        <x:v>391120.01999999955</x:v>
      </x:c>
      <x:c r="G90" s="916"/>
      <x:c r="H90" s="916"/>
      <x:c r="I90" s="916"/>
      <x:c r="J90" s="916"/>
      <x:c r="K90" s="916"/>
      <x:c r="L90" s="916"/>
      <x:c r="M90" s="916"/>
      <x:c r="N90" s="916"/>
      <x:c r="O90" s="916"/>
      <x:c r="P90" s="943"/>
      <x:c r="Q90" s="914"/>
      <x:c r="R90" s="914"/>
    </x:row>
    <x:row r="91" spans="2:18">
      <x:c r="B91" s="917" t="s">
        <x:v>105</x:v>
      </x:c>
      <x:c r="C91" s="916">
        <x:f t="shared" si="101"/>
        <x:v>467.8399800000027</x:v>
      </x:c>
      <x:c r="D91" s="943">
        <x:v>300.0029399999973</x:v>
      </x:c>
      <x:c r="E91" s="916">
        <x:v>249.86896999999999</x:v>
      </x:c>
      <x:c r="F91" s="916">
        <x:v>217.97101000000271</x:v>
      </x:c>
      <x:c r="G91" s="916"/>
      <x:c r="H91" s="916"/>
      <x:c r="I91" s="916"/>
      <x:c r="J91" s="916"/>
      <x:c r="K91" s="916"/>
      <x:c r="L91" s="916"/>
      <x:c r="M91" s="916"/>
      <x:c r="N91" s="916"/>
      <x:c r="O91" s="916"/>
      <x:c r="P91" s="943"/>
      <x:c r="Q91" s="914"/>
      <x:c r="R91" s="914"/>
    </x:row>
    <x:row r="92" spans="2:18">
      <x:c r="B92" s="944" t="s">
        <x:v>761</x:v>
      </x:c>
      <x:c r="C92" s="916">
        <x:f t="shared" si="101"/>
        <x:v>328.11566000000266</x:v>
      </x:c>
      <x:c r="D92" s="943">
        <x:v>204.9298999999971</x:v>
      </x:c>
      <x:c r="E92" s="916">
        <x:v>177.76788999999999</x:v>
      </x:c>
      <x:c r="F92" s="916">
        <x:v>150.3477700000027</x:v>
      </x:c>
      <x:c r="G92" s="916"/>
      <x:c r="H92" s="916"/>
      <x:c r="I92" s="916"/>
      <x:c r="J92" s="916"/>
      <x:c r="K92" s="916"/>
      <x:c r="L92" s="916"/>
      <x:c r="M92" s="916"/>
      <x:c r="N92" s="916"/>
      <x:c r="O92" s="916"/>
      <x:c r="P92" s="943"/>
      <x:c r="Q92" s="914"/>
      <x:c r="R92" s="914"/>
    </x:row>
    <x:row r="93" spans="2:18">
      <x:c r="B93" s="944" t="s">
        <x:v>762</x:v>
      </x:c>
      <x:c r="C93" s="916">
        <x:f t="shared" si="101"/>
        <x:v>139.72432000000003</x:v>
      </x:c>
      <x:c r="D93" s="943">
        <x:v>95.073040000000205</x:v>
      </x:c>
      <x:c r="E93" s="916">
        <x:v>72.101079999999996</x:v>
      </x:c>
      <x:c r="F93" s="916">
        <x:v>67.623240000000024</x:v>
      </x:c>
      <x:c r="G93" s="916"/>
      <x:c r="H93" s="916"/>
      <x:c r="I93" s="916"/>
      <x:c r="J93" s="916"/>
      <x:c r="K93" s="916"/>
      <x:c r="L93" s="916"/>
      <x:c r="M93" s="916"/>
      <x:c r="N93" s="916"/>
      <x:c r="O93" s="916"/>
      <x:c r="P93" s="943"/>
      <x:c r="Q93" s="914"/>
      <x:c r="R93" s="914"/>
    </x:row>
    <x:row r="94" spans="2:18">
      <x:c r="B94" s="864" t="s">
        <x:v>951</x:v>
      </x:c>
      <x:c r="C94" s="915">
        <x:f>SUM(E94:P94)</x:f>
        <x:v>815794.21</x:v>
      </x:c>
      <x:c r="D94" s="943">
        <x:v>239827.8</x:v>
      </x:c>
      <x:c r="E94" s="916">
        <x:v>389149.87</x:v>
      </x:c>
      <x:c r="F94" s="916">
        <x:v>426644.34</x:v>
      </x:c>
      <x:c r="G94" s="916"/>
      <x:c r="H94" s="916"/>
      <x:c r="I94" s="916"/>
      <x:c r="J94" s="916"/>
      <x:c r="K94" s="916"/>
      <x:c r="L94" s="916"/>
      <x:c r="M94" s="916"/>
      <x:c r="N94" s="916"/>
      <x:c r="O94" s="916"/>
      <x:c r="P94" s="943"/>
      <x:c r="Q94" s="914"/>
    </x:row>
    <x:row r="95" spans="2:18">
      <x:c r="B95" s="864" t="s">
        <x:v>952</x:v>
      </x:c>
      <x:c r="C95" s="915">
        <x:f t="shared" ref="C95:C100" si="102">SUM(E95:P95)</x:f>
        <x:v>465153.64</x:v>
      </x:c>
      <x:c r="D95" s="943">
        <x:v>411095.75</x:v>
      </x:c>
      <x:c r="E95" s="916">
        <x:v>259547.99</x:v>
      </x:c>
      <x:c r="F95" s="916">
        <x:v>205605.65</x:v>
      </x:c>
      <x:c r="G95" s="916"/>
      <x:c r="H95" s="916"/>
      <x:c r="I95" s="916"/>
      <x:c r="J95" s="916"/>
      <x:c r="K95" s="916"/>
      <x:c r="L95" s="916"/>
      <x:c r="M95" s="916"/>
      <x:c r="N95" s="916"/>
      <x:c r="O95" s="916"/>
      <x:c r="P95" s="943"/>
      <x:c r="Q95" s="914"/>
    </x:row>
    <x:row r="96" spans="2:18">
      <x:c r="B96" s="918" t="s">
        <x:v>953</x:v>
      </x:c>
      <x:c r="C96" s="919">
        <x:f t="shared" si="102"/>
        <x:v>33815795.629999995</x:v>
      </x:c>
      <x:c r="D96" s="920">
        <x:f t="shared" ref="D96" si="103">SUM(D97:D100)</x:f>
        <x:v>20612041.529999997</x:v>
      </x:c>
      <x:c r="E96" s="920">
        <x:f>SUM(E97:E100)</x:f>
        <x:v>17807867.369999997</x:v>
      </x:c>
      <x:c r="F96" s="920">
        <x:f>SUM(F97:F100)</x:f>
        <x:v>16007928.260000002</x:v>
      </x:c>
      <x:c r="G96" s="920">
        <x:f t="shared" ref="G96:P96" si="104">SUM(G97:G100)</x:f>
        <x:v>0</x:v>
      </x:c>
      <x:c r="H96" s="920">
        <x:f t="shared" si="104"/>
        <x:v>0</x:v>
      </x:c>
      <x:c r="I96" s="920">
        <x:f t="shared" si="104"/>
        <x:v>0</x:v>
      </x:c>
      <x:c r="J96" s="920">
        <x:f t="shared" si="104"/>
        <x:v>0</x:v>
      </x:c>
      <x:c r="K96" s="920">
        <x:f t="shared" si="104"/>
        <x:v>0</x:v>
      </x:c>
      <x:c r="L96" s="920">
        <x:f t="shared" si="104"/>
        <x:v>0</x:v>
      </x:c>
      <x:c r="M96" s="920">
        <x:f t="shared" si="104"/>
        <x:v>0</x:v>
      </x:c>
      <x:c r="N96" s="920">
        <x:f t="shared" si="104"/>
        <x:v>0</x:v>
      </x:c>
      <x:c r="O96" s="920">
        <x:f t="shared" si="104"/>
        <x:v>0</x:v>
      </x:c>
      <x:c r="P96" s="920">
        <x:f t="shared" si="104"/>
        <x:v>0</x:v>
      </x:c>
      <x:c r="Q96" s="914"/>
    </x:row>
    <x:row r="97" spans="2:17">
      <x:c r="B97" s="921" t="s">
        <x:v>954</x:v>
      </x:c>
      <x:c r="C97" s="916">
        <x:f t="shared" si="102"/>
        <x:v>33093739.549999997</x:v>
      </x:c>
      <x:c r="D97" s="916">
        <x:v>19900906.989999998</x:v>
      </x:c>
      <x:c r="E97" s="916">
        <x:v>17581600.949999999</x:v>
      </x:c>
      <x:c r="F97" s="916">
        <x:v>15512138.6</x:v>
      </x:c>
      <x:c r="G97" s="916"/>
      <x:c r="H97" s="916"/>
      <x:c r="I97" s="916"/>
      <x:c r="J97" s="915"/>
      <x:c r="K97" s="916"/>
      <x:c r="L97" s="916"/>
      <x:c r="M97" s="916"/>
      <x:c r="N97" s="916"/>
      <x:c r="O97" s="916"/>
      <x:c r="P97" s="916"/>
    </x:row>
    <x:row r="98" spans="2:17">
      <x:c r="B98" s="921" t="s">
        <x:v>955</x:v>
      </x:c>
      <x:c r="C98" s="916">
        <x:f t="shared" si="102"/>
        <x:v>830249.40999999992</x:v>
      </x:c>
      <x:c r="D98" s="943">
        <x:v>288860.99</x:v>
      </x:c>
      <x:c r="E98" s="916">
        <x:v>375973.11</x:v>
      </x:c>
      <x:c r="F98" s="916">
        <x:v>454276.3</x:v>
      </x:c>
      <x:c r="G98" s="916"/>
      <x:c r="H98" s="916"/>
      <x:c r="I98" s="916"/>
      <x:c r="J98" s="915"/>
      <x:c r="K98" s="916"/>
      <x:c r="L98" s="916"/>
      <x:c r="M98" s="916"/>
      <x:c r="N98" s="916"/>
      <x:c r="O98" s="916"/>
      <x:c r="P98" s="943"/>
    </x:row>
    <x:row r="99" spans="2:17">
      <x:c r="B99" s="921" t="s">
        <x:v>956</x:v>
      </x:c>
      <x:c r="C99" s="916">
        <x:f t="shared" si="102"/>
        <x:v>-148306.22</x:v>
      </x:c>
      <x:c r="D99" s="945">
        <x:v>2513.91</x:v>
      </x:c>
      <x:c r="E99" s="916">
        <x:v>-159006.69</x:v>
      </x:c>
      <x:c r="F99" s="916">
        <x:v>10700.47</x:v>
      </x:c>
      <x:c r="G99" s="915"/>
      <x:c r="H99" s="916"/>
      <x:c r="I99" s="916"/>
      <x:c r="J99" s="915"/>
      <x:c r="K99" s="916"/>
      <x:c r="L99" s="916"/>
      <x:c r="M99" s="916"/>
      <x:c r="N99" s="916"/>
      <x:c r="O99" s="916"/>
      <x:c r="P99" s="945"/>
    </x:row>
    <x:row r="100" spans="2:17">
      <x:c r="B100" s="921" t="s">
        <x:v>957</x:v>
      </x:c>
      <x:c r="C100" s="916">
        <x:f t="shared" si="102"/>
        <x:v>40112.89</x:v>
      </x:c>
      <x:c r="D100" s="945">
        <x:v>419759.64</x:v>
      </x:c>
      <x:c r="E100" s="916">
        <x:v>9300</x:v>
      </x:c>
      <x:c r="F100" s="915">
        <x:v>30812.89</x:v>
      </x:c>
      <x:c r="G100" s="916"/>
      <x:c r="H100" s="916"/>
      <x:c r="I100" s="916"/>
      <x:c r="J100" s="915"/>
      <x:c r="K100" s="916"/>
      <x:c r="L100" s="916"/>
      <x:c r="M100" s="916"/>
      <x:c r="N100" s="916"/>
      <x:c r="O100" s="916"/>
      <x:c r="P100" s="945"/>
    </x:row>
    <x:row r="101" spans="2:17">
      <x:c r="B101" s="922" t="s">
        <x:v>958</x:v>
      </x:c>
      <x:c r="C101" s="923">
        <x:f>+C80-C96</x:f>
        <x:v>6329046.3100000024</x:v>
      </x:c>
      <x:c r="D101" s="924">
        <x:f t="shared" ref="D101" si="105">D80-D96</x:f>
        <x:v>2880121.700000003</x:v>
      </x:c>
      <x:c r="E101" s="924">
        <x:f>E80-E96</x:f>
        <x:v>3725500.5900000036</x:v>
      </x:c>
      <x:c r="F101" s="924">
        <x:f>F80-F96</x:f>
        <x:v>2603545.7199999951</x:v>
      </x:c>
      <x:c r="G101" s="924">
        <x:f t="shared" ref="G101:P101" si="106">G80-G96</x:f>
        <x:v>0</x:v>
      </x:c>
      <x:c r="H101" s="924">
        <x:f t="shared" si="106"/>
        <x:v>0</x:v>
      </x:c>
      <x:c r="I101" s="924">
        <x:f t="shared" si="106"/>
        <x:v>0</x:v>
      </x:c>
      <x:c r="J101" s="924">
        <x:f t="shared" si="106"/>
        <x:v>0</x:v>
      </x:c>
      <x:c r="K101" s="924">
        <x:f t="shared" si="106"/>
        <x:v>0</x:v>
      </x:c>
      <x:c r="L101" s="924">
        <x:f t="shared" si="106"/>
        <x:v>0</x:v>
      </x:c>
      <x:c r="M101" s="924">
        <x:f t="shared" si="106"/>
        <x:v>0</x:v>
      </x:c>
      <x:c r="N101" s="924">
        <x:f t="shared" si="106"/>
        <x:v>0</x:v>
      </x:c>
      <x:c r="O101" s="924">
        <x:f t="shared" si="106"/>
        <x:v>0</x:v>
      </x:c>
      <x:c r="P101" s="924">
        <x:f t="shared" si="106"/>
        <x:v>0</x:v>
      </x:c>
      <x:c r="Q101" s="914"/>
    </x:row>
    <x:row r="102" spans="2:17">
      <x:c r="B102" s="925" t="s">
        <x:v>959</x:v>
      </x:c>
      <x:c r="C102" s="926">
        <x:f>+C101/C80</x:f>
        <x:v>0.15765528033363088</x:v>
      </x:c>
      <x:c r="D102" s="926">
        <x:f t="shared" ref="D102" si="107">D101/D80</x:f>
        <x:v>0.12259925456000685</x:v>
      </x:c>
      <x:c r="E102" s="926">
        <x:f t="shared" ref="E102:P102" si="108">E101/E80</x:f>
        <x:v>0.17301058510310263</x:v>
      </x:c>
      <x:c r="F102" s="926">
        <x:f t="shared" si="108"/>
        <x:v>0.13988928135395301</x:v>
      </x:c>
      <x:c r="G102" s="926" t="e">
        <x:f t="shared" si="108"/>
        <x:v>#DIV/0!</x:v>
      </x:c>
      <x:c r="H102" s="926" t="e">
        <x:f t="shared" si="108"/>
        <x:v>#DIV/0!</x:v>
      </x:c>
      <x:c r="I102" s="926" t="e">
        <x:f t="shared" si="108"/>
        <x:v>#DIV/0!</x:v>
      </x:c>
      <x:c r="J102" s="926" t="e">
        <x:f t="shared" si="108"/>
        <x:v>#DIV/0!</x:v>
      </x:c>
      <x:c r="K102" s="926" t="e">
        <x:f t="shared" si="108"/>
        <x:v>#DIV/0!</x:v>
      </x:c>
      <x:c r="L102" s="926" t="e">
        <x:f t="shared" si="108"/>
        <x:v>#DIV/0!</x:v>
      </x:c>
      <x:c r="M102" s="926" t="e">
        <x:f t="shared" si="108"/>
        <x:v>#DIV/0!</x:v>
      </x:c>
      <x:c r="N102" s="926" t="e">
        <x:f t="shared" si="108"/>
        <x:v>#DIV/0!</x:v>
      </x:c>
      <x:c r="O102" s="926" t="e">
        <x:f t="shared" si="108"/>
        <x:v>#DIV/0!</x:v>
      </x:c>
      <x:c r="P102" s="926" t="e">
        <x:f t="shared" si="108"/>
        <x:v>#DIV/0!</x:v>
      </x:c>
    </x:row>
    <x:row r="103" spans="2:17">
      <x:c r="B103" s="918" t="s">
        <x:v>960</x:v>
      </x:c>
      <x:c r="C103" s="919">
        <x:f>SUM(E103:P103)</x:f>
        <x:v>3278193.3200000003</x:v>
      </x:c>
      <x:c r="D103" s="920">
        <x:f t="shared" ref="D103" si="109">SUM(D104:D130)</x:f>
        <x:v>2906706.0999999996</x:v>
      </x:c>
      <x:c r="E103" s="920">
        <x:f>SUM(E104:E130)</x:f>
        <x:v>1704161.5500000003</x:v>
      </x:c>
      <x:c r="F103" s="920">
        <x:f>SUM(F104:F130)</x:f>
        <x:v>1574031.77</x:v>
      </x:c>
      <x:c r="G103" s="920">
        <x:f t="shared" ref="G103:P103" si="110">SUM(G104:G130)</x:f>
        <x:v>0</x:v>
      </x:c>
      <x:c r="H103" s="920">
        <x:f t="shared" si="110"/>
        <x:v>0</x:v>
      </x:c>
      <x:c r="I103" s="920">
        <x:f t="shared" si="110"/>
        <x:v>0</x:v>
      </x:c>
      <x:c r="J103" s="920">
        <x:f t="shared" si="110"/>
        <x:v>0</x:v>
      </x:c>
      <x:c r="K103" s="920">
        <x:f t="shared" si="110"/>
        <x:v>0</x:v>
      </x:c>
      <x:c r="L103" s="920">
        <x:f t="shared" si="110"/>
        <x:v>0</x:v>
      </x:c>
      <x:c r="M103" s="920">
        <x:f t="shared" si="110"/>
        <x:v>0</x:v>
      </x:c>
      <x:c r="N103" s="920">
        <x:f t="shared" si="110"/>
        <x:v>0</x:v>
      </x:c>
      <x:c r="O103" s="920">
        <x:f t="shared" si="110"/>
        <x:v>0</x:v>
      </x:c>
      <x:c r="P103" s="920">
        <x:f t="shared" si="110"/>
        <x:v>0</x:v>
      </x:c>
      <x:c r="Q103" s="914"/>
    </x:row>
    <x:row r="104" spans="2:17">
      <x:c r="B104" s="927" t="s">
        <x:v>961</x:v>
      </x:c>
      <x:c r="C104" s="928">
        <x:f t="shared" ref="C104:C130" si="111">SUM(E104:P104)</x:f>
        <x:v>660179.02</x:v>
      </x:c>
      <x:c r="D104" s="947">
        <x:v>455188.93</x:v>
      </x:c>
      <x:c r="E104" s="929">
        <x:v>332894.73</x:v>
      </x:c>
      <x:c r="F104" s="929">
        <x:v>327284.28999999998</x:v>
      </x:c>
      <x:c r="G104" s="929"/>
      <x:c r="H104" s="929"/>
      <x:c r="I104" s="929"/>
      <x:c r="J104" s="929"/>
      <x:c r="K104" s="929"/>
      <x:c r="L104" s="929"/>
      <x:c r="M104" s="929"/>
      <x:c r="N104" s="929"/>
      <x:c r="O104" s="946"/>
      <x:c r="P104" s="947"/>
      <x:c r="Q104" s="914"/>
    </x:row>
    <x:row r="105" spans="2:17">
      <x:c r="B105" s="927" t="s">
        <x:v>962</x:v>
      </x:c>
      <x:c r="C105" s="928">
        <x:f t="shared" si="111"/>
        <x:v>263854.96999999997</x:v>
      </x:c>
      <x:c r="D105" s="947">
        <x:v>166560.75</x:v>
      </x:c>
      <x:c r="E105" s="929">
        <x:v>173318.96</x:v>
      </x:c>
      <x:c r="F105" s="929">
        <x:v>90536.01</x:v>
      </x:c>
      <x:c r="G105" s="929"/>
      <x:c r="H105" s="929"/>
      <x:c r="I105" s="929"/>
      <x:c r="J105" s="929"/>
      <x:c r="K105" s="929"/>
      <x:c r="L105" s="929"/>
      <x:c r="M105" s="929"/>
      <x:c r="N105" s="929"/>
      <x:c r="O105" s="946"/>
      <x:c r="P105" s="947"/>
    </x:row>
    <x:row r="106" spans="2:17">
      <x:c r="B106" s="927" t="s">
        <x:v>963</x:v>
      </x:c>
      <x:c r="C106" s="928">
        <x:f t="shared" si="111"/>
        <x:v>34693.53</x:v>
      </x:c>
      <x:c r="D106" s="947">
        <x:v>3099.2</x:v>
      </x:c>
      <x:c r="E106" s="929">
        <x:v>15755.55</x:v>
      </x:c>
      <x:c r="F106" s="929">
        <x:v>18937.98</x:v>
      </x:c>
      <x:c r="G106" s="929"/>
      <x:c r="H106" s="929"/>
      <x:c r="I106" s="929"/>
      <x:c r="J106" s="929"/>
      <x:c r="K106" s="929"/>
      <x:c r="L106" s="929"/>
      <x:c r="M106" s="929"/>
      <x:c r="N106" s="929"/>
      <x:c r="O106" s="946"/>
      <x:c r="P106" s="947"/>
    </x:row>
    <x:row r="107" spans="2:17" ht="20.25" customHeight="1">
      <x:c r="B107" s="927" t="s">
        <x:v>964</x:v>
      </x:c>
      <x:c r="C107" s="928">
        <x:f t="shared" si="111"/>
        <x:v>1601.15</x:v>
      </x:c>
      <x:c r="D107" s="947"/>
      <x:c r="E107" s="929">
        <x:v>366.15</x:v>
      </x:c>
      <x:c r="F107" s="929">
        <x:v>1235</x:v>
      </x:c>
      <x:c r="G107" s="929"/>
      <x:c r="H107" s="929"/>
      <x:c r="I107" s="929"/>
      <x:c r="J107" s="929"/>
      <x:c r="K107" s="929"/>
      <x:c r="L107" s="929"/>
      <x:c r="M107" s="929"/>
      <x:c r="N107" s="929"/>
      <x:c r="O107" s="946"/>
      <x:c r="P107" s="947"/>
    </x:row>
    <x:row r="108" spans="2:17">
      <x:c r="B108" s="927" t="s">
        <x:v>965</x:v>
      </x:c>
      <x:c r="C108" s="928">
        <x:f t="shared" si="111"/>
        <x:v>14225.920000000002</x:v>
      </x:c>
      <x:c r="D108" s="948">
        <x:v>8847.5300000000007</x:v>
      </x:c>
      <x:c r="E108" s="929">
        <x:v>8290.11</x:v>
      </x:c>
      <x:c r="F108" s="929">
        <x:v>5935.81</x:v>
      </x:c>
      <x:c r="G108" s="929"/>
      <x:c r="H108" s="929"/>
      <x:c r="I108" s="929"/>
      <x:c r="J108" s="929"/>
      <x:c r="K108" s="929"/>
      <x:c r="L108" s="929"/>
      <x:c r="M108" s="929"/>
      <x:c r="N108" s="929"/>
      <x:c r="O108" s="946"/>
      <x:c r="P108" s="948"/>
    </x:row>
    <x:row r="109" spans="2:17">
      <x:c r="B109" s="927" t="s">
        <x:v>966</x:v>
      </x:c>
      <x:c r="C109" s="928">
        <x:f t="shared" si="111"/>
        <x:v>3845.14</x:v>
      </x:c>
      <x:c r="D109" s="948">
        <x:v>2115.84</x:v>
      </x:c>
      <x:c r="E109" s="929">
        <x:v>1737.79</x:v>
      </x:c>
      <x:c r="F109" s="929">
        <x:v>2107.35</x:v>
      </x:c>
      <x:c r="G109" s="929"/>
      <x:c r="H109" s="929"/>
      <x:c r="I109" s="929"/>
      <x:c r="J109" s="929"/>
      <x:c r="K109" s="929"/>
      <x:c r="L109" s="929"/>
      <x:c r="M109" s="929"/>
      <x:c r="N109" s="929"/>
      <x:c r="O109" s="946"/>
      <x:c r="P109" s="948"/>
    </x:row>
    <x:row r="110" spans="2:17">
      <x:c r="B110" s="927" t="s">
        <x:v>967</x:v>
      </x:c>
      <x:c r="C110" s="928">
        <x:f t="shared" si="111"/>
        <x:v>0</x:v>
      </x:c>
      <x:c r="D110" s="948"/>
      <x:c r="E110" s="929"/>
      <x:c r="F110" s="929"/>
      <x:c r="G110" s="929"/>
      <x:c r="H110" s="928"/>
      <x:c r="I110" s="929"/>
      <x:c r="J110" s="929"/>
      <x:c r="K110" s="929"/>
      <x:c r="L110" s="929"/>
      <x:c r="M110" s="929"/>
      <x:c r="N110" s="929"/>
      <x:c r="O110" s="946"/>
      <x:c r="P110" s="948"/>
    </x:row>
    <x:row r="111" spans="2:17">
      <x:c r="B111" s="927" t="s">
        <x:v>968</x:v>
      </x:c>
      <x:c r="C111" s="928">
        <x:f t="shared" si="111"/>
        <x:v>174104.72</x:v>
      </x:c>
      <x:c r="D111" s="948">
        <x:v>93365.94</x:v>
      </x:c>
      <x:c r="E111" s="929">
        <x:v>87052.36</x:v>
      </x:c>
      <x:c r="F111" s="929">
        <x:v>87052.36</x:v>
      </x:c>
      <x:c r="G111" s="929"/>
      <x:c r="H111" s="929"/>
      <x:c r="I111" s="929"/>
      <x:c r="J111" s="929"/>
      <x:c r="K111" s="929"/>
      <x:c r="L111" s="929"/>
      <x:c r="M111" s="929"/>
      <x:c r="N111" s="929"/>
      <x:c r="O111" s="946"/>
      <x:c r="P111" s="948"/>
      <x:c r="Q111" s="931"/>
    </x:row>
    <x:row r="112" spans="2:17">
      <x:c r="B112" s="927" t="s">
        <x:v>969</x:v>
      </x:c>
      <x:c r="C112" s="928">
        <x:f t="shared" si="111"/>
        <x:v>0</x:v>
      </x:c>
      <x:c r="D112" s="948"/>
      <x:c r="E112" s="929"/>
      <x:c r="F112" s="929"/>
      <x:c r="G112" s="929"/>
      <x:c r="H112" s="928"/>
      <x:c r="I112" s="929"/>
      <x:c r="J112" s="929"/>
      <x:c r="K112" s="929"/>
      <x:c r="L112" s="929"/>
      <x:c r="M112" s="929"/>
      <x:c r="N112" s="929"/>
      <x:c r="O112" s="946"/>
      <x:c r="P112" s="948"/>
    </x:row>
    <x:row r="113" spans="2:16">
      <x:c r="B113" s="927" t="s">
        <x:v>970</x:v>
      </x:c>
      <x:c r="C113" s="932">
        <x:f t="shared" si="111"/>
        <x:v>139276.85</x:v>
      </x:c>
      <x:c r="D113" s="948">
        <x:v>57783.33</x:v>
      </x:c>
      <x:c r="E113" s="949">
        <x:v>45699.75</x:v>
      </x:c>
      <x:c r="F113" s="929">
        <x:v>93577.1</x:v>
      </x:c>
      <x:c r="G113" s="929"/>
      <x:c r="H113" s="929"/>
      <x:c r="I113" s="929"/>
      <x:c r="J113" s="929"/>
      <x:c r="K113" s="929"/>
      <x:c r="L113" s="929"/>
      <x:c r="M113" s="929"/>
      <x:c r="N113" s="929"/>
      <x:c r="O113" s="946"/>
      <x:c r="P113" s="948"/>
    </x:row>
    <x:row r="114" spans="2:16">
      <x:c r="B114" s="927" t="s">
        <x:v>971</x:v>
      </x:c>
      <x:c r="C114" s="928">
        <x:f t="shared" si="111"/>
        <x:v>53168.33</x:v>
      </x:c>
      <x:c r="D114" s="948">
        <x:v>26138.91</x:v>
      </x:c>
      <x:c r="E114" s="929">
        <x:v>27342.49</x:v>
      </x:c>
      <x:c r="F114" s="929">
        <x:v>25825.84</x:v>
      </x:c>
      <x:c r="G114" s="929"/>
      <x:c r="H114" s="929"/>
      <x:c r="I114" s="929"/>
      <x:c r="J114" s="929"/>
      <x:c r="K114" s="929"/>
      <x:c r="L114" s="929"/>
      <x:c r="M114" s="929"/>
      <x:c r="N114" s="929"/>
      <x:c r="O114" s="946"/>
      <x:c r="P114" s="948"/>
    </x:row>
    <x:row r="115" spans="2:16">
      <x:c r="B115" s="927" t="s">
        <x:v>972</x:v>
      </x:c>
      <x:c r="C115" s="928">
        <x:f t="shared" si="111"/>
        <x:v>63372.58</x:v>
      </x:c>
      <x:c r="D115" s="948">
        <x:v>36611.24</x:v>
      </x:c>
      <x:c r="E115" s="929">
        <x:v>31447.37</x:v>
      </x:c>
      <x:c r="F115" s="929">
        <x:v>31925.21</x:v>
      </x:c>
      <x:c r="G115" s="929"/>
      <x:c r="H115" s="929"/>
      <x:c r="I115" s="929"/>
      <x:c r="J115" s="929"/>
      <x:c r="K115" s="929"/>
      <x:c r="L115" s="929"/>
      <x:c r="M115" s="929"/>
      <x:c r="N115" s="929"/>
      <x:c r="O115" s="946"/>
      <x:c r="P115" s="948"/>
    </x:row>
    <x:row r="116" spans="2:16">
      <x:c r="B116" s="927" t="s">
        <x:v>973</x:v>
      </x:c>
      <x:c r="C116" s="928">
        <x:f t="shared" si="111"/>
        <x:v>186214</x:v>
      </x:c>
      <x:c r="D116" s="948">
        <x:v>94956.02</x:v>
      </x:c>
      <x:c r="E116" s="929">
        <x:v>186214</x:v>
      </x:c>
      <x:c r="F116" s="929"/>
      <x:c r="G116" s="929"/>
      <x:c r="H116" s="928"/>
      <x:c r="I116" s="928"/>
      <x:c r="J116" s="929"/>
      <x:c r="K116" s="929"/>
      <x:c r="L116" s="929"/>
      <x:c r="M116" s="953"/>
      <x:c r="N116" s="929"/>
      <x:c r="O116" s="946"/>
      <x:c r="P116" s="948"/>
    </x:row>
    <x:row r="117" spans="2:16">
      <x:c r="B117" s="927" t="s">
        <x:v>974</x:v>
      </x:c>
      <x:c r="C117" s="928">
        <x:f t="shared" si="111"/>
        <x:v>528670.66999999993</x:v>
      </x:c>
      <x:c r="D117" s="948">
        <x:v>308801.95</x:v>
      </x:c>
      <x:c r="E117" s="929">
        <x:v>288154.8</x:v>
      </x:c>
      <x:c r="F117" s="929">
        <x:v>240515.87</x:v>
      </x:c>
      <x:c r="G117" s="929"/>
      <x:c r="H117" s="929"/>
      <x:c r="I117" s="929"/>
      <x:c r="J117" s="929"/>
      <x:c r="K117" s="929"/>
      <x:c r="L117" s="929"/>
      <x:c r="M117" s="929"/>
      <x:c r="N117" s="929"/>
      <x:c r="O117" s="946"/>
      <x:c r="P117" s="948"/>
    </x:row>
    <x:row r="118" spans="2:16">
      <x:c r="B118" s="927" t="s">
        <x:v>975</x:v>
      </x:c>
      <x:c r="C118" s="928">
        <x:f t="shared" si="111"/>
        <x:v>9401.16</x:v>
      </x:c>
      <x:c r="D118" s="948">
        <x:v>5700</x:v>
      </x:c>
      <x:c r="E118" s="929">
        <x:v>6944.85</x:v>
      </x:c>
      <x:c r="F118" s="929">
        <x:v>2456.31</x:v>
      </x:c>
      <x:c r="G118" s="929"/>
      <x:c r="H118" s="929"/>
      <x:c r="I118" s="929"/>
      <x:c r="J118" s="929"/>
      <x:c r="K118" s="929"/>
      <x:c r="L118" s="929"/>
      <x:c r="M118" s="929"/>
      <x:c r="N118" s="929"/>
      <x:c r="O118" s="946"/>
      <x:c r="P118" s="948"/>
    </x:row>
    <x:row r="119" spans="2:16">
      <x:c r="B119" s="927" t="s">
        <x:v>976</x:v>
      </x:c>
      <x:c r="C119" s="928">
        <x:f t="shared" si="111"/>
        <x:v>0</x:v>
      </x:c>
      <x:c r="D119" s="948"/>
      <x:c r="E119" s="929"/>
      <x:c r="F119" s="929"/>
      <x:c r="G119" s="929"/>
      <x:c r="H119" s="928"/>
      <x:c r="I119" s="928"/>
      <x:c r="J119" s="929"/>
      <x:c r="K119" s="929"/>
      <x:c r="L119" s="929"/>
      <x:c r="M119" s="929"/>
      <x:c r="N119" s="929"/>
      <x:c r="O119" s="946"/>
      <x:c r="P119" s="948"/>
    </x:row>
    <x:row r="120" spans="2:16">
      <x:c r="B120" s="927" t="s">
        <x:v>977</x:v>
      </x:c>
      <x:c r="C120" s="928">
        <x:f t="shared" si="111"/>
        <x:v>0</x:v>
      </x:c>
      <x:c r="D120" s="948"/>
      <x:c r="E120" s="929"/>
      <x:c r="F120" s="929"/>
      <x:c r="G120" s="929"/>
      <x:c r="H120" s="928"/>
      <x:c r="I120" s="928"/>
      <x:c r="J120" s="929"/>
      <x:c r="K120" s="929"/>
      <x:c r="L120" s="929"/>
      <x:c r="M120" s="929"/>
      <x:c r="N120" s="929"/>
      <x:c r="O120" s="946"/>
      <x:c r="P120" s="948"/>
    </x:row>
    <x:row r="121" spans="2:16">
      <x:c r="B121" s="927" t="s">
        <x:v>978</x:v>
      </x:c>
      <x:c r="C121" s="928">
        <x:f t="shared" si="111"/>
        <x:v>0</x:v>
      </x:c>
      <x:c r="D121" s="948"/>
      <x:c r="E121" s="929"/>
      <x:c r="F121" s="929"/>
      <x:c r="G121" s="929"/>
      <x:c r="H121" s="928"/>
      <x:c r="I121" s="928"/>
      <x:c r="J121" s="929"/>
      <x:c r="K121" s="929"/>
      <x:c r="L121" s="929"/>
      <x:c r="M121" s="929"/>
      <x:c r="N121" s="929"/>
      <x:c r="O121" s="946"/>
      <x:c r="P121" s="948"/>
    </x:row>
    <x:row r="122" spans="2:16">
      <x:c r="B122" s="927" t="s">
        <x:v>979</x:v>
      </x:c>
      <x:c r="C122" s="928">
        <x:f t="shared" si="111"/>
        <x:v>54583.61</x:v>
      </x:c>
      <x:c r="D122" s="948">
        <x:v>24984.1</x:v>
      </x:c>
      <x:c r="E122" s="929">
        <x:v>35614.800000000003</x:v>
      </x:c>
      <x:c r="F122" s="929">
        <x:v>18968.810000000001</x:v>
      </x:c>
      <x:c r="G122" s="929"/>
      <x:c r="H122" s="929"/>
      <x:c r="I122" s="929"/>
      <x:c r="J122" s="929"/>
      <x:c r="K122" s="929"/>
      <x:c r="L122" s="929"/>
      <x:c r="M122" s="929"/>
      <x:c r="N122" s="929"/>
      <x:c r="O122" s="946"/>
      <x:c r="P122" s="948"/>
    </x:row>
    <x:row r="123" spans="2:16">
      <x:c r="B123" s="927" t="s">
        <x:v>980</x:v>
      </x:c>
      <x:c r="C123" s="928">
        <x:f t="shared" si="111"/>
        <x:v>0</x:v>
      </x:c>
      <x:c r="D123" s="948"/>
      <x:c r="E123" s="929"/>
      <x:c r="F123" s="929"/>
      <x:c r="G123" s="929"/>
      <x:c r="H123" s="929"/>
      <x:c r="I123" s="929"/>
      <x:c r="J123" s="929"/>
      <x:c r="K123" s="929"/>
      <x:c r="L123" s="929"/>
      <x:c r="M123" s="929"/>
      <x:c r="N123" s="929"/>
      <x:c r="O123" s="946"/>
      <x:c r="P123" s="948"/>
    </x:row>
    <x:row r="124" spans="2:16" ht="19.5" customHeight="1">
      <x:c r="B124" s="927" t="s">
        <x:v>981</x:v>
      </x:c>
      <x:c r="C124" s="928">
        <x:f t="shared" si="111"/>
        <x:v>271931.05</x:v>
      </x:c>
      <x:c r="D124" s="948">
        <x:v>358600.97000000003</x:v>
      </x:c>
      <x:c r="E124" s="929">
        <x:v>33502.239999999998</x:v>
      </x:c>
      <x:c r="F124" s="929">
        <x:v>238428.81</x:v>
      </x:c>
      <x:c r="G124" s="929"/>
      <x:c r="H124" s="929"/>
      <x:c r="I124" s="929"/>
      <x:c r="J124" s="929"/>
      <x:c r="K124" s="929"/>
      <x:c r="L124" s="929"/>
      <x:c r="M124" s="929"/>
      <x:c r="N124" s="929"/>
      <x:c r="O124" s="929"/>
      <x:c r="P124" s="948"/>
    </x:row>
    <x:row r="125" spans="2:16">
      <x:c r="B125" s="927" t="s">
        <x:v>982</x:v>
      </x:c>
      <x:c r="C125" s="928">
        <x:f t="shared" si="111"/>
        <x:v>0</x:v>
      </x:c>
      <x:c r="D125" s="947"/>
      <x:c r="E125" s="929"/>
      <x:c r="F125" s="929"/>
      <x:c r="G125" s="929"/>
      <x:c r="H125" s="929"/>
      <x:c r="I125" s="929"/>
      <x:c r="J125" s="929"/>
      <x:c r="K125" s="929"/>
      <x:c r="L125" s="929"/>
      <x:c r="M125" s="929"/>
      <x:c r="N125" s="929"/>
      <x:c r="O125" s="929"/>
      <x:c r="P125" s="947"/>
    </x:row>
    <x:row r="126" spans="2:16">
      <x:c r="B126" s="927" t="s">
        <x:v>983</x:v>
      </x:c>
      <x:c r="C126" s="928">
        <x:f t="shared" si="111"/>
        <x:v>814070.62</x:v>
      </x:c>
      <x:c r="D126" s="947">
        <x:v>1263951.3899999999</x:v>
      </x:c>
      <x:c r="E126" s="929">
        <x:v>424825.59999999998</x:v>
      </x:c>
      <x:c r="F126" s="929">
        <x:v>389245.02</x:v>
      </x:c>
      <x:c r="G126" s="929"/>
      <x:c r="H126" s="929"/>
      <x:c r="I126" s="929"/>
      <x:c r="J126" s="929"/>
      <x:c r="K126" s="929"/>
      <x:c r="L126" s="929"/>
      <x:c r="M126" s="929"/>
      <x:c r="N126" s="929"/>
      <x:c r="O126" s="929"/>
      <x:c r="P126" s="947"/>
    </x:row>
    <x:row r="127" spans="2:16">
      <x:c r="B127" s="927" t="s">
        <x:v>984</x:v>
      </x:c>
      <x:c r="C127" s="928">
        <x:f t="shared" si="111"/>
        <x:v>0</x:v>
      </x:c>
      <x:c r="D127" s="947"/>
      <x:c r="E127" s="929"/>
      <x:c r="F127" s="929"/>
      <x:c r="G127" s="929"/>
      <x:c r="H127" s="928"/>
      <x:c r="I127" s="928"/>
      <x:c r="J127" s="929"/>
      <x:c r="K127" s="929"/>
      <x:c r="L127" s="929"/>
      <x:c r="M127" s="928"/>
      <x:c r="N127" s="928"/>
      <x:c r="O127" s="946"/>
      <x:c r="P127" s="947"/>
    </x:row>
    <x:row r="128" spans="2:16">
      <x:c r="B128" s="927" t="s">
        <x:v>985</x:v>
      </x:c>
      <x:c r="C128" s="928">
        <x:f t="shared" si="111"/>
        <x:v>0</x:v>
      </x:c>
      <x:c r="D128" s="947"/>
      <x:c r="E128" s="929"/>
      <x:c r="F128" s="929"/>
      <x:c r="G128" s="929"/>
      <x:c r="H128" s="928"/>
      <x:c r="I128" s="928"/>
      <x:c r="J128" s="929"/>
      <x:c r="K128" s="929"/>
      <x:c r="L128" s="929"/>
      <x:c r="M128" s="928"/>
      <x:c r="N128" s="928"/>
      <x:c r="O128" s="946"/>
      <x:c r="P128" s="947"/>
    </x:row>
    <x:row r="129" spans="2:21">
      <x:c r="B129" s="927" t="s">
        <x:v>986</x:v>
      </x:c>
      <x:c r="C129" s="928">
        <x:f t="shared" si="111"/>
        <x:v>0</x:v>
      </x:c>
      <x:c r="D129" s="929"/>
      <x:c r="E129" s="929"/>
      <x:c r="F129" s="929"/>
      <x:c r="G129" s="929"/>
      <x:c r="H129" s="928"/>
      <x:c r="I129" s="928"/>
      <x:c r="J129" s="929"/>
      <x:c r="K129" s="929"/>
      <x:c r="L129" s="929"/>
      <x:c r="M129" s="929"/>
      <x:c r="N129" s="929"/>
      <x:c r="O129" s="946"/>
      <x:c r="P129" s="929"/>
    </x:row>
    <x:row r="130" spans="2:21">
      <x:c r="B130" s="927" t="s">
        <x:v>987</x:v>
      </x:c>
      <x:c r="C130" s="928">
        <x:f t="shared" si="111"/>
        <x:v>5000</x:v>
      </x:c>
      <x:c r="D130" s="947"/>
      <x:c r="E130" s="929">
        <x:v>5000</x:v>
      </x:c>
      <x:c r="F130" s="929"/>
      <x:c r="G130" s="929"/>
      <x:c r="H130" s="929"/>
      <x:c r="I130" s="928"/>
      <x:c r="J130" s="929"/>
      <x:c r="K130" s="928"/>
      <x:c r="L130" s="929"/>
      <x:c r="M130" s="928"/>
      <x:c r="N130" s="928"/>
      <x:c r="O130" s="946"/>
      <x:c r="P130" s="947"/>
      <x:c r="R130" s="933"/>
      <x:c r="U130" s="933"/>
    </x:row>
    <x:row r="131" spans="2:21">
      <x:c r="B131" s="911" t="s">
        <x:v>988</x:v>
      </x:c>
      <x:c r="C131" s="912">
        <x:f>SUM(E131:P131)</x:f>
        <x:v>3050852.9899999984</x:v>
      </x:c>
      <x:c r="D131" s="913">
        <x:f t="shared" ref="D131" si="112">D80-D96-D103</x:f>
        <x:v>-26584.399999996647</x:v>
      </x:c>
      <x:c r="E131" s="913">
        <x:f>E80-E96-E103</x:f>
        <x:v>2021339.0400000033</x:v>
      </x:c>
      <x:c r="F131" s="913">
        <x:f t="shared" ref="F131:P131" si="113">F80-F96-F103</x:f>
        <x:v>1029513.9499999951</x:v>
      </x:c>
      <x:c r="G131" s="913">
        <x:f t="shared" si="113"/>
        <x:v>0</x:v>
      </x:c>
      <x:c r="H131" s="913">
        <x:f t="shared" si="113"/>
        <x:v>0</x:v>
      </x:c>
      <x:c r="I131" s="913">
        <x:f t="shared" si="113"/>
        <x:v>0</x:v>
      </x:c>
      <x:c r="J131" s="913">
        <x:f t="shared" si="113"/>
        <x:v>0</x:v>
      </x:c>
      <x:c r="K131" s="913">
        <x:f t="shared" si="113"/>
        <x:v>0</x:v>
      </x:c>
      <x:c r="L131" s="913">
        <x:f t="shared" si="113"/>
        <x:v>0</x:v>
      </x:c>
      <x:c r="M131" s="913">
        <x:f t="shared" si="113"/>
        <x:v>0</x:v>
      </x:c>
      <x:c r="N131" s="913">
        <x:f t="shared" si="113"/>
        <x:v>0</x:v>
      </x:c>
      <x:c r="O131" s="950">
        <x:f t="shared" si="113"/>
        <x:v>0</x:v>
      </x:c>
      <x:c r="P131" s="913">
        <x:f t="shared" si="113"/>
        <x:v>0</x:v>
      </x:c>
      <x:c r="Q131" s="914"/>
      <x:c r="R131" s="931"/>
    </x:row>
    <x:row r="132" spans="2:21">
      <x:c r="B132" s="934" t="s">
        <x:v>989</x:v>
      </x:c>
      <x:c r="C132" s="935">
        <x:f>+C131/C80</x:f>
        <x:v>7.599613904470634E-2</x:v>
      </x:c>
      <x:c r="D132" s="935">
        <x:f t="shared" ref="D132" si="114">D131/D80</x:f>
        <x:v>-1.1316284387998714E-3</x:v>
      </x:c>
      <x:c r="E132" s="935">
        <x:f>E131/E80</x:f>
        <x:v>9.3870083107984156E-2</x:v>
      </x:c>
      <x:c r="F132" s="935">
        <x:f t="shared" ref="F132:P132" si="115">F131/F80</x:f>
        <x:v>5.5316088940957443E-2</x:v>
      </x:c>
      <x:c r="G132" s="935" t="e">
        <x:f t="shared" si="115"/>
        <x:v>#DIV/0!</x:v>
      </x:c>
      <x:c r="H132" s="935" t="e">
        <x:f t="shared" si="115"/>
        <x:v>#DIV/0!</x:v>
      </x:c>
      <x:c r="I132" s="935" t="e">
        <x:f t="shared" si="115"/>
        <x:v>#DIV/0!</x:v>
      </x:c>
      <x:c r="J132" s="935" t="e">
        <x:f t="shared" si="115"/>
        <x:v>#DIV/0!</x:v>
      </x:c>
      <x:c r="K132" s="935" t="e">
        <x:f t="shared" si="115"/>
        <x:v>#DIV/0!</x:v>
      </x:c>
      <x:c r="L132" s="935" t="e">
        <x:f t="shared" si="115"/>
        <x:v>#DIV/0!</x:v>
      </x:c>
      <x:c r="M132" s="935" t="e">
        <x:f t="shared" si="115"/>
        <x:v>#DIV/0!</x:v>
      </x:c>
      <x:c r="N132" s="935" t="e">
        <x:f t="shared" si="115"/>
        <x:v>#DIV/0!</x:v>
      </x:c>
      <x:c r="O132" s="935" t="e">
        <x:f t="shared" si="115"/>
        <x:v>#DIV/0!</x:v>
      </x:c>
      <x:c r="P132" s="935" t="e">
        <x:f t="shared" si="115"/>
        <x:v>#DIV/0!</x:v>
      </x:c>
      <x:c r="Q132" s="914"/>
      <x:c r="R132" s="951"/>
    </x:row>
    <x:row r="133" spans="2:21">
      <x:c r="B133" s="937" t="s">
        <x:v>990</x:v>
      </x:c>
      <x:c r="C133" s="938">
        <x:f t="shared" ref="C133:C157" si="116">SUM(E133:P133)</x:f>
        <x:v>-631512.01</x:v>
      </x:c>
      <x:c r="D133" s="939">
        <x:f t="shared" ref="D133" si="117">SUM(D134:D140)</x:f>
        <x:v>429951.8600000001</x:v>
      </x:c>
      <x:c r="E133" s="939">
        <x:f>SUM(E134:E140)</x:f>
        <x:v>-436863.43</x:v>
      </x:c>
      <x:c r="F133" s="939">
        <x:f t="shared" ref="F133:P133" si="118">SUM(F134:F140)</x:f>
        <x:v>-194648.58</x:v>
      </x:c>
      <x:c r="G133" s="939">
        <x:f t="shared" si="118"/>
        <x:v>0</x:v>
      </x:c>
      <x:c r="H133" s="939">
        <x:f t="shared" si="118"/>
        <x:v>0</x:v>
      </x:c>
      <x:c r="I133" s="939">
        <x:f t="shared" si="118"/>
        <x:v>0</x:v>
      </x:c>
      <x:c r="J133" s="939">
        <x:f t="shared" si="118"/>
        <x:v>0</x:v>
      </x:c>
      <x:c r="K133" s="939">
        <x:f t="shared" si="118"/>
        <x:v>0</x:v>
      </x:c>
      <x:c r="L133" s="939">
        <x:f t="shared" si="118"/>
        <x:v>0</x:v>
      </x:c>
      <x:c r="M133" s="939">
        <x:f t="shared" si="118"/>
        <x:v>0</x:v>
      </x:c>
      <x:c r="N133" s="939">
        <x:f t="shared" si="118"/>
        <x:v>0</x:v>
      </x:c>
      <x:c r="O133" s="939">
        <x:f t="shared" si="118"/>
        <x:v>0</x:v>
      </x:c>
      <x:c r="P133" s="939">
        <x:f t="shared" si="118"/>
        <x:v>0</x:v>
      </x:c>
    </x:row>
    <x:row r="134" spans="2:21">
      <x:c r="B134" s="927" t="s">
        <x:v>991</x:v>
      </x:c>
      <x:c r="C134" s="928">
        <x:f>SUM(E134:P134)</x:f>
        <x:v>0</x:v>
      </x:c>
      <x:c r="D134" s="952"/>
      <x:c r="E134" s="929"/>
      <x:c r="F134" s="928"/>
      <x:c r="G134" s="928"/>
      <x:c r="H134" s="929"/>
      <x:c r="I134" s="928"/>
      <x:c r="J134" s="928"/>
      <x:c r="K134" s="928"/>
      <x:c r="L134" s="928"/>
      <x:c r="M134" s="928"/>
      <x:c r="N134" s="928"/>
      <x:c r="O134" s="928"/>
      <x:c r="P134" s="952"/>
    </x:row>
    <x:row r="135" spans="2:21">
      <x:c r="B135" s="927" t="s">
        <x:v>992</x:v>
      </x:c>
      <x:c r="C135" s="928">
        <x:f>SUM(E135:P135)</x:f>
        <x:v>-715975.80999999994</x:v>
      </x:c>
      <x:c r="D135" s="947">
        <x:v>-220256.34</x:v>
      </x:c>
      <x:c r="E135" s="929">
        <x:v>-474314.16</x:v>
      </x:c>
      <x:c r="F135" s="928">
        <x:v>-241661.65</x:v>
      </x:c>
      <x:c r="G135" s="928"/>
      <x:c r="H135" s="929"/>
      <x:c r="I135" s="929"/>
      <x:c r="J135" s="929"/>
      <x:c r="K135" s="929"/>
      <x:c r="L135" s="928"/>
      <x:c r="M135" s="929"/>
      <x:c r="N135" s="929"/>
      <x:c r="O135" s="929"/>
      <x:c r="P135" s="947"/>
    </x:row>
    <x:row r="136" spans="2:21">
      <x:c r="B136" s="927" t="s">
        <x:v>993</x:v>
      </x:c>
      <x:c r="C136" s="928">
        <x:f t="shared" si="116"/>
        <x:v>0</x:v>
      </x:c>
      <x:c r="D136" s="947"/>
      <x:c r="E136" s="929"/>
      <x:c r="F136" s="928"/>
      <x:c r="G136" s="928"/>
      <x:c r="H136" s="929"/>
      <x:c r="I136" s="929"/>
      <x:c r="J136" s="929"/>
      <x:c r="K136" s="929"/>
      <x:c r="L136" s="928"/>
      <x:c r="M136" s="929"/>
      <x:c r="N136" s="929"/>
      <x:c r="O136" s="929"/>
      <x:c r="P136" s="947"/>
    </x:row>
    <x:row r="137" spans="2:21">
      <x:c r="B137" s="927" t="s">
        <x:v>994</x:v>
      </x:c>
      <x:c r="C137" s="928">
        <x:f t="shared" si="116"/>
        <x:v>0</x:v>
      </x:c>
      <x:c r="D137" s="947"/>
      <x:c r="E137" s="929"/>
      <x:c r="F137" s="928"/>
      <x:c r="G137" s="928"/>
      <x:c r="H137" s="929"/>
      <x:c r="I137" s="929"/>
      <x:c r="J137" s="929"/>
      <x:c r="K137" s="929"/>
      <x:c r="L137" s="928"/>
      <x:c r="M137" s="929"/>
      <x:c r="N137" s="929"/>
      <x:c r="O137" s="929"/>
      <x:c r="P137" s="947"/>
    </x:row>
    <x:row r="138" spans="2:21">
      <x:c r="B138" s="927" t="s">
        <x:v>995</x:v>
      </x:c>
      <x:c r="C138" s="928">
        <x:f t="shared" si="116"/>
        <x:v>0</x:v>
      </x:c>
      <x:c r="D138" s="947"/>
      <x:c r="E138" s="929"/>
      <x:c r="F138" s="928"/>
      <x:c r="G138" s="928"/>
      <x:c r="H138" s="929"/>
      <x:c r="I138" s="929"/>
      <x:c r="J138" s="929"/>
      <x:c r="K138" s="929"/>
      <x:c r="L138" s="928"/>
      <x:c r="M138" s="929"/>
      <x:c r="N138" s="929"/>
      <x:c r="O138" s="929"/>
      <x:c r="P138" s="947"/>
    </x:row>
    <x:row r="139" spans="2:21">
      <x:c r="B139" s="927" t="s">
        <x:v>996</x:v>
      </x:c>
      <x:c r="C139" s="928">
        <x:f t="shared" si="116"/>
        <x:v>84463.8</x:v>
      </x:c>
      <x:c r="D139" s="947">
        <x:v>531507.18000000005</x:v>
      </x:c>
      <x:c r="E139" s="929">
        <x:v>37450.730000000003</x:v>
      </x:c>
      <x:c r="F139" s="929">
        <x:v>47013.07</x:v>
      </x:c>
      <x:c r="G139" s="929"/>
      <x:c r="H139" s="929"/>
      <x:c r="I139" s="929"/>
      <x:c r="J139" s="929"/>
      <x:c r="K139" s="929"/>
      <x:c r="L139" s="928"/>
      <x:c r="M139" s="929"/>
      <x:c r="N139" s="929"/>
      <x:c r="O139" s="929"/>
      <x:c r="P139" s="947"/>
    </x:row>
    <x:row r="140" spans="2:21">
      <x:c r="B140" s="927" t="s">
        <x:v>997</x:v>
      </x:c>
      <x:c r="C140" s="928">
        <x:f t="shared" si="116"/>
        <x:v>0</x:v>
      </x:c>
      <x:c r="D140" s="947">
        <x:v>118701.02</x:v>
      </x:c>
      <x:c r="E140" s="929"/>
      <x:c r="F140" s="928"/>
      <x:c r="G140" s="929"/>
      <x:c r="H140" s="928"/>
      <x:c r="I140" s="929"/>
      <x:c r="J140" s="929"/>
      <x:c r="K140" s="929"/>
      <x:c r="L140" s="928"/>
      <x:c r="M140" s="928"/>
      <x:c r="N140" s="929"/>
      <x:c r="O140" s="929"/>
      <x:c r="P140" s="947"/>
    </x:row>
    <x:row r="141" spans="2:21">
      <x:c r="B141" s="940" t="s">
        <x:v>998</x:v>
      </x:c>
      <x:c r="C141" s="941">
        <x:f t="shared" si="116"/>
        <x:v>1021739.41</x:v>
      </x:c>
      <x:c r="D141" s="942">
        <x:f t="shared" ref="D141" si="119">SUM(D142:D154)</x:f>
        <x:v>884679.11</x:v>
      </x:c>
      <x:c r="E141" s="942">
        <x:f>SUM(E142:E154)</x:f>
        <x:v>234654.17</x:v>
      </x:c>
      <x:c r="F141" s="942">
        <x:f t="shared" ref="F141:P141" si="120">SUM(F142:F154)</x:f>
        <x:v>787085.24</x:v>
      </x:c>
      <x:c r="G141" s="942">
        <x:f t="shared" si="120"/>
        <x:v>0</x:v>
      </x:c>
      <x:c r="H141" s="942">
        <x:f t="shared" si="120"/>
        <x:v>0</x:v>
      </x:c>
      <x:c r="I141" s="942">
        <x:f t="shared" si="120"/>
        <x:v>0</x:v>
      </x:c>
      <x:c r="J141" s="942">
        <x:f t="shared" si="120"/>
        <x:v>0</x:v>
      </x:c>
      <x:c r="K141" s="942">
        <x:f t="shared" si="120"/>
        <x:v>0</x:v>
      </x:c>
      <x:c r="L141" s="942">
        <x:f t="shared" si="120"/>
        <x:v>0</x:v>
      </x:c>
      <x:c r="M141" s="942">
        <x:f t="shared" si="120"/>
        <x:v>0</x:v>
      </x:c>
      <x:c r="N141" s="942">
        <x:f t="shared" si="120"/>
        <x:v>0</x:v>
      </x:c>
      <x:c r="O141" s="942">
        <x:f t="shared" si="120"/>
        <x:v>0</x:v>
      </x:c>
      <x:c r="P141" s="942">
        <x:f t="shared" si="120"/>
        <x:v>0</x:v>
      </x:c>
    </x:row>
    <x:row r="142" spans="2:21">
      <x:c r="B142" s="927" t="s">
        <x:v>999</x:v>
      </x:c>
      <x:c r="C142" s="929">
        <x:f t="shared" si="116"/>
        <x:v>179314.37000000002</x:v>
      </x:c>
      <x:c r="D142" s="947">
        <x:v>245563.05</x:v>
      </x:c>
      <x:c r="E142" s="929">
        <x:v>7065.2</x:v>
      </x:c>
      <x:c r="F142" s="929">
        <x:v>172249.17</x:v>
      </x:c>
      <x:c r="G142" s="929"/>
      <x:c r="H142" s="929"/>
      <x:c r="I142" s="929"/>
      <x:c r="J142" s="929"/>
      <x:c r="K142" s="929"/>
      <x:c r="L142" s="929"/>
      <x:c r="M142" s="929"/>
      <x:c r="N142" s="929"/>
      <x:c r="O142" s="929"/>
      <x:c r="P142" s="947"/>
    </x:row>
    <x:row r="143" spans="2:21">
      <x:c r="B143" s="927" t="s">
        <x:v>1000</x:v>
      </x:c>
      <x:c r="C143" s="929">
        <x:f t="shared" si="116"/>
        <x:v>0</x:v>
      </x:c>
      <x:c r="D143" s="947"/>
      <x:c r="E143" s="929"/>
      <x:c r="F143" s="929"/>
      <x:c r="G143" s="929"/>
      <x:c r="H143" s="929"/>
      <x:c r="I143" s="929"/>
      <x:c r="J143" s="929"/>
      <x:c r="K143" s="929"/>
      <x:c r="L143" s="929"/>
      <x:c r="M143" s="929"/>
      <x:c r="N143" s="929"/>
      <x:c r="O143" s="929"/>
      <x:c r="P143" s="947"/>
    </x:row>
    <x:row r="144" spans="2:21">
      <x:c r="B144" s="927" t="s">
        <x:v>1001</x:v>
      </x:c>
      <x:c r="C144" s="929">
        <x:f t="shared" si="116"/>
        <x:v>0</x:v>
      </x:c>
      <x:c r="D144" s="947"/>
      <x:c r="E144" s="929"/>
      <x:c r="F144" s="929"/>
      <x:c r="G144" s="929"/>
      <x:c r="H144" s="929"/>
      <x:c r="I144" s="929"/>
      <x:c r="J144" s="929"/>
      <x:c r="K144" s="929"/>
      <x:c r="L144" s="929"/>
      <x:c r="M144" s="929"/>
      <x:c r="N144" s="929"/>
      <x:c r="O144" s="929"/>
      <x:c r="P144" s="947"/>
    </x:row>
    <x:row r="145" spans="2:18">
      <x:c r="B145" s="927" t="s">
        <x:v>1002</x:v>
      </x:c>
      <x:c r="C145" s="929">
        <x:f t="shared" si="116"/>
        <x:v>0</x:v>
      </x:c>
      <x:c r="D145" s="947"/>
      <x:c r="E145" s="929"/>
      <x:c r="F145" s="929"/>
      <x:c r="G145" s="929"/>
      <x:c r="H145" s="929"/>
      <x:c r="I145" s="929"/>
      <x:c r="J145" s="929"/>
      <x:c r="K145" s="929"/>
      <x:c r="L145" s="929"/>
      <x:c r="M145" s="953"/>
      <x:c r="N145" s="953"/>
      <x:c r="O145" s="953"/>
      <x:c r="P145" s="947"/>
    </x:row>
    <x:row r="146" spans="2:18">
      <x:c r="B146" s="927" t="s">
        <x:v>1003</x:v>
      </x:c>
      <x:c r="C146" s="929">
        <x:f t="shared" si="116"/>
        <x:v>0</x:v>
      </x:c>
      <x:c r="D146" s="947"/>
      <x:c r="E146" s="929"/>
      <x:c r="F146" s="929"/>
      <x:c r="G146" s="929"/>
      <x:c r="H146" s="929"/>
      <x:c r="I146" s="929"/>
      <x:c r="J146" s="929"/>
      <x:c r="K146" s="929"/>
      <x:c r="L146" s="929"/>
      <x:c r="M146" s="953"/>
      <x:c r="N146" s="953"/>
      <x:c r="O146" s="953"/>
      <x:c r="P146" s="947"/>
    </x:row>
    <x:row r="147" spans="2:18">
      <x:c r="B147" s="927" t="s">
        <x:v>1004</x:v>
      </x:c>
      <x:c r="C147" s="929">
        <x:f t="shared" si="116"/>
        <x:v>0</x:v>
      </x:c>
      <x:c r="D147" s="947"/>
      <x:c r="E147" s="929"/>
      <x:c r="F147" s="929"/>
      <x:c r="G147" s="929"/>
      <x:c r="H147" s="929"/>
      <x:c r="I147" s="929"/>
      <x:c r="J147" s="929"/>
      <x:c r="K147" s="929"/>
      <x:c r="L147" s="929"/>
      <x:c r="M147" s="953"/>
      <x:c r="N147" s="953"/>
      <x:c r="O147" s="953"/>
      <x:c r="P147" s="947"/>
    </x:row>
    <x:row r="148" spans="2:18">
      <x:c r="B148" s="927" t="s">
        <x:v>1005</x:v>
      </x:c>
      <x:c r="C148" s="929">
        <x:f t="shared" si="116"/>
        <x:v>0</x:v>
      </x:c>
      <x:c r="D148" s="947"/>
      <x:c r="E148" s="929"/>
      <x:c r="F148" s="929"/>
      <x:c r="G148" s="929"/>
      <x:c r="H148" s="929"/>
      <x:c r="I148" s="929"/>
      <x:c r="J148" s="929"/>
      <x:c r="K148" s="929"/>
      <x:c r="L148" s="929"/>
      <x:c r="M148" s="953"/>
      <x:c r="N148" s="953"/>
      <x:c r="O148" s="953"/>
      <x:c r="P148" s="947"/>
    </x:row>
    <x:row r="149" spans="2:18">
      <x:c r="B149" s="927" t="s">
        <x:v>1006</x:v>
      </x:c>
      <x:c r="C149" s="929">
        <x:f t="shared" si="116"/>
        <x:v>0</x:v>
      </x:c>
      <x:c r="D149" s="947"/>
      <x:c r="E149" s="929"/>
      <x:c r="F149" s="929"/>
      <x:c r="G149" s="929"/>
      <x:c r="H149" s="929"/>
      <x:c r="I149" s="929"/>
      <x:c r="J149" s="929"/>
      <x:c r="K149" s="929"/>
      <x:c r="L149" s="929"/>
      <x:c r="M149" s="953"/>
      <x:c r="N149" s="953"/>
      <x:c r="O149" s="953"/>
      <x:c r="P149" s="947"/>
    </x:row>
    <x:row r="150" spans="2:18">
      <x:c r="B150" s="927" t="s">
        <x:v>1007</x:v>
      </x:c>
      <x:c r="C150" s="929">
        <x:f t="shared" si="116"/>
        <x:v>0</x:v>
      </x:c>
      <x:c r="D150" s="947"/>
      <x:c r="E150" s="929"/>
      <x:c r="F150" s="929"/>
      <x:c r="G150" s="929"/>
      <x:c r="H150" s="929"/>
      <x:c r="I150" s="929"/>
      <x:c r="J150" s="929"/>
      <x:c r="K150" s="929"/>
      <x:c r="L150" s="929"/>
      <x:c r="M150" s="953"/>
      <x:c r="N150" s="953"/>
      <x:c r="O150" s="953"/>
      <x:c r="P150" s="947"/>
    </x:row>
    <x:row r="151" spans="2:18">
      <x:c r="B151" s="927" t="s">
        <x:v>1008</x:v>
      </x:c>
      <x:c r="C151" s="929">
        <x:f t="shared" si="116"/>
        <x:v>0</x:v>
      </x:c>
      <x:c r="D151" s="947"/>
      <x:c r="E151" s="929"/>
      <x:c r="F151" s="929"/>
      <x:c r="G151" s="929"/>
      <x:c r="H151" s="929"/>
      <x:c r="I151" s="929"/>
      <x:c r="J151" s="929"/>
      <x:c r="K151" s="929"/>
      <x:c r="L151" s="929"/>
      <x:c r="M151" s="929"/>
      <x:c r="N151" s="929"/>
      <x:c r="O151" s="929"/>
      <x:c r="P151" s="947"/>
    </x:row>
    <x:row r="152" spans="2:18">
      <x:c r="B152" s="927" t="s">
        <x:v>1009</x:v>
      </x:c>
      <x:c r="C152" s="929">
        <x:f t="shared" si="116"/>
        <x:v>2792.79</x:v>
      </x:c>
      <x:c r="D152" s="947">
        <x:v>184558.56</x:v>
      </x:c>
      <x:c r="E152" s="929">
        <x:v>706.58</x:v>
      </x:c>
      <x:c r="F152" s="929">
        <x:v>2086.21</x:v>
      </x:c>
      <x:c r="G152" s="929"/>
      <x:c r="H152" s="929"/>
      <x:c r="I152" s="929"/>
      <x:c r="J152" s="929"/>
      <x:c r="K152" s="929"/>
      <x:c r="L152" s="929"/>
      <x:c r="M152" s="929"/>
      <x:c r="N152" s="929"/>
      <x:c r="O152" s="929"/>
      <x:c r="P152" s="947"/>
    </x:row>
    <x:row r="153" spans="2:18">
      <x:c r="B153" s="927" t="s">
        <x:v>1010</x:v>
      </x:c>
      <x:c r="C153" s="929">
        <x:f t="shared" si="116"/>
        <x:v>28702.959999999999</x:v>
      </x:c>
      <x:c r="D153" s="947"/>
      <x:c r="E153" s="929"/>
      <x:c r="F153" s="929">
        <x:v>28702.959999999999</x:v>
      </x:c>
      <x:c r="G153" s="929"/>
      <x:c r="H153" s="929"/>
      <x:c r="I153" s="929"/>
      <x:c r="J153" s="929"/>
      <x:c r="K153" s="929"/>
      <x:c r="L153" s="929"/>
      <x:c r="M153" s="929"/>
      <x:c r="N153" s="929"/>
      <x:c r="O153" s="929"/>
      <x:c r="P153" s="947"/>
    </x:row>
    <x:row r="154" spans="2:18">
      <x:c r="B154" s="927" t="s">
        <x:v>1011</x:v>
      </x:c>
      <x:c r="C154" s="929">
        <x:f t="shared" si="116"/>
        <x:v>810929.29</x:v>
      </x:c>
      <x:c r="D154" s="947">
        <x:v>454557.5</x:v>
      </x:c>
      <x:c r="E154" s="929">
        <x:v>226882.39</x:v>
      </x:c>
      <x:c r="F154" s="929">
        <x:v>584046.9</x:v>
      </x:c>
      <x:c r="G154" s="929"/>
      <x:c r="H154" s="929"/>
      <x:c r="I154" s="929"/>
      <x:c r="J154" s="929"/>
      <x:c r="K154" s="929"/>
      <x:c r="L154" s="929"/>
      <x:c r="M154" s="929"/>
      <x:c r="N154" s="929"/>
      <x:c r="O154" s="929"/>
      <x:c r="P154" s="947"/>
    </x:row>
    <x:row r="155" spans="2:18">
      <x:c r="B155" s="911" t="s">
        <x:v>1012</x:v>
      </x:c>
      <x:c r="C155" s="912">
        <x:f t="shared" si="116"/>
        <x:v>1397601.5699999984</x:v>
      </x:c>
      <x:c r="D155" s="913">
        <x:f t="shared" ref="D155" si="121">D131+D133-D141</x:f>
        <x:v>-481311.64999999653</x:v>
      </x:c>
      <x:c r="E155" s="913">
        <x:f>E131+E133-E141</x:f>
        <x:v>1349821.4400000034</x:v>
      </x:c>
      <x:c r="F155" s="913">
        <x:f t="shared" ref="F155:P155" si="122">F131+F133-F141</x:f>
        <x:v>47780.129999995115</x:v>
      </x:c>
      <x:c r="G155" s="913">
        <x:f t="shared" si="122"/>
        <x:v>0</x:v>
      </x:c>
      <x:c r="H155" s="913">
        <x:f t="shared" si="122"/>
        <x:v>0</x:v>
      </x:c>
      <x:c r="I155" s="913">
        <x:f t="shared" si="122"/>
        <x:v>0</x:v>
      </x:c>
      <x:c r="J155" s="913">
        <x:f t="shared" si="122"/>
        <x:v>0</x:v>
      </x:c>
      <x:c r="K155" s="913">
        <x:f t="shared" si="122"/>
        <x:v>0</x:v>
      </x:c>
      <x:c r="L155" s="913">
        <x:f t="shared" si="122"/>
        <x:v>0</x:v>
      </x:c>
      <x:c r="M155" s="913">
        <x:f t="shared" si="122"/>
        <x:v>0</x:v>
      </x:c>
      <x:c r="N155" s="913">
        <x:f t="shared" si="122"/>
        <x:v>0</x:v>
      </x:c>
      <x:c r="O155" s="913">
        <x:f t="shared" si="122"/>
        <x:v>0</x:v>
      </x:c>
      <x:c r="P155" s="913">
        <x:f t="shared" si="122"/>
        <x:v>0</x:v>
      </x:c>
    </x:row>
    <x:row r="156" spans="2:18">
      <x:c r="B156" s="927" t="s">
        <x:v>1013</x:v>
      </x:c>
      <x:c r="C156" s="928">
        <x:f t="shared" si="116"/>
        <x:v>0</x:v>
      </x:c>
      <x:c r="D156" s="955"/>
      <x:c r="E156" s="929"/>
      <x:c r="F156" s="928"/>
      <x:c r="G156" s="928"/>
      <x:c r="H156" s="928"/>
      <x:c r="I156" s="954"/>
      <x:c r="J156" s="954"/>
      <x:c r="K156" s="954"/>
      <x:c r="L156" s="954"/>
      <x:c r="M156" s="954"/>
      <x:c r="N156" s="954"/>
      <x:c r="O156" s="954"/>
      <x:c r="P156" s="955"/>
      <x:c r="R156" s="914"/>
    </x:row>
    <x:row r="157" spans="2:18">
      <x:c r="B157" s="922" t="s">
        <x:v>1014</x:v>
      </x:c>
      <x:c r="C157" s="923">
        <x:f t="shared" si="116"/>
        <x:v>1397601.5699999984</x:v>
      </x:c>
      <x:c r="D157" s="924">
        <x:f t="shared" ref="D157" si="123">D155-D156</x:f>
        <x:v>-481311.64999999653</x:v>
      </x:c>
      <x:c r="E157" s="924">
        <x:f>E155-E156</x:f>
        <x:v>1349821.4400000034</x:v>
      </x:c>
      <x:c r="F157" s="924">
        <x:f t="shared" ref="F157:P157" si="124">F155-F156</x:f>
        <x:v>47780.129999995115</x:v>
      </x:c>
      <x:c r="G157" s="924">
        <x:f t="shared" si="124"/>
        <x:v>0</x:v>
      </x:c>
      <x:c r="H157" s="924">
        <x:f t="shared" si="124"/>
        <x:v>0</x:v>
      </x:c>
      <x:c r="I157" s="924">
        <x:f t="shared" si="124"/>
        <x:v>0</x:v>
      </x:c>
      <x:c r="J157" s="924">
        <x:f t="shared" si="124"/>
        <x:v>0</x:v>
      </x:c>
      <x:c r="K157" s="924">
        <x:f t="shared" si="124"/>
        <x:v>0</x:v>
      </x:c>
      <x:c r="L157" s="924">
        <x:f t="shared" si="124"/>
        <x:v>0</x:v>
      </x:c>
      <x:c r="M157" s="924">
        <x:f t="shared" si="124"/>
        <x:v>0</x:v>
      </x:c>
      <x:c r="N157" s="924">
        <x:f t="shared" si="124"/>
        <x:v>0</x:v>
      </x:c>
      <x:c r="O157" s="924">
        <x:f t="shared" si="124"/>
        <x:v>0</x:v>
      </x:c>
      <x:c r="P157" s="924">
        <x:f t="shared" si="124"/>
        <x:v>0</x:v>
      </x:c>
      <x:c r="Q157" s="931"/>
    </x:row>
    <x:row r="158" spans="2:18">
      <x:c r="B158" s="925" t="s">
        <x:v>1015</x:v>
      </x:c>
      <x:c r="C158" s="926">
        <x:f>+C157/C80</x:f>
        <x:v>3.4813976153868963E-2</x:v>
      </x:c>
      <x:c r="D158" s="926">
        <x:f t="shared" ref="D158" si="125">D157/D80</x:f>
        <x:v>-2.0488179197790994E-2</x:v>
      </x:c>
      <x:c r="E158" s="926">
        <x:f>E157/E80</x:f>
        <x:v>6.2685105391196011E-2</x:v>
      </x:c>
      <x:c r="F158" s="926">
        <x:f t="shared" ref="F158:P158" si="126">F157/F80</x:f>
        <x:v>2.5672405125644498E-3</x:v>
      </x:c>
      <x:c r="G158" s="926" t="e">
        <x:f t="shared" si="126"/>
        <x:v>#DIV/0!</x:v>
      </x:c>
      <x:c r="H158" s="926" t="e">
        <x:f t="shared" si="126"/>
        <x:v>#DIV/0!</x:v>
      </x:c>
      <x:c r="I158" s="926" t="e">
        <x:f t="shared" si="126"/>
        <x:v>#DIV/0!</x:v>
      </x:c>
      <x:c r="J158" s="926" t="e">
        <x:f t="shared" si="126"/>
        <x:v>#DIV/0!</x:v>
      </x:c>
      <x:c r="K158" s="926" t="e">
        <x:f t="shared" si="126"/>
        <x:v>#DIV/0!</x:v>
      </x:c>
      <x:c r="L158" s="926" t="e">
        <x:f t="shared" si="126"/>
        <x:v>#DIV/0!</x:v>
      </x:c>
      <x:c r="M158" s="926" t="e">
        <x:f t="shared" si="126"/>
        <x:v>#DIV/0!</x:v>
      </x:c>
      <x:c r="N158" s="926" t="e">
        <x:f t="shared" si="126"/>
        <x:v>#DIV/0!</x:v>
      </x:c>
      <x:c r="O158" s="926" t="e">
        <x:f t="shared" si="126"/>
        <x:v>#DIV/0!</x:v>
      </x:c>
      <x:c r="P158" s="926" t="e">
        <x:f t="shared" si="126"/>
        <x:v>#DIV/0!</x:v>
      </x:c>
    </x:row>
    <x:row r="159" spans="2:18">
      <x:c r="B159" s="925"/>
      <x:c r="C159" s="926"/>
      <x:c r="D159" s="956"/>
      <x:c r="E159" s="926"/>
      <x:c r="F159" s="926"/>
      <x:c r="G159" s="926"/>
      <x:c r="H159" s="926"/>
      <x:c r="I159" s="926"/>
      <x:c r="J159" s="926"/>
      <x:c r="K159" s="926"/>
      <x:c r="L159" s="926"/>
      <x:c r="M159" s="926"/>
      <x:c r="N159" s="926"/>
      <x:c r="O159" s="926"/>
      <x:c r="P159" s="956"/>
    </x:row>
    <x:row r="161" spans="1:18">
      <x:c r="B161" s="886" t="s">
        <x:v>1077</x:v>
      </x:c>
      <x:c r="F161" s="1">
        <x:f>F163*195</x:f>
        <x:v>409072142.69999999</x:v>
      </x:c>
    </x:row>
    <x:row r="162" spans="1:18" s="910" customFormat="1" ht="29.25" customHeight="1">
      <x:c r="A162" s="908"/>
      <x:c r="B162" s="909" t="s">
        <x:v>948</x:v>
      </x:c>
      <x:c r="C162" s="892" t="s">
        <x:v>1060</x:v>
      </x:c>
      <x:c r="D162" s="893" t="s">
        <x:v>919</x:v>
      </x:c>
      <x:c r="E162" s="893" t="s">
        <x:v>1061</x:v>
      </x:c>
      <x:c r="F162" s="893" t="s">
        <x:v>1062</x:v>
      </x:c>
      <x:c r="G162" s="893" t="s">
        <x:v>1063</x:v>
      </x:c>
      <x:c r="H162" s="893" t="s">
        <x:v>1064</x:v>
      </x:c>
      <x:c r="I162" s="893" t="s">
        <x:v>1065</x:v>
      </x:c>
      <x:c r="J162" s="893" t="s">
        <x:v>1066</x:v>
      </x:c>
      <x:c r="K162" s="893" t="s">
        <x:v>1067</x:v>
      </x:c>
      <x:c r="L162" s="893" t="s">
        <x:v>1068</x:v>
      </x:c>
      <x:c r="M162" s="893" t="s">
        <x:v>1069</x:v>
      </x:c>
      <x:c r="N162" s="893" t="s">
        <x:v>1070</x:v>
      </x:c>
      <x:c r="O162" s="893" t="s">
        <x:v>1071</x:v>
      </x:c>
      <x:c r="P162" s="893" t="s">
        <x:v>1072</x:v>
      </x:c>
    </x:row>
    <x:row r="163" spans="1:18" ht="28.5" customHeight="1">
      <x:c r="B163" s="911" t="s">
        <x:v>949</x:v>
      </x:c>
      <x:c r="C163" s="912">
        <x:f>SUM(E163:P163)</x:f>
        <x:v>4484226.5299999993</x:v>
      </x:c>
      <x:c r="D163" s="913">
        <x:f t="shared" ref="D163" si="127">D164+D170</x:f>
        <x:v>2201522.9300000002</x:v>
      </x:c>
      <x:c r="E163" s="913">
        <x:f>E164+E170</x:f>
        <x:v>2386420.67</x:v>
      </x:c>
      <x:c r="F163" s="913">
        <x:f t="shared" ref="F163:P163" si="128">F164+F170</x:f>
        <x:v>2097805.86</x:v>
      </x:c>
      <x:c r="G163" s="913">
        <x:f t="shared" si="128"/>
        <x:v>0</x:v>
      </x:c>
      <x:c r="H163" s="913">
        <x:f t="shared" si="128"/>
        <x:v>0</x:v>
      </x:c>
      <x:c r="I163" s="913">
        <x:f t="shared" si="128"/>
        <x:v>0</x:v>
      </x:c>
      <x:c r="J163" s="913">
        <x:f t="shared" si="128"/>
        <x:v>0</x:v>
      </x:c>
      <x:c r="K163" s="913">
        <x:f t="shared" si="128"/>
        <x:v>0</x:v>
      </x:c>
      <x:c r="L163" s="912">
        <x:f t="shared" si="128"/>
        <x:v>0</x:v>
      </x:c>
      <x:c r="M163" s="913">
        <x:f t="shared" si="128"/>
        <x:v>0</x:v>
      </x:c>
      <x:c r="N163" s="913">
        <x:f t="shared" si="128"/>
        <x:v>0</x:v>
      </x:c>
      <x:c r="O163" s="957">
        <x:f t="shared" si="128"/>
        <x:v>0</x:v>
      </x:c>
      <x:c r="P163" s="913">
        <x:f t="shared" si="128"/>
        <x:v>0</x:v>
      </x:c>
      <x:c r="Q163" s="914"/>
      <x:c r="R163" s="931"/>
    </x:row>
    <x:row r="164" spans="1:18">
      <x:c r="B164" s="864" t="s">
        <x:v>950</x:v>
      </x:c>
      <x:c r="C164" s="915">
        <x:f>SUM(E164:P164)</x:f>
        <x:v>4484226.5299999993</x:v>
      </x:c>
      <x:c r="D164" s="943">
        <x:v>2201522.9300000002</x:v>
      </x:c>
      <x:c r="E164" s="916">
        <x:v>2386420.67</x:v>
      </x:c>
      <x:c r="F164" s="916">
        <x:v>2097805.86</x:v>
      </x:c>
      <x:c r="G164" s="916"/>
      <x:c r="H164" s="916"/>
      <x:c r="I164" s="916"/>
      <x:c r="J164" s="916"/>
      <x:c r="K164" s="916"/>
      <x:c r="L164" s="915"/>
      <x:c r="M164" s="916"/>
      <x:c r="N164" s="916"/>
      <x:c r="O164" s="958"/>
      <x:c r="P164" s="943"/>
      <x:c r="Q164" s="914"/>
      <x:c r="R164" s="931"/>
    </x:row>
    <x:row r="165" spans="1:18">
      <x:c r="B165" s="917" t="s">
        <x:v>87</x:v>
      </x:c>
      <x:c r="C165" s="915">
        <x:f t="shared" ref="C165:C175" si="129">SUM(E165:P165)</x:f>
        <x:v>0</x:v>
      </x:c>
      <x:c r="D165" s="943"/>
      <x:c r="E165" s="916"/>
      <x:c r="F165" s="916"/>
      <x:c r="G165" s="916"/>
      <x:c r="H165" s="916"/>
      <x:c r="I165" s="916"/>
      <x:c r="J165" s="915"/>
      <x:c r="K165" s="916"/>
      <x:c r="L165" s="915"/>
      <x:c r="M165" s="916"/>
      <x:c r="N165" s="916"/>
      <x:c r="O165" s="958"/>
      <x:c r="P165" s="943"/>
      <x:c r="Q165" s="914"/>
      <x:c r="R165" s="931"/>
    </x:row>
    <x:row r="166" spans="1:18">
      <x:c r="B166" s="917" t="s">
        <x:v>106</x:v>
      </x:c>
      <x:c r="C166" s="915">
        <x:f t="shared" si="129"/>
        <x:v>4313608.4800000004</x:v>
      </x:c>
      <x:c r="D166" s="943">
        <x:v>2159884.94</x:v>
      </x:c>
      <x:c r="E166" s="916">
        <x:v>2256893.27</x:v>
      </x:c>
      <x:c r="F166" s="916">
        <x:v>2056715.21</x:v>
      </x:c>
      <x:c r="G166" s="916"/>
      <x:c r="H166" s="916"/>
      <x:c r="I166" s="916"/>
      <x:c r="J166" s="916"/>
      <x:c r="K166" s="916"/>
      <x:c r="L166" s="915"/>
      <x:c r="M166" s="916"/>
      <x:c r="N166" s="916"/>
      <x:c r="O166" s="958"/>
      <x:c r="P166" s="943"/>
      <x:c r="Q166" s="914"/>
      <x:c r="R166" s="931"/>
    </x:row>
    <x:row r="167" spans="1:18">
      <x:c r="B167" s="917" t="s">
        <x:v>107</x:v>
      </x:c>
      <x:c r="C167" s="915">
        <x:f t="shared" si="129"/>
        <x:v>0</x:v>
      </x:c>
      <x:c r="D167" s="943"/>
      <x:c r="E167" s="916"/>
      <x:c r="F167" s="915"/>
      <x:c r="G167" s="915"/>
      <x:c r="H167" s="915"/>
      <x:c r="I167" s="916"/>
      <x:c r="J167" s="915"/>
      <x:c r="K167" s="916"/>
      <x:c r="L167" s="915"/>
      <x:c r="M167" s="916"/>
      <x:c r="N167" s="916"/>
      <x:c r="O167" s="958"/>
      <x:c r="P167" s="943"/>
      <x:c r="Q167" s="914"/>
      <x:c r="R167" s="931"/>
    </x:row>
    <x:row r="168" spans="1:18">
      <x:c r="B168" s="917" t="s">
        <x:v>109</x:v>
      </x:c>
      <x:c r="C168" s="915">
        <x:f t="shared" si="129"/>
        <x:v>0</x:v>
      </x:c>
      <x:c r="D168" s="943"/>
      <x:c r="E168" s="916"/>
      <x:c r="F168" s="915"/>
      <x:c r="G168" s="915"/>
      <x:c r="H168" s="915"/>
      <x:c r="I168" s="915"/>
      <x:c r="J168" s="915"/>
      <x:c r="K168" s="915"/>
      <x:c r="L168" s="915"/>
      <x:c r="M168" s="916"/>
      <x:c r="N168" s="915"/>
      <x:c r="O168" s="958"/>
      <x:c r="P168" s="943"/>
      <x:c r="Q168" s="914"/>
      <x:c r="R168" s="931"/>
    </x:row>
    <x:row r="169" spans="1:18">
      <x:c r="B169" s="917" t="s">
        <x:v>1079</x:v>
      </x:c>
      <x:c r="C169" s="915">
        <x:f t="shared" si="129"/>
        <x:v>170618.05</x:v>
      </x:c>
      <x:c r="D169" s="943">
        <x:v>41637.99</x:v>
      </x:c>
      <x:c r="E169" s="916">
        <x:v>129527.4</x:v>
      </x:c>
      <x:c r="F169" s="915">
        <x:v>41090.65</x:v>
      </x:c>
      <x:c r="G169" s="915"/>
      <x:c r="H169" s="915"/>
      <x:c r="I169" s="915"/>
      <x:c r="J169" s="915"/>
      <x:c r="K169" s="915"/>
      <x:c r="L169" s="915"/>
      <x:c r="M169" s="916"/>
      <x:c r="N169" s="915"/>
      <x:c r="O169" s="958"/>
      <x:c r="P169" s="943"/>
      <x:c r="Q169" s="914"/>
      <x:c r="R169" s="931"/>
    </x:row>
    <x:row r="170" spans="1:18">
      <x:c r="B170" s="864" t="s">
        <x:v>952</x:v>
      </x:c>
      <x:c r="C170" s="915">
        <x:f t="shared" si="129"/>
        <x:v>0</x:v>
      </x:c>
      <x:c r="D170" s="943"/>
      <x:c r="E170" s="916"/>
      <x:c r="F170" s="915"/>
      <x:c r="G170" s="915"/>
      <x:c r="H170" s="915"/>
      <x:c r="I170" s="915"/>
      <x:c r="J170" s="915"/>
      <x:c r="K170" s="915"/>
      <x:c r="L170" s="915"/>
      <x:c r="M170" s="916"/>
      <x:c r="N170" s="915"/>
      <x:c r="O170" s="958"/>
      <x:c r="P170" s="943"/>
      <x:c r="Q170" s="914"/>
      <x:c r="R170" s="931"/>
    </x:row>
    <x:row r="171" spans="1:18">
      <x:c r="B171" s="918" t="s">
        <x:v>953</x:v>
      </x:c>
      <x:c r="C171" s="919">
        <x:f>SUM(E171:P171)</x:f>
        <x:v>4284332.9800000004</x:v>
      </x:c>
      <x:c r="D171" s="920">
        <x:f t="shared" ref="D171" si="130">SUM(D172:D175)</x:f>
        <x:v>2088081.96</x:v>
      </x:c>
      <x:c r="E171" s="920">
        <x:f t="shared" ref="E171:P171" si="131">SUM(E172:E175)</x:f>
        <x:v>2225571.77</x:v>
      </x:c>
      <x:c r="F171" s="920">
        <x:f t="shared" si="131"/>
        <x:v>2058761.21</x:v>
      </x:c>
      <x:c r="G171" s="920">
        <x:f t="shared" si="131"/>
        <x:v>0</x:v>
      </x:c>
      <x:c r="H171" s="920">
        <x:f t="shared" si="131"/>
        <x:v>0</x:v>
      </x:c>
      <x:c r="I171" s="920">
        <x:f t="shared" si="131"/>
        <x:v>0</x:v>
      </x:c>
      <x:c r="J171" s="920">
        <x:f t="shared" si="131"/>
        <x:v>0</x:v>
      </x:c>
      <x:c r="K171" s="920">
        <x:f t="shared" si="131"/>
        <x:v>0</x:v>
      </x:c>
      <x:c r="L171" s="920">
        <x:f t="shared" si="131"/>
        <x:v>0</x:v>
      </x:c>
      <x:c r="M171" s="920">
        <x:f t="shared" si="131"/>
        <x:v>0</x:v>
      </x:c>
      <x:c r="N171" s="920">
        <x:f t="shared" si="131"/>
        <x:v>0</x:v>
      </x:c>
      <x:c r="O171" s="920">
        <x:f t="shared" si="131"/>
        <x:v>0</x:v>
      </x:c>
      <x:c r="P171" s="920">
        <x:f t="shared" si="131"/>
        <x:v>0</x:v>
      </x:c>
      <x:c r="Q171" s="914"/>
      <x:c r="R171" s="931"/>
    </x:row>
    <x:row r="172" spans="1:18">
      <x:c r="B172" s="921" t="s">
        <x:v>954</x:v>
      </x:c>
      <x:c r="C172" s="915">
        <x:f t="shared" si="129"/>
        <x:v>4284332.9800000004</x:v>
      </x:c>
      <x:c r="D172" s="916">
        <x:v>2088081.96</x:v>
      </x:c>
      <x:c r="E172" s="916">
        <x:v>2225571.77</x:v>
      </x:c>
      <x:c r="F172" s="916">
        <x:v>2058761.21</x:v>
      </x:c>
      <x:c r="G172" s="916"/>
      <x:c r="H172" s="916"/>
      <x:c r="I172" s="916"/>
      <x:c r="J172" s="916"/>
      <x:c r="K172" s="916"/>
      <x:c r="L172" s="915"/>
      <x:c r="M172" s="916"/>
      <x:c r="N172" s="916"/>
      <x:c r="O172" s="958"/>
      <x:c r="P172" s="916"/>
      <x:c r="Q172" s="914"/>
      <x:c r="R172" s="931"/>
    </x:row>
    <x:row r="173" spans="1:18">
      <x:c r="B173" s="921" t="s">
        <x:v>955</x:v>
      </x:c>
      <x:c r="C173" s="915">
        <x:f t="shared" si="129"/>
        <x:v>0</x:v>
      </x:c>
      <x:c r="D173" s="896"/>
      <x:c r="E173" s="916"/>
      <x:c r="F173" s="915"/>
      <x:c r="G173" s="915"/>
      <x:c r="H173" s="915"/>
      <x:c r="I173" s="915"/>
      <x:c r="J173" s="915"/>
      <x:c r="K173" s="915"/>
      <x:c r="L173" s="915"/>
      <x:c r="M173" s="916"/>
      <x:c r="N173" s="916"/>
      <x:c r="O173" s="958"/>
      <x:c r="P173" s="896"/>
      <x:c r="Q173" s="914"/>
      <x:c r="R173" s="931"/>
    </x:row>
    <x:row r="174" spans="1:18">
      <x:c r="B174" s="921" t="s">
        <x:v>956</x:v>
      </x:c>
      <x:c r="C174" s="915">
        <x:f t="shared" si="129"/>
        <x:v>0</x:v>
      </x:c>
      <x:c r="D174" s="955"/>
      <x:c r="E174" s="916"/>
      <x:c r="F174" s="915"/>
      <x:c r="G174" s="915"/>
      <x:c r="H174" s="915"/>
      <x:c r="I174" s="915"/>
      <x:c r="J174" s="915"/>
      <x:c r="K174" s="915"/>
      <x:c r="L174" s="915"/>
      <x:c r="M174" s="916"/>
      <x:c r="N174" s="915"/>
      <x:c r="O174" s="958"/>
      <x:c r="P174" s="955"/>
      <x:c r="Q174" s="914"/>
      <x:c r="R174" s="931"/>
    </x:row>
    <x:row r="175" spans="1:18">
      <x:c r="B175" s="921" t="s">
        <x:v>957</x:v>
      </x:c>
      <x:c r="C175" s="915">
        <x:f t="shared" si="129"/>
        <x:v>0</x:v>
      </x:c>
      <x:c r="D175" s="955"/>
      <x:c r="E175" s="916"/>
      <x:c r="F175" s="915"/>
      <x:c r="G175" s="915"/>
      <x:c r="H175" s="915"/>
      <x:c r="I175" s="915"/>
      <x:c r="J175" s="915"/>
      <x:c r="K175" s="915"/>
      <x:c r="L175" s="915"/>
      <x:c r="M175" s="916"/>
      <x:c r="N175" s="915"/>
      <x:c r="O175" s="958"/>
      <x:c r="P175" s="955"/>
      <x:c r="Q175" s="914"/>
      <x:c r="R175" s="931"/>
    </x:row>
    <x:row r="176" spans="1:18">
      <x:c r="B176" s="922" t="s">
        <x:v>958</x:v>
      </x:c>
      <x:c r="C176" s="923">
        <x:f t="shared" ref="C176:O176" si="132">+C163-C171</x:f>
        <x:v>199893.54999999888</x:v>
      </x:c>
      <x:c r="D176" s="924">
        <x:f>+D163-D171</x:f>
        <x:v>113440.9700000002</x:v>
      </x:c>
      <x:c r="E176" s="924">
        <x:f t="shared" si="132"/>
        <x:v>160848.89999999991</x:v>
      </x:c>
      <x:c r="F176" s="924">
        <x:f t="shared" si="132"/>
        <x:v>39044.649999999907</x:v>
      </x:c>
      <x:c r="G176" s="924">
        <x:f t="shared" si="132"/>
        <x:v>0</x:v>
      </x:c>
      <x:c r="H176" s="924">
        <x:f t="shared" si="132"/>
        <x:v>0</x:v>
      </x:c>
      <x:c r="I176" s="924">
        <x:f t="shared" si="132"/>
        <x:v>0</x:v>
      </x:c>
      <x:c r="J176" s="924">
        <x:f t="shared" si="132"/>
        <x:v>0</x:v>
      </x:c>
      <x:c r="K176" s="924">
        <x:f t="shared" si="132"/>
        <x:v>0</x:v>
      </x:c>
      <x:c r="L176" s="924">
        <x:f t="shared" si="132"/>
        <x:v>0</x:v>
      </x:c>
      <x:c r="M176" s="924">
        <x:f t="shared" si="132"/>
        <x:v>0</x:v>
      </x:c>
      <x:c r="N176" s="924">
        <x:f t="shared" si="132"/>
        <x:v>0</x:v>
      </x:c>
      <x:c r="O176" s="924">
        <x:f t="shared" si="132"/>
        <x:v>0</x:v>
      </x:c>
      <x:c r="P176" s="924">
        <x:f>+P163-P171</x:f>
        <x:v>0</x:v>
      </x:c>
      <x:c r="Q176" s="914"/>
      <x:c r="R176" s="931"/>
    </x:row>
    <x:row r="177" spans="2:18">
      <x:c r="B177" s="925" t="s">
        <x:v>959</x:v>
      </x:c>
      <x:c r="C177" s="926">
        <x:f t="shared" ref="C177:O177" si="133">+C176/C163</x:f>
        <x:v>4.4577041026515427E-2</x:v>
      </x:c>
      <x:c r="D177" s="926">
        <x:f>+D176/D163</x:f>
        <x:v>5.1528407201282336E-2</x:v>
      </x:c>
      <x:c r="E177" s="926">
        <x:f t="shared" si="133"/>
        <x:v>6.7401737682736343E-2</x:v>
      </x:c>
      <x:c r="F177" s="926">
        <x:f t="shared" si="133"/>
        <x:v>1.8612136968670642E-2</x:v>
      </x:c>
      <x:c r="G177" s="926" t="e">
        <x:f t="shared" si="133"/>
        <x:v>#DIV/0!</x:v>
      </x:c>
      <x:c r="H177" s="926" t="e">
        <x:f t="shared" si="133"/>
        <x:v>#DIV/0!</x:v>
      </x:c>
      <x:c r="I177" s="926" t="e">
        <x:f t="shared" si="133"/>
        <x:v>#DIV/0!</x:v>
      </x:c>
      <x:c r="J177" s="926" t="e">
        <x:f t="shared" si="133"/>
        <x:v>#DIV/0!</x:v>
      </x:c>
      <x:c r="K177" s="926" t="e">
        <x:f t="shared" si="133"/>
        <x:v>#DIV/0!</x:v>
      </x:c>
      <x:c r="L177" s="926" t="e">
        <x:f t="shared" si="133"/>
        <x:v>#DIV/0!</x:v>
      </x:c>
      <x:c r="M177" s="926" t="e">
        <x:f t="shared" si="133"/>
        <x:v>#DIV/0!</x:v>
      </x:c>
      <x:c r="N177" s="926" t="e">
        <x:f t="shared" si="133"/>
        <x:v>#DIV/0!</x:v>
      </x:c>
      <x:c r="O177" s="926" t="e">
        <x:f t="shared" si="133"/>
        <x:v>#DIV/0!</x:v>
      </x:c>
      <x:c r="P177" s="926" t="e">
        <x:f>+P176/P163</x:f>
        <x:v>#DIV/0!</x:v>
      </x:c>
      <x:c r="Q177" s="914"/>
      <x:c r="R177" s="931"/>
    </x:row>
    <x:row r="178" spans="2:18">
      <x:c r="B178" s="918" t="s">
        <x:v>960</x:v>
      </x:c>
      <x:c r="C178" s="919">
        <x:f>SUM(E178:P178)</x:f>
        <x:v>325184.94</x:v>
      </x:c>
      <x:c r="D178" s="920">
        <x:f t="shared" ref="D178" si="134">SUM(D179:D206)</x:f>
        <x:v>98880.9</x:v>
      </x:c>
      <x:c r="E178" s="920">
        <x:f t="shared" ref="E178:P178" si="135">SUM(E179:E206)</x:f>
        <x:v>164799.88999999998</x:v>
      </x:c>
      <x:c r="F178" s="920">
        <x:f t="shared" si="135"/>
        <x:v>160385.05000000002</x:v>
      </x:c>
      <x:c r="G178" s="920">
        <x:f t="shared" si="135"/>
        <x:v>0</x:v>
      </x:c>
      <x:c r="H178" s="920">
        <x:f t="shared" si="135"/>
        <x:v>0</x:v>
      </x:c>
      <x:c r="I178" s="920">
        <x:f t="shared" si="135"/>
        <x:v>0</x:v>
      </x:c>
      <x:c r="J178" s="920">
        <x:f t="shared" si="135"/>
        <x:v>0</x:v>
      </x:c>
      <x:c r="K178" s="920">
        <x:f t="shared" si="135"/>
        <x:v>0</x:v>
      </x:c>
      <x:c r="L178" s="920">
        <x:f t="shared" si="135"/>
        <x:v>0</x:v>
      </x:c>
      <x:c r="M178" s="920">
        <x:f t="shared" si="135"/>
        <x:v>0</x:v>
      </x:c>
      <x:c r="N178" s="920">
        <x:f t="shared" si="135"/>
        <x:v>0</x:v>
      </x:c>
      <x:c r="O178" s="920">
        <x:f t="shared" si="135"/>
        <x:v>0</x:v>
      </x:c>
      <x:c r="P178" s="920">
        <x:f t="shared" si="135"/>
        <x:v>0</x:v>
      </x:c>
      <x:c r="Q178" s="914"/>
      <x:c r="R178" s="931"/>
    </x:row>
    <x:row r="179" spans="2:18">
      <x:c r="B179" s="927" t="s">
        <x:v>961</x:v>
      </x:c>
      <x:c r="C179" s="928">
        <x:f t="shared" ref="C179:C205" si="136">SUM(E179:P179)</x:f>
        <x:v>47012.119999999995</x:v>
      </x:c>
      <x:c r="D179" s="947"/>
      <x:c r="E179" s="929">
        <x:v>23597.119999999999</x:v>
      </x:c>
      <x:c r="F179" s="928">
        <x:v>23415</x:v>
      </x:c>
      <x:c r="G179" s="928"/>
      <x:c r="H179" s="928"/>
      <x:c r="I179" s="928"/>
      <x:c r="J179" s="929"/>
      <x:c r="K179" s="929"/>
      <x:c r="L179" s="929"/>
      <x:c r="M179" s="928"/>
      <x:c r="N179" s="928"/>
      <x:c r="O179" s="946"/>
      <x:c r="P179" s="947"/>
      <x:c r="Q179" s="914"/>
      <x:c r="R179" s="931"/>
    </x:row>
    <x:row r="180" spans="2:18">
      <x:c r="B180" s="927" t="s">
        <x:v>962</x:v>
      </x:c>
      <x:c r="C180" s="928">
        <x:f t="shared" si="136"/>
        <x:v>46209.41</x:v>
      </x:c>
      <x:c r="D180" s="947">
        <x:v>10505</x:v>
      </x:c>
      <x:c r="E180" s="929">
        <x:v>31005.97</x:v>
      </x:c>
      <x:c r="F180" s="928">
        <x:v>15203.44</x:v>
      </x:c>
      <x:c r="G180" s="929"/>
      <x:c r="H180" s="929"/>
      <x:c r="I180" s="929"/>
      <x:c r="J180" s="929"/>
      <x:c r="K180" s="929"/>
      <x:c r="L180" s="929"/>
      <x:c r="M180" s="929"/>
      <x:c r="N180" s="929"/>
      <x:c r="O180" s="946"/>
      <x:c r="P180" s="947"/>
      <x:c r="Q180" s="914"/>
      <x:c r="R180" s="931"/>
    </x:row>
    <x:row r="181" spans="2:18">
      <x:c r="B181" s="927" t="s">
        <x:v>963</x:v>
      </x:c>
      <x:c r="C181" s="928">
        <x:f t="shared" si="136"/>
        <x:v>9657.59</x:v>
      </x:c>
      <x:c r="D181" s="947">
        <x:v>8088.34</x:v>
      </x:c>
      <x:c r="E181" s="929">
        <x:v>2429.2199999999998</x:v>
      </x:c>
      <x:c r="F181" s="928">
        <x:v>7228.37</x:v>
      </x:c>
      <x:c r="G181" s="929"/>
      <x:c r="H181" s="929"/>
      <x:c r="I181" s="929"/>
      <x:c r="J181" s="929"/>
      <x:c r="K181" s="929"/>
      <x:c r="L181" s="929"/>
      <x:c r="M181" s="929"/>
      <x:c r="N181" s="929"/>
      <x:c r="O181" s="946"/>
      <x:c r="P181" s="947"/>
      <x:c r="Q181" s="914"/>
      <x:c r="R181" s="931"/>
    </x:row>
    <x:row r="182" spans="2:18" ht="20.25" customHeight="1">
      <x:c r="B182" s="927" t="s">
        <x:v>964</x:v>
      </x:c>
      <x:c r="C182" s="928">
        <x:f t="shared" si="136"/>
        <x:v>0</x:v>
      </x:c>
      <x:c r="D182" s="947">
        <x:v>770</x:v>
      </x:c>
      <x:c r="E182" s="929"/>
      <x:c r="F182" s="928"/>
      <x:c r="G182" s="929"/>
      <x:c r="H182" s="929"/>
      <x:c r="I182" s="928"/>
      <x:c r="J182" s="929"/>
      <x:c r="K182" s="929"/>
      <x:c r="L182" s="929"/>
      <x:c r="M182" s="929"/>
      <x:c r="N182" s="929"/>
      <x:c r="O182" s="946"/>
      <x:c r="P182" s="947"/>
      <x:c r="Q182" s="914"/>
      <x:c r="R182" s="931"/>
    </x:row>
    <x:row r="183" spans="2:18">
      <x:c r="B183" s="927" t="s">
        <x:v>965</x:v>
      </x:c>
      <x:c r="C183" s="928">
        <x:f t="shared" si="136"/>
        <x:v>1070.77</x:v>
      </x:c>
      <x:c r="D183" s="948"/>
      <x:c r="E183" s="929">
        <x:v>623.99</x:v>
      </x:c>
      <x:c r="F183" s="928">
        <x:v>446.78</x:v>
      </x:c>
      <x:c r="G183" s="929"/>
      <x:c r="H183" s="929"/>
      <x:c r="I183" s="928"/>
      <x:c r="J183" s="929"/>
      <x:c r="K183" s="929"/>
      <x:c r="L183" s="929"/>
      <x:c r="M183" s="929"/>
      <x:c r="N183" s="928"/>
      <x:c r="O183" s="946"/>
      <x:c r="P183" s="948"/>
      <x:c r="Q183" s="914"/>
      <x:c r="R183" s="931"/>
    </x:row>
    <x:row r="184" spans="2:18">
      <x:c r="B184" s="927" t="s">
        <x:v>966</x:v>
      </x:c>
      <x:c r="C184" s="928">
        <x:f t="shared" si="136"/>
        <x:v>289.42</x:v>
      </x:c>
      <x:c r="D184" s="948"/>
      <x:c r="E184" s="929">
        <x:v>130.80000000000001</x:v>
      </x:c>
      <x:c r="F184" s="928">
        <x:v>158.62</x:v>
      </x:c>
      <x:c r="G184" s="929"/>
      <x:c r="H184" s="929"/>
      <x:c r="I184" s="928"/>
      <x:c r="J184" s="929"/>
      <x:c r="K184" s="929"/>
      <x:c r="L184" s="929"/>
      <x:c r="M184" s="929"/>
      <x:c r="N184" s="928"/>
      <x:c r="O184" s="946"/>
      <x:c r="P184" s="948"/>
      <x:c r="Q184" s="914"/>
      <x:c r="R184" s="931"/>
    </x:row>
    <x:row r="185" spans="2:18">
      <x:c r="B185" s="927" t="s">
        <x:v>967</x:v>
      </x:c>
      <x:c r="C185" s="928">
        <x:f t="shared" si="136"/>
        <x:v>1400</x:v>
      </x:c>
      <x:c r="D185" s="948"/>
      <x:c r="E185" s="929">
        <x:v>700</x:v>
      </x:c>
      <x:c r="F185" s="928">
        <x:v>700</x:v>
      </x:c>
      <x:c r="G185" s="929"/>
      <x:c r="H185" s="929"/>
      <x:c r="I185" s="928"/>
      <x:c r="J185" s="929"/>
      <x:c r="K185" s="929"/>
      <x:c r="L185" s="929"/>
      <x:c r="M185" s="929"/>
      <x:c r="N185" s="928"/>
      <x:c r="O185" s="946"/>
      <x:c r="P185" s="948"/>
      <x:c r="Q185" s="914"/>
      <x:c r="R185" s="931"/>
    </x:row>
    <x:row r="186" spans="2:18">
      <x:c r="B186" s="927" t="s">
        <x:v>968</x:v>
      </x:c>
      <x:c r="C186" s="928">
        <x:f t="shared" si="136"/>
        <x:v>11385.62</x:v>
      </x:c>
      <x:c r="D186" s="948"/>
      <x:c r="E186" s="929">
        <x:v>5692.81</x:v>
      </x:c>
      <x:c r="F186" s="928">
        <x:v>5692.81</x:v>
      </x:c>
      <x:c r="G186" s="929"/>
      <x:c r="H186" s="929"/>
      <x:c r="I186" s="928"/>
      <x:c r="J186" s="929"/>
      <x:c r="K186" s="929"/>
      <x:c r="L186" s="929"/>
      <x:c r="M186" s="929"/>
      <x:c r="N186" s="928"/>
      <x:c r="O186" s="946"/>
      <x:c r="P186" s="948"/>
      <x:c r="Q186" s="914"/>
      <x:c r="R186" s="931"/>
    </x:row>
    <x:row r="187" spans="2:18">
      <x:c r="B187" s="927" t="s">
        <x:v>969</x:v>
      </x:c>
      <x:c r="C187" s="928">
        <x:f t="shared" si="136"/>
        <x:v>0</x:v>
      </x:c>
      <x:c r="D187" s="948"/>
      <x:c r="E187" s="929"/>
      <x:c r="F187" s="928"/>
      <x:c r="G187" s="929"/>
      <x:c r="H187" s="929"/>
      <x:c r="I187" s="928"/>
      <x:c r="J187" s="929"/>
      <x:c r="K187" s="929"/>
      <x:c r="L187" s="929"/>
      <x:c r="M187" s="929"/>
      <x:c r="N187" s="928"/>
      <x:c r="O187" s="946"/>
      <x:c r="P187" s="948"/>
      <x:c r="Q187" s="914"/>
      <x:c r="R187" s="931"/>
    </x:row>
    <x:row r="188" spans="2:18">
      <x:c r="B188" s="927" t="s">
        <x:v>970</x:v>
      </x:c>
      <x:c r="C188" s="932">
        <x:f t="shared" si="136"/>
        <x:v>0</x:v>
      </x:c>
      <x:c r="D188" s="948">
        <x:v>0</x:v>
      </x:c>
      <x:c r="E188" s="949"/>
      <x:c r="F188" s="928"/>
      <x:c r="G188" s="929"/>
      <x:c r="H188" s="929"/>
      <x:c r="I188" s="928"/>
      <x:c r="J188" s="929"/>
      <x:c r="K188" s="929"/>
      <x:c r="L188" s="929"/>
      <x:c r="M188" s="929"/>
      <x:c r="N188" s="929"/>
      <x:c r="O188" s="946"/>
      <x:c r="P188" s="948"/>
      <x:c r="Q188" s="914"/>
      <x:c r="R188" s="931"/>
    </x:row>
    <x:row r="189" spans="2:18">
      <x:c r="B189" s="927" t="s">
        <x:v>971</x:v>
      </x:c>
      <x:c r="C189" s="928">
        <x:f t="shared" si="136"/>
        <x:v>0</x:v>
      </x:c>
      <x:c r="D189" s="948"/>
      <x:c r="E189" s="929"/>
      <x:c r="F189" s="928"/>
      <x:c r="G189" s="929"/>
      <x:c r="H189" s="929"/>
      <x:c r="I189" s="928"/>
      <x:c r="J189" s="929"/>
      <x:c r="K189" s="929"/>
      <x:c r="L189" s="929"/>
      <x:c r="M189" s="929"/>
      <x:c r="N189" s="929"/>
      <x:c r="O189" s="946"/>
      <x:c r="P189" s="948"/>
      <x:c r="Q189" s="914"/>
      <x:c r="R189" s="931"/>
    </x:row>
    <x:row r="190" spans="2:18">
      <x:c r="B190" s="927" t="s">
        <x:v>972</x:v>
      </x:c>
      <x:c r="C190" s="928">
        <x:f t="shared" si="136"/>
        <x:v>0</x:v>
      </x:c>
      <x:c r="D190" s="948"/>
      <x:c r="E190" s="929"/>
      <x:c r="F190" s="928"/>
      <x:c r="G190" s="929"/>
      <x:c r="H190" s="929"/>
      <x:c r="I190" s="928"/>
      <x:c r="J190" s="929"/>
      <x:c r="K190" s="929"/>
      <x:c r="L190" s="929"/>
      <x:c r="M190" s="929"/>
      <x:c r="N190" s="929"/>
      <x:c r="O190" s="946"/>
      <x:c r="P190" s="948"/>
      <x:c r="Q190" s="914"/>
      <x:c r="R190" s="931"/>
    </x:row>
    <x:row r="191" spans="2:18">
      <x:c r="B191" s="927" t="s">
        <x:v>973</x:v>
      </x:c>
      <x:c r="C191" s="928">
        <x:f t="shared" si="136"/>
        <x:v>0</x:v>
      </x:c>
      <x:c r="D191" s="948"/>
      <x:c r="E191" s="929"/>
      <x:c r="F191" s="928"/>
      <x:c r="G191" s="929"/>
      <x:c r="H191" s="929"/>
      <x:c r="I191" s="928"/>
      <x:c r="J191" s="929"/>
      <x:c r="K191" s="929"/>
      <x:c r="L191" s="929"/>
      <x:c r="M191" s="929"/>
      <x:c r="N191" s="929"/>
      <x:c r="O191" s="946"/>
      <x:c r="P191" s="948"/>
      <x:c r="Q191" s="914"/>
      <x:c r="R191" s="931"/>
    </x:row>
    <x:row r="192" spans="2:18">
      <x:c r="B192" s="927" t="s">
        <x:v>974</x:v>
      </x:c>
      <x:c r="C192" s="928">
        <x:f t="shared" si="136"/>
        <x:v>111069.33</x:v>
      </x:c>
      <x:c r="D192" s="948">
        <x:v>16105.17</x:v>
      </x:c>
      <x:c r="E192" s="929">
        <x:v>55805.120000000003</x:v>
      </x:c>
      <x:c r="F192" s="929">
        <x:v>55264.21</x:v>
      </x:c>
      <x:c r="G192" s="929"/>
      <x:c r="H192" s="929"/>
      <x:c r="I192" s="929"/>
      <x:c r="J192" s="929"/>
      <x:c r="K192" s="929"/>
      <x:c r="L192" s="929"/>
      <x:c r="M192" s="929"/>
      <x:c r="N192" s="929"/>
      <x:c r="O192" s="946"/>
      <x:c r="P192" s="948"/>
      <x:c r="Q192" s="914"/>
      <x:c r="R192" s="931"/>
    </x:row>
    <x:row r="193" spans="2:21">
      <x:c r="B193" s="927" t="s">
        <x:v>975</x:v>
      </x:c>
      <x:c r="C193" s="928">
        <x:f t="shared" si="136"/>
        <x:v>0</x:v>
      </x:c>
      <x:c r="D193" s="948"/>
      <x:c r="E193" s="929"/>
      <x:c r="F193" s="928"/>
      <x:c r="G193" s="929"/>
      <x:c r="H193" s="929"/>
      <x:c r="I193" s="928"/>
      <x:c r="J193" s="929"/>
      <x:c r="K193" s="929"/>
      <x:c r="L193" s="929"/>
      <x:c r="M193" s="929"/>
      <x:c r="N193" s="929"/>
      <x:c r="O193" s="946"/>
      <x:c r="P193" s="948"/>
      <x:c r="Q193" s="914"/>
      <x:c r="R193" s="931"/>
    </x:row>
    <x:row r="194" spans="2:21">
      <x:c r="B194" s="927" t="s">
        <x:v>976</x:v>
      </x:c>
      <x:c r="C194" s="928">
        <x:f t="shared" si="136"/>
        <x:v>0</x:v>
      </x:c>
      <x:c r="D194" s="948"/>
      <x:c r="E194" s="929"/>
      <x:c r="F194" s="928"/>
      <x:c r="G194" s="929"/>
      <x:c r="H194" s="929"/>
      <x:c r="I194" s="928"/>
      <x:c r="J194" s="929"/>
      <x:c r="K194" s="929"/>
      <x:c r="L194" s="929"/>
      <x:c r="M194" s="929"/>
      <x:c r="N194" s="929"/>
      <x:c r="O194" s="946"/>
      <x:c r="P194" s="948"/>
      <x:c r="Q194" s="914"/>
      <x:c r="R194" s="931"/>
    </x:row>
    <x:row r="195" spans="2:21">
      <x:c r="B195" s="927" t="s">
        <x:v>977</x:v>
      </x:c>
      <x:c r="C195" s="928">
        <x:f t="shared" si="136"/>
        <x:v>0</x:v>
      </x:c>
      <x:c r="D195" s="948"/>
      <x:c r="E195" s="929"/>
      <x:c r="F195" s="928"/>
      <x:c r="G195" s="929"/>
      <x:c r="H195" s="929"/>
      <x:c r="I195" s="928"/>
      <x:c r="J195" s="929"/>
      <x:c r="K195" s="929"/>
      <x:c r="L195" s="929"/>
      <x:c r="M195" s="929"/>
      <x:c r="N195" s="928"/>
      <x:c r="O195" s="946"/>
      <x:c r="P195" s="948"/>
      <x:c r="Q195" s="914"/>
      <x:c r="R195" s="931"/>
    </x:row>
    <x:row r="196" spans="2:21">
      <x:c r="B196" s="927" t="s">
        <x:v>978</x:v>
      </x:c>
      <x:c r="C196" s="928">
        <x:f t="shared" si="136"/>
        <x:v>0</x:v>
      </x:c>
      <x:c r="D196" s="948"/>
      <x:c r="E196" s="929"/>
      <x:c r="F196" s="928"/>
      <x:c r="G196" s="929"/>
      <x:c r="H196" s="929"/>
      <x:c r="I196" s="928"/>
      <x:c r="J196" s="929"/>
      <x:c r="K196" s="929"/>
      <x:c r="L196" s="929"/>
      <x:c r="M196" s="929"/>
      <x:c r="N196" s="928"/>
      <x:c r="O196" s="946"/>
      <x:c r="P196" s="948"/>
      <x:c r="Q196" s="914"/>
      <x:c r="R196" s="931"/>
    </x:row>
    <x:row r="197" spans="2:21">
      <x:c r="B197" s="927" t="s">
        <x:v>979</x:v>
      </x:c>
      <x:c r="C197" s="928">
        <x:f t="shared" si="136"/>
        <x:v>0</x:v>
      </x:c>
      <x:c r="D197" s="948"/>
      <x:c r="E197" s="929"/>
      <x:c r="F197" s="928"/>
      <x:c r="G197" s="929"/>
      <x:c r="H197" s="929"/>
      <x:c r="I197" s="928"/>
      <x:c r="J197" s="929"/>
      <x:c r="K197" s="929"/>
      <x:c r="L197" s="929"/>
      <x:c r="M197" s="929"/>
      <x:c r="N197" s="928"/>
      <x:c r="O197" s="946"/>
      <x:c r="P197" s="948"/>
      <x:c r="Q197" s="914"/>
      <x:c r="R197" s="931"/>
    </x:row>
    <x:row r="198" spans="2:21">
      <x:c r="B198" s="927" t="s">
        <x:v>980</x:v>
      </x:c>
      <x:c r="C198" s="928">
        <x:f t="shared" si="136"/>
        <x:v>1977.71</x:v>
      </x:c>
      <x:c r="D198" s="948">
        <x:v>1205.1300000000001</x:v>
      </x:c>
      <x:c r="E198" s="929">
        <x:v>1000.62</x:v>
      </x:c>
      <x:c r="F198" s="929">
        <x:v>977.09</x:v>
      </x:c>
      <x:c r="G198" s="929"/>
      <x:c r="H198" s="929"/>
      <x:c r="I198" s="929"/>
      <x:c r="J198" s="929"/>
      <x:c r="K198" s="929"/>
      <x:c r="L198" s="929"/>
      <x:c r="M198" s="929"/>
      <x:c r="N198" s="929"/>
      <x:c r="O198" s="929"/>
      <x:c r="P198" s="948"/>
      <x:c r="Q198" s="914"/>
      <x:c r="R198" s="931"/>
    </x:row>
    <x:row r="199" spans="2:21" ht="19.5" customHeight="1">
      <x:c r="B199" s="927" t="s">
        <x:v>981</x:v>
      </x:c>
      <x:c r="C199" s="928">
        <x:f t="shared" si="136"/>
        <x:v>17349.440000000002</x:v>
      </x:c>
      <x:c r="D199" s="948">
        <x:v>212.37</x:v>
      </x:c>
      <x:c r="E199" s="929">
        <x:v>3401</x:v>
      </x:c>
      <x:c r="F199" s="929">
        <x:v>13948.44</x:v>
      </x:c>
      <x:c r="G199" s="929"/>
      <x:c r="H199" s="929"/>
      <x:c r="I199" s="929"/>
      <x:c r="J199" s="929"/>
      <x:c r="K199" s="929"/>
      <x:c r="L199" s="929"/>
      <x:c r="M199" s="929"/>
      <x:c r="N199" s="929"/>
      <x:c r="O199" s="946"/>
      <x:c r="P199" s="948"/>
      <x:c r="Q199" s="914"/>
      <x:c r="R199" s="931"/>
    </x:row>
    <x:row r="200" spans="2:21">
      <x:c r="B200" s="927" t="s">
        <x:v>982</x:v>
      </x:c>
      <x:c r="C200" s="928">
        <x:f t="shared" si="136"/>
        <x:v>0</x:v>
      </x:c>
      <x:c r="D200" s="947"/>
      <x:c r="E200" s="929"/>
      <x:c r="F200" s="929"/>
      <x:c r="G200" s="929"/>
      <x:c r="H200" s="929"/>
      <x:c r="I200" s="929"/>
      <x:c r="J200" s="929"/>
      <x:c r="K200" s="929"/>
      <x:c r="L200" s="929"/>
      <x:c r="M200" s="929"/>
      <x:c r="N200" s="929"/>
      <x:c r="O200" s="946"/>
      <x:c r="P200" s="947"/>
      <x:c r="Q200" s="914"/>
      <x:c r="R200" s="931"/>
    </x:row>
    <x:row r="201" spans="2:21">
      <x:c r="B201" s="927" t="s">
        <x:v>983</x:v>
      </x:c>
      <x:c r="C201" s="928">
        <x:f t="shared" si="136"/>
        <x:v>77763.53</x:v>
      </x:c>
      <x:c r="D201" s="947">
        <x:v>61994.89</x:v>
      </x:c>
      <x:c r="E201" s="929">
        <x:v>40413.24</x:v>
      </x:c>
      <x:c r="F201" s="929">
        <x:v>37350.29</x:v>
      </x:c>
      <x:c r="G201" s="929"/>
      <x:c r="H201" s="929"/>
      <x:c r="I201" s="929"/>
      <x:c r="J201" s="929"/>
      <x:c r="K201" s="929"/>
      <x:c r="L201" s="929"/>
      <x:c r="M201" s="929"/>
      <x:c r="N201" s="929"/>
      <x:c r="O201" s="946"/>
      <x:c r="P201" s="947"/>
      <x:c r="Q201" s="914"/>
      <x:c r="R201" s="931"/>
    </x:row>
    <x:row r="202" spans="2:21">
      <x:c r="B202" s="927" t="s">
        <x:v>984</x:v>
      </x:c>
      <x:c r="C202" s="928">
        <x:f t="shared" si="136"/>
        <x:v>0</x:v>
      </x:c>
      <x:c r="D202" s="947"/>
      <x:c r="E202" s="929"/>
      <x:c r="F202" s="928"/>
      <x:c r="G202" s="928"/>
      <x:c r="H202" s="928"/>
      <x:c r="I202" s="928"/>
      <x:c r="J202" s="929"/>
      <x:c r="K202" s="929"/>
      <x:c r="L202" s="929"/>
      <x:c r="M202" s="929"/>
      <x:c r="N202" s="928"/>
      <x:c r="O202" s="946"/>
      <x:c r="P202" s="947"/>
      <x:c r="Q202" s="914"/>
      <x:c r="R202" s="931"/>
    </x:row>
    <x:row r="203" spans="2:21">
      <x:c r="B203" s="927" t="s">
        <x:v>985</x:v>
      </x:c>
      <x:c r="C203" s="928">
        <x:f t="shared" si="136"/>
        <x:v>0</x:v>
      </x:c>
      <x:c r="D203" s="947">
        <x:v>0</x:v>
      </x:c>
      <x:c r="E203" s="929"/>
      <x:c r="F203" s="928"/>
      <x:c r="G203" s="928"/>
      <x:c r="H203" s="928"/>
      <x:c r="I203" s="928"/>
      <x:c r="J203" s="928"/>
      <x:c r="K203" s="929"/>
      <x:c r="L203" s="929"/>
      <x:c r="M203" s="929"/>
      <x:c r="N203" s="928"/>
      <x:c r="O203" s="946"/>
      <x:c r="P203" s="947"/>
      <x:c r="Q203" s="914"/>
      <x:c r="R203" s="931"/>
    </x:row>
    <x:row r="204" spans="2:21">
      <x:c r="B204" s="927" t="s">
        <x:v>986</x:v>
      </x:c>
      <x:c r="C204" s="928">
        <x:f t="shared" si="136"/>
        <x:v>0</x:v>
      </x:c>
      <x:c r="D204" s="929"/>
      <x:c r="E204" s="929"/>
      <x:c r="F204" s="928"/>
      <x:c r="G204" s="928"/>
      <x:c r="H204" s="928"/>
      <x:c r="I204" s="928"/>
      <x:c r="J204" s="928"/>
      <x:c r="K204" s="929"/>
      <x:c r="L204" s="929"/>
      <x:c r="M204" s="929"/>
      <x:c r="N204" s="929"/>
      <x:c r="O204" s="946"/>
      <x:c r="P204" s="929"/>
      <x:c r="Q204" s="914"/>
      <x:c r="R204" s="931"/>
    </x:row>
    <x:row r="205" spans="2:21">
      <x:c r="B205" s="927" t="s">
        <x:v>987</x:v>
      </x:c>
      <x:c r="C205" s="928">
        <x:f t="shared" si="136"/>
        <x:v>0</x:v>
      </x:c>
      <x:c r="D205" s="952"/>
      <x:c r="E205" s="929"/>
      <x:c r="F205" s="928"/>
      <x:c r="G205" s="928"/>
      <x:c r="H205" s="928"/>
      <x:c r="I205" s="928"/>
      <x:c r="J205" s="928"/>
      <x:c r="K205" s="929"/>
      <x:c r="L205" s="929"/>
      <x:c r="M205" s="929"/>
      <x:c r="N205" s="928"/>
      <x:c r="O205" s="946"/>
      <x:c r="P205" s="952"/>
      <x:c r="Q205" s="914"/>
      <x:c r="R205" s="931"/>
      <x:c r="U205" s="933"/>
    </x:row>
    <x:row r="206" spans="2:21">
      <x:c r="B206" s="927"/>
      <x:c r="C206" s="954"/>
      <x:c r="D206" s="962"/>
      <x:c r="E206" s="953"/>
      <x:c r="F206" s="954"/>
      <x:c r="G206" s="954"/>
      <x:c r="H206" s="954"/>
      <x:c r="I206" s="954"/>
      <x:c r="J206" s="959"/>
      <x:c r="K206" s="954"/>
      <x:c r="L206" s="954"/>
      <x:c r="M206" s="960"/>
      <x:c r="N206" s="954"/>
      <x:c r="O206" s="961"/>
      <x:c r="P206" s="962"/>
      <x:c r="Q206" s="914"/>
      <x:c r="R206" s="931"/>
      <x:c r="U206" s="933"/>
    </x:row>
    <x:row r="207" spans="2:21">
      <x:c r="B207" s="911" t="s">
        <x:v>988</x:v>
      </x:c>
      <x:c r="C207" s="912">
        <x:f>SUM(E207:P207)</x:f>
        <x:v>-125291.39000000019</x:v>
      </x:c>
      <x:c r="D207" s="913">
        <x:f t="shared" ref="D207" si="137">D163-D171-D178</x:f>
        <x:v>14560.070000000211</x:v>
      </x:c>
      <x:c r="E207" s="913">
        <x:f t="shared" ref="E207:P207" si="138">E163-E171-E178</x:f>
        <x:v>-3950.990000000078</x:v>
      </x:c>
      <x:c r="F207" s="913">
        <x:f t="shared" si="138"/>
        <x:v>-121340.40000000011</x:v>
      </x:c>
      <x:c r="G207" s="913">
        <x:f t="shared" si="138"/>
        <x:v>0</x:v>
      </x:c>
      <x:c r="H207" s="913">
        <x:f t="shared" si="138"/>
        <x:v>0</x:v>
      </x:c>
      <x:c r="I207" s="913">
        <x:f t="shared" si="138"/>
        <x:v>0</x:v>
      </x:c>
      <x:c r="J207" s="913">
        <x:f t="shared" si="138"/>
        <x:v>0</x:v>
      </x:c>
      <x:c r="K207" s="913">
        <x:f t="shared" si="138"/>
        <x:v>0</x:v>
      </x:c>
      <x:c r="L207" s="913">
        <x:f t="shared" si="138"/>
        <x:v>0</x:v>
      </x:c>
      <x:c r="M207" s="913">
        <x:f t="shared" si="138"/>
        <x:v>0</x:v>
      </x:c>
      <x:c r="N207" s="913">
        <x:f t="shared" si="138"/>
        <x:v>0</x:v>
      </x:c>
      <x:c r="O207" s="913">
        <x:f t="shared" si="138"/>
        <x:v>0</x:v>
      </x:c>
      <x:c r="P207" s="913">
        <x:f t="shared" si="138"/>
        <x:v>0</x:v>
      </x:c>
      <x:c r="Q207" s="914"/>
      <x:c r="R207" s="931"/>
    </x:row>
    <x:row r="208" spans="2:21">
      <x:c r="B208" s="934" t="s">
        <x:v>989</x:v>
      </x:c>
      <x:c r="C208" s="935">
        <x:f t="shared" ref="C208:O208" si="139">+C207/C163</x:f>
        <x:v>-2.7940468475842188E-2</x:v>
      </x:c>
      <x:c r="D208" s="935">
        <x:f>+D207/D163</x:f>
        <x:v>6.6136354073769331E-3</x:v>
      </x:c>
      <x:c r="E208" s="935">
        <x:f t="shared" si="139"/>
        <x:v>-1.6556133835364734E-3</x:v>
      </x:c>
      <x:c r="F208" s="935">
        <x:f t="shared" si="139"/>
        <x:v>-5.7841577389816289E-2</x:v>
      </x:c>
      <x:c r="G208" s="935" t="e">
        <x:f t="shared" si="139"/>
        <x:v>#DIV/0!</x:v>
      </x:c>
      <x:c r="H208" s="935" t="e">
        <x:f t="shared" si="139"/>
        <x:v>#DIV/0!</x:v>
      </x:c>
      <x:c r="I208" s="935" t="e">
        <x:f t="shared" si="139"/>
        <x:v>#DIV/0!</x:v>
      </x:c>
      <x:c r="J208" s="935" t="e">
        <x:f t="shared" si="139"/>
        <x:v>#DIV/0!</x:v>
      </x:c>
      <x:c r="K208" s="935" t="e">
        <x:f t="shared" si="139"/>
        <x:v>#DIV/0!</x:v>
      </x:c>
      <x:c r="L208" s="935" t="e">
        <x:f t="shared" si="139"/>
        <x:v>#DIV/0!</x:v>
      </x:c>
      <x:c r="M208" s="935" t="e">
        <x:f t="shared" si="139"/>
        <x:v>#DIV/0!</x:v>
      </x:c>
      <x:c r="N208" s="935" t="e">
        <x:f t="shared" si="139"/>
        <x:v>#DIV/0!</x:v>
      </x:c>
      <x:c r="O208" s="935" t="e">
        <x:f t="shared" si="139"/>
        <x:v>#DIV/0!</x:v>
      </x:c>
      <x:c r="P208" s="935" t="e">
        <x:f>+P207/P163</x:f>
        <x:v>#DIV/0!</x:v>
      </x:c>
      <x:c r="Q208" s="914"/>
      <x:c r="R208" s="931"/>
    </x:row>
    <x:row r="209" spans="2:18">
      <x:c r="B209" s="937" t="s">
        <x:v>990</x:v>
      </x:c>
      <x:c r="C209" s="938">
        <x:f t="shared" ref="C209:C233" si="140">SUM(E209:P209)</x:f>
        <x:v>1390671.7999999998</x:v>
      </x:c>
      <x:c r="D209" s="939">
        <x:f t="shared" ref="D209" si="141">SUM(D210:D216)</x:f>
        <x:v>2059505.9</x:v>
      </x:c>
      <x:c r="E209" s="939">
        <x:f t="shared" ref="E209:P209" si="142">SUM(E210:E216)</x:f>
        <x:v>801829.35</x:v>
      </x:c>
      <x:c r="F209" s="939">
        <x:f t="shared" si="142"/>
        <x:v>588842.44999999995</x:v>
      </x:c>
      <x:c r="G209" s="939">
        <x:f t="shared" si="142"/>
        <x:v>0</x:v>
      </x:c>
      <x:c r="H209" s="939">
        <x:f t="shared" si="142"/>
        <x:v>0</x:v>
      </x:c>
      <x:c r="I209" s="939">
        <x:f t="shared" si="142"/>
        <x:v>0</x:v>
      </x:c>
      <x:c r="J209" s="939">
        <x:f t="shared" si="142"/>
        <x:v>0</x:v>
      </x:c>
      <x:c r="K209" s="939">
        <x:f t="shared" si="142"/>
        <x:v>0</x:v>
      </x:c>
      <x:c r="L209" s="939">
        <x:f t="shared" si="142"/>
        <x:v>0</x:v>
      </x:c>
      <x:c r="M209" s="939">
        <x:f t="shared" si="142"/>
        <x:v>0</x:v>
      </x:c>
      <x:c r="N209" s="939">
        <x:f t="shared" si="142"/>
        <x:v>0</x:v>
      </x:c>
      <x:c r="O209" s="939">
        <x:f t="shared" si="142"/>
        <x:v>0</x:v>
      </x:c>
      <x:c r="P209" s="939">
        <x:f t="shared" si="142"/>
        <x:v>0</x:v>
      </x:c>
      <x:c r="Q209" s="914"/>
      <x:c r="R209" s="931"/>
    </x:row>
    <x:row r="210" spans="2:18">
      <x:c r="B210" s="927" t="s">
        <x:v>991</x:v>
      </x:c>
      <x:c r="C210" s="928">
        <x:f t="shared" si="140"/>
        <x:v>0</x:v>
      </x:c>
      <x:c r="D210" s="952"/>
      <x:c r="E210" s="929"/>
      <x:c r="F210" s="928"/>
      <x:c r="G210" s="928"/>
      <x:c r="H210" s="928"/>
      <x:c r="I210" s="929"/>
      <x:c r="J210" s="928"/>
      <x:c r="K210" s="928"/>
      <x:c r="L210" s="928"/>
      <x:c r="M210" s="929"/>
      <x:c r="N210" s="928"/>
      <x:c r="O210" s="963"/>
      <x:c r="P210" s="952"/>
      <x:c r="R210" s="931"/>
    </x:row>
    <x:row r="211" spans="2:18">
      <x:c r="B211" s="927" t="s">
        <x:v>992</x:v>
      </x:c>
      <x:c r="C211" s="928">
        <x:f t="shared" si="140"/>
        <x:v>1390671.7999999998</x:v>
      </x:c>
      <x:c r="D211" s="947">
        <x:v>2059505.9</x:v>
      </x:c>
      <x:c r="E211" s="929">
        <x:v>801829.35</x:v>
      </x:c>
      <x:c r="F211" s="929">
        <x:v>588842.44999999995</x:v>
      </x:c>
      <x:c r="G211" s="929"/>
      <x:c r="H211" s="929"/>
      <x:c r="I211" s="929"/>
      <x:c r="J211" s="929"/>
      <x:c r="K211" s="929"/>
      <x:c r="L211" s="964"/>
      <x:c r="M211" s="929"/>
      <x:c r="N211" s="929"/>
      <x:c r="O211" s="963"/>
      <x:c r="P211" s="947"/>
      <x:c r="R211" s="931"/>
    </x:row>
    <x:row r="212" spans="2:18">
      <x:c r="B212" s="927" t="s">
        <x:v>993</x:v>
      </x:c>
      <x:c r="C212" s="928">
        <x:f t="shared" si="140"/>
        <x:v>0</x:v>
      </x:c>
      <x:c r="D212" s="952"/>
      <x:c r="E212" s="929"/>
      <x:c r="F212" s="928"/>
      <x:c r="G212" s="928"/>
      <x:c r="H212" s="928"/>
      <x:c r="I212" s="929"/>
      <x:c r="J212" s="928"/>
      <x:c r="K212" s="929"/>
      <x:c r="L212" s="928"/>
      <x:c r="M212" s="929"/>
      <x:c r="N212" s="928"/>
      <x:c r="O212" s="963"/>
      <x:c r="P212" s="952"/>
      <x:c r="R212" s="931"/>
    </x:row>
    <x:row r="213" spans="2:18">
      <x:c r="B213" s="927" t="s">
        <x:v>994</x:v>
      </x:c>
      <x:c r="C213" s="928">
        <x:f t="shared" si="140"/>
        <x:v>0</x:v>
      </x:c>
      <x:c r="D213" s="952"/>
      <x:c r="E213" s="929"/>
      <x:c r="F213" s="928"/>
      <x:c r="G213" s="928"/>
      <x:c r="H213" s="928"/>
      <x:c r="I213" s="929"/>
      <x:c r="J213" s="928"/>
      <x:c r="K213" s="929"/>
      <x:c r="L213" s="928"/>
      <x:c r="M213" s="929"/>
      <x:c r="N213" s="928"/>
      <x:c r="O213" s="963"/>
      <x:c r="P213" s="952"/>
      <x:c r="R213" s="931"/>
    </x:row>
    <x:row r="214" spans="2:18">
      <x:c r="B214" s="927" t="s">
        <x:v>995</x:v>
      </x:c>
      <x:c r="C214" s="928">
        <x:f t="shared" si="140"/>
        <x:v>0</x:v>
      </x:c>
      <x:c r="D214" s="952"/>
      <x:c r="E214" s="929"/>
      <x:c r="F214" s="928"/>
      <x:c r="G214" s="928"/>
      <x:c r="H214" s="928"/>
      <x:c r="I214" s="929"/>
      <x:c r="J214" s="928"/>
      <x:c r="K214" s="929"/>
      <x:c r="L214" s="928"/>
      <x:c r="M214" s="929"/>
      <x:c r="N214" s="928"/>
      <x:c r="O214" s="963"/>
      <x:c r="P214" s="952"/>
      <x:c r="R214" s="931"/>
    </x:row>
    <x:row r="215" spans="2:18">
      <x:c r="B215" s="927" t="s">
        <x:v>996</x:v>
      </x:c>
      <x:c r="C215" s="928">
        <x:f t="shared" si="140"/>
        <x:v>0</x:v>
      </x:c>
      <x:c r="D215" s="952"/>
      <x:c r="E215" s="929"/>
      <x:c r="F215" s="928"/>
      <x:c r="G215" s="928"/>
      <x:c r="H215" s="928"/>
      <x:c r="I215" s="929"/>
      <x:c r="J215" s="928"/>
      <x:c r="K215" s="929"/>
      <x:c r="L215" s="928"/>
      <x:c r="M215" s="929"/>
      <x:c r="N215" s="928"/>
      <x:c r="O215" s="963"/>
      <x:c r="P215" s="952"/>
      <x:c r="R215" s="931"/>
    </x:row>
    <x:row r="216" spans="2:18">
      <x:c r="B216" s="927" t="s">
        <x:v>997</x:v>
      </x:c>
      <x:c r="C216" s="928">
        <x:f t="shared" si="140"/>
        <x:v>0</x:v>
      </x:c>
      <x:c r="D216" s="952"/>
      <x:c r="E216" s="929"/>
      <x:c r="F216" s="928"/>
      <x:c r="G216" s="928"/>
      <x:c r="H216" s="928"/>
      <x:c r="I216" s="929"/>
      <x:c r="J216" s="928"/>
      <x:c r="K216" s="929"/>
      <x:c r="L216" s="928"/>
      <x:c r="M216" s="929"/>
      <x:c r="N216" s="928"/>
      <x:c r="O216" s="963"/>
      <x:c r="P216" s="952"/>
      <x:c r="R216" s="931"/>
    </x:row>
    <x:row r="217" spans="2:18">
      <x:c r="B217" s="940" t="s">
        <x:v>998</x:v>
      </x:c>
      <x:c r="C217" s="941">
        <x:f t="shared" si="140"/>
        <x:v>1756494.5499999998</x:v>
      </x:c>
      <x:c r="D217" s="942">
        <x:f t="shared" ref="D217" si="143">SUM(D218:D230)</x:f>
        <x:v>805057.38</x:v>
      </x:c>
      <x:c r="E217" s="942">
        <x:f t="shared" ref="E217:P217" si="144">SUM(E218:E230)</x:f>
        <x:v>1018066.83</x:v>
      </x:c>
      <x:c r="F217" s="942">
        <x:f t="shared" si="144"/>
        <x:v>738427.72</x:v>
      </x:c>
      <x:c r="G217" s="942">
        <x:f t="shared" si="144"/>
        <x:v>0</x:v>
      </x:c>
      <x:c r="H217" s="942">
        <x:f t="shared" si="144"/>
        <x:v>0</x:v>
      </x:c>
      <x:c r="I217" s="942">
        <x:f t="shared" si="144"/>
        <x:v>0</x:v>
      </x:c>
      <x:c r="J217" s="942">
        <x:f t="shared" si="144"/>
        <x:v>0</x:v>
      </x:c>
      <x:c r="K217" s="942">
        <x:f t="shared" si="144"/>
        <x:v>0</x:v>
      </x:c>
      <x:c r="L217" s="942">
        <x:f t="shared" si="144"/>
        <x:v>0</x:v>
      </x:c>
      <x:c r="M217" s="942">
        <x:f t="shared" si="144"/>
        <x:v>0</x:v>
      </x:c>
      <x:c r="N217" s="942">
        <x:f t="shared" si="144"/>
        <x:v>0</x:v>
      </x:c>
      <x:c r="O217" s="942">
        <x:f t="shared" si="144"/>
        <x:v>0</x:v>
      </x:c>
      <x:c r="P217" s="942">
        <x:f t="shared" si="144"/>
        <x:v>0</x:v>
      </x:c>
      <x:c r="R217" s="931"/>
    </x:row>
    <x:row r="218" spans="2:18">
      <x:c r="B218" s="927" t="s">
        <x:v>999</x:v>
      </x:c>
      <x:c r="C218" s="928">
        <x:f t="shared" si="140"/>
        <x:v>0</x:v>
      </x:c>
      <x:c r="D218" s="952"/>
      <x:c r="E218" s="928"/>
      <x:c r="F218" s="928"/>
      <x:c r="G218" s="928"/>
      <x:c r="H218" s="928"/>
      <x:c r="I218" s="929"/>
      <x:c r="J218" s="928"/>
      <x:c r="K218" s="928"/>
      <x:c r="L218" s="928"/>
      <x:c r="M218" s="928"/>
      <x:c r="N218" s="928"/>
      <x:c r="O218" s="963"/>
      <x:c r="P218" s="952"/>
      <x:c r="R218" s="931"/>
    </x:row>
    <x:row r="219" spans="2:18">
      <x:c r="B219" s="927" t="s">
        <x:v>1000</x:v>
      </x:c>
      <x:c r="C219" s="928">
        <x:f t="shared" si="140"/>
        <x:v>0</x:v>
      </x:c>
      <x:c r="D219" s="952"/>
      <x:c r="E219" s="928"/>
      <x:c r="F219" s="928"/>
      <x:c r="G219" s="928"/>
      <x:c r="H219" s="928"/>
      <x:c r="I219" s="929"/>
      <x:c r="J219" s="928"/>
      <x:c r="K219" s="928"/>
      <x:c r="L219" s="928"/>
      <x:c r="M219" s="928"/>
      <x:c r="N219" s="928"/>
      <x:c r="O219" s="963"/>
      <x:c r="P219" s="952"/>
      <x:c r="R219" s="931"/>
    </x:row>
    <x:row r="220" spans="2:18">
      <x:c r="B220" s="927" t="s">
        <x:v>1001</x:v>
      </x:c>
      <x:c r="C220" s="928">
        <x:f t="shared" si="140"/>
        <x:v>0</x:v>
      </x:c>
      <x:c r="D220" s="952"/>
      <x:c r="E220" s="928"/>
      <x:c r="F220" s="928"/>
      <x:c r="G220" s="928"/>
      <x:c r="H220" s="928"/>
      <x:c r="I220" s="929"/>
      <x:c r="J220" s="928"/>
      <x:c r="K220" s="928"/>
      <x:c r="L220" s="928"/>
      <x:c r="M220" s="928"/>
      <x:c r="N220" s="928"/>
      <x:c r="O220" s="963"/>
      <x:c r="P220" s="952"/>
      <x:c r="R220" s="931"/>
    </x:row>
    <x:row r="221" spans="2:18">
      <x:c r="B221" s="927" t="s">
        <x:v>1002</x:v>
      </x:c>
      <x:c r="C221" s="928">
        <x:f t="shared" si="140"/>
        <x:v>1756494.5499999998</x:v>
      </x:c>
      <x:c r="D221" s="952">
        <x:v>805057.38</x:v>
      </x:c>
      <x:c r="E221" s="929">
        <x:v>1018066.83</x:v>
      </x:c>
      <x:c r="F221" s="929">
        <x:v>738427.72</x:v>
      </x:c>
      <x:c r="G221" s="929"/>
      <x:c r="H221" s="929"/>
      <x:c r="I221" s="929"/>
      <x:c r="J221" s="929"/>
      <x:c r="K221" s="929"/>
      <x:c r="L221" s="964"/>
      <x:c r="M221" s="953"/>
      <x:c r="N221" s="953"/>
      <x:c r="O221" s="965"/>
      <x:c r="P221" s="952"/>
      <x:c r="R221" s="931"/>
    </x:row>
    <x:row r="222" spans="2:18">
      <x:c r="B222" s="927" t="s">
        <x:v>1003</x:v>
      </x:c>
      <x:c r="C222" s="928">
        <x:f t="shared" si="140"/>
        <x:v>0</x:v>
      </x:c>
      <x:c r="D222" s="952"/>
      <x:c r="E222" s="929"/>
      <x:c r="F222" s="928"/>
      <x:c r="G222" s="928"/>
      <x:c r="H222" s="928"/>
      <x:c r="I222" s="929"/>
      <x:c r="J222" s="928"/>
      <x:c r="K222" s="928"/>
      <x:c r="L222" s="928"/>
      <x:c r="M222" s="954"/>
      <x:c r="N222" s="954"/>
      <x:c r="O222" s="965"/>
      <x:c r="P222" s="952"/>
      <x:c r="R222" s="931"/>
    </x:row>
    <x:row r="223" spans="2:18" hidden="1">
      <x:c r="B223" s="927" t="s">
        <x:v>1004</x:v>
      </x:c>
      <x:c r="C223" s="928">
        <x:f t="shared" si="140"/>
        <x:v>0</x:v>
      </x:c>
      <x:c r="D223" s="952"/>
      <x:c r="E223" s="929"/>
      <x:c r="F223" s="928"/>
      <x:c r="G223" s="928"/>
      <x:c r="H223" s="928"/>
      <x:c r="I223" s="928"/>
      <x:c r="J223" s="928"/>
      <x:c r="K223" s="928"/>
      <x:c r="L223" s="928"/>
      <x:c r="M223" s="954"/>
      <x:c r="N223" s="954"/>
      <x:c r="O223" s="965"/>
      <x:c r="P223" s="952"/>
      <x:c r="R223" s="931"/>
    </x:row>
    <x:row r="224" spans="2:18" hidden="1">
      <x:c r="B224" s="927" t="s">
        <x:v>1005</x:v>
      </x:c>
      <x:c r="C224" s="928">
        <x:f t="shared" si="140"/>
        <x:v>0</x:v>
      </x:c>
      <x:c r="D224" s="952"/>
      <x:c r="E224" s="929"/>
      <x:c r="F224" s="928"/>
      <x:c r="G224" s="928"/>
      <x:c r="H224" s="928"/>
      <x:c r="I224" s="928"/>
      <x:c r="J224" s="928"/>
      <x:c r="K224" s="928"/>
      <x:c r="L224" s="928"/>
      <x:c r="M224" s="954"/>
      <x:c r="N224" s="954"/>
      <x:c r="O224" s="965"/>
      <x:c r="P224" s="952"/>
      <x:c r="R224" s="931"/>
    </x:row>
    <x:row r="225" spans="2:18" hidden="1">
      <x:c r="B225" s="927" t="s">
        <x:v>1006</x:v>
      </x:c>
      <x:c r="C225" s="928">
        <x:f t="shared" si="140"/>
        <x:v>0</x:v>
      </x:c>
      <x:c r="D225" s="952"/>
      <x:c r="E225" s="929"/>
      <x:c r="F225" s="928"/>
      <x:c r="G225" s="928"/>
      <x:c r="H225" s="928"/>
      <x:c r="I225" s="928"/>
      <x:c r="J225" s="928"/>
      <x:c r="K225" s="928"/>
      <x:c r="L225" s="928"/>
      <x:c r="M225" s="954"/>
      <x:c r="N225" s="954"/>
      <x:c r="O225" s="965"/>
      <x:c r="P225" s="952"/>
      <x:c r="R225" s="931"/>
    </x:row>
    <x:row r="226" spans="2:18" hidden="1">
      <x:c r="B226" s="927" t="s">
        <x:v>1007</x:v>
      </x:c>
      <x:c r="C226" s="928">
        <x:f t="shared" si="140"/>
        <x:v>0</x:v>
      </x:c>
      <x:c r="D226" s="952"/>
      <x:c r="E226" s="929"/>
      <x:c r="F226" s="928"/>
      <x:c r="G226" s="928"/>
      <x:c r="H226" s="928"/>
      <x:c r="I226" s="928"/>
      <x:c r="J226" s="928"/>
      <x:c r="K226" s="928"/>
      <x:c r="L226" s="928"/>
      <x:c r="M226" s="954"/>
      <x:c r="N226" s="954"/>
      <x:c r="O226" s="965"/>
      <x:c r="P226" s="952"/>
      <x:c r="R226" s="931"/>
    </x:row>
    <x:row r="227" spans="2:18" hidden="1">
      <x:c r="B227" s="927" t="s">
        <x:v>1008</x:v>
      </x:c>
      <x:c r="C227" s="928">
        <x:f t="shared" si="140"/>
        <x:v>0</x:v>
      </x:c>
      <x:c r="D227" s="952"/>
      <x:c r="E227" s="929"/>
      <x:c r="F227" s="928"/>
      <x:c r="G227" s="928"/>
      <x:c r="H227" s="928"/>
      <x:c r="I227" s="928"/>
      <x:c r="J227" s="928"/>
      <x:c r="K227" s="928"/>
      <x:c r="L227" s="928"/>
      <x:c r="M227" s="928"/>
      <x:c r="N227" s="928"/>
      <x:c r="O227" s="963"/>
      <x:c r="P227" s="952"/>
      <x:c r="R227" s="931"/>
    </x:row>
    <x:row r="228" spans="2:18" hidden="1">
      <x:c r="B228" s="927" t="s">
        <x:v>1009</x:v>
      </x:c>
      <x:c r="C228" s="928">
        <x:f t="shared" si="140"/>
        <x:v>0</x:v>
      </x:c>
      <x:c r="D228" s="952"/>
      <x:c r="E228" s="929"/>
      <x:c r="F228" s="928"/>
      <x:c r="G228" s="928"/>
      <x:c r="H228" s="928"/>
      <x:c r="I228" s="928"/>
      <x:c r="J228" s="928"/>
      <x:c r="K228" s="928"/>
      <x:c r="L228" s="928"/>
      <x:c r="M228" s="928"/>
      <x:c r="N228" s="928"/>
      <x:c r="O228" s="963"/>
      <x:c r="P228" s="952"/>
      <x:c r="R228" s="931"/>
    </x:row>
    <x:row r="229" spans="2:18" hidden="1">
      <x:c r="B229" s="927" t="s">
        <x:v>1010</x:v>
      </x:c>
      <x:c r="C229" s="928">
        <x:f t="shared" si="140"/>
        <x:v>0</x:v>
      </x:c>
      <x:c r="D229" s="952"/>
      <x:c r="E229" s="929"/>
      <x:c r="F229" s="928"/>
      <x:c r="G229" s="928"/>
      <x:c r="H229" s="928"/>
      <x:c r="I229" s="928"/>
      <x:c r="J229" s="928"/>
      <x:c r="K229" s="928"/>
      <x:c r="L229" s="928"/>
      <x:c r="M229" s="928"/>
      <x:c r="N229" s="928"/>
      <x:c r="O229" s="963"/>
      <x:c r="P229" s="952"/>
      <x:c r="R229" s="931"/>
    </x:row>
    <x:row r="230" spans="2:18">
      <x:c r="B230" s="927" t="s">
        <x:v>1011</x:v>
      </x:c>
      <x:c r="C230" s="928">
        <x:f t="shared" si="140"/>
        <x:v>0</x:v>
      </x:c>
      <x:c r="D230" s="952"/>
      <x:c r="E230" s="929"/>
      <x:c r="F230" s="928"/>
      <x:c r="G230" s="928"/>
      <x:c r="H230" s="928"/>
      <x:c r="I230" s="928"/>
      <x:c r="J230" s="928"/>
      <x:c r="K230" s="928"/>
      <x:c r="L230" s="928"/>
      <x:c r="M230" s="928"/>
      <x:c r="N230" s="928"/>
      <x:c r="O230" s="963"/>
      <x:c r="P230" s="952"/>
      <x:c r="R230" s="931"/>
    </x:row>
    <x:row r="231" spans="2:18">
      <x:c r="B231" s="911" t="s">
        <x:v>1012</x:v>
      </x:c>
      <x:c r="C231" s="912">
        <x:f t="shared" si="140"/>
        <x:v>-491114.14000000025</x:v>
      </x:c>
      <x:c r="D231" s="913">
        <x:f t="shared" ref="D231" si="145">D207+D209-D217</x:f>
        <x:v>1269008.5900000003</x:v>
      </x:c>
      <x:c r="E231" s="913">
        <x:f t="shared" ref="E231:P231" si="146">E207+E209-E217</x:f>
        <x:v>-220188.47000000009</x:v>
      </x:c>
      <x:c r="F231" s="913">
        <x:f t="shared" si="146"/>
        <x:v>-270925.67000000016</x:v>
      </x:c>
      <x:c r="G231" s="913">
        <x:f t="shared" si="146"/>
        <x:v>0</x:v>
      </x:c>
      <x:c r="H231" s="913">
        <x:f t="shared" si="146"/>
        <x:v>0</x:v>
      </x:c>
      <x:c r="I231" s="913">
        <x:f t="shared" si="146"/>
        <x:v>0</x:v>
      </x:c>
      <x:c r="J231" s="913">
        <x:f t="shared" si="146"/>
        <x:v>0</x:v>
      </x:c>
      <x:c r="K231" s="913">
        <x:f t="shared" si="146"/>
        <x:v>0</x:v>
      </x:c>
      <x:c r="L231" s="913">
        <x:f t="shared" si="146"/>
        <x:v>0</x:v>
      </x:c>
      <x:c r="M231" s="913">
        <x:f t="shared" si="146"/>
        <x:v>0</x:v>
      </x:c>
      <x:c r="N231" s="913">
        <x:f t="shared" si="146"/>
        <x:v>0</x:v>
      </x:c>
      <x:c r="O231" s="913">
        <x:f t="shared" si="146"/>
        <x:v>0</x:v>
      </x:c>
      <x:c r="P231" s="913">
        <x:f t="shared" si="146"/>
        <x:v>0</x:v>
      </x:c>
      <x:c r="R231" s="931"/>
    </x:row>
    <x:row r="232" spans="2:18">
      <x:c r="B232" s="927" t="s">
        <x:v>1013</x:v>
      </x:c>
      <x:c r="C232" s="928">
        <x:f t="shared" si="140"/>
        <x:v>0</x:v>
      </x:c>
      <x:c r="D232" s="965"/>
      <x:c r="E232" s="929"/>
      <x:c r="F232" s="928"/>
      <x:c r="G232" s="928"/>
      <x:c r="H232" s="928"/>
      <x:c r="I232" s="928"/>
      <x:c r="J232" s="928"/>
      <x:c r="K232" s="928"/>
      <x:c r="L232" s="928"/>
      <x:c r="M232" s="928"/>
      <x:c r="N232" s="928"/>
      <x:c r="O232" s="965"/>
      <x:c r="P232" s="965"/>
      <x:c r="R232" s="931"/>
    </x:row>
    <x:row r="233" spans="2:18">
      <x:c r="B233" s="922" t="s">
        <x:v>1014</x:v>
      </x:c>
      <x:c r="C233" s="923">
        <x:f t="shared" si="140"/>
        <x:v>-491114.14000000025</x:v>
      </x:c>
      <x:c r="D233" s="924">
        <x:f t="shared" ref="D233" si="147">D231-D232</x:f>
        <x:v>1269008.5900000003</x:v>
      </x:c>
      <x:c r="E233" s="924">
        <x:f t="shared" ref="E233:P233" si="148">E231-E232</x:f>
        <x:v>-220188.47000000009</x:v>
      </x:c>
      <x:c r="F233" s="924">
        <x:f t="shared" si="148"/>
        <x:v>-270925.67000000016</x:v>
      </x:c>
      <x:c r="G233" s="924">
        <x:f t="shared" si="148"/>
        <x:v>0</x:v>
      </x:c>
      <x:c r="H233" s="924">
        <x:f t="shared" si="148"/>
        <x:v>0</x:v>
      </x:c>
      <x:c r="I233" s="924">
        <x:f t="shared" si="148"/>
        <x:v>0</x:v>
      </x:c>
      <x:c r="J233" s="924">
        <x:f t="shared" si="148"/>
        <x:v>0</x:v>
      </x:c>
      <x:c r="K233" s="924">
        <x:f t="shared" si="148"/>
        <x:v>0</x:v>
      </x:c>
      <x:c r="L233" s="924">
        <x:f t="shared" si="148"/>
        <x:v>0</x:v>
      </x:c>
      <x:c r="M233" s="924">
        <x:f t="shared" si="148"/>
        <x:v>0</x:v>
      </x:c>
      <x:c r="N233" s="924">
        <x:f t="shared" si="148"/>
        <x:v>0</x:v>
      </x:c>
      <x:c r="O233" s="924">
        <x:f t="shared" si="148"/>
        <x:v>0</x:v>
      </x:c>
      <x:c r="P233" s="924">
        <x:f t="shared" si="148"/>
        <x:v>0</x:v>
      </x:c>
      <x:c r="Q233" s="931"/>
      <x:c r="R233" s="931"/>
    </x:row>
    <x:row r="234" spans="2:18">
      <x:c r="B234" s="925" t="s">
        <x:v>1015</x:v>
      </x:c>
      <x:c r="C234" s="926">
        <x:f t="shared" ref="C234:O234" si="149">+C233/C163</x:f>
        <x:v>-0.10952036805330624</x:v>
      </x:c>
      <x:c r="D234" s="926">
        <x:f>+D233/D163</x:f>
        <x:v>0.57642306273866528</x:v>
      </x:c>
      <x:c r="E234" s="926">
        <x:f t="shared" si="149"/>
        <x:v>-9.2267248925563525E-2</x:v>
      </x:c>
      <x:c r="F234" s="926">
        <x:f t="shared" si="149"/>
        <x:v>-0.12914716045268373</x:v>
      </x:c>
      <x:c r="G234" s="926" t="e">
        <x:f t="shared" si="149"/>
        <x:v>#DIV/0!</x:v>
      </x:c>
      <x:c r="H234" s="926" t="e">
        <x:f t="shared" si="149"/>
        <x:v>#DIV/0!</x:v>
      </x:c>
      <x:c r="I234" s="926" t="e">
        <x:f t="shared" si="149"/>
        <x:v>#DIV/0!</x:v>
      </x:c>
      <x:c r="J234" s="926" t="e">
        <x:f t="shared" si="149"/>
        <x:v>#DIV/0!</x:v>
      </x:c>
      <x:c r="K234" s="926" t="e">
        <x:f t="shared" si="149"/>
        <x:v>#DIV/0!</x:v>
      </x:c>
      <x:c r="L234" s="926" t="e">
        <x:f t="shared" si="149"/>
        <x:v>#DIV/0!</x:v>
      </x:c>
      <x:c r="M234" s="926" t="e">
        <x:f t="shared" si="149"/>
        <x:v>#DIV/0!</x:v>
      </x:c>
      <x:c r="N234" s="926" t="e">
        <x:f t="shared" si="149"/>
        <x:v>#DIV/0!</x:v>
      </x:c>
      <x:c r="O234" s="926" t="e">
        <x:f t="shared" si="149"/>
        <x:v>#DIV/0!</x:v>
      </x:c>
      <x:c r="P234" s="926" t="e">
        <x:f>+P233/P163</x:f>
        <x:v>#DIV/0!</x:v>
      </x:c>
      <x:c r="R234" s="931"/>
    </x:row>
    <x:row r="236" spans="2:18">
      <x:c r="E236" s="955"/>
    </x:row>
    <x:row r="237" spans="2:18">
      <x:c r="D237" s="907"/>
      <x:c r="F237" s="907"/>
      <x:c r="G237" s="907"/>
      <x:c r="H237" s="907"/>
      <x:c r="I237" s="907"/>
      <x:c r="J237" s="907"/>
      <x:c r="K237" s="907"/>
      <x:c r="L237" s="907"/>
      <x:c r="M237" s="907"/>
      <x:c r="N237" s="907"/>
      <x:c r="O237" s="907"/>
      <x:c r="P237" s="907"/>
    </x:row>
    <x:row r="241" spans="4:16">
      <x:c r="D241" s="966"/>
      <x:c r="F241" s="907"/>
      <x:c r="G241" s="907"/>
      <x:c r="H241" s="907"/>
      <x:c r="I241" s="907"/>
      <x:c r="J241" s="907"/>
      <x:c r="K241" s="907"/>
      <x:c r="L241" s="966"/>
      <x:c r="M241" s="907"/>
      <x:c r="N241" s="907"/>
      <x:c r="O241" s="966"/>
      <x:c r="P241" s="966"/>
    </x:row>
    <x:row r="242" spans="4:16">
      <x:c r="D242" s="907"/>
      <x:c r="F242" s="907"/>
      <x:c r="G242" s="907"/>
      <x:c r="H242" s="907"/>
      <x:c r="I242" s="907"/>
      <x:c r="J242" s="907"/>
      <x:c r="K242" s="907"/>
      <x:c r="L242" s="907"/>
      <x:c r="M242" s="907"/>
      <x:c r="N242" s="907"/>
      <x:c r="O242" s="907"/>
      <x:c r="P242" s="907"/>
    </x:row>
    <x:row r="243" spans="4:16">
      <x:c r="D243" s="907"/>
      <x:c r="F243" s="907"/>
      <x:c r="G243" s="907"/>
      <x:c r="H243" s="907"/>
      <x:c r="I243" s="907"/>
      <x:c r="J243" s="907"/>
      <x:c r="K243" s="907"/>
      <x:c r="L243" s="907"/>
      <x:c r="M243" s="907"/>
      <x:c r="N243" s="907"/>
      <x:c r="O243" s="907"/>
      <x:c r="P243" s="907"/>
    </x:row>
    <x:row r="244" spans="4:16">
      <x:c r="D244" s="907"/>
      <x:c r="F244" s="907"/>
      <x:c r="G244" s="907"/>
      <x:c r="H244" s="967"/>
      <x:c r="I244" s="907"/>
      <x:c r="J244" s="907"/>
      <x:c r="K244" s="907"/>
      <x:c r="L244" s="907"/>
      <x:c r="M244" s="907"/>
      <x:c r="N244" s="907"/>
      <x:c r="O244" s="907"/>
      <x:c r="P244" s="907"/>
    </x:row>
  </x:sheetData>
  <x:phoneticPr fontId="18" type="noConversion"/>
  <x:pageMargins left="0.34" right="0.15748031496062992" top="0.43307086614173229" bottom="0.43307086614173229" header="0.31496062992125984" footer="0.31496062992125984"/>
  <x:pageSetup paperSize="9" scale="52" orientation="landscape" r:id="rId1"/>
  <x:colBreaks count="1" manualBreakCount="1">
    <x:brk id="14" max="85" man="1"/>
  </x:colBreaks>
  <x:drawing r:id="rId2"/>
  <x:legacyDrawing r:id="rId3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52B5F9-12A2-438F-A415-2C2BC2534071}" mc:Ignorable="x14ac xr xr2 xr3">
  <x:dimension ref="B1:U128"/>
  <x:sheetViews>
    <x:sheetView showGridLines="0" showZeros="0" zoomScale="55" zoomScaleNormal="55" workbookViewId="0">
      <x:pane xSplit="2" ySplit="2" topLeftCell="C3" activePane="bottomRight" state="frozen"/>
      <x:selection activeCell="W16" sqref="W16"/>
      <x:selection pane="topRight" activeCell="W16" sqref="W16"/>
      <x:selection pane="bottomLeft" activeCell="W16" sqref="W16"/>
      <x:selection pane="bottomRight" activeCell="L3" sqref="L3"/>
    </x:sheetView>
  </x:sheetViews>
  <x:sheetFormatPr defaultColWidth="9" defaultRowHeight="17.25"/>
  <x:cols>
    <x:col min="1" max="1" width="2.375" style="854" customWidth="1"/>
    <x:col min="2" max="2" width="58.625" style="882" customWidth="1"/>
    <x:col min="3" max="3" width="21.625" style="883" customWidth="1"/>
    <x:col min="4" max="4" width="9.75" style="890" customWidth="1"/>
    <x:col min="5" max="5" width="21.125" style="884" customWidth="1"/>
    <x:col min="6" max="6" width="9.5" style="836" customWidth="1"/>
    <x:col min="7" max="7" width="20.625" style="836" customWidth="1"/>
    <x:col min="8" max="8" width="9" style="852" customWidth="1"/>
    <x:col min="9" max="9" width="12.25" style="852" customWidth="1"/>
    <x:col min="10" max="10" width="13.125" style="852" customWidth="1"/>
    <x:col min="11" max="11" width="19.625" style="852" customWidth="1"/>
    <x:col min="12" max="12" width="14.25" style="854" customWidth="1"/>
    <x:col min="13" max="13" width="20.75" style="854" customWidth="1"/>
    <x:col min="14" max="14" width="10.75" style="854" bestFit="1" customWidth="1"/>
    <x:col min="15" max="15" width="12.625" style="854" bestFit="1" customWidth="1"/>
    <x:col min="16" max="17" width="9" style="854"/>
    <x:col min="18" max="18" width="12.25" style="854" bestFit="1" customWidth="1"/>
    <x:col min="19" max="19" width="10.75" style="854" bestFit="1" customWidth="1"/>
    <x:col min="20" max="20" width="9" style="854"/>
    <x:col min="21" max="21" width="11.375" style="854" customWidth="1"/>
    <x:col min="22" max="256" width="9" style="854"/>
    <x:col min="257" max="257" width="2.375" style="854" customWidth="1"/>
    <x:col min="258" max="258" width="58.625" style="854" customWidth="1"/>
    <x:col min="259" max="259" width="21.625" style="854" customWidth="1"/>
    <x:col min="260" max="260" width="9.75" style="854" customWidth="1"/>
    <x:col min="261" max="261" width="21.125" style="854" customWidth="1"/>
    <x:col min="262" max="262" width="9.5" style="854" customWidth="1"/>
    <x:col min="263" max="263" width="20.625" style="854" customWidth="1"/>
    <x:col min="264" max="264" width="9" style="854"/>
    <x:col min="265" max="265" width="12.25" style="854" customWidth="1"/>
    <x:col min="266" max="266" width="13.125" style="854" customWidth="1"/>
    <x:col min="267" max="267" width="19.625" style="854" customWidth="1"/>
    <x:col min="268" max="268" width="14.25" style="854" customWidth="1"/>
    <x:col min="269" max="269" width="20.75" style="854" customWidth="1"/>
    <x:col min="270" max="270" width="10.75" style="854" bestFit="1" customWidth="1"/>
    <x:col min="271" max="271" width="12.625" style="854" bestFit="1" customWidth="1"/>
    <x:col min="272" max="273" width="9" style="854"/>
    <x:col min="274" max="274" width="12.25" style="854" bestFit="1" customWidth="1"/>
    <x:col min="275" max="275" width="10.75" style="854" bestFit="1" customWidth="1"/>
    <x:col min="276" max="276" width="9" style="854"/>
    <x:col min="277" max="277" width="11.375" style="854" customWidth="1"/>
    <x:col min="278" max="512" width="9" style="854"/>
    <x:col min="513" max="513" width="2.375" style="854" customWidth="1"/>
    <x:col min="514" max="514" width="58.625" style="854" customWidth="1"/>
    <x:col min="515" max="515" width="21.625" style="854" customWidth="1"/>
    <x:col min="516" max="516" width="9.75" style="854" customWidth="1"/>
    <x:col min="517" max="517" width="21.125" style="854" customWidth="1"/>
    <x:col min="518" max="518" width="9.5" style="854" customWidth="1"/>
    <x:col min="519" max="519" width="20.625" style="854" customWidth="1"/>
    <x:col min="520" max="520" width="9" style="854"/>
    <x:col min="521" max="521" width="12.25" style="854" customWidth="1"/>
    <x:col min="522" max="522" width="13.125" style="854" customWidth="1"/>
    <x:col min="523" max="523" width="19.625" style="854" customWidth="1"/>
    <x:col min="524" max="524" width="14.25" style="854" customWidth="1"/>
    <x:col min="525" max="525" width="20.75" style="854" customWidth="1"/>
    <x:col min="526" max="526" width="10.75" style="854" bestFit="1" customWidth="1"/>
    <x:col min="527" max="527" width="12.625" style="854" bestFit="1" customWidth="1"/>
    <x:col min="528" max="529" width="9" style="854"/>
    <x:col min="530" max="530" width="12.25" style="854" bestFit="1" customWidth="1"/>
    <x:col min="531" max="531" width="10.75" style="854" bestFit="1" customWidth="1"/>
    <x:col min="532" max="532" width="9" style="854"/>
    <x:col min="533" max="533" width="11.375" style="854" customWidth="1"/>
    <x:col min="534" max="768" width="9" style="854"/>
    <x:col min="769" max="769" width="2.375" style="854" customWidth="1"/>
    <x:col min="770" max="770" width="58.625" style="854" customWidth="1"/>
    <x:col min="771" max="771" width="21.625" style="854" customWidth="1"/>
    <x:col min="772" max="772" width="9.75" style="854" customWidth="1"/>
    <x:col min="773" max="773" width="21.125" style="854" customWidth="1"/>
    <x:col min="774" max="774" width="9.5" style="854" customWidth="1"/>
    <x:col min="775" max="775" width="20.625" style="854" customWidth="1"/>
    <x:col min="776" max="776" width="9" style="854"/>
    <x:col min="777" max="777" width="12.25" style="854" customWidth="1"/>
    <x:col min="778" max="778" width="13.125" style="854" customWidth="1"/>
    <x:col min="779" max="779" width="19.625" style="854" customWidth="1"/>
    <x:col min="780" max="780" width="14.25" style="854" customWidth="1"/>
    <x:col min="781" max="781" width="20.75" style="854" customWidth="1"/>
    <x:col min="782" max="782" width="10.75" style="854" bestFit="1" customWidth="1"/>
    <x:col min="783" max="783" width="12.625" style="854" bestFit="1" customWidth="1"/>
    <x:col min="784" max="785" width="9" style="854"/>
    <x:col min="786" max="786" width="12.25" style="854" bestFit="1" customWidth="1"/>
    <x:col min="787" max="787" width="10.75" style="854" bestFit="1" customWidth="1"/>
    <x:col min="788" max="788" width="9" style="854"/>
    <x:col min="789" max="789" width="11.375" style="854" customWidth="1"/>
    <x:col min="790" max="1024" width="9" style="854"/>
    <x:col min="1025" max="1025" width="2.375" style="854" customWidth="1"/>
    <x:col min="1026" max="1026" width="58.625" style="854" customWidth="1"/>
    <x:col min="1027" max="1027" width="21.625" style="854" customWidth="1"/>
    <x:col min="1028" max="1028" width="9.75" style="854" customWidth="1"/>
    <x:col min="1029" max="1029" width="21.125" style="854" customWidth="1"/>
    <x:col min="1030" max="1030" width="9.5" style="854" customWidth="1"/>
    <x:col min="1031" max="1031" width="20.625" style="854" customWidth="1"/>
    <x:col min="1032" max="1032" width="9" style="854"/>
    <x:col min="1033" max="1033" width="12.25" style="854" customWidth="1"/>
    <x:col min="1034" max="1034" width="13.125" style="854" customWidth="1"/>
    <x:col min="1035" max="1035" width="19.625" style="854" customWidth="1"/>
    <x:col min="1036" max="1036" width="14.25" style="854" customWidth="1"/>
    <x:col min="1037" max="1037" width="20.75" style="854" customWidth="1"/>
    <x:col min="1038" max="1038" width="10.75" style="854" bestFit="1" customWidth="1"/>
    <x:col min="1039" max="1039" width="12.625" style="854" bestFit="1" customWidth="1"/>
    <x:col min="1040" max="1041" width="9" style="854"/>
    <x:col min="1042" max="1042" width="12.25" style="854" bestFit="1" customWidth="1"/>
    <x:col min="1043" max="1043" width="10.75" style="854" bestFit="1" customWidth="1"/>
    <x:col min="1044" max="1044" width="9" style="854"/>
    <x:col min="1045" max="1045" width="11.375" style="854" customWidth="1"/>
    <x:col min="1046" max="1280" width="9" style="854"/>
    <x:col min="1281" max="1281" width="2.375" style="854" customWidth="1"/>
    <x:col min="1282" max="1282" width="58.625" style="854" customWidth="1"/>
    <x:col min="1283" max="1283" width="21.625" style="854" customWidth="1"/>
    <x:col min="1284" max="1284" width="9.75" style="854" customWidth="1"/>
    <x:col min="1285" max="1285" width="21.125" style="854" customWidth="1"/>
    <x:col min="1286" max="1286" width="9.5" style="854" customWidth="1"/>
    <x:col min="1287" max="1287" width="20.625" style="854" customWidth="1"/>
    <x:col min="1288" max="1288" width="9" style="854"/>
    <x:col min="1289" max="1289" width="12.25" style="854" customWidth="1"/>
    <x:col min="1290" max="1290" width="13.125" style="854" customWidth="1"/>
    <x:col min="1291" max="1291" width="19.625" style="854" customWidth="1"/>
    <x:col min="1292" max="1292" width="14.25" style="854" customWidth="1"/>
    <x:col min="1293" max="1293" width="20.75" style="854" customWidth="1"/>
    <x:col min="1294" max="1294" width="10.75" style="854" bestFit="1" customWidth="1"/>
    <x:col min="1295" max="1295" width="12.625" style="854" bestFit="1" customWidth="1"/>
    <x:col min="1296" max="1297" width="9" style="854"/>
    <x:col min="1298" max="1298" width="12.25" style="854" bestFit="1" customWidth="1"/>
    <x:col min="1299" max="1299" width="10.75" style="854" bestFit="1" customWidth="1"/>
    <x:col min="1300" max="1300" width="9" style="854"/>
    <x:col min="1301" max="1301" width="11.375" style="854" customWidth="1"/>
    <x:col min="1302" max="1536" width="9" style="854"/>
    <x:col min="1537" max="1537" width="2.375" style="854" customWidth="1"/>
    <x:col min="1538" max="1538" width="58.625" style="854" customWidth="1"/>
    <x:col min="1539" max="1539" width="21.625" style="854" customWidth="1"/>
    <x:col min="1540" max="1540" width="9.75" style="854" customWidth="1"/>
    <x:col min="1541" max="1541" width="21.125" style="854" customWidth="1"/>
    <x:col min="1542" max="1542" width="9.5" style="854" customWidth="1"/>
    <x:col min="1543" max="1543" width="20.625" style="854" customWidth="1"/>
    <x:col min="1544" max="1544" width="9" style="854"/>
    <x:col min="1545" max="1545" width="12.25" style="854" customWidth="1"/>
    <x:col min="1546" max="1546" width="13.125" style="854" customWidth="1"/>
    <x:col min="1547" max="1547" width="19.625" style="854" customWidth="1"/>
    <x:col min="1548" max="1548" width="14.25" style="854" customWidth="1"/>
    <x:col min="1549" max="1549" width="20.75" style="854" customWidth="1"/>
    <x:col min="1550" max="1550" width="10.75" style="854" bestFit="1" customWidth="1"/>
    <x:col min="1551" max="1551" width="12.625" style="854" bestFit="1" customWidth="1"/>
    <x:col min="1552" max="1553" width="9" style="854"/>
    <x:col min="1554" max="1554" width="12.25" style="854" bestFit="1" customWidth="1"/>
    <x:col min="1555" max="1555" width="10.75" style="854" bestFit="1" customWidth="1"/>
    <x:col min="1556" max="1556" width="9" style="854"/>
    <x:col min="1557" max="1557" width="11.375" style="854" customWidth="1"/>
    <x:col min="1558" max="1792" width="9" style="854"/>
    <x:col min="1793" max="1793" width="2.375" style="854" customWidth="1"/>
    <x:col min="1794" max="1794" width="58.625" style="854" customWidth="1"/>
    <x:col min="1795" max="1795" width="21.625" style="854" customWidth="1"/>
    <x:col min="1796" max="1796" width="9.75" style="854" customWidth="1"/>
    <x:col min="1797" max="1797" width="21.125" style="854" customWidth="1"/>
    <x:col min="1798" max="1798" width="9.5" style="854" customWidth="1"/>
    <x:col min="1799" max="1799" width="20.625" style="854" customWidth="1"/>
    <x:col min="1800" max="1800" width="9" style="854"/>
    <x:col min="1801" max="1801" width="12.25" style="854" customWidth="1"/>
    <x:col min="1802" max="1802" width="13.125" style="854" customWidth="1"/>
    <x:col min="1803" max="1803" width="19.625" style="854" customWidth="1"/>
    <x:col min="1804" max="1804" width="14.25" style="854" customWidth="1"/>
    <x:col min="1805" max="1805" width="20.75" style="854" customWidth="1"/>
    <x:col min="1806" max="1806" width="10.75" style="854" bestFit="1" customWidth="1"/>
    <x:col min="1807" max="1807" width="12.625" style="854" bestFit="1" customWidth="1"/>
    <x:col min="1808" max="1809" width="9" style="854"/>
    <x:col min="1810" max="1810" width="12.25" style="854" bestFit="1" customWidth="1"/>
    <x:col min="1811" max="1811" width="10.75" style="854" bestFit="1" customWidth="1"/>
    <x:col min="1812" max="1812" width="9" style="854"/>
    <x:col min="1813" max="1813" width="11.375" style="854" customWidth="1"/>
    <x:col min="1814" max="2048" width="9" style="854"/>
    <x:col min="2049" max="2049" width="2.375" style="854" customWidth="1"/>
    <x:col min="2050" max="2050" width="58.625" style="854" customWidth="1"/>
    <x:col min="2051" max="2051" width="21.625" style="854" customWidth="1"/>
    <x:col min="2052" max="2052" width="9.75" style="854" customWidth="1"/>
    <x:col min="2053" max="2053" width="21.125" style="854" customWidth="1"/>
    <x:col min="2054" max="2054" width="9.5" style="854" customWidth="1"/>
    <x:col min="2055" max="2055" width="20.625" style="854" customWidth="1"/>
    <x:col min="2056" max="2056" width="9" style="854"/>
    <x:col min="2057" max="2057" width="12.25" style="854" customWidth="1"/>
    <x:col min="2058" max="2058" width="13.125" style="854" customWidth="1"/>
    <x:col min="2059" max="2059" width="19.625" style="854" customWidth="1"/>
    <x:col min="2060" max="2060" width="14.25" style="854" customWidth="1"/>
    <x:col min="2061" max="2061" width="20.75" style="854" customWidth="1"/>
    <x:col min="2062" max="2062" width="10.75" style="854" bestFit="1" customWidth="1"/>
    <x:col min="2063" max="2063" width="12.625" style="854" bestFit="1" customWidth="1"/>
    <x:col min="2064" max="2065" width="9" style="854"/>
    <x:col min="2066" max="2066" width="12.25" style="854" bestFit="1" customWidth="1"/>
    <x:col min="2067" max="2067" width="10.75" style="854" bestFit="1" customWidth="1"/>
    <x:col min="2068" max="2068" width="9" style="854"/>
    <x:col min="2069" max="2069" width="11.375" style="854" customWidth="1"/>
    <x:col min="2070" max="2304" width="9" style="854"/>
    <x:col min="2305" max="2305" width="2.375" style="854" customWidth="1"/>
    <x:col min="2306" max="2306" width="58.625" style="854" customWidth="1"/>
    <x:col min="2307" max="2307" width="21.625" style="854" customWidth="1"/>
    <x:col min="2308" max="2308" width="9.75" style="854" customWidth="1"/>
    <x:col min="2309" max="2309" width="21.125" style="854" customWidth="1"/>
    <x:col min="2310" max="2310" width="9.5" style="854" customWidth="1"/>
    <x:col min="2311" max="2311" width="20.625" style="854" customWidth="1"/>
    <x:col min="2312" max="2312" width="9" style="854"/>
    <x:col min="2313" max="2313" width="12.25" style="854" customWidth="1"/>
    <x:col min="2314" max="2314" width="13.125" style="854" customWidth="1"/>
    <x:col min="2315" max="2315" width="19.625" style="854" customWidth="1"/>
    <x:col min="2316" max="2316" width="14.25" style="854" customWidth="1"/>
    <x:col min="2317" max="2317" width="20.75" style="854" customWidth="1"/>
    <x:col min="2318" max="2318" width="10.75" style="854" bestFit="1" customWidth="1"/>
    <x:col min="2319" max="2319" width="12.625" style="854" bestFit="1" customWidth="1"/>
    <x:col min="2320" max="2321" width="9" style="854"/>
    <x:col min="2322" max="2322" width="12.25" style="854" bestFit="1" customWidth="1"/>
    <x:col min="2323" max="2323" width="10.75" style="854" bestFit="1" customWidth="1"/>
    <x:col min="2324" max="2324" width="9" style="854"/>
    <x:col min="2325" max="2325" width="11.375" style="854" customWidth="1"/>
    <x:col min="2326" max="2560" width="9" style="854"/>
    <x:col min="2561" max="2561" width="2.375" style="854" customWidth="1"/>
    <x:col min="2562" max="2562" width="58.625" style="854" customWidth="1"/>
    <x:col min="2563" max="2563" width="21.625" style="854" customWidth="1"/>
    <x:col min="2564" max="2564" width="9.75" style="854" customWidth="1"/>
    <x:col min="2565" max="2565" width="21.125" style="854" customWidth="1"/>
    <x:col min="2566" max="2566" width="9.5" style="854" customWidth="1"/>
    <x:col min="2567" max="2567" width="20.625" style="854" customWidth="1"/>
    <x:col min="2568" max="2568" width="9" style="854"/>
    <x:col min="2569" max="2569" width="12.25" style="854" customWidth="1"/>
    <x:col min="2570" max="2570" width="13.125" style="854" customWidth="1"/>
    <x:col min="2571" max="2571" width="19.625" style="854" customWidth="1"/>
    <x:col min="2572" max="2572" width="14.25" style="854" customWidth="1"/>
    <x:col min="2573" max="2573" width="20.75" style="854" customWidth="1"/>
    <x:col min="2574" max="2574" width="10.75" style="854" bestFit="1" customWidth="1"/>
    <x:col min="2575" max="2575" width="12.625" style="854" bestFit="1" customWidth="1"/>
    <x:col min="2576" max="2577" width="9" style="854"/>
    <x:col min="2578" max="2578" width="12.25" style="854" bestFit="1" customWidth="1"/>
    <x:col min="2579" max="2579" width="10.75" style="854" bestFit="1" customWidth="1"/>
    <x:col min="2580" max="2580" width="9" style="854"/>
    <x:col min="2581" max="2581" width="11.375" style="854" customWidth="1"/>
    <x:col min="2582" max="2816" width="9" style="854"/>
    <x:col min="2817" max="2817" width="2.375" style="854" customWidth="1"/>
    <x:col min="2818" max="2818" width="58.625" style="854" customWidth="1"/>
    <x:col min="2819" max="2819" width="21.625" style="854" customWidth="1"/>
    <x:col min="2820" max="2820" width="9.75" style="854" customWidth="1"/>
    <x:col min="2821" max="2821" width="21.125" style="854" customWidth="1"/>
    <x:col min="2822" max="2822" width="9.5" style="854" customWidth="1"/>
    <x:col min="2823" max="2823" width="20.625" style="854" customWidth="1"/>
    <x:col min="2824" max="2824" width="9" style="854"/>
    <x:col min="2825" max="2825" width="12.25" style="854" customWidth="1"/>
    <x:col min="2826" max="2826" width="13.125" style="854" customWidth="1"/>
    <x:col min="2827" max="2827" width="19.625" style="854" customWidth="1"/>
    <x:col min="2828" max="2828" width="14.25" style="854" customWidth="1"/>
    <x:col min="2829" max="2829" width="20.75" style="854" customWidth="1"/>
    <x:col min="2830" max="2830" width="10.75" style="854" bestFit="1" customWidth="1"/>
    <x:col min="2831" max="2831" width="12.625" style="854" bestFit="1" customWidth="1"/>
    <x:col min="2832" max="2833" width="9" style="854"/>
    <x:col min="2834" max="2834" width="12.25" style="854" bestFit="1" customWidth="1"/>
    <x:col min="2835" max="2835" width="10.75" style="854" bestFit="1" customWidth="1"/>
    <x:col min="2836" max="2836" width="9" style="854"/>
    <x:col min="2837" max="2837" width="11.375" style="854" customWidth="1"/>
    <x:col min="2838" max="3072" width="9" style="854"/>
    <x:col min="3073" max="3073" width="2.375" style="854" customWidth="1"/>
    <x:col min="3074" max="3074" width="58.625" style="854" customWidth="1"/>
    <x:col min="3075" max="3075" width="21.625" style="854" customWidth="1"/>
    <x:col min="3076" max="3076" width="9.75" style="854" customWidth="1"/>
    <x:col min="3077" max="3077" width="21.125" style="854" customWidth="1"/>
    <x:col min="3078" max="3078" width="9.5" style="854" customWidth="1"/>
    <x:col min="3079" max="3079" width="20.625" style="854" customWidth="1"/>
    <x:col min="3080" max="3080" width="9" style="854"/>
    <x:col min="3081" max="3081" width="12.25" style="854" customWidth="1"/>
    <x:col min="3082" max="3082" width="13.125" style="854" customWidth="1"/>
    <x:col min="3083" max="3083" width="19.625" style="854" customWidth="1"/>
    <x:col min="3084" max="3084" width="14.25" style="854" customWidth="1"/>
    <x:col min="3085" max="3085" width="20.75" style="854" customWidth="1"/>
    <x:col min="3086" max="3086" width="10.75" style="854" bestFit="1" customWidth="1"/>
    <x:col min="3087" max="3087" width="12.625" style="854" bestFit="1" customWidth="1"/>
    <x:col min="3088" max="3089" width="9" style="854"/>
    <x:col min="3090" max="3090" width="12.25" style="854" bestFit="1" customWidth="1"/>
    <x:col min="3091" max="3091" width="10.75" style="854" bestFit="1" customWidth="1"/>
    <x:col min="3092" max="3092" width="9" style="854"/>
    <x:col min="3093" max="3093" width="11.375" style="854" customWidth="1"/>
    <x:col min="3094" max="3328" width="9" style="854"/>
    <x:col min="3329" max="3329" width="2.375" style="854" customWidth="1"/>
    <x:col min="3330" max="3330" width="58.625" style="854" customWidth="1"/>
    <x:col min="3331" max="3331" width="21.625" style="854" customWidth="1"/>
    <x:col min="3332" max="3332" width="9.75" style="854" customWidth="1"/>
    <x:col min="3333" max="3333" width="21.125" style="854" customWidth="1"/>
    <x:col min="3334" max="3334" width="9.5" style="854" customWidth="1"/>
    <x:col min="3335" max="3335" width="20.625" style="854" customWidth="1"/>
    <x:col min="3336" max="3336" width="9" style="854"/>
    <x:col min="3337" max="3337" width="12.25" style="854" customWidth="1"/>
    <x:col min="3338" max="3338" width="13.125" style="854" customWidth="1"/>
    <x:col min="3339" max="3339" width="19.625" style="854" customWidth="1"/>
    <x:col min="3340" max="3340" width="14.25" style="854" customWidth="1"/>
    <x:col min="3341" max="3341" width="20.75" style="854" customWidth="1"/>
    <x:col min="3342" max="3342" width="10.75" style="854" bestFit="1" customWidth="1"/>
    <x:col min="3343" max="3343" width="12.625" style="854" bestFit="1" customWidth="1"/>
    <x:col min="3344" max="3345" width="9" style="854"/>
    <x:col min="3346" max="3346" width="12.25" style="854" bestFit="1" customWidth="1"/>
    <x:col min="3347" max="3347" width="10.75" style="854" bestFit="1" customWidth="1"/>
    <x:col min="3348" max="3348" width="9" style="854"/>
    <x:col min="3349" max="3349" width="11.375" style="854" customWidth="1"/>
    <x:col min="3350" max="3584" width="9" style="854"/>
    <x:col min="3585" max="3585" width="2.375" style="854" customWidth="1"/>
    <x:col min="3586" max="3586" width="58.625" style="854" customWidth="1"/>
    <x:col min="3587" max="3587" width="21.625" style="854" customWidth="1"/>
    <x:col min="3588" max="3588" width="9.75" style="854" customWidth="1"/>
    <x:col min="3589" max="3589" width="21.125" style="854" customWidth="1"/>
    <x:col min="3590" max="3590" width="9.5" style="854" customWidth="1"/>
    <x:col min="3591" max="3591" width="20.625" style="854" customWidth="1"/>
    <x:col min="3592" max="3592" width="9" style="854"/>
    <x:col min="3593" max="3593" width="12.25" style="854" customWidth="1"/>
    <x:col min="3594" max="3594" width="13.125" style="854" customWidth="1"/>
    <x:col min="3595" max="3595" width="19.625" style="854" customWidth="1"/>
    <x:col min="3596" max="3596" width="14.25" style="854" customWidth="1"/>
    <x:col min="3597" max="3597" width="20.75" style="854" customWidth="1"/>
    <x:col min="3598" max="3598" width="10.75" style="854" bestFit="1" customWidth="1"/>
    <x:col min="3599" max="3599" width="12.625" style="854" bestFit="1" customWidth="1"/>
    <x:col min="3600" max="3601" width="9" style="854"/>
    <x:col min="3602" max="3602" width="12.25" style="854" bestFit="1" customWidth="1"/>
    <x:col min="3603" max="3603" width="10.75" style="854" bestFit="1" customWidth="1"/>
    <x:col min="3604" max="3604" width="9" style="854"/>
    <x:col min="3605" max="3605" width="11.375" style="854" customWidth="1"/>
    <x:col min="3606" max="3840" width="9" style="854"/>
    <x:col min="3841" max="3841" width="2.375" style="854" customWidth="1"/>
    <x:col min="3842" max="3842" width="58.625" style="854" customWidth="1"/>
    <x:col min="3843" max="3843" width="21.625" style="854" customWidth="1"/>
    <x:col min="3844" max="3844" width="9.75" style="854" customWidth="1"/>
    <x:col min="3845" max="3845" width="21.125" style="854" customWidth="1"/>
    <x:col min="3846" max="3846" width="9.5" style="854" customWidth="1"/>
    <x:col min="3847" max="3847" width="20.625" style="854" customWidth="1"/>
    <x:col min="3848" max="3848" width="9" style="854"/>
    <x:col min="3849" max="3849" width="12.25" style="854" customWidth="1"/>
    <x:col min="3850" max="3850" width="13.125" style="854" customWidth="1"/>
    <x:col min="3851" max="3851" width="19.625" style="854" customWidth="1"/>
    <x:col min="3852" max="3852" width="14.25" style="854" customWidth="1"/>
    <x:col min="3853" max="3853" width="20.75" style="854" customWidth="1"/>
    <x:col min="3854" max="3854" width="10.75" style="854" bestFit="1" customWidth="1"/>
    <x:col min="3855" max="3855" width="12.625" style="854" bestFit="1" customWidth="1"/>
    <x:col min="3856" max="3857" width="9" style="854"/>
    <x:col min="3858" max="3858" width="12.25" style="854" bestFit="1" customWidth="1"/>
    <x:col min="3859" max="3859" width="10.75" style="854" bestFit="1" customWidth="1"/>
    <x:col min="3860" max="3860" width="9" style="854"/>
    <x:col min="3861" max="3861" width="11.375" style="854" customWidth="1"/>
    <x:col min="3862" max="4096" width="9" style="854"/>
    <x:col min="4097" max="4097" width="2.375" style="854" customWidth="1"/>
    <x:col min="4098" max="4098" width="58.625" style="854" customWidth="1"/>
    <x:col min="4099" max="4099" width="21.625" style="854" customWidth="1"/>
    <x:col min="4100" max="4100" width="9.75" style="854" customWidth="1"/>
    <x:col min="4101" max="4101" width="21.125" style="854" customWidth="1"/>
    <x:col min="4102" max="4102" width="9.5" style="854" customWidth="1"/>
    <x:col min="4103" max="4103" width="20.625" style="854" customWidth="1"/>
    <x:col min="4104" max="4104" width="9" style="854"/>
    <x:col min="4105" max="4105" width="12.25" style="854" customWidth="1"/>
    <x:col min="4106" max="4106" width="13.125" style="854" customWidth="1"/>
    <x:col min="4107" max="4107" width="19.625" style="854" customWidth="1"/>
    <x:col min="4108" max="4108" width="14.25" style="854" customWidth="1"/>
    <x:col min="4109" max="4109" width="20.75" style="854" customWidth="1"/>
    <x:col min="4110" max="4110" width="10.75" style="854" bestFit="1" customWidth="1"/>
    <x:col min="4111" max="4111" width="12.625" style="854" bestFit="1" customWidth="1"/>
    <x:col min="4112" max="4113" width="9" style="854"/>
    <x:col min="4114" max="4114" width="12.25" style="854" bestFit="1" customWidth="1"/>
    <x:col min="4115" max="4115" width="10.75" style="854" bestFit="1" customWidth="1"/>
    <x:col min="4116" max="4116" width="9" style="854"/>
    <x:col min="4117" max="4117" width="11.375" style="854" customWidth="1"/>
    <x:col min="4118" max="4352" width="9" style="854"/>
    <x:col min="4353" max="4353" width="2.375" style="854" customWidth="1"/>
    <x:col min="4354" max="4354" width="58.625" style="854" customWidth="1"/>
    <x:col min="4355" max="4355" width="21.625" style="854" customWidth="1"/>
    <x:col min="4356" max="4356" width="9.75" style="854" customWidth="1"/>
    <x:col min="4357" max="4357" width="21.125" style="854" customWidth="1"/>
    <x:col min="4358" max="4358" width="9.5" style="854" customWidth="1"/>
    <x:col min="4359" max="4359" width="20.625" style="854" customWidth="1"/>
    <x:col min="4360" max="4360" width="9" style="854"/>
    <x:col min="4361" max="4361" width="12.25" style="854" customWidth="1"/>
    <x:col min="4362" max="4362" width="13.125" style="854" customWidth="1"/>
    <x:col min="4363" max="4363" width="19.625" style="854" customWidth="1"/>
    <x:col min="4364" max="4364" width="14.25" style="854" customWidth="1"/>
    <x:col min="4365" max="4365" width="20.75" style="854" customWidth="1"/>
    <x:col min="4366" max="4366" width="10.75" style="854" bestFit="1" customWidth="1"/>
    <x:col min="4367" max="4367" width="12.625" style="854" bestFit="1" customWidth="1"/>
    <x:col min="4368" max="4369" width="9" style="854"/>
    <x:col min="4370" max="4370" width="12.25" style="854" bestFit="1" customWidth="1"/>
    <x:col min="4371" max="4371" width="10.75" style="854" bestFit="1" customWidth="1"/>
    <x:col min="4372" max="4372" width="9" style="854"/>
    <x:col min="4373" max="4373" width="11.375" style="854" customWidth="1"/>
    <x:col min="4374" max="4608" width="9" style="854"/>
    <x:col min="4609" max="4609" width="2.375" style="854" customWidth="1"/>
    <x:col min="4610" max="4610" width="58.625" style="854" customWidth="1"/>
    <x:col min="4611" max="4611" width="21.625" style="854" customWidth="1"/>
    <x:col min="4612" max="4612" width="9.75" style="854" customWidth="1"/>
    <x:col min="4613" max="4613" width="21.125" style="854" customWidth="1"/>
    <x:col min="4614" max="4614" width="9.5" style="854" customWidth="1"/>
    <x:col min="4615" max="4615" width="20.625" style="854" customWidth="1"/>
    <x:col min="4616" max="4616" width="9" style="854"/>
    <x:col min="4617" max="4617" width="12.25" style="854" customWidth="1"/>
    <x:col min="4618" max="4618" width="13.125" style="854" customWidth="1"/>
    <x:col min="4619" max="4619" width="19.625" style="854" customWidth="1"/>
    <x:col min="4620" max="4620" width="14.25" style="854" customWidth="1"/>
    <x:col min="4621" max="4621" width="20.75" style="854" customWidth="1"/>
    <x:col min="4622" max="4622" width="10.75" style="854" bestFit="1" customWidth="1"/>
    <x:col min="4623" max="4623" width="12.625" style="854" bestFit="1" customWidth="1"/>
    <x:col min="4624" max="4625" width="9" style="854"/>
    <x:col min="4626" max="4626" width="12.25" style="854" bestFit="1" customWidth="1"/>
    <x:col min="4627" max="4627" width="10.75" style="854" bestFit="1" customWidth="1"/>
    <x:col min="4628" max="4628" width="9" style="854"/>
    <x:col min="4629" max="4629" width="11.375" style="854" customWidth="1"/>
    <x:col min="4630" max="4864" width="9" style="854"/>
    <x:col min="4865" max="4865" width="2.375" style="854" customWidth="1"/>
    <x:col min="4866" max="4866" width="58.625" style="854" customWidth="1"/>
    <x:col min="4867" max="4867" width="21.625" style="854" customWidth="1"/>
    <x:col min="4868" max="4868" width="9.75" style="854" customWidth="1"/>
    <x:col min="4869" max="4869" width="21.125" style="854" customWidth="1"/>
    <x:col min="4870" max="4870" width="9.5" style="854" customWidth="1"/>
    <x:col min="4871" max="4871" width="20.625" style="854" customWidth="1"/>
    <x:col min="4872" max="4872" width="9" style="854"/>
    <x:col min="4873" max="4873" width="12.25" style="854" customWidth="1"/>
    <x:col min="4874" max="4874" width="13.125" style="854" customWidth="1"/>
    <x:col min="4875" max="4875" width="19.625" style="854" customWidth="1"/>
    <x:col min="4876" max="4876" width="14.25" style="854" customWidth="1"/>
    <x:col min="4877" max="4877" width="20.75" style="854" customWidth="1"/>
    <x:col min="4878" max="4878" width="10.75" style="854" bestFit="1" customWidth="1"/>
    <x:col min="4879" max="4879" width="12.625" style="854" bestFit="1" customWidth="1"/>
    <x:col min="4880" max="4881" width="9" style="854"/>
    <x:col min="4882" max="4882" width="12.25" style="854" bestFit="1" customWidth="1"/>
    <x:col min="4883" max="4883" width="10.75" style="854" bestFit="1" customWidth="1"/>
    <x:col min="4884" max="4884" width="9" style="854"/>
    <x:col min="4885" max="4885" width="11.375" style="854" customWidth="1"/>
    <x:col min="4886" max="5120" width="9" style="854"/>
    <x:col min="5121" max="5121" width="2.375" style="854" customWidth="1"/>
    <x:col min="5122" max="5122" width="58.625" style="854" customWidth="1"/>
    <x:col min="5123" max="5123" width="21.625" style="854" customWidth="1"/>
    <x:col min="5124" max="5124" width="9.75" style="854" customWidth="1"/>
    <x:col min="5125" max="5125" width="21.125" style="854" customWidth="1"/>
    <x:col min="5126" max="5126" width="9.5" style="854" customWidth="1"/>
    <x:col min="5127" max="5127" width="20.625" style="854" customWidth="1"/>
    <x:col min="5128" max="5128" width="9" style="854"/>
    <x:col min="5129" max="5129" width="12.25" style="854" customWidth="1"/>
    <x:col min="5130" max="5130" width="13.125" style="854" customWidth="1"/>
    <x:col min="5131" max="5131" width="19.625" style="854" customWidth="1"/>
    <x:col min="5132" max="5132" width="14.25" style="854" customWidth="1"/>
    <x:col min="5133" max="5133" width="20.75" style="854" customWidth="1"/>
    <x:col min="5134" max="5134" width="10.75" style="854" bestFit="1" customWidth="1"/>
    <x:col min="5135" max="5135" width="12.625" style="854" bestFit="1" customWidth="1"/>
    <x:col min="5136" max="5137" width="9" style="854"/>
    <x:col min="5138" max="5138" width="12.25" style="854" bestFit="1" customWidth="1"/>
    <x:col min="5139" max="5139" width="10.75" style="854" bestFit="1" customWidth="1"/>
    <x:col min="5140" max="5140" width="9" style="854"/>
    <x:col min="5141" max="5141" width="11.375" style="854" customWidth="1"/>
    <x:col min="5142" max="5376" width="9" style="854"/>
    <x:col min="5377" max="5377" width="2.375" style="854" customWidth="1"/>
    <x:col min="5378" max="5378" width="58.625" style="854" customWidth="1"/>
    <x:col min="5379" max="5379" width="21.625" style="854" customWidth="1"/>
    <x:col min="5380" max="5380" width="9.75" style="854" customWidth="1"/>
    <x:col min="5381" max="5381" width="21.125" style="854" customWidth="1"/>
    <x:col min="5382" max="5382" width="9.5" style="854" customWidth="1"/>
    <x:col min="5383" max="5383" width="20.625" style="854" customWidth="1"/>
    <x:col min="5384" max="5384" width="9" style="854"/>
    <x:col min="5385" max="5385" width="12.25" style="854" customWidth="1"/>
    <x:col min="5386" max="5386" width="13.125" style="854" customWidth="1"/>
    <x:col min="5387" max="5387" width="19.625" style="854" customWidth="1"/>
    <x:col min="5388" max="5388" width="14.25" style="854" customWidth="1"/>
    <x:col min="5389" max="5389" width="20.75" style="854" customWidth="1"/>
    <x:col min="5390" max="5390" width="10.75" style="854" bestFit="1" customWidth="1"/>
    <x:col min="5391" max="5391" width="12.625" style="854" bestFit="1" customWidth="1"/>
    <x:col min="5392" max="5393" width="9" style="854"/>
    <x:col min="5394" max="5394" width="12.25" style="854" bestFit="1" customWidth="1"/>
    <x:col min="5395" max="5395" width="10.75" style="854" bestFit="1" customWidth="1"/>
    <x:col min="5396" max="5396" width="9" style="854"/>
    <x:col min="5397" max="5397" width="11.375" style="854" customWidth="1"/>
    <x:col min="5398" max="5632" width="9" style="854"/>
    <x:col min="5633" max="5633" width="2.375" style="854" customWidth="1"/>
    <x:col min="5634" max="5634" width="58.625" style="854" customWidth="1"/>
    <x:col min="5635" max="5635" width="21.625" style="854" customWidth="1"/>
    <x:col min="5636" max="5636" width="9.75" style="854" customWidth="1"/>
    <x:col min="5637" max="5637" width="21.125" style="854" customWidth="1"/>
    <x:col min="5638" max="5638" width="9.5" style="854" customWidth="1"/>
    <x:col min="5639" max="5639" width="20.625" style="854" customWidth="1"/>
    <x:col min="5640" max="5640" width="9" style="854"/>
    <x:col min="5641" max="5641" width="12.25" style="854" customWidth="1"/>
    <x:col min="5642" max="5642" width="13.125" style="854" customWidth="1"/>
    <x:col min="5643" max="5643" width="19.625" style="854" customWidth="1"/>
    <x:col min="5644" max="5644" width="14.25" style="854" customWidth="1"/>
    <x:col min="5645" max="5645" width="20.75" style="854" customWidth="1"/>
    <x:col min="5646" max="5646" width="10.75" style="854" bestFit="1" customWidth="1"/>
    <x:col min="5647" max="5647" width="12.625" style="854" bestFit="1" customWidth="1"/>
    <x:col min="5648" max="5649" width="9" style="854"/>
    <x:col min="5650" max="5650" width="12.25" style="854" bestFit="1" customWidth="1"/>
    <x:col min="5651" max="5651" width="10.75" style="854" bestFit="1" customWidth="1"/>
    <x:col min="5652" max="5652" width="9" style="854"/>
    <x:col min="5653" max="5653" width="11.375" style="854" customWidth="1"/>
    <x:col min="5654" max="5888" width="9" style="854"/>
    <x:col min="5889" max="5889" width="2.375" style="854" customWidth="1"/>
    <x:col min="5890" max="5890" width="58.625" style="854" customWidth="1"/>
    <x:col min="5891" max="5891" width="21.625" style="854" customWidth="1"/>
    <x:col min="5892" max="5892" width="9.75" style="854" customWidth="1"/>
    <x:col min="5893" max="5893" width="21.125" style="854" customWidth="1"/>
    <x:col min="5894" max="5894" width="9.5" style="854" customWidth="1"/>
    <x:col min="5895" max="5895" width="20.625" style="854" customWidth="1"/>
    <x:col min="5896" max="5896" width="9" style="854"/>
    <x:col min="5897" max="5897" width="12.25" style="854" customWidth="1"/>
    <x:col min="5898" max="5898" width="13.125" style="854" customWidth="1"/>
    <x:col min="5899" max="5899" width="19.625" style="854" customWidth="1"/>
    <x:col min="5900" max="5900" width="14.25" style="854" customWidth="1"/>
    <x:col min="5901" max="5901" width="20.75" style="854" customWidth="1"/>
    <x:col min="5902" max="5902" width="10.75" style="854" bestFit="1" customWidth="1"/>
    <x:col min="5903" max="5903" width="12.625" style="854" bestFit="1" customWidth="1"/>
    <x:col min="5904" max="5905" width="9" style="854"/>
    <x:col min="5906" max="5906" width="12.25" style="854" bestFit="1" customWidth="1"/>
    <x:col min="5907" max="5907" width="10.75" style="854" bestFit="1" customWidth="1"/>
    <x:col min="5908" max="5908" width="9" style="854"/>
    <x:col min="5909" max="5909" width="11.375" style="854" customWidth="1"/>
    <x:col min="5910" max="6144" width="9" style="854"/>
    <x:col min="6145" max="6145" width="2.375" style="854" customWidth="1"/>
    <x:col min="6146" max="6146" width="58.625" style="854" customWidth="1"/>
    <x:col min="6147" max="6147" width="21.625" style="854" customWidth="1"/>
    <x:col min="6148" max="6148" width="9.75" style="854" customWidth="1"/>
    <x:col min="6149" max="6149" width="21.125" style="854" customWidth="1"/>
    <x:col min="6150" max="6150" width="9.5" style="854" customWidth="1"/>
    <x:col min="6151" max="6151" width="20.625" style="854" customWidth="1"/>
    <x:col min="6152" max="6152" width="9" style="854"/>
    <x:col min="6153" max="6153" width="12.25" style="854" customWidth="1"/>
    <x:col min="6154" max="6154" width="13.125" style="854" customWidth="1"/>
    <x:col min="6155" max="6155" width="19.625" style="854" customWidth="1"/>
    <x:col min="6156" max="6156" width="14.25" style="854" customWidth="1"/>
    <x:col min="6157" max="6157" width="20.75" style="854" customWidth="1"/>
    <x:col min="6158" max="6158" width="10.75" style="854" bestFit="1" customWidth="1"/>
    <x:col min="6159" max="6159" width="12.625" style="854" bestFit="1" customWidth="1"/>
    <x:col min="6160" max="6161" width="9" style="854"/>
    <x:col min="6162" max="6162" width="12.25" style="854" bestFit="1" customWidth="1"/>
    <x:col min="6163" max="6163" width="10.75" style="854" bestFit="1" customWidth="1"/>
    <x:col min="6164" max="6164" width="9" style="854"/>
    <x:col min="6165" max="6165" width="11.375" style="854" customWidth="1"/>
    <x:col min="6166" max="6400" width="9" style="854"/>
    <x:col min="6401" max="6401" width="2.375" style="854" customWidth="1"/>
    <x:col min="6402" max="6402" width="58.625" style="854" customWidth="1"/>
    <x:col min="6403" max="6403" width="21.625" style="854" customWidth="1"/>
    <x:col min="6404" max="6404" width="9.75" style="854" customWidth="1"/>
    <x:col min="6405" max="6405" width="21.125" style="854" customWidth="1"/>
    <x:col min="6406" max="6406" width="9.5" style="854" customWidth="1"/>
    <x:col min="6407" max="6407" width="20.625" style="854" customWidth="1"/>
    <x:col min="6408" max="6408" width="9" style="854"/>
    <x:col min="6409" max="6409" width="12.25" style="854" customWidth="1"/>
    <x:col min="6410" max="6410" width="13.125" style="854" customWidth="1"/>
    <x:col min="6411" max="6411" width="19.625" style="854" customWidth="1"/>
    <x:col min="6412" max="6412" width="14.25" style="854" customWidth="1"/>
    <x:col min="6413" max="6413" width="20.75" style="854" customWidth="1"/>
    <x:col min="6414" max="6414" width="10.75" style="854" bestFit="1" customWidth="1"/>
    <x:col min="6415" max="6415" width="12.625" style="854" bestFit="1" customWidth="1"/>
    <x:col min="6416" max="6417" width="9" style="854"/>
    <x:col min="6418" max="6418" width="12.25" style="854" bestFit="1" customWidth="1"/>
    <x:col min="6419" max="6419" width="10.75" style="854" bestFit="1" customWidth="1"/>
    <x:col min="6420" max="6420" width="9" style="854"/>
    <x:col min="6421" max="6421" width="11.375" style="854" customWidth="1"/>
    <x:col min="6422" max="6656" width="9" style="854"/>
    <x:col min="6657" max="6657" width="2.375" style="854" customWidth="1"/>
    <x:col min="6658" max="6658" width="58.625" style="854" customWidth="1"/>
    <x:col min="6659" max="6659" width="21.625" style="854" customWidth="1"/>
    <x:col min="6660" max="6660" width="9.75" style="854" customWidth="1"/>
    <x:col min="6661" max="6661" width="21.125" style="854" customWidth="1"/>
    <x:col min="6662" max="6662" width="9.5" style="854" customWidth="1"/>
    <x:col min="6663" max="6663" width="20.625" style="854" customWidth="1"/>
    <x:col min="6664" max="6664" width="9" style="854"/>
    <x:col min="6665" max="6665" width="12.25" style="854" customWidth="1"/>
    <x:col min="6666" max="6666" width="13.125" style="854" customWidth="1"/>
    <x:col min="6667" max="6667" width="19.625" style="854" customWidth="1"/>
    <x:col min="6668" max="6668" width="14.25" style="854" customWidth="1"/>
    <x:col min="6669" max="6669" width="20.75" style="854" customWidth="1"/>
    <x:col min="6670" max="6670" width="10.75" style="854" bestFit="1" customWidth="1"/>
    <x:col min="6671" max="6671" width="12.625" style="854" bestFit="1" customWidth="1"/>
    <x:col min="6672" max="6673" width="9" style="854"/>
    <x:col min="6674" max="6674" width="12.25" style="854" bestFit="1" customWidth="1"/>
    <x:col min="6675" max="6675" width="10.75" style="854" bestFit="1" customWidth="1"/>
    <x:col min="6676" max="6676" width="9" style="854"/>
    <x:col min="6677" max="6677" width="11.375" style="854" customWidth="1"/>
    <x:col min="6678" max="6912" width="9" style="854"/>
    <x:col min="6913" max="6913" width="2.375" style="854" customWidth="1"/>
    <x:col min="6914" max="6914" width="58.625" style="854" customWidth="1"/>
    <x:col min="6915" max="6915" width="21.625" style="854" customWidth="1"/>
    <x:col min="6916" max="6916" width="9.75" style="854" customWidth="1"/>
    <x:col min="6917" max="6917" width="21.125" style="854" customWidth="1"/>
    <x:col min="6918" max="6918" width="9.5" style="854" customWidth="1"/>
    <x:col min="6919" max="6919" width="20.625" style="854" customWidth="1"/>
    <x:col min="6920" max="6920" width="9" style="854"/>
    <x:col min="6921" max="6921" width="12.25" style="854" customWidth="1"/>
    <x:col min="6922" max="6922" width="13.125" style="854" customWidth="1"/>
    <x:col min="6923" max="6923" width="19.625" style="854" customWidth="1"/>
    <x:col min="6924" max="6924" width="14.25" style="854" customWidth="1"/>
    <x:col min="6925" max="6925" width="20.75" style="854" customWidth="1"/>
    <x:col min="6926" max="6926" width="10.75" style="854" bestFit="1" customWidth="1"/>
    <x:col min="6927" max="6927" width="12.625" style="854" bestFit="1" customWidth="1"/>
    <x:col min="6928" max="6929" width="9" style="854"/>
    <x:col min="6930" max="6930" width="12.25" style="854" bestFit="1" customWidth="1"/>
    <x:col min="6931" max="6931" width="10.75" style="854" bestFit="1" customWidth="1"/>
    <x:col min="6932" max="6932" width="9" style="854"/>
    <x:col min="6933" max="6933" width="11.375" style="854" customWidth="1"/>
    <x:col min="6934" max="7168" width="9" style="854"/>
    <x:col min="7169" max="7169" width="2.375" style="854" customWidth="1"/>
    <x:col min="7170" max="7170" width="58.625" style="854" customWidth="1"/>
    <x:col min="7171" max="7171" width="21.625" style="854" customWidth="1"/>
    <x:col min="7172" max="7172" width="9.75" style="854" customWidth="1"/>
    <x:col min="7173" max="7173" width="21.125" style="854" customWidth="1"/>
    <x:col min="7174" max="7174" width="9.5" style="854" customWidth="1"/>
    <x:col min="7175" max="7175" width="20.625" style="854" customWidth="1"/>
    <x:col min="7176" max="7176" width="9" style="854"/>
    <x:col min="7177" max="7177" width="12.25" style="854" customWidth="1"/>
    <x:col min="7178" max="7178" width="13.125" style="854" customWidth="1"/>
    <x:col min="7179" max="7179" width="19.625" style="854" customWidth="1"/>
    <x:col min="7180" max="7180" width="14.25" style="854" customWidth="1"/>
    <x:col min="7181" max="7181" width="20.75" style="854" customWidth="1"/>
    <x:col min="7182" max="7182" width="10.75" style="854" bestFit="1" customWidth="1"/>
    <x:col min="7183" max="7183" width="12.625" style="854" bestFit="1" customWidth="1"/>
    <x:col min="7184" max="7185" width="9" style="854"/>
    <x:col min="7186" max="7186" width="12.25" style="854" bestFit="1" customWidth="1"/>
    <x:col min="7187" max="7187" width="10.75" style="854" bestFit="1" customWidth="1"/>
    <x:col min="7188" max="7188" width="9" style="854"/>
    <x:col min="7189" max="7189" width="11.375" style="854" customWidth="1"/>
    <x:col min="7190" max="7424" width="9" style="854"/>
    <x:col min="7425" max="7425" width="2.375" style="854" customWidth="1"/>
    <x:col min="7426" max="7426" width="58.625" style="854" customWidth="1"/>
    <x:col min="7427" max="7427" width="21.625" style="854" customWidth="1"/>
    <x:col min="7428" max="7428" width="9.75" style="854" customWidth="1"/>
    <x:col min="7429" max="7429" width="21.125" style="854" customWidth="1"/>
    <x:col min="7430" max="7430" width="9.5" style="854" customWidth="1"/>
    <x:col min="7431" max="7431" width="20.625" style="854" customWidth="1"/>
    <x:col min="7432" max="7432" width="9" style="854"/>
    <x:col min="7433" max="7433" width="12.25" style="854" customWidth="1"/>
    <x:col min="7434" max="7434" width="13.125" style="854" customWidth="1"/>
    <x:col min="7435" max="7435" width="19.625" style="854" customWidth="1"/>
    <x:col min="7436" max="7436" width="14.25" style="854" customWidth="1"/>
    <x:col min="7437" max="7437" width="20.75" style="854" customWidth="1"/>
    <x:col min="7438" max="7438" width="10.75" style="854" bestFit="1" customWidth="1"/>
    <x:col min="7439" max="7439" width="12.625" style="854" bestFit="1" customWidth="1"/>
    <x:col min="7440" max="7441" width="9" style="854"/>
    <x:col min="7442" max="7442" width="12.25" style="854" bestFit="1" customWidth="1"/>
    <x:col min="7443" max="7443" width="10.75" style="854" bestFit="1" customWidth="1"/>
    <x:col min="7444" max="7444" width="9" style="854"/>
    <x:col min="7445" max="7445" width="11.375" style="854" customWidth="1"/>
    <x:col min="7446" max="7680" width="9" style="854"/>
    <x:col min="7681" max="7681" width="2.375" style="854" customWidth="1"/>
    <x:col min="7682" max="7682" width="58.625" style="854" customWidth="1"/>
    <x:col min="7683" max="7683" width="21.625" style="854" customWidth="1"/>
    <x:col min="7684" max="7684" width="9.75" style="854" customWidth="1"/>
    <x:col min="7685" max="7685" width="21.125" style="854" customWidth="1"/>
    <x:col min="7686" max="7686" width="9.5" style="854" customWidth="1"/>
    <x:col min="7687" max="7687" width="20.625" style="854" customWidth="1"/>
    <x:col min="7688" max="7688" width="9" style="854"/>
    <x:col min="7689" max="7689" width="12.25" style="854" customWidth="1"/>
    <x:col min="7690" max="7690" width="13.125" style="854" customWidth="1"/>
    <x:col min="7691" max="7691" width="19.625" style="854" customWidth="1"/>
    <x:col min="7692" max="7692" width="14.25" style="854" customWidth="1"/>
    <x:col min="7693" max="7693" width="20.75" style="854" customWidth="1"/>
    <x:col min="7694" max="7694" width="10.75" style="854" bestFit="1" customWidth="1"/>
    <x:col min="7695" max="7695" width="12.625" style="854" bestFit="1" customWidth="1"/>
    <x:col min="7696" max="7697" width="9" style="854"/>
    <x:col min="7698" max="7698" width="12.25" style="854" bestFit="1" customWidth="1"/>
    <x:col min="7699" max="7699" width="10.75" style="854" bestFit="1" customWidth="1"/>
    <x:col min="7700" max="7700" width="9" style="854"/>
    <x:col min="7701" max="7701" width="11.375" style="854" customWidth="1"/>
    <x:col min="7702" max="7936" width="9" style="854"/>
    <x:col min="7937" max="7937" width="2.375" style="854" customWidth="1"/>
    <x:col min="7938" max="7938" width="58.625" style="854" customWidth="1"/>
    <x:col min="7939" max="7939" width="21.625" style="854" customWidth="1"/>
    <x:col min="7940" max="7940" width="9.75" style="854" customWidth="1"/>
    <x:col min="7941" max="7941" width="21.125" style="854" customWidth="1"/>
    <x:col min="7942" max="7942" width="9.5" style="854" customWidth="1"/>
    <x:col min="7943" max="7943" width="20.625" style="854" customWidth="1"/>
    <x:col min="7944" max="7944" width="9" style="854"/>
    <x:col min="7945" max="7945" width="12.25" style="854" customWidth="1"/>
    <x:col min="7946" max="7946" width="13.125" style="854" customWidth="1"/>
    <x:col min="7947" max="7947" width="19.625" style="854" customWidth="1"/>
    <x:col min="7948" max="7948" width="14.25" style="854" customWidth="1"/>
    <x:col min="7949" max="7949" width="20.75" style="854" customWidth="1"/>
    <x:col min="7950" max="7950" width="10.75" style="854" bestFit="1" customWidth="1"/>
    <x:col min="7951" max="7951" width="12.625" style="854" bestFit="1" customWidth="1"/>
    <x:col min="7952" max="7953" width="9" style="854"/>
    <x:col min="7954" max="7954" width="12.25" style="854" bestFit="1" customWidth="1"/>
    <x:col min="7955" max="7955" width="10.75" style="854" bestFit="1" customWidth="1"/>
    <x:col min="7956" max="7956" width="9" style="854"/>
    <x:col min="7957" max="7957" width="11.375" style="854" customWidth="1"/>
    <x:col min="7958" max="8192" width="9" style="854"/>
    <x:col min="8193" max="8193" width="2.375" style="854" customWidth="1"/>
    <x:col min="8194" max="8194" width="58.625" style="854" customWidth="1"/>
    <x:col min="8195" max="8195" width="21.625" style="854" customWidth="1"/>
    <x:col min="8196" max="8196" width="9.75" style="854" customWidth="1"/>
    <x:col min="8197" max="8197" width="21.125" style="854" customWidth="1"/>
    <x:col min="8198" max="8198" width="9.5" style="854" customWidth="1"/>
    <x:col min="8199" max="8199" width="20.625" style="854" customWidth="1"/>
    <x:col min="8200" max="8200" width="9" style="854"/>
    <x:col min="8201" max="8201" width="12.25" style="854" customWidth="1"/>
    <x:col min="8202" max="8202" width="13.125" style="854" customWidth="1"/>
    <x:col min="8203" max="8203" width="19.625" style="854" customWidth="1"/>
    <x:col min="8204" max="8204" width="14.25" style="854" customWidth="1"/>
    <x:col min="8205" max="8205" width="20.75" style="854" customWidth="1"/>
    <x:col min="8206" max="8206" width="10.75" style="854" bestFit="1" customWidth="1"/>
    <x:col min="8207" max="8207" width="12.625" style="854" bestFit="1" customWidth="1"/>
    <x:col min="8208" max="8209" width="9" style="854"/>
    <x:col min="8210" max="8210" width="12.25" style="854" bestFit="1" customWidth="1"/>
    <x:col min="8211" max="8211" width="10.75" style="854" bestFit="1" customWidth="1"/>
    <x:col min="8212" max="8212" width="9" style="854"/>
    <x:col min="8213" max="8213" width="11.375" style="854" customWidth="1"/>
    <x:col min="8214" max="8448" width="9" style="854"/>
    <x:col min="8449" max="8449" width="2.375" style="854" customWidth="1"/>
    <x:col min="8450" max="8450" width="58.625" style="854" customWidth="1"/>
    <x:col min="8451" max="8451" width="21.625" style="854" customWidth="1"/>
    <x:col min="8452" max="8452" width="9.75" style="854" customWidth="1"/>
    <x:col min="8453" max="8453" width="21.125" style="854" customWidth="1"/>
    <x:col min="8454" max="8454" width="9.5" style="854" customWidth="1"/>
    <x:col min="8455" max="8455" width="20.625" style="854" customWidth="1"/>
    <x:col min="8456" max="8456" width="9" style="854"/>
    <x:col min="8457" max="8457" width="12.25" style="854" customWidth="1"/>
    <x:col min="8458" max="8458" width="13.125" style="854" customWidth="1"/>
    <x:col min="8459" max="8459" width="19.625" style="854" customWidth="1"/>
    <x:col min="8460" max="8460" width="14.25" style="854" customWidth="1"/>
    <x:col min="8461" max="8461" width="20.75" style="854" customWidth="1"/>
    <x:col min="8462" max="8462" width="10.75" style="854" bestFit="1" customWidth="1"/>
    <x:col min="8463" max="8463" width="12.625" style="854" bestFit="1" customWidth="1"/>
    <x:col min="8464" max="8465" width="9" style="854"/>
    <x:col min="8466" max="8466" width="12.25" style="854" bestFit="1" customWidth="1"/>
    <x:col min="8467" max="8467" width="10.75" style="854" bestFit="1" customWidth="1"/>
    <x:col min="8468" max="8468" width="9" style="854"/>
    <x:col min="8469" max="8469" width="11.375" style="854" customWidth="1"/>
    <x:col min="8470" max="8704" width="9" style="854"/>
    <x:col min="8705" max="8705" width="2.375" style="854" customWidth="1"/>
    <x:col min="8706" max="8706" width="58.625" style="854" customWidth="1"/>
    <x:col min="8707" max="8707" width="21.625" style="854" customWidth="1"/>
    <x:col min="8708" max="8708" width="9.75" style="854" customWidth="1"/>
    <x:col min="8709" max="8709" width="21.125" style="854" customWidth="1"/>
    <x:col min="8710" max="8710" width="9.5" style="854" customWidth="1"/>
    <x:col min="8711" max="8711" width="20.625" style="854" customWidth="1"/>
    <x:col min="8712" max="8712" width="9" style="854"/>
    <x:col min="8713" max="8713" width="12.25" style="854" customWidth="1"/>
    <x:col min="8714" max="8714" width="13.125" style="854" customWidth="1"/>
    <x:col min="8715" max="8715" width="19.625" style="854" customWidth="1"/>
    <x:col min="8716" max="8716" width="14.25" style="854" customWidth="1"/>
    <x:col min="8717" max="8717" width="20.75" style="854" customWidth="1"/>
    <x:col min="8718" max="8718" width="10.75" style="854" bestFit="1" customWidth="1"/>
    <x:col min="8719" max="8719" width="12.625" style="854" bestFit="1" customWidth="1"/>
    <x:col min="8720" max="8721" width="9" style="854"/>
    <x:col min="8722" max="8722" width="12.25" style="854" bestFit="1" customWidth="1"/>
    <x:col min="8723" max="8723" width="10.75" style="854" bestFit="1" customWidth="1"/>
    <x:col min="8724" max="8724" width="9" style="854"/>
    <x:col min="8725" max="8725" width="11.375" style="854" customWidth="1"/>
    <x:col min="8726" max="8960" width="9" style="854"/>
    <x:col min="8961" max="8961" width="2.375" style="854" customWidth="1"/>
    <x:col min="8962" max="8962" width="58.625" style="854" customWidth="1"/>
    <x:col min="8963" max="8963" width="21.625" style="854" customWidth="1"/>
    <x:col min="8964" max="8964" width="9.75" style="854" customWidth="1"/>
    <x:col min="8965" max="8965" width="21.125" style="854" customWidth="1"/>
    <x:col min="8966" max="8966" width="9.5" style="854" customWidth="1"/>
    <x:col min="8967" max="8967" width="20.625" style="854" customWidth="1"/>
    <x:col min="8968" max="8968" width="9" style="854"/>
    <x:col min="8969" max="8969" width="12.25" style="854" customWidth="1"/>
    <x:col min="8970" max="8970" width="13.125" style="854" customWidth="1"/>
    <x:col min="8971" max="8971" width="19.625" style="854" customWidth="1"/>
    <x:col min="8972" max="8972" width="14.25" style="854" customWidth="1"/>
    <x:col min="8973" max="8973" width="20.75" style="854" customWidth="1"/>
    <x:col min="8974" max="8974" width="10.75" style="854" bestFit="1" customWidth="1"/>
    <x:col min="8975" max="8975" width="12.625" style="854" bestFit="1" customWidth="1"/>
    <x:col min="8976" max="8977" width="9" style="854"/>
    <x:col min="8978" max="8978" width="12.25" style="854" bestFit="1" customWidth="1"/>
    <x:col min="8979" max="8979" width="10.75" style="854" bestFit="1" customWidth="1"/>
    <x:col min="8980" max="8980" width="9" style="854"/>
    <x:col min="8981" max="8981" width="11.375" style="854" customWidth="1"/>
    <x:col min="8982" max="9216" width="9" style="854"/>
    <x:col min="9217" max="9217" width="2.375" style="854" customWidth="1"/>
    <x:col min="9218" max="9218" width="58.625" style="854" customWidth="1"/>
    <x:col min="9219" max="9219" width="21.625" style="854" customWidth="1"/>
    <x:col min="9220" max="9220" width="9.75" style="854" customWidth="1"/>
    <x:col min="9221" max="9221" width="21.125" style="854" customWidth="1"/>
    <x:col min="9222" max="9222" width="9.5" style="854" customWidth="1"/>
    <x:col min="9223" max="9223" width="20.625" style="854" customWidth="1"/>
    <x:col min="9224" max="9224" width="9" style="854"/>
    <x:col min="9225" max="9225" width="12.25" style="854" customWidth="1"/>
    <x:col min="9226" max="9226" width="13.125" style="854" customWidth="1"/>
    <x:col min="9227" max="9227" width="19.625" style="854" customWidth="1"/>
    <x:col min="9228" max="9228" width="14.25" style="854" customWidth="1"/>
    <x:col min="9229" max="9229" width="20.75" style="854" customWidth="1"/>
    <x:col min="9230" max="9230" width="10.75" style="854" bestFit="1" customWidth="1"/>
    <x:col min="9231" max="9231" width="12.625" style="854" bestFit="1" customWidth="1"/>
    <x:col min="9232" max="9233" width="9" style="854"/>
    <x:col min="9234" max="9234" width="12.25" style="854" bestFit="1" customWidth="1"/>
    <x:col min="9235" max="9235" width="10.75" style="854" bestFit="1" customWidth="1"/>
    <x:col min="9236" max="9236" width="9" style="854"/>
    <x:col min="9237" max="9237" width="11.375" style="854" customWidth="1"/>
    <x:col min="9238" max="9472" width="9" style="854"/>
    <x:col min="9473" max="9473" width="2.375" style="854" customWidth="1"/>
    <x:col min="9474" max="9474" width="58.625" style="854" customWidth="1"/>
    <x:col min="9475" max="9475" width="21.625" style="854" customWidth="1"/>
    <x:col min="9476" max="9476" width="9.75" style="854" customWidth="1"/>
    <x:col min="9477" max="9477" width="21.125" style="854" customWidth="1"/>
    <x:col min="9478" max="9478" width="9.5" style="854" customWidth="1"/>
    <x:col min="9479" max="9479" width="20.625" style="854" customWidth="1"/>
    <x:col min="9480" max="9480" width="9" style="854"/>
    <x:col min="9481" max="9481" width="12.25" style="854" customWidth="1"/>
    <x:col min="9482" max="9482" width="13.125" style="854" customWidth="1"/>
    <x:col min="9483" max="9483" width="19.625" style="854" customWidth="1"/>
    <x:col min="9484" max="9484" width="14.25" style="854" customWidth="1"/>
    <x:col min="9485" max="9485" width="20.75" style="854" customWidth="1"/>
    <x:col min="9486" max="9486" width="10.75" style="854" bestFit="1" customWidth="1"/>
    <x:col min="9487" max="9487" width="12.625" style="854" bestFit="1" customWidth="1"/>
    <x:col min="9488" max="9489" width="9" style="854"/>
    <x:col min="9490" max="9490" width="12.25" style="854" bestFit="1" customWidth="1"/>
    <x:col min="9491" max="9491" width="10.75" style="854" bestFit="1" customWidth="1"/>
    <x:col min="9492" max="9492" width="9" style="854"/>
    <x:col min="9493" max="9493" width="11.375" style="854" customWidth="1"/>
    <x:col min="9494" max="9728" width="9" style="854"/>
    <x:col min="9729" max="9729" width="2.375" style="854" customWidth="1"/>
    <x:col min="9730" max="9730" width="58.625" style="854" customWidth="1"/>
    <x:col min="9731" max="9731" width="21.625" style="854" customWidth="1"/>
    <x:col min="9732" max="9732" width="9.75" style="854" customWidth="1"/>
    <x:col min="9733" max="9733" width="21.125" style="854" customWidth="1"/>
    <x:col min="9734" max="9734" width="9.5" style="854" customWidth="1"/>
    <x:col min="9735" max="9735" width="20.625" style="854" customWidth="1"/>
    <x:col min="9736" max="9736" width="9" style="854"/>
    <x:col min="9737" max="9737" width="12.25" style="854" customWidth="1"/>
    <x:col min="9738" max="9738" width="13.125" style="854" customWidth="1"/>
    <x:col min="9739" max="9739" width="19.625" style="854" customWidth="1"/>
    <x:col min="9740" max="9740" width="14.25" style="854" customWidth="1"/>
    <x:col min="9741" max="9741" width="20.75" style="854" customWidth="1"/>
    <x:col min="9742" max="9742" width="10.75" style="854" bestFit="1" customWidth="1"/>
    <x:col min="9743" max="9743" width="12.625" style="854" bestFit="1" customWidth="1"/>
    <x:col min="9744" max="9745" width="9" style="854"/>
    <x:col min="9746" max="9746" width="12.25" style="854" bestFit="1" customWidth="1"/>
    <x:col min="9747" max="9747" width="10.75" style="854" bestFit="1" customWidth="1"/>
    <x:col min="9748" max="9748" width="9" style="854"/>
    <x:col min="9749" max="9749" width="11.375" style="854" customWidth="1"/>
    <x:col min="9750" max="9984" width="9" style="854"/>
    <x:col min="9985" max="9985" width="2.375" style="854" customWidth="1"/>
    <x:col min="9986" max="9986" width="58.625" style="854" customWidth="1"/>
    <x:col min="9987" max="9987" width="21.625" style="854" customWidth="1"/>
    <x:col min="9988" max="9988" width="9.75" style="854" customWidth="1"/>
    <x:col min="9989" max="9989" width="21.125" style="854" customWidth="1"/>
    <x:col min="9990" max="9990" width="9.5" style="854" customWidth="1"/>
    <x:col min="9991" max="9991" width="20.625" style="854" customWidth="1"/>
    <x:col min="9992" max="9992" width="9" style="854"/>
    <x:col min="9993" max="9993" width="12.25" style="854" customWidth="1"/>
    <x:col min="9994" max="9994" width="13.125" style="854" customWidth="1"/>
    <x:col min="9995" max="9995" width="19.625" style="854" customWidth="1"/>
    <x:col min="9996" max="9996" width="14.25" style="854" customWidth="1"/>
    <x:col min="9997" max="9997" width="20.75" style="854" customWidth="1"/>
    <x:col min="9998" max="9998" width="10.75" style="854" bestFit="1" customWidth="1"/>
    <x:col min="9999" max="9999" width="12.625" style="854" bestFit="1" customWidth="1"/>
    <x:col min="10000" max="10001" width="9" style="854"/>
    <x:col min="10002" max="10002" width="12.25" style="854" bestFit="1" customWidth="1"/>
    <x:col min="10003" max="10003" width="10.75" style="854" bestFit="1" customWidth="1"/>
    <x:col min="10004" max="10004" width="9" style="854"/>
    <x:col min="10005" max="10005" width="11.375" style="854" customWidth="1"/>
    <x:col min="10006" max="10240" width="9" style="854"/>
    <x:col min="10241" max="10241" width="2.375" style="854" customWidth="1"/>
    <x:col min="10242" max="10242" width="58.625" style="854" customWidth="1"/>
    <x:col min="10243" max="10243" width="21.625" style="854" customWidth="1"/>
    <x:col min="10244" max="10244" width="9.75" style="854" customWidth="1"/>
    <x:col min="10245" max="10245" width="21.125" style="854" customWidth="1"/>
    <x:col min="10246" max="10246" width="9.5" style="854" customWidth="1"/>
    <x:col min="10247" max="10247" width="20.625" style="854" customWidth="1"/>
    <x:col min="10248" max="10248" width="9" style="854"/>
    <x:col min="10249" max="10249" width="12.25" style="854" customWidth="1"/>
    <x:col min="10250" max="10250" width="13.125" style="854" customWidth="1"/>
    <x:col min="10251" max="10251" width="19.625" style="854" customWidth="1"/>
    <x:col min="10252" max="10252" width="14.25" style="854" customWidth="1"/>
    <x:col min="10253" max="10253" width="20.75" style="854" customWidth="1"/>
    <x:col min="10254" max="10254" width="10.75" style="854" bestFit="1" customWidth="1"/>
    <x:col min="10255" max="10255" width="12.625" style="854" bestFit="1" customWidth="1"/>
    <x:col min="10256" max="10257" width="9" style="854"/>
    <x:col min="10258" max="10258" width="12.25" style="854" bestFit="1" customWidth="1"/>
    <x:col min="10259" max="10259" width="10.75" style="854" bestFit="1" customWidth="1"/>
    <x:col min="10260" max="10260" width="9" style="854"/>
    <x:col min="10261" max="10261" width="11.375" style="854" customWidth="1"/>
    <x:col min="10262" max="10496" width="9" style="854"/>
    <x:col min="10497" max="10497" width="2.375" style="854" customWidth="1"/>
    <x:col min="10498" max="10498" width="58.625" style="854" customWidth="1"/>
    <x:col min="10499" max="10499" width="21.625" style="854" customWidth="1"/>
    <x:col min="10500" max="10500" width="9.75" style="854" customWidth="1"/>
    <x:col min="10501" max="10501" width="21.125" style="854" customWidth="1"/>
    <x:col min="10502" max="10502" width="9.5" style="854" customWidth="1"/>
    <x:col min="10503" max="10503" width="20.625" style="854" customWidth="1"/>
    <x:col min="10504" max="10504" width="9" style="854"/>
    <x:col min="10505" max="10505" width="12.25" style="854" customWidth="1"/>
    <x:col min="10506" max="10506" width="13.125" style="854" customWidth="1"/>
    <x:col min="10507" max="10507" width="19.625" style="854" customWidth="1"/>
    <x:col min="10508" max="10508" width="14.25" style="854" customWidth="1"/>
    <x:col min="10509" max="10509" width="20.75" style="854" customWidth="1"/>
    <x:col min="10510" max="10510" width="10.75" style="854" bestFit="1" customWidth="1"/>
    <x:col min="10511" max="10511" width="12.625" style="854" bestFit="1" customWidth="1"/>
    <x:col min="10512" max="10513" width="9" style="854"/>
    <x:col min="10514" max="10514" width="12.25" style="854" bestFit="1" customWidth="1"/>
    <x:col min="10515" max="10515" width="10.75" style="854" bestFit="1" customWidth="1"/>
    <x:col min="10516" max="10516" width="9" style="854"/>
    <x:col min="10517" max="10517" width="11.375" style="854" customWidth="1"/>
    <x:col min="10518" max="10752" width="9" style="854"/>
    <x:col min="10753" max="10753" width="2.375" style="854" customWidth="1"/>
    <x:col min="10754" max="10754" width="58.625" style="854" customWidth="1"/>
    <x:col min="10755" max="10755" width="21.625" style="854" customWidth="1"/>
    <x:col min="10756" max="10756" width="9.75" style="854" customWidth="1"/>
    <x:col min="10757" max="10757" width="21.125" style="854" customWidth="1"/>
    <x:col min="10758" max="10758" width="9.5" style="854" customWidth="1"/>
    <x:col min="10759" max="10759" width="20.625" style="854" customWidth="1"/>
    <x:col min="10760" max="10760" width="9" style="854"/>
    <x:col min="10761" max="10761" width="12.25" style="854" customWidth="1"/>
    <x:col min="10762" max="10762" width="13.125" style="854" customWidth="1"/>
    <x:col min="10763" max="10763" width="19.625" style="854" customWidth="1"/>
    <x:col min="10764" max="10764" width="14.25" style="854" customWidth="1"/>
    <x:col min="10765" max="10765" width="20.75" style="854" customWidth="1"/>
    <x:col min="10766" max="10766" width="10.75" style="854" bestFit="1" customWidth="1"/>
    <x:col min="10767" max="10767" width="12.625" style="854" bestFit="1" customWidth="1"/>
    <x:col min="10768" max="10769" width="9" style="854"/>
    <x:col min="10770" max="10770" width="12.25" style="854" bestFit="1" customWidth="1"/>
    <x:col min="10771" max="10771" width="10.75" style="854" bestFit="1" customWidth="1"/>
    <x:col min="10772" max="10772" width="9" style="854"/>
    <x:col min="10773" max="10773" width="11.375" style="854" customWidth="1"/>
    <x:col min="10774" max="11008" width="9" style="854"/>
    <x:col min="11009" max="11009" width="2.375" style="854" customWidth="1"/>
    <x:col min="11010" max="11010" width="58.625" style="854" customWidth="1"/>
    <x:col min="11011" max="11011" width="21.625" style="854" customWidth="1"/>
    <x:col min="11012" max="11012" width="9.75" style="854" customWidth="1"/>
    <x:col min="11013" max="11013" width="21.125" style="854" customWidth="1"/>
    <x:col min="11014" max="11014" width="9.5" style="854" customWidth="1"/>
    <x:col min="11015" max="11015" width="20.625" style="854" customWidth="1"/>
    <x:col min="11016" max="11016" width="9" style="854"/>
    <x:col min="11017" max="11017" width="12.25" style="854" customWidth="1"/>
    <x:col min="11018" max="11018" width="13.125" style="854" customWidth="1"/>
    <x:col min="11019" max="11019" width="19.625" style="854" customWidth="1"/>
    <x:col min="11020" max="11020" width="14.25" style="854" customWidth="1"/>
    <x:col min="11021" max="11021" width="20.75" style="854" customWidth="1"/>
    <x:col min="11022" max="11022" width="10.75" style="854" bestFit="1" customWidth="1"/>
    <x:col min="11023" max="11023" width="12.625" style="854" bestFit="1" customWidth="1"/>
    <x:col min="11024" max="11025" width="9" style="854"/>
    <x:col min="11026" max="11026" width="12.25" style="854" bestFit="1" customWidth="1"/>
    <x:col min="11027" max="11027" width="10.75" style="854" bestFit="1" customWidth="1"/>
    <x:col min="11028" max="11028" width="9" style="854"/>
    <x:col min="11029" max="11029" width="11.375" style="854" customWidth="1"/>
    <x:col min="11030" max="11264" width="9" style="854"/>
    <x:col min="11265" max="11265" width="2.375" style="854" customWidth="1"/>
    <x:col min="11266" max="11266" width="58.625" style="854" customWidth="1"/>
    <x:col min="11267" max="11267" width="21.625" style="854" customWidth="1"/>
    <x:col min="11268" max="11268" width="9.75" style="854" customWidth="1"/>
    <x:col min="11269" max="11269" width="21.125" style="854" customWidth="1"/>
    <x:col min="11270" max="11270" width="9.5" style="854" customWidth="1"/>
    <x:col min="11271" max="11271" width="20.625" style="854" customWidth="1"/>
    <x:col min="11272" max="11272" width="9" style="854"/>
    <x:col min="11273" max="11273" width="12.25" style="854" customWidth="1"/>
    <x:col min="11274" max="11274" width="13.125" style="854" customWidth="1"/>
    <x:col min="11275" max="11275" width="19.625" style="854" customWidth="1"/>
    <x:col min="11276" max="11276" width="14.25" style="854" customWidth="1"/>
    <x:col min="11277" max="11277" width="20.75" style="854" customWidth="1"/>
    <x:col min="11278" max="11278" width="10.75" style="854" bestFit="1" customWidth="1"/>
    <x:col min="11279" max="11279" width="12.625" style="854" bestFit="1" customWidth="1"/>
    <x:col min="11280" max="11281" width="9" style="854"/>
    <x:col min="11282" max="11282" width="12.25" style="854" bestFit="1" customWidth="1"/>
    <x:col min="11283" max="11283" width="10.75" style="854" bestFit="1" customWidth="1"/>
    <x:col min="11284" max="11284" width="9" style="854"/>
    <x:col min="11285" max="11285" width="11.375" style="854" customWidth="1"/>
    <x:col min="11286" max="11520" width="9" style="854"/>
    <x:col min="11521" max="11521" width="2.375" style="854" customWidth="1"/>
    <x:col min="11522" max="11522" width="58.625" style="854" customWidth="1"/>
    <x:col min="11523" max="11523" width="21.625" style="854" customWidth="1"/>
    <x:col min="11524" max="11524" width="9.75" style="854" customWidth="1"/>
    <x:col min="11525" max="11525" width="21.125" style="854" customWidth="1"/>
    <x:col min="11526" max="11526" width="9.5" style="854" customWidth="1"/>
    <x:col min="11527" max="11527" width="20.625" style="854" customWidth="1"/>
    <x:col min="11528" max="11528" width="9" style="854"/>
    <x:col min="11529" max="11529" width="12.25" style="854" customWidth="1"/>
    <x:col min="11530" max="11530" width="13.125" style="854" customWidth="1"/>
    <x:col min="11531" max="11531" width="19.625" style="854" customWidth="1"/>
    <x:col min="11532" max="11532" width="14.25" style="854" customWidth="1"/>
    <x:col min="11533" max="11533" width="20.75" style="854" customWidth="1"/>
    <x:col min="11534" max="11534" width="10.75" style="854" bestFit="1" customWidth="1"/>
    <x:col min="11535" max="11535" width="12.625" style="854" bestFit="1" customWidth="1"/>
    <x:col min="11536" max="11537" width="9" style="854"/>
    <x:col min="11538" max="11538" width="12.25" style="854" bestFit="1" customWidth="1"/>
    <x:col min="11539" max="11539" width="10.75" style="854" bestFit="1" customWidth="1"/>
    <x:col min="11540" max="11540" width="9" style="854"/>
    <x:col min="11541" max="11541" width="11.375" style="854" customWidth="1"/>
    <x:col min="11542" max="11776" width="9" style="854"/>
    <x:col min="11777" max="11777" width="2.375" style="854" customWidth="1"/>
    <x:col min="11778" max="11778" width="58.625" style="854" customWidth="1"/>
    <x:col min="11779" max="11779" width="21.625" style="854" customWidth="1"/>
    <x:col min="11780" max="11780" width="9.75" style="854" customWidth="1"/>
    <x:col min="11781" max="11781" width="21.125" style="854" customWidth="1"/>
    <x:col min="11782" max="11782" width="9.5" style="854" customWidth="1"/>
    <x:col min="11783" max="11783" width="20.625" style="854" customWidth="1"/>
    <x:col min="11784" max="11784" width="9" style="854"/>
    <x:col min="11785" max="11785" width="12.25" style="854" customWidth="1"/>
    <x:col min="11786" max="11786" width="13.125" style="854" customWidth="1"/>
    <x:col min="11787" max="11787" width="19.625" style="854" customWidth="1"/>
    <x:col min="11788" max="11788" width="14.25" style="854" customWidth="1"/>
    <x:col min="11789" max="11789" width="20.75" style="854" customWidth="1"/>
    <x:col min="11790" max="11790" width="10.75" style="854" bestFit="1" customWidth="1"/>
    <x:col min="11791" max="11791" width="12.625" style="854" bestFit="1" customWidth="1"/>
    <x:col min="11792" max="11793" width="9" style="854"/>
    <x:col min="11794" max="11794" width="12.25" style="854" bestFit="1" customWidth="1"/>
    <x:col min="11795" max="11795" width="10.75" style="854" bestFit="1" customWidth="1"/>
    <x:col min="11796" max="11796" width="9" style="854"/>
    <x:col min="11797" max="11797" width="11.375" style="854" customWidth="1"/>
    <x:col min="11798" max="12032" width="9" style="854"/>
    <x:col min="12033" max="12033" width="2.375" style="854" customWidth="1"/>
    <x:col min="12034" max="12034" width="58.625" style="854" customWidth="1"/>
    <x:col min="12035" max="12035" width="21.625" style="854" customWidth="1"/>
    <x:col min="12036" max="12036" width="9.75" style="854" customWidth="1"/>
    <x:col min="12037" max="12037" width="21.125" style="854" customWidth="1"/>
    <x:col min="12038" max="12038" width="9.5" style="854" customWidth="1"/>
    <x:col min="12039" max="12039" width="20.625" style="854" customWidth="1"/>
    <x:col min="12040" max="12040" width="9" style="854"/>
    <x:col min="12041" max="12041" width="12.25" style="854" customWidth="1"/>
    <x:col min="12042" max="12042" width="13.125" style="854" customWidth="1"/>
    <x:col min="12043" max="12043" width="19.625" style="854" customWidth="1"/>
    <x:col min="12044" max="12044" width="14.25" style="854" customWidth="1"/>
    <x:col min="12045" max="12045" width="20.75" style="854" customWidth="1"/>
    <x:col min="12046" max="12046" width="10.75" style="854" bestFit="1" customWidth="1"/>
    <x:col min="12047" max="12047" width="12.625" style="854" bestFit="1" customWidth="1"/>
    <x:col min="12048" max="12049" width="9" style="854"/>
    <x:col min="12050" max="12050" width="12.25" style="854" bestFit="1" customWidth="1"/>
    <x:col min="12051" max="12051" width="10.75" style="854" bestFit="1" customWidth="1"/>
    <x:col min="12052" max="12052" width="9" style="854"/>
    <x:col min="12053" max="12053" width="11.375" style="854" customWidth="1"/>
    <x:col min="12054" max="12288" width="9" style="854"/>
    <x:col min="12289" max="12289" width="2.375" style="854" customWidth="1"/>
    <x:col min="12290" max="12290" width="58.625" style="854" customWidth="1"/>
    <x:col min="12291" max="12291" width="21.625" style="854" customWidth="1"/>
    <x:col min="12292" max="12292" width="9.75" style="854" customWidth="1"/>
    <x:col min="12293" max="12293" width="21.125" style="854" customWidth="1"/>
    <x:col min="12294" max="12294" width="9.5" style="854" customWidth="1"/>
    <x:col min="12295" max="12295" width="20.625" style="854" customWidth="1"/>
    <x:col min="12296" max="12296" width="9" style="854"/>
    <x:col min="12297" max="12297" width="12.25" style="854" customWidth="1"/>
    <x:col min="12298" max="12298" width="13.125" style="854" customWidth="1"/>
    <x:col min="12299" max="12299" width="19.625" style="854" customWidth="1"/>
    <x:col min="12300" max="12300" width="14.25" style="854" customWidth="1"/>
    <x:col min="12301" max="12301" width="20.75" style="854" customWidth="1"/>
    <x:col min="12302" max="12302" width="10.75" style="854" bestFit="1" customWidth="1"/>
    <x:col min="12303" max="12303" width="12.625" style="854" bestFit="1" customWidth="1"/>
    <x:col min="12304" max="12305" width="9" style="854"/>
    <x:col min="12306" max="12306" width="12.25" style="854" bestFit="1" customWidth="1"/>
    <x:col min="12307" max="12307" width="10.75" style="854" bestFit="1" customWidth="1"/>
    <x:col min="12308" max="12308" width="9" style="854"/>
    <x:col min="12309" max="12309" width="11.375" style="854" customWidth="1"/>
    <x:col min="12310" max="12544" width="9" style="854"/>
    <x:col min="12545" max="12545" width="2.375" style="854" customWidth="1"/>
    <x:col min="12546" max="12546" width="58.625" style="854" customWidth="1"/>
    <x:col min="12547" max="12547" width="21.625" style="854" customWidth="1"/>
    <x:col min="12548" max="12548" width="9.75" style="854" customWidth="1"/>
    <x:col min="12549" max="12549" width="21.125" style="854" customWidth="1"/>
    <x:col min="12550" max="12550" width="9.5" style="854" customWidth="1"/>
    <x:col min="12551" max="12551" width="20.625" style="854" customWidth="1"/>
    <x:col min="12552" max="12552" width="9" style="854"/>
    <x:col min="12553" max="12553" width="12.25" style="854" customWidth="1"/>
    <x:col min="12554" max="12554" width="13.125" style="854" customWidth="1"/>
    <x:col min="12555" max="12555" width="19.625" style="854" customWidth="1"/>
    <x:col min="12556" max="12556" width="14.25" style="854" customWidth="1"/>
    <x:col min="12557" max="12557" width="20.75" style="854" customWidth="1"/>
    <x:col min="12558" max="12558" width="10.75" style="854" bestFit="1" customWidth="1"/>
    <x:col min="12559" max="12559" width="12.625" style="854" bestFit="1" customWidth="1"/>
    <x:col min="12560" max="12561" width="9" style="854"/>
    <x:col min="12562" max="12562" width="12.25" style="854" bestFit="1" customWidth="1"/>
    <x:col min="12563" max="12563" width="10.75" style="854" bestFit="1" customWidth="1"/>
    <x:col min="12564" max="12564" width="9" style="854"/>
    <x:col min="12565" max="12565" width="11.375" style="854" customWidth="1"/>
    <x:col min="12566" max="12800" width="9" style="854"/>
    <x:col min="12801" max="12801" width="2.375" style="854" customWidth="1"/>
    <x:col min="12802" max="12802" width="58.625" style="854" customWidth="1"/>
    <x:col min="12803" max="12803" width="21.625" style="854" customWidth="1"/>
    <x:col min="12804" max="12804" width="9.75" style="854" customWidth="1"/>
    <x:col min="12805" max="12805" width="21.125" style="854" customWidth="1"/>
    <x:col min="12806" max="12806" width="9.5" style="854" customWidth="1"/>
    <x:col min="12807" max="12807" width="20.625" style="854" customWidth="1"/>
    <x:col min="12808" max="12808" width="9" style="854"/>
    <x:col min="12809" max="12809" width="12.25" style="854" customWidth="1"/>
    <x:col min="12810" max="12810" width="13.125" style="854" customWidth="1"/>
    <x:col min="12811" max="12811" width="19.625" style="854" customWidth="1"/>
    <x:col min="12812" max="12812" width="14.25" style="854" customWidth="1"/>
    <x:col min="12813" max="12813" width="20.75" style="854" customWidth="1"/>
    <x:col min="12814" max="12814" width="10.75" style="854" bestFit="1" customWidth="1"/>
    <x:col min="12815" max="12815" width="12.625" style="854" bestFit="1" customWidth="1"/>
    <x:col min="12816" max="12817" width="9" style="854"/>
    <x:col min="12818" max="12818" width="12.25" style="854" bestFit="1" customWidth="1"/>
    <x:col min="12819" max="12819" width="10.75" style="854" bestFit="1" customWidth="1"/>
    <x:col min="12820" max="12820" width="9" style="854"/>
    <x:col min="12821" max="12821" width="11.375" style="854" customWidth="1"/>
    <x:col min="12822" max="13056" width="9" style="854"/>
    <x:col min="13057" max="13057" width="2.375" style="854" customWidth="1"/>
    <x:col min="13058" max="13058" width="58.625" style="854" customWidth="1"/>
    <x:col min="13059" max="13059" width="21.625" style="854" customWidth="1"/>
    <x:col min="13060" max="13060" width="9.75" style="854" customWidth="1"/>
    <x:col min="13061" max="13061" width="21.125" style="854" customWidth="1"/>
    <x:col min="13062" max="13062" width="9.5" style="854" customWidth="1"/>
    <x:col min="13063" max="13063" width="20.625" style="854" customWidth="1"/>
    <x:col min="13064" max="13064" width="9" style="854"/>
    <x:col min="13065" max="13065" width="12.25" style="854" customWidth="1"/>
    <x:col min="13066" max="13066" width="13.125" style="854" customWidth="1"/>
    <x:col min="13067" max="13067" width="19.625" style="854" customWidth="1"/>
    <x:col min="13068" max="13068" width="14.25" style="854" customWidth="1"/>
    <x:col min="13069" max="13069" width="20.75" style="854" customWidth="1"/>
    <x:col min="13070" max="13070" width="10.75" style="854" bestFit="1" customWidth="1"/>
    <x:col min="13071" max="13071" width="12.625" style="854" bestFit="1" customWidth="1"/>
    <x:col min="13072" max="13073" width="9" style="854"/>
    <x:col min="13074" max="13074" width="12.25" style="854" bestFit="1" customWidth="1"/>
    <x:col min="13075" max="13075" width="10.75" style="854" bestFit="1" customWidth="1"/>
    <x:col min="13076" max="13076" width="9" style="854"/>
    <x:col min="13077" max="13077" width="11.375" style="854" customWidth="1"/>
    <x:col min="13078" max="13312" width="9" style="854"/>
    <x:col min="13313" max="13313" width="2.375" style="854" customWidth="1"/>
    <x:col min="13314" max="13314" width="58.625" style="854" customWidth="1"/>
    <x:col min="13315" max="13315" width="21.625" style="854" customWidth="1"/>
    <x:col min="13316" max="13316" width="9.75" style="854" customWidth="1"/>
    <x:col min="13317" max="13317" width="21.125" style="854" customWidth="1"/>
    <x:col min="13318" max="13318" width="9.5" style="854" customWidth="1"/>
    <x:col min="13319" max="13319" width="20.625" style="854" customWidth="1"/>
    <x:col min="13320" max="13320" width="9" style="854"/>
    <x:col min="13321" max="13321" width="12.25" style="854" customWidth="1"/>
    <x:col min="13322" max="13322" width="13.125" style="854" customWidth="1"/>
    <x:col min="13323" max="13323" width="19.625" style="854" customWidth="1"/>
    <x:col min="13324" max="13324" width="14.25" style="854" customWidth="1"/>
    <x:col min="13325" max="13325" width="20.75" style="854" customWidth="1"/>
    <x:col min="13326" max="13326" width="10.75" style="854" bestFit="1" customWidth="1"/>
    <x:col min="13327" max="13327" width="12.625" style="854" bestFit="1" customWidth="1"/>
    <x:col min="13328" max="13329" width="9" style="854"/>
    <x:col min="13330" max="13330" width="12.25" style="854" bestFit="1" customWidth="1"/>
    <x:col min="13331" max="13331" width="10.75" style="854" bestFit="1" customWidth="1"/>
    <x:col min="13332" max="13332" width="9" style="854"/>
    <x:col min="13333" max="13333" width="11.375" style="854" customWidth="1"/>
    <x:col min="13334" max="13568" width="9" style="854"/>
    <x:col min="13569" max="13569" width="2.375" style="854" customWidth="1"/>
    <x:col min="13570" max="13570" width="58.625" style="854" customWidth="1"/>
    <x:col min="13571" max="13571" width="21.625" style="854" customWidth="1"/>
    <x:col min="13572" max="13572" width="9.75" style="854" customWidth="1"/>
    <x:col min="13573" max="13573" width="21.125" style="854" customWidth="1"/>
    <x:col min="13574" max="13574" width="9.5" style="854" customWidth="1"/>
    <x:col min="13575" max="13575" width="20.625" style="854" customWidth="1"/>
    <x:col min="13576" max="13576" width="9" style="854"/>
    <x:col min="13577" max="13577" width="12.25" style="854" customWidth="1"/>
    <x:col min="13578" max="13578" width="13.125" style="854" customWidth="1"/>
    <x:col min="13579" max="13579" width="19.625" style="854" customWidth="1"/>
    <x:col min="13580" max="13580" width="14.25" style="854" customWidth="1"/>
    <x:col min="13581" max="13581" width="20.75" style="854" customWidth="1"/>
    <x:col min="13582" max="13582" width="10.75" style="854" bestFit="1" customWidth="1"/>
    <x:col min="13583" max="13583" width="12.625" style="854" bestFit="1" customWidth="1"/>
    <x:col min="13584" max="13585" width="9" style="854"/>
    <x:col min="13586" max="13586" width="12.25" style="854" bestFit="1" customWidth="1"/>
    <x:col min="13587" max="13587" width="10.75" style="854" bestFit="1" customWidth="1"/>
    <x:col min="13588" max="13588" width="9" style="854"/>
    <x:col min="13589" max="13589" width="11.375" style="854" customWidth="1"/>
    <x:col min="13590" max="13824" width="9" style="854"/>
    <x:col min="13825" max="13825" width="2.375" style="854" customWidth="1"/>
    <x:col min="13826" max="13826" width="58.625" style="854" customWidth="1"/>
    <x:col min="13827" max="13827" width="21.625" style="854" customWidth="1"/>
    <x:col min="13828" max="13828" width="9.75" style="854" customWidth="1"/>
    <x:col min="13829" max="13829" width="21.125" style="854" customWidth="1"/>
    <x:col min="13830" max="13830" width="9.5" style="854" customWidth="1"/>
    <x:col min="13831" max="13831" width="20.625" style="854" customWidth="1"/>
    <x:col min="13832" max="13832" width="9" style="854"/>
    <x:col min="13833" max="13833" width="12.25" style="854" customWidth="1"/>
    <x:col min="13834" max="13834" width="13.125" style="854" customWidth="1"/>
    <x:col min="13835" max="13835" width="19.625" style="854" customWidth="1"/>
    <x:col min="13836" max="13836" width="14.25" style="854" customWidth="1"/>
    <x:col min="13837" max="13837" width="20.75" style="854" customWidth="1"/>
    <x:col min="13838" max="13838" width="10.75" style="854" bestFit="1" customWidth="1"/>
    <x:col min="13839" max="13839" width="12.625" style="854" bestFit="1" customWidth="1"/>
    <x:col min="13840" max="13841" width="9" style="854"/>
    <x:col min="13842" max="13842" width="12.25" style="854" bestFit="1" customWidth="1"/>
    <x:col min="13843" max="13843" width="10.75" style="854" bestFit="1" customWidth="1"/>
    <x:col min="13844" max="13844" width="9" style="854"/>
    <x:col min="13845" max="13845" width="11.375" style="854" customWidth="1"/>
    <x:col min="13846" max="14080" width="9" style="854"/>
    <x:col min="14081" max="14081" width="2.375" style="854" customWidth="1"/>
    <x:col min="14082" max="14082" width="58.625" style="854" customWidth="1"/>
    <x:col min="14083" max="14083" width="21.625" style="854" customWidth="1"/>
    <x:col min="14084" max="14084" width="9.75" style="854" customWidth="1"/>
    <x:col min="14085" max="14085" width="21.125" style="854" customWidth="1"/>
    <x:col min="14086" max="14086" width="9.5" style="854" customWidth="1"/>
    <x:col min="14087" max="14087" width="20.625" style="854" customWidth="1"/>
    <x:col min="14088" max="14088" width="9" style="854"/>
    <x:col min="14089" max="14089" width="12.25" style="854" customWidth="1"/>
    <x:col min="14090" max="14090" width="13.125" style="854" customWidth="1"/>
    <x:col min="14091" max="14091" width="19.625" style="854" customWidth="1"/>
    <x:col min="14092" max="14092" width="14.25" style="854" customWidth="1"/>
    <x:col min="14093" max="14093" width="20.75" style="854" customWidth="1"/>
    <x:col min="14094" max="14094" width="10.75" style="854" bestFit="1" customWidth="1"/>
    <x:col min="14095" max="14095" width="12.625" style="854" bestFit="1" customWidth="1"/>
    <x:col min="14096" max="14097" width="9" style="854"/>
    <x:col min="14098" max="14098" width="12.25" style="854" bestFit="1" customWidth="1"/>
    <x:col min="14099" max="14099" width="10.75" style="854" bestFit="1" customWidth="1"/>
    <x:col min="14100" max="14100" width="9" style="854"/>
    <x:col min="14101" max="14101" width="11.375" style="854" customWidth="1"/>
    <x:col min="14102" max="14336" width="9" style="854"/>
    <x:col min="14337" max="14337" width="2.375" style="854" customWidth="1"/>
    <x:col min="14338" max="14338" width="58.625" style="854" customWidth="1"/>
    <x:col min="14339" max="14339" width="21.625" style="854" customWidth="1"/>
    <x:col min="14340" max="14340" width="9.75" style="854" customWidth="1"/>
    <x:col min="14341" max="14341" width="21.125" style="854" customWidth="1"/>
    <x:col min="14342" max="14342" width="9.5" style="854" customWidth="1"/>
    <x:col min="14343" max="14343" width="20.625" style="854" customWidth="1"/>
    <x:col min="14344" max="14344" width="9" style="854"/>
    <x:col min="14345" max="14345" width="12.25" style="854" customWidth="1"/>
    <x:col min="14346" max="14346" width="13.125" style="854" customWidth="1"/>
    <x:col min="14347" max="14347" width="19.625" style="854" customWidth="1"/>
    <x:col min="14348" max="14348" width="14.25" style="854" customWidth="1"/>
    <x:col min="14349" max="14349" width="20.75" style="854" customWidth="1"/>
    <x:col min="14350" max="14350" width="10.75" style="854" bestFit="1" customWidth="1"/>
    <x:col min="14351" max="14351" width="12.625" style="854" bestFit="1" customWidth="1"/>
    <x:col min="14352" max="14353" width="9" style="854"/>
    <x:col min="14354" max="14354" width="12.25" style="854" bestFit="1" customWidth="1"/>
    <x:col min="14355" max="14355" width="10.75" style="854" bestFit="1" customWidth="1"/>
    <x:col min="14356" max="14356" width="9" style="854"/>
    <x:col min="14357" max="14357" width="11.375" style="854" customWidth="1"/>
    <x:col min="14358" max="14592" width="9" style="854"/>
    <x:col min="14593" max="14593" width="2.375" style="854" customWidth="1"/>
    <x:col min="14594" max="14594" width="58.625" style="854" customWidth="1"/>
    <x:col min="14595" max="14595" width="21.625" style="854" customWidth="1"/>
    <x:col min="14596" max="14596" width="9.75" style="854" customWidth="1"/>
    <x:col min="14597" max="14597" width="21.125" style="854" customWidth="1"/>
    <x:col min="14598" max="14598" width="9.5" style="854" customWidth="1"/>
    <x:col min="14599" max="14599" width="20.625" style="854" customWidth="1"/>
    <x:col min="14600" max="14600" width="9" style="854"/>
    <x:col min="14601" max="14601" width="12.25" style="854" customWidth="1"/>
    <x:col min="14602" max="14602" width="13.125" style="854" customWidth="1"/>
    <x:col min="14603" max="14603" width="19.625" style="854" customWidth="1"/>
    <x:col min="14604" max="14604" width="14.25" style="854" customWidth="1"/>
    <x:col min="14605" max="14605" width="20.75" style="854" customWidth="1"/>
    <x:col min="14606" max="14606" width="10.75" style="854" bestFit="1" customWidth="1"/>
    <x:col min="14607" max="14607" width="12.625" style="854" bestFit="1" customWidth="1"/>
    <x:col min="14608" max="14609" width="9" style="854"/>
    <x:col min="14610" max="14610" width="12.25" style="854" bestFit="1" customWidth="1"/>
    <x:col min="14611" max="14611" width="10.75" style="854" bestFit="1" customWidth="1"/>
    <x:col min="14612" max="14612" width="9" style="854"/>
    <x:col min="14613" max="14613" width="11.375" style="854" customWidth="1"/>
    <x:col min="14614" max="14848" width="9" style="854"/>
    <x:col min="14849" max="14849" width="2.375" style="854" customWidth="1"/>
    <x:col min="14850" max="14850" width="58.625" style="854" customWidth="1"/>
    <x:col min="14851" max="14851" width="21.625" style="854" customWidth="1"/>
    <x:col min="14852" max="14852" width="9.75" style="854" customWidth="1"/>
    <x:col min="14853" max="14853" width="21.125" style="854" customWidth="1"/>
    <x:col min="14854" max="14854" width="9.5" style="854" customWidth="1"/>
    <x:col min="14855" max="14855" width="20.625" style="854" customWidth="1"/>
    <x:col min="14856" max="14856" width="9" style="854"/>
    <x:col min="14857" max="14857" width="12.25" style="854" customWidth="1"/>
    <x:col min="14858" max="14858" width="13.125" style="854" customWidth="1"/>
    <x:col min="14859" max="14859" width="19.625" style="854" customWidth="1"/>
    <x:col min="14860" max="14860" width="14.25" style="854" customWidth="1"/>
    <x:col min="14861" max="14861" width="20.75" style="854" customWidth="1"/>
    <x:col min="14862" max="14862" width="10.75" style="854" bestFit="1" customWidth="1"/>
    <x:col min="14863" max="14863" width="12.625" style="854" bestFit="1" customWidth="1"/>
    <x:col min="14864" max="14865" width="9" style="854"/>
    <x:col min="14866" max="14866" width="12.25" style="854" bestFit="1" customWidth="1"/>
    <x:col min="14867" max="14867" width="10.75" style="854" bestFit="1" customWidth="1"/>
    <x:col min="14868" max="14868" width="9" style="854"/>
    <x:col min="14869" max="14869" width="11.375" style="854" customWidth="1"/>
    <x:col min="14870" max="15104" width="9" style="854"/>
    <x:col min="15105" max="15105" width="2.375" style="854" customWidth="1"/>
    <x:col min="15106" max="15106" width="58.625" style="854" customWidth="1"/>
    <x:col min="15107" max="15107" width="21.625" style="854" customWidth="1"/>
    <x:col min="15108" max="15108" width="9.75" style="854" customWidth="1"/>
    <x:col min="15109" max="15109" width="21.125" style="854" customWidth="1"/>
    <x:col min="15110" max="15110" width="9.5" style="854" customWidth="1"/>
    <x:col min="15111" max="15111" width="20.625" style="854" customWidth="1"/>
    <x:col min="15112" max="15112" width="9" style="854"/>
    <x:col min="15113" max="15113" width="12.25" style="854" customWidth="1"/>
    <x:col min="15114" max="15114" width="13.125" style="854" customWidth="1"/>
    <x:col min="15115" max="15115" width="19.625" style="854" customWidth="1"/>
    <x:col min="15116" max="15116" width="14.25" style="854" customWidth="1"/>
    <x:col min="15117" max="15117" width="20.75" style="854" customWidth="1"/>
    <x:col min="15118" max="15118" width="10.75" style="854" bestFit="1" customWidth="1"/>
    <x:col min="15119" max="15119" width="12.625" style="854" bestFit="1" customWidth="1"/>
    <x:col min="15120" max="15121" width="9" style="854"/>
    <x:col min="15122" max="15122" width="12.25" style="854" bestFit="1" customWidth="1"/>
    <x:col min="15123" max="15123" width="10.75" style="854" bestFit="1" customWidth="1"/>
    <x:col min="15124" max="15124" width="9" style="854"/>
    <x:col min="15125" max="15125" width="11.375" style="854" customWidth="1"/>
    <x:col min="15126" max="15360" width="9" style="854"/>
    <x:col min="15361" max="15361" width="2.375" style="854" customWidth="1"/>
    <x:col min="15362" max="15362" width="58.625" style="854" customWidth="1"/>
    <x:col min="15363" max="15363" width="21.625" style="854" customWidth="1"/>
    <x:col min="15364" max="15364" width="9.75" style="854" customWidth="1"/>
    <x:col min="15365" max="15365" width="21.125" style="854" customWidth="1"/>
    <x:col min="15366" max="15366" width="9.5" style="854" customWidth="1"/>
    <x:col min="15367" max="15367" width="20.625" style="854" customWidth="1"/>
    <x:col min="15368" max="15368" width="9" style="854"/>
    <x:col min="15369" max="15369" width="12.25" style="854" customWidth="1"/>
    <x:col min="15370" max="15370" width="13.125" style="854" customWidth="1"/>
    <x:col min="15371" max="15371" width="19.625" style="854" customWidth="1"/>
    <x:col min="15372" max="15372" width="14.25" style="854" customWidth="1"/>
    <x:col min="15373" max="15373" width="20.75" style="854" customWidth="1"/>
    <x:col min="15374" max="15374" width="10.75" style="854" bestFit="1" customWidth="1"/>
    <x:col min="15375" max="15375" width="12.625" style="854" bestFit="1" customWidth="1"/>
    <x:col min="15376" max="15377" width="9" style="854"/>
    <x:col min="15378" max="15378" width="12.25" style="854" bestFit="1" customWidth="1"/>
    <x:col min="15379" max="15379" width="10.75" style="854" bestFit="1" customWidth="1"/>
    <x:col min="15380" max="15380" width="9" style="854"/>
    <x:col min="15381" max="15381" width="11.375" style="854" customWidth="1"/>
    <x:col min="15382" max="15616" width="9" style="854"/>
    <x:col min="15617" max="15617" width="2.375" style="854" customWidth="1"/>
    <x:col min="15618" max="15618" width="58.625" style="854" customWidth="1"/>
    <x:col min="15619" max="15619" width="21.625" style="854" customWidth="1"/>
    <x:col min="15620" max="15620" width="9.75" style="854" customWidth="1"/>
    <x:col min="15621" max="15621" width="21.125" style="854" customWidth="1"/>
    <x:col min="15622" max="15622" width="9.5" style="854" customWidth="1"/>
    <x:col min="15623" max="15623" width="20.625" style="854" customWidth="1"/>
    <x:col min="15624" max="15624" width="9" style="854"/>
    <x:col min="15625" max="15625" width="12.25" style="854" customWidth="1"/>
    <x:col min="15626" max="15626" width="13.125" style="854" customWidth="1"/>
    <x:col min="15627" max="15627" width="19.625" style="854" customWidth="1"/>
    <x:col min="15628" max="15628" width="14.25" style="854" customWidth="1"/>
    <x:col min="15629" max="15629" width="20.75" style="854" customWidth="1"/>
    <x:col min="15630" max="15630" width="10.75" style="854" bestFit="1" customWidth="1"/>
    <x:col min="15631" max="15631" width="12.625" style="854" bestFit="1" customWidth="1"/>
    <x:col min="15632" max="15633" width="9" style="854"/>
    <x:col min="15634" max="15634" width="12.25" style="854" bestFit="1" customWidth="1"/>
    <x:col min="15635" max="15635" width="10.75" style="854" bestFit="1" customWidth="1"/>
    <x:col min="15636" max="15636" width="9" style="854"/>
    <x:col min="15637" max="15637" width="11.375" style="854" customWidth="1"/>
    <x:col min="15638" max="15872" width="9" style="854"/>
    <x:col min="15873" max="15873" width="2.375" style="854" customWidth="1"/>
    <x:col min="15874" max="15874" width="58.625" style="854" customWidth="1"/>
    <x:col min="15875" max="15875" width="21.625" style="854" customWidth="1"/>
    <x:col min="15876" max="15876" width="9.75" style="854" customWidth="1"/>
    <x:col min="15877" max="15877" width="21.125" style="854" customWidth="1"/>
    <x:col min="15878" max="15878" width="9.5" style="854" customWidth="1"/>
    <x:col min="15879" max="15879" width="20.625" style="854" customWidth="1"/>
    <x:col min="15880" max="15880" width="9" style="854"/>
    <x:col min="15881" max="15881" width="12.25" style="854" customWidth="1"/>
    <x:col min="15882" max="15882" width="13.125" style="854" customWidth="1"/>
    <x:col min="15883" max="15883" width="19.625" style="854" customWidth="1"/>
    <x:col min="15884" max="15884" width="14.25" style="854" customWidth="1"/>
    <x:col min="15885" max="15885" width="20.75" style="854" customWidth="1"/>
    <x:col min="15886" max="15886" width="10.75" style="854" bestFit="1" customWidth="1"/>
    <x:col min="15887" max="15887" width="12.625" style="854" bestFit="1" customWidth="1"/>
    <x:col min="15888" max="15889" width="9" style="854"/>
    <x:col min="15890" max="15890" width="12.25" style="854" bestFit="1" customWidth="1"/>
    <x:col min="15891" max="15891" width="10.75" style="854" bestFit="1" customWidth="1"/>
    <x:col min="15892" max="15892" width="9" style="854"/>
    <x:col min="15893" max="15893" width="11.375" style="854" customWidth="1"/>
    <x:col min="15894" max="16128" width="9" style="854"/>
    <x:col min="16129" max="16129" width="2.375" style="854" customWidth="1"/>
    <x:col min="16130" max="16130" width="58.625" style="854" customWidth="1"/>
    <x:col min="16131" max="16131" width="21.625" style="854" customWidth="1"/>
    <x:col min="16132" max="16132" width="9.75" style="854" customWidth="1"/>
    <x:col min="16133" max="16133" width="21.125" style="854" customWidth="1"/>
    <x:col min="16134" max="16134" width="9.5" style="854" customWidth="1"/>
    <x:col min="16135" max="16135" width="20.625" style="854" customWidth="1"/>
    <x:col min="16136" max="16136" width="9" style="854"/>
    <x:col min="16137" max="16137" width="12.25" style="854" customWidth="1"/>
    <x:col min="16138" max="16138" width="13.125" style="854" customWidth="1"/>
    <x:col min="16139" max="16139" width="19.625" style="854" customWidth="1"/>
    <x:col min="16140" max="16140" width="14.25" style="854" customWidth="1"/>
    <x:col min="16141" max="16141" width="20.75" style="854" customWidth="1"/>
    <x:col min="16142" max="16142" width="10.75" style="854" bestFit="1" customWidth="1"/>
    <x:col min="16143" max="16143" width="12.625" style="854" bestFit="1" customWidth="1"/>
    <x:col min="16144" max="16145" width="9" style="854"/>
    <x:col min="16146" max="16146" width="12.25" style="854" bestFit="1" customWidth="1"/>
    <x:col min="16147" max="16147" width="10.75" style="854" bestFit="1" customWidth="1"/>
    <x:col min="16148" max="16148" width="9" style="854"/>
    <x:col min="16149" max="16149" width="11.375" style="854" customWidth="1"/>
    <x:col min="16150" max="16384" width="9" style="854"/>
  </x:cols>
  <x:sheetData>
    <x:row r="1" spans="2:21" ht="26.25">
      <x:c r="B1" s="15" t="s">
        <x:v>1108</x:v>
      </x:c>
      <x:c r="C1" s="15"/>
      <x:c r="D1" s="15"/>
      <x:c r="E1" s="15"/>
      <x:c r="F1" s="15"/>
      <x:c r="K1" s="853" t="s">
        <x:v>871</x:v>
      </x:c>
    </x:row>
    <x:row r="2" spans="2:21" ht="33" customHeight="1">
      <x:c r="B2" s="855"/>
      <x:c r="C2" s="856" t="s">
        <x:v>872</x:v>
      </x:c>
      <x:c r="D2" s="857" t="s">
        <x:v>873</x:v>
      </x:c>
      <x:c r="E2" s="858" t="s">
        <x:v>874</x:v>
      </x:c>
      <x:c r="F2" s="859" t="s">
        <x:v>873</x:v>
      </x:c>
      <x:c r="G2" s="856" t="s">
        <x:v>875</x:v>
      </x:c>
      <x:c r="H2" s="857" t="s">
        <x:v>873</x:v>
      </x:c>
      <x:c r="I2" s="857" t="s">
        <x:v>876</x:v>
      </x:c>
      <x:c r="J2" s="857" t="s">
        <x:v>877</x:v>
      </x:c>
      <x:c r="K2" s="857" t="s">
        <x:v>878</x:v>
      </x:c>
    </x:row>
    <x:row r="3" spans="2:21" ht="23.25" customHeight="1">
      <x:c r="B3" s="860" t="s">
        <x:v>879</x:v>
      </x:c>
      <x:c r="C3" s="861">
        <x:v>17281645.060000002</x:v>
      </x:c>
      <x:c r="D3" s="862">
        <x:f>+C3/$C$38</x:f>
        <x:v>0.85917743199727115</x:v>
      </x:c>
      <x:c r="E3" s="861">
        <x:f>E46+E89</x:f>
        <x:v>17750198.694718033</x:v>
      </x:c>
      <x:c r="F3" s="862">
        <x:f t="shared" ref="F3:F38" si="0">+E3/$E$38</x:f>
        <x:v>0.85157312994413104</x:v>
      </x:c>
      <x:c r="G3" s="861">
        <x:f>G4+G5+G6-G7</x:f>
        <x:v>12559792.689999998</x:v>
      </x:c>
      <x:c r="H3" s="862">
        <x:f t="shared" ref="H3:H38" si="1">+G3/$G$38</x:f>
        <x:v>0.83143360351196571</x:v>
      </x:c>
      <x:c r="I3" s="862">
        <x:f>+IF(AND(C3&gt;0,G3&gt;0),G3/C3,)</x:f>
        <x:v>0.72677066600973206</x:v>
      </x:c>
      <x:c r="J3" s="862">
        <x:f>+IF(AND(E3&gt;0,G3&gt;0),G3/E3,)</x:f>
        <x:v>0.70758603359958128</x:v>
      </x:c>
      <x:c r="K3" s="863"/>
      <x:c r="L3" s="931"/>
    </x:row>
    <x:row r="4" spans="2:21">
      <x:c r="B4" s="864" t="s">
        <x:v>880</x:v>
      </x:c>
      <x:c r="C4" s="549">
        <x:v>12762104.68</x:v>
      </x:c>
      <x:c r="D4" s="865">
        <x:f>+C4/$C$38</x:f>
        <x:v>0.63448313443389026</x:v>
      </x:c>
      <x:c r="E4" s="866">
        <x:f>E47+E90</x:f>
        <x:v>1856927.0483336749</x:v>
      </x:c>
      <x:c r="F4" s="865">
        <x:f t="shared" si="0"/>
        <x:v>8.9086843805189511E-2</x:v>
      </x:c>
      <x:c r="G4" s="867">
        <x:f>G47+G90</x:f>
        <x:v>11024318.629999999</x:v>
      </x:c>
      <x:c r="H4" s="865">
        <x:f t="shared" si="1"/>
        <x:v>0.72978823703856832</x:v>
      </x:c>
      <x:c r="I4" s="865">
        <x:f t="shared" ref="I4:I42" si="2">+IF(AND(C4&gt;0,G4&gt;0),G4/C4,)</x:f>
        <x:v>0.8638323306716521</x:v>
      </x:c>
      <x:c r="J4" s="865">
        <x:f t="shared" ref="J4:J42" si="3">+IF(AND(E4&gt;0,G4&gt;0),G4/E4,)</x:f>
        <x:v>5.9368614614627644</x:v>
      </x:c>
      <x:c r="K4" s="868"/>
    </x:row>
    <x:row r="5" spans="2:21">
      <x:c r="B5" s="864" t="s">
        <x:v>881</x:v>
      </x:c>
      <x:c r="C5" s="549">
        <x:v>15543748.710000001</x:v>
      </x:c>
      <x:c r="D5" s="865">
        <x:f>+C5/$C$38</x:f>
        <x:v>0.77277585865825527</x:v>
      </x:c>
      <x:c r="E5" s="866">
        <x:f>E48+E91</x:f>
        <x:v>0</x:v>
      </x:c>
      <x:c r="F5" s="865">
        <x:f t="shared" si="0"/>
        <x:v>0</x:v>
      </x:c>
      <x:c r="G5" s="867">
        <x:f t="shared" ref="G5:G41" si="4">G48+G91</x:f>
        <x:v>16059743.27</x:v>
      </x:c>
      <x:c r="H5" s="865">
        <x:f t="shared" si="1"/>
        <x:v>1.0631234565745959</x:v>
      </x:c>
      <x:c r="I5" s="865">
        <x:f t="shared" si="2"/>
        <x:v>1.0331962752117856</x:v>
      </x:c>
      <x:c r="J5" s="865">
        <x:f>+IF(AND(E5&gt;0,G5&gt;0),G5/E5,)</x:f>
        <x:v>0</x:v>
      </x:c>
      <x:c r="K5" s="868"/>
    </x:row>
    <x:row r="6" spans="2:21">
      <x:c r="B6" s="864" t="s">
        <x:v>882</x:v>
      </x:c>
      <x:c r="C6" s="549">
        <x:v>110.3</x:v>
      </x:c>
      <x:c r="D6" s="865">
        <x:f>+C6/$E$38</x:f>
        <x:v>5.2916881578789405E-6</x:v>
      </x:c>
      <x:c r="E6" s="866">
        <x:f>E49+E92</x:f>
        <x:v>0</x:v>
      </x:c>
      <x:c r="F6" s="865">
        <x:f t="shared" si="0"/>
        <x:v>0</x:v>
      </x:c>
      <x:c r="G6" s="867">
        <x:f t="shared" si="4"/>
        <x:v>73.819999999999993</x:v>
      </x:c>
      <x:c r="H6" s="865">
        <x:f t="shared" si="1"/>
        <x:v>4.8867389873497435E-6</x:v>
      </x:c>
      <x:c r="I6" s="865">
        <x:f t="shared" si="2"/>
        <x:v>0.66926563916591109</x:v>
      </x:c>
      <x:c r="J6" s="865">
        <x:f t="shared" si="3"/>
        <x:v>0</x:v>
      </x:c>
      <x:c r="K6" s="868"/>
    </x:row>
    <x:row r="7" spans="2:21">
      <x:c r="B7" s="864" t="s">
        <x:v>883</x:v>
      </x:c>
      <x:c r="C7" s="549">
        <x:v>11024318.629999999</x:v>
      </x:c>
      <x:c r="D7" s="865">
        <x:f>+C7/$C$38</x:f>
        <x:v>0.54808704478988257</x:v>
      </x:c>
      <x:c r="E7" s="866">
        <x:f>E50+E93</x:f>
        <x:v>0</x:v>
      </x:c>
      <x:c r="F7" s="865">
        <x:f t="shared" si="0"/>
        <x:v>0</x:v>
      </x:c>
      <x:c r="G7" s="867">
        <x:f t="shared" si="4"/>
        <x:v>14524343.030000001</x:v>
      </x:c>
      <x:c r="H7" s="865">
        <x:f t="shared" si="1"/>
        <x:v>0.96148297684018591</x:v>
      </x:c>
      <x:c r="I7" s="865">
        <x:f t="shared" si="2"/>
        <x:v>1.3174821517291362</x:v>
      </x:c>
      <x:c r="J7" s="865">
        <x:f t="shared" si="3"/>
        <x:v>0</x:v>
      </x:c>
      <x:c r="K7" s="868"/>
      <x:c r="L7" s="869"/>
      <x:c r="M7" s="870"/>
    </x:row>
    <x:row r="8" spans="2:21" ht="24" customHeight="1">
      <x:c r="B8" s="860" t="s">
        <x:v>884</x:v>
      </x:c>
      <x:c r="C8" s="861">
        <x:v>855892.53</x:v>
      </x:c>
      <x:c r="D8" s="862">
        <x:f>+C8/$C$38</x:f>
        <x:v>4.2551709830744973E-2</x:v>
      </x:c>
      <x:c r="E8" s="861">
        <x:f>E9</x:f>
        <x:v>801134.12000000011</x:v>
      </x:c>
      <x:c r="F8" s="862">
        <x:f t="shared" si="0"/>
        <x:v>3.8434741030614387E-2</x:v>
      </x:c>
      <x:c r="G8" s="861">
        <x:f>+G9</x:f>
        <x:v>792246.66999999993</x:v>
      </x:c>
      <x:c r="H8" s="862">
        <x:f t="shared" si="1"/>
        <x:v>5.2445173257748667E-2</x:v>
      </x:c>
      <x:c r="I8" s="862">
        <x:f t="shared" si="2"/>
        <x:v>0.92563802373646131</x:v>
      </x:c>
      <x:c r="J8" s="862">
        <x:f t="shared" si="3"/>
        <x:v>0.98890641432173654</x:v>
      </x:c>
      <x:c r="K8" s="863"/>
    </x:row>
    <x:row r="9" spans="2:21">
      <x:c r="B9" s="864" t="s">
        <x:v>885</x:v>
      </x:c>
      <x:c r="C9" s="549">
        <x:v>855892.53</x:v>
      </x:c>
      <x:c r="D9" s="865">
        <x:f>+C9/$C$38</x:f>
        <x:v>4.2551709830744973E-2</x:v>
      </x:c>
      <x:c r="E9" s="866">
        <x:f>E52+E95</x:f>
        <x:v>801134.12000000011</x:v>
      </x:c>
      <x:c r="F9" s="865">
        <x:f t="shared" si="0"/>
        <x:v>3.8434741030614387E-2</x:v>
      </x:c>
      <x:c r="G9" s="867">
        <x:f t="shared" si="4"/>
        <x:v>792246.66999999993</x:v>
      </x:c>
      <x:c r="H9" s="865">
        <x:f>+G9/$G$38</x:f>
        <x:v>5.2445173257748667E-2</x:v>
      </x:c>
      <x:c r="I9" s="865">
        <x:f t="shared" si="2"/>
        <x:v>0.92563802373646131</x:v>
      </x:c>
      <x:c r="J9" s="865">
        <x:f t="shared" si="3"/>
        <x:v>0.98890641432173654</x:v>
      </x:c>
      <x:c r="K9" s="868"/>
    </x:row>
    <x:row r="10" spans="2:21" ht="27" customHeight="1">
      <x:c r="B10" s="860" t="s">
        <x:v>886</x:v>
      </x:c>
      <x:c r="C10" s="861">
        <x:v>1976637.2199999997</x:v>
      </x:c>
      <x:c r="D10" s="862">
        <x:f>+C10/$C$38</x:f>
        <x:v>9.8270858171983819E-2</x:v>
      </x:c>
      <x:c r="E10" s="861">
        <x:f>SUM(E11:E37)</x:f>
        <x:v>2292677.0190381897</x:v>
      </x:c>
      <x:c r="F10" s="862">
        <x:f t="shared" si="0"/>
        <x:v>0.10999212902525457</x:v>
      </x:c>
      <x:c r="G10" s="861">
        <x:f>+SUM(G11:G37)</x:f>
        <x:v>1754149.08</x:v>
      </x:c>
      <x:c r="H10" s="862">
        <x:f t="shared" si="1"/>
        <x:v>0.11612122323028563</x:v>
      </x:c>
      <x:c r="I10" s="862">
        <x:f t="shared" si="2"/>
        <x:v>0.88744108542082412</x:v>
      </x:c>
      <x:c r="J10" s="862">
        <x:f t="shared" si="3"/>
        <x:v>0.76510954898300076</x:v>
      </x:c>
      <x:c r="K10" s="863"/>
      <x:c r="L10" s="871"/>
    </x:row>
    <x:row r="11" spans="2:21">
      <x:c r="B11" s="864" t="s">
        <x:v>887</x:v>
      </x:c>
      <x:c r="C11" s="549">
        <x:v>96008.11</x:v>
      </x:c>
      <x:c r="D11" s="865">
        <x:f>+C11/$C$38</x:f>
        <x:v>4.7731567865398295E-3</x:v>
      </x:c>
      <x:c r="E11" s="866">
        <x:f>E54+E97</x:f>
        <x:v>159588</x:v>
      </x:c>
      <x:c r="F11" s="865">
        <x:f t="shared" si="0"/>
        <x:v>7.6563003602863507E-3</x:v>
      </x:c>
      <x:c r="G11" s="867">
        <x:f t="shared" si="4"/>
        <x:v>94406.66</x:v>
      </x:c>
      <x:c r="H11" s="865">
        <x:f t="shared" si="1"/>
        <x:v>6.2495354387357305E-3</x:v>
      </x:c>
      <x:c r="I11" s="865">
        <x:f>+IF(AND(C11&gt;0,G11&gt;0),G11/C11,)</x:f>
        <x:v>0.98331963830972202</x:v>
      </x:c>
      <x:c r="J11" s="865">
        <x:f t="shared" si="3"/>
        <x:v>0.5915649046294208</x:v>
      </x:c>
      <x:c r="K11" s="872"/>
    </x:row>
    <x:row r="12" spans="2:21">
      <x:c r="B12" s="864" t="s">
        <x:v>888</x:v>
      </x:c>
      <x:c r="C12" s="549">
        <x:v>0</x:v>
      </x:c>
      <x:c r="D12" s="865">
        <x:f>+C12/$E$38</x:f>
        <x:v>0</x:v>
      </x:c>
      <x:c r="E12" s="866">
        <x:f t="shared" ref="E12:E37" si="5">E55+E98</x:f>
        <x:v>0</x:v>
      </x:c>
      <x:c r="F12" s="865">
        <x:f t="shared" si="0"/>
        <x:v>0</x:v>
      </x:c>
      <x:c r="G12" s="867">
        <x:f t="shared" si="4"/>
        <x:v>0</x:v>
      </x:c>
      <x:c r="H12" s="865">
        <x:f t="shared" si="1"/>
        <x:v>0</x:v>
      </x:c>
      <x:c r="I12" s="865">
        <x:f t="shared" si="2"/>
        <x:v>0</x:v>
      </x:c>
      <x:c r="J12" s="865">
        <x:f t="shared" si="3"/>
        <x:v>0</x:v>
      </x:c>
      <x:c r="K12" s="872"/>
    </x:row>
    <x:row r="13" spans="2:21">
      <x:c r="B13" s="864" t="s">
        <x:v>889</x:v>
      </x:c>
      <x:c r="C13" s="549">
        <x:v>0</x:v>
      </x:c>
      <x:c r="D13" s="865">
        <x:f>+C13/$E$38</x:f>
        <x:v>0</x:v>
      </x:c>
      <x:c r="E13" s="866">
        <x:f t="shared" si="5"/>
        <x:v>0</x:v>
      </x:c>
      <x:c r="F13" s="865">
        <x:f t="shared" si="0"/>
        <x:v>0</x:v>
      </x:c>
      <x:c r="G13" s="867">
        <x:f t="shared" si="4"/>
        <x:v>0</x:v>
      </x:c>
      <x:c r="H13" s="865">
        <x:f t="shared" si="1"/>
        <x:v>0</x:v>
      </x:c>
      <x:c r="I13" s="865">
        <x:f t="shared" si="2"/>
        <x:v>0</x:v>
      </x:c>
      <x:c r="J13" s="865">
        <x:f t="shared" si="3"/>
        <x:v>0</x:v>
      </x:c>
      <x:c r="K13" s="872"/>
      <x:c r="T13" s="873"/>
      <x:c r="U13" s="874"/>
    </x:row>
    <x:row r="14" spans="2:21">
      <x:c r="B14" s="864" t="s">
        <x:v>890</x:v>
      </x:c>
      <x:c r="C14" s="549">
        <x:v>0</x:v>
      </x:c>
      <x:c r="D14" s="865">
        <x:f>+C14/$E$38</x:f>
        <x:v>0</x:v>
      </x:c>
      <x:c r="E14" s="866">
        <x:f t="shared" si="5"/>
        <x:v>0</x:v>
      </x:c>
      <x:c r="F14" s="865">
        <x:f t="shared" si="0"/>
        <x:v>0</x:v>
      </x:c>
      <x:c r="G14" s="867">
        <x:f t="shared" si="4"/>
        <x:v>0</x:v>
      </x:c>
      <x:c r="H14" s="865">
        <x:f t="shared" si="1"/>
        <x:v>0</x:v>
      </x:c>
      <x:c r="I14" s="865">
        <x:f t="shared" si="2"/>
        <x:v>0</x:v>
      </x:c>
      <x:c r="J14" s="865">
        <x:f t="shared" si="3"/>
        <x:v>0</x:v>
      </x:c>
      <x:c r="K14" s="872"/>
      <x:c r="T14" s="873"/>
      <x:c r="U14" s="874"/>
    </x:row>
    <x:row r="15" spans="2:21">
      <x:c r="B15" s="864" t="s">
        <x:v>891</x:v>
      </x:c>
      <x:c r="C15" s="549">
        <x:v>323033.87</x:v>
      </x:c>
      <x:c r="D15" s="865">
        <x:f t="shared" ref="D15:D20" si="6">+C15/$C$38</x:f>
        <x:v>1.6060011064406174E-2</x:v>
      </x:c>
      <x:c r="E15" s="866">
        <x:f t="shared" si="5"/>
        <x:v>339876.20911418484</x:v>
      </x:c>
      <x:c r="F15" s="875">
        <x:f t="shared" si="0"/>
        <x:v>1.6305701821526006E-2</x:v>
      </x:c>
      <x:c r="G15" s="867">
        <x:f t="shared" si="4"/>
        <x:v>328478.14</x:v>
      </x:c>
      <x:c r="H15" s="875">
        <x:f t="shared" si="1"/>
        <x:v>2.174460760268393E-2</x:v>
      </x:c>
      <x:c r="I15" s="875">
        <x:f t="shared" si="2"/>
        <x:v>1.0168535578018492</x:v>
      </x:c>
      <x:c r="J15" s="875">
        <x:f t="shared" si="3"/>
        <x:v>0.96646405718160899</x:v>
      </x:c>
      <x:c r="K15" s="876"/>
      <x:c r="L15" s="877"/>
    </x:row>
    <x:row r="16" spans="2:21">
      <x:c r="B16" s="864" t="s">
        <x:v>892</x:v>
      </x:c>
      <x:c r="C16" s="549">
        <x:v>0</x:v>
      </x:c>
      <x:c r="D16" s="865">
        <x:f t="shared" si="6"/>
        <x:v>0</x:v>
      </x:c>
      <x:c r="E16" s="866">
        <x:f t="shared" si="5"/>
        <x:v>0</x:v>
      </x:c>
      <x:c r="F16" s="875">
        <x:f t="shared" si="0"/>
        <x:v>0</x:v>
      </x:c>
      <x:c r="G16" s="867">
        <x:f t="shared" si="4"/>
        <x:v>0</x:v>
      </x:c>
      <x:c r="H16" s="875">
        <x:f t="shared" si="1"/>
        <x:v>0</x:v>
      </x:c>
      <x:c r="I16" s="875">
        <x:f>+IF(AND(C16&gt;0,G16&gt;0),G16/C16,)</x:f>
        <x:v>0</x:v>
      </x:c>
      <x:c r="J16" s="875">
        <x:f t="shared" si="3"/>
        <x:v>0</x:v>
      </x:c>
      <x:c r="K16" s="872"/>
      <x:c r="L16" s="878"/>
    </x:row>
    <x:row r="17" spans="2:15">
      <x:c r="B17" s="864" t="s">
        <x:v>893</x:v>
      </x:c>
      <x:c r="C17" s="549">
        <x:v>923164.15999999992</x:v>
      </x:c>
      <x:c r="D17" s="865">
        <x:f t="shared" si="6"/>
        <x:v>4.5896198512754192E-2</x:v>
      </x:c>
      <x:c r="E17" s="866">
        <x:f t="shared" si="5"/>
        <x:v>931228.21</x:v>
      </x:c>
      <x:c r="F17" s="875">
        <x:f t="shared" si="0"/>
        <x:v>4.4676058849862227E-2</x:v>
      </x:c>
      <x:c r="G17" s="867">
        <x:f t="shared" si="4"/>
        <x:v>931848.98</x:v>
      </x:c>
      <x:c r="H17" s="875">
        <x:f t="shared" si="1"/>
        <x:v>6.1686571943756326E-2</x:v>
      </x:c>
      <x:c r="I17" s="875">
        <x:f t="shared" si="2"/>
        <x:v>1.0094076659128535</x:v>
      </x:c>
      <x:c r="J17" s="875">
        <x:f t="shared" si="3"/>
        <x:v>1.0006666142555969</x:v>
      </x:c>
      <x:c r="K17" s="872"/>
    </x:row>
    <x:row r="18" spans="2:15">
      <x:c r="B18" s="864" t="s">
        <x:v>894</x:v>
      </x:c>
      <x:c r="C18" s="549">
        <x:v>0</x:v>
      </x:c>
      <x:c r="D18" s="865">
        <x:f t="shared" si="6"/>
        <x:v>0</x:v>
      </x:c>
      <x:c r="E18" s="866">
        <x:f t="shared" si="5"/>
        <x:v>0</x:v>
      </x:c>
      <x:c r="F18" s="875">
        <x:f t="shared" si="0"/>
        <x:v>0</x:v>
      </x:c>
      <x:c r="G18" s="867">
        <x:f t="shared" si="4"/>
        <x:v>13805.31</x:v>
      </x:c>
      <x:c r="H18" s="875">
        <x:f t="shared" si="1"/>
        <x:v>9.1388440272892574E-4</x:v>
      </x:c>
      <x:c r="I18" s="875">
        <x:f t="shared" si="2"/>
        <x:v>0</x:v>
      </x:c>
      <x:c r="J18" s="875">
        <x:f>+IF(AND(E18&gt;0,G18&gt;0),G18/E18,)</x:f>
        <x:v>0</x:v>
      </x:c>
      <x:c r="K18" s="872"/>
    </x:row>
    <x:row r="19" spans="2:15">
      <x:c r="B19" s="864" t="s">
        <x:v>895</x:v>
      </x:c>
      <x:c r="C19" s="549">
        <x:v>4481.3100000000004</x:v>
      </x:c>
      <x:c r="D19" s="865">
        <x:f t="shared" si="6"/>
        <x:v>2.2279362898705959E-4</x:v>
      </x:c>
      <x:c r="E19" s="866">
        <x:f t="shared" si="5"/>
        <x:v>56803.002451573266</x:v>
      </x:c>
      <x:c r="F19" s="875">
        <x:f t="shared" si="0"/>
        <x:v>2.7251475558019828E-3</x:v>
      </x:c>
      <x:c r="G19" s="867">
        <x:f t="shared" si="4"/>
        <x:v>9666.09</x:v>
      </x:c>
      <x:c r="H19" s="875">
        <x:f t="shared" si="1"/>
        <x:v>6.3987616984870611E-4</x:v>
      </x:c>
      <x:c r="I19" s="875">
        <x:f>+IF(AND(C19&gt;0,G19&gt;0),G19/C19,)</x:f>
        <x:v>2.1569786513318649</x:v>
      </x:c>
      <x:c r="J19" s="875">
        <x:f t="shared" si="3"/>
        <x:v>0.17016864571975243</x:v>
      </x:c>
      <x:c r="K19" s="854"/>
      <x:c r="L19" s="879"/>
      <x:c r="M19" s="879"/>
      <x:c r="N19" s="867"/>
      <x:c r="O19" s="867"/>
    </x:row>
    <x:row r="20" spans="2:15">
      <x:c r="B20" s="864" t="s">
        <x:v>896</x:v>
      </x:c>
      <x:c r="C20" s="549">
        <x:v>138836.4</x:v>
      </x:c>
      <x:c r="D20" s="865">
        <x:f t="shared" si="6"/>
        <x:v>6.9024158988106148E-3</x:v>
      </x:c>
      <x:c r="E20" s="866">
        <x:f t="shared" si="5"/>
        <x:v>241582.61000000002</x:v>
      </x:c>
      <x:c r="F20" s="875">
        <x:f t="shared" si="0"/>
        <x:v>1.1590025716105954E-2</x:v>
      </x:c>
      <x:c r="G20" s="867">
        <x:f t="shared" si="4"/>
        <x:v>136750.9</x:v>
      </x:c>
      <x:c r="H20" s="875">
        <x:f t="shared" si="1"/>
        <x:v>9.052640945342267E-3</x:v>
      </x:c>
      <x:c r="I20" s="875">
        <x:f t="shared" si="2"/>
        <x:v>0.98497872315905632</x:v>
      </x:c>
      <x:c r="J20" s="875">
        <x:f t="shared" si="3"/>
        <x:v>0.56606268141568628</x:v>
      </x:c>
      <x:c r="K20" s="872"/>
      <x:c r="M20" s="880"/>
    </x:row>
    <x:row r="21" spans="2:15">
      <x:c r="B21" s="864" t="s">
        <x:v>897</x:v>
      </x:c>
      <x:c r="C21" s="549">
        <x:v>0</x:v>
      </x:c>
      <x:c r="D21" s="875">
        <x:f t="shared" ref="D21:D26" si="7">+C21/$E$38</x:f>
        <x:v>0</x:v>
      </x:c>
      <x:c r="E21" s="866">
        <x:f t="shared" si="5"/>
        <x:v>0</x:v>
      </x:c>
      <x:c r="F21" s="875">
        <x:f t="shared" si="0"/>
        <x:v>0</x:v>
      </x:c>
      <x:c r="G21" s="867">
        <x:f t="shared" si="4"/>
        <x:v>0</x:v>
      </x:c>
      <x:c r="H21" s="875">
        <x:f t="shared" si="1"/>
        <x:v>0</x:v>
      </x:c>
      <x:c r="I21" s="875">
        <x:f t="shared" si="2"/>
        <x:v>0</x:v>
      </x:c>
      <x:c r="J21" s="875">
        <x:f t="shared" si="3"/>
        <x:v>0</x:v>
      </x:c>
      <x:c r="K21" s="872"/>
      <x:c r="L21" s="879"/>
      <x:c r="M21" s="879"/>
    </x:row>
    <x:row r="22" spans="2:15">
      <x:c r="B22" s="864" t="s">
        <x:v>898</x:v>
      </x:c>
      <x:c r="C22" s="549">
        <x:v>0</x:v>
      </x:c>
      <x:c r="D22" s="875">
        <x:f t="shared" si="7"/>
        <x:v>0</x:v>
      </x:c>
      <x:c r="E22" s="866">
        <x:f t="shared" si="5"/>
        <x:v>0</x:v>
      </x:c>
      <x:c r="F22" s="875">
        <x:f t="shared" si="0"/>
        <x:v>0</x:v>
      </x:c>
      <x:c r="G22" s="867">
        <x:f t="shared" si="4"/>
        <x:v>0</x:v>
      </x:c>
      <x:c r="H22" s="875">
        <x:f t="shared" si="1"/>
        <x:v>0</x:v>
      </x:c>
      <x:c r="I22" s="875">
        <x:f t="shared" si="2"/>
        <x:v>0</x:v>
      </x:c>
      <x:c r="J22" s="875">
        <x:f t="shared" si="3"/>
        <x:v>0</x:v>
      </x:c>
      <x:c r="K22" s="872"/>
      <x:c r="L22" s="879"/>
      <x:c r="M22" s="879"/>
    </x:row>
    <x:row r="23" spans="2:15">
      <x:c r="B23" s="864" t="s">
        <x:v>899</x:v>
      </x:c>
      <x:c r="C23" s="549">
        <x:v>0</x:v>
      </x:c>
      <x:c r="D23" s="875">
        <x:f t="shared" si="7"/>
        <x:v>0</x:v>
      </x:c>
      <x:c r="E23" s="866">
        <x:f t="shared" si="5"/>
        <x:v>0</x:v>
      </x:c>
      <x:c r="F23" s="875">
        <x:f t="shared" si="0"/>
        <x:v>0</x:v>
      </x:c>
      <x:c r="G23" s="867">
        <x:f t="shared" si="4"/>
        <x:v>0</x:v>
      </x:c>
      <x:c r="H23" s="875">
        <x:f t="shared" si="1"/>
        <x:v>0</x:v>
      </x:c>
      <x:c r="I23" s="875">
        <x:f t="shared" si="2"/>
        <x:v>0</x:v>
      </x:c>
      <x:c r="J23" s="875">
        <x:f t="shared" si="3"/>
        <x:v>0</x:v>
      </x:c>
      <x:c r="K23" s="872"/>
      <x:c r="L23" s="879"/>
      <x:c r="M23" s="879"/>
    </x:row>
    <x:row r="24" spans="2:15">
      <x:c r="B24" s="864" t="s">
        <x:v>900</x:v>
      </x:c>
      <x:c r="C24" s="549">
        <x:v>0</x:v>
      </x:c>
      <x:c r="D24" s="875">
        <x:f t="shared" si="7"/>
        <x:v>0</x:v>
      </x:c>
      <x:c r="E24" s="866">
        <x:f t="shared" si="5"/>
        <x:v>0</x:v>
      </x:c>
      <x:c r="F24" s="875">
        <x:f t="shared" si="0"/>
        <x:v>0</x:v>
      </x:c>
      <x:c r="G24" s="867">
        <x:f t="shared" si="4"/>
        <x:v>0</x:v>
      </x:c>
      <x:c r="H24" s="875">
        <x:f t="shared" si="1"/>
        <x:v>0</x:v>
      </x:c>
      <x:c r="I24" s="875">
        <x:f t="shared" si="2"/>
        <x:v>0</x:v>
      </x:c>
      <x:c r="J24" s="875">
        <x:f t="shared" si="3"/>
        <x:v>0</x:v>
      </x:c>
      <x:c r="K24" s="872"/>
      <x:c r="L24" s="879"/>
      <x:c r="M24" s="879"/>
    </x:row>
    <x:row r="25" spans="2:15">
      <x:c r="B25" s="864" t="s">
        <x:v>901</x:v>
      </x:c>
      <x:c r="C25" s="549">
        <x:v>0</x:v>
      </x:c>
      <x:c r="D25" s="875">
        <x:f t="shared" si="7"/>
        <x:v>0</x:v>
      </x:c>
      <x:c r="E25" s="866">
        <x:f t="shared" si="5"/>
        <x:v>0</x:v>
      </x:c>
      <x:c r="F25" s="875">
        <x:f t="shared" si="0"/>
        <x:v>0</x:v>
      </x:c>
      <x:c r="G25" s="867">
        <x:f t="shared" si="4"/>
        <x:v>0</x:v>
      </x:c>
      <x:c r="H25" s="875">
        <x:f t="shared" si="1"/>
        <x:v>0</x:v>
      </x:c>
      <x:c r="I25" s="875">
        <x:f t="shared" si="2"/>
        <x:v>0</x:v>
      </x:c>
      <x:c r="J25" s="875">
        <x:f t="shared" si="3"/>
        <x:v>0</x:v>
      </x:c>
      <x:c r="K25" s="872"/>
      <x:c r="L25" s="879"/>
      <x:c r="M25" s="879"/>
    </x:row>
    <x:row r="26" spans="2:15">
      <x:c r="B26" s="864" t="s">
        <x:v>902</x:v>
      </x:c>
      <x:c r="C26" s="549">
        <x:v>0</x:v>
      </x:c>
      <x:c r="D26" s="875">
        <x:f t="shared" si="7"/>
        <x:v>0</x:v>
      </x:c>
      <x:c r="E26" s="866">
        <x:f t="shared" si="5"/>
        <x:v>0</x:v>
      </x:c>
      <x:c r="F26" s="875">
        <x:f t="shared" si="0"/>
        <x:v>0</x:v>
      </x:c>
      <x:c r="G26" s="867">
        <x:f t="shared" si="4"/>
        <x:v>0</x:v>
      </x:c>
      <x:c r="H26" s="875">
        <x:f t="shared" si="1"/>
        <x:v>0</x:v>
      </x:c>
      <x:c r="I26" s="875">
        <x:f t="shared" si="2"/>
        <x:v>0</x:v>
      </x:c>
      <x:c r="J26" s="875">
        <x:f t="shared" si="3"/>
        <x:v>0</x:v>
      </x:c>
      <x:c r="K26" s="872"/>
      <x:c r="L26" s="879"/>
      <x:c r="M26" s="879"/>
    </x:row>
    <x:row r="27" spans="2:15">
      <x:c r="B27" s="864" t="s">
        <x:v>903</x:v>
      </x:c>
      <x:c r="C27" s="549">
        <x:v>50982.75</x:v>
      </x:c>
      <x:c r="D27" s="865">
        <x:f>+C27/$C$38</x:f>
        <x:v>2.534667739620783E-3</x:v>
      </x:c>
      <x:c r="E27" s="866">
        <x:f t="shared" si="5"/>
        <x:v>122691.06628327793</x:v>
      </x:c>
      <x:c r="F27" s="875">
        <x:f t="shared" si="0"/>
        <x:v>5.886154692010535E-3</x:v>
      </x:c>
      <x:c r="G27" s="867">
        <x:f t="shared" si="4"/>
        <x:v>35575.230000000003</x:v>
      </x:c>
      <x:c r="H27" s="875">
        <x:f t="shared" si="1"/>
        <x:v>2.3550103417086733E-3</x:v>
      </x:c>
      <x:c r="I27" s="875">
        <x:f t="shared" si="2"/>
        <x:v>0.69778954646424529</x:v>
      </x:c>
      <x:c r="J27" s="875">
        <x:f t="shared" si="3"/>
        <x:v>0.28995778647698245</x:v>
      </x:c>
      <x:c r="K27" s="872"/>
      <x:c r="L27" s="879"/>
      <x:c r="M27" s="879"/>
    </x:row>
    <x:row r="28" spans="2:15">
      <x:c r="B28" s="864" t="s">
        <x:v>904</x:v>
      </x:c>
      <x:c r="C28" s="549">
        <x:v>92140.7</x:v>
      </x:c>
      <x:c r="D28" s="875">
        <x:f>+C28/$E$38</x:f>
        <x:v>4.4204882234694116E-3</x:v>
      </x:c>
      <x:c r="E28" s="866">
        <x:f t="shared" si="5"/>
        <x:v>16410.220891610821</x:v>
      </x:c>
      <x:c r="F28" s="875">
        <x:f t="shared" si="0"/>
        <x:v>7.8728714016604328E-4</x:v>
      </x:c>
      <x:c r="G28" s="867">
        <x:f t="shared" si="4"/>
        <x:v>0</x:v>
      </x:c>
      <x:c r="H28" s="875">
        <x:f t="shared" si="1"/>
        <x:v>0</x:v>
      </x:c>
      <x:c r="I28" s="875">
        <x:f t="shared" si="2"/>
        <x:v>0</x:v>
      </x:c>
      <x:c r="J28" s="875">
        <x:f t="shared" si="3"/>
        <x:v>0</x:v>
      </x:c>
      <x:c r="K28" s="872"/>
      <x:c r="L28" s="879"/>
      <x:c r="M28" s="879"/>
    </x:row>
    <x:row r="29" spans="2:15">
      <x:c r="B29" s="864" t="s">
        <x:v>905</x:v>
      </x:c>
      <x:c r="C29" s="549">
        <x:v>316738.58999999997</x:v>
      </x:c>
      <x:c r="D29" s="865">
        <x:f>+C29/$C$38</x:f>
        <x:v>1.5747033770559138E-2</x:v>
      </x:c>
      <x:c r="E29" s="866">
        <x:f t="shared" si="5"/>
        <x:v>146173.69083141236</x:v>
      </x:c>
      <x:c r="F29" s="865">
        <x:f t="shared" si="0"/>
        <x:v>7.0127433251681078E-3</x:v>
      </x:c>
      <x:c r="G29" s="867">
        <x:f t="shared" si="4"/>
        <x:v>18281.48</x:v>
      </x:c>
      <x:c r="H29" s="865">
        <x:f t="shared" si="1"/>
        <x:v>1.2101980637016336E-3</x:v>
      </x:c>
      <x:c r="I29" s="865">
        <x:f t="shared" si="2"/>
        <x:v>5.7717880224193718E-2</x:v>
      </x:c>
      <x:c r="J29" s="865">
        <x:f t="shared" si="3"/>
        <x:v>0.12506682903070923</x:v>
      </x:c>
      <x:c r="K29" s="872"/>
      <x:c r="L29" s="879"/>
      <x:c r="M29" s="879"/>
    </x:row>
    <x:row r="30" spans="2:15">
      <x:c r="B30" s="864" t="s">
        <x:v>906</x:v>
      </x:c>
      <x:c r="C30" s="549">
        <x:v>31251.33</x:v>
      </x:c>
      <x:c r="D30" s="865">
        <x:f>+C30/$E$38</x:f>
        <x:v>1.4992954930096727E-3</x:v>
      </x:c>
      <x:c r="E30" s="866">
        <x:f t="shared" si="5"/>
        <x:v>278324.00946613052</x:v>
      </x:c>
      <x:c r="F30" s="865">
        <x:f t="shared" si="0"/>
        <x:v>1.3352709564327372E-2</x:v>
      </x:c>
      <x:c r="G30" s="867">
        <x:f t="shared" si="4"/>
        <x:v>155070.79999999999</x:v>
      </x:c>
      <x:c r="H30" s="865">
        <x:f t="shared" si="1"/>
        <x:v>1.0265382337571318E-2</x:v>
      </x:c>
      <x:c r="I30" s="865">
        <x:f t="shared" si="2"/>
        <x:v>4.9620544149640988</x:v>
      </x:c>
      <x:c r="J30" s="865">
        <x:f t="shared" si="3"/>
        <x:v>0.55715926303824925</x:v>
      </x:c>
      <x:c r="K30" s="872"/>
      <x:c r="L30" s="879"/>
      <x:c r="M30" s="879"/>
    </x:row>
    <x:row r="31" spans="2:15">
      <x:c r="B31" s="864" t="s">
        <x:v>907</x:v>
      </x:c>
      <x:c r="C31" s="549">
        <x:v>0</x:v>
      </x:c>
      <x:c r="D31" s="865">
        <x:f>+C31/$C$38</x:f>
        <x:v>0</x:v>
      </x:c>
      <x:c r="E31" s="866">
        <x:f t="shared" si="5"/>
        <x:v>0</x:v>
      </x:c>
      <x:c r="F31" s="865">
        <x:f t="shared" si="0"/>
        <x:v>0</x:v>
      </x:c>
      <x:c r="G31" s="867">
        <x:f t="shared" si="4"/>
        <x:v>30265.49</x:v>
      </x:c>
      <x:c r="H31" s="865">
        <x:f t="shared" si="1"/>
        <x:v>2.0035159842081256E-3</x:v>
      </x:c>
      <x:c r="I31" s="865">
        <x:f t="shared" si="2"/>
        <x:v>0</x:v>
      </x:c>
      <x:c r="J31" s="865">
        <x:f t="shared" si="3"/>
        <x:v>0</x:v>
      </x:c>
      <x:c r="K31" s="854"/>
      <x:c r="L31" s="876"/>
      <x:c r="M31" s="879"/>
    </x:row>
    <x:row r="32" spans="2:15">
      <x:c r="B32" s="864" t="s">
        <x:v>908</x:v>
      </x:c>
      <x:c r="C32" s="549">
        <x:v>0</x:v>
      </x:c>
      <x:c r="D32" s="865">
        <x:f>+C32/$E$38</x:f>
        <x:v>0</x:v>
      </x:c>
      <x:c r="E32" s="866">
        <x:f t="shared" si="5"/>
        <x:v>0</x:v>
      </x:c>
      <x:c r="F32" s="865">
        <x:f t="shared" si="0"/>
        <x:v>0</x:v>
      </x:c>
      <x:c r="G32" s="867">
        <x:f t="shared" si="4"/>
        <x:v>0</x:v>
      </x:c>
      <x:c r="H32" s="865">
        <x:f t="shared" si="1"/>
        <x:v>0</x:v>
      </x:c>
      <x:c r="I32" s="865">
        <x:f t="shared" si="2"/>
        <x:v>0</x:v>
      </x:c>
      <x:c r="J32" s="865">
        <x:f t="shared" si="3"/>
        <x:v>0</x:v>
      </x:c>
      <x:c r="K32" s="872"/>
    </x:row>
    <x:row r="33" spans="2:12">
      <x:c r="B33" s="864" t="s">
        <x:v>909</x:v>
      </x:c>
      <x:c r="C33" s="549">
        <x:v>0</x:v>
      </x:c>
      <x:c r="D33" s="865">
        <x:f>+C33/$E$38</x:f>
        <x:v>0</x:v>
      </x:c>
      <x:c r="E33" s="866">
        <x:f t="shared" si="5"/>
        <x:v>0</x:v>
      </x:c>
      <x:c r="F33" s="865">
        <x:f t="shared" si="0"/>
        <x:v>0</x:v>
      </x:c>
      <x:c r="G33" s="867">
        <x:f t="shared" si="4"/>
        <x:v>0</x:v>
      </x:c>
      <x:c r="H33" s="865">
        <x:f t="shared" si="1"/>
        <x:v>0</x:v>
      </x:c>
      <x:c r="I33" s="865">
        <x:f t="shared" si="2"/>
        <x:v>0</x:v>
      </x:c>
      <x:c r="J33" s="865">
        <x:f t="shared" si="3"/>
        <x:v>0</x:v>
      </x:c>
      <x:c r="K33" s="872"/>
    </x:row>
    <x:row r="34" spans="2:12">
      <x:c r="B34" s="864" t="s">
        <x:v>910</x:v>
      </x:c>
      <x:c r="C34" s="549">
        <x:v>0</x:v>
      </x:c>
      <x:c r="D34" s="865">
        <x:f>+C34/$E$38</x:f>
        <x:v>0</x:v>
      </x:c>
      <x:c r="E34" s="866">
        <x:f t="shared" si="5"/>
        <x:v>0</x:v>
      </x:c>
      <x:c r="F34" s="865">
        <x:f t="shared" si="0"/>
        <x:v>0</x:v>
      </x:c>
      <x:c r="G34" s="867">
        <x:f t="shared" si="4"/>
        <x:v>0</x:v>
      </x:c>
      <x:c r="H34" s="865">
        <x:f t="shared" si="1"/>
        <x:v>0</x:v>
      </x:c>
      <x:c r="I34" s="865">
        <x:f t="shared" si="2"/>
        <x:v>0</x:v>
      </x:c>
      <x:c r="J34" s="865">
        <x:f t="shared" si="3"/>
        <x:v>0</x:v>
      </x:c>
      <x:c r="K34" s="872"/>
    </x:row>
    <x:row r="35" spans="2:12">
      <x:c r="B35" s="864" t="s">
        <x:v>911</x:v>
      </x:c>
      <x:c r="C35" s="549">
        <x:v>0</x:v>
      </x:c>
      <x:c r="D35" s="865">
        <x:f>+C35/$C$38</x:f>
        <x:v>0</x:v>
      </x:c>
      <x:c r="E35" s="866">
        <x:f t="shared" si="5"/>
        <x:v>0</x:v>
      </x:c>
      <x:c r="F35" s="865">
        <x:f t="shared" si="0"/>
        <x:v>0</x:v>
      </x:c>
      <x:c r="G35" s="867">
        <x:f t="shared" si="4"/>
        <x:v>0</x:v>
      </x:c>
      <x:c r="H35" s="865">
        <x:f t="shared" si="1"/>
        <x:v>0</x:v>
      </x:c>
      <x:c r="I35" s="865">
        <x:f t="shared" si="2"/>
        <x:v>0</x:v>
      </x:c>
      <x:c r="J35" s="865">
        <x:f t="shared" si="3"/>
        <x:v>0</x:v>
      </x:c>
      <x:c r="K35" s="872"/>
    </x:row>
    <x:row r="36" spans="2:12">
      <x:c r="B36" s="864" t="s">
        <x:v>912</x:v>
      </x:c>
      <x:c r="C36" s="549">
        <x:v>0</x:v>
      </x:c>
      <x:c r="D36" s="865">
        <x:f>+C36/$E$38</x:f>
        <x:v>0</x:v>
      </x:c>
      <x:c r="E36" s="866">
        <x:f t="shared" si="5"/>
        <x:v>0</x:v>
      </x:c>
      <x:c r="F36" s="865">
        <x:f t="shared" si="0"/>
        <x:v>0</x:v>
      </x:c>
      <x:c r="G36" s="867">
        <x:f t="shared" si="4"/>
        <x:v>0</x:v>
      </x:c>
      <x:c r="H36" s="865">
        <x:f t="shared" si="1"/>
        <x:v>0</x:v>
      </x:c>
      <x:c r="I36" s="865">
        <x:f t="shared" si="2"/>
        <x:v>0</x:v>
      </x:c>
      <x:c r="J36" s="865">
        <x:f t="shared" si="3"/>
        <x:v>0</x:v>
      </x:c>
      <x:c r="K36" s="872"/>
      <x:c r="L36" s="878"/>
    </x:row>
    <x:row r="37" spans="2:12">
      <x:c r="B37" s="864" t="s">
        <x:v>913</x:v>
      </x:c>
      <x:c r="C37" s="549">
        <x:v>0</x:v>
      </x:c>
      <x:c r="D37" s="865">
        <x:f>+C37/$C$38</x:f>
        <x:v>0</x:v>
      </x:c>
      <x:c r="E37" s="866">
        <x:f t="shared" si="5"/>
        <x:v>0</x:v>
      </x:c>
      <x:c r="F37" s="865">
        <x:f t="shared" si="0"/>
        <x:v>0</x:v>
      </x:c>
      <x:c r="G37" s="867">
        <x:f t="shared" si="4"/>
        <x:v>0</x:v>
      </x:c>
      <x:c r="H37" s="865">
        <x:f t="shared" si="1"/>
        <x:v>0</x:v>
      </x:c>
      <x:c r="I37" s="865">
        <x:f t="shared" si="2"/>
        <x:v>0</x:v>
      </x:c>
      <x:c r="J37" s="865">
        <x:f>+IF(AND(E37&gt;0,G37&gt;0),G37/E37,)</x:f>
        <x:v>0</x:v>
      </x:c>
      <x:c r="K37" s="872"/>
    </x:row>
    <x:row r="38" spans="2:12" ht="27" customHeight="1">
      <x:c r="B38" s="860" t="s">
        <x:v>914</x:v>
      </x:c>
      <x:c r="C38" s="861">
        <x:v>20114174.810000002</x:v>
      </x:c>
      <x:c r="D38" s="862">
        <x:f>+C38/$C$38</x:f>
        <x:v>1</x:v>
      </x:c>
      <x:c r="E38" s="861">
        <x:f>+E3+E8+E10</x:f>
        <x:v>20844009.833756223</x:v>
      </x:c>
      <x:c r="F38" s="862">
        <x:f t="shared" si="0"/>
        <x:v>1</x:v>
      </x:c>
      <x:c r="G38" s="861">
        <x:f>+G3+G8+G10</x:f>
        <x:v>15106188.439999998</x:v>
      </x:c>
      <x:c r="H38" s="862">
        <x:f t="shared" si="1"/>
        <x:v>1</x:v>
      </x:c>
      <x:c r="I38" s="862">
        <x:f t="shared" si="2"/>
        <x:v>0.75102203210890739</x:v>
      </x:c>
      <x:c r="J38" s="862">
        <x:f t="shared" si="3"/>
        <x:v>0.72472564350531044</x:v>
      </x:c>
      <x:c r="K38" s="863"/>
    </x:row>
    <x:row r="39" spans="2:12" ht="22.5" customHeight="1">
      <x:c r="B39" s="864" t="s">
        <x:v>915</x:v>
      </x:c>
      <x:c r="C39" s="549">
        <x:v>15279246.33</x:v>
      </x:c>
      <x:c r="D39" s="868"/>
      <x:c r="E39" s="549"/>
      <x:c r="F39" s="868"/>
      <x:c r="G39" s="867">
        <x:f t="shared" si="4"/>
        <x:v>15452655.65</x:v>
      </x:c>
      <x:c r="H39" s="865"/>
      <x:c r="I39" s="865">
        <x:f t="shared" si="2"/>
        <x:v>1.0113493372810882</x:v>
      </x:c>
      <x:c r="J39" s="865">
        <x:f t="shared" si="3"/>
        <x:v>0</x:v>
      </x:c>
      <x:c r="K39" s="868"/>
    </x:row>
    <x:row r="40" spans="2:12" ht="22.5" customHeight="1">
      <x:c r="B40" s="864" t="s">
        <x:v>916</x:v>
      </x:c>
      <x:c r="C40" s="549">
        <x:v>14820140.32</x:v>
      </x:c>
      <x:c r="D40" s="868"/>
      <x:c r="E40" s="549"/>
      <x:c r="F40" s="868"/>
      <x:c r="G40" s="867">
        <x:f t="shared" si="4"/>
        <x:v>16439430.689999999</x:v>
      </x:c>
      <x:c r="H40" s="865"/>
      <x:c r="I40" s="865">
        <x:f t="shared" si="2"/>
        <x:v>1.109262823093162</x:v>
      </x:c>
      <x:c r="J40" s="865">
        <x:f t="shared" si="3"/>
        <x:v>0</x:v>
      </x:c>
      <x:c r="K40" s="868"/>
    </x:row>
    <x:row r="41" spans="2:12" ht="22.5" customHeight="1">
      <x:c r="B41" s="864" t="s">
        <x:v>917</x:v>
      </x:c>
      <x:c r="C41" s="549">
        <x:v>-989565.33</x:v>
      </x:c>
      <x:c r="D41" s="868"/>
      <x:c r="E41" s="549"/>
      <x:c r="F41" s="868"/>
      <x:c r="G41" s="867">
        <x:f t="shared" si="4"/>
        <x:v>-1231377.1200000001</x:v>
      </x:c>
      <x:c r="H41" s="865"/>
      <x:c r="I41" s="865">
        <x:f t="shared" si="2"/>
        <x:v>0</x:v>
      </x:c>
      <x:c r="J41" s="865">
        <x:f t="shared" si="3"/>
        <x:v>0</x:v>
      </x:c>
      <x:c r="K41" s="868"/>
    </x:row>
    <x:row r="42" spans="2:12" ht="28.5" customHeight="1">
      <x:c r="B42" s="860" t="s">
        <x:v>918</x:v>
      </x:c>
      <x:c r="C42" s="861">
        <x:v>21562846.149999999</x:v>
      </x:c>
      <x:c r="D42" s="881"/>
      <x:c r="E42" s="861">
        <x:f>+E38+E39-E40-E41</x:f>
        <x:v>20844009.833756223</x:v>
      </x:c>
      <x:c r="F42" s="881"/>
      <x:c r="G42" s="861">
        <x:f>+G38+G39-G40-G41</x:f>
        <x:v>15350790.519999996</x:v>
      </x:c>
      <x:c r="H42" s="862"/>
      <x:c r="I42" s="862">
        <x:f t="shared" si="2"/>
        <x:v>0.71190929125096025</x:v>
      </x:c>
      <x:c r="J42" s="862">
        <x:f t="shared" si="3"/>
        <x:v>0.73646052954455388</x:v>
      </x:c>
      <x:c r="K42" s="863"/>
    </x:row>
    <x:row r="43" spans="2:12">
      <x:c r="D43" s="883"/>
      <x:c r="F43" s="885"/>
      <x:c r="G43" s="885"/>
    </x:row>
    <x:row r="44" spans="2:12">
      <x:c r="B44" s="886" t="s">
        <x:v>1074</x:v>
      </x:c>
      <x:c r="D44" s="883"/>
      <x:c r="F44" s="885"/>
      <x:c r="G44" s="885"/>
      <x:c r="H44" s="887"/>
      <x:c r="K44" s="888"/>
    </x:row>
    <x:row r="45" spans="2:12" ht="33" customHeight="1">
      <x:c r="B45" s="855"/>
      <x:c r="C45" s="856" t="s">
        <x:v>875</x:v>
      </x:c>
      <x:c r="D45" s="857" t="s">
        <x:v>873</x:v>
      </x:c>
      <x:c r="E45" s="858" t="s">
        <x:v>874</x:v>
      </x:c>
      <x:c r="F45" s="859" t="s">
        <x:v>873</x:v>
      </x:c>
      <x:c r="G45" s="856" t="s">
        <x:v>875</x:v>
      </x:c>
      <x:c r="H45" s="857" t="s">
        <x:v>873</x:v>
      </x:c>
      <x:c r="I45" s="857" t="s">
        <x:v>876</x:v>
      </x:c>
      <x:c r="J45" s="857" t="s">
        <x:v>877</x:v>
      </x:c>
      <x:c r="K45" s="857" t="s">
        <x:v>878</x:v>
      </x:c>
    </x:row>
    <x:row r="46" spans="2:12" ht="23.25" customHeight="1">
      <x:c r="B46" s="860" t="s">
        <x:v>879</x:v>
      </x:c>
      <x:c r="C46" s="861">
        <x:v>15115501.849999998</x:v>
      </x:c>
      <x:c r="D46" s="862">
        <x:f>+C46/$C$38</x:f>
        <x:v>0.75148505930679022</x:v>
      </x:c>
      <x:c r="E46" s="861">
        <x:v>15893271.646384357</x:v>
      </x:c>
      <x:c r="F46" s="862">
        <x:f t="shared" ref="F46:F81" si="8">+E46/$E$38</x:f>
        <x:v>0.76248628613894143</x:v>
      </x:c>
      <x:c r="G46" s="861">
        <x:f>G47+G48+G49-G50</x:f>
        <x:v>12422893.08</x:v>
      </x:c>
      <x:c r="H46" s="862">
        <x:f t="shared" ref="H46:H81" si="9">+G46/$G$38</x:f>
        <x:v>0.8223711182567508</x:v>
      </x:c>
      <x:c r="I46" s="862">
        <x:f>+IF(AND(C46&gt;0,G46&gt;0),G46/C46,)</x:f>
        <x:v>0.82186441464396376</x:v>
      </x:c>
      <x:c r="J46" s="862">
        <x:f>+IF(AND(E46&gt;0,G46&gt;0),G46/E46,)</x:f>
        <x:v>0.78164479638942996</x:v>
      </x:c>
      <x:c r="K46" s="863"/>
    </x:row>
    <x:row r="47" spans="2:12">
      <x:c r="B47" s="864" t="s">
        <x:v>880</x:v>
      </x:c>
      <x:c r="C47" s="549">
        <x:v>8988559.6899999995</x:v>
      </x:c>
      <x:c r="D47" s="865">
        <x:f>+C47/$C$38</x:f>
        <x:v>0.44687688035460593</x:v>
      </x:c>
      <x:c r="E47" s="549"/>
      <x:c r="F47" s="865">
        <x:f t="shared" si="8"/>
        <x:v>0</x:v>
      </x:c>
      <x:c r="G47" s="867">
        <x:v>7590383.7999999998</x:v>
      </x:c>
      <x:c r="H47" s="865">
        <x:f t="shared" si="9"/>
        <x:v>0.50246849694402473</x:v>
      </x:c>
      <x:c r="I47" s="865">
        <x:f t="shared" ref="I47:I85" si="10">+IF(AND(C47&gt;0,G47&gt;0),G47/C47,)</x:f>
        <x:v>0.84444939587423495</x:v>
      </x:c>
      <x:c r="J47" s="865">
        <x:f>+IF(AND(E47&gt;0,G47&gt;0),G47/E47,)</x:f>
        <x:v>0</x:v>
      </x:c>
      <x:c r="K47" s="868"/>
    </x:row>
    <x:row r="48" spans="2:12">
      <x:c r="B48" s="864" t="s">
        <x:v>881</x:v>
      </x:c>
      <x:c r="C48" s="549">
        <x:v>13717325.960000001</x:v>
      </x:c>
      <x:c r="D48" s="865">
        <x:f>+C48/$C$38</x:f>
        <x:v>0.68197309059779421</x:v>
      </x:c>
      <x:c r="E48" s="889"/>
      <x:c r="F48" s="865">
        <x:f t="shared" si="8"/>
        <x:v>0</x:v>
      </x:c>
      <x:c r="G48" s="867">
        <x:v>14371563.77</x:v>
      </x:c>
      <x:c r="H48" s="865">
        <x:f t="shared" si="9"/>
        <x:v>0.95136928994909331</x:v>
      </x:c>
      <x:c r="I48" s="865">
        <x:f t="shared" si="10"/>
        <x:v>1.0476942672287419</x:v>
      </x:c>
      <x:c r="J48" s="865">
        <x:f>+IF(AND(E48&gt;0,G48&gt;0),G48/E48,)</x:f>
        <x:v>0</x:v>
      </x:c>
      <x:c r="K48" s="868"/>
    </x:row>
    <x:row r="49" spans="2:21">
      <x:c r="B49" s="864" t="s">
        <x:v>882</x:v>
      </x:c>
      <x:c r="C49" s="549">
        <x:v>0</x:v>
      </x:c>
      <x:c r="D49" s="865">
        <x:f>+C49/$E$38</x:f>
        <x:v>0</x:v>
      </x:c>
      <x:c r="E49" s="549"/>
      <x:c r="F49" s="865">
        <x:f t="shared" si="8"/>
        <x:v>0</x:v>
      </x:c>
      <x:c r="G49" s="867"/>
      <x:c r="H49" s="865">
        <x:f t="shared" si="9"/>
        <x:v>0</x:v>
      </x:c>
      <x:c r="I49" s="865">
        <x:f t="shared" si="10"/>
        <x:v>0</x:v>
      </x:c>
      <x:c r="J49" s="865">
        <x:f t="shared" ref="J49:J60" si="11">+IF(AND(E49&gt;0,G49&gt;0),G49/E49,)</x:f>
        <x:v>0</x:v>
      </x:c>
      <x:c r="K49" s="868"/>
    </x:row>
    <x:row r="50" spans="2:21">
      <x:c r="B50" s="864" t="s">
        <x:v>883</x:v>
      </x:c>
      <x:c r="C50" s="549">
        <x:v>7590383.7999999998</x:v>
      </x:c>
      <x:c r="D50" s="865">
        <x:f>+C50/$C$38</x:f>
        <x:v>0.37736491164560976</x:v>
      </x:c>
      <x:c r="E50" s="549"/>
      <x:c r="F50" s="865">
        <x:f t="shared" si="8"/>
        <x:v>0</x:v>
      </x:c>
      <x:c r="G50" s="867">
        <x:v>9539054.4900000002</x:v>
      </x:c>
      <x:c r="H50" s="865">
        <x:f t="shared" si="9"/>
        <x:v>0.63146666863636725</x:v>
      </x:c>
      <x:c r="I50" s="865">
        <x:f t="shared" si="10"/>
        <x:v>1.2567288745003908</x:v>
      </x:c>
      <x:c r="J50" s="865">
        <x:f t="shared" si="11"/>
        <x:v>0</x:v>
      </x:c>
      <x:c r="K50" s="868"/>
      <x:c r="L50" s="869"/>
      <x:c r="M50" s="870"/>
    </x:row>
    <x:row r="51" spans="2:21" ht="24" customHeight="1">
      <x:c r="B51" s="860" t="s">
        <x:v>884</x:v>
      </x:c>
      <x:c r="C51" s="861">
        <x:v>566644.14</x:v>
      </x:c>
      <x:c r="D51" s="862">
        <x:f>+C51/$C$38</x:f>
        <x:v>2.8171383879903745E-2</x:v>
      </x:c>
      <x:c r="E51" s="861">
        <x:f>E52</x:f>
        <x:v>567370.12000000011</x:v>
      </x:c>
      <x:c r="F51" s="862">
        <x:f t="shared" si="8"/>
        <x:v>2.7219816365714907E-2</x:v>
      </x:c>
      <x:c r="G51" s="861">
        <x:f>+G52</x:f>
        <x:v>504836.5</x:v>
      </x:c>
      <x:c r="H51" s="862">
        <x:f t="shared" si="9"/>
        <x:v>3.3419184594787175E-2</x:v>
      </x:c>
      <x:c r="I51" s="862">
        <x:f t="shared" si="10"/>
        <x:v>0.89092335800031386</x:v>
      </x:c>
      <x:c r="J51" s="862">
        <x:f t="shared" si="11"/>
        <x:v>0.88978337456332723</x:v>
      </x:c>
      <x:c r="K51" s="863"/>
    </x:row>
    <x:row r="52" spans="2:21">
      <x:c r="B52" s="864" t="s">
        <x:v>885</x:v>
      </x:c>
      <x:c r="C52" s="549">
        <x:v>566644.14</x:v>
      </x:c>
      <x:c r="D52" s="865">
        <x:f>+C52/$C$38</x:f>
        <x:v>2.8171383879903745E-2</x:v>
      </x:c>
      <x:c r="E52" s="889">
        <x:v>567370.12000000011</x:v>
      </x:c>
      <x:c r="F52" s="865">
        <x:f t="shared" si="8"/>
        <x:v>2.7219816365714907E-2</x:v>
      </x:c>
      <x:c r="G52" s="867">
        <x:v>504836.5</x:v>
      </x:c>
      <x:c r="H52" s="865">
        <x:f t="shared" si="9"/>
        <x:v>3.3419184594787175E-2</x:v>
      </x:c>
      <x:c r="I52" s="865">
        <x:f t="shared" si="10"/>
        <x:v>0.89092335800031386</x:v>
      </x:c>
      <x:c r="J52" s="865">
        <x:f t="shared" si="11"/>
        <x:v>0.88978337456332723</x:v>
      </x:c>
      <x:c r="K52" s="868"/>
    </x:row>
    <x:row r="53" spans="2:21" ht="27" customHeight="1">
      <x:c r="B53" s="860" t="s">
        <x:v>886</x:v>
      </x:c>
      <x:c r="C53" s="861">
        <x:v>1533608.2599999998</x:v>
      </x:c>
      <x:c r="D53" s="862">
        <x:f>+C53/$C$38</x:f>
        <x:v>7.6245149228669734E-2</x:v>
      </x:c>
      <x:c r="E53" s="861">
        <x:f>SUM(E54:E80)</x:f>
        <x:v>1925675.2762522688</x:v>
      </x:c>
      <x:c r="F53" s="862">
        <x:f t="shared" si="8"/>
        <x:v>9.23850684974106E-2</x:v>
      </x:c>
      <x:c r="G53" s="861">
        <x:f>+SUM(G54:G80)</x:f>
        <x:v>1467391.0700000003</x:v>
      </x:c>
      <x:c r="H53" s="862">
        <x:f t="shared" si="9"/>
        <x:v>9.7138406278215378E-2</x:v>
      </x:c>
      <x:c r="I53" s="862">
        <x:f t="shared" si="10"/>
        <x:v>0.95682261779158684</x:v>
      </x:c>
      <x:c r="J53" s="862">
        <x:f t="shared" si="11"/>
        <x:v>0.76201376633750162</x:v>
      </x:c>
      <x:c r="K53" s="863"/>
      <x:c r="L53" s="871"/>
    </x:row>
    <x:row r="54" spans="2:21">
      <x:c r="B54" s="864" t="s">
        <x:v>887</x:v>
      </x:c>
      <x:c r="C54" s="549">
        <x:v>83417.23</x:v>
      </x:c>
      <x:c r="D54" s="865">
        <x:f>+C54/$C$38</x:f>
        <x:v>4.147186289667132E-3</x:v>
      </x:c>
      <x:c r="E54" s="866">
        <x:v>121760</x:v>
      </x:c>
      <x:c r="F54" s="865">
        <x:f t="shared" si="8"/>
        <x:v>5.841486401662193E-3</x:v>
      </x:c>
      <x:c r="G54" s="867">
        <x:v>82611.02</x:v>
      </x:c>
      <x:c r="H54" s="865">
        <x:f t="shared" si="9"/>
        <x:v>5.4686872421935723E-3</x:v>
      </x:c>
      <x:c r="I54" s="865">
        <x:f t="shared" si="10"/>
        <x:v>0.99033521012385584</x:v>
      </x:c>
      <x:c r="J54" s="865">
        <x:f t="shared" si="11"/>
        <x:v>0.678474211563732</x:v>
      </x:c>
      <x:c r="K54" s="872"/>
    </x:row>
    <x:row r="55" spans="2:21">
      <x:c r="B55" s="864" t="s">
        <x:v>888</x:v>
      </x:c>
      <x:c r="C55" s="549">
        <x:v>0</x:v>
      </x:c>
      <x:c r="D55" s="865">
        <x:f>+C55/$E$38</x:f>
        <x:v>0</x:v>
      </x:c>
      <x:c r="E55" s="866"/>
      <x:c r="F55" s="865">
        <x:f t="shared" si="8"/>
        <x:v>0</x:v>
      </x:c>
      <x:c r="G55" s="867"/>
      <x:c r="H55" s="865">
        <x:f t="shared" si="9"/>
        <x:v>0</x:v>
      </x:c>
      <x:c r="I55" s="865">
        <x:f t="shared" si="10"/>
        <x:v>0</x:v>
      </x:c>
      <x:c r="J55" s="865">
        <x:f t="shared" si="11"/>
        <x:v>0</x:v>
      </x:c>
      <x:c r="K55" s="872"/>
    </x:row>
    <x:row r="56" spans="2:21">
      <x:c r="B56" s="864" t="s">
        <x:v>889</x:v>
      </x:c>
      <x:c r="C56" s="549">
        <x:v>0</x:v>
      </x:c>
      <x:c r="D56" s="865">
        <x:f>+C56/$E$38</x:f>
        <x:v>0</x:v>
      </x:c>
      <x:c r="E56" s="866"/>
      <x:c r="F56" s="865">
        <x:f t="shared" si="8"/>
        <x:v>0</x:v>
      </x:c>
      <x:c r="G56" s="867"/>
      <x:c r="H56" s="865">
        <x:f t="shared" si="9"/>
        <x:v>0</x:v>
      </x:c>
      <x:c r="I56" s="865">
        <x:f t="shared" si="10"/>
        <x:v>0</x:v>
      </x:c>
      <x:c r="J56" s="865">
        <x:f t="shared" si="11"/>
        <x:v>0</x:v>
      </x:c>
      <x:c r="K56" s="872"/>
      <x:c r="T56" s="873"/>
      <x:c r="U56" s="874"/>
    </x:row>
    <x:row r="57" spans="2:21">
      <x:c r="B57" s="864" t="s">
        <x:v>890</x:v>
      </x:c>
      <x:c r="C57" s="549">
        <x:v>0</x:v>
      </x:c>
      <x:c r="D57" s="865">
        <x:f>+C57/$E$38</x:f>
        <x:v>0</x:v>
      </x:c>
      <x:c r="E57" s="866"/>
      <x:c r="F57" s="865">
        <x:f t="shared" si="8"/>
        <x:v>0</x:v>
      </x:c>
      <x:c r="G57" s="867"/>
      <x:c r="H57" s="865">
        <x:f t="shared" si="9"/>
        <x:v>0</x:v>
      </x:c>
      <x:c r="I57" s="865">
        <x:f t="shared" si="10"/>
        <x:v>0</x:v>
      </x:c>
      <x:c r="J57" s="865">
        <x:f t="shared" si="11"/>
        <x:v>0</x:v>
      </x:c>
      <x:c r="K57" s="872"/>
      <x:c r="T57" s="873"/>
      <x:c r="U57" s="874"/>
    </x:row>
    <x:row r="58" spans="2:21">
      <x:c r="B58" s="864" t="s">
        <x:v>891</x:v>
      </x:c>
      <x:c r="C58" s="549">
        <x:v>268524.53000000003</x:v>
      </x:c>
      <x:c r="D58" s="865">
        <x:f t="shared" ref="D58:D63" si="12">+C58/$C$38</x:f>
        <x:v>1.3350014730233917E-2</x:v>
      </x:c>
      <x:c r="E58" s="866">
        <x:v>266861.83757370472</x:v>
      </x:c>
      <x:c r="F58" s="875">
        <x:f t="shared" si="8"/>
        <x:v>1.2802807123105954E-2</x:v>
      </x:c>
      <x:c r="G58" s="867">
        <x:v>272868.13</x:v>
      </x:c>
      <x:c r="H58" s="875">
        <x:f t="shared" si="9"/>
        <x:v>1.8063334181471394E-2</x:v>
      </x:c>
      <x:c r="I58" s="875">
        <x:f t="shared" si="10"/>
        <x:v>1.0161758033800488</x:v>
      </x:c>
      <x:c r="J58" s="875">
        <x:f t="shared" si="11"/>
        <x:v>1.0225071238394527</x:v>
      </x:c>
      <x:c r="K58" s="876"/>
      <x:c r="L58" s="877"/>
    </x:row>
    <x:row r="59" spans="2:21">
      <x:c r="B59" s="864" t="s">
        <x:v>892</x:v>
      </x:c>
      <x:c r="C59" s="549">
        <x:v>0</x:v>
      </x:c>
      <x:c r="D59" s="865">
        <x:f t="shared" si="12"/>
        <x:v>0</x:v>
      </x:c>
      <x:c r="E59" s="866"/>
      <x:c r="F59" s="875">
        <x:f t="shared" si="8"/>
        <x:v>0</x:v>
      </x:c>
      <x:c r="G59" s="867"/>
      <x:c r="H59" s="875">
        <x:f t="shared" si="9"/>
        <x:v>0</x:v>
      </x:c>
      <x:c r="I59" s="875">
        <x:f t="shared" si="10"/>
        <x:v>0</x:v>
      </x:c>
      <x:c r="J59" s="875">
        <x:f t="shared" si="11"/>
        <x:v>0</x:v>
      </x:c>
      <x:c r="K59" s="872"/>
      <x:c r="L59" s="878"/>
    </x:row>
    <x:row r="60" spans="2:21">
      <x:c r="B60" s="864" t="s">
        <x:v>893</x:v>
      </x:c>
      <x:c r="C60" s="549">
        <x:v>789141.96</x:v>
      </x:c>
      <x:c r="D60" s="865">
        <x:f t="shared" si="12"/>
        <x:v>3.9233126263159876E-2</x:v>
      </x:c>
      <x:c r="E60" s="866">
        <x:v>816405.65</x:v>
      </x:c>
      <x:c r="F60" s="875">
        <x:f t="shared" si="8"/>
        <x:v>3.9167399003902627E-2</x:v>
      </x:c>
      <x:c r="G60" s="867">
        <x:v>797826.78</x:v>
      </x:c>
      <x:c r="H60" s="875">
        <x:f t="shared" si="9"/>
        <x:v>5.2814565578132043E-2</x:v>
      </x:c>
      <x:c r="I60" s="875">
        <x:f t="shared" si="10"/>
        <x:v>1.0110053962914354</x:v>
      </x:c>
      <x:c r="J60" s="875">
        <x:f t="shared" si="11"/>
        <x:v>0.9772430898781751</x:v>
      </x:c>
      <x:c r="K60" s="872"/>
      <x:c r="M60" s="871"/>
    </x:row>
    <x:row r="61" spans="2:21">
      <x:c r="B61" s="864" t="s">
        <x:v>894</x:v>
      </x:c>
      <x:c r="C61" s="549">
        <x:v>0</x:v>
      </x:c>
      <x:c r="D61" s="865">
        <x:f t="shared" si="12"/>
        <x:v>0</x:v>
      </x:c>
      <x:c r="E61" s="866"/>
      <x:c r="F61" s="875">
        <x:f t="shared" si="8"/>
        <x:v>0</x:v>
      </x:c>
      <x:c r="G61" s="867">
        <x:v>13805.31</x:v>
      </x:c>
      <x:c r="H61" s="875">
        <x:f t="shared" si="9"/>
        <x:v>9.1388440272892574E-4</x:v>
      </x:c>
      <x:c r="I61" s="875">
        <x:f t="shared" si="10"/>
        <x:v>0</x:v>
      </x:c>
      <x:c r="J61" s="875">
        <x:f>+IF(AND(E61&gt;0,G61&gt;0),G61/E61,)</x:f>
        <x:v>0</x:v>
      </x:c>
      <x:c r="K61" s="872"/>
    </x:row>
    <x:row r="62" spans="2:21">
      <x:c r="B62" s="864" t="s">
        <x:v>895</x:v>
      </x:c>
      <x:c r="C62" s="549">
        <x:v>4481.3100000000004</x:v>
      </x:c>
      <x:c r="D62" s="865">
        <x:f t="shared" si="12"/>
        <x:v>2.2279362898705959E-4</x:v>
      </x:c>
      <x:c r="E62" s="866">
        <x:v>52160.684830739076</x:v>
      </x:c>
      <x:c r="F62" s="875">
        <x:f t="shared" si="8"/>
        <x:v>2.5024304462890087E-3</x:v>
      </x:c>
      <x:c r="G62" s="867">
        <x:v>9666.09</x:v>
      </x:c>
      <x:c r="H62" s="875">
        <x:f t="shared" si="9"/>
        <x:v>6.3987616984870611E-4</x:v>
      </x:c>
      <x:c r="I62" s="875">
        <x:f t="shared" si="10"/>
        <x:v>2.1569786513318649</x:v>
      </x:c>
      <x:c r="J62" s="875">
        <x:f t="shared" ref="J62:J85" si="13">+IF(AND(E62&gt;0,G62&gt;0),G62/E62,)</x:f>
        <x:v>0.18531370957583035</x:v>
      </x:c>
      <x:c r="K62" s="879"/>
      <x:c r="L62" s="879"/>
      <x:c r="M62" s="879"/>
      <x:c r="N62" s="867"/>
      <x:c r="O62" s="867"/>
    </x:row>
    <x:row r="63" spans="2:21">
      <x:c r="B63" s="864" t="s">
        <x:v>896</x:v>
      </x:c>
      <x:c r="C63" s="549">
        <x:v>138836.4</x:v>
      </x:c>
      <x:c r="D63" s="865">
        <x:f t="shared" si="12"/>
        <x:v>6.9024158988106148E-3</x:v>
      </x:c>
      <x:c r="E63" s="866">
        <x:v>186127.40000000002</x:v>
      </x:c>
      <x:c r="F63" s="875">
        <x:f t="shared" si="8"/>
        <x:v>8.9295390610770343E-3</x:v>
      </x:c>
      <x:c r="G63" s="867">
        <x:v>136750.9</x:v>
      </x:c>
      <x:c r="H63" s="875">
        <x:f t="shared" si="9"/>
        <x:v>9.052640945342267E-3</x:v>
      </x:c>
      <x:c r="I63" s="875">
        <x:f t="shared" si="10"/>
        <x:v>0.98497872315905632</x:v>
      </x:c>
      <x:c r="J63" s="875">
        <x:f t="shared" si="13"/>
        <x:v>0.73471665106803175</x:v>
      </x:c>
      <x:c r="K63" s="854"/>
      <x:c r="M63" s="880"/>
    </x:row>
    <x:row r="64" spans="2:21">
      <x:c r="B64" s="864" t="s">
        <x:v>897</x:v>
      </x:c>
      <x:c r="C64" s="549">
        <x:v>0</x:v>
      </x:c>
      <x:c r="D64" s="875">
        <x:f t="shared" ref="D64:D69" si="14">+C64/$E$38</x:f>
        <x:v>0</x:v>
      </x:c>
      <x:c r="E64" s="866"/>
      <x:c r="F64" s="875">
        <x:f t="shared" si="8"/>
        <x:v>0</x:v>
      </x:c>
      <x:c r="G64" s="867"/>
      <x:c r="H64" s="875">
        <x:f t="shared" si="9"/>
        <x:v>0</x:v>
      </x:c>
      <x:c r="I64" s="875">
        <x:f t="shared" si="10"/>
        <x:v>0</x:v>
      </x:c>
      <x:c r="J64" s="875">
        <x:f t="shared" si="13"/>
        <x:v>0</x:v>
      </x:c>
      <x:c r="K64" s="879"/>
      <x:c r="L64" s="879"/>
      <x:c r="M64" s="879"/>
    </x:row>
    <x:row r="65" spans="2:13">
      <x:c r="B65" s="864" t="s">
        <x:v>898</x:v>
      </x:c>
      <x:c r="C65" s="549">
        <x:v>0</x:v>
      </x:c>
      <x:c r="D65" s="875">
        <x:f t="shared" si="14"/>
        <x:v>0</x:v>
      </x:c>
      <x:c r="E65" s="866"/>
      <x:c r="F65" s="875">
        <x:f t="shared" si="8"/>
        <x:v>0</x:v>
      </x:c>
      <x:c r="G65" s="867"/>
      <x:c r="H65" s="875">
        <x:f t="shared" si="9"/>
        <x:v>0</x:v>
      </x:c>
      <x:c r="I65" s="875">
        <x:f t="shared" si="10"/>
        <x:v>0</x:v>
      </x:c>
      <x:c r="J65" s="875">
        <x:f t="shared" si="13"/>
        <x:v>0</x:v>
      </x:c>
      <x:c r="K65" s="879"/>
      <x:c r="L65" s="879"/>
      <x:c r="M65" s="879"/>
    </x:row>
    <x:row r="66" spans="2:13">
      <x:c r="B66" s="864" t="s">
        <x:v>899</x:v>
      </x:c>
      <x:c r="C66" s="549">
        <x:v>0</x:v>
      </x:c>
      <x:c r="D66" s="875">
        <x:f t="shared" si="14"/>
        <x:v>0</x:v>
      </x:c>
      <x:c r="E66" s="866"/>
      <x:c r="F66" s="875">
        <x:f t="shared" si="8"/>
        <x:v>0</x:v>
      </x:c>
      <x:c r="G66" s="867"/>
      <x:c r="H66" s="875">
        <x:f t="shared" si="9"/>
        <x:v>0</x:v>
      </x:c>
      <x:c r="I66" s="875">
        <x:f t="shared" si="10"/>
        <x:v>0</x:v>
      </x:c>
      <x:c r="J66" s="875">
        <x:f t="shared" si="13"/>
        <x:v>0</x:v>
      </x:c>
      <x:c r="K66" s="879"/>
      <x:c r="L66" s="879"/>
      <x:c r="M66" s="879"/>
    </x:row>
    <x:row r="67" spans="2:13">
      <x:c r="B67" s="864" t="s">
        <x:v>900</x:v>
      </x:c>
      <x:c r="C67" s="549">
        <x:v>0</x:v>
      </x:c>
      <x:c r="D67" s="875">
        <x:f t="shared" si="14"/>
        <x:v>0</x:v>
      </x:c>
      <x:c r="E67" s="866"/>
      <x:c r="F67" s="875">
        <x:f t="shared" si="8"/>
        <x:v>0</x:v>
      </x:c>
      <x:c r="G67" s="867"/>
      <x:c r="H67" s="875">
        <x:f t="shared" si="9"/>
        <x:v>0</x:v>
      </x:c>
      <x:c r="I67" s="875">
        <x:f t="shared" si="10"/>
        <x:v>0</x:v>
      </x:c>
      <x:c r="J67" s="875">
        <x:f t="shared" si="13"/>
        <x:v>0</x:v>
      </x:c>
      <x:c r="K67" s="879"/>
      <x:c r="L67" s="879"/>
      <x:c r="M67" s="879"/>
    </x:row>
    <x:row r="68" spans="2:13">
      <x:c r="B68" s="864" t="s">
        <x:v>901</x:v>
      </x:c>
      <x:c r="C68" s="549">
        <x:v>0</x:v>
      </x:c>
      <x:c r="D68" s="875">
        <x:f t="shared" si="14"/>
        <x:v>0</x:v>
      </x:c>
      <x:c r="E68" s="866"/>
      <x:c r="F68" s="875">
        <x:f t="shared" si="8"/>
        <x:v>0</x:v>
      </x:c>
      <x:c r="G68" s="867"/>
      <x:c r="H68" s="875">
        <x:f t="shared" si="9"/>
        <x:v>0</x:v>
      </x:c>
      <x:c r="I68" s="875">
        <x:f t="shared" si="10"/>
        <x:v>0</x:v>
      </x:c>
      <x:c r="J68" s="875">
        <x:f t="shared" si="13"/>
        <x:v>0</x:v>
      </x:c>
      <x:c r="K68" s="879"/>
      <x:c r="L68" s="879"/>
      <x:c r="M68" s="879"/>
    </x:row>
    <x:row r="69" spans="2:13">
      <x:c r="B69" s="864" t="s">
        <x:v>902</x:v>
      </x:c>
      <x:c r="C69" s="549">
        <x:v>0</x:v>
      </x:c>
      <x:c r="D69" s="875">
        <x:f t="shared" si="14"/>
        <x:v>0</x:v>
      </x:c>
      <x:c r="E69" s="866"/>
      <x:c r="F69" s="875">
        <x:f t="shared" si="8"/>
        <x:v>0</x:v>
      </x:c>
      <x:c r="G69" s="867"/>
      <x:c r="H69" s="875">
        <x:f t="shared" si="9"/>
        <x:v>0</x:v>
      </x:c>
      <x:c r="I69" s="875">
        <x:f t="shared" si="10"/>
        <x:v>0</x:v>
      </x:c>
      <x:c r="J69" s="875">
        <x:f t="shared" si="13"/>
        <x:v>0</x:v>
      </x:c>
      <x:c r="K69" s="879"/>
      <x:c r="L69" s="879"/>
      <x:c r="M69" s="879"/>
    </x:row>
    <x:row r="70" spans="2:13">
      <x:c r="B70" s="864" t="s">
        <x:v>903</x:v>
      </x:c>
      <x:c r="C70" s="549">
        <x:v>50982.75</x:v>
      </x:c>
      <x:c r="D70" s="865">
        <x:f>+C70/$C$38</x:f>
        <x:v>2.534667739620783E-3</x:v>
      </x:c>
      <x:c r="E70" s="866">
        <x:v>99016.521157015304</x:v>
      </x:c>
      <x:c r="F70" s="875">
        <x:f t="shared" si="8"/>
        <x:v>4.7503585896731416E-3</x:v>
      </x:c>
      <x:c r="G70" s="867">
        <x:v>35575.230000000003</x:v>
      </x:c>
      <x:c r="H70" s="875">
        <x:f t="shared" si="9"/>
        <x:v>2.3550103417086733E-3</x:v>
      </x:c>
      <x:c r="I70" s="875">
        <x:f t="shared" si="10"/>
        <x:v>0.69778954646424529</x:v>
      </x:c>
      <x:c r="J70" s="875">
        <x:f t="shared" si="13"/>
        <x:v>0.35928579982714837</x:v>
      </x:c>
      <x:c r="K70" s="879"/>
      <x:c r="L70" s="879"/>
      <x:c r="M70" s="879"/>
    </x:row>
    <x:row r="71" spans="2:13">
      <x:c r="B71" s="864" t="s">
        <x:v>1098</x:v>
      </x:c>
      <x:c r="C71" s="549">
        <x:v>92140.7</x:v>
      </x:c>
      <x:c r="D71" s="875">
        <x:f>+C71/$E$38</x:f>
        <x:v>4.4204882234694116E-3</x:v>
      </x:c>
      <x:c r="E71" s="866">
        <x:v>16410.220891610821</x:v>
      </x:c>
      <x:c r="F71" s="875">
        <x:f t="shared" si="8"/>
        <x:v>7.8728714016604328E-4</x:v>
      </x:c>
      <x:c r="G71" s="867"/>
      <x:c r="H71" s="875">
        <x:f t="shared" si="9"/>
        <x:v>0</x:v>
      </x:c>
      <x:c r="I71" s="875">
        <x:f t="shared" si="10"/>
        <x:v>0</x:v>
      </x:c>
      <x:c r="J71" s="875">
        <x:f t="shared" si="13"/>
        <x:v>0</x:v>
      </x:c>
      <x:c r="K71" s="879"/>
      <x:c r="L71" s="879"/>
      <x:c r="M71" s="879"/>
    </x:row>
    <x:row r="72" spans="2:13">
      <x:c r="B72" s="864" t="s">
        <x:v>1099</x:v>
      </x:c>
      <x:c r="C72" s="549">
        <x:v>106083.38</x:v>
      </x:c>
      <x:c r="D72" s="865">
        <x:f>+C72/$C$38</x:f>
        <x:v>5.2740607557641081E-3</x:v>
      </x:c>
      <x:c r="E72" s="866">
        <x:v>116462.85805807356</x:v>
      </x:c>
      <x:c r="F72" s="865">
        <x:f t="shared" si="8"/>
        <x:v>5.5873538242850757E-3</x:v>
      </x:c>
      <x:c r="G72" s="867"/>
      <x:c r="H72" s="865">
        <x:f t="shared" si="9"/>
        <x:v>0</x:v>
      </x:c>
      <x:c r="I72" s="865">
        <x:f t="shared" si="10"/>
        <x:v>0</x:v>
      </x:c>
      <x:c r="J72" s="865">
        <x:f t="shared" si="13"/>
        <x:v>0</x:v>
      </x:c>
      <x:c r="K72" s="879"/>
      <x:c r="L72" s="879"/>
      <x:c r="M72" s="879"/>
    </x:row>
    <x:row r="73" spans="2:13">
      <x:c r="B73" s="864" t="s">
        <x:v>906</x:v>
      </x:c>
      <x:c r="C73" s="549">
        <x:v>0</x:v>
      </x:c>
      <x:c r="D73" s="865">
        <x:f>+C73/$E$38</x:f>
        <x:v>0</x:v>
      </x:c>
      <x:c r="E73" s="866">
        <x:v>250470.10374112541</x:v>
      </x:c>
      <x:c r="F73" s="865">
        <x:f t="shared" si="8"/>
        <x:v>1.2016406907249529E-2</x:v>
      </x:c>
      <x:c r="G73" s="867">
        <x:v>118287.61</x:v>
      </x:c>
      <x:c r="H73" s="865">
        <x:f t="shared" si="9"/>
        <x:v>7.8304074167897791E-3</x:v>
      </x:c>
      <x:c r="I73" s="865">
        <x:f t="shared" si="10"/>
        <x:v>0</x:v>
      </x:c>
      <x:c r="J73" s="865">
        <x:f t="shared" si="13"/>
        <x:v>0.47226239073329379</x:v>
      </x:c>
      <x:c r="K73" s="879"/>
      <x:c r="L73" s="879"/>
      <x:c r="M73" s="879"/>
    </x:row>
    <x:row r="74" spans="2:13">
      <x:c r="B74" s="864" t="s">
        <x:v>907</x:v>
      </x:c>
      <x:c r="C74" s="549">
        <x:v>0</x:v>
      </x:c>
      <x:c r="D74" s="865">
        <x:f>+C74/$C$38</x:f>
        <x:v>0</x:v>
      </x:c>
      <x:c r="E74" s="866"/>
      <x:c r="F74" s="865">
        <x:f t="shared" si="8"/>
        <x:v>0</x:v>
      </x:c>
      <x:c r="G74" s="867"/>
      <x:c r="H74" s="865">
        <x:f t="shared" si="9"/>
        <x:v>0</x:v>
      </x:c>
      <x:c r="I74" s="865">
        <x:f t="shared" si="10"/>
        <x:v>0</x:v>
      </x:c>
      <x:c r="J74" s="865">
        <x:f t="shared" si="13"/>
        <x:v>0</x:v>
      </x:c>
      <x:c r="K74" s="854"/>
      <x:c r="L74" s="876"/>
      <x:c r="M74" s="879"/>
    </x:row>
    <x:row r="75" spans="2:13">
      <x:c r="B75" s="864" t="s">
        <x:v>908</x:v>
      </x:c>
      <x:c r="C75" s="549">
        <x:v>0</x:v>
      </x:c>
      <x:c r="D75" s="865">
        <x:f>+C75/$E$38</x:f>
        <x:v>0</x:v>
      </x:c>
      <x:c r="E75" s="866"/>
      <x:c r="F75" s="865">
        <x:f t="shared" si="8"/>
        <x:v>0</x:v>
      </x:c>
      <x:c r="G75" s="867"/>
      <x:c r="H75" s="865">
        <x:f t="shared" si="9"/>
        <x:v>0</x:v>
      </x:c>
      <x:c r="I75" s="865">
        <x:f t="shared" si="10"/>
        <x:v>0</x:v>
      </x:c>
      <x:c r="J75" s="865">
        <x:f t="shared" si="13"/>
        <x:v>0</x:v>
      </x:c>
      <x:c r="K75" s="872"/>
    </x:row>
    <x:row r="76" spans="2:13">
      <x:c r="B76" s="864" t="s">
        <x:v>909</x:v>
      </x:c>
      <x:c r="C76" s="549">
        <x:v>0</x:v>
      </x:c>
      <x:c r="D76" s="865">
        <x:f>+C76/$E$38</x:f>
        <x:v>0</x:v>
      </x:c>
      <x:c r="E76" s="866"/>
      <x:c r="F76" s="865">
        <x:f t="shared" si="8"/>
        <x:v>0</x:v>
      </x:c>
      <x:c r="G76" s="867"/>
      <x:c r="H76" s="865">
        <x:f t="shared" si="9"/>
        <x:v>0</x:v>
      </x:c>
      <x:c r="I76" s="865">
        <x:f t="shared" si="10"/>
        <x:v>0</x:v>
      </x:c>
      <x:c r="J76" s="865">
        <x:f t="shared" si="13"/>
        <x:v>0</x:v>
      </x:c>
      <x:c r="K76" s="872"/>
    </x:row>
    <x:row r="77" spans="2:13">
      <x:c r="B77" s="864" t="s">
        <x:v>910</x:v>
      </x:c>
      <x:c r="C77" s="549">
        <x:v>0</x:v>
      </x:c>
      <x:c r="D77" s="865">
        <x:f>+C77/$E$38</x:f>
        <x:v>0</x:v>
      </x:c>
      <x:c r="E77" s="866"/>
      <x:c r="F77" s="865">
        <x:f t="shared" si="8"/>
        <x:v>0</x:v>
      </x:c>
      <x:c r="G77" s="867"/>
      <x:c r="H77" s="865">
        <x:f t="shared" si="9"/>
        <x:v>0</x:v>
      </x:c>
      <x:c r="I77" s="865">
        <x:f t="shared" si="10"/>
        <x:v>0</x:v>
      </x:c>
      <x:c r="J77" s="865">
        <x:f t="shared" si="13"/>
        <x:v>0</x:v>
      </x:c>
      <x:c r="K77" s="872"/>
    </x:row>
    <x:row r="78" spans="2:13">
      <x:c r="B78" s="864" t="s">
        <x:v>911</x:v>
      </x:c>
      <x:c r="C78" s="549">
        <x:v>0</x:v>
      </x:c>
      <x:c r="D78" s="865">
        <x:f>+C78/$C$38</x:f>
        <x:v>0</x:v>
      </x:c>
      <x:c r="E78" s="866"/>
      <x:c r="F78" s="865">
        <x:f t="shared" si="8"/>
        <x:v>0</x:v>
      </x:c>
      <x:c r="G78" s="867"/>
      <x:c r="H78" s="865">
        <x:f t="shared" si="9"/>
        <x:v>0</x:v>
      </x:c>
      <x:c r="I78" s="865">
        <x:f t="shared" si="10"/>
        <x:v>0</x:v>
      </x:c>
      <x:c r="J78" s="865">
        <x:f t="shared" si="13"/>
        <x:v>0</x:v>
      </x:c>
      <x:c r="K78" s="872"/>
    </x:row>
    <x:row r="79" spans="2:13">
      <x:c r="B79" s="864" t="s">
        <x:v>912</x:v>
      </x:c>
      <x:c r="C79" s="549">
        <x:v>0</x:v>
      </x:c>
      <x:c r="D79" s="865">
        <x:f>+C79/$E$38</x:f>
        <x:v>0</x:v>
      </x:c>
      <x:c r="E79" s="866"/>
      <x:c r="F79" s="865">
        <x:f t="shared" si="8"/>
        <x:v>0</x:v>
      </x:c>
      <x:c r="G79" s="867"/>
      <x:c r="H79" s="865">
        <x:f t="shared" si="9"/>
        <x:v>0</x:v>
      </x:c>
      <x:c r="I79" s="865">
        <x:f t="shared" si="10"/>
        <x:v>0</x:v>
      </x:c>
      <x:c r="J79" s="865">
        <x:f t="shared" si="13"/>
        <x:v>0</x:v>
      </x:c>
      <x:c r="K79" s="872"/>
      <x:c r="L79" s="878"/>
    </x:row>
    <x:row r="80" spans="2:13">
      <x:c r="B80" s="864" t="s">
        <x:v>913</x:v>
      </x:c>
      <x:c r="C80" s="549">
        <x:v>0</x:v>
      </x:c>
      <x:c r="D80" s="865">
        <x:f>+C80/$C$38</x:f>
        <x:v>0</x:v>
      </x:c>
      <x:c r="E80" s="866"/>
      <x:c r="F80" s="865">
        <x:f t="shared" si="8"/>
        <x:v>0</x:v>
      </x:c>
      <x:c r="G80" s="867"/>
      <x:c r="H80" s="865">
        <x:f t="shared" si="9"/>
        <x:v>0</x:v>
      </x:c>
      <x:c r="I80" s="865">
        <x:f t="shared" si="10"/>
        <x:v>0</x:v>
      </x:c>
      <x:c r="J80" s="865">
        <x:f t="shared" si="13"/>
        <x:v>0</x:v>
      </x:c>
      <x:c r="K80" s="872"/>
    </x:row>
    <x:row r="81" spans="2:13" ht="27" customHeight="1">
      <x:c r="B81" s="860" t="s">
        <x:v>914</x:v>
      </x:c>
      <x:c r="C81" s="861">
        <x:v>17215754.25</x:v>
      </x:c>
      <x:c r="D81" s="862">
        <x:f>+C81/$C$38</x:f>
        <x:v>0.85590159241536379</x:v>
      </x:c>
      <x:c r="E81" s="861">
        <x:f>+E46+E51+E53</x:f>
        <x:v>18386317.042636625</x:v>
      </x:c>
      <x:c r="F81" s="862">
        <x:f t="shared" si="8"/>
        <x:v>0.88209117100206691</x:v>
      </x:c>
      <x:c r="G81" s="861">
        <x:v>14395120.65</x:v>
      </x:c>
      <x:c r="H81" s="862">
        <x:f t="shared" si="9"/>
        <x:v>0.95292870912975336</x:v>
      </x:c>
      <x:c r="I81" s="862">
        <x:f t="shared" si="10"/>
        <x:v>0.83615974304465923</x:v>
      </x:c>
      <x:c r="J81" s="862">
        <x:f t="shared" si="13"/>
        <x:v>0.7829257276820959</x:v>
      </x:c>
      <x:c r="K81" s="863"/>
    </x:row>
    <x:row r="82" spans="2:13" ht="22.5" customHeight="1">
      <x:c r="B82" s="864" t="s">
        <x:v>915</x:v>
      </x:c>
      <x:c r="C82" s="549">
        <x:v>15279246.33</x:v>
      </x:c>
      <x:c r="D82" s="868"/>
      <x:c r="E82" s="549"/>
      <x:c r="F82" s="868"/>
      <x:c r="G82" s="867">
        <x:v>14820140.32</x:v>
      </x:c>
      <x:c r="H82" s="865"/>
      <x:c r="I82" s="865">
        <x:f t="shared" si="10"/>
        <x:v>0.96995231308637464</x:v>
      </x:c>
      <x:c r="J82" s="865">
        <x:f t="shared" si="13"/>
        <x:v>0</x:v>
      </x:c>
      <x:c r="K82" s="868"/>
    </x:row>
    <x:row r="83" spans="2:13" ht="22.5" customHeight="1">
      <x:c r="B83" s="864" t="s">
        <x:v>916</x:v>
      </x:c>
      <x:c r="C83" s="549">
        <x:v>14820140.32</x:v>
      </x:c>
      <x:c r="D83" s="868"/>
      <x:c r="E83" s="549"/>
      <x:c r="F83" s="868"/>
      <x:c r="G83" s="867">
        <x:v>15683047.779999999</x:v>
      </x:c>
      <x:c r="H83" s="865"/>
      <x:c r="I83" s="865">
        <x:f t="shared" si="10"/>
        <x:v>1.0582253231999088</x:v>
      </x:c>
      <x:c r="J83" s="865">
        <x:f t="shared" si="13"/>
        <x:v>0</x:v>
      </x:c>
      <x:c r="K83" s="868"/>
    </x:row>
    <x:row r="84" spans="2:13" ht="22.5" customHeight="1">
      <x:c r="B84" s="864" t="s">
        <x:v>917</x:v>
      </x:c>
      <x:c r="C84" s="549">
        <x:v>-989565.33</x:v>
      </x:c>
      <x:c r="D84" s="868"/>
      <x:c r="E84" s="549"/>
      <x:c r="F84" s="868"/>
      <x:c r="G84" s="867">
        <x:v>-1231377.1200000001</x:v>
      </x:c>
      <x:c r="H84" s="865"/>
      <x:c r="I84" s="865">
        <x:f t="shared" si="10"/>
        <x:v>0</x:v>
      </x:c>
      <x:c r="J84" s="865">
        <x:f t="shared" si="13"/>
        <x:v>0</x:v>
      </x:c>
      <x:c r="K84" s="868"/>
    </x:row>
    <x:row r="85" spans="2:13" ht="28.5" customHeight="1">
      <x:c r="B85" s="860" t="s">
        <x:v>918</x:v>
      </x:c>
      <x:c r="C85" s="861">
        <x:v>18664425.589999996</x:v>
      </x:c>
      <x:c r="D85" s="881"/>
      <x:c r="E85" s="861">
        <x:f>+E81+E82-E83-E84</x:f>
        <x:v>18386317.042636625</x:v>
      </x:c>
      <x:c r="F85" s="881"/>
      <x:c r="G85" s="861">
        <x:v>14763590.309999999</x:v>
      </x:c>
      <x:c r="H85" s="862"/>
      <x:c r="I85" s="862">
        <x:f t="shared" si="10"/>
        <x:v>0.79100158956458955</x:v>
      </x:c>
      <x:c r="J85" s="862">
        <x:f t="shared" si="13"/>
        <x:v>0.80296615552555917</x:v>
      </x:c>
      <x:c r="K85" s="863"/>
    </x:row>
    <x:row r="87" spans="2:13">
      <x:c r="B87" s="886" t="s">
        <x:v>1075</x:v>
      </x:c>
    </x:row>
    <x:row r="88" spans="2:13" ht="33" customHeight="1">
      <x:c r="B88" s="855"/>
      <x:c r="C88" s="856" t="s">
        <x:v>875</x:v>
      </x:c>
      <x:c r="D88" s="857" t="s">
        <x:v>873</x:v>
      </x:c>
      <x:c r="E88" s="858" t="s">
        <x:v>874</x:v>
      </x:c>
      <x:c r="F88" s="859" t="s">
        <x:v>873</x:v>
      </x:c>
      <x:c r="G88" s="856" t="s">
        <x:v>875</x:v>
      </x:c>
      <x:c r="H88" s="857" t="s">
        <x:v>873</x:v>
      </x:c>
      <x:c r="I88" s="857" t="s">
        <x:v>876</x:v>
      </x:c>
      <x:c r="J88" s="857" t="s">
        <x:v>877</x:v>
      </x:c>
      <x:c r="K88" s="857" t="s">
        <x:v>878</x:v>
      </x:c>
    </x:row>
    <x:row r="89" spans="2:13" ht="23.25" customHeight="1">
      <x:c r="B89" s="860" t="s">
        <x:v>879</x:v>
      </x:c>
      <x:c r="C89" s="861">
        <x:v>2166143.21</x:v>
      </x:c>
      <x:c r="D89" s="862">
        <x:f>+C89/$C$38</x:f>
        <x:v>0.10769237269048075</x:v>
      </x:c>
      <x:c r="E89" s="861">
        <x:v>1856927.0483336749</x:v>
      </x:c>
      <x:c r="F89" s="862">
        <x:f t="shared" ref="F89:F124" si="15">+E89/$E$38</x:f>
        <x:v>8.9086843805189511E-2</x:v>
      </x:c>
      <x:c r="G89" s="861">
        <x:f>G90+G91+G92-G93</x:f>
        <x:v>136899.61000000034</x:v>
      </x:c>
      <x:c r="H89" s="862">
        <x:f t="shared" ref="H89:H124" si="16">+G89/$G$38</x:f>
        <x:v>9.0624852552150716E-3</x:v>
      </x:c>
      <x:c r="I89" s="862">
        <x:f>+IF(AND(C89&gt;0,G89&gt;0),G89/C89,)</x:f>
        <x:v>6.319970414144517E-2</x:v>
      </x:c>
      <x:c r="J89" s="862">
        <x:f t="shared" ref="J89:J128" si="17">+IF(AND(E89&gt;0,G89&gt;0),G89/E89,)</x:f>
        <x:v>7.3723741663867762E-2</x:v>
      </x:c>
      <x:c r="K89" s="863"/>
    </x:row>
    <x:row r="90" spans="2:13">
      <x:c r="B90" s="864" t="s">
        <x:v>880</x:v>
      </x:c>
      <x:c r="C90" s="549">
        <x:v>3773544.99</x:v>
      </x:c>
      <x:c r="D90" s="865">
        <x:f>+C90/$C$38</x:f>
        <x:v>0.1876062540792843</x:v>
      </x:c>
      <x:c r="E90" s="549">
        <x:v>1856927.0483336749</x:v>
      </x:c>
      <x:c r="F90" s="865">
        <x:f>+E90/$E$38</x:f>
        <x:v>8.9086843805189511E-2</x:v>
      </x:c>
      <x:c r="G90" s="867">
        <x:v>3433934.83</x:v>
      </x:c>
      <x:c r="H90" s="865">
        <x:f t="shared" si="16"/>
        <x:v>0.2273197400945437</x:v>
      </x:c>
      <x:c r="I90" s="865">
        <x:f t="shared" ref="I90:I128" si="18">+IF(AND(C90&gt;0,G90&gt;0),G90/C90,)</x:f>
        <x:v>0.91000235563641707</x:v>
      </x:c>
      <x:c r="J90" s="865">
        <x:f t="shared" si="17"/>
        <x:v>1.8492567239415587</x:v>
      </x:c>
      <x:c r="K90" s="868"/>
    </x:row>
    <x:row r="91" spans="2:13">
      <x:c r="B91" s="864" t="s">
        <x:v>881</x:v>
      </x:c>
      <x:c r="C91" s="549">
        <x:v>1826422.75</x:v>
      </x:c>
      <x:c r="D91" s="865">
        <x:f>+C91/$C$38</x:f>
        <x:v>9.0802768060461128E-2</x:v>
      </x:c>
      <x:c r="E91" s="889">
        <x:v>0</x:v>
      </x:c>
      <x:c r="F91" s="865">
        <x:f>+E91/$E$38</x:f>
        <x:v>0</x:v>
      </x:c>
      <x:c r="G91" s="867">
        <x:v>1688179.5</x:v>
      </x:c>
      <x:c r="H91" s="865">
        <x:f t="shared" si="16"/>
        <x:v>0.11175416662550254</x:v>
      </x:c>
      <x:c r="I91" s="865">
        <x:f t="shared" si="18"/>
        <x:v>0.92430928162715886</x:v>
      </x:c>
      <x:c r="J91" s="865">
        <x:f t="shared" si="17"/>
        <x:v>0</x:v>
      </x:c>
      <x:c r="K91" s="868"/>
    </x:row>
    <x:row r="92" spans="2:13">
      <x:c r="B92" s="864" t="s">
        <x:v>882</x:v>
      </x:c>
      <x:c r="C92" s="549">
        <x:v>110.3</x:v>
      </x:c>
      <x:c r="D92" s="865">
        <x:f>+C92/$E$38</x:f>
        <x:v>5.2916881578789405E-6</x:v>
      </x:c>
      <x:c r="E92" s="549"/>
      <x:c r="F92" s="865">
        <x:f t="shared" si="15"/>
        <x:v>0</x:v>
      </x:c>
      <x:c r="G92" s="867">
        <x:v>73.819999999999993</x:v>
      </x:c>
      <x:c r="H92" s="865">
        <x:f t="shared" si="16"/>
        <x:v>4.8867389873497435E-6</x:v>
      </x:c>
      <x:c r="I92" s="865">
        <x:f t="shared" si="18"/>
        <x:v>0.66926563916591109</x:v>
      </x:c>
      <x:c r="J92" s="865">
        <x:f t="shared" si="17"/>
        <x:v>0</x:v>
      </x:c>
      <x:c r="K92" s="868"/>
    </x:row>
    <x:row r="93" spans="2:13">
      <x:c r="B93" s="864" t="s">
        <x:v>883</x:v>
      </x:c>
      <x:c r="C93" s="549">
        <x:v>3433934.83</x:v>
      </x:c>
      <x:c r="D93" s="865">
        <x:f>+C93/$C$38</x:f>
        <x:v>0.17072213314427287</x:v>
      </x:c>
      <x:c r="E93" s="549"/>
      <x:c r="F93" s="865">
        <x:f t="shared" si="15"/>
        <x:v>0</x:v>
      </x:c>
      <x:c r="G93" s="867">
        <x:v>4985288.54</x:v>
      </x:c>
      <x:c r="H93" s="865">
        <x:f t="shared" si="16"/>
        <x:v>0.33001630820381855</x:v>
      </x:c>
      <x:c r="I93" s="865">
        <x:f t="shared" si="18"/>
        <x:v>1.4517714478582577</x:v>
      </x:c>
      <x:c r="J93" s="865">
        <x:f t="shared" si="17"/>
        <x:v>0</x:v>
      </x:c>
      <x:c r="K93" s="868"/>
      <x:c r="L93" s="869"/>
      <x:c r="M93" s="870"/>
    </x:row>
    <x:row r="94" spans="2:13" ht="24" customHeight="1">
      <x:c r="B94" s="860" t="s">
        <x:v>884</x:v>
      </x:c>
      <x:c r="C94" s="861">
        <x:v>289248.39</x:v>
      </x:c>
      <x:c r="D94" s="862">
        <x:f>+C94/$C$38</x:f>
        <x:v>1.4380325950841231E-2</x:v>
      </x:c>
      <x:c r="E94" s="861">
        <x:f>E95</x:f>
        <x:v>233764</x:v>
      </x:c>
      <x:c r="F94" s="862">
        <x:f t="shared" si="15"/>
        <x:v>1.121492466489948E-2</x:v>
      </x:c>
      <x:c r="G94" s="861">
        <x:f>+G95</x:f>
        <x:v>287410.17</x:v>
      </x:c>
      <x:c r="H94" s="862">
        <x:f t="shared" si="16"/>
        <x:v>1.9025988662961499E-2</x:v>
      </x:c>
      <x:c r="I94" s="862">
        <x:f t="shared" si="18"/>
        <x:v>0.99364483930230341</x:v>
      </x:c>
      <x:c r="J94" s="862">
        <x:f t="shared" si="17"/>
        <x:v>1.2294885867798291</x:v>
      </x:c>
      <x:c r="K94" s="863"/>
    </x:row>
    <x:row r="95" spans="2:13">
      <x:c r="B95" s="864" t="s">
        <x:v>885</x:v>
      </x:c>
      <x:c r="C95" s="549">
        <x:v>289248.39</x:v>
      </x:c>
      <x:c r="D95" s="865">
        <x:f>+C95/$C$38</x:f>
        <x:v>1.4380325950841231E-2</x:v>
      </x:c>
      <x:c r="E95" s="889">
        <x:v>233764</x:v>
      </x:c>
      <x:c r="F95" s="865">
        <x:f t="shared" si="15"/>
        <x:v>1.121492466489948E-2</x:v>
      </x:c>
      <x:c r="G95" s="867">
        <x:v>287410.17</x:v>
      </x:c>
      <x:c r="H95" s="865">
        <x:f t="shared" si="16"/>
        <x:v>1.9025988662961499E-2</x:v>
      </x:c>
      <x:c r="I95" s="865">
        <x:f t="shared" si="18"/>
        <x:v>0.99364483930230341</x:v>
      </x:c>
      <x:c r="J95" s="865">
        <x:f t="shared" si="17"/>
        <x:v>1.2294885867798291</x:v>
      </x:c>
      <x:c r="K95" s="868"/>
    </x:row>
    <x:row r="96" spans="2:13" ht="27" customHeight="1">
      <x:c r="B96" s="860" t="s">
        <x:v>886</x:v>
      </x:c>
      <x:c r="C96" s="861">
        <x:v>443028.96</x:v>
      </x:c>
      <x:c r="D96" s="862">
        <x:f>+C96/$C$38</x:f>
        <x:v>2.2025708943314088E-2</x:v>
      </x:c>
      <x:c r="E96" s="861">
        <x:f>SUM(E97:E123)</x:f>
        <x:v>367001.74278592091</x:v>
      </x:c>
      <x:c r="F96" s="862">
        <x:f t="shared" si="15"/>
        <x:v>1.7607060527843978E-2</x:v>
      </x:c>
      <x:c r="G96" s="861">
        <x:f>SUM(G97:G123)</x:f>
        <x:v>286758.01</x:v>
      </x:c>
      <x:c r="H96" s="862">
        <x:f t="shared" si="16"/>
        <x:v>1.8982816952070276E-2</x:v>
      </x:c>
      <x:c r="I96" s="862">
        <x:f t="shared" si="18"/>
        <x:v>0.64726696421832108</x:v>
      </x:c>
      <x:c r="J96" s="862">
        <x:f t="shared" si="17"/>
        <x:v>0.78135326503686764</x:v>
      </x:c>
      <x:c r="K96" s="863"/>
      <x:c r="L96" s="871"/>
    </x:row>
    <x:row r="97" spans="2:21">
      <x:c r="B97" s="864" t="s">
        <x:v>887</x:v>
      </x:c>
      <x:c r="C97" s="549">
        <x:v>12590.88</x:v>
      </x:c>
      <x:c r="D97" s="865">
        <x:f>+C97/$C$38</x:f>
        <x:v>6.2597049687269761E-4</x:v>
      </x:c>
      <x:c r="E97" s="866">
        <x:v>37828</x:v>
      </x:c>
      <x:c r="F97" s="865">
        <x:f t="shared" si="15"/>
        <x:v>1.8148139586241575E-3</x:v>
      </x:c>
      <x:c r="G97" s="867">
        <x:v>11795.64</x:v>
      </x:c>
      <x:c r="H97" s="865">
        <x:f t="shared" si="16"/>
        <x:v>7.8084819654215842E-4</x:v>
      </x:c>
      <x:c r="I97" s="865">
        <x:f t="shared" si="18"/>
        <x:v>0.9368399984750867</x:v>
      </x:c>
      <x:c r="J97" s="865">
        <x:f t="shared" si="17"/>
        <x:v>0.31182298826266258</x:v>
      </x:c>
      <x:c r="K97" s="872"/>
    </x:row>
    <x:row r="98" spans="2:21">
      <x:c r="B98" s="864" t="s">
        <x:v>888</x:v>
      </x:c>
      <x:c r="C98" s="549">
        <x:v>0</x:v>
      </x:c>
      <x:c r="D98" s="865">
        <x:f>+C98/$E$38</x:f>
        <x:v>0</x:v>
      </x:c>
      <x:c r="E98" s="866"/>
      <x:c r="F98" s="865">
        <x:f t="shared" si="15"/>
        <x:v>0</x:v>
      </x:c>
      <x:c r="G98" s="867"/>
      <x:c r="H98" s="865">
        <x:f t="shared" si="16"/>
        <x:v>0</x:v>
      </x:c>
      <x:c r="I98" s="865">
        <x:f t="shared" si="18"/>
        <x:v>0</x:v>
      </x:c>
      <x:c r="J98" s="865">
        <x:f t="shared" si="17"/>
        <x:v>0</x:v>
      </x:c>
      <x:c r="K98" s="872"/>
    </x:row>
    <x:row r="99" spans="2:21">
      <x:c r="B99" s="864" t="s">
        <x:v>889</x:v>
      </x:c>
      <x:c r="C99" s="549">
        <x:v>0</x:v>
      </x:c>
      <x:c r="D99" s="865">
        <x:f>+C99/$E$38</x:f>
        <x:v>0</x:v>
      </x:c>
      <x:c r="E99" s="866"/>
      <x:c r="F99" s="865">
        <x:f t="shared" si="15"/>
        <x:v>0</x:v>
      </x:c>
      <x:c r="G99" s="867"/>
      <x:c r="H99" s="865">
        <x:f t="shared" si="16"/>
        <x:v>0</x:v>
      </x:c>
      <x:c r="I99" s="865">
        <x:f t="shared" si="18"/>
        <x:v>0</x:v>
      </x:c>
      <x:c r="J99" s="865">
        <x:f t="shared" si="17"/>
        <x:v>0</x:v>
      </x:c>
      <x:c r="K99" s="872"/>
      <x:c r="T99" s="873"/>
      <x:c r="U99" s="874"/>
    </x:row>
    <x:row r="100" spans="2:21">
      <x:c r="B100" s="864" t="s">
        <x:v>890</x:v>
      </x:c>
      <x:c r="C100" s="549">
        <x:v>0</x:v>
      </x:c>
      <x:c r="D100" s="865">
        <x:f>+C100/$E$38</x:f>
        <x:v>0</x:v>
      </x:c>
      <x:c r="E100" s="866"/>
      <x:c r="F100" s="865">
        <x:f t="shared" si="15"/>
        <x:v>0</x:v>
      </x:c>
      <x:c r="G100" s="867"/>
      <x:c r="H100" s="865">
        <x:f t="shared" si="16"/>
        <x:v>0</x:v>
      </x:c>
      <x:c r="I100" s="865">
        <x:f t="shared" si="18"/>
        <x:v>0</x:v>
      </x:c>
      <x:c r="J100" s="865">
        <x:f t="shared" si="17"/>
        <x:v>0</x:v>
      </x:c>
      <x:c r="K100" s="872"/>
      <x:c r="T100" s="873"/>
      <x:c r="U100" s="874"/>
    </x:row>
    <x:row r="101" spans="2:21">
      <x:c r="B101" s="864" t="s">
        <x:v>891</x:v>
      </x:c>
      <x:c r="C101" s="549">
        <x:v>54509.34</x:v>
      </x:c>
      <x:c r="D101" s="865">
        <x:f t="shared" ref="D101:D106" si="19">+C101/$C$38</x:f>
        <x:v>2.709996334172259E-3</x:v>
      </x:c>
      <x:c r="E101" s="866">
        <x:v>73014.371540480104</x:v>
      </x:c>
      <x:c r="F101" s="875">
        <x:f t="shared" si="15"/>
        <x:v>3.5028946984200521E-3</x:v>
      </x:c>
      <x:c r="G101" s="867">
        <x:v>55610.01</x:v>
      </x:c>
      <x:c r="H101" s="875">
        <x:f t="shared" si="16"/>
        <x:v>3.6812734212125324E-3</x:v>
      </x:c>
      <x:c r="I101" s="875">
        <x:f t="shared" si="18"/>
        <x:v>1.0201923193346316</x:v>
      </x:c>
      <x:c r="J101" s="875">
        <x:f t="shared" si="17"/>
        <x:v>0.76163101628792484</x:v>
      </x:c>
      <x:c r="K101" s="876"/>
      <x:c r="L101" s="877"/>
    </x:row>
    <x:row r="102" spans="2:21">
      <x:c r="B102" s="864" t="s">
        <x:v>892</x:v>
      </x:c>
      <x:c r="C102" s="549">
        <x:v>0</x:v>
      </x:c>
      <x:c r="D102" s="865">
        <x:f t="shared" si="19"/>
        <x:v>0</x:v>
      </x:c>
      <x:c r="E102" s="866"/>
      <x:c r="F102" s="875">
        <x:f t="shared" si="15"/>
        <x:v>0</x:v>
      </x:c>
      <x:c r="G102" s="867"/>
      <x:c r="H102" s="875">
        <x:f t="shared" si="16"/>
        <x:v>0</x:v>
      </x:c>
      <x:c r="I102" s="875">
        <x:f t="shared" si="18"/>
        <x:v>0</x:v>
      </x:c>
      <x:c r="J102" s="875">
        <x:f t="shared" si="17"/>
        <x:v>0</x:v>
      </x:c>
      <x:c r="K102" s="872"/>
      <x:c r="L102" s="878"/>
    </x:row>
    <x:row r="103" spans="2:21">
      <x:c r="B103" s="864" t="s">
        <x:v>893</x:v>
      </x:c>
      <x:c r="C103" s="549">
        <x:v>134022.20000000001</x:v>
      </x:c>
      <x:c r="D103" s="865">
        <x:f t="shared" si="19"/>
        <x:v>6.6630722495943148E-3</x:v>
      </x:c>
      <x:c r="E103" s="866">
        <x:v>114822.56</x:v>
      </x:c>
      <x:c r="F103" s="875">
        <x:f t="shared" si="15"/>
        <x:v>5.5086598459596027E-3</x:v>
      </x:c>
      <x:c r="G103" s="867">
        <x:v>134022.20000000001</x:v>
      </x:c>
      <x:c r="H103" s="875">
        <x:f t="shared" si="16"/>
        <x:v>8.8720063656242878E-3</x:v>
      </x:c>
      <x:c r="I103" s="875">
        <x:f t="shared" si="18"/>
        <x:v>1</x:v>
      </x:c>
      <x:c r="J103" s="875">
        <x:f t="shared" si="17"/>
        <x:v>1.1672113912109259</x:v>
      </x:c>
      <x:c r="K103" s="872"/>
    </x:row>
    <x:row r="104" spans="2:21">
      <x:c r="B104" s="864" t="s">
        <x:v>894</x:v>
      </x:c>
      <x:c r="C104" s="549">
        <x:v>0</x:v>
      </x:c>
      <x:c r="D104" s="865">
        <x:f t="shared" si="19"/>
        <x:v>0</x:v>
      </x:c>
      <x:c r="E104" s="866"/>
      <x:c r="F104" s="875">
        <x:f t="shared" si="15"/>
        <x:v>0</x:v>
      </x:c>
      <x:c r="G104" s="867"/>
      <x:c r="H104" s="875">
        <x:f t="shared" si="16"/>
        <x:v>0</x:v>
      </x:c>
      <x:c r="I104" s="875">
        <x:f t="shared" si="18"/>
        <x:v>0</x:v>
      </x:c>
      <x:c r="J104" s="875">
        <x:f t="shared" si="17"/>
        <x:v>0</x:v>
      </x:c>
      <x:c r="K104" s="872"/>
    </x:row>
    <x:row r="105" spans="2:21">
      <x:c r="B105" s="864" t="s">
        <x:v>895</x:v>
      </x:c>
      <x:c r="C105" s="549">
        <x:v>0</x:v>
      </x:c>
      <x:c r="D105" s="865">
        <x:f t="shared" si="19"/>
        <x:v>0</x:v>
      </x:c>
      <x:c r="E105" s="866">
        <x:v>4642.3176208341874</x:v>
      </x:c>
      <x:c r="F105" s="875">
        <x:f t="shared" si="15"/>
        <x:v>2.2271710951297379E-4</x:v>
      </x:c>
      <x:c r="G105" s="867"/>
      <x:c r="H105" s="875">
        <x:f t="shared" si="16"/>
        <x:v>0</x:v>
      </x:c>
      <x:c r="I105" s="875">
        <x:f t="shared" si="18"/>
        <x:v>0</x:v>
      </x:c>
      <x:c r="J105" s="875">
        <x:f t="shared" si="17"/>
        <x:v>0</x:v>
      </x:c>
      <x:c r="K105" s="854"/>
      <x:c r="L105" s="879"/>
      <x:c r="M105" s="879"/>
      <x:c r="N105" s="867"/>
      <x:c r="O105" s="867"/>
    </x:row>
    <x:row r="106" spans="2:21">
      <x:c r="B106" s="864" t="s">
        <x:v>896</x:v>
      </x:c>
      <x:c r="C106" s="549">
        <x:v>0</x:v>
      </x:c>
      <x:c r="D106" s="865">
        <x:f t="shared" si="19"/>
        <x:v>0</x:v>
      </x:c>
      <x:c r="E106" s="866">
        <x:v>55455.21</x:v>
      </x:c>
      <x:c r="F106" s="875">
        <x:f t="shared" si="15"/>
        <x:v>2.6604866550289197E-3</x:v>
      </x:c>
      <x:c r="G106" s="867"/>
      <x:c r="H106" s="875">
        <x:f t="shared" si="16"/>
        <x:v>0</x:v>
      </x:c>
      <x:c r="I106" s="875">
        <x:f t="shared" si="18"/>
        <x:v>0</x:v>
      </x:c>
      <x:c r="J106" s="875">
        <x:f t="shared" si="17"/>
        <x:v>0</x:v>
      </x:c>
      <x:c r="K106" s="872"/>
      <x:c r="M106" s="880"/>
    </x:row>
    <x:row r="107" spans="2:21">
      <x:c r="B107" s="864" t="s">
        <x:v>897</x:v>
      </x:c>
      <x:c r="C107" s="549">
        <x:v>0</x:v>
      </x:c>
      <x:c r="D107" s="875">
        <x:f t="shared" ref="D107:D112" si="20">+C107/$E$38</x:f>
        <x:v>0</x:v>
      </x:c>
      <x:c r="E107" s="866"/>
      <x:c r="F107" s="875">
        <x:f t="shared" si="15"/>
        <x:v>0</x:v>
      </x:c>
      <x:c r="G107" s="867"/>
      <x:c r="H107" s="875">
        <x:f t="shared" si="16"/>
        <x:v>0</x:v>
      </x:c>
      <x:c r="I107" s="875">
        <x:f t="shared" si="18"/>
        <x:v>0</x:v>
      </x:c>
      <x:c r="J107" s="875">
        <x:f t="shared" si="17"/>
        <x:v>0</x:v>
      </x:c>
      <x:c r="K107" s="872"/>
      <x:c r="L107" s="879"/>
      <x:c r="M107" s="879"/>
    </x:row>
    <x:row r="108" spans="2:21">
      <x:c r="B108" s="864" t="s">
        <x:v>898</x:v>
      </x:c>
      <x:c r="C108" s="549">
        <x:v>0</x:v>
      </x:c>
      <x:c r="D108" s="875">
        <x:f t="shared" si="20"/>
        <x:v>0</x:v>
      </x:c>
      <x:c r="E108" s="866"/>
      <x:c r="F108" s="875">
        <x:f t="shared" si="15"/>
        <x:v>0</x:v>
      </x:c>
      <x:c r="G108" s="867"/>
      <x:c r="H108" s="875">
        <x:f t="shared" si="16"/>
        <x:v>0</x:v>
      </x:c>
      <x:c r="I108" s="875">
        <x:f t="shared" si="18"/>
        <x:v>0</x:v>
      </x:c>
      <x:c r="J108" s="875">
        <x:f t="shared" si="17"/>
        <x:v>0</x:v>
      </x:c>
      <x:c r="K108" s="872"/>
      <x:c r="L108" s="879"/>
      <x:c r="M108" s="879"/>
    </x:row>
    <x:row r="109" spans="2:21">
      <x:c r="B109" s="864" t="s">
        <x:v>899</x:v>
      </x:c>
      <x:c r="C109" s="549">
        <x:v>0</x:v>
      </x:c>
      <x:c r="D109" s="875">
        <x:f t="shared" si="20"/>
        <x:v>0</x:v>
      </x:c>
      <x:c r="E109" s="866"/>
      <x:c r="F109" s="875">
        <x:f t="shared" si="15"/>
        <x:v>0</x:v>
      </x:c>
      <x:c r="G109" s="867"/>
      <x:c r="H109" s="875">
        <x:f t="shared" si="16"/>
        <x:v>0</x:v>
      </x:c>
      <x:c r="I109" s="875">
        <x:f t="shared" si="18"/>
        <x:v>0</x:v>
      </x:c>
      <x:c r="J109" s="875">
        <x:f t="shared" si="17"/>
        <x:v>0</x:v>
      </x:c>
      <x:c r="K109" s="872"/>
      <x:c r="L109" s="879"/>
      <x:c r="M109" s="879"/>
    </x:row>
    <x:row r="110" spans="2:21">
      <x:c r="B110" s="864" t="s">
        <x:v>900</x:v>
      </x:c>
      <x:c r="C110" s="549">
        <x:v>0</x:v>
      </x:c>
      <x:c r="D110" s="875">
        <x:f t="shared" si="20"/>
        <x:v>0</x:v>
      </x:c>
      <x:c r="E110" s="866"/>
      <x:c r="F110" s="875">
        <x:f t="shared" si="15"/>
        <x:v>0</x:v>
      </x:c>
      <x:c r="G110" s="867"/>
      <x:c r="H110" s="875">
        <x:f t="shared" si="16"/>
        <x:v>0</x:v>
      </x:c>
      <x:c r="I110" s="875">
        <x:f t="shared" si="18"/>
        <x:v>0</x:v>
      </x:c>
      <x:c r="J110" s="875">
        <x:f t="shared" si="17"/>
        <x:v>0</x:v>
      </x:c>
      <x:c r="K110" s="872"/>
      <x:c r="L110" s="879"/>
      <x:c r="M110" s="879"/>
    </x:row>
    <x:row r="111" spans="2:21">
      <x:c r="B111" s="864" t="s">
        <x:v>901</x:v>
      </x:c>
      <x:c r="C111" s="549">
        <x:v>0</x:v>
      </x:c>
      <x:c r="D111" s="875">
        <x:f t="shared" si="20"/>
        <x:v>0</x:v>
      </x:c>
      <x:c r="E111" s="866"/>
      <x:c r="F111" s="875">
        <x:f t="shared" si="15"/>
        <x:v>0</x:v>
      </x:c>
      <x:c r="G111" s="867"/>
      <x:c r="H111" s="875">
        <x:f t="shared" si="16"/>
        <x:v>0</x:v>
      </x:c>
      <x:c r="I111" s="875">
        <x:f t="shared" si="18"/>
        <x:v>0</x:v>
      </x:c>
      <x:c r="J111" s="875">
        <x:f t="shared" si="17"/>
        <x:v>0</x:v>
      </x:c>
      <x:c r="K111" s="872"/>
      <x:c r="L111" s="879"/>
      <x:c r="M111" s="879"/>
    </x:row>
    <x:row r="112" spans="2:21">
      <x:c r="B112" s="864" t="s">
        <x:v>902</x:v>
      </x:c>
      <x:c r="C112" s="549">
        <x:v>0</x:v>
      </x:c>
      <x:c r="D112" s="875">
        <x:f t="shared" si="20"/>
        <x:v>0</x:v>
      </x:c>
      <x:c r="E112" s="866"/>
      <x:c r="F112" s="875">
        <x:f t="shared" si="15"/>
        <x:v>0</x:v>
      </x:c>
      <x:c r="G112" s="867"/>
      <x:c r="H112" s="875">
        <x:f t="shared" si="16"/>
        <x:v>0</x:v>
      </x:c>
      <x:c r="I112" s="875">
        <x:f t="shared" si="18"/>
        <x:v>0</x:v>
      </x:c>
      <x:c r="J112" s="875">
        <x:f t="shared" si="17"/>
        <x:v>0</x:v>
      </x:c>
      <x:c r="K112" s="872"/>
      <x:c r="L112" s="879"/>
      <x:c r="M112" s="879"/>
    </x:row>
    <x:row r="113" spans="2:13">
      <x:c r="B113" s="864" t="s">
        <x:v>903</x:v>
      </x:c>
      <x:c r="C113" s="549">
        <x:v>0</x:v>
      </x:c>
      <x:c r="D113" s="865">
        <x:f>+C113/$C$38</x:f>
        <x:v>0</x:v>
      </x:c>
      <x:c r="E113" s="866">
        <x:v>23674.545126262627</x:v>
      </x:c>
      <x:c r="F113" s="875">
        <x:f t="shared" si="15"/>
        <x:v>1.1357961023373939E-3</x:v>
      </x:c>
      <x:c r="G113" s="867"/>
      <x:c r="H113" s="875">
        <x:f t="shared" si="16"/>
        <x:v>0</x:v>
      </x:c>
      <x:c r="I113" s="875">
        <x:f t="shared" si="18"/>
        <x:v>0</x:v>
      </x:c>
      <x:c r="J113" s="875">
        <x:f t="shared" si="17"/>
        <x:v>0</x:v>
      </x:c>
      <x:c r="K113" s="872"/>
      <x:c r="L113" s="879"/>
      <x:c r="M113" s="879"/>
    </x:row>
    <x:row r="114" spans="2:13">
      <x:c r="B114" s="864" t="s">
        <x:v>904</x:v>
      </x:c>
      <x:c r="C114" s="549">
        <x:v>0</x:v>
      </x:c>
      <x:c r="D114" s="875">
        <x:f>+C114/$E$38</x:f>
        <x:v>0</x:v>
      </x:c>
      <x:c r="E114" s="866"/>
      <x:c r="F114" s="875">
        <x:f t="shared" si="15"/>
        <x:v>0</x:v>
      </x:c>
      <x:c r="G114" s="867"/>
      <x:c r="H114" s="875">
        <x:f t="shared" si="16"/>
        <x:v>0</x:v>
      </x:c>
      <x:c r="I114" s="875">
        <x:f t="shared" si="18"/>
        <x:v>0</x:v>
      </x:c>
      <x:c r="J114" s="875">
        <x:f t="shared" si="17"/>
        <x:v>0</x:v>
      </x:c>
      <x:c r="K114" s="872"/>
      <x:c r="L114" s="879"/>
      <x:c r="M114" s="879"/>
    </x:row>
    <x:row r="115" spans="2:13">
      <x:c r="B115" s="864" t="s">
        <x:v>905</x:v>
      </x:c>
      <x:c r="C115" s="549">
        <x:v>210655.21</x:v>
      </x:c>
      <x:c r="D115" s="865">
        <x:f>+C115/$C$38</x:f>
        <x:v>1.0472973014795032E-2</x:v>
      </x:c>
      <x:c r="E115" s="866">
        <x:v>29710.8327733388</x:v>
      </x:c>
      <x:c r="F115" s="865">
        <x:f t="shared" si="15"/>
        <x:v>1.4253895008830323E-3</x:v>
      </x:c>
      <x:c r="G115" s="867">
        <x:v>18281.48</x:v>
      </x:c>
      <x:c r="H115" s="865">
        <x:f t="shared" si="16"/>
        <x:v>1.2101980637016336E-3</x:v>
      </x:c>
      <x:c r="I115" s="865">
        <x:f t="shared" si="18"/>
        <x:v>8.6783896776158539E-2</x:v>
      </x:c>
      <x:c r="J115" s="865">
        <x:f t="shared" si="17"/>
        <x:v>0.61531361774567961</x:v>
      </x:c>
      <x:c r="K115" s="872"/>
      <x:c r="L115" s="879"/>
      <x:c r="M115" s="879"/>
    </x:row>
    <x:row r="116" spans="2:13">
      <x:c r="B116" s="864" t="s">
        <x:v>906</x:v>
      </x:c>
      <x:c r="C116" s="549">
        <x:v>31251.33</x:v>
      </x:c>
      <x:c r="D116" s="865">
        <x:f>+C116/$E$38</x:f>
        <x:v>1.4992954930096727E-3</x:v>
      </x:c>
      <x:c r="E116" s="866">
        <x:v>27853.905725005123</x:v>
      </x:c>
      <x:c r="F116" s="865">
        <x:f t="shared" si="15"/>
        <x:v>1.3363026570778426E-3</x:v>
      </x:c>
      <x:c r="G116" s="867">
        <x:v>36783.19</x:v>
      </x:c>
      <x:c r="H116" s="865">
        <x:f t="shared" si="16"/>
        <x:v>2.4349749207815395E-3</x:v>
      </x:c>
      <x:c r="I116" s="865">
        <x:f t="shared" si="18"/>
        <x:v>1.17701198636986</x:v>
      </x:c>
      <x:c r="J116" s="865">
        <x:f t="shared" si="17"/>
        <x:v>1.3205756622841889</x:v>
      </x:c>
      <x:c r="K116" s="879" t="s">
        <x:v>1111</x:v>
      </x:c>
      <x:c r="L116" s="879"/>
      <x:c r="M116" s="876"/>
    </x:row>
    <x:row r="117" spans="2:13">
      <x:c r="B117" s="864" t="s">
        <x:v>907</x:v>
      </x:c>
      <x:c r="C117" s="549">
        <x:v>0</x:v>
      </x:c>
      <x:c r="D117" s="865">
        <x:f>+C117/$C$38</x:f>
        <x:v>0</x:v>
      </x:c>
      <x:c r="E117" s="866"/>
      <x:c r="F117" s="865">
        <x:f t="shared" si="15"/>
        <x:v>0</x:v>
      </x:c>
      <x:c r="G117" s="867">
        <x:v>30265.49</x:v>
      </x:c>
      <x:c r="H117" s="865">
        <x:f t="shared" si="16"/>
        <x:v>2.0035159842081256E-3</x:v>
      </x:c>
      <x:c r="I117" s="865">
        <x:f t="shared" si="18"/>
        <x:v>0</x:v>
      </x:c>
      <x:c r="J117" s="865">
        <x:f t="shared" si="17"/>
        <x:v>0</x:v>
      </x:c>
      <x:c r="K117" s="854"/>
      <x:c r="M117" s="879"/>
    </x:row>
    <x:row r="118" spans="2:13">
      <x:c r="B118" s="864" t="s">
        <x:v>908</x:v>
      </x:c>
      <x:c r="C118" s="549">
        <x:v>0</x:v>
      </x:c>
      <x:c r="D118" s="865">
        <x:f>+C118/$E$38</x:f>
        <x:v>0</x:v>
      </x:c>
      <x:c r="E118" s="866"/>
      <x:c r="F118" s="865">
        <x:f t="shared" si="15"/>
        <x:v>0</x:v>
      </x:c>
      <x:c r="G118" s="867"/>
      <x:c r="H118" s="865">
        <x:f t="shared" si="16"/>
        <x:v>0</x:v>
      </x:c>
      <x:c r="I118" s="865">
        <x:f t="shared" si="18"/>
        <x:v>0</x:v>
      </x:c>
      <x:c r="J118" s="865">
        <x:f t="shared" si="17"/>
        <x:v>0</x:v>
      </x:c>
      <x:c r="K118" s="872"/>
    </x:row>
    <x:row r="119" spans="2:13">
      <x:c r="B119" s="864" t="s">
        <x:v>909</x:v>
      </x:c>
      <x:c r="C119" s="549">
        <x:v>0</x:v>
      </x:c>
      <x:c r="D119" s="865">
        <x:f>+C119/$E$38</x:f>
        <x:v>0</x:v>
      </x:c>
      <x:c r="E119" s="866"/>
      <x:c r="F119" s="865">
        <x:f t="shared" si="15"/>
        <x:v>0</x:v>
      </x:c>
      <x:c r="G119" s="867"/>
      <x:c r="H119" s="865">
        <x:f t="shared" si="16"/>
        <x:v>0</x:v>
      </x:c>
      <x:c r="I119" s="865">
        <x:f t="shared" si="18"/>
        <x:v>0</x:v>
      </x:c>
      <x:c r="J119" s="865">
        <x:f t="shared" si="17"/>
        <x:v>0</x:v>
      </x:c>
      <x:c r="K119" s="872"/>
    </x:row>
    <x:row r="120" spans="2:13">
      <x:c r="B120" s="864" t="s">
        <x:v>910</x:v>
      </x:c>
      <x:c r="C120" s="549">
        <x:v>0</x:v>
      </x:c>
      <x:c r="D120" s="865">
        <x:f>+C120/$E$38</x:f>
        <x:v>0</x:v>
      </x:c>
      <x:c r="E120" s="866"/>
      <x:c r="F120" s="865">
        <x:f t="shared" si="15"/>
        <x:v>0</x:v>
      </x:c>
      <x:c r="G120" s="867"/>
      <x:c r="H120" s="865">
        <x:f t="shared" si="16"/>
        <x:v>0</x:v>
      </x:c>
      <x:c r="I120" s="865">
        <x:f t="shared" si="18"/>
        <x:v>0</x:v>
      </x:c>
      <x:c r="J120" s="865">
        <x:f t="shared" si="17"/>
        <x:v>0</x:v>
      </x:c>
      <x:c r="K120" s="872"/>
    </x:row>
    <x:row r="121" spans="2:13">
      <x:c r="B121" s="864" t="s">
        <x:v>911</x:v>
      </x:c>
      <x:c r="C121" s="549">
        <x:v>0</x:v>
      </x:c>
      <x:c r="D121" s="865">
        <x:f>+C121/$C$38</x:f>
        <x:v>0</x:v>
      </x:c>
      <x:c r="E121" s="866"/>
      <x:c r="F121" s="865">
        <x:f t="shared" si="15"/>
        <x:v>0</x:v>
      </x:c>
      <x:c r="G121" s="867"/>
      <x:c r="H121" s="865">
        <x:f t="shared" si="16"/>
        <x:v>0</x:v>
      </x:c>
      <x:c r="I121" s="865">
        <x:f t="shared" si="18"/>
        <x:v>0</x:v>
      </x:c>
      <x:c r="J121" s="865">
        <x:f t="shared" si="17"/>
        <x:v>0</x:v>
      </x:c>
      <x:c r="K121" s="872"/>
    </x:row>
    <x:row r="122" spans="2:13">
      <x:c r="B122" s="864" t="s">
        <x:v>912</x:v>
      </x:c>
      <x:c r="C122" s="549">
        <x:v>0</x:v>
      </x:c>
      <x:c r="D122" s="865">
        <x:f>+C122/$E$38</x:f>
        <x:v>0</x:v>
      </x:c>
      <x:c r="E122" s="866"/>
      <x:c r="F122" s="865">
        <x:f t="shared" si="15"/>
        <x:v>0</x:v>
      </x:c>
      <x:c r="G122" s="867"/>
      <x:c r="H122" s="865">
        <x:f t="shared" si="16"/>
        <x:v>0</x:v>
      </x:c>
      <x:c r="I122" s="865">
        <x:f t="shared" si="18"/>
        <x:v>0</x:v>
      </x:c>
      <x:c r="J122" s="865">
        <x:f t="shared" si="17"/>
        <x:v>0</x:v>
      </x:c>
      <x:c r="K122" s="872"/>
      <x:c r="L122" s="878"/>
    </x:row>
    <x:row r="123" spans="2:13">
      <x:c r="B123" s="864" t="s">
        <x:v>913</x:v>
      </x:c>
      <x:c r="C123" s="549">
        <x:v>0</x:v>
      </x:c>
      <x:c r="D123" s="865">
        <x:f>+C123/$C$38</x:f>
        <x:v>0</x:v>
      </x:c>
      <x:c r="E123" s="866"/>
      <x:c r="F123" s="865">
        <x:f t="shared" si="15"/>
        <x:v>0</x:v>
      </x:c>
      <x:c r="G123" s="867"/>
      <x:c r="H123" s="865">
        <x:f t="shared" si="16"/>
        <x:v>0</x:v>
      </x:c>
      <x:c r="I123" s="865">
        <x:f t="shared" si="18"/>
        <x:v>0</x:v>
      </x:c>
      <x:c r="J123" s="865">
        <x:f t="shared" si="17"/>
        <x:v>0</x:v>
      </x:c>
      <x:c r="K123" s="872"/>
    </x:row>
    <x:row r="124" spans="2:13" ht="27" customHeight="1">
      <x:c r="B124" s="860" t="s">
        <x:v>914</x:v>
      </x:c>
      <x:c r="C124" s="861">
        <x:v>2898420.56</x:v>
      </x:c>
      <x:c r="D124" s="862">
        <x:f>+C124/$C$38</x:f>
        <x:v>0.14409840758463607</x:v>
      </x:c>
      <x:c r="E124" s="861">
        <x:f>+E89+E94+E96</x:f>
        <x:v>2457692.791119596</x:v>
      </x:c>
      <x:c r="F124" s="862">
        <x:f t="shared" si="15"/>
        <x:v>0.11790882899793298</x:v>
      </x:c>
      <x:c r="G124" s="861">
        <x:f>+G89+G94+G96</x:f>
        <x:v>711067.79000000027</x:v>
      </x:c>
      <x:c r="H124" s="862">
        <x:f t="shared" si="16"/>
        <x:v>4.7071290870246842E-2</x:v>
      </x:c>
      <x:c r="I124" s="862">
        <x:f t="shared" si="18"/>
        <x:v>0.24532940450850246</x:v>
      </x:c>
      <x:c r="J124" s="862">
        <x:f t="shared" si="17"/>
        <x:v>0.28932330052368954</x:v>
      </x:c>
      <x:c r="K124" s="863"/>
    </x:row>
    <x:row r="125" spans="2:13" ht="22.5" customHeight="1">
      <x:c r="B125" s="864" t="s">
        <x:v>915</x:v>
      </x:c>
      <x:c r="C125" s="549"/>
      <x:c r="D125" s="868"/>
      <x:c r="E125" s="549"/>
      <x:c r="F125" s="868"/>
      <x:c r="G125" s="867">
        <x:v>632515.32999999996</x:v>
      </x:c>
      <x:c r="H125" s="865"/>
      <x:c r="I125" s="865">
        <x:f t="shared" si="18"/>
        <x:v>0</x:v>
      </x:c>
      <x:c r="J125" s="865">
        <x:f t="shared" si="17"/>
        <x:v>0</x:v>
      </x:c>
      <x:c r="K125" s="868"/>
    </x:row>
    <x:row r="126" spans="2:13" ht="22.5" customHeight="1">
      <x:c r="B126" s="864" t="s">
        <x:v>916</x:v>
      </x:c>
      <x:c r="C126" s="549"/>
      <x:c r="D126" s="868"/>
      <x:c r="E126" s="549"/>
      <x:c r="F126" s="868"/>
      <x:c r="G126" s="867">
        <x:v>756382.91</x:v>
      </x:c>
      <x:c r="H126" s="865"/>
      <x:c r="I126" s="865">
        <x:f t="shared" si="18"/>
        <x:v>0</x:v>
      </x:c>
      <x:c r="J126" s="865">
        <x:f t="shared" si="17"/>
        <x:v>0</x:v>
      </x:c>
      <x:c r="K126" s="868"/>
    </x:row>
    <x:row r="127" spans="2:13" ht="22.5" customHeight="1">
      <x:c r="B127" s="864" t="s">
        <x:v>917</x:v>
      </x:c>
      <x:c r="C127" s="549">
        <x:v>0</x:v>
      </x:c>
      <x:c r="D127" s="868"/>
      <x:c r="E127" s="549"/>
      <x:c r="F127" s="868"/>
      <x:c r="G127" s="867">
        <x:v>0</x:v>
      </x:c>
      <x:c r="H127" s="865"/>
      <x:c r="I127" s="865">
        <x:f t="shared" si="18"/>
        <x:v>0</x:v>
      </x:c>
      <x:c r="J127" s="865">
        <x:f t="shared" si="17"/>
        <x:v>0</x:v>
      </x:c>
      <x:c r="K127" s="868"/>
    </x:row>
    <x:row r="128" spans="2:13" ht="28.5" customHeight="1">
      <x:c r="B128" s="860" t="s">
        <x:v>918</x:v>
      </x:c>
      <x:c r="C128" s="861">
        <x:v>2898420.56</x:v>
      </x:c>
      <x:c r="D128" s="881"/>
      <x:c r="E128" s="861">
        <x:f>+E124+E125-E126-E127</x:f>
        <x:v>2457692.791119596</x:v>
      </x:c>
      <x:c r="F128" s="881"/>
      <x:c r="G128" s="861">
        <x:f>+G124+G125-G126-G127</x:f>
        <x:v>587200.21000000008</x:v>
      </x:c>
      <x:c r="H128" s="862"/>
      <x:c r="I128" s="862">
        <x:f t="shared" si="18"/>
        <x:v>0.20259317026097831</x:v>
      </x:c>
      <x:c r="J128" s="862">
        <x:f t="shared" si="17"/>
        <x:v>0.23892335613374299</x:v>
      </x:c>
      <x:c r="K128" s="863"/>
    </x:row>
  </x:sheetData>
  <x:mergeCells count="1">
    <x:mergeCell ref="B1:F1"/>
  </x:mergeCells>
  <x:phoneticPr fontId="18" type="noConversion"/>
  <x:pageMargins left="0.19685039370078741" right="0.15748031496062992" top="0.43307086614173229" bottom="0.42" header="0.31496062992125984" footer="0.31496062992125984"/>
  <x:pageSetup paperSize="9" scale="65" orientation="landscape" r:id="rId1"/>
  <x:drawing r:id="rId2"/>
</x:worksheet>
</file>

<file path=xl/worksheets/sheet1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E8C411A-8BDB-42EF-8DB3-E4C56D039A34}" mc:Ignorable="x14ac xr xr2 xr3">
  <x:dimension ref="A1:Q131"/>
  <x:sheetViews>
    <x:sheetView showGridLines="0" showZeros="0" zoomScale="55" zoomScaleNormal="55" workbookViewId="0">
      <x:pane xSplit="2" ySplit="2" topLeftCell="C3" activePane="bottomRight" state="frozen"/>
      <x:selection activeCell="W16" sqref="W16"/>
      <x:selection pane="topRight" activeCell="W16" sqref="W16"/>
      <x:selection pane="bottomLeft" activeCell="W16" sqref="W16"/>
      <x:selection pane="bottomRight" activeCell="F127" sqref="F127:F128"/>
    </x:sheetView>
  </x:sheetViews>
  <x:sheetFormatPr defaultColWidth="9" defaultRowHeight="17.25"/>
  <x:cols>
    <x:col min="1" max="1" width="2.375" style="854" customWidth="1"/>
    <x:col min="2" max="2" width="25" style="882" customWidth="1"/>
    <x:col min="3" max="3" width="21.625" style="883" customWidth="1"/>
    <x:col min="4" max="4" width="16.25" style="854" customWidth="1"/>
    <x:col min="5" max="6" width="17.125" style="890" bestFit="1" customWidth="1"/>
    <x:col min="7" max="7" width="17.125" style="836" bestFit="1" customWidth="1"/>
    <x:col min="8" max="8" width="16.75" style="836" bestFit="1" customWidth="1"/>
    <x:col min="9" max="9" width="18.125" style="891" bestFit="1" customWidth="1"/>
    <x:col min="10" max="10" width="16.75" style="852" bestFit="1" customWidth="1"/>
    <x:col min="11" max="15" width="18.125" style="852" bestFit="1" customWidth="1"/>
    <x:col min="16" max="16" width="16.25" style="854" customWidth="1"/>
    <x:col min="17" max="17" width="15.625" style="854" bestFit="1" customWidth="1"/>
    <x:col min="18" max="257" width="9" style="854"/>
    <x:col min="258" max="258" width="2.375" style="854" customWidth="1"/>
    <x:col min="259" max="259" width="25" style="854" customWidth="1"/>
    <x:col min="260" max="260" width="21.625" style="854" customWidth="1"/>
    <x:col min="261" max="263" width="17.125" style="854" bestFit="1" customWidth="1"/>
    <x:col min="264" max="264" width="16.75" style="854" bestFit="1" customWidth="1"/>
    <x:col min="265" max="265" width="18.125" style="854" bestFit="1" customWidth="1"/>
    <x:col min="266" max="266" width="16.75" style="854" bestFit="1" customWidth="1"/>
    <x:col min="267" max="271" width="18.125" style="854" bestFit="1" customWidth="1"/>
    <x:col min="272" max="272" width="16.25" style="854" customWidth="1"/>
    <x:col min="273" max="273" width="15.625" style="854" bestFit="1" customWidth="1"/>
    <x:col min="274" max="513" width="9" style="854"/>
    <x:col min="514" max="514" width="2.375" style="854" customWidth="1"/>
    <x:col min="515" max="515" width="25" style="854" customWidth="1"/>
    <x:col min="516" max="516" width="21.625" style="854" customWidth="1"/>
    <x:col min="517" max="519" width="17.125" style="854" bestFit="1" customWidth="1"/>
    <x:col min="520" max="520" width="16.75" style="854" bestFit="1" customWidth="1"/>
    <x:col min="521" max="521" width="18.125" style="854" bestFit="1" customWidth="1"/>
    <x:col min="522" max="522" width="16.75" style="854" bestFit="1" customWidth="1"/>
    <x:col min="523" max="527" width="18.125" style="854" bestFit="1" customWidth="1"/>
    <x:col min="528" max="528" width="16.25" style="854" customWidth="1"/>
    <x:col min="529" max="529" width="15.625" style="854" bestFit="1" customWidth="1"/>
    <x:col min="530" max="769" width="9" style="854"/>
    <x:col min="770" max="770" width="2.375" style="854" customWidth="1"/>
    <x:col min="771" max="771" width="25" style="854" customWidth="1"/>
    <x:col min="772" max="772" width="21.625" style="854" customWidth="1"/>
    <x:col min="773" max="775" width="17.125" style="854" bestFit="1" customWidth="1"/>
    <x:col min="776" max="776" width="16.75" style="854" bestFit="1" customWidth="1"/>
    <x:col min="777" max="777" width="18.125" style="854" bestFit="1" customWidth="1"/>
    <x:col min="778" max="778" width="16.75" style="854" bestFit="1" customWidth="1"/>
    <x:col min="779" max="783" width="18.125" style="854" bestFit="1" customWidth="1"/>
    <x:col min="784" max="784" width="16.25" style="854" customWidth="1"/>
    <x:col min="785" max="785" width="15.625" style="854" bestFit="1" customWidth="1"/>
    <x:col min="786" max="1025" width="9" style="854"/>
    <x:col min="1026" max="1026" width="2.375" style="854" customWidth="1"/>
    <x:col min="1027" max="1027" width="25" style="854" customWidth="1"/>
    <x:col min="1028" max="1028" width="21.625" style="854" customWidth="1"/>
    <x:col min="1029" max="1031" width="17.125" style="854" bestFit="1" customWidth="1"/>
    <x:col min="1032" max="1032" width="16.75" style="854" bestFit="1" customWidth="1"/>
    <x:col min="1033" max="1033" width="18.125" style="854" bestFit="1" customWidth="1"/>
    <x:col min="1034" max="1034" width="16.75" style="854" bestFit="1" customWidth="1"/>
    <x:col min="1035" max="1039" width="18.125" style="854" bestFit="1" customWidth="1"/>
    <x:col min="1040" max="1040" width="16.25" style="854" customWidth="1"/>
    <x:col min="1041" max="1041" width="15.625" style="854" bestFit="1" customWidth="1"/>
    <x:col min="1042" max="1281" width="9" style="854"/>
    <x:col min="1282" max="1282" width="2.375" style="854" customWidth="1"/>
    <x:col min="1283" max="1283" width="25" style="854" customWidth="1"/>
    <x:col min="1284" max="1284" width="21.625" style="854" customWidth="1"/>
    <x:col min="1285" max="1287" width="17.125" style="854" bestFit="1" customWidth="1"/>
    <x:col min="1288" max="1288" width="16.75" style="854" bestFit="1" customWidth="1"/>
    <x:col min="1289" max="1289" width="18.125" style="854" bestFit="1" customWidth="1"/>
    <x:col min="1290" max="1290" width="16.75" style="854" bestFit="1" customWidth="1"/>
    <x:col min="1291" max="1295" width="18.125" style="854" bestFit="1" customWidth="1"/>
    <x:col min="1296" max="1296" width="16.25" style="854" customWidth="1"/>
    <x:col min="1297" max="1297" width="15.625" style="854" bestFit="1" customWidth="1"/>
    <x:col min="1298" max="1537" width="9" style="854"/>
    <x:col min="1538" max="1538" width="2.375" style="854" customWidth="1"/>
    <x:col min="1539" max="1539" width="25" style="854" customWidth="1"/>
    <x:col min="1540" max="1540" width="21.625" style="854" customWidth="1"/>
    <x:col min="1541" max="1543" width="17.125" style="854" bestFit="1" customWidth="1"/>
    <x:col min="1544" max="1544" width="16.75" style="854" bestFit="1" customWidth="1"/>
    <x:col min="1545" max="1545" width="18.125" style="854" bestFit="1" customWidth="1"/>
    <x:col min="1546" max="1546" width="16.75" style="854" bestFit="1" customWidth="1"/>
    <x:col min="1547" max="1551" width="18.125" style="854" bestFit="1" customWidth="1"/>
    <x:col min="1552" max="1552" width="16.25" style="854" customWidth="1"/>
    <x:col min="1553" max="1553" width="15.625" style="854" bestFit="1" customWidth="1"/>
    <x:col min="1554" max="1793" width="9" style="854"/>
    <x:col min="1794" max="1794" width="2.375" style="854" customWidth="1"/>
    <x:col min="1795" max="1795" width="25" style="854" customWidth="1"/>
    <x:col min="1796" max="1796" width="21.625" style="854" customWidth="1"/>
    <x:col min="1797" max="1799" width="17.125" style="854" bestFit="1" customWidth="1"/>
    <x:col min="1800" max="1800" width="16.75" style="854" bestFit="1" customWidth="1"/>
    <x:col min="1801" max="1801" width="18.125" style="854" bestFit="1" customWidth="1"/>
    <x:col min="1802" max="1802" width="16.75" style="854" bestFit="1" customWidth="1"/>
    <x:col min="1803" max="1807" width="18.125" style="854" bestFit="1" customWidth="1"/>
    <x:col min="1808" max="1808" width="16.25" style="854" customWidth="1"/>
    <x:col min="1809" max="1809" width="15.625" style="854" bestFit="1" customWidth="1"/>
    <x:col min="1810" max="2049" width="9" style="854"/>
    <x:col min="2050" max="2050" width="2.375" style="854" customWidth="1"/>
    <x:col min="2051" max="2051" width="25" style="854" customWidth="1"/>
    <x:col min="2052" max="2052" width="21.625" style="854" customWidth="1"/>
    <x:col min="2053" max="2055" width="17.125" style="854" bestFit="1" customWidth="1"/>
    <x:col min="2056" max="2056" width="16.75" style="854" bestFit="1" customWidth="1"/>
    <x:col min="2057" max="2057" width="18.125" style="854" bestFit="1" customWidth="1"/>
    <x:col min="2058" max="2058" width="16.75" style="854" bestFit="1" customWidth="1"/>
    <x:col min="2059" max="2063" width="18.125" style="854" bestFit="1" customWidth="1"/>
    <x:col min="2064" max="2064" width="16.25" style="854" customWidth="1"/>
    <x:col min="2065" max="2065" width="15.625" style="854" bestFit="1" customWidth="1"/>
    <x:col min="2066" max="2305" width="9" style="854"/>
    <x:col min="2306" max="2306" width="2.375" style="854" customWidth="1"/>
    <x:col min="2307" max="2307" width="25" style="854" customWidth="1"/>
    <x:col min="2308" max="2308" width="21.625" style="854" customWidth="1"/>
    <x:col min="2309" max="2311" width="17.125" style="854" bestFit="1" customWidth="1"/>
    <x:col min="2312" max="2312" width="16.75" style="854" bestFit="1" customWidth="1"/>
    <x:col min="2313" max="2313" width="18.125" style="854" bestFit="1" customWidth="1"/>
    <x:col min="2314" max="2314" width="16.75" style="854" bestFit="1" customWidth="1"/>
    <x:col min="2315" max="2319" width="18.125" style="854" bestFit="1" customWidth="1"/>
    <x:col min="2320" max="2320" width="16.25" style="854" customWidth="1"/>
    <x:col min="2321" max="2321" width="15.625" style="854" bestFit="1" customWidth="1"/>
    <x:col min="2322" max="2561" width="9" style="854"/>
    <x:col min="2562" max="2562" width="2.375" style="854" customWidth="1"/>
    <x:col min="2563" max="2563" width="25" style="854" customWidth="1"/>
    <x:col min="2564" max="2564" width="21.625" style="854" customWidth="1"/>
    <x:col min="2565" max="2567" width="17.125" style="854" bestFit="1" customWidth="1"/>
    <x:col min="2568" max="2568" width="16.75" style="854" bestFit="1" customWidth="1"/>
    <x:col min="2569" max="2569" width="18.125" style="854" bestFit="1" customWidth="1"/>
    <x:col min="2570" max="2570" width="16.75" style="854" bestFit="1" customWidth="1"/>
    <x:col min="2571" max="2575" width="18.125" style="854" bestFit="1" customWidth="1"/>
    <x:col min="2576" max="2576" width="16.25" style="854" customWidth="1"/>
    <x:col min="2577" max="2577" width="15.625" style="854" bestFit="1" customWidth="1"/>
    <x:col min="2578" max="2817" width="9" style="854"/>
    <x:col min="2818" max="2818" width="2.375" style="854" customWidth="1"/>
    <x:col min="2819" max="2819" width="25" style="854" customWidth="1"/>
    <x:col min="2820" max="2820" width="21.625" style="854" customWidth="1"/>
    <x:col min="2821" max="2823" width="17.125" style="854" bestFit="1" customWidth="1"/>
    <x:col min="2824" max="2824" width="16.75" style="854" bestFit="1" customWidth="1"/>
    <x:col min="2825" max="2825" width="18.125" style="854" bestFit="1" customWidth="1"/>
    <x:col min="2826" max="2826" width="16.75" style="854" bestFit="1" customWidth="1"/>
    <x:col min="2827" max="2831" width="18.125" style="854" bestFit="1" customWidth="1"/>
    <x:col min="2832" max="2832" width="16.25" style="854" customWidth="1"/>
    <x:col min="2833" max="2833" width="15.625" style="854" bestFit="1" customWidth="1"/>
    <x:col min="2834" max="3073" width="9" style="854"/>
    <x:col min="3074" max="3074" width="2.375" style="854" customWidth="1"/>
    <x:col min="3075" max="3075" width="25" style="854" customWidth="1"/>
    <x:col min="3076" max="3076" width="21.625" style="854" customWidth="1"/>
    <x:col min="3077" max="3079" width="17.125" style="854" bestFit="1" customWidth="1"/>
    <x:col min="3080" max="3080" width="16.75" style="854" bestFit="1" customWidth="1"/>
    <x:col min="3081" max="3081" width="18.125" style="854" bestFit="1" customWidth="1"/>
    <x:col min="3082" max="3082" width="16.75" style="854" bestFit="1" customWidth="1"/>
    <x:col min="3083" max="3087" width="18.125" style="854" bestFit="1" customWidth="1"/>
    <x:col min="3088" max="3088" width="16.25" style="854" customWidth="1"/>
    <x:col min="3089" max="3089" width="15.625" style="854" bestFit="1" customWidth="1"/>
    <x:col min="3090" max="3329" width="9" style="854"/>
    <x:col min="3330" max="3330" width="2.375" style="854" customWidth="1"/>
    <x:col min="3331" max="3331" width="25" style="854" customWidth="1"/>
    <x:col min="3332" max="3332" width="21.625" style="854" customWidth="1"/>
    <x:col min="3333" max="3335" width="17.125" style="854" bestFit="1" customWidth="1"/>
    <x:col min="3336" max="3336" width="16.75" style="854" bestFit="1" customWidth="1"/>
    <x:col min="3337" max="3337" width="18.125" style="854" bestFit="1" customWidth="1"/>
    <x:col min="3338" max="3338" width="16.75" style="854" bestFit="1" customWidth="1"/>
    <x:col min="3339" max="3343" width="18.125" style="854" bestFit="1" customWidth="1"/>
    <x:col min="3344" max="3344" width="16.25" style="854" customWidth="1"/>
    <x:col min="3345" max="3345" width="15.625" style="854" bestFit="1" customWidth="1"/>
    <x:col min="3346" max="3585" width="9" style="854"/>
    <x:col min="3586" max="3586" width="2.375" style="854" customWidth="1"/>
    <x:col min="3587" max="3587" width="25" style="854" customWidth="1"/>
    <x:col min="3588" max="3588" width="21.625" style="854" customWidth="1"/>
    <x:col min="3589" max="3591" width="17.125" style="854" bestFit="1" customWidth="1"/>
    <x:col min="3592" max="3592" width="16.75" style="854" bestFit="1" customWidth="1"/>
    <x:col min="3593" max="3593" width="18.125" style="854" bestFit="1" customWidth="1"/>
    <x:col min="3594" max="3594" width="16.75" style="854" bestFit="1" customWidth="1"/>
    <x:col min="3595" max="3599" width="18.125" style="854" bestFit="1" customWidth="1"/>
    <x:col min="3600" max="3600" width="16.25" style="854" customWidth="1"/>
    <x:col min="3601" max="3601" width="15.625" style="854" bestFit="1" customWidth="1"/>
    <x:col min="3602" max="3841" width="9" style="854"/>
    <x:col min="3842" max="3842" width="2.375" style="854" customWidth="1"/>
    <x:col min="3843" max="3843" width="25" style="854" customWidth="1"/>
    <x:col min="3844" max="3844" width="21.625" style="854" customWidth="1"/>
    <x:col min="3845" max="3847" width="17.125" style="854" bestFit="1" customWidth="1"/>
    <x:col min="3848" max="3848" width="16.75" style="854" bestFit="1" customWidth="1"/>
    <x:col min="3849" max="3849" width="18.125" style="854" bestFit="1" customWidth="1"/>
    <x:col min="3850" max="3850" width="16.75" style="854" bestFit="1" customWidth="1"/>
    <x:col min="3851" max="3855" width="18.125" style="854" bestFit="1" customWidth="1"/>
    <x:col min="3856" max="3856" width="16.25" style="854" customWidth="1"/>
    <x:col min="3857" max="3857" width="15.625" style="854" bestFit="1" customWidth="1"/>
    <x:col min="3858" max="4097" width="9" style="854"/>
    <x:col min="4098" max="4098" width="2.375" style="854" customWidth="1"/>
    <x:col min="4099" max="4099" width="25" style="854" customWidth="1"/>
    <x:col min="4100" max="4100" width="21.625" style="854" customWidth="1"/>
    <x:col min="4101" max="4103" width="17.125" style="854" bestFit="1" customWidth="1"/>
    <x:col min="4104" max="4104" width="16.75" style="854" bestFit="1" customWidth="1"/>
    <x:col min="4105" max="4105" width="18.125" style="854" bestFit="1" customWidth="1"/>
    <x:col min="4106" max="4106" width="16.75" style="854" bestFit="1" customWidth="1"/>
    <x:col min="4107" max="4111" width="18.125" style="854" bestFit="1" customWidth="1"/>
    <x:col min="4112" max="4112" width="16.25" style="854" customWidth="1"/>
    <x:col min="4113" max="4113" width="15.625" style="854" bestFit="1" customWidth="1"/>
    <x:col min="4114" max="4353" width="9" style="854"/>
    <x:col min="4354" max="4354" width="2.375" style="854" customWidth="1"/>
    <x:col min="4355" max="4355" width="25" style="854" customWidth="1"/>
    <x:col min="4356" max="4356" width="21.625" style="854" customWidth="1"/>
    <x:col min="4357" max="4359" width="17.125" style="854" bestFit="1" customWidth="1"/>
    <x:col min="4360" max="4360" width="16.75" style="854" bestFit="1" customWidth="1"/>
    <x:col min="4361" max="4361" width="18.125" style="854" bestFit="1" customWidth="1"/>
    <x:col min="4362" max="4362" width="16.75" style="854" bestFit="1" customWidth="1"/>
    <x:col min="4363" max="4367" width="18.125" style="854" bestFit="1" customWidth="1"/>
    <x:col min="4368" max="4368" width="16.25" style="854" customWidth="1"/>
    <x:col min="4369" max="4369" width="15.625" style="854" bestFit="1" customWidth="1"/>
    <x:col min="4370" max="4609" width="9" style="854"/>
    <x:col min="4610" max="4610" width="2.375" style="854" customWidth="1"/>
    <x:col min="4611" max="4611" width="25" style="854" customWidth="1"/>
    <x:col min="4612" max="4612" width="21.625" style="854" customWidth="1"/>
    <x:col min="4613" max="4615" width="17.125" style="854" bestFit="1" customWidth="1"/>
    <x:col min="4616" max="4616" width="16.75" style="854" bestFit="1" customWidth="1"/>
    <x:col min="4617" max="4617" width="18.125" style="854" bestFit="1" customWidth="1"/>
    <x:col min="4618" max="4618" width="16.75" style="854" bestFit="1" customWidth="1"/>
    <x:col min="4619" max="4623" width="18.125" style="854" bestFit="1" customWidth="1"/>
    <x:col min="4624" max="4624" width="16.25" style="854" customWidth="1"/>
    <x:col min="4625" max="4625" width="15.625" style="854" bestFit="1" customWidth="1"/>
    <x:col min="4626" max="4865" width="9" style="854"/>
    <x:col min="4866" max="4866" width="2.375" style="854" customWidth="1"/>
    <x:col min="4867" max="4867" width="25" style="854" customWidth="1"/>
    <x:col min="4868" max="4868" width="21.625" style="854" customWidth="1"/>
    <x:col min="4869" max="4871" width="17.125" style="854" bestFit="1" customWidth="1"/>
    <x:col min="4872" max="4872" width="16.75" style="854" bestFit="1" customWidth="1"/>
    <x:col min="4873" max="4873" width="18.125" style="854" bestFit="1" customWidth="1"/>
    <x:col min="4874" max="4874" width="16.75" style="854" bestFit="1" customWidth="1"/>
    <x:col min="4875" max="4879" width="18.125" style="854" bestFit="1" customWidth="1"/>
    <x:col min="4880" max="4880" width="16.25" style="854" customWidth="1"/>
    <x:col min="4881" max="4881" width="15.625" style="854" bestFit="1" customWidth="1"/>
    <x:col min="4882" max="5121" width="9" style="854"/>
    <x:col min="5122" max="5122" width="2.375" style="854" customWidth="1"/>
    <x:col min="5123" max="5123" width="25" style="854" customWidth="1"/>
    <x:col min="5124" max="5124" width="21.625" style="854" customWidth="1"/>
    <x:col min="5125" max="5127" width="17.125" style="854" bestFit="1" customWidth="1"/>
    <x:col min="5128" max="5128" width="16.75" style="854" bestFit="1" customWidth="1"/>
    <x:col min="5129" max="5129" width="18.125" style="854" bestFit="1" customWidth="1"/>
    <x:col min="5130" max="5130" width="16.75" style="854" bestFit="1" customWidth="1"/>
    <x:col min="5131" max="5135" width="18.125" style="854" bestFit="1" customWidth="1"/>
    <x:col min="5136" max="5136" width="16.25" style="854" customWidth="1"/>
    <x:col min="5137" max="5137" width="15.625" style="854" bestFit="1" customWidth="1"/>
    <x:col min="5138" max="5377" width="9" style="854"/>
    <x:col min="5378" max="5378" width="2.375" style="854" customWidth="1"/>
    <x:col min="5379" max="5379" width="25" style="854" customWidth="1"/>
    <x:col min="5380" max="5380" width="21.625" style="854" customWidth="1"/>
    <x:col min="5381" max="5383" width="17.125" style="854" bestFit="1" customWidth="1"/>
    <x:col min="5384" max="5384" width="16.75" style="854" bestFit="1" customWidth="1"/>
    <x:col min="5385" max="5385" width="18.125" style="854" bestFit="1" customWidth="1"/>
    <x:col min="5386" max="5386" width="16.75" style="854" bestFit="1" customWidth="1"/>
    <x:col min="5387" max="5391" width="18.125" style="854" bestFit="1" customWidth="1"/>
    <x:col min="5392" max="5392" width="16.25" style="854" customWidth="1"/>
    <x:col min="5393" max="5393" width="15.625" style="854" bestFit="1" customWidth="1"/>
    <x:col min="5394" max="5633" width="9" style="854"/>
    <x:col min="5634" max="5634" width="2.375" style="854" customWidth="1"/>
    <x:col min="5635" max="5635" width="25" style="854" customWidth="1"/>
    <x:col min="5636" max="5636" width="21.625" style="854" customWidth="1"/>
    <x:col min="5637" max="5639" width="17.125" style="854" bestFit="1" customWidth="1"/>
    <x:col min="5640" max="5640" width="16.75" style="854" bestFit="1" customWidth="1"/>
    <x:col min="5641" max="5641" width="18.125" style="854" bestFit="1" customWidth="1"/>
    <x:col min="5642" max="5642" width="16.75" style="854" bestFit="1" customWidth="1"/>
    <x:col min="5643" max="5647" width="18.125" style="854" bestFit="1" customWidth="1"/>
    <x:col min="5648" max="5648" width="16.25" style="854" customWidth="1"/>
    <x:col min="5649" max="5649" width="15.625" style="854" bestFit="1" customWidth="1"/>
    <x:col min="5650" max="5889" width="9" style="854"/>
    <x:col min="5890" max="5890" width="2.375" style="854" customWidth="1"/>
    <x:col min="5891" max="5891" width="25" style="854" customWidth="1"/>
    <x:col min="5892" max="5892" width="21.625" style="854" customWidth="1"/>
    <x:col min="5893" max="5895" width="17.125" style="854" bestFit="1" customWidth="1"/>
    <x:col min="5896" max="5896" width="16.75" style="854" bestFit="1" customWidth="1"/>
    <x:col min="5897" max="5897" width="18.125" style="854" bestFit="1" customWidth="1"/>
    <x:col min="5898" max="5898" width="16.75" style="854" bestFit="1" customWidth="1"/>
    <x:col min="5899" max="5903" width="18.125" style="854" bestFit="1" customWidth="1"/>
    <x:col min="5904" max="5904" width="16.25" style="854" customWidth="1"/>
    <x:col min="5905" max="5905" width="15.625" style="854" bestFit="1" customWidth="1"/>
    <x:col min="5906" max="6145" width="9" style="854"/>
    <x:col min="6146" max="6146" width="2.375" style="854" customWidth="1"/>
    <x:col min="6147" max="6147" width="25" style="854" customWidth="1"/>
    <x:col min="6148" max="6148" width="21.625" style="854" customWidth="1"/>
    <x:col min="6149" max="6151" width="17.125" style="854" bestFit="1" customWidth="1"/>
    <x:col min="6152" max="6152" width="16.75" style="854" bestFit="1" customWidth="1"/>
    <x:col min="6153" max="6153" width="18.125" style="854" bestFit="1" customWidth="1"/>
    <x:col min="6154" max="6154" width="16.75" style="854" bestFit="1" customWidth="1"/>
    <x:col min="6155" max="6159" width="18.125" style="854" bestFit="1" customWidth="1"/>
    <x:col min="6160" max="6160" width="16.25" style="854" customWidth="1"/>
    <x:col min="6161" max="6161" width="15.625" style="854" bestFit="1" customWidth="1"/>
    <x:col min="6162" max="6401" width="9" style="854"/>
    <x:col min="6402" max="6402" width="2.375" style="854" customWidth="1"/>
    <x:col min="6403" max="6403" width="25" style="854" customWidth="1"/>
    <x:col min="6404" max="6404" width="21.625" style="854" customWidth="1"/>
    <x:col min="6405" max="6407" width="17.125" style="854" bestFit="1" customWidth="1"/>
    <x:col min="6408" max="6408" width="16.75" style="854" bestFit="1" customWidth="1"/>
    <x:col min="6409" max="6409" width="18.125" style="854" bestFit="1" customWidth="1"/>
    <x:col min="6410" max="6410" width="16.75" style="854" bestFit="1" customWidth="1"/>
    <x:col min="6411" max="6415" width="18.125" style="854" bestFit="1" customWidth="1"/>
    <x:col min="6416" max="6416" width="16.25" style="854" customWidth="1"/>
    <x:col min="6417" max="6417" width="15.625" style="854" bestFit="1" customWidth="1"/>
    <x:col min="6418" max="6657" width="9" style="854"/>
    <x:col min="6658" max="6658" width="2.375" style="854" customWidth="1"/>
    <x:col min="6659" max="6659" width="25" style="854" customWidth="1"/>
    <x:col min="6660" max="6660" width="21.625" style="854" customWidth="1"/>
    <x:col min="6661" max="6663" width="17.125" style="854" bestFit="1" customWidth="1"/>
    <x:col min="6664" max="6664" width="16.75" style="854" bestFit="1" customWidth="1"/>
    <x:col min="6665" max="6665" width="18.125" style="854" bestFit="1" customWidth="1"/>
    <x:col min="6666" max="6666" width="16.75" style="854" bestFit="1" customWidth="1"/>
    <x:col min="6667" max="6671" width="18.125" style="854" bestFit="1" customWidth="1"/>
    <x:col min="6672" max="6672" width="16.25" style="854" customWidth="1"/>
    <x:col min="6673" max="6673" width="15.625" style="854" bestFit="1" customWidth="1"/>
    <x:col min="6674" max="6913" width="9" style="854"/>
    <x:col min="6914" max="6914" width="2.375" style="854" customWidth="1"/>
    <x:col min="6915" max="6915" width="25" style="854" customWidth="1"/>
    <x:col min="6916" max="6916" width="21.625" style="854" customWidth="1"/>
    <x:col min="6917" max="6919" width="17.125" style="854" bestFit="1" customWidth="1"/>
    <x:col min="6920" max="6920" width="16.75" style="854" bestFit="1" customWidth="1"/>
    <x:col min="6921" max="6921" width="18.125" style="854" bestFit="1" customWidth="1"/>
    <x:col min="6922" max="6922" width="16.75" style="854" bestFit="1" customWidth="1"/>
    <x:col min="6923" max="6927" width="18.125" style="854" bestFit="1" customWidth="1"/>
    <x:col min="6928" max="6928" width="16.25" style="854" customWidth="1"/>
    <x:col min="6929" max="6929" width="15.625" style="854" bestFit="1" customWidth="1"/>
    <x:col min="6930" max="7169" width="9" style="854"/>
    <x:col min="7170" max="7170" width="2.375" style="854" customWidth="1"/>
    <x:col min="7171" max="7171" width="25" style="854" customWidth="1"/>
    <x:col min="7172" max="7172" width="21.625" style="854" customWidth="1"/>
    <x:col min="7173" max="7175" width="17.125" style="854" bestFit="1" customWidth="1"/>
    <x:col min="7176" max="7176" width="16.75" style="854" bestFit="1" customWidth="1"/>
    <x:col min="7177" max="7177" width="18.125" style="854" bestFit="1" customWidth="1"/>
    <x:col min="7178" max="7178" width="16.75" style="854" bestFit="1" customWidth="1"/>
    <x:col min="7179" max="7183" width="18.125" style="854" bestFit="1" customWidth="1"/>
    <x:col min="7184" max="7184" width="16.25" style="854" customWidth="1"/>
    <x:col min="7185" max="7185" width="15.625" style="854" bestFit="1" customWidth="1"/>
    <x:col min="7186" max="7425" width="9" style="854"/>
    <x:col min="7426" max="7426" width="2.375" style="854" customWidth="1"/>
    <x:col min="7427" max="7427" width="25" style="854" customWidth="1"/>
    <x:col min="7428" max="7428" width="21.625" style="854" customWidth="1"/>
    <x:col min="7429" max="7431" width="17.125" style="854" bestFit="1" customWidth="1"/>
    <x:col min="7432" max="7432" width="16.75" style="854" bestFit="1" customWidth="1"/>
    <x:col min="7433" max="7433" width="18.125" style="854" bestFit="1" customWidth="1"/>
    <x:col min="7434" max="7434" width="16.75" style="854" bestFit="1" customWidth="1"/>
    <x:col min="7435" max="7439" width="18.125" style="854" bestFit="1" customWidth="1"/>
    <x:col min="7440" max="7440" width="16.25" style="854" customWidth="1"/>
    <x:col min="7441" max="7441" width="15.625" style="854" bestFit="1" customWidth="1"/>
    <x:col min="7442" max="7681" width="9" style="854"/>
    <x:col min="7682" max="7682" width="2.375" style="854" customWidth="1"/>
    <x:col min="7683" max="7683" width="25" style="854" customWidth="1"/>
    <x:col min="7684" max="7684" width="21.625" style="854" customWidth="1"/>
    <x:col min="7685" max="7687" width="17.125" style="854" bestFit="1" customWidth="1"/>
    <x:col min="7688" max="7688" width="16.75" style="854" bestFit="1" customWidth="1"/>
    <x:col min="7689" max="7689" width="18.125" style="854" bestFit="1" customWidth="1"/>
    <x:col min="7690" max="7690" width="16.75" style="854" bestFit="1" customWidth="1"/>
    <x:col min="7691" max="7695" width="18.125" style="854" bestFit="1" customWidth="1"/>
    <x:col min="7696" max="7696" width="16.25" style="854" customWidth="1"/>
    <x:col min="7697" max="7697" width="15.625" style="854" bestFit="1" customWidth="1"/>
    <x:col min="7698" max="7937" width="9" style="854"/>
    <x:col min="7938" max="7938" width="2.375" style="854" customWidth="1"/>
    <x:col min="7939" max="7939" width="25" style="854" customWidth="1"/>
    <x:col min="7940" max="7940" width="21.625" style="854" customWidth="1"/>
    <x:col min="7941" max="7943" width="17.125" style="854" bestFit="1" customWidth="1"/>
    <x:col min="7944" max="7944" width="16.75" style="854" bestFit="1" customWidth="1"/>
    <x:col min="7945" max="7945" width="18.125" style="854" bestFit="1" customWidth="1"/>
    <x:col min="7946" max="7946" width="16.75" style="854" bestFit="1" customWidth="1"/>
    <x:col min="7947" max="7951" width="18.125" style="854" bestFit="1" customWidth="1"/>
    <x:col min="7952" max="7952" width="16.25" style="854" customWidth="1"/>
    <x:col min="7953" max="7953" width="15.625" style="854" bestFit="1" customWidth="1"/>
    <x:col min="7954" max="8193" width="9" style="854"/>
    <x:col min="8194" max="8194" width="2.375" style="854" customWidth="1"/>
    <x:col min="8195" max="8195" width="25" style="854" customWidth="1"/>
    <x:col min="8196" max="8196" width="21.625" style="854" customWidth="1"/>
    <x:col min="8197" max="8199" width="17.125" style="854" bestFit="1" customWidth="1"/>
    <x:col min="8200" max="8200" width="16.75" style="854" bestFit="1" customWidth="1"/>
    <x:col min="8201" max="8201" width="18.125" style="854" bestFit="1" customWidth="1"/>
    <x:col min="8202" max="8202" width="16.75" style="854" bestFit="1" customWidth="1"/>
    <x:col min="8203" max="8207" width="18.125" style="854" bestFit="1" customWidth="1"/>
    <x:col min="8208" max="8208" width="16.25" style="854" customWidth="1"/>
    <x:col min="8209" max="8209" width="15.625" style="854" bestFit="1" customWidth="1"/>
    <x:col min="8210" max="8449" width="9" style="854"/>
    <x:col min="8450" max="8450" width="2.375" style="854" customWidth="1"/>
    <x:col min="8451" max="8451" width="25" style="854" customWidth="1"/>
    <x:col min="8452" max="8452" width="21.625" style="854" customWidth="1"/>
    <x:col min="8453" max="8455" width="17.125" style="854" bestFit="1" customWidth="1"/>
    <x:col min="8456" max="8456" width="16.75" style="854" bestFit="1" customWidth="1"/>
    <x:col min="8457" max="8457" width="18.125" style="854" bestFit="1" customWidth="1"/>
    <x:col min="8458" max="8458" width="16.75" style="854" bestFit="1" customWidth="1"/>
    <x:col min="8459" max="8463" width="18.125" style="854" bestFit="1" customWidth="1"/>
    <x:col min="8464" max="8464" width="16.25" style="854" customWidth="1"/>
    <x:col min="8465" max="8465" width="15.625" style="854" bestFit="1" customWidth="1"/>
    <x:col min="8466" max="8705" width="9" style="854"/>
    <x:col min="8706" max="8706" width="2.375" style="854" customWidth="1"/>
    <x:col min="8707" max="8707" width="25" style="854" customWidth="1"/>
    <x:col min="8708" max="8708" width="21.625" style="854" customWidth="1"/>
    <x:col min="8709" max="8711" width="17.125" style="854" bestFit="1" customWidth="1"/>
    <x:col min="8712" max="8712" width="16.75" style="854" bestFit="1" customWidth="1"/>
    <x:col min="8713" max="8713" width="18.125" style="854" bestFit="1" customWidth="1"/>
    <x:col min="8714" max="8714" width="16.75" style="854" bestFit="1" customWidth="1"/>
    <x:col min="8715" max="8719" width="18.125" style="854" bestFit="1" customWidth="1"/>
    <x:col min="8720" max="8720" width="16.25" style="854" customWidth="1"/>
    <x:col min="8721" max="8721" width="15.625" style="854" bestFit="1" customWidth="1"/>
    <x:col min="8722" max="8961" width="9" style="854"/>
    <x:col min="8962" max="8962" width="2.375" style="854" customWidth="1"/>
    <x:col min="8963" max="8963" width="25" style="854" customWidth="1"/>
    <x:col min="8964" max="8964" width="21.625" style="854" customWidth="1"/>
    <x:col min="8965" max="8967" width="17.125" style="854" bestFit="1" customWidth="1"/>
    <x:col min="8968" max="8968" width="16.75" style="854" bestFit="1" customWidth="1"/>
    <x:col min="8969" max="8969" width="18.125" style="854" bestFit="1" customWidth="1"/>
    <x:col min="8970" max="8970" width="16.75" style="854" bestFit="1" customWidth="1"/>
    <x:col min="8971" max="8975" width="18.125" style="854" bestFit="1" customWidth="1"/>
    <x:col min="8976" max="8976" width="16.25" style="854" customWidth="1"/>
    <x:col min="8977" max="8977" width="15.625" style="854" bestFit="1" customWidth="1"/>
    <x:col min="8978" max="9217" width="9" style="854"/>
    <x:col min="9218" max="9218" width="2.375" style="854" customWidth="1"/>
    <x:col min="9219" max="9219" width="25" style="854" customWidth="1"/>
    <x:col min="9220" max="9220" width="21.625" style="854" customWidth="1"/>
    <x:col min="9221" max="9223" width="17.125" style="854" bestFit="1" customWidth="1"/>
    <x:col min="9224" max="9224" width="16.75" style="854" bestFit="1" customWidth="1"/>
    <x:col min="9225" max="9225" width="18.125" style="854" bestFit="1" customWidth="1"/>
    <x:col min="9226" max="9226" width="16.75" style="854" bestFit="1" customWidth="1"/>
    <x:col min="9227" max="9231" width="18.125" style="854" bestFit="1" customWidth="1"/>
    <x:col min="9232" max="9232" width="16.25" style="854" customWidth="1"/>
    <x:col min="9233" max="9233" width="15.625" style="854" bestFit="1" customWidth="1"/>
    <x:col min="9234" max="9473" width="9" style="854"/>
    <x:col min="9474" max="9474" width="2.375" style="854" customWidth="1"/>
    <x:col min="9475" max="9475" width="25" style="854" customWidth="1"/>
    <x:col min="9476" max="9476" width="21.625" style="854" customWidth="1"/>
    <x:col min="9477" max="9479" width="17.125" style="854" bestFit="1" customWidth="1"/>
    <x:col min="9480" max="9480" width="16.75" style="854" bestFit="1" customWidth="1"/>
    <x:col min="9481" max="9481" width="18.125" style="854" bestFit="1" customWidth="1"/>
    <x:col min="9482" max="9482" width="16.75" style="854" bestFit="1" customWidth="1"/>
    <x:col min="9483" max="9487" width="18.125" style="854" bestFit="1" customWidth="1"/>
    <x:col min="9488" max="9488" width="16.25" style="854" customWidth="1"/>
    <x:col min="9489" max="9489" width="15.625" style="854" bestFit="1" customWidth="1"/>
    <x:col min="9490" max="9729" width="9" style="854"/>
    <x:col min="9730" max="9730" width="2.375" style="854" customWidth="1"/>
    <x:col min="9731" max="9731" width="25" style="854" customWidth="1"/>
    <x:col min="9732" max="9732" width="21.625" style="854" customWidth="1"/>
    <x:col min="9733" max="9735" width="17.125" style="854" bestFit="1" customWidth="1"/>
    <x:col min="9736" max="9736" width="16.75" style="854" bestFit="1" customWidth="1"/>
    <x:col min="9737" max="9737" width="18.125" style="854" bestFit="1" customWidth="1"/>
    <x:col min="9738" max="9738" width="16.75" style="854" bestFit="1" customWidth="1"/>
    <x:col min="9739" max="9743" width="18.125" style="854" bestFit="1" customWidth="1"/>
    <x:col min="9744" max="9744" width="16.25" style="854" customWidth="1"/>
    <x:col min="9745" max="9745" width="15.625" style="854" bestFit="1" customWidth="1"/>
    <x:col min="9746" max="9985" width="9" style="854"/>
    <x:col min="9986" max="9986" width="2.375" style="854" customWidth="1"/>
    <x:col min="9987" max="9987" width="25" style="854" customWidth="1"/>
    <x:col min="9988" max="9988" width="21.625" style="854" customWidth="1"/>
    <x:col min="9989" max="9991" width="17.125" style="854" bestFit="1" customWidth="1"/>
    <x:col min="9992" max="9992" width="16.75" style="854" bestFit="1" customWidth="1"/>
    <x:col min="9993" max="9993" width="18.125" style="854" bestFit="1" customWidth="1"/>
    <x:col min="9994" max="9994" width="16.75" style="854" bestFit="1" customWidth="1"/>
    <x:col min="9995" max="9999" width="18.125" style="854" bestFit="1" customWidth="1"/>
    <x:col min="10000" max="10000" width="16.25" style="854" customWidth="1"/>
    <x:col min="10001" max="10001" width="15.625" style="854" bestFit="1" customWidth="1"/>
    <x:col min="10002" max="10241" width="9" style="854"/>
    <x:col min="10242" max="10242" width="2.375" style="854" customWidth="1"/>
    <x:col min="10243" max="10243" width="25" style="854" customWidth="1"/>
    <x:col min="10244" max="10244" width="21.625" style="854" customWidth="1"/>
    <x:col min="10245" max="10247" width="17.125" style="854" bestFit="1" customWidth="1"/>
    <x:col min="10248" max="10248" width="16.75" style="854" bestFit="1" customWidth="1"/>
    <x:col min="10249" max="10249" width="18.125" style="854" bestFit="1" customWidth="1"/>
    <x:col min="10250" max="10250" width="16.75" style="854" bestFit="1" customWidth="1"/>
    <x:col min="10251" max="10255" width="18.125" style="854" bestFit="1" customWidth="1"/>
    <x:col min="10256" max="10256" width="16.25" style="854" customWidth="1"/>
    <x:col min="10257" max="10257" width="15.625" style="854" bestFit="1" customWidth="1"/>
    <x:col min="10258" max="10497" width="9" style="854"/>
    <x:col min="10498" max="10498" width="2.375" style="854" customWidth="1"/>
    <x:col min="10499" max="10499" width="25" style="854" customWidth="1"/>
    <x:col min="10500" max="10500" width="21.625" style="854" customWidth="1"/>
    <x:col min="10501" max="10503" width="17.125" style="854" bestFit="1" customWidth="1"/>
    <x:col min="10504" max="10504" width="16.75" style="854" bestFit="1" customWidth="1"/>
    <x:col min="10505" max="10505" width="18.125" style="854" bestFit="1" customWidth="1"/>
    <x:col min="10506" max="10506" width="16.75" style="854" bestFit="1" customWidth="1"/>
    <x:col min="10507" max="10511" width="18.125" style="854" bestFit="1" customWidth="1"/>
    <x:col min="10512" max="10512" width="16.25" style="854" customWidth="1"/>
    <x:col min="10513" max="10513" width="15.625" style="854" bestFit="1" customWidth="1"/>
    <x:col min="10514" max="10753" width="9" style="854"/>
    <x:col min="10754" max="10754" width="2.375" style="854" customWidth="1"/>
    <x:col min="10755" max="10755" width="25" style="854" customWidth="1"/>
    <x:col min="10756" max="10756" width="21.625" style="854" customWidth="1"/>
    <x:col min="10757" max="10759" width="17.125" style="854" bestFit="1" customWidth="1"/>
    <x:col min="10760" max="10760" width="16.75" style="854" bestFit="1" customWidth="1"/>
    <x:col min="10761" max="10761" width="18.125" style="854" bestFit="1" customWidth="1"/>
    <x:col min="10762" max="10762" width="16.75" style="854" bestFit="1" customWidth="1"/>
    <x:col min="10763" max="10767" width="18.125" style="854" bestFit="1" customWidth="1"/>
    <x:col min="10768" max="10768" width="16.25" style="854" customWidth="1"/>
    <x:col min="10769" max="10769" width="15.625" style="854" bestFit="1" customWidth="1"/>
    <x:col min="10770" max="11009" width="9" style="854"/>
    <x:col min="11010" max="11010" width="2.375" style="854" customWidth="1"/>
    <x:col min="11011" max="11011" width="25" style="854" customWidth="1"/>
    <x:col min="11012" max="11012" width="21.625" style="854" customWidth="1"/>
    <x:col min="11013" max="11015" width="17.125" style="854" bestFit="1" customWidth="1"/>
    <x:col min="11016" max="11016" width="16.75" style="854" bestFit="1" customWidth="1"/>
    <x:col min="11017" max="11017" width="18.125" style="854" bestFit="1" customWidth="1"/>
    <x:col min="11018" max="11018" width="16.75" style="854" bestFit="1" customWidth="1"/>
    <x:col min="11019" max="11023" width="18.125" style="854" bestFit="1" customWidth="1"/>
    <x:col min="11024" max="11024" width="16.25" style="854" customWidth="1"/>
    <x:col min="11025" max="11025" width="15.625" style="854" bestFit="1" customWidth="1"/>
    <x:col min="11026" max="11265" width="9" style="854"/>
    <x:col min="11266" max="11266" width="2.375" style="854" customWidth="1"/>
    <x:col min="11267" max="11267" width="25" style="854" customWidth="1"/>
    <x:col min="11268" max="11268" width="21.625" style="854" customWidth="1"/>
    <x:col min="11269" max="11271" width="17.125" style="854" bestFit="1" customWidth="1"/>
    <x:col min="11272" max="11272" width="16.75" style="854" bestFit="1" customWidth="1"/>
    <x:col min="11273" max="11273" width="18.125" style="854" bestFit="1" customWidth="1"/>
    <x:col min="11274" max="11274" width="16.75" style="854" bestFit="1" customWidth="1"/>
    <x:col min="11275" max="11279" width="18.125" style="854" bestFit="1" customWidth="1"/>
    <x:col min="11280" max="11280" width="16.25" style="854" customWidth="1"/>
    <x:col min="11281" max="11281" width="15.625" style="854" bestFit="1" customWidth="1"/>
    <x:col min="11282" max="11521" width="9" style="854"/>
    <x:col min="11522" max="11522" width="2.375" style="854" customWidth="1"/>
    <x:col min="11523" max="11523" width="25" style="854" customWidth="1"/>
    <x:col min="11524" max="11524" width="21.625" style="854" customWidth="1"/>
    <x:col min="11525" max="11527" width="17.125" style="854" bestFit="1" customWidth="1"/>
    <x:col min="11528" max="11528" width="16.75" style="854" bestFit="1" customWidth="1"/>
    <x:col min="11529" max="11529" width="18.125" style="854" bestFit="1" customWidth="1"/>
    <x:col min="11530" max="11530" width="16.75" style="854" bestFit="1" customWidth="1"/>
    <x:col min="11531" max="11535" width="18.125" style="854" bestFit="1" customWidth="1"/>
    <x:col min="11536" max="11536" width="16.25" style="854" customWidth="1"/>
    <x:col min="11537" max="11537" width="15.625" style="854" bestFit="1" customWidth="1"/>
    <x:col min="11538" max="11777" width="9" style="854"/>
    <x:col min="11778" max="11778" width="2.375" style="854" customWidth="1"/>
    <x:col min="11779" max="11779" width="25" style="854" customWidth="1"/>
    <x:col min="11780" max="11780" width="21.625" style="854" customWidth="1"/>
    <x:col min="11781" max="11783" width="17.125" style="854" bestFit="1" customWidth="1"/>
    <x:col min="11784" max="11784" width="16.75" style="854" bestFit="1" customWidth="1"/>
    <x:col min="11785" max="11785" width="18.125" style="854" bestFit="1" customWidth="1"/>
    <x:col min="11786" max="11786" width="16.75" style="854" bestFit="1" customWidth="1"/>
    <x:col min="11787" max="11791" width="18.125" style="854" bestFit="1" customWidth="1"/>
    <x:col min="11792" max="11792" width="16.25" style="854" customWidth="1"/>
    <x:col min="11793" max="11793" width="15.625" style="854" bestFit="1" customWidth="1"/>
    <x:col min="11794" max="12033" width="9" style="854"/>
    <x:col min="12034" max="12034" width="2.375" style="854" customWidth="1"/>
    <x:col min="12035" max="12035" width="25" style="854" customWidth="1"/>
    <x:col min="12036" max="12036" width="21.625" style="854" customWidth="1"/>
    <x:col min="12037" max="12039" width="17.125" style="854" bestFit="1" customWidth="1"/>
    <x:col min="12040" max="12040" width="16.75" style="854" bestFit="1" customWidth="1"/>
    <x:col min="12041" max="12041" width="18.125" style="854" bestFit="1" customWidth="1"/>
    <x:col min="12042" max="12042" width="16.75" style="854" bestFit="1" customWidth="1"/>
    <x:col min="12043" max="12047" width="18.125" style="854" bestFit="1" customWidth="1"/>
    <x:col min="12048" max="12048" width="16.25" style="854" customWidth="1"/>
    <x:col min="12049" max="12049" width="15.625" style="854" bestFit="1" customWidth="1"/>
    <x:col min="12050" max="12289" width="9" style="854"/>
    <x:col min="12290" max="12290" width="2.375" style="854" customWidth="1"/>
    <x:col min="12291" max="12291" width="25" style="854" customWidth="1"/>
    <x:col min="12292" max="12292" width="21.625" style="854" customWidth="1"/>
    <x:col min="12293" max="12295" width="17.125" style="854" bestFit="1" customWidth="1"/>
    <x:col min="12296" max="12296" width="16.75" style="854" bestFit="1" customWidth="1"/>
    <x:col min="12297" max="12297" width="18.125" style="854" bestFit="1" customWidth="1"/>
    <x:col min="12298" max="12298" width="16.75" style="854" bestFit="1" customWidth="1"/>
    <x:col min="12299" max="12303" width="18.125" style="854" bestFit="1" customWidth="1"/>
    <x:col min="12304" max="12304" width="16.25" style="854" customWidth="1"/>
    <x:col min="12305" max="12305" width="15.625" style="854" bestFit="1" customWidth="1"/>
    <x:col min="12306" max="12545" width="9" style="854"/>
    <x:col min="12546" max="12546" width="2.375" style="854" customWidth="1"/>
    <x:col min="12547" max="12547" width="25" style="854" customWidth="1"/>
    <x:col min="12548" max="12548" width="21.625" style="854" customWidth="1"/>
    <x:col min="12549" max="12551" width="17.125" style="854" bestFit="1" customWidth="1"/>
    <x:col min="12552" max="12552" width="16.75" style="854" bestFit="1" customWidth="1"/>
    <x:col min="12553" max="12553" width="18.125" style="854" bestFit="1" customWidth="1"/>
    <x:col min="12554" max="12554" width="16.75" style="854" bestFit="1" customWidth="1"/>
    <x:col min="12555" max="12559" width="18.125" style="854" bestFit="1" customWidth="1"/>
    <x:col min="12560" max="12560" width="16.25" style="854" customWidth="1"/>
    <x:col min="12561" max="12561" width="15.625" style="854" bestFit="1" customWidth="1"/>
    <x:col min="12562" max="12801" width="9" style="854"/>
    <x:col min="12802" max="12802" width="2.375" style="854" customWidth="1"/>
    <x:col min="12803" max="12803" width="25" style="854" customWidth="1"/>
    <x:col min="12804" max="12804" width="21.625" style="854" customWidth="1"/>
    <x:col min="12805" max="12807" width="17.125" style="854" bestFit="1" customWidth="1"/>
    <x:col min="12808" max="12808" width="16.75" style="854" bestFit="1" customWidth="1"/>
    <x:col min="12809" max="12809" width="18.125" style="854" bestFit="1" customWidth="1"/>
    <x:col min="12810" max="12810" width="16.75" style="854" bestFit="1" customWidth="1"/>
    <x:col min="12811" max="12815" width="18.125" style="854" bestFit="1" customWidth="1"/>
    <x:col min="12816" max="12816" width="16.25" style="854" customWidth="1"/>
    <x:col min="12817" max="12817" width="15.625" style="854" bestFit="1" customWidth="1"/>
    <x:col min="12818" max="13057" width="9" style="854"/>
    <x:col min="13058" max="13058" width="2.375" style="854" customWidth="1"/>
    <x:col min="13059" max="13059" width="25" style="854" customWidth="1"/>
    <x:col min="13060" max="13060" width="21.625" style="854" customWidth="1"/>
    <x:col min="13061" max="13063" width="17.125" style="854" bestFit="1" customWidth="1"/>
    <x:col min="13064" max="13064" width="16.75" style="854" bestFit="1" customWidth="1"/>
    <x:col min="13065" max="13065" width="18.125" style="854" bestFit="1" customWidth="1"/>
    <x:col min="13066" max="13066" width="16.75" style="854" bestFit="1" customWidth="1"/>
    <x:col min="13067" max="13071" width="18.125" style="854" bestFit="1" customWidth="1"/>
    <x:col min="13072" max="13072" width="16.25" style="854" customWidth="1"/>
    <x:col min="13073" max="13073" width="15.625" style="854" bestFit="1" customWidth="1"/>
    <x:col min="13074" max="13313" width="9" style="854"/>
    <x:col min="13314" max="13314" width="2.375" style="854" customWidth="1"/>
    <x:col min="13315" max="13315" width="25" style="854" customWidth="1"/>
    <x:col min="13316" max="13316" width="21.625" style="854" customWidth="1"/>
    <x:col min="13317" max="13319" width="17.125" style="854" bestFit="1" customWidth="1"/>
    <x:col min="13320" max="13320" width="16.75" style="854" bestFit="1" customWidth="1"/>
    <x:col min="13321" max="13321" width="18.125" style="854" bestFit="1" customWidth="1"/>
    <x:col min="13322" max="13322" width="16.75" style="854" bestFit="1" customWidth="1"/>
    <x:col min="13323" max="13327" width="18.125" style="854" bestFit="1" customWidth="1"/>
    <x:col min="13328" max="13328" width="16.25" style="854" customWidth="1"/>
    <x:col min="13329" max="13329" width="15.625" style="854" bestFit="1" customWidth="1"/>
    <x:col min="13330" max="13569" width="9" style="854"/>
    <x:col min="13570" max="13570" width="2.375" style="854" customWidth="1"/>
    <x:col min="13571" max="13571" width="25" style="854" customWidth="1"/>
    <x:col min="13572" max="13572" width="21.625" style="854" customWidth="1"/>
    <x:col min="13573" max="13575" width="17.125" style="854" bestFit="1" customWidth="1"/>
    <x:col min="13576" max="13576" width="16.75" style="854" bestFit="1" customWidth="1"/>
    <x:col min="13577" max="13577" width="18.125" style="854" bestFit="1" customWidth="1"/>
    <x:col min="13578" max="13578" width="16.75" style="854" bestFit="1" customWidth="1"/>
    <x:col min="13579" max="13583" width="18.125" style="854" bestFit="1" customWidth="1"/>
    <x:col min="13584" max="13584" width="16.25" style="854" customWidth="1"/>
    <x:col min="13585" max="13585" width="15.625" style="854" bestFit="1" customWidth="1"/>
    <x:col min="13586" max="13825" width="9" style="854"/>
    <x:col min="13826" max="13826" width="2.375" style="854" customWidth="1"/>
    <x:col min="13827" max="13827" width="25" style="854" customWidth="1"/>
    <x:col min="13828" max="13828" width="21.625" style="854" customWidth="1"/>
    <x:col min="13829" max="13831" width="17.125" style="854" bestFit="1" customWidth="1"/>
    <x:col min="13832" max="13832" width="16.75" style="854" bestFit="1" customWidth="1"/>
    <x:col min="13833" max="13833" width="18.125" style="854" bestFit="1" customWidth="1"/>
    <x:col min="13834" max="13834" width="16.75" style="854" bestFit="1" customWidth="1"/>
    <x:col min="13835" max="13839" width="18.125" style="854" bestFit="1" customWidth="1"/>
    <x:col min="13840" max="13840" width="16.25" style="854" customWidth="1"/>
    <x:col min="13841" max="13841" width="15.625" style="854" bestFit="1" customWidth="1"/>
    <x:col min="13842" max="14081" width="9" style="854"/>
    <x:col min="14082" max="14082" width="2.375" style="854" customWidth="1"/>
    <x:col min="14083" max="14083" width="25" style="854" customWidth="1"/>
    <x:col min="14084" max="14084" width="21.625" style="854" customWidth="1"/>
    <x:col min="14085" max="14087" width="17.125" style="854" bestFit="1" customWidth="1"/>
    <x:col min="14088" max="14088" width="16.75" style="854" bestFit="1" customWidth="1"/>
    <x:col min="14089" max="14089" width="18.125" style="854" bestFit="1" customWidth="1"/>
    <x:col min="14090" max="14090" width="16.75" style="854" bestFit="1" customWidth="1"/>
    <x:col min="14091" max="14095" width="18.125" style="854" bestFit="1" customWidth="1"/>
    <x:col min="14096" max="14096" width="16.25" style="854" customWidth="1"/>
    <x:col min="14097" max="14097" width="15.625" style="854" bestFit="1" customWidth="1"/>
    <x:col min="14098" max="14337" width="9" style="854"/>
    <x:col min="14338" max="14338" width="2.375" style="854" customWidth="1"/>
    <x:col min="14339" max="14339" width="25" style="854" customWidth="1"/>
    <x:col min="14340" max="14340" width="21.625" style="854" customWidth="1"/>
    <x:col min="14341" max="14343" width="17.125" style="854" bestFit="1" customWidth="1"/>
    <x:col min="14344" max="14344" width="16.75" style="854" bestFit="1" customWidth="1"/>
    <x:col min="14345" max="14345" width="18.125" style="854" bestFit="1" customWidth="1"/>
    <x:col min="14346" max="14346" width="16.75" style="854" bestFit="1" customWidth="1"/>
    <x:col min="14347" max="14351" width="18.125" style="854" bestFit="1" customWidth="1"/>
    <x:col min="14352" max="14352" width="16.25" style="854" customWidth="1"/>
    <x:col min="14353" max="14353" width="15.625" style="854" bestFit="1" customWidth="1"/>
    <x:col min="14354" max="14593" width="9" style="854"/>
    <x:col min="14594" max="14594" width="2.375" style="854" customWidth="1"/>
    <x:col min="14595" max="14595" width="25" style="854" customWidth="1"/>
    <x:col min="14596" max="14596" width="21.625" style="854" customWidth="1"/>
    <x:col min="14597" max="14599" width="17.125" style="854" bestFit="1" customWidth="1"/>
    <x:col min="14600" max="14600" width="16.75" style="854" bestFit="1" customWidth="1"/>
    <x:col min="14601" max="14601" width="18.125" style="854" bestFit="1" customWidth="1"/>
    <x:col min="14602" max="14602" width="16.75" style="854" bestFit="1" customWidth="1"/>
    <x:col min="14603" max="14607" width="18.125" style="854" bestFit="1" customWidth="1"/>
    <x:col min="14608" max="14608" width="16.25" style="854" customWidth="1"/>
    <x:col min="14609" max="14609" width="15.625" style="854" bestFit="1" customWidth="1"/>
    <x:col min="14610" max="14849" width="9" style="854"/>
    <x:col min="14850" max="14850" width="2.375" style="854" customWidth="1"/>
    <x:col min="14851" max="14851" width="25" style="854" customWidth="1"/>
    <x:col min="14852" max="14852" width="21.625" style="854" customWidth="1"/>
    <x:col min="14853" max="14855" width="17.125" style="854" bestFit="1" customWidth="1"/>
    <x:col min="14856" max="14856" width="16.75" style="854" bestFit="1" customWidth="1"/>
    <x:col min="14857" max="14857" width="18.125" style="854" bestFit="1" customWidth="1"/>
    <x:col min="14858" max="14858" width="16.75" style="854" bestFit="1" customWidth="1"/>
    <x:col min="14859" max="14863" width="18.125" style="854" bestFit="1" customWidth="1"/>
    <x:col min="14864" max="14864" width="16.25" style="854" customWidth="1"/>
    <x:col min="14865" max="14865" width="15.625" style="854" bestFit="1" customWidth="1"/>
    <x:col min="14866" max="15105" width="9" style="854"/>
    <x:col min="15106" max="15106" width="2.375" style="854" customWidth="1"/>
    <x:col min="15107" max="15107" width="25" style="854" customWidth="1"/>
    <x:col min="15108" max="15108" width="21.625" style="854" customWidth="1"/>
    <x:col min="15109" max="15111" width="17.125" style="854" bestFit="1" customWidth="1"/>
    <x:col min="15112" max="15112" width="16.75" style="854" bestFit="1" customWidth="1"/>
    <x:col min="15113" max="15113" width="18.125" style="854" bestFit="1" customWidth="1"/>
    <x:col min="15114" max="15114" width="16.75" style="854" bestFit="1" customWidth="1"/>
    <x:col min="15115" max="15119" width="18.125" style="854" bestFit="1" customWidth="1"/>
    <x:col min="15120" max="15120" width="16.25" style="854" customWidth="1"/>
    <x:col min="15121" max="15121" width="15.625" style="854" bestFit="1" customWidth="1"/>
    <x:col min="15122" max="15361" width="9" style="854"/>
    <x:col min="15362" max="15362" width="2.375" style="854" customWidth="1"/>
    <x:col min="15363" max="15363" width="25" style="854" customWidth="1"/>
    <x:col min="15364" max="15364" width="21.625" style="854" customWidth="1"/>
    <x:col min="15365" max="15367" width="17.125" style="854" bestFit="1" customWidth="1"/>
    <x:col min="15368" max="15368" width="16.75" style="854" bestFit="1" customWidth="1"/>
    <x:col min="15369" max="15369" width="18.125" style="854" bestFit="1" customWidth="1"/>
    <x:col min="15370" max="15370" width="16.75" style="854" bestFit="1" customWidth="1"/>
    <x:col min="15371" max="15375" width="18.125" style="854" bestFit="1" customWidth="1"/>
    <x:col min="15376" max="15376" width="16.25" style="854" customWidth="1"/>
    <x:col min="15377" max="15377" width="15.625" style="854" bestFit="1" customWidth="1"/>
    <x:col min="15378" max="15617" width="9" style="854"/>
    <x:col min="15618" max="15618" width="2.375" style="854" customWidth="1"/>
    <x:col min="15619" max="15619" width="25" style="854" customWidth="1"/>
    <x:col min="15620" max="15620" width="21.625" style="854" customWidth="1"/>
    <x:col min="15621" max="15623" width="17.125" style="854" bestFit="1" customWidth="1"/>
    <x:col min="15624" max="15624" width="16.75" style="854" bestFit="1" customWidth="1"/>
    <x:col min="15625" max="15625" width="18.125" style="854" bestFit="1" customWidth="1"/>
    <x:col min="15626" max="15626" width="16.75" style="854" bestFit="1" customWidth="1"/>
    <x:col min="15627" max="15631" width="18.125" style="854" bestFit="1" customWidth="1"/>
    <x:col min="15632" max="15632" width="16.25" style="854" customWidth="1"/>
    <x:col min="15633" max="15633" width="15.625" style="854" bestFit="1" customWidth="1"/>
    <x:col min="15634" max="15873" width="9" style="854"/>
    <x:col min="15874" max="15874" width="2.375" style="854" customWidth="1"/>
    <x:col min="15875" max="15875" width="25" style="854" customWidth="1"/>
    <x:col min="15876" max="15876" width="21.625" style="854" customWidth="1"/>
    <x:col min="15877" max="15879" width="17.125" style="854" bestFit="1" customWidth="1"/>
    <x:col min="15880" max="15880" width="16.75" style="854" bestFit="1" customWidth="1"/>
    <x:col min="15881" max="15881" width="18.125" style="854" bestFit="1" customWidth="1"/>
    <x:col min="15882" max="15882" width="16.75" style="854" bestFit="1" customWidth="1"/>
    <x:col min="15883" max="15887" width="18.125" style="854" bestFit="1" customWidth="1"/>
    <x:col min="15888" max="15888" width="16.25" style="854" customWidth="1"/>
    <x:col min="15889" max="15889" width="15.625" style="854" bestFit="1" customWidth="1"/>
    <x:col min="15890" max="16129" width="9" style="854"/>
    <x:col min="16130" max="16130" width="2.375" style="854" customWidth="1"/>
    <x:col min="16131" max="16131" width="25" style="854" customWidth="1"/>
    <x:col min="16132" max="16132" width="21.625" style="854" customWidth="1"/>
    <x:col min="16133" max="16135" width="17.125" style="854" bestFit="1" customWidth="1"/>
    <x:col min="16136" max="16136" width="16.75" style="854" bestFit="1" customWidth="1"/>
    <x:col min="16137" max="16137" width="18.125" style="854" bestFit="1" customWidth="1"/>
    <x:col min="16138" max="16138" width="16.75" style="854" bestFit="1" customWidth="1"/>
    <x:col min="16139" max="16143" width="18.125" style="854" bestFit="1" customWidth="1"/>
    <x:col min="16144" max="16144" width="16.25" style="854" customWidth="1"/>
    <x:col min="16145" max="16145" width="15.625" style="854" bestFit="1" customWidth="1"/>
    <x:col min="16146" max="16384" width="9" style="854"/>
  </x:cols>
  <x:sheetData>
    <x:row r="1" spans="2:16" ht="26.25">
      <x:c r="B1" s="15" t="s">
        <x:v>1059</x:v>
      </x:c>
      <x:c r="C1" s="15"/>
      <x:c r="D1" s="15"/>
      <x:c r="E1" s="15"/>
      <x:c r="F1" s="15"/>
      <x:c r="G1" s="15"/>
      <x:c r="P1" s="853" t="s">
        <x:v>871</x:v>
      </x:c>
    </x:row>
    <x:row r="2" spans="2:16" ht="33" customHeight="1">
      <x:c r="B2" s="855"/>
      <x:c r="C2" s="892" t="s">
        <x:v>1060</x:v>
      </x:c>
      <x:c r="D2" s="893" t="s">
        <x:v>1073</x:v>
      </x:c>
      <x:c r="E2" s="893" t="s">
        <x:v>1061</x:v>
      </x:c>
      <x:c r="F2" s="893" t="s">
        <x:v>1062</x:v>
      </x:c>
      <x:c r="G2" s="893" t="s">
        <x:v>1063</x:v>
      </x:c>
      <x:c r="H2" s="893" t="s">
        <x:v>1064</x:v>
      </x:c>
      <x:c r="I2" s="893" t="s">
        <x:v>1065</x:v>
      </x:c>
      <x:c r="J2" s="893" t="s">
        <x:v>1066</x:v>
      </x:c>
      <x:c r="K2" s="893" t="s">
        <x:v>1067</x:v>
      </x:c>
      <x:c r="L2" s="893" t="s">
        <x:v>1068</x:v>
      </x:c>
      <x:c r="M2" s="893" t="s">
        <x:v>1069</x:v>
      </x:c>
      <x:c r="N2" s="893" t="s">
        <x:v>1070</x:v>
      </x:c>
      <x:c r="O2" s="893" t="s">
        <x:v>1071</x:v>
      </x:c>
      <x:c r="P2" s="893" t="s">
        <x:v>1072</x:v>
      </x:c>
    </x:row>
    <x:row r="3" spans="2:16" ht="23.25" customHeight="1">
      <x:c r="B3" s="860" t="s">
        <x:v>879</x:v>
      </x:c>
      <x:c r="C3" s="894">
        <x:f>+C4+C5+C6-C7</x:f>
        <x:v>29841437.749999993</x:v>
      </x:c>
      <x:c r="D3" s="861">
        <x:f t="shared" ref="D3" si="0">D4+D5+D6-D7</x:f>
        <x:v>15473569.5</x:v>
      </x:c>
      <x:c r="E3" s="861">
        <x:f>E4+E5+E6-E7</x:f>
        <x:v>17281645.060000002</x:v>
      </x:c>
      <x:c r="F3" s="861">
        <x:f t="shared" ref="F3:P3" si="1">F4+F5+F6-F7</x:f>
        <x:v>12559792.689999998</x:v>
      </x:c>
      <x:c r="G3" s="861">
        <x:f t="shared" si="1"/>
        <x:v>0</x:v>
      </x:c>
      <x:c r="H3" s="861">
        <x:f t="shared" si="1"/>
        <x:v>0</x:v>
      </x:c>
      <x:c r="I3" s="861">
        <x:f t="shared" si="1"/>
        <x:v>0</x:v>
      </x:c>
      <x:c r="J3" s="861">
        <x:f t="shared" si="1"/>
        <x:v>0</x:v>
      </x:c>
      <x:c r="K3" s="861">
        <x:f t="shared" si="1"/>
        <x:v>0</x:v>
      </x:c>
      <x:c r="L3" s="861">
        <x:f>L4+L5-L7+L6</x:f>
        <x:v>0</x:v>
      </x:c>
      <x:c r="M3" s="861">
        <x:f t="shared" si="1"/>
        <x:v>0</x:v>
      </x:c>
      <x:c r="N3" s="861">
        <x:f t="shared" si="1"/>
        <x:v>0</x:v>
      </x:c>
      <x:c r="O3" s="861">
        <x:f t="shared" si="1"/>
        <x:v>0</x:v>
      </x:c>
      <x:c r="P3" s="861">
        <x:f t="shared" si="1"/>
        <x:v>0</x:v>
      </x:c>
    </x:row>
    <x:row r="4" spans="2:16">
      <x:c r="B4" s="864" t="s">
        <x:v>920</x:v>
      </x:c>
      <x:c r="C4" s="895">
        <x:f>+E4</x:f>
        <x:v>12762104.68</x:v>
      </x:c>
      <x:c r="D4" s="896">
        <x:f t="shared" ref="D4" si="2">D48+D92</x:f>
        <x:v>8225102.1099999994</x:v>
      </x:c>
      <x:c r="E4" s="549">
        <x:f>E48+E92</x:f>
        <x:v>12762104.68</x:v>
      </x:c>
      <x:c r="F4" s="549">
        <x:f t="shared" ref="F4:P4" si="3">F48+F92</x:f>
        <x:v>11024318.629999999</x:v>
      </x:c>
      <x:c r="G4" s="549">
        <x:f t="shared" si="3"/>
        <x:v>0</x:v>
      </x:c>
      <x:c r="H4" s="549">
        <x:f t="shared" si="3"/>
        <x:v>0</x:v>
      </x:c>
      <x:c r="I4" s="896">
        <x:f t="shared" si="3"/>
        <x:v>0</x:v>
      </x:c>
      <x:c r="J4" s="896">
        <x:f t="shared" si="3"/>
        <x:v>0</x:v>
      </x:c>
      <x:c r="K4" s="549">
        <x:f t="shared" si="3"/>
        <x:v>0</x:v>
      </x:c>
      <x:c r="L4" s="549">
        <x:f t="shared" si="3"/>
        <x:v>0</x:v>
      </x:c>
      <x:c r="M4" s="549">
        <x:f t="shared" si="3"/>
        <x:v>0</x:v>
      </x:c>
      <x:c r="N4" s="896">
        <x:f t="shared" si="3"/>
        <x:v>0</x:v>
      </x:c>
      <x:c r="O4" s="896">
        <x:f t="shared" si="3"/>
        <x:v>0</x:v>
      </x:c>
      <x:c r="P4" s="896">
        <x:f t="shared" si="3"/>
        <x:v>0</x:v>
      </x:c>
    </x:row>
    <x:row r="5" spans="2:16">
      <x:c r="B5" s="864" t="s">
        <x:v>881</x:v>
      </x:c>
      <x:c r="C5" s="895">
        <x:f>+SUM(E5:P5)</x:f>
        <x:v>31603491.98</x:v>
      </x:c>
      <x:c r="D5" s="896">
        <x:f t="shared" ref="D5" si="4">D49+D93</x:f>
        <x:v>20010480.59</x:v>
      </x:c>
      <x:c r="E5" s="549">
        <x:f t="shared" ref="E5:P20" si="5">E49+E93</x:f>
        <x:v>15543748.710000001</x:v>
      </x:c>
      <x:c r="F5" s="549">
        <x:f t="shared" si="5"/>
        <x:v>16059743.27</x:v>
      </x:c>
      <x:c r="G5" s="549">
        <x:f t="shared" si="5"/>
        <x:v>0</x:v>
      </x:c>
      <x:c r="H5" s="549">
        <x:f t="shared" si="5"/>
        <x:v>0</x:v>
      </x:c>
      <x:c r="I5" s="896">
        <x:f t="shared" si="5"/>
        <x:v>0</x:v>
      </x:c>
      <x:c r="J5" s="896">
        <x:f t="shared" si="5"/>
        <x:v>0</x:v>
      </x:c>
      <x:c r="K5" s="549">
        <x:f t="shared" si="5"/>
        <x:v>0</x:v>
      </x:c>
      <x:c r="L5" s="549">
        <x:f t="shared" si="5"/>
        <x:v>0</x:v>
      </x:c>
      <x:c r="M5" s="549">
        <x:f t="shared" si="5"/>
        <x:v>0</x:v>
      </x:c>
      <x:c r="N5" s="896">
        <x:f t="shared" si="5"/>
        <x:v>0</x:v>
      </x:c>
      <x:c r="O5" s="896">
        <x:f t="shared" si="5"/>
        <x:v>0</x:v>
      </x:c>
      <x:c r="P5" s="896">
        <x:f t="shared" si="5"/>
        <x:v>0</x:v>
      </x:c>
    </x:row>
    <x:row r="6" spans="2:16">
      <x:c r="B6" s="864" t="s">
        <x:v>882</x:v>
      </x:c>
      <x:c r="C6" s="895">
        <x:f>+SUM(E6:P6)</x:f>
        <x:v>184.12</x:v>
      </x:c>
      <x:c r="D6" s="896">
        <x:f t="shared" ref="D6" si="6">D50+D94</x:f>
        <x:v>91.48</x:v>
      </x:c>
      <x:c r="E6" s="549">
        <x:f t="shared" si="5"/>
        <x:v>110.3</x:v>
      </x:c>
      <x:c r="F6" s="549">
        <x:f t="shared" si="5"/>
        <x:v>73.819999999999993</x:v>
      </x:c>
      <x:c r="G6" s="549">
        <x:f t="shared" si="5"/>
        <x:v>0</x:v>
      </x:c>
      <x:c r="H6" s="549">
        <x:f t="shared" si="5"/>
        <x:v>0</x:v>
      </x:c>
      <x:c r="I6" s="896">
        <x:f t="shared" si="5"/>
        <x:v>0</x:v>
      </x:c>
      <x:c r="J6" s="896">
        <x:f t="shared" si="5"/>
        <x:v>0</x:v>
      </x:c>
      <x:c r="K6" s="549">
        <x:f t="shared" si="5"/>
        <x:v>0</x:v>
      </x:c>
      <x:c r="L6" s="549">
        <x:f t="shared" si="5"/>
        <x:v>0</x:v>
      </x:c>
      <x:c r="M6" s="549">
        <x:f t="shared" si="5"/>
        <x:v>0</x:v>
      </x:c>
      <x:c r="N6" s="896">
        <x:f t="shared" si="5"/>
        <x:v>0</x:v>
      </x:c>
      <x:c r="O6" s="896">
        <x:f t="shared" si="5"/>
        <x:v>0</x:v>
      </x:c>
      <x:c r="P6" s="896">
        <x:f t="shared" si="5"/>
        <x:v>0</x:v>
      </x:c>
    </x:row>
    <x:row r="7" spans="2:16">
      <x:c r="B7" s="864" t="s">
        <x:v>883</x:v>
      </x:c>
      <x:c r="C7" s="549">
        <x:f>★제조원가명세서!G7</x:f>
        <x:v>14524343.030000001</x:v>
      </x:c>
      <x:c r="D7" s="896">
        <x:f t="shared" ref="D7" si="7">D51+D95</x:f>
        <x:v>12762104.68</x:v>
      </x:c>
      <x:c r="E7" s="549">
        <x:f t="shared" si="5"/>
        <x:v>11024318.629999999</x:v>
      </x:c>
      <x:c r="F7" s="549">
        <x:f t="shared" si="5"/>
        <x:v>14524343.030000001</x:v>
      </x:c>
      <x:c r="G7" s="549">
        <x:f t="shared" si="5"/>
        <x:v>0</x:v>
      </x:c>
      <x:c r="H7" s="549">
        <x:f t="shared" si="5"/>
        <x:v>0</x:v>
      </x:c>
      <x:c r="I7" s="896">
        <x:f t="shared" si="5"/>
        <x:v>0</x:v>
      </x:c>
      <x:c r="J7" s="896">
        <x:f t="shared" si="5"/>
        <x:v>0</x:v>
      </x:c>
      <x:c r="K7" s="549">
        <x:f t="shared" si="5"/>
        <x:v>0</x:v>
      </x:c>
      <x:c r="L7" s="549">
        <x:f t="shared" si="5"/>
        <x:v>0</x:v>
      </x:c>
      <x:c r="M7" s="549">
        <x:f t="shared" si="5"/>
        <x:v>0</x:v>
      </x:c>
      <x:c r="N7" s="896">
        <x:f t="shared" si="5"/>
        <x:v>0</x:v>
      </x:c>
      <x:c r="O7" s="896">
        <x:f t="shared" si="5"/>
        <x:v>0</x:v>
      </x:c>
      <x:c r="P7" s="896">
        <x:f t="shared" si="5"/>
        <x:v>0</x:v>
      </x:c>
    </x:row>
    <x:row r="8" spans="2:16" ht="24" customHeight="1">
      <x:c r="B8" s="860" t="s">
        <x:v>884</x:v>
      </x:c>
      <x:c r="C8" s="863">
        <x:f>+C9</x:f>
        <x:v>1648139.2</x:v>
      </x:c>
      <x:c r="D8" s="894">
        <x:f t="shared" ref="D8" si="8">D9</x:f>
        <x:v>1205486.97</x:v>
      </x:c>
      <x:c r="E8" s="861">
        <x:f>E9</x:f>
        <x:v>855892.53</x:v>
      </x:c>
      <x:c r="F8" s="861">
        <x:f>F9</x:f>
        <x:v>792246.66999999993</x:v>
      </x:c>
      <x:c r="G8" s="861">
        <x:f t="shared" ref="G8:P8" si="9">G9</x:f>
        <x:v>0</x:v>
      </x:c>
      <x:c r="H8" s="861">
        <x:f t="shared" si="9"/>
        <x:v>0</x:v>
      </x:c>
      <x:c r="I8" s="894">
        <x:f t="shared" si="9"/>
        <x:v>0</x:v>
      </x:c>
      <x:c r="J8" s="894">
        <x:f t="shared" si="9"/>
        <x:v>0</x:v>
      </x:c>
      <x:c r="K8" s="861">
        <x:f t="shared" si="9"/>
        <x:v>0</x:v>
      </x:c>
      <x:c r="L8" s="861">
        <x:f t="shared" si="9"/>
        <x:v>0</x:v>
      </x:c>
      <x:c r="M8" s="861">
        <x:f t="shared" si="9"/>
        <x:v>0</x:v>
      </x:c>
      <x:c r="N8" s="894">
        <x:f t="shared" si="9"/>
        <x:v>0</x:v>
      </x:c>
      <x:c r="O8" s="894">
        <x:f t="shared" si="9"/>
        <x:v>0</x:v>
      </x:c>
      <x:c r="P8" s="894">
        <x:f t="shared" si="9"/>
        <x:v>0</x:v>
      </x:c>
    </x:row>
    <x:row r="9" spans="2:16">
      <x:c r="B9" s="864" t="s">
        <x:v>885</x:v>
      </x:c>
      <x:c r="C9" s="895">
        <x:f>+SUM(E9:P9)</x:f>
        <x:v>1648139.2</x:v>
      </x:c>
      <x:c r="D9" s="896">
        <x:f t="shared" ref="D9" si="10">D53+D97</x:f>
        <x:v>1205486.97</x:v>
      </x:c>
      <x:c r="E9" s="549">
        <x:f t="shared" si="5"/>
        <x:v>855892.53</x:v>
      </x:c>
      <x:c r="F9" s="549">
        <x:f t="shared" si="5"/>
        <x:v>792246.66999999993</x:v>
      </x:c>
      <x:c r="G9" s="549">
        <x:f t="shared" si="5"/>
        <x:v>0</x:v>
      </x:c>
      <x:c r="H9" s="549">
        <x:f t="shared" si="5"/>
        <x:v>0</x:v>
      </x:c>
      <x:c r="I9" s="896">
        <x:f t="shared" si="5"/>
        <x:v>0</x:v>
      </x:c>
      <x:c r="J9" s="896">
        <x:f t="shared" si="5"/>
        <x:v>0</x:v>
      </x:c>
      <x:c r="K9" s="549">
        <x:f t="shared" si="5"/>
        <x:v>0</x:v>
      </x:c>
      <x:c r="L9" s="549">
        <x:f t="shared" si="5"/>
        <x:v>0</x:v>
      </x:c>
      <x:c r="M9" s="549">
        <x:f t="shared" si="5"/>
        <x:v>0</x:v>
      </x:c>
      <x:c r="N9" s="896">
        <x:f t="shared" si="5"/>
        <x:v>0</x:v>
      </x:c>
      <x:c r="O9" s="896">
        <x:f t="shared" si="5"/>
        <x:v>0</x:v>
      </x:c>
      <x:c r="P9" s="896">
        <x:f t="shared" si="5"/>
        <x:v>0</x:v>
      </x:c>
    </x:row>
    <x:row r="10" spans="2:16" ht="27" customHeight="1">
      <x:c r="B10" s="860" t="s">
        <x:v>886</x:v>
      </x:c>
      <x:c r="C10" s="863">
        <x:f>SUM(C11:C37)</x:f>
        <x:v>3730786.3</x:v>
      </x:c>
      <x:c r="D10" s="863">
        <x:f t="shared" ref="D10" si="11">SUM(D11:D37)</x:f>
        <x:v>2216851.94</x:v>
      </x:c>
      <x:c r="E10" s="861">
        <x:f>SUM(E11:E37)</x:f>
        <x:v>1976637.2199999997</x:v>
      </x:c>
      <x:c r="F10" s="861">
        <x:f t="shared" ref="F10:P10" si="12">SUM(F11:F37)</x:f>
        <x:v>1754149.08</x:v>
      </x:c>
      <x:c r="G10" s="861">
        <x:f t="shared" si="12"/>
        <x:v>0</x:v>
      </x:c>
      <x:c r="H10" s="861">
        <x:f t="shared" si="12"/>
        <x:v>0</x:v>
      </x:c>
      <x:c r="I10" s="863">
        <x:f t="shared" si="12"/>
        <x:v>0</x:v>
      </x:c>
      <x:c r="J10" s="863">
        <x:f t="shared" si="12"/>
        <x:v>0</x:v>
      </x:c>
      <x:c r="K10" s="861">
        <x:f t="shared" si="12"/>
        <x:v>0</x:v>
      </x:c>
      <x:c r="L10" s="861">
        <x:f t="shared" si="12"/>
        <x:v>0</x:v>
      </x:c>
      <x:c r="M10" s="861">
        <x:f t="shared" si="12"/>
        <x:v>0</x:v>
      </x:c>
      <x:c r="N10" s="863">
        <x:f t="shared" si="12"/>
        <x:v>0</x:v>
      </x:c>
      <x:c r="O10" s="863">
        <x:f t="shared" si="12"/>
        <x:v>0</x:v>
      </x:c>
      <x:c r="P10" s="863">
        <x:f t="shared" si="12"/>
        <x:v>0</x:v>
      </x:c>
    </x:row>
    <x:row r="11" spans="2:16">
      <x:c r="B11" s="864" t="s">
        <x:v>921</x:v>
      </x:c>
      <x:c r="C11" s="895">
        <x:f>+SUM(E11:P11)</x:f>
        <x:v>190414.77000000002</x:v>
      </x:c>
      <x:c r="D11" s="896">
        <x:f t="shared" ref="D11" si="13">D55+D99</x:f>
        <x:v>91167.88</x:v>
      </x:c>
      <x:c r="E11" s="549">
        <x:f t="shared" si="5"/>
        <x:v>96008.11</x:v>
      </x:c>
      <x:c r="F11" s="549">
        <x:f>F55+F99</x:f>
        <x:v>94406.66</x:v>
      </x:c>
      <x:c r="G11" s="549">
        <x:f t="shared" si="5"/>
        <x:v>0</x:v>
      </x:c>
      <x:c r="H11" s="549">
        <x:f t="shared" si="5"/>
        <x:v>0</x:v>
      </x:c>
      <x:c r="I11" s="896">
        <x:f t="shared" si="5"/>
        <x:v>0</x:v>
      </x:c>
      <x:c r="J11" s="896">
        <x:f t="shared" si="5"/>
        <x:v>0</x:v>
      </x:c>
      <x:c r="K11" s="549">
        <x:f t="shared" si="5"/>
        <x:v>0</x:v>
      </x:c>
      <x:c r="L11" s="549">
        <x:f t="shared" si="5"/>
        <x:v>0</x:v>
      </x:c>
      <x:c r="M11" s="549">
        <x:f t="shared" si="5"/>
        <x:v>0</x:v>
      </x:c>
      <x:c r="N11" s="896">
        <x:f t="shared" si="5"/>
        <x:v>0</x:v>
      </x:c>
      <x:c r="O11" s="896">
        <x:f t="shared" si="5"/>
        <x:v>0</x:v>
      </x:c>
      <x:c r="P11" s="896">
        <x:f t="shared" si="5"/>
        <x:v>0</x:v>
      </x:c>
    </x:row>
    <x:row r="12" spans="2:16">
      <x:c r="B12" s="864" t="s">
        <x:v>922</x:v>
      </x:c>
      <x:c r="C12" s="895">
        <x:f t="shared" ref="C12:C37" si="14">+SUM(E12:P12)</x:f>
        <x:v>0</x:v>
      </x:c>
      <x:c r="D12" s="896">
        <x:f t="shared" ref="D12" si="15">D56+D100</x:f>
        <x:v>0</x:v>
      </x:c>
      <x:c r="E12" s="549">
        <x:f t="shared" si="5"/>
        <x:v>0</x:v>
      </x:c>
      <x:c r="F12" s="549">
        <x:f t="shared" si="5"/>
        <x:v>0</x:v>
      </x:c>
      <x:c r="G12" s="549">
        <x:f t="shared" si="5"/>
        <x:v>0</x:v>
      </x:c>
      <x:c r="H12" s="549">
        <x:f t="shared" si="5"/>
        <x:v>0</x:v>
      </x:c>
      <x:c r="I12" s="896">
        <x:f t="shared" si="5"/>
        <x:v>0</x:v>
      </x:c>
      <x:c r="J12" s="896">
        <x:f t="shared" si="5"/>
        <x:v>0</x:v>
      </x:c>
      <x:c r="K12" s="549">
        <x:f t="shared" si="5"/>
        <x:v>0</x:v>
      </x:c>
      <x:c r="L12" s="549">
        <x:f t="shared" si="5"/>
        <x:v>0</x:v>
      </x:c>
      <x:c r="M12" s="549">
        <x:f t="shared" si="5"/>
        <x:v>0</x:v>
      </x:c>
      <x:c r="N12" s="896">
        <x:f t="shared" si="5"/>
        <x:v>0</x:v>
      </x:c>
      <x:c r="O12" s="896">
        <x:f t="shared" si="5"/>
        <x:v>0</x:v>
      </x:c>
      <x:c r="P12" s="896">
        <x:f t="shared" si="5"/>
        <x:v>0</x:v>
      </x:c>
    </x:row>
    <x:row r="13" spans="2:16">
      <x:c r="B13" s="864" t="s">
        <x:v>923</x:v>
      </x:c>
      <x:c r="C13" s="895">
        <x:f t="shared" si="14"/>
        <x:v>0</x:v>
      </x:c>
      <x:c r="D13" s="896">
        <x:f t="shared" ref="D13" si="16">D57+D101</x:f>
        <x:v>0</x:v>
      </x:c>
      <x:c r="E13" s="549">
        <x:f t="shared" si="5"/>
        <x:v>0</x:v>
      </x:c>
      <x:c r="F13" s="549">
        <x:f t="shared" si="5"/>
        <x:v>0</x:v>
      </x:c>
      <x:c r="G13" s="549">
        <x:f t="shared" si="5"/>
        <x:v>0</x:v>
      </x:c>
      <x:c r="H13" s="549">
        <x:f t="shared" si="5"/>
        <x:v>0</x:v>
      </x:c>
      <x:c r="I13" s="896">
        <x:f t="shared" si="5"/>
        <x:v>0</x:v>
      </x:c>
      <x:c r="J13" s="896">
        <x:f t="shared" si="5"/>
        <x:v>0</x:v>
      </x:c>
      <x:c r="K13" s="549">
        <x:f t="shared" si="5"/>
        <x:v>0</x:v>
      </x:c>
      <x:c r="L13" s="549">
        <x:f t="shared" si="5"/>
        <x:v>0</x:v>
      </x:c>
      <x:c r="M13" s="549">
        <x:f t="shared" si="5"/>
        <x:v>0</x:v>
      </x:c>
      <x:c r="N13" s="896">
        <x:f t="shared" si="5"/>
        <x:v>0</x:v>
      </x:c>
      <x:c r="O13" s="896">
        <x:f t="shared" si="5"/>
        <x:v>0</x:v>
      </x:c>
      <x:c r="P13" s="896">
        <x:f t="shared" si="5"/>
        <x:v>0</x:v>
      </x:c>
    </x:row>
    <x:row r="14" spans="2:16">
      <x:c r="B14" s="864" t="s">
        <x:v>924</x:v>
      </x:c>
      <x:c r="C14" s="895">
        <x:f t="shared" si="14"/>
        <x:v>0</x:v>
      </x:c>
      <x:c r="D14" s="896">
        <x:f t="shared" ref="D14" si="17">D58+D102</x:f>
        <x:v>0</x:v>
      </x:c>
      <x:c r="E14" s="549">
        <x:f t="shared" si="5"/>
        <x:v>0</x:v>
      </x:c>
      <x:c r="F14" s="549">
        <x:f t="shared" si="5"/>
        <x:v>0</x:v>
      </x:c>
      <x:c r="G14" s="549">
        <x:f t="shared" si="5"/>
        <x:v>0</x:v>
      </x:c>
      <x:c r="H14" s="549">
        <x:f t="shared" si="5"/>
        <x:v>0</x:v>
      </x:c>
      <x:c r="I14" s="896">
        <x:f t="shared" si="5"/>
        <x:v>0</x:v>
      </x:c>
      <x:c r="J14" s="896">
        <x:f t="shared" si="5"/>
        <x:v>0</x:v>
      </x:c>
      <x:c r="K14" s="549">
        <x:f t="shared" si="5"/>
        <x:v>0</x:v>
      </x:c>
      <x:c r="L14" s="549">
        <x:f t="shared" si="5"/>
        <x:v>0</x:v>
      </x:c>
      <x:c r="M14" s="549">
        <x:f t="shared" si="5"/>
        <x:v>0</x:v>
      </x:c>
      <x:c r="N14" s="896">
        <x:f t="shared" si="5"/>
        <x:v>0</x:v>
      </x:c>
      <x:c r="O14" s="896">
        <x:f t="shared" si="5"/>
        <x:v>0</x:v>
      </x:c>
      <x:c r="P14" s="896">
        <x:f t="shared" si="5"/>
        <x:v>0</x:v>
      </x:c>
    </x:row>
    <x:row r="15" spans="2:16">
      <x:c r="B15" s="864" t="s">
        <x:v>925</x:v>
      </x:c>
      <x:c r="C15" s="895">
        <x:f t="shared" si="14"/>
        <x:v>651512.01</x:v>
      </x:c>
      <x:c r="D15" s="896">
        <x:f t="shared" ref="D15" si="18">D59+D103</x:f>
        <x:v>331897.28999999998</x:v>
      </x:c>
      <x:c r="E15" s="549">
        <x:f t="shared" si="5"/>
        <x:v>323033.87</x:v>
      </x:c>
      <x:c r="F15" s="549">
        <x:f t="shared" si="5"/>
        <x:v>328478.14</x:v>
      </x:c>
      <x:c r="G15" s="549">
        <x:f t="shared" si="5"/>
        <x:v>0</x:v>
      </x:c>
      <x:c r="H15" s="549">
        <x:f t="shared" si="5"/>
        <x:v>0</x:v>
      </x:c>
      <x:c r="I15" s="896">
        <x:f t="shared" si="5"/>
        <x:v>0</x:v>
      </x:c>
      <x:c r="J15" s="896">
        <x:f t="shared" si="5"/>
        <x:v>0</x:v>
      </x:c>
      <x:c r="K15" s="549">
        <x:f t="shared" si="5"/>
        <x:v>0</x:v>
      </x:c>
      <x:c r="L15" s="549">
        <x:f t="shared" si="5"/>
        <x:v>0</x:v>
      </x:c>
      <x:c r="M15" s="549">
        <x:f t="shared" si="5"/>
        <x:v>0</x:v>
      </x:c>
      <x:c r="N15" s="896">
        <x:f t="shared" si="5"/>
        <x:v>0</x:v>
      </x:c>
      <x:c r="O15" s="896">
        <x:f t="shared" si="5"/>
        <x:v>0</x:v>
      </x:c>
      <x:c r="P15" s="896">
        <x:f t="shared" si="5"/>
        <x:v>0</x:v>
      </x:c>
    </x:row>
    <x:row r="16" spans="2:16">
      <x:c r="B16" s="864" t="s">
        <x:v>926</x:v>
      </x:c>
      <x:c r="C16" s="895">
        <x:f>+SUM(E16:P16)</x:f>
        <x:v>0</x:v>
      </x:c>
      <x:c r="D16" s="896">
        <x:f t="shared" ref="D16" si="19">D60+D104</x:f>
        <x:v>0</x:v>
      </x:c>
      <x:c r="E16" s="549">
        <x:f t="shared" si="5"/>
        <x:v>0</x:v>
      </x:c>
      <x:c r="F16" s="549">
        <x:f t="shared" si="5"/>
        <x:v>0</x:v>
      </x:c>
      <x:c r="G16" s="549">
        <x:f t="shared" si="5"/>
        <x:v>0</x:v>
      </x:c>
      <x:c r="H16" s="549">
        <x:f t="shared" si="5"/>
        <x:v>0</x:v>
      </x:c>
      <x:c r="I16" s="896">
        <x:f t="shared" si="5"/>
        <x:v>0</x:v>
      </x:c>
      <x:c r="J16" s="896">
        <x:f t="shared" si="5"/>
        <x:v>0</x:v>
      </x:c>
      <x:c r="K16" s="549">
        <x:f t="shared" si="5"/>
        <x:v>0</x:v>
      </x:c>
      <x:c r="L16" s="549">
        <x:f t="shared" si="5"/>
        <x:v>0</x:v>
      </x:c>
      <x:c r="M16" s="549">
        <x:f t="shared" si="5"/>
        <x:v>0</x:v>
      </x:c>
      <x:c r="N16" s="896">
        <x:f t="shared" si="5"/>
        <x:v>0</x:v>
      </x:c>
      <x:c r="O16" s="896">
        <x:f t="shared" si="5"/>
        <x:v>0</x:v>
      </x:c>
      <x:c r="P16" s="896">
        <x:f t="shared" si="5"/>
        <x:v>0</x:v>
      </x:c>
    </x:row>
    <x:row r="17" spans="2:16">
      <x:c r="B17" s="864" t="s">
        <x:v>927</x:v>
      </x:c>
      <x:c r="C17" s="895">
        <x:f t="shared" si="14"/>
        <x:v>1855013.14</x:v>
      </x:c>
      <x:c r="D17" s="896">
        <x:f t="shared" ref="D17" si="20">D61+D105</x:f>
        <x:v>897755.48</x:v>
      </x:c>
      <x:c r="E17" s="549">
        <x:f t="shared" si="5"/>
        <x:v>923164.15999999992</x:v>
      </x:c>
      <x:c r="F17" s="549">
        <x:f t="shared" si="5"/>
        <x:v>931848.98</x:v>
      </x:c>
      <x:c r="G17" s="549">
        <x:f t="shared" si="5"/>
        <x:v>0</x:v>
      </x:c>
      <x:c r="H17" s="549">
        <x:f t="shared" si="5"/>
        <x:v>0</x:v>
      </x:c>
      <x:c r="I17" s="896">
        <x:f t="shared" si="5"/>
        <x:v>0</x:v>
      </x:c>
      <x:c r="J17" s="896">
        <x:f t="shared" si="5"/>
        <x:v>0</x:v>
      </x:c>
      <x:c r="K17" s="549">
        <x:f t="shared" si="5"/>
        <x:v>0</x:v>
      </x:c>
      <x:c r="L17" s="549">
        <x:f t="shared" si="5"/>
        <x:v>0</x:v>
      </x:c>
      <x:c r="M17" s="549">
        <x:f t="shared" si="5"/>
        <x:v>0</x:v>
      </x:c>
      <x:c r="N17" s="896">
        <x:f t="shared" si="5"/>
        <x:v>0</x:v>
      </x:c>
      <x:c r="O17" s="896">
        <x:f t="shared" si="5"/>
        <x:v>0</x:v>
      </x:c>
      <x:c r="P17" s="896">
        <x:f t="shared" si="5"/>
        <x:v>0</x:v>
      </x:c>
    </x:row>
    <x:row r="18" spans="2:16">
      <x:c r="B18" s="864" t="s">
        <x:v>928</x:v>
      </x:c>
      <x:c r="C18" s="895">
        <x:f t="shared" si="14"/>
        <x:v>13805.31</x:v>
      </x:c>
      <x:c r="D18" s="896">
        <x:f t="shared" ref="D18" si="21">D62+D106</x:f>
        <x:v>0</x:v>
      </x:c>
      <x:c r="E18" s="549">
        <x:f t="shared" si="5"/>
        <x:v>0</x:v>
      </x:c>
      <x:c r="F18" s="549">
        <x:f t="shared" si="5"/>
        <x:v>13805.31</x:v>
      </x:c>
      <x:c r="G18" s="549">
        <x:f t="shared" si="5"/>
        <x:v>0</x:v>
      </x:c>
      <x:c r="H18" s="549">
        <x:f t="shared" si="5"/>
        <x:v>0</x:v>
      </x:c>
      <x:c r="I18" s="896">
        <x:f t="shared" si="5"/>
        <x:v>0</x:v>
      </x:c>
      <x:c r="J18" s="896">
        <x:f t="shared" si="5"/>
        <x:v>0</x:v>
      </x:c>
      <x:c r="K18" s="549">
        <x:f t="shared" si="5"/>
        <x:v>0</x:v>
      </x:c>
      <x:c r="L18" s="549">
        <x:f t="shared" si="5"/>
        <x:v>0</x:v>
      </x:c>
      <x:c r="M18" s="549">
        <x:f t="shared" si="5"/>
        <x:v>0</x:v>
      </x:c>
      <x:c r="N18" s="896">
        <x:f t="shared" si="5"/>
        <x:v>0</x:v>
      </x:c>
      <x:c r="O18" s="896">
        <x:f t="shared" si="5"/>
        <x:v>0</x:v>
      </x:c>
      <x:c r="P18" s="896">
        <x:f t="shared" si="5"/>
        <x:v>0</x:v>
      </x:c>
    </x:row>
    <x:row r="19" spans="2:16">
      <x:c r="B19" s="864" t="s">
        <x:v>929</x:v>
      </x:c>
      <x:c r="C19" s="895">
        <x:f t="shared" si="14"/>
        <x:v>14147.400000000001</x:v>
      </x:c>
      <x:c r="D19" s="896">
        <x:f t="shared" ref="D19" si="22">D63+D107</x:f>
        <x:v>12264.15</x:v>
      </x:c>
      <x:c r="E19" s="549">
        <x:f t="shared" si="5"/>
        <x:v>4481.3100000000004</x:v>
      </x:c>
      <x:c r="F19" s="549">
        <x:f t="shared" si="5"/>
        <x:v>9666.09</x:v>
      </x:c>
      <x:c r="G19" s="549">
        <x:f t="shared" si="5"/>
        <x:v>0</x:v>
      </x:c>
      <x:c r="H19" s="549">
        <x:f t="shared" si="5"/>
        <x:v>0</x:v>
      </x:c>
      <x:c r="I19" s="896">
        <x:f t="shared" si="5"/>
        <x:v>0</x:v>
      </x:c>
      <x:c r="J19" s="896">
        <x:f t="shared" si="5"/>
        <x:v>0</x:v>
      </x:c>
      <x:c r="K19" s="549">
        <x:f t="shared" si="5"/>
        <x:v>0</x:v>
      </x:c>
      <x:c r="L19" s="549">
        <x:f t="shared" si="5"/>
        <x:v>0</x:v>
      </x:c>
      <x:c r="M19" s="549">
        <x:f t="shared" si="5"/>
        <x:v>0</x:v>
      </x:c>
      <x:c r="N19" s="896">
        <x:f t="shared" si="5"/>
        <x:v>0</x:v>
      </x:c>
      <x:c r="O19" s="896">
        <x:f t="shared" si="5"/>
        <x:v>0</x:v>
      </x:c>
      <x:c r="P19" s="896">
        <x:f t="shared" si="5"/>
        <x:v>0</x:v>
      </x:c>
    </x:row>
    <x:row r="20" spans="2:16">
      <x:c r="B20" s="864" t="s">
        <x:v>930</x:v>
      </x:c>
      <x:c r="C20" s="895">
        <x:f t="shared" si="14"/>
        <x:v>275587.3</x:v>
      </x:c>
      <x:c r="D20" s="896">
        <x:f t="shared" ref="D20" si="23">D64+D108</x:f>
        <x:v>124858.63</x:v>
      </x:c>
      <x:c r="E20" s="549">
        <x:f t="shared" si="5"/>
        <x:v>138836.4</x:v>
      </x:c>
      <x:c r="F20" s="549">
        <x:f t="shared" si="5"/>
        <x:v>136750.9</x:v>
      </x:c>
      <x:c r="G20" s="549">
        <x:f t="shared" si="5"/>
        <x:v>0</x:v>
      </x:c>
      <x:c r="H20" s="549">
        <x:f t="shared" si="5"/>
        <x:v>0</x:v>
      </x:c>
      <x:c r="I20" s="896">
        <x:f t="shared" si="5"/>
        <x:v>0</x:v>
      </x:c>
      <x:c r="J20" s="896">
        <x:f t="shared" si="5"/>
        <x:v>0</x:v>
      </x:c>
      <x:c r="K20" s="549">
        <x:f t="shared" si="5"/>
        <x:v>0</x:v>
      </x:c>
      <x:c r="L20" s="549">
        <x:f t="shared" si="5"/>
        <x:v>0</x:v>
      </x:c>
      <x:c r="M20" s="549">
        <x:f t="shared" si="5"/>
        <x:v>0</x:v>
      </x:c>
      <x:c r="N20" s="896">
        <x:f t="shared" si="5"/>
        <x:v>0</x:v>
      </x:c>
      <x:c r="O20" s="896">
        <x:f t="shared" si="5"/>
        <x:v>0</x:v>
      </x:c>
      <x:c r="P20" s="896">
        <x:f t="shared" si="5"/>
        <x:v>0</x:v>
      </x:c>
    </x:row>
    <x:row r="21" spans="2:16">
      <x:c r="B21" s="864" t="s">
        <x:v>931</x:v>
      </x:c>
      <x:c r="C21" s="895">
        <x:f t="shared" si="14"/>
        <x:v>0</x:v>
      </x:c>
      <x:c r="D21" s="896">
        <x:f t="shared" ref="D21" si="24">D65+D109</x:f>
        <x:v>0</x:v>
      </x:c>
      <x:c r="E21" s="549">
        <x:f t="shared" ref="E21:P36" si="25">E65+E109</x:f>
        <x:v>0</x:v>
      </x:c>
      <x:c r="F21" s="549">
        <x:f t="shared" si="25"/>
        <x:v>0</x:v>
      </x:c>
      <x:c r="G21" s="549">
        <x:f t="shared" si="25"/>
        <x:v>0</x:v>
      </x:c>
      <x:c r="H21" s="549">
        <x:f t="shared" si="25"/>
        <x:v>0</x:v>
      </x:c>
      <x:c r="I21" s="896">
        <x:f t="shared" si="25"/>
        <x:v>0</x:v>
      </x:c>
      <x:c r="J21" s="896">
        <x:f t="shared" si="25"/>
        <x:v>0</x:v>
      </x:c>
      <x:c r="K21" s="549">
        <x:f t="shared" si="25"/>
        <x:v>0</x:v>
      </x:c>
      <x:c r="L21" s="549">
        <x:f t="shared" si="25"/>
        <x:v>0</x:v>
      </x:c>
      <x:c r="M21" s="549">
        <x:f t="shared" si="25"/>
        <x:v>0</x:v>
      </x:c>
      <x:c r="N21" s="896">
        <x:f t="shared" si="25"/>
        <x:v>0</x:v>
      </x:c>
      <x:c r="O21" s="896">
        <x:f t="shared" si="25"/>
        <x:v>0</x:v>
      </x:c>
      <x:c r="P21" s="896">
        <x:f t="shared" si="25"/>
        <x:v>0</x:v>
      </x:c>
    </x:row>
    <x:row r="22" spans="2:16">
      <x:c r="B22" s="864" t="s">
        <x:v>932</x:v>
      </x:c>
      <x:c r="C22" s="895">
        <x:f t="shared" si="14"/>
        <x:v>0</x:v>
      </x:c>
      <x:c r="D22" s="896">
        <x:f t="shared" ref="D22" si="26">D66+D110</x:f>
        <x:v>0</x:v>
      </x:c>
      <x:c r="E22" s="549">
        <x:f t="shared" si="25"/>
        <x:v>0</x:v>
      </x:c>
      <x:c r="F22" s="549">
        <x:f t="shared" si="25"/>
        <x:v>0</x:v>
      </x:c>
      <x:c r="G22" s="549">
        <x:f t="shared" si="25"/>
        <x:v>0</x:v>
      </x:c>
      <x:c r="H22" s="549">
        <x:f t="shared" si="25"/>
        <x:v>0</x:v>
      </x:c>
      <x:c r="I22" s="896">
        <x:f t="shared" si="25"/>
        <x:v>0</x:v>
      </x:c>
      <x:c r="J22" s="896">
        <x:f t="shared" si="25"/>
        <x:v>0</x:v>
      </x:c>
      <x:c r="K22" s="549">
        <x:f t="shared" si="25"/>
        <x:v>0</x:v>
      </x:c>
      <x:c r="L22" s="549">
        <x:f t="shared" si="25"/>
        <x:v>0</x:v>
      </x:c>
      <x:c r="M22" s="549">
        <x:f t="shared" si="25"/>
        <x:v>0</x:v>
      </x:c>
      <x:c r="N22" s="896">
        <x:f t="shared" si="25"/>
        <x:v>0</x:v>
      </x:c>
      <x:c r="O22" s="896">
        <x:f t="shared" si="25"/>
        <x:v>0</x:v>
      </x:c>
      <x:c r="P22" s="896">
        <x:f t="shared" si="25"/>
        <x:v>0</x:v>
      </x:c>
    </x:row>
    <x:row r="23" spans="2:16">
      <x:c r="B23" s="864" t="s">
        <x:v>933</x:v>
      </x:c>
      <x:c r="C23" s="895">
        <x:f t="shared" si="14"/>
        <x:v>0</x:v>
      </x:c>
      <x:c r="D23" s="896">
        <x:f t="shared" ref="D23" si="27">D67+D111</x:f>
        <x:v>0</x:v>
      </x:c>
      <x:c r="E23" s="549">
        <x:f t="shared" si="25"/>
        <x:v>0</x:v>
      </x:c>
      <x:c r="F23" s="549">
        <x:f t="shared" si="25"/>
        <x:v>0</x:v>
      </x:c>
      <x:c r="G23" s="549">
        <x:f t="shared" si="25"/>
        <x:v>0</x:v>
      </x:c>
      <x:c r="H23" s="549">
        <x:f t="shared" si="25"/>
        <x:v>0</x:v>
      </x:c>
      <x:c r="I23" s="896">
        <x:f t="shared" si="25"/>
        <x:v>0</x:v>
      </x:c>
      <x:c r="J23" s="896">
        <x:f t="shared" si="25"/>
        <x:v>0</x:v>
      </x:c>
      <x:c r="K23" s="549">
        <x:f t="shared" si="25"/>
        <x:v>0</x:v>
      </x:c>
      <x:c r="L23" s="549">
        <x:f t="shared" si="25"/>
        <x:v>0</x:v>
      </x:c>
      <x:c r="M23" s="549">
        <x:f t="shared" si="25"/>
        <x:v>0</x:v>
      </x:c>
      <x:c r="N23" s="896">
        <x:f t="shared" si="25"/>
        <x:v>0</x:v>
      </x:c>
      <x:c r="O23" s="896">
        <x:f t="shared" si="25"/>
        <x:v>0</x:v>
      </x:c>
      <x:c r="P23" s="896">
        <x:f t="shared" si="25"/>
        <x:v>0</x:v>
      </x:c>
    </x:row>
    <x:row r="24" spans="2:16">
      <x:c r="B24" s="864" t="s">
        <x:v>934</x:v>
      </x:c>
      <x:c r="C24" s="895">
        <x:f t="shared" si="14"/>
        <x:v>0</x:v>
      </x:c>
      <x:c r="D24" s="896">
        <x:f t="shared" ref="D24" si="28">D68+D112</x:f>
        <x:v>0</x:v>
      </x:c>
      <x:c r="E24" s="549">
        <x:f t="shared" si="25"/>
        <x:v>0</x:v>
      </x:c>
      <x:c r="F24" s="549">
        <x:f t="shared" si="25"/>
        <x:v>0</x:v>
      </x:c>
      <x:c r="G24" s="549">
        <x:f t="shared" si="25"/>
        <x:v>0</x:v>
      </x:c>
      <x:c r="H24" s="549">
        <x:f t="shared" si="25"/>
        <x:v>0</x:v>
      </x:c>
      <x:c r="I24" s="896">
        <x:f t="shared" si="25"/>
        <x:v>0</x:v>
      </x:c>
      <x:c r="J24" s="896">
        <x:f t="shared" si="25"/>
        <x:v>0</x:v>
      </x:c>
      <x:c r="K24" s="549">
        <x:f t="shared" si="25"/>
        <x:v>0</x:v>
      </x:c>
      <x:c r="L24" s="549">
        <x:f t="shared" si="25"/>
        <x:v>0</x:v>
      </x:c>
      <x:c r="M24" s="549">
        <x:f t="shared" si="25"/>
        <x:v>0</x:v>
      </x:c>
      <x:c r="N24" s="896">
        <x:f t="shared" si="25"/>
        <x:v>0</x:v>
      </x:c>
      <x:c r="O24" s="896">
        <x:f t="shared" si="25"/>
        <x:v>0</x:v>
      </x:c>
      <x:c r="P24" s="896">
        <x:f t="shared" si="25"/>
        <x:v>0</x:v>
      </x:c>
    </x:row>
    <x:row r="25" spans="2:16">
      <x:c r="B25" s="864" t="s">
        <x:v>935</x:v>
      </x:c>
      <x:c r="C25" s="895">
        <x:f t="shared" si="14"/>
        <x:v>0</x:v>
      </x:c>
      <x:c r="D25" s="896">
        <x:f t="shared" ref="D25" si="29">D69+D113</x:f>
        <x:v>0</x:v>
      </x:c>
      <x:c r="E25" s="549">
        <x:f t="shared" si="25"/>
        <x:v>0</x:v>
      </x:c>
      <x:c r="F25" s="549">
        <x:f t="shared" si="25"/>
        <x:v>0</x:v>
      </x:c>
      <x:c r="G25" s="549">
        <x:f t="shared" si="25"/>
        <x:v>0</x:v>
      </x:c>
      <x:c r="H25" s="549">
        <x:f t="shared" si="25"/>
        <x:v>0</x:v>
      </x:c>
      <x:c r="I25" s="896">
        <x:f t="shared" si="25"/>
        <x:v>0</x:v>
      </x:c>
      <x:c r="J25" s="896">
        <x:f t="shared" si="25"/>
        <x:v>0</x:v>
      </x:c>
      <x:c r="K25" s="549">
        <x:f t="shared" si="25"/>
        <x:v>0</x:v>
      </x:c>
      <x:c r="L25" s="549">
        <x:f t="shared" si="25"/>
        <x:v>0</x:v>
      </x:c>
      <x:c r="M25" s="549">
        <x:f t="shared" si="25"/>
        <x:v>0</x:v>
      </x:c>
      <x:c r="N25" s="896">
        <x:f t="shared" si="25"/>
        <x:v>0</x:v>
      </x:c>
      <x:c r="O25" s="896">
        <x:f t="shared" si="25"/>
        <x:v>0</x:v>
      </x:c>
      <x:c r="P25" s="896">
        <x:f t="shared" si="25"/>
        <x:v>0</x:v>
      </x:c>
    </x:row>
    <x:row r="26" spans="2:16">
      <x:c r="B26" s="864" t="s">
        <x:v>936</x:v>
      </x:c>
      <x:c r="C26" s="895">
        <x:f t="shared" si="14"/>
        <x:v>0</x:v>
      </x:c>
      <x:c r="D26" s="896">
        <x:f t="shared" ref="D26" si="30">D70+D114</x:f>
        <x:v>0</x:v>
      </x:c>
      <x:c r="E26" s="549">
        <x:f t="shared" si="25"/>
        <x:v>0</x:v>
      </x:c>
      <x:c r="F26" s="549">
        <x:f t="shared" si="25"/>
        <x:v>0</x:v>
      </x:c>
      <x:c r="G26" s="549">
        <x:f t="shared" si="25"/>
        <x:v>0</x:v>
      </x:c>
      <x:c r="H26" s="549">
        <x:f t="shared" si="25"/>
        <x:v>0</x:v>
      </x:c>
      <x:c r="I26" s="896">
        <x:f t="shared" si="25"/>
        <x:v>0</x:v>
      </x:c>
      <x:c r="J26" s="896">
        <x:f t="shared" si="25"/>
        <x:v>0</x:v>
      </x:c>
      <x:c r="K26" s="549">
        <x:f t="shared" si="25"/>
        <x:v>0</x:v>
      </x:c>
      <x:c r="L26" s="549">
        <x:f t="shared" si="25"/>
        <x:v>0</x:v>
      </x:c>
      <x:c r="M26" s="549">
        <x:f t="shared" si="25"/>
        <x:v>0</x:v>
      </x:c>
      <x:c r="N26" s="896">
        <x:f t="shared" si="25"/>
        <x:v>0</x:v>
      </x:c>
      <x:c r="O26" s="896">
        <x:f t="shared" si="25"/>
        <x:v>0</x:v>
      </x:c>
      <x:c r="P26" s="896">
        <x:f t="shared" si="25"/>
        <x:v>0</x:v>
      </x:c>
    </x:row>
    <x:row r="27" spans="2:16">
      <x:c r="B27" s="864" t="s">
        <x:v>937</x:v>
      </x:c>
      <x:c r="C27" s="895">
        <x:f t="shared" si="14"/>
        <x:v>86557.98000000001</x:v>
      </x:c>
      <x:c r="D27" s="896">
        <x:f t="shared" ref="D27" si="31">D71+D115</x:f>
        <x:v>44391.6</x:v>
      </x:c>
      <x:c r="E27" s="549">
        <x:f t="shared" si="25"/>
        <x:v>50982.75</x:v>
      </x:c>
      <x:c r="F27" s="549">
        <x:f t="shared" si="25"/>
        <x:v>35575.230000000003</x:v>
      </x:c>
      <x:c r="G27" s="549">
        <x:f t="shared" si="25"/>
        <x:v>0</x:v>
      </x:c>
      <x:c r="H27" s="549">
        <x:f t="shared" si="25"/>
        <x:v>0</x:v>
      </x:c>
      <x:c r="I27" s="896">
        <x:f t="shared" si="25"/>
        <x:v>0</x:v>
      </x:c>
      <x:c r="J27" s="896">
        <x:f t="shared" si="25"/>
        <x:v>0</x:v>
      </x:c>
      <x:c r="K27" s="549">
        <x:f t="shared" si="25"/>
        <x:v>0</x:v>
      </x:c>
      <x:c r="L27" s="549">
        <x:f t="shared" si="25"/>
        <x:v>0</x:v>
      </x:c>
      <x:c r="M27" s="549">
        <x:f t="shared" si="25"/>
        <x:v>0</x:v>
      </x:c>
      <x:c r="N27" s="896">
        <x:f t="shared" si="25"/>
        <x:v>0</x:v>
      </x:c>
      <x:c r="O27" s="896">
        <x:f t="shared" si="25"/>
        <x:v>0</x:v>
      </x:c>
      <x:c r="P27" s="896">
        <x:f t="shared" si="25"/>
        <x:v>0</x:v>
      </x:c>
    </x:row>
    <x:row r="28" spans="2:16">
      <x:c r="B28" s="864" t="s">
        <x:v>938</x:v>
      </x:c>
      <x:c r="C28" s="897">
        <x:f t="shared" si="14"/>
        <x:v>92140.7</x:v>
      </x:c>
      <x:c r="D28" s="896">
        <x:f t="shared" ref="D28" si="32">D72+D116</x:f>
        <x:v>4956.33</x:v>
      </x:c>
      <x:c r="E28" s="549">
        <x:f t="shared" si="25"/>
        <x:v>92140.7</x:v>
      </x:c>
      <x:c r="F28" s="549">
        <x:f t="shared" si="25"/>
        <x:v>0</x:v>
      </x:c>
      <x:c r="G28" s="549">
        <x:f t="shared" si="25"/>
        <x:v>0</x:v>
      </x:c>
      <x:c r="H28" s="549">
        <x:f t="shared" si="25"/>
        <x:v>0</x:v>
      </x:c>
      <x:c r="I28" s="896">
        <x:f t="shared" si="25"/>
        <x:v>0</x:v>
      </x:c>
      <x:c r="J28" s="896">
        <x:f t="shared" si="25"/>
        <x:v>0</x:v>
      </x:c>
      <x:c r="K28" s="549">
        <x:f t="shared" si="25"/>
        <x:v>0</x:v>
      </x:c>
      <x:c r="L28" s="549">
        <x:f t="shared" si="25"/>
        <x:v>0</x:v>
      </x:c>
      <x:c r="M28" s="549">
        <x:f t="shared" si="25"/>
        <x:v>0</x:v>
      </x:c>
      <x:c r="N28" s="896">
        <x:f t="shared" si="25"/>
        <x:v>0</x:v>
      </x:c>
      <x:c r="O28" s="896">
        <x:f t="shared" si="25"/>
        <x:v>0</x:v>
      </x:c>
      <x:c r="P28" s="896">
        <x:f t="shared" si="25"/>
        <x:v>0</x:v>
      </x:c>
    </x:row>
    <x:row r="29" spans="2:16">
      <x:c r="B29" s="864" t="s">
        <x:v>939</x:v>
      </x:c>
      <x:c r="C29" s="895">
        <x:f t="shared" si="14"/>
        <x:v>335020.06999999995</x:v>
      </x:c>
      <x:c r="D29" s="896">
        <x:f t="shared" ref="D29" si="33">D73+D117</x:f>
        <x:v>112341.5</x:v>
      </x:c>
      <x:c r="E29" s="549">
        <x:f t="shared" si="25"/>
        <x:v>316738.58999999997</x:v>
      </x:c>
      <x:c r="F29" s="549">
        <x:f t="shared" si="25"/>
        <x:v>18281.48</x:v>
      </x:c>
      <x:c r="G29" s="549">
        <x:f t="shared" si="25"/>
        <x:v>0</x:v>
      </x:c>
      <x:c r="H29" s="549">
        <x:f t="shared" si="25"/>
        <x:v>0</x:v>
      </x:c>
      <x:c r="I29" s="896">
        <x:f t="shared" si="25"/>
        <x:v>0</x:v>
      </x:c>
      <x:c r="J29" s="896">
        <x:f t="shared" si="25"/>
        <x:v>0</x:v>
      </x:c>
      <x:c r="K29" s="549">
        <x:f t="shared" si="25"/>
        <x:v>0</x:v>
      </x:c>
      <x:c r="L29" s="549">
        <x:f t="shared" si="25"/>
        <x:v>0</x:v>
      </x:c>
      <x:c r="M29" s="549">
        <x:f t="shared" si="25"/>
        <x:v>0</x:v>
      </x:c>
      <x:c r="N29" s="896">
        <x:f t="shared" si="25"/>
        <x:v>0</x:v>
      </x:c>
      <x:c r="O29" s="896">
        <x:f t="shared" si="25"/>
        <x:v>0</x:v>
      </x:c>
      <x:c r="P29" s="896">
        <x:f t="shared" si="25"/>
        <x:v>0</x:v>
      </x:c>
    </x:row>
    <x:row r="30" spans="2:16">
      <x:c r="B30" s="864" t="s">
        <x:v>940</x:v>
      </x:c>
      <x:c r="C30" s="895">
        <x:f t="shared" si="14"/>
        <x:v>186322.13</x:v>
      </x:c>
      <x:c r="D30" s="896">
        <x:f t="shared" ref="D30" si="34">D74+D118</x:f>
        <x:v>597219.07999999996</x:v>
      </x:c>
      <x:c r="E30" s="549">
        <x:f t="shared" si="25"/>
        <x:v>31251.33</x:v>
      </x:c>
      <x:c r="F30" s="549">
        <x:f t="shared" si="25"/>
        <x:v>155070.79999999999</x:v>
      </x:c>
      <x:c r="G30" s="549">
        <x:f t="shared" si="25"/>
        <x:v>0</x:v>
      </x:c>
      <x:c r="H30" s="549">
        <x:f t="shared" si="25"/>
        <x:v>0</x:v>
      </x:c>
      <x:c r="I30" s="896">
        <x:f t="shared" si="25"/>
        <x:v>0</x:v>
      </x:c>
      <x:c r="J30" s="896">
        <x:f t="shared" si="25"/>
        <x:v>0</x:v>
      </x:c>
      <x:c r="K30" s="549">
        <x:f t="shared" si="25"/>
        <x:v>0</x:v>
      </x:c>
      <x:c r="L30" s="549">
        <x:f t="shared" si="25"/>
        <x:v>0</x:v>
      </x:c>
      <x:c r="M30" s="549">
        <x:f t="shared" si="25"/>
        <x:v>0</x:v>
      </x:c>
      <x:c r="N30" s="896">
        <x:f t="shared" si="25"/>
        <x:v>0</x:v>
      </x:c>
      <x:c r="O30" s="896">
        <x:f t="shared" si="25"/>
        <x:v>0</x:v>
      </x:c>
      <x:c r="P30" s="896">
        <x:f t="shared" si="25"/>
        <x:v>0</x:v>
      </x:c>
    </x:row>
    <x:row r="31" spans="2:16">
      <x:c r="B31" s="864" t="s">
        <x:v>941</x:v>
      </x:c>
      <x:c r="C31" s="895">
        <x:f t="shared" si="14"/>
        <x:v>30265.49</x:v>
      </x:c>
      <x:c r="D31" s="896">
        <x:f t="shared" ref="D31" si="35">D75+D119</x:f>
        <x:v>0</x:v>
      </x:c>
      <x:c r="E31" s="549">
        <x:f t="shared" si="25"/>
        <x:v>0</x:v>
      </x:c>
      <x:c r="F31" s="549">
        <x:f t="shared" si="25"/>
        <x:v>30265.49</x:v>
      </x:c>
      <x:c r="G31" s="549">
        <x:f t="shared" si="25"/>
        <x:v>0</x:v>
      </x:c>
      <x:c r="H31" s="549">
        <x:f t="shared" si="25"/>
        <x:v>0</x:v>
      </x:c>
      <x:c r="I31" s="896">
        <x:f t="shared" si="25"/>
        <x:v>0</x:v>
      </x:c>
      <x:c r="J31" s="896">
        <x:f t="shared" si="25"/>
        <x:v>0</x:v>
      </x:c>
      <x:c r="K31" s="549">
        <x:f t="shared" si="25"/>
        <x:v>0</x:v>
      </x:c>
      <x:c r="L31" s="549">
        <x:f t="shared" si="25"/>
        <x:v>0</x:v>
      </x:c>
      <x:c r="M31" s="549">
        <x:f t="shared" si="25"/>
        <x:v>0</x:v>
      </x:c>
      <x:c r="N31" s="896">
        <x:f t="shared" si="25"/>
        <x:v>0</x:v>
      </x:c>
      <x:c r="O31" s="896">
        <x:f t="shared" si="25"/>
        <x:v>0</x:v>
      </x:c>
      <x:c r="P31" s="896">
        <x:f t="shared" si="25"/>
        <x:v>0</x:v>
      </x:c>
    </x:row>
    <x:row r="32" spans="2:16">
      <x:c r="B32" s="864" t="s">
        <x:v>942</x:v>
      </x:c>
      <x:c r="C32" s="895">
        <x:f t="shared" si="14"/>
        <x:v>0</x:v>
      </x:c>
      <x:c r="D32" s="896">
        <x:f t="shared" ref="D32" si="36">D76+D120</x:f>
        <x:v>0</x:v>
      </x:c>
      <x:c r="E32" s="549">
        <x:f t="shared" si="25"/>
        <x:v>0</x:v>
      </x:c>
      <x:c r="F32" s="549">
        <x:f t="shared" si="25"/>
        <x:v>0</x:v>
      </x:c>
      <x:c r="G32" s="549">
        <x:f t="shared" si="25"/>
        <x:v>0</x:v>
      </x:c>
      <x:c r="H32" s="549">
        <x:f t="shared" si="25"/>
        <x:v>0</x:v>
      </x:c>
      <x:c r="I32" s="896">
        <x:f t="shared" si="25"/>
        <x:v>0</x:v>
      </x:c>
      <x:c r="J32" s="896">
        <x:f t="shared" si="25"/>
        <x:v>0</x:v>
      </x:c>
      <x:c r="K32" s="549">
        <x:f t="shared" si="25"/>
        <x:v>0</x:v>
      </x:c>
      <x:c r="L32" s="549">
        <x:f t="shared" si="25"/>
        <x:v>0</x:v>
      </x:c>
      <x:c r="M32" s="549">
        <x:f t="shared" si="25"/>
        <x:v>0</x:v>
      </x:c>
      <x:c r="N32" s="896">
        <x:f t="shared" si="25"/>
        <x:v>0</x:v>
      </x:c>
      <x:c r="O32" s="896">
        <x:f t="shared" si="25"/>
        <x:v>0</x:v>
      </x:c>
      <x:c r="P32" s="896">
        <x:f t="shared" si="25"/>
        <x:v>0</x:v>
      </x:c>
    </x:row>
    <x:row r="33" spans="2:16">
      <x:c r="B33" s="864" t="s">
        <x:v>943</x:v>
      </x:c>
      <x:c r="C33" s="895">
        <x:f t="shared" si="14"/>
        <x:v>0</x:v>
      </x:c>
      <x:c r="D33" s="896">
        <x:f t="shared" ref="D33" si="37">D77+D121</x:f>
        <x:v>0</x:v>
      </x:c>
      <x:c r="E33" s="549">
        <x:f t="shared" si="25"/>
        <x:v>0</x:v>
      </x:c>
      <x:c r="F33" s="549">
        <x:f t="shared" si="25"/>
        <x:v>0</x:v>
      </x:c>
      <x:c r="G33" s="549">
        <x:f t="shared" si="25"/>
        <x:v>0</x:v>
      </x:c>
      <x:c r="H33" s="549">
        <x:f t="shared" si="25"/>
        <x:v>0</x:v>
      </x:c>
      <x:c r="I33" s="896">
        <x:f t="shared" si="25"/>
        <x:v>0</x:v>
      </x:c>
      <x:c r="J33" s="896">
        <x:f t="shared" si="25"/>
        <x:v>0</x:v>
      </x:c>
      <x:c r="K33" s="549">
        <x:f t="shared" si="25"/>
        <x:v>0</x:v>
      </x:c>
      <x:c r="L33" s="549">
        <x:f t="shared" si="25"/>
        <x:v>0</x:v>
      </x:c>
      <x:c r="M33" s="549">
        <x:f t="shared" si="25"/>
        <x:v>0</x:v>
      </x:c>
      <x:c r="N33" s="896">
        <x:f t="shared" si="25"/>
        <x:v>0</x:v>
      </x:c>
      <x:c r="O33" s="896">
        <x:f t="shared" si="25"/>
        <x:v>0</x:v>
      </x:c>
      <x:c r="P33" s="896">
        <x:f t="shared" si="25"/>
        <x:v>0</x:v>
      </x:c>
    </x:row>
    <x:row r="34" spans="2:16">
      <x:c r="B34" s="864" t="s">
        <x:v>944</x:v>
      </x:c>
      <x:c r="C34" s="895">
        <x:f t="shared" si="14"/>
        <x:v>0</x:v>
      </x:c>
      <x:c r="D34" s="896">
        <x:f t="shared" ref="D34" si="38">D78+D122</x:f>
        <x:v>0</x:v>
      </x:c>
      <x:c r="E34" s="549">
        <x:f t="shared" si="25"/>
        <x:v>0</x:v>
      </x:c>
      <x:c r="F34" s="549">
        <x:f t="shared" si="25"/>
        <x:v>0</x:v>
      </x:c>
      <x:c r="G34" s="549">
        <x:f t="shared" si="25"/>
        <x:v>0</x:v>
      </x:c>
      <x:c r="H34" s="549">
        <x:f t="shared" si="25"/>
        <x:v>0</x:v>
      </x:c>
      <x:c r="I34" s="896">
        <x:f t="shared" si="25"/>
        <x:v>0</x:v>
      </x:c>
      <x:c r="J34" s="896">
        <x:f t="shared" si="25"/>
        <x:v>0</x:v>
      </x:c>
      <x:c r="K34" s="549">
        <x:f t="shared" si="25"/>
        <x:v>0</x:v>
      </x:c>
      <x:c r="L34" s="549">
        <x:f t="shared" si="25"/>
        <x:v>0</x:v>
      </x:c>
      <x:c r="M34" s="549">
        <x:f t="shared" si="25"/>
        <x:v>0</x:v>
      </x:c>
      <x:c r="N34" s="896">
        <x:f t="shared" si="25"/>
        <x:v>0</x:v>
      </x:c>
      <x:c r="O34" s="896">
        <x:f t="shared" si="25"/>
        <x:v>0</x:v>
      </x:c>
      <x:c r="P34" s="896">
        <x:f t="shared" si="25"/>
        <x:v>0</x:v>
      </x:c>
    </x:row>
    <x:row r="35" spans="2:16">
      <x:c r="B35" s="864" t="s">
        <x:v>945</x:v>
      </x:c>
      <x:c r="C35" s="895">
        <x:f t="shared" si="14"/>
        <x:v>0</x:v>
      </x:c>
      <x:c r="D35" s="896">
        <x:f t="shared" ref="D35" si="39">D79+D123</x:f>
        <x:v>0</x:v>
      </x:c>
      <x:c r="E35" s="549">
        <x:f t="shared" si="25"/>
        <x:v>0</x:v>
      </x:c>
      <x:c r="F35" s="549">
        <x:f t="shared" si="25"/>
        <x:v>0</x:v>
      </x:c>
      <x:c r="G35" s="549">
        <x:f t="shared" si="25"/>
        <x:v>0</x:v>
      </x:c>
      <x:c r="H35" s="549">
        <x:f t="shared" si="25"/>
        <x:v>0</x:v>
      </x:c>
      <x:c r="I35" s="896">
        <x:f t="shared" si="25"/>
        <x:v>0</x:v>
      </x:c>
      <x:c r="J35" s="896">
        <x:f t="shared" si="25"/>
        <x:v>0</x:v>
      </x:c>
      <x:c r="K35" s="549">
        <x:f t="shared" si="25"/>
        <x:v>0</x:v>
      </x:c>
      <x:c r="L35" s="549">
        <x:f t="shared" si="25"/>
        <x:v>0</x:v>
      </x:c>
      <x:c r="M35" s="549">
        <x:f t="shared" si="25"/>
        <x:v>0</x:v>
      </x:c>
      <x:c r="N35" s="896">
        <x:f t="shared" si="25"/>
        <x:v>0</x:v>
      </x:c>
      <x:c r="O35" s="896">
        <x:f t="shared" si="25"/>
        <x:v>0</x:v>
      </x:c>
      <x:c r="P35" s="896">
        <x:f t="shared" si="25"/>
        <x:v>0</x:v>
      </x:c>
    </x:row>
    <x:row r="36" spans="2:16">
      <x:c r="B36" s="864" t="s">
        <x:v>946</x:v>
      </x:c>
      <x:c r="C36" s="895">
        <x:f t="shared" si="14"/>
        <x:v>0</x:v>
      </x:c>
      <x:c r="D36" s="896">
        <x:f t="shared" ref="D36" si="40">D80+D124</x:f>
        <x:v>0</x:v>
      </x:c>
      <x:c r="E36" s="549">
        <x:f t="shared" si="25"/>
        <x:v>0</x:v>
      </x:c>
      <x:c r="F36" s="549">
        <x:f t="shared" si="25"/>
        <x:v>0</x:v>
      </x:c>
      <x:c r="G36" s="549">
        <x:f t="shared" si="25"/>
        <x:v>0</x:v>
      </x:c>
      <x:c r="H36" s="549">
        <x:f t="shared" si="25"/>
        <x:v>0</x:v>
      </x:c>
      <x:c r="I36" s="896">
        <x:f t="shared" si="25"/>
        <x:v>0</x:v>
      </x:c>
      <x:c r="J36" s="896">
        <x:f t="shared" si="25"/>
        <x:v>0</x:v>
      </x:c>
      <x:c r="K36" s="549">
        <x:f t="shared" si="25"/>
        <x:v>0</x:v>
      </x:c>
      <x:c r="L36" s="549">
        <x:f t="shared" si="25"/>
        <x:v>0</x:v>
      </x:c>
      <x:c r="M36" s="549">
        <x:f t="shared" si="25"/>
        <x:v>0</x:v>
      </x:c>
      <x:c r="N36" s="896">
        <x:f t="shared" si="25"/>
        <x:v>0</x:v>
      </x:c>
      <x:c r="O36" s="896">
        <x:f t="shared" si="25"/>
        <x:v>0</x:v>
      </x:c>
      <x:c r="P36" s="896">
        <x:f t="shared" si="25"/>
        <x:v>0</x:v>
      </x:c>
    </x:row>
    <x:row r="37" spans="2:16">
      <x:c r="B37" s="864" t="s">
        <x:v>947</x:v>
      </x:c>
      <x:c r="C37" s="895">
        <x:f t="shared" si="14"/>
        <x:v>0</x:v>
      </x:c>
      <x:c r="D37" s="896">
        <x:f t="shared" ref="D37" si="41">D81+D125</x:f>
        <x:v>0</x:v>
      </x:c>
      <x:c r="E37" s="549">
        <x:f t="shared" ref="E37:P41" si="42">E81+E125</x:f>
        <x:v>0</x:v>
      </x:c>
      <x:c r="F37" s="549">
        <x:f t="shared" si="42"/>
        <x:v>0</x:v>
      </x:c>
      <x:c r="G37" s="549">
        <x:f t="shared" si="42"/>
        <x:v>0</x:v>
      </x:c>
      <x:c r="H37" s="549">
        <x:f t="shared" si="42"/>
        <x:v>0</x:v>
      </x:c>
      <x:c r="I37" s="896">
        <x:f t="shared" si="42"/>
        <x:v>0</x:v>
      </x:c>
      <x:c r="J37" s="896">
        <x:f t="shared" si="42"/>
        <x:v>0</x:v>
      </x:c>
      <x:c r="K37" s="549">
        <x:f t="shared" si="42"/>
        <x:v>0</x:v>
      </x:c>
      <x:c r="L37" s="549">
        <x:f t="shared" si="42"/>
        <x:v>0</x:v>
      </x:c>
      <x:c r="M37" s="549">
        <x:f t="shared" si="42"/>
        <x:v>0</x:v>
      </x:c>
      <x:c r="N37" s="896">
        <x:f t="shared" si="42"/>
        <x:v>0</x:v>
      </x:c>
      <x:c r="O37" s="896">
        <x:f t="shared" si="42"/>
        <x:v>0</x:v>
      </x:c>
      <x:c r="P37" s="896">
        <x:f t="shared" si="42"/>
        <x:v>0</x:v>
      </x:c>
    </x:row>
    <x:row r="38" spans="2:16" ht="27" customHeight="1">
      <x:c r="B38" s="860" t="s">
        <x:v>914</x:v>
      </x:c>
      <x:c r="C38" s="863">
        <x:f>+C3+C8+C10</x:f>
        <x:v>35220363.249999993</x:v>
      </x:c>
      <x:c r="D38" s="863">
        <x:f t="shared" ref="D38" si="43">D10+D8+D3</x:f>
        <x:v>18895908.41</x:v>
      </x:c>
      <x:c r="E38" s="861">
        <x:f>E10+E8+E3</x:f>
        <x:v>20114174.810000002</x:v>
      </x:c>
      <x:c r="F38" s="861">
        <x:f t="shared" ref="F38:P38" si="44">F10+F8+F3</x:f>
        <x:v>15106188.439999998</x:v>
      </x:c>
      <x:c r="G38" s="861">
        <x:f t="shared" si="44"/>
        <x:v>0</x:v>
      </x:c>
      <x:c r="H38" s="861">
        <x:f t="shared" si="44"/>
        <x:v>0</x:v>
      </x:c>
      <x:c r="I38" s="863">
        <x:f t="shared" si="44"/>
        <x:v>0</x:v>
      </x:c>
      <x:c r="J38" s="863">
        <x:f t="shared" si="44"/>
        <x:v>0</x:v>
      </x:c>
      <x:c r="K38" s="861">
        <x:f t="shared" si="44"/>
        <x:v>0</x:v>
      </x:c>
      <x:c r="L38" s="861">
        <x:f t="shared" si="44"/>
        <x:v>0</x:v>
      </x:c>
      <x:c r="M38" s="861">
        <x:f t="shared" si="44"/>
        <x:v>0</x:v>
      </x:c>
      <x:c r="N38" s="863">
        <x:f t="shared" si="44"/>
        <x:v>0</x:v>
      </x:c>
      <x:c r="O38" s="863">
        <x:f t="shared" si="44"/>
        <x:v>0</x:v>
      </x:c>
      <x:c r="P38" s="863">
        <x:f t="shared" si="44"/>
        <x:v>0</x:v>
      </x:c>
    </x:row>
    <x:row r="39" spans="2:16" ht="22.5" customHeight="1">
      <x:c r="B39" s="864" t="s">
        <x:v>915</x:v>
      </x:c>
      <x:c r="C39" s="895">
        <x:f>+E39</x:f>
        <x:v>15940941.220000001</x:v>
      </x:c>
      <x:c r="D39" s="896">
        <x:f t="shared" ref="D39" si="45">D83+D127</x:f>
        <x:v>15745829.439999999</x:v>
      </x:c>
      <x:c r="E39" s="549">
        <x:f t="shared" si="42"/>
        <x:v>15940941.220000001</x:v>
      </x:c>
      <x:c r="F39" s="549">
        <x:f t="shared" si="42"/>
        <x:v>15452655.65</x:v>
      </x:c>
      <x:c r="G39" s="549">
        <x:f t="shared" si="42"/>
        <x:v>0</x:v>
      </x:c>
      <x:c r="H39" s="549">
        <x:f t="shared" si="42"/>
        <x:v>0</x:v>
      </x:c>
      <x:c r="I39" s="896">
        <x:f t="shared" si="42"/>
        <x:v>0</x:v>
      </x:c>
      <x:c r="J39" s="896">
        <x:f t="shared" si="42"/>
        <x:v>0</x:v>
      </x:c>
      <x:c r="K39" s="549">
        <x:f t="shared" si="42"/>
        <x:v>0</x:v>
      </x:c>
      <x:c r="L39" s="549">
        <x:f t="shared" si="42"/>
        <x:v>0</x:v>
      </x:c>
      <x:c r="M39" s="549">
        <x:f t="shared" si="42"/>
        <x:v>0</x:v>
      </x:c>
      <x:c r="N39" s="896">
        <x:f t="shared" si="42"/>
        <x:v>0</x:v>
      </x:c>
      <x:c r="O39" s="896">
        <x:f t="shared" si="42"/>
        <x:v>0</x:v>
      </x:c>
      <x:c r="P39" s="896">
        <x:f t="shared" si="42"/>
        <x:v>0</x:v>
      </x:c>
    </x:row>
    <x:row r="40" spans="2:16" ht="22.5" customHeight="1">
      <x:c r="B40" s="864" t="s">
        <x:v>916</x:v>
      </x:c>
      <x:c r="C40" s="895">
        <x:f>P40</x:f>
        <x:v>0</x:v>
      </x:c>
      <x:c r="D40" s="896">
        <x:f t="shared" ref="D40" si="46">D84+D128</x:f>
        <x:v>15940941.220000001</x:v>
      </x:c>
      <x:c r="E40" s="549">
        <x:f t="shared" si="42"/>
        <x:v>15452655.65</x:v>
      </x:c>
      <x:c r="F40" s="549">
        <x:f t="shared" si="42"/>
        <x:v>16439430.689999999</x:v>
      </x:c>
      <x:c r="G40" s="549">
        <x:f t="shared" si="42"/>
        <x:v>0</x:v>
      </x:c>
      <x:c r="H40" s="549">
        <x:f t="shared" si="42"/>
        <x:v>0</x:v>
      </x:c>
      <x:c r="I40" s="896">
        <x:f t="shared" si="42"/>
        <x:v>0</x:v>
      </x:c>
      <x:c r="J40" s="896">
        <x:f t="shared" si="42"/>
        <x:v>0</x:v>
      </x:c>
      <x:c r="K40" s="549">
        <x:f t="shared" si="42"/>
        <x:v>0</x:v>
      </x:c>
      <x:c r="L40" s="549">
        <x:f t="shared" si="42"/>
        <x:v>0</x:v>
      </x:c>
      <x:c r="M40" s="549">
        <x:f t="shared" si="42"/>
        <x:v>0</x:v>
      </x:c>
      <x:c r="N40" s="896">
        <x:f t="shared" si="42"/>
        <x:v>0</x:v>
      </x:c>
      <x:c r="O40" s="896">
        <x:f t="shared" si="42"/>
        <x:v>0</x:v>
      </x:c>
      <x:c r="P40" s="896">
        <x:f t="shared" si="42"/>
        <x:v>0</x:v>
      </x:c>
    </x:row>
    <x:row r="41" spans="2:16" ht="22.5" customHeight="1">
      <x:c r="B41" s="864" t="s">
        <x:v>917</x:v>
      </x:c>
      <x:c r="C41" s="895">
        <x:f>SUM(E41:P41)</x:f>
        <x:v>-2220942.4500000002</x:v>
      </x:c>
      <x:c r="D41" s="896">
        <x:f t="shared" ref="D41" si="47">D85+D129</x:f>
        <x:v>-1799980.52</x:v>
      </x:c>
      <x:c r="E41" s="549">
        <x:f t="shared" si="42"/>
        <x:v>-989565.33</x:v>
      </x:c>
      <x:c r="F41" s="549">
        <x:f t="shared" si="42"/>
        <x:v>-1231377.1200000001</x:v>
      </x:c>
      <x:c r="G41" s="549">
        <x:f t="shared" si="42"/>
        <x:v>0</x:v>
      </x:c>
      <x:c r="H41" s="549">
        <x:f t="shared" si="42"/>
        <x:v>0</x:v>
      </x:c>
      <x:c r="I41" s="896">
        <x:f t="shared" si="42"/>
        <x:v>0</x:v>
      </x:c>
      <x:c r="J41" s="896">
        <x:f t="shared" si="42"/>
        <x:v>0</x:v>
      </x:c>
      <x:c r="K41" s="549">
        <x:f t="shared" si="42"/>
        <x:v>0</x:v>
      </x:c>
      <x:c r="L41" s="549">
        <x:f t="shared" si="42"/>
        <x:v>0</x:v>
      </x:c>
      <x:c r="M41" s="549">
        <x:f t="shared" si="42"/>
        <x:v>0</x:v>
      </x:c>
      <x:c r="N41" s="896">
        <x:f t="shared" si="42"/>
        <x:v>0</x:v>
      </x:c>
      <x:c r="O41" s="896">
        <x:f t="shared" si="42"/>
        <x:v>0</x:v>
      </x:c>
      <x:c r="P41" s="896">
        <x:f t="shared" si="42"/>
        <x:v>0</x:v>
      </x:c>
    </x:row>
    <x:row r="42" spans="2:16" ht="28.5" customHeight="1">
      <x:c r="B42" s="860" t="s">
        <x:v>918</x:v>
      </x:c>
      <x:c r="C42" s="863">
        <x:f>+C38+C39-C40-C41</x:f>
        <x:v>53382246.919999994</x:v>
      </x:c>
      <x:c r="D42" s="898">
        <x:f t="shared" ref="D42" si="48">D38+D39-D40-D41</x:f>
        <x:v>20500777.150000002</x:v>
      </x:c>
      <x:c r="E42" s="861">
        <x:f>E38+E39-E40-E41</x:f>
        <x:v>21592025.710000001</x:v>
      </x:c>
      <x:c r="F42" s="861">
        <x:f>F38+F39-F40-F41</x:f>
        <x:v>15350790.519999996</x:v>
      </x:c>
      <x:c r="G42" s="861">
        <x:f t="shared" ref="G42:P42" si="49">G38+G39-G40-G41</x:f>
        <x:v>0</x:v>
      </x:c>
      <x:c r="H42" s="861">
        <x:f t="shared" si="49"/>
        <x:v>0</x:v>
      </x:c>
      <x:c r="I42" s="898">
        <x:f t="shared" si="49"/>
        <x:v>0</x:v>
      </x:c>
      <x:c r="J42" s="898">
        <x:f t="shared" si="49"/>
        <x:v>0</x:v>
      </x:c>
      <x:c r="K42" s="861">
        <x:f t="shared" si="49"/>
        <x:v>0</x:v>
      </x:c>
      <x:c r="L42" s="861">
        <x:f t="shared" si="49"/>
        <x:v>0</x:v>
      </x:c>
      <x:c r="M42" s="861">
        <x:f t="shared" si="49"/>
        <x:v>0</x:v>
      </x:c>
      <x:c r="N42" s="898">
        <x:f t="shared" si="49"/>
        <x:v>0</x:v>
      </x:c>
      <x:c r="O42" s="898">
        <x:f t="shared" si="49"/>
        <x:v>0</x:v>
      </x:c>
      <x:c r="P42" s="898">
        <x:f t="shared" si="49"/>
        <x:v>0</x:v>
      </x:c>
    </x:row>
    <x:row r="43" spans="2:16">
      <x:c r="E43" s="883"/>
      <x:c r="F43" s="836">
        <x:f>F38+F39-F40-F41</x:f>
        <x:v>15350790.519999996</x:v>
      </x:c>
      <x:c r="G43" s="885"/>
      <x:c r="H43" s="885"/>
      <x:c r="M43" s="888"/>
      <x:c r="N43" s="888"/>
      <x:c r="O43" s="888"/>
    </x:row>
    <x:row r="44" spans="2:16">
      <x:c r="E44" s="883"/>
      <x:c r="F44" s="883"/>
      <x:c r="G44" s="883"/>
      <x:c r="H44" s="883"/>
      <x:c r="I44" s="883"/>
      <x:c r="J44" s="883"/>
      <x:c r="K44" s="883"/>
      <x:c r="L44" s="883"/>
      <x:c r="M44" s="883"/>
      <x:c r="N44" s="888"/>
      <x:c r="O44" s="888"/>
    </x:row>
    <x:row r="45" spans="2:16">
      <x:c r="B45" s="886" t="s">
        <x:v>1074</x:v>
      </x:c>
      <x:c r="D45" s="899">
        <x:f t="shared" ref="D45" si="50">D52+D54</x:f>
        <x:v>2782020.89</x:v>
      </x:c>
      <x:c r="E45" s="899">
        <x:f>E52+E54</x:f>
        <x:v>2100252.4</x:v>
      </x:c>
      <x:c r="F45" s="899">
        <x:f t="shared" ref="F45:P45" si="51">F52+F54</x:f>
        <x:v>1972227.5700000003</x:v>
      </x:c>
      <x:c r="G45" s="899">
        <x:f t="shared" si="51"/>
        <x:v>0</x:v>
      </x:c>
      <x:c r="H45" s="899">
        <x:f t="shared" si="51"/>
        <x:v>0</x:v>
      </x:c>
      <x:c r="I45" s="899">
        <x:f t="shared" si="51"/>
        <x:v>0</x:v>
      </x:c>
      <x:c r="J45" s="899">
        <x:f t="shared" si="51"/>
        <x:v>0</x:v>
      </x:c>
      <x:c r="K45" s="899">
        <x:f t="shared" si="51"/>
        <x:v>0</x:v>
      </x:c>
      <x:c r="L45" s="899">
        <x:f t="shared" si="51"/>
        <x:v>0</x:v>
      </x:c>
      <x:c r="M45" s="899">
        <x:f t="shared" si="51"/>
        <x:v>0</x:v>
      </x:c>
      <x:c r="N45" s="899">
        <x:f t="shared" si="51"/>
        <x:v>0</x:v>
      </x:c>
      <x:c r="O45" s="899">
        <x:f t="shared" si="51"/>
        <x:v>0</x:v>
      </x:c>
      <x:c r="P45" s="899">
        <x:f t="shared" si="51"/>
        <x:v>0</x:v>
      </x:c>
    </x:row>
    <x:row r="46" spans="2:16" ht="19.899999999999999" customHeight="1">
      <x:c r="B46" s="855"/>
      <x:c r="C46" s="892" t="s">
        <x:v>1060</x:v>
      </x:c>
      <x:c r="D46" s="893" t="s">
        <x:v>919</x:v>
      </x:c>
      <x:c r="E46" s="893" t="s">
        <x:v>1061</x:v>
      </x:c>
      <x:c r="F46" s="893" t="s">
        <x:v>1062</x:v>
      </x:c>
      <x:c r="G46" s="893" t="s">
        <x:v>1063</x:v>
      </x:c>
      <x:c r="H46" s="893" t="s">
        <x:v>1064</x:v>
      </x:c>
      <x:c r="I46" s="893" t="s">
        <x:v>1065</x:v>
      </x:c>
      <x:c r="J46" s="893" t="s">
        <x:v>1066</x:v>
      </x:c>
      <x:c r="K46" s="893" t="s">
        <x:v>1067</x:v>
      </x:c>
      <x:c r="L46" s="893" t="s">
        <x:v>1068</x:v>
      </x:c>
      <x:c r="M46" s="893" t="s">
        <x:v>1069</x:v>
      </x:c>
      <x:c r="N46" s="893" t="s">
        <x:v>1070</x:v>
      </x:c>
      <x:c r="O46" s="893" t="s">
        <x:v>1071</x:v>
      </x:c>
      <x:c r="P46" s="893" t="s">
        <x:v>1072</x:v>
      </x:c>
    </x:row>
    <x:row r="47" spans="2:16">
      <x:c r="B47" s="860" t="s">
        <x:v>879</x:v>
      </x:c>
      <x:c r="C47" s="894">
        <x:f>+C48+C49+C50-C51</x:f>
        <x:v>27538394.93</x:v>
      </x:c>
      <x:c r="D47" s="861">
        <x:f t="shared" ref="D47" si="52">D48+D49-D51</x:f>
        <x:v>13158783.459999999</x:v>
      </x:c>
      <x:c r="E47" s="861">
        <x:f>E48+E49-E51</x:f>
        <x:v>15115501.849999998</x:v>
      </x:c>
      <x:c r="F47" s="861">
        <x:f t="shared" ref="F47:P47" si="53">F48+F49-F51</x:f>
        <x:v>12422893.08</x:v>
      </x:c>
      <x:c r="G47" s="861">
        <x:f t="shared" si="53"/>
        <x:v>0</x:v>
      </x:c>
      <x:c r="H47" s="861">
        <x:f t="shared" si="53"/>
        <x:v>0</x:v>
      </x:c>
      <x:c r="I47" s="861">
        <x:f t="shared" si="53"/>
        <x:v>0</x:v>
      </x:c>
      <x:c r="J47" s="861">
        <x:f t="shared" si="53"/>
        <x:v>0</x:v>
      </x:c>
      <x:c r="K47" s="861">
        <x:f t="shared" si="53"/>
        <x:v>0</x:v>
      </x:c>
      <x:c r="L47" s="861">
        <x:f>L48+L49-L51+L50</x:f>
        <x:v>0</x:v>
      </x:c>
      <x:c r="M47" s="861">
        <x:f t="shared" si="53"/>
        <x:v>0</x:v>
      </x:c>
      <x:c r="N47" s="861">
        <x:f t="shared" si="53"/>
        <x:v>0</x:v>
      </x:c>
      <x:c r="O47" s="900">
        <x:f t="shared" si="53"/>
        <x:v>0</x:v>
      </x:c>
      <x:c r="P47" s="861">
        <x:f t="shared" si="53"/>
        <x:v>0</x:v>
      </x:c>
    </x:row>
    <x:row r="48" spans="2:16">
      <x:c r="B48" s="864" t="s">
        <x:v>920</x:v>
      </x:c>
      <x:c r="C48" s="895">
        <x:f>+E48</x:f>
        <x:v>8988559.6899999995</x:v>
      </x:c>
      <x:c r="D48" s="549">
        <x:v>5192448.51</x:v>
      </x:c>
      <x:c r="E48" s="549">
        <x:v>8988559.6899999995</x:v>
      </x:c>
      <x:c r="F48" s="549">
        <x:v>7590383.7999999998</x:v>
      </x:c>
      <x:c r="G48" s="549"/>
      <x:c r="H48" s="549"/>
      <x:c r="I48" s="549"/>
      <x:c r="J48" s="867"/>
      <x:c r="K48" s="549"/>
      <x:c r="L48" s="549"/>
      <x:c r="M48" s="549"/>
      <x:c r="N48" s="549"/>
      <x:c r="O48" s="901"/>
      <x:c r="P48" s="549"/>
    </x:row>
    <x:row r="49" spans="1:17" s="852" customFormat="1">
      <x:c r="A49" s="854"/>
      <x:c r="B49" s="864" t="s">
        <x:v>881</x:v>
      </x:c>
      <x:c r="C49" s="895">
        <x:f>+SUM(E49:P49)</x:f>
        <x:v>28088889.73</x:v>
      </x:c>
      <x:c r="D49" s="549">
        <x:v>16954894.640000001</x:v>
      </x:c>
      <x:c r="E49" s="549">
        <x:v>13717325.960000001</x:v>
      </x:c>
      <x:c r="F49" s="549">
        <x:v>14371563.77</x:v>
      </x:c>
      <x:c r="G49" s="549"/>
      <x:c r="H49" s="549"/>
      <x:c r="I49" s="549"/>
      <x:c r="J49" s="867"/>
      <x:c r="K49" s="549"/>
      <x:c r="L49" s="549"/>
      <x:c r="M49" s="549"/>
      <x:c r="N49" s="549"/>
      <x:c r="O49" s="901"/>
      <x:c r="P49" s="549"/>
    </x:row>
    <x:row r="50" spans="1:17" s="852" customFormat="1">
      <x:c r="A50" s="854"/>
      <x:c r="B50" s="864" t="s">
        <x:v>882</x:v>
      </x:c>
      <x:c r="C50" s="895">
        <x:f>+SUM(E50:P50)</x:f>
        <x:v>0</x:v>
      </x:c>
      <x:c r="D50" s="549"/>
      <x:c r="E50" s="549"/>
      <x:c r="F50" s="549"/>
      <x:c r="G50" s="549"/>
      <x:c r="H50" s="549"/>
      <x:c r="I50" s="902"/>
      <x:c r="J50" s="867"/>
      <x:c r="K50" s="549"/>
      <x:c r="L50" s="549"/>
      <x:c r="M50" s="549"/>
      <x:c r="N50" s="549"/>
      <x:c r="O50" s="901"/>
      <x:c r="P50" s="549"/>
    </x:row>
    <x:row r="51" spans="1:17" s="852" customFormat="1">
      <x:c r="A51" s="854"/>
      <x:c r="B51" s="864" t="s">
        <x:v>883</x:v>
      </x:c>
      <x:c r="C51" s="895">
        <x:f>★제조원가명세서!G50</x:f>
        <x:v>9539054.4900000002</x:v>
      </x:c>
      <x:c r="D51" s="549">
        <x:v>8988559.6899999995</x:v>
      </x:c>
      <x:c r="E51" s="549">
        <x:v>7590383.7999999998</x:v>
      </x:c>
      <x:c r="F51" s="549">
        <x:v>9539054.4900000002</x:v>
      </x:c>
      <x:c r="G51" s="549"/>
      <x:c r="H51" s="549"/>
      <x:c r="I51" s="549"/>
      <x:c r="J51" s="867"/>
      <x:c r="K51" s="549"/>
      <x:c r="L51" s="549"/>
      <x:c r="M51" s="549"/>
      <x:c r="N51" s="549"/>
      <x:c r="O51" s="901"/>
      <x:c r="P51" s="549"/>
    </x:row>
    <x:row r="52" spans="1:17" s="852" customFormat="1">
      <x:c r="A52" s="854"/>
      <x:c r="B52" s="860" t="s">
        <x:v>884</x:v>
      </x:c>
      <x:c r="C52" s="863">
        <x:f>+C53</x:f>
        <x:v>1071480.6400000001</x:v>
      </x:c>
      <x:c r="D52" s="861">
        <x:f t="shared" ref="D52:P52" si="54">D53</x:f>
        <x:v>791905.67</x:v>
      </x:c>
      <x:c r="E52" s="861">
        <x:f t="shared" si="54"/>
        <x:v>566644.14</x:v>
      </x:c>
      <x:c r="F52" s="861">
        <x:f t="shared" si="54"/>
        <x:v>504836.5</x:v>
      </x:c>
      <x:c r="G52" s="861">
        <x:f t="shared" si="54"/>
        <x:v>0</x:v>
      </x:c>
      <x:c r="H52" s="861">
        <x:f t="shared" si="54"/>
        <x:v>0</x:v>
      </x:c>
      <x:c r="I52" s="861">
        <x:f t="shared" si="54"/>
        <x:v>0</x:v>
      </x:c>
      <x:c r="J52" s="861">
        <x:f t="shared" si="54"/>
        <x:v>0</x:v>
      </x:c>
      <x:c r="K52" s="861">
        <x:f t="shared" si="54"/>
        <x:v>0</x:v>
      </x:c>
      <x:c r="L52" s="861">
        <x:f t="shared" si="54"/>
        <x:v>0</x:v>
      </x:c>
      <x:c r="M52" s="861">
        <x:f t="shared" si="54"/>
        <x:v>0</x:v>
      </x:c>
      <x:c r="N52" s="861">
        <x:f t="shared" si="54"/>
        <x:v>0</x:v>
      </x:c>
      <x:c r="O52" s="900">
        <x:f t="shared" si="54"/>
        <x:v>0</x:v>
      </x:c>
      <x:c r="P52" s="861">
        <x:f t="shared" si="54"/>
        <x:v>0</x:v>
      </x:c>
    </x:row>
    <x:row r="53" spans="1:17" s="852" customFormat="1">
      <x:c r="A53" s="854"/>
      <x:c r="B53" s="864" t="s">
        <x:v>885</x:v>
      </x:c>
      <x:c r="C53" s="895">
        <x:f>+SUM(E53:P53)</x:f>
        <x:v>1071480.6400000001</x:v>
      </x:c>
      <x:c r="D53" s="549">
        <x:v>791905.67</x:v>
      </x:c>
      <x:c r="E53" s="549">
        <x:v>566644.14</x:v>
      </x:c>
      <x:c r="F53" s="549">
        <x:v>504836.5</x:v>
      </x:c>
      <x:c r="G53" s="549"/>
      <x:c r="H53" s="549"/>
      <x:c r="I53" s="549"/>
      <x:c r="J53" s="867"/>
      <x:c r="K53" s="549"/>
      <x:c r="L53" s="549"/>
      <x:c r="M53" s="896"/>
      <x:c r="N53" s="549"/>
      <x:c r="O53" s="901"/>
      <x:c r="P53" s="549"/>
      <x:c r="Q53" s="888">
        <x:f>C53+O53*2.4</x:f>
        <x:v>1071480.6400000001</x:v>
      </x:c>
    </x:row>
    <x:row r="54" spans="1:17" s="852" customFormat="1">
      <x:c r="A54" s="854"/>
      <x:c r="B54" s="860" t="s">
        <x:v>886</x:v>
      </x:c>
      <x:c r="C54" s="863">
        <x:f t="shared" ref="C54:P54" si="55">SUM(C55:C81)</x:f>
        <x:v>3000999.3299999996</x:v>
      </x:c>
      <x:c r="D54" s="861">
        <x:f t="shared" ref="D54" si="56">SUM(D55:D81)</x:f>
        <x:v>1990115.22</x:v>
      </x:c>
      <x:c r="E54" s="861">
        <x:f t="shared" si="55"/>
        <x:v>1533608.2599999998</x:v>
      </x:c>
      <x:c r="F54" s="861">
        <x:f t="shared" si="55"/>
        <x:v>1467391.0700000003</x:v>
      </x:c>
      <x:c r="G54" s="861">
        <x:f t="shared" si="55"/>
        <x:v>0</x:v>
      </x:c>
      <x:c r="H54" s="861">
        <x:f t="shared" si="55"/>
        <x:v>0</x:v>
      </x:c>
      <x:c r="I54" s="861">
        <x:f t="shared" si="55"/>
        <x:v>0</x:v>
      </x:c>
      <x:c r="J54" s="861">
        <x:f t="shared" si="55"/>
        <x:v>0</x:v>
      </x:c>
      <x:c r="K54" s="861">
        <x:f t="shared" si="55"/>
        <x:v>0</x:v>
      </x:c>
      <x:c r="L54" s="861">
        <x:f t="shared" si="55"/>
        <x:v>0</x:v>
      </x:c>
      <x:c r="M54" s="861">
        <x:f t="shared" si="55"/>
        <x:v>0</x:v>
      </x:c>
      <x:c r="N54" s="861">
        <x:f t="shared" si="55"/>
        <x:v>0</x:v>
      </x:c>
      <x:c r="O54" s="900">
        <x:f t="shared" si="55"/>
        <x:v>0</x:v>
      </x:c>
      <x:c r="P54" s="861">
        <x:f t="shared" si="55"/>
        <x:v>0</x:v>
      </x:c>
    </x:row>
    <x:row r="55" spans="1:17" s="852" customFormat="1">
      <x:c r="A55" s="854"/>
      <x:c r="B55" s="864" t="s">
        <x:v>921</x:v>
      </x:c>
      <x:c r="C55" s="895">
        <x:f t="shared" ref="C55:C60" si="57">+SUM(E55:P55)</x:f>
        <x:v>166028.25</x:v>
      </x:c>
      <x:c r="D55" s="549">
        <x:v>79339.960000000006</x:v>
      </x:c>
      <x:c r="E55" s="549">
        <x:v>83417.23</x:v>
      </x:c>
      <x:c r="F55" s="549">
        <x:v>82611.02</x:v>
      </x:c>
      <x:c r="G55" s="549"/>
      <x:c r="H55" s="549"/>
      <x:c r="I55" s="549"/>
      <x:c r="J55" s="867"/>
      <x:c r="K55" s="549"/>
      <x:c r="L55" s="549"/>
      <x:c r="M55" s="549"/>
      <x:c r="N55" s="549"/>
      <x:c r="O55" s="901"/>
      <x:c r="P55" s="549"/>
    </x:row>
    <x:row r="56" spans="1:17" s="852" customFormat="1">
      <x:c r="A56" s="854"/>
      <x:c r="B56" s="864" t="s">
        <x:v>922</x:v>
      </x:c>
      <x:c r="C56" s="895">
        <x:f t="shared" si="57"/>
        <x:v>0</x:v>
      </x:c>
      <x:c r="D56" s="549"/>
      <x:c r="E56" s="549"/>
      <x:c r="F56" s="549"/>
      <x:c r="G56" s="549"/>
      <x:c r="H56" s="549"/>
      <x:c r="I56" s="549"/>
      <x:c r="J56" s="867"/>
      <x:c r="K56" s="549"/>
      <x:c r="L56" s="549"/>
      <x:c r="M56" s="549"/>
      <x:c r="N56" s="549"/>
      <x:c r="O56" s="901"/>
      <x:c r="P56" s="549"/>
    </x:row>
    <x:row r="57" spans="1:17" s="852" customFormat="1">
      <x:c r="A57" s="854"/>
      <x:c r="B57" s="864" t="s">
        <x:v>923</x:v>
      </x:c>
      <x:c r="C57" s="895">
        <x:f t="shared" si="57"/>
        <x:v>0</x:v>
      </x:c>
      <x:c r="D57" s="549"/>
      <x:c r="E57" s="549"/>
      <x:c r="F57" s="549"/>
      <x:c r="G57" s="549"/>
      <x:c r="H57" s="549"/>
      <x:c r="I57" s="549"/>
      <x:c r="J57" s="867"/>
      <x:c r="K57" s="549"/>
      <x:c r="L57" s="549"/>
      <x:c r="M57" s="549"/>
      <x:c r="N57" s="549"/>
      <x:c r="O57" s="901"/>
      <x:c r="P57" s="549"/>
    </x:row>
    <x:row r="58" spans="1:17" s="852" customFormat="1">
      <x:c r="A58" s="854"/>
      <x:c r="B58" s="864" t="s">
        <x:v>924</x:v>
      </x:c>
      <x:c r="C58" s="895">
        <x:f t="shared" si="57"/>
        <x:v>0</x:v>
      </x:c>
      <x:c r="D58" s="549"/>
      <x:c r="E58" s="549"/>
      <x:c r="F58" s="549"/>
      <x:c r="G58" s="549"/>
      <x:c r="H58" s="549"/>
      <x:c r="I58" s="549"/>
      <x:c r="J58" s="867"/>
      <x:c r="K58" s="549"/>
      <x:c r="L58" s="549"/>
      <x:c r="M58" s="549"/>
      <x:c r="N58" s="549"/>
      <x:c r="O58" s="901"/>
      <x:c r="P58" s="549"/>
    </x:row>
    <x:row r="59" spans="1:17" s="852" customFormat="1">
      <x:c r="A59" s="854"/>
      <x:c r="B59" s="864" t="s">
        <x:v>925</x:v>
      </x:c>
      <x:c r="C59" s="895">
        <x:f t="shared" si="57"/>
        <x:v>541392.66</x:v>
      </x:c>
      <x:c r="D59" s="549">
        <x:v>275840.84999999998</x:v>
      </x:c>
      <x:c r="E59" s="549">
        <x:v>268524.53000000003</x:v>
      </x:c>
      <x:c r="F59" s="549">
        <x:v>272868.13</x:v>
      </x:c>
      <x:c r="G59" s="549"/>
      <x:c r="H59" s="549"/>
      <x:c r="I59" s="549"/>
      <x:c r="J59" s="869"/>
      <x:c r="K59" s="549"/>
      <x:c r="L59" s="549"/>
      <x:c r="M59" s="549"/>
      <x:c r="N59" s="549"/>
      <x:c r="O59" s="901"/>
      <x:c r="P59" s="549"/>
    </x:row>
    <x:row r="60" spans="1:17" s="852" customFormat="1">
      <x:c r="A60" s="854"/>
      <x:c r="B60" s="864" t="s">
        <x:v>926</x:v>
      </x:c>
      <x:c r="C60" s="895">
        <x:f t="shared" si="57"/>
        <x:v>0</x:v>
      </x:c>
      <x:c r="D60" s="549"/>
      <x:c r="E60" s="549"/>
      <x:c r="F60" s="549"/>
      <x:c r="G60" s="549"/>
      <x:c r="H60" s="549"/>
      <x:c r="I60" s="549"/>
      <x:c r="J60" s="869"/>
      <x:c r="K60" s="549"/>
      <x:c r="L60" s="549"/>
      <x:c r="M60" s="549"/>
      <x:c r="N60" s="549"/>
      <x:c r="O60" s="901"/>
      <x:c r="P60" s="549"/>
    </x:row>
    <x:row r="61" spans="1:17" s="852" customFormat="1">
      <x:c r="A61" s="854"/>
      <x:c r="B61" s="864" t="s">
        <x:v>927</x:v>
      </x:c>
      <x:c r="C61" s="895">
        <x:f t="shared" ref="C61:C81" si="58">+SUM(E61:P61)</x:f>
        <x:v>1586968.74</x:v>
      </x:c>
      <x:c r="D61" s="549">
        <x:v>782932.92</x:v>
      </x:c>
      <x:c r="E61" s="549">
        <x:v>789141.96</x:v>
      </x:c>
      <x:c r="F61" s="549">
        <x:v>797826.78</x:v>
      </x:c>
      <x:c r="G61" s="549"/>
      <x:c r="H61" s="549"/>
      <x:c r="I61" s="549"/>
      <x:c r="J61" s="869"/>
      <x:c r="K61" s="549"/>
      <x:c r="L61" s="549"/>
      <x:c r="M61" s="549"/>
      <x:c r="N61" s="549"/>
      <x:c r="O61" s="901"/>
      <x:c r="P61" s="549"/>
    </x:row>
    <x:row r="62" spans="1:17" s="852" customFormat="1">
      <x:c r="A62" s="854"/>
      <x:c r="B62" s="864" t="s">
        <x:v>928</x:v>
      </x:c>
      <x:c r="C62" s="895">
        <x:f t="shared" si="58"/>
        <x:v>13805.31</x:v>
      </x:c>
      <x:c r="D62" s="549"/>
      <x:c r="E62" s="549"/>
      <x:c r="F62" s="549">
        <x:v>13805.31</x:v>
      </x:c>
      <x:c r="G62" s="549"/>
      <x:c r="H62" s="549"/>
      <x:c r="I62" s="549"/>
      <x:c r="J62" s="869"/>
      <x:c r="K62" s="549"/>
      <x:c r="L62" s="549"/>
      <x:c r="M62" s="549"/>
      <x:c r="N62" s="549"/>
      <x:c r="O62" s="901"/>
      <x:c r="P62" s="549"/>
    </x:row>
    <x:row r="63" spans="1:17" s="852" customFormat="1">
      <x:c r="A63" s="854"/>
      <x:c r="B63" s="864" t="s">
        <x:v>929</x:v>
      </x:c>
      <x:c r="C63" s="895">
        <x:f t="shared" si="58"/>
        <x:v>14147.400000000001</x:v>
      </x:c>
      <x:c r="D63" s="549">
        <x:v>12264.15</x:v>
      </x:c>
      <x:c r="E63" s="549">
        <x:v>4481.3100000000004</x:v>
      </x:c>
      <x:c r="F63" s="549">
        <x:v>9666.09</x:v>
      </x:c>
      <x:c r="G63" s="549"/>
      <x:c r="H63" s="549"/>
      <x:c r="I63" s="549"/>
      <x:c r="J63" s="869"/>
      <x:c r="K63" s="549"/>
      <x:c r="L63" s="549"/>
      <x:c r="M63" s="549"/>
      <x:c r="N63" s="549"/>
      <x:c r="O63" s="901"/>
      <x:c r="P63" s="549"/>
    </x:row>
    <x:row r="64" spans="1:17" s="852" customFormat="1">
      <x:c r="A64" s="854"/>
      <x:c r="B64" s="864" t="s">
        <x:v>930</x:v>
      </x:c>
      <x:c r="C64" s="895">
        <x:f t="shared" si="58"/>
        <x:v>275587.3</x:v>
      </x:c>
      <x:c r="D64" s="549">
        <x:v>124858.63</x:v>
      </x:c>
      <x:c r="E64" s="549">
        <x:v>138836.4</x:v>
      </x:c>
      <x:c r="F64" s="549">
        <x:v>136750.9</x:v>
      </x:c>
      <x:c r="G64" s="549"/>
      <x:c r="H64" s="549"/>
      <x:c r="I64" s="549"/>
      <x:c r="J64" s="869"/>
      <x:c r="K64" s="549"/>
      <x:c r="L64" s="549"/>
      <x:c r="M64" s="549"/>
      <x:c r="N64" s="549"/>
      <x:c r="O64" s="901"/>
      <x:c r="P64" s="549"/>
    </x:row>
    <x:row r="65" spans="1:16" s="852" customFormat="1">
      <x:c r="A65" s="854"/>
      <x:c r="B65" s="864" t="s">
        <x:v>931</x:v>
      </x:c>
      <x:c r="C65" s="895">
        <x:f t="shared" si="58"/>
        <x:v>0</x:v>
      </x:c>
      <x:c r="D65" s="549"/>
      <x:c r="E65" s="549"/>
      <x:c r="F65" s="549"/>
      <x:c r="G65" s="549"/>
      <x:c r="H65" s="549"/>
      <x:c r="I65" s="549"/>
      <x:c r="J65" s="869"/>
      <x:c r="K65" s="549"/>
      <x:c r="L65" s="549"/>
      <x:c r="M65" s="549"/>
      <x:c r="N65" s="549"/>
      <x:c r="O65" s="901"/>
      <x:c r="P65" s="549"/>
    </x:row>
    <x:row r="66" spans="1:16" s="852" customFormat="1">
      <x:c r="A66" s="854"/>
      <x:c r="B66" s="864" t="s">
        <x:v>932</x:v>
      </x:c>
      <x:c r="C66" s="895">
        <x:f t="shared" si="58"/>
        <x:v>0</x:v>
      </x:c>
      <x:c r="D66" s="549"/>
      <x:c r="E66" s="549"/>
      <x:c r="F66" s="549"/>
      <x:c r="G66" s="549"/>
      <x:c r="H66" s="549"/>
      <x:c r="I66" s="549"/>
      <x:c r="J66" s="869"/>
      <x:c r="K66" s="549"/>
      <x:c r="L66" s="549"/>
      <x:c r="M66" s="549"/>
      <x:c r="N66" s="549"/>
      <x:c r="O66" s="901"/>
      <x:c r="P66" s="549"/>
    </x:row>
    <x:row r="67" spans="1:16" s="852" customFormat="1">
      <x:c r="A67" s="854"/>
      <x:c r="B67" s="864" t="s">
        <x:v>933</x:v>
      </x:c>
      <x:c r="C67" s="895">
        <x:f t="shared" si="58"/>
        <x:v>0</x:v>
      </x:c>
      <x:c r="D67" s="549"/>
      <x:c r="E67" s="549"/>
      <x:c r="F67" s="549"/>
      <x:c r="G67" s="549"/>
      <x:c r="H67" s="549"/>
      <x:c r="I67" s="549"/>
      <x:c r="J67" s="869"/>
      <x:c r="K67" s="549"/>
      <x:c r="L67" s="549"/>
      <x:c r="M67" s="549"/>
      <x:c r="N67" s="549"/>
      <x:c r="O67" s="901"/>
      <x:c r="P67" s="549"/>
    </x:row>
    <x:row r="68" spans="1:16" s="852" customFormat="1">
      <x:c r="A68" s="854"/>
      <x:c r="B68" s="864" t="s">
        <x:v>934</x:v>
      </x:c>
      <x:c r="C68" s="895">
        <x:f t="shared" si="58"/>
        <x:v>0</x:v>
      </x:c>
      <x:c r="D68" s="549"/>
      <x:c r="E68" s="549"/>
      <x:c r="F68" s="549"/>
      <x:c r="G68" s="549"/>
      <x:c r="H68" s="549"/>
      <x:c r="I68" s="549"/>
      <x:c r="J68" s="869"/>
      <x:c r="K68" s="549"/>
      <x:c r="L68" s="549"/>
      <x:c r="M68" s="549"/>
      <x:c r="N68" s="549"/>
      <x:c r="O68" s="901"/>
      <x:c r="P68" s="549"/>
    </x:row>
    <x:row r="69" spans="1:16" s="852" customFormat="1">
      <x:c r="A69" s="854"/>
      <x:c r="B69" s="864" t="s">
        <x:v>935</x:v>
      </x:c>
      <x:c r="C69" s="895">
        <x:f t="shared" si="58"/>
        <x:v>0</x:v>
      </x:c>
      <x:c r="D69" s="549"/>
      <x:c r="E69" s="549"/>
      <x:c r="F69" s="549"/>
      <x:c r="G69" s="549"/>
      <x:c r="H69" s="549"/>
      <x:c r="I69" s="549"/>
      <x:c r="J69" s="869"/>
      <x:c r="K69" s="549"/>
      <x:c r="L69" s="549"/>
      <x:c r="M69" s="549"/>
      <x:c r="N69" s="549"/>
      <x:c r="O69" s="901"/>
      <x:c r="P69" s="549"/>
    </x:row>
    <x:row r="70" spans="1:16" s="852" customFormat="1">
      <x:c r="A70" s="854"/>
      <x:c r="B70" s="864" t="s">
        <x:v>936</x:v>
      </x:c>
      <x:c r="C70" s="895">
        <x:f t="shared" si="58"/>
        <x:v>0</x:v>
      </x:c>
      <x:c r="D70" s="549"/>
      <x:c r="E70" s="549"/>
      <x:c r="F70" s="549"/>
      <x:c r="G70" s="549"/>
      <x:c r="H70" s="549"/>
      <x:c r="I70" s="549"/>
      <x:c r="J70" s="869"/>
      <x:c r="K70" s="549"/>
      <x:c r="L70" s="549"/>
      <x:c r="M70" s="549"/>
      <x:c r="N70" s="549"/>
      <x:c r="O70" s="901"/>
      <x:c r="P70" s="549"/>
    </x:row>
    <x:row r="71" spans="1:16" s="852" customFormat="1">
      <x:c r="A71" s="854"/>
      <x:c r="B71" s="864" t="s">
        <x:v>937</x:v>
      </x:c>
      <x:c r="C71" s="895">
        <x:f t="shared" si="58"/>
        <x:v>86557.98000000001</x:v>
      </x:c>
      <x:c r="D71" s="549">
        <x:v>44391.6</x:v>
      </x:c>
      <x:c r="E71" s="549">
        <x:v>50982.75</x:v>
      </x:c>
      <x:c r="F71" s="549">
        <x:v>35575.230000000003</x:v>
      </x:c>
      <x:c r="G71" s="549"/>
      <x:c r="H71" s="549"/>
      <x:c r="I71" s="549"/>
      <x:c r="J71" s="869"/>
      <x:c r="K71" s="549"/>
      <x:c r="L71" s="549"/>
      <x:c r="M71" s="549"/>
      <x:c r="N71" s="549"/>
      <x:c r="O71" s="901"/>
      <x:c r="P71" s="549"/>
    </x:row>
    <x:row r="72" spans="1:16" s="852" customFormat="1">
      <x:c r="A72" s="854"/>
      <x:c r="B72" s="864" t="s">
        <x:v>938</x:v>
      </x:c>
      <x:c r="C72" s="897">
        <x:f t="shared" si="58"/>
        <x:v>92140.7</x:v>
      </x:c>
      <x:c r="D72" s="549">
        <x:v>4956.33</x:v>
      </x:c>
      <x:c r="E72" s="549">
        <x:v>92140.7</x:v>
      </x:c>
      <x:c r="F72" s="549"/>
      <x:c r="G72" s="549"/>
      <x:c r="H72" s="549"/>
      <x:c r="I72" s="549"/>
      <x:c r="J72" s="869"/>
      <x:c r="K72" s="549"/>
      <x:c r="L72" s="549"/>
      <x:c r="M72" s="549"/>
      <x:c r="N72" s="549"/>
      <x:c r="O72" s="901"/>
      <x:c r="P72" s="549"/>
    </x:row>
    <x:row r="73" spans="1:16" s="852" customFormat="1">
      <x:c r="A73" s="854"/>
      <x:c r="B73" s="864" t="s">
        <x:v>939</x:v>
      </x:c>
      <x:c r="C73" s="895">
        <x:f t="shared" si="58"/>
        <x:v>106083.38</x:v>
      </x:c>
      <x:c r="D73" s="549">
        <x:v>92241.78</x:v>
      </x:c>
      <x:c r="E73" s="549">
        <x:v>106083.38</x:v>
      </x:c>
      <x:c r="F73" s="549"/>
      <x:c r="G73" s="549"/>
      <x:c r="H73" s="549"/>
      <x:c r="I73" s="549"/>
      <x:c r="J73" s="867"/>
      <x:c r="K73" s="549"/>
      <x:c r="L73" s="549"/>
      <x:c r="M73" s="549"/>
      <x:c r="N73" s="549"/>
      <x:c r="O73" s="901"/>
      <x:c r="P73" s="549"/>
    </x:row>
    <x:row r="74" spans="1:16" s="852" customFormat="1">
      <x:c r="A74" s="854"/>
      <x:c r="B74" s="864" t="s">
        <x:v>940</x:v>
      </x:c>
      <x:c r="C74" s="895">
        <x:f t="shared" si="58"/>
        <x:v>118287.61</x:v>
      </x:c>
      <x:c r="D74" s="549">
        <x:v>573289</x:v>
      </x:c>
      <x:c r="E74" s="549"/>
      <x:c r="F74" s="549">
        <x:v>118287.61</x:v>
      </x:c>
      <x:c r="G74" s="549"/>
      <x:c r="H74" s="549"/>
      <x:c r="I74" s="549"/>
      <x:c r="J74" s="867"/>
      <x:c r="K74" s="549"/>
      <x:c r="L74" s="549"/>
      <x:c r="M74" s="549"/>
      <x:c r="N74" s="549"/>
      <x:c r="O74" s="901"/>
      <x:c r="P74" s="549"/>
    </x:row>
    <x:row r="75" spans="1:16" s="852" customFormat="1">
      <x:c r="A75" s="854"/>
      <x:c r="B75" s="864" t="s">
        <x:v>941</x:v>
      </x:c>
      <x:c r="C75" s="895">
        <x:f t="shared" si="58"/>
        <x:v>0</x:v>
      </x:c>
      <x:c r="D75" s="549"/>
      <x:c r="E75" s="549"/>
      <x:c r="F75" s="549"/>
      <x:c r="G75" s="549"/>
      <x:c r="H75" s="549"/>
      <x:c r="I75" s="549"/>
      <x:c r="J75" s="867"/>
      <x:c r="K75" s="549"/>
      <x:c r="L75" s="549"/>
      <x:c r="M75" s="896"/>
      <x:c r="N75" s="549"/>
      <x:c r="O75" s="901"/>
      <x:c r="P75" s="549"/>
    </x:row>
    <x:row r="76" spans="1:16" s="852" customFormat="1">
      <x:c r="A76" s="854"/>
      <x:c r="B76" s="864" t="s">
        <x:v>942</x:v>
      </x:c>
      <x:c r="C76" s="895">
        <x:f t="shared" si="58"/>
        <x:v>0</x:v>
      </x:c>
      <x:c r="D76" s="549"/>
      <x:c r="E76" s="549"/>
      <x:c r="F76" s="549"/>
      <x:c r="G76" s="549"/>
      <x:c r="H76" s="549"/>
      <x:c r="I76" s="549"/>
      <x:c r="J76" s="867"/>
      <x:c r="K76" s="549"/>
      <x:c r="L76" s="549"/>
      <x:c r="M76" s="896"/>
      <x:c r="N76" s="549"/>
      <x:c r="O76" s="901"/>
      <x:c r="P76" s="549"/>
    </x:row>
    <x:row r="77" spans="1:16" s="852" customFormat="1">
      <x:c r="A77" s="854"/>
      <x:c r="B77" s="864" t="s">
        <x:v>943</x:v>
      </x:c>
      <x:c r="C77" s="895">
        <x:f t="shared" si="58"/>
        <x:v>0</x:v>
      </x:c>
      <x:c r="D77" s="549"/>
      <x:c r="E77" s="549"/>
      <x:c r="F77" s="549"/>
      <x:c r="G77" s="549"/>
      <x:c r="H77" s="549"/>
      <x:c r="I77" s="549"/>
      <x:c r="J77" s="867"/>
      <x:c r="K77" s="549"/>
      <x:c r="L77" s="549"/>
      <x:c r="M77" s="896"/>
      <x:c r="N77" s="896"/>
      <x:c r="O77" s="901"/>
      <x:c r="P77" s="549"/>
    </x:row>
    <x:row r="78" spans="1:16" s="852" customFormat="1">
      <x:c r="A78" s="854"/>
      <x:c r="B78" s="864" t="s">
        <x:v>944</x:v>
      </x:c>
      <x:c r="C78" s="895">
        <x:f t="shared" si="58"/>
        <x:v>0</x:v>
      </x:c>
      <x:c r="D78" s="549"/>
      <x:c r="E78" s="549"/>
      <x:c r="F78" s="549"/>
      <x:c r="G78" s="549"/>
      <x:c r="H78" s="549"/>
      <x:c r="I78" s="549"/>
      <x:c r="J78" s="867"/>
      <x:c r="K78" s="549"/>
      <x:c r="L78" s="549"/>
      <x:c r="M78" s="896"/>
      <x:c r="N78" s="896"/>
      <x:c r="O78" s="901"/>
      <x:c r="P78" s="549"/>
    </x:row>
    <x:row r="79" spans="1:16" s="852" customFormat="1">
      <x:c r="A79" s="854"/>
      <x:c r="B79" s="864" t="s">
        <x:v>945</x:v>
      </x:c>
      <x:c r="C79" s="895">
        <x:f t="shared" si="58"/>
        <x:v>0</x:v>
      </x:c>
      <x:c r="D79" s="549"/>
      <x:c r="E79" s="549"/>
      <x:c r="F79" s="549"/>
      <x:c r="G79" s="549"/>
      <x:c r="H79" s="549"/>
      <x:c r="I79" s="549"/>
      <x:c r="J79" s="867"/>
      <x:c r="K79" s="549"/>
      <x:c r="L79" s="549"/>
      <x:c r="M79" s="896"/>
      <x:c r="N79" s="896"/>
      <x:c r="O79" s="901"/>
      <x:c r="P79" s="549"/>
    </x:row>
    <x:row r="80" spans="1:16">
      <x:c r="B80" s="864" t="s">
        <x:v>946</x:v>
      </x:c>
      <x:c r="C80" s="895">
        <x:f t="shared" si="58"/>
        <x:v>0</x:v>
      </x:c>
      <x:c r="D80" s="549"/>
      <x:c r="E80" s="549"/>
      <x:c r="F80" s="549"/>
      <x:c r="G80" s="549"/>
      <x:c r="H80" s="549"/>
      <x:c r="I80" s="895"/>
      <x:c r="J80" s="867"/>
      <x:c r="K80" s="549"/>
      <x:c r="L80" s="549"/>
      <x:c r="M80" s="896"/>
      <x:c r="N80" s="896"/>
      <x:c r="O80" s="901"/>
      <x:c r="P80" s="549"/>
    </x:row>
    <x:row r="81" spans="2:16">
      <x:c r="B81" s="864" t="s">
        <x:v>947</x:v>
      </x:c>
      <x:c r="C81" s="895">
        <x:f t="shared" si="58"/>
        <x:v>0</x:v>
      </x:c>
      <x:c r="D81" s="549"/>
      <x:c r="E81" s="549"/>
      <x:c r="F81" s="549"/>
      <x:c r="G81" s="549"/>
      <x:c r="H81" s="549"/>
      <x:c r="I81" s="895"/>
      <x:c r="J81" s="867"/>
      <x:c r="K81" s="549"/>
      <x:c r="L81" s="549"/>
      <x:c r="M81" s="896"/>
      <x:c r="N81" s="896"/>
      <x:c r="O81" s="901"/>
      <x:c r="P81" s="549"/>
    </x:row>
    <x:row r="82" spans="2:16">
      <x:c r="B82" s="860" t="s">
        <x:v>914</x:v>
      </x:c>
      <x:c r="C82" s="863">
        <x:f>+C47+C52+C54</x:f>
        <x:v>31610874.899999999</x:v>
      </x:c>
      <x:c r="D82" s="861">
        <x:f t="shared" ref="D82" si="59">D54+D52+D47</x:f>
        <x:v>15940804.35</x:v>
      </x:c>
      <x:c r="E82" s="861">
        <x:f>E54+E52+E47</x:f>
        <x:v>17215754.249999996</x:v>
      </x:c>
      <x:c r="F82" s="861">
        <x:f t="shared" ref="F82:P82" si="60">F54+F52+F47</x:f>
        <x:v>14395120.65</x:v>
      </x:c>
      <x:c r="G82" s="861">
        <x:f t="shared" si="60"/>
        <x:v>0</x:v>
      </x:c>
      <x:c r="H82" s="861">
        <x:f t="shared" si="60"/>
        <x:v>0</x:v>
      </x:c>
      <x:c r="I82" s="861">
        <x:f t="shared" si="60"/>
        <x:v>0</x:v>
      </x:c>
      <x:c r="J82" s="861">
        <x:f t="shared" si="60"/>
        <x:v>0</x:v>
      </x:c>
      <x:c r="K82" s="861">
        <x:f t="shared" si="60"/>
        <x:v>0</x:v>
      </x:c>
      <x:c r="L82" s="861">
        <x:f t="shared" si="60"/>
        <x:v>0</x:v>
      </x:c>
      <x:c r="M82" s="861">
        <x:f t="shared" si="60"/>
        <x:v>0</x:v>
      </x:c>
      <x:c r="N82" s="861">
        <x:f t="shared" si="60"/>
        <x:v>0</x:v>
      </x:c>
      <x:c r="O82" s="900">
        <x:f t="shared" si="60"/>
        <x:v>0</x:v>
      </x:c>
      <x:c r="P82" s="861">
        <x:f t="shared" si="60"/>
        <x:v>0</x:v>
      </x:c>
    </x:row>
    <x:row r="83" spans="2:16">
      <x:c r="B83" s="864" t="s">
        <x:v>915</x:v>
      </x:c>
      <x:c r="C83" s="895">
        <x:f>+E83</x:f>
        <x:v>15279246.33</x:v>
      </x:c>
      <x:c r="D83" s="549">
        <x:v>15175608.609999999</x:v>
      </x:c>
      <x:c r="E83" s="774">
        <x:v>15279246.33</x:v>
      </x:c>
      <x:c r="F83" s="549">
        <x:v>14820140.32</x:v>
      </x:c>
      <x:c r="G83" s="549"/>
      <x:c r="H83" s="549"/>
      <x:c r="I83" s="549"/>
      <x:c r="J83" s="867"/>
      <x:c r="K83" s="549"/>
      <x:c r="L83" s="903"/>
      <x:c r="M83" s="549"/>
      <x:c r="N83" s="549"/>
      <x:c r="O83" s="901"/>
      <x:c r="P83" s="549"/>
    </x:row>
    <x:row r="84" spans="2:16">
      <x:c r="B84" s="864" t="s">
        <x:v>916</x:v>
      </x:c>
      <x:c r="C84" s="895">
        <x:f>P84</x:f>
        <x:v>0</x:v>
      </x:c>
      <x:c r="D84" s="774">
        <x:v>15279246.33</x:v>
      </x:c>
      <x:c r="E84" s="774">
        <x:v>14820140.32</x:v>
      </x:c>
      <x:c r="F84" s="549">
        <x:v>15683047.779999999</x:v>
      </x:c>
      <x:c r="G84" s="549"/>
      <x:c r="H84" s="549"/>
      <x:c r="I84" s="902"/>
      <x:c r="J84" s="867"/>
      <x:c r="K84" s="549"/>
      <x:c r="L84" s="903"/>
      <x:c r="M84" s="549"/>
      <x:c r="N84" s="549"/>
      <x:c r="O84" s="901"/>
      <x:c r="P84" s="774"/>
    </x:row>
    <x:row r="85" spans="2:16">
      <x:c r="B85" s="864" t="s">
        <x:v>917</x:v>
      </x:c>
      <x:c r="C85" s="895">
        <x:f>SUM(E85:P85)</x:f>
        <x:v>-2220942.4500000002</x:v>
      </x:c>
      <x:c r="D85" s="549">
        <x:v>-1799980.52</x:v>
      </x:c>
      <x:c r="E85" s="774">
        <x:v>-989565.33</x:v>
      </x:c>
      <x:c r="F85" s="549">
        <x:f>-1242077.59+10700.47</x:f>
        <x:v>-1231377.1200000001</x:v>
      </x:c>
      <x:c r="G85" s="549"/>
      <x:c r="H85" s="549"/>
      <x:c r="I85" s="549"/>
      <x:c r="J85" s="867"/>
      <x:c r="K85" s="549"/>
      <x:c r="L85" s="549"/>
      <x:c r="M85" s="549"/>
      <x:c r="N85" s="549"/>
      <x:c r="O85" s="901"/>
      <x:c r="P85" s="549"/>
    </x:row>
    <x:row r="86" spans="2:16">
      <x:c r="B86" s="860" t="s">
        <x:v>918</x:v>
      </x:c>
      <x:c r="C86" s="863">
        <x:f>+C82+C83-C84-C85</x:f>
        <x:v>49111063.68</x:v>
      </x:c>
      <x:c r="D86" s="861">
        <x:f t="shared" ref="D86" si="61">D82+D83-D84-D85</x:f>
        <x:v>17637147.150000002</x:v>
      </x:c>
      <x:c r="E86" s="861">
        <x:f t="shared" ref="E86:P86" si="62">E82+E83-E84-E85</x:f>
        <x:v>18664425.589999996</x:v>
      </x:c>
      <x:c r="F86" s="861">
        <x:f t="shared" si="62"/>
        <x:v>14763590.309999999</x:v>
      </x:c>
      <x:c r="G86" s="861">
        <x:f t="shared" si="62"/>
        <x:v>0</x:v>
      </x:c>
      <x:c r="H86" s="861">
        <x:f t="shared" si="62"/>
        <x:v>0</x:v>
      </x:c>
      <x:c r="I86" s="861">
        <x:f t="shared" si="62"/>
        <x:v>0</x:v>
      </x:c>
      <x:c r="J86" s="861">
        <x:f t="shared" si="62"/>
        <x:v>0</x:v>
      </x:c>
      <x:c r="K86" s="861">
        <x:f t="shared" si="62"/>
        <x:v>0</x:v>
      </x:c>
      <x:c r="L86" s="861">
        <x:f t="shared" si="62"/>
        <x:v>0</x:v>
      </x:c>
      <x:c r="M86" s="861">
        <x:f t="shared" si="62"/>
        <x:v>0</x:v>
      </x:c>
      <x:c r="N86" s="861">
        <x:f t="shared" si="62"/>
        <x:v>0</x:v>
      </x:c>
      <x:c r="O86" s="900">
        <x:f t="shared" si="62"/>
        <x:v>0</x:v>
      </x:c>
      <x:c r="P86" s="861">
        <x:f t="shared" si="62"/>
        <x:v>0</x:v>
      </x:c>
    </x:row>
    <x:row r="87" spans="2:16">
      <x:c r="K87" s="888"/>
      <x:c r="L87" s="888"/>
    </x:row>
    <x:row r="88" spans="2:16">
      <x:c r="K88" s="888"/>
      <x:c r="L88" s="888"/>
    </x:row>
    <x:row r="89" spans="2:16">
      <x:c r="B89" s="886" t="s">
        <x:v>1075</x:v>
      </x:c>
      <x:c r="K89" s="888"/>
      <x:c r="L89" s="888"/>
    </x:row>
    <x:row r="90" spans="2:16" ht="19.5">
      <x:c r="B90" s="855"/>
      <x:c r="C90" s="892" t="s">
        <x:v>1060</x:v>
      </x:c>
      <x:c r="D90" s="893" t="s">
        <x:v>919</x:v>
      </x:c>
      <x:c r="E90" s="893" t="s">
        <x:v>1061</x:v>
      </x:c>
      <x:c r="F90" s="893" t="s">
        <x:v>1062</x:v>
      </x:c>
      <x:c r="G90" s="893" t="s">
        <x:v>1063</x:v>
      </x:c>
      <x:c r="H90" s="893" t="s">
        <x:v>1064</x:v>
      </x:c>
      <x:c r="I90" s="893" t="s">
        <x:v>1065</x:v>
      </x:c>
      <x:c r="J90" s="893" t="s">
        <x:v>1066</x:v>
      </x:c>
      <x:c r="K90" s="893" t="s">
        <x:v>1067</x:v>
      </x:c>
      <x:c r="L90" s="893" t="s">
        <x:v>1068</x:v>
      </x:c>
      <x:c r="M90" s="893" t="s">
        <x:v>1069</x:v>
      </x:c>
      <x:c r="N90" s="893" t="s">
        <x:v>1070</x:v>
      </x:c>
      <x:c r="O90" s="893" t="s">
        <x:v>1071</x:v>
      </x:c>
      <x:c r="P90" s="893" t="s">
        <x:v>1072</x:v>
      </x:c>
    </x:row>
    <x:row r="91" spans="2:16">
      <x:c r="B91" s="860" t="s">
        <x:v>879</x:v>
      </x:c>
      <x:c r="C91" s="894">
        <x:f>+C92+C93+C94-C95</x:f>
        <x:v>2303042.8200000003</x:v>
      </x:c>
      <x:c r="D91" s="861">
        <x:f t="shared" ref="D91" si="63">D92+D93-D95+D94</x:f>
        <x:v>2314786.0400000005</x:v>
      </x:c>
      <x:c r="E91" s="861">
        <x:f>E92+E93-E95+E94</x:f>
        <x:v>2166143.21</x:v>
      </x:c>
      <x:c r="F91" s="861">
        <x:f t="shared" ref="F91:P91" si="64">F92+F93-F95+F94</x:f>
        <x:v>136899.61000000004</x:v>
      </x:c>
      <x:c r="G91" s="861">
        <x:f t="shared" si="64"/>
        <x:v>0</x:v>
      </x:c>
      <x:c r="H91" s="861">
        <x:f t="shared" si="64"/>
        <x:v>0</x:v>
      </x:c>
      <x:c r="I91" s="861">
        <x:f t="shared" si="64"/>
        <x:v>0</x:v>
      </x:c>
      <x:c r="J91" s="863">
        <x:f t="shared" si="64"/>
        <x:v>0</x:v>
      </x:c>
      <x:c r="K91" s="861">
        <x:f t="shared" si="64"/>
        <x:v>0</x:v>
      </x:c>
      <x:c r="L91" s="861">
        <x:f t="shared" si="64"/>
        <x:v>0</x:v>
      </x:c>
      <x:c r="M91" s="861">
        <x:f t="shared" si="64"/>
        <x:v>0</x:v>
      </x:c>
      <x:c r="N91" s="861">
        <x:f t="shared" si="64"/>
        <x:v>0</x:v>
      </x:c>
      <x:c r="O91" s="900">
        <x:f t="shared" si="64"/>
        <x:v>0</x:v>
      </x:c>
      <x:c r="P91" s="861">
        <x:f t="shared" si="64"/>
        <x:v>0</x:v>
      </x:c>
    </x:row>
    <x:row r="92" spans="2:16">
      <x:c r="B92" s="864" t="s">
        <x:v>920</x:v>
      </x:c>
      <x:c r="C92" s="895">
        <x:f>+E92</x:f>
        <x:v>3773544.99</x:v>
      </x:c>
      <x:c r="D92" s="549">
        <x:v>3032653.6</x:v>
      </x:c>
      <x:c r="E92" s="549">
        <x:v>3773544.99</x:v>
      </x:c>
      <x:c r="F92" s="549">
        <x:v>3433934.83</x:v>
      </x:c>
      <x:c r="G92" s="549"/>
      <x:c r="H92" s="549"/>
      <x:c r="I92" s="549"/>
      <x:c r="J92" s="867"/>
      <x:c r="K92" s="549"/>
      <x:c r="L92" s="549"/>
      <x:c r="M92" s="549"/>
      <x:c r="N92" s="549"/>
      <x:c r="O92" s="901"/>
      <x:c r="P92" s="549"/>
    </x:row>
    <x:row r="93" spans="2:16">
      <x:c r="B93" s="864" t="s">
        <x:v>881</x:v>
      </x:c>
      <x:c r="C93" s="895">
        <x:f>+SUM(E93:P93)</x:f>
        <x:v>3514602.25</x:v>
      </x:c>
      <x:c r="D93" s="549">
        <x:v>3055585.95</x:v>
      </x:c>
      <x:c r="E93" s="549">
        <x:v>1826422.75</x:v>
      </x:c>
      <x:c r="F93" s="549">
        <x:v>1688179.5</x:v>
      </x:c>
      <x:c r="G93" s="549"/>
      <x:c r="H93" s="549"/>
      <x:c r="I93" s="549"/>
      <x:c r="J93" s="867"/>
      <x:c r="K93" s="549"/>
      <x:c r="L93" s="549"/>
      <x:c r="M93" s="549"/>
      <x:c r="N93" s="549"/>
      <x:c r="O93" s="901"/>
      <x:c r="P93" s="549"/>
    </x:row>
    <x:row r="94" spans="2:16">
      <x:c r="B94" s="864" t="s">
        <x:v>882</x:v>
      </x:c>
      <x:c r="C94" s="895">
        <x:f>+SUM(E94:P94)</x:f>
        <x:v>184.12</x:v>
      </x:c>
      <x:c r="D94" s="549">
        <x:v>91.48</x:v>
      </x:c>
      <x:c r="E94" s="549">
        <x:v>110.3</x:v>
      </x:c>
      <x:c r="F94" s="549">
        <x:v>73.819999999999993</x:v>
      </x:c>
      <x:c r="G94" s="549"/>
      <x:c r="H94" s="549"/>
      <x:c r="I94" s="902"/>
      <x:c r="J94" s="867"/>
      <x:c r="K94" s="549"/>
      <x:c r="L94" s="549"/>
      <x:c r="M94" s="549"/>
      <x:c r="N94" s="549"/>
      <x:c r="O94" s="901"/>
      <x:c r="P94" s="549"/>
    </x:row>
    <x:row r="95" spans="2:16">
      <x:c r="B95" s="864" t="s">
        <x:v>883</x:v>
      </x:c>
      <x:c r="C95" s="895">
        <x:f>★제조원가명세서!G93</x:f>
        <x:v>4985288.54</x:v>
      </x:c>
      <x:c r="D95" s="549">
        <x:v>3773544.99</x:v>
      </x:c>
      <x:c r="E95" s="549">
        <x:v>3433934.83</x:v>
      </x:c>
      <x:c r="F95" s="549">
        <x:v>4985288.54</x:v>
      </x:c>
      <x:c r="G95" s="549"/>
      <x:c r="H95" s="549"/>
      <x:c r="I95" s="549"/>
      <x:c r="J95" s="867"/>
      <x:c r="K95" s="549"/>
      <x:c r="L95" s="549"/>
      <x:c r="M95" s="549"/>
      <x:c r="N95" s="549"/>
      <x:c r="O95" s="901"/>
      <x:c r="P95" s="549"/>
    </x:row>
    <x:row r="96" spans="2:16">
      <x:c r="B96" s="860" t="s">
        <x:v>884</x:v>
      </x:c>
      <x:c r="C96" s="863">
        <x:f>+C97</x:f>
        <x:v>576658.56000000006</x:v>
      </x:c>
      <x:c r="D96" s="861">
        <x:f t="shared" ref="D96:P96" si="65">D97</x:f>
        <x:v>413581.3</x:v>
      </x:c>
      <x:c r="E96" s="861">
        <x:f t="shared" si="65"/>
        <x:v>289248.39</x:v>
      </x:c>
      <x:c r="F96" s="861">
        <x:f t="shared" si="65"/>
        <x:v>287410.17</x:v>
      </x:c>
      <x:c r="G96" s="861">
        <x:f t="shared" si="65"/>
        <x:v>0</x:v>
      </x:c>
      <x:c r="H96" s="861">
        <x:f t="shared" si="65"/>
        <x:v>0</x:v>
      </x:c>
      <x:c r="I96" s="861">
        <x:f t="shared" si="65"/>
        <x:v>0</x:v>
      </x:c>
      <x:c r="J96" s="861">
        <x:f t="shared" si="65"/>
        <x:v>0</x:v>
      </x:c>
      <x:c r="K96" s="861">
        <x:f t="shared" si="65"/>
        <x:v>0</x:v>
      </x:c>
      <x:c r="L96" s="861">
        <x:f t="shared" si="65"/>
        <x:v>0</x:v>
      </x:c>
      <x:c r="M96" s="861">
        <x:f t="shared" si="65"/>
        <x:v>0</x:v>
      </x:c>
      <x:c r="N96" s="861">
        <x:f t="shared" si="65"/>
        <x:v>0</x:v>
      </x:c>
      <x:c r="O96" s="904">
        <x:f t="shared" si="65"/>
        <x:v>0</x:v>
      </x:c>
      <x:c r="P96" s="861">
        <x:f t="shared" si="65"/>
        <x:v>0</x:v>
      </x:c>
    </x:row>
    <x:row r="97" spans="2:16">
      <x:c r="B97" s="864" t="s">
        <x:v>885</x:v>
      </x:c>
      <x:c r="C97" s="895">
        <x:f>+SUM(E97:P97)</x:f>
        <x:v>576658.56000000006</x:v>
      </x:c>
      <x:c r="D97" s="549">
        <x:v>413581.3</x:v>
      </x:c>
      <x:c r="E97" s="549">
        <x:v>289248.39</x:v>
      </x:c>
      <x:c r="F97" s="549">
        <x:v>287410.17</x:v>
      </x:c>
      <x:c r="G97" s="549"/>
      <x:c r="H97" s="549"/>
      <x:c r="I97" s="549"/>
      <x:c r="J97" s="867"/>
      <x:c r="K97" s="549"/>
      <x:c r="L97" s="549"/>
      <x:c r="M97" s="549"/>
      <x:c r="N97" s="549"/>
      <x:c r="O97" s="901"/>
      <x:c r="P97" s="549"/>
    </x:row>
    <x:row r="98" spans="2:16">
      <x:c r="B98" s="860" t="s">
        <x:v>886</x:v>
      </x:c>
      <x:c r="C98" s="863">
        <x:f t="shared" ref="C98:P98" si="66">SUM(C99:C125)</x:f>
        <x:v>729786.97</x:v>
      </x:c>
      <x:c r="D98" s="861">
        <x:f t="shared" ref="D98" si="67">SUM(D99:D125)</x:f>
        <x:v>226736.71999999997</x:v>
      </x:c>
      <x:c r="E98" s="861">
        <x:f t="shared" si="66"/>
        <x:v>443028.96</x:v>
      </x:c>
      <x:c r="F98" s="861">
        <x:f>SUM(F99:F125)</x:f>
        <x:v>286758.01</x:v>
      </x:c>
      <x:c r="G98" s="861">
        <x:f t="shared" si="66"/>
        <x:v>0</x:v>
      </x:c>
      <x:c r="H98" s="861">
        <x:f t="shared" si="66"/>
        <x:v>0</x:v>
      </x:c>
      <x:c r="I98" s="861">
        <x:f t="shared" si="66"/>
        <x:v>0</x:v>
      </x:c>
      <x:c r="J98" s="861">
        <x:f t="shared" si="66"/>
        <x:v>0</x:v>
      </x:c>
      <x:c r="K98" s="861">
        <x:f t="shared" si="66"/>
        <x:v>0</x:v>
      </x:c>
      <x:c r="L98" s="861">
        <x:f t="shared" si="66"/>
        <x:v>0</x:v>
      </x:c>
      <x:c r="M98" s="861">
        <x:f t="shared" si="66"/>
        <x:v>0</x:v>
      </x:c>
      <x:c r="N98" s="861">
        <x:f t="shared" si="66"/>
        <x:v>0</x:v>
      </x:c>
      <x:c r="O98" s="900">
        <x:f t="shared" si="66"/>
        <x:v>0</x:v>
      </x:c>
      <x:c r="P98" s="861">
        <x:f t="shared" si="66"/>
        <x:v>0</x:v>
      </x:c>
    </x:row>
    <x:row r="99" spans="2:16">
      <x:c r="B99" s="864" t="s">
        <x:v>921</x:v>
      </x:c>
      <x:c r="C99" s="895">
        <x:f t="shared" ref="C99:C104" si="68">+SUM(E99:P99)</x:f>
        <x:v>24386.519999999997</x:v>
      </x:c>
      <x:c r="D99" s="549">
        <x:v>11827.92</x:v>
      </x:c>
      <x:c r="E99" s="549">
        <x:v>12590.88</x:v>
      </x:c>
      <x:c r="F99" s="549">
        <x:v>11795.64</x:v>
      </x:c>
      <x:c r="G99" s="549"/>
      <x:c r="H99" s="905"/>
      <x:c r="I99" s="549"/>
      <x:c r="J99" s="867"/>
      <x:c r="K99" s="549"/>
      <x:c r="L99" s="549"/>
      <x:c r="M99" s="549"/>
      <x:c r="N99" s="549"/>
      <x:c r="O99" s="901"/>
      <x:c r="P99" s="549"/>
    </x:row>
    <x:row r="100" spans="2:16">
      <x:c r="B100" s="864" t="s">
        <x:v>922</x:v>
      </x:c>
      <x:c r="C100" s="895">
        <x:f t="shared" si="68"/>
        <x:v>0</x:v>
      </x:c>
      <x:c r="D100" s="549"/>
      <x:c r="E100" s="549"/>
      <x:c r="F100" s="549"/>
      <x:c r="G100" s="549"/>
      <x:c r="H100" s="905"/>
      <x:c r="I100" s="549"/>
      <x:c r="J100" s="867"/>
      <x:c r="K100" s="549"/>
      <x:c r="L100" s="549"/>
      <x:c r="M100" s="549"/>
      <x:c r="N100" s="549"/>
      <x:c r="O100" s="901"/>
      <x:c r="P100" s="549"/>
    </x:row>
    <x:row r="101" spans="2:16">
      <x:c r="B101" s="864" t="s">
        <x:v>923</x:v>
      </x:c>
      <x:c r="C101" s="895">
        <x:f t="shared" si="68"/>
        <x:v>0</x:v>
      </x:c>
      <x:c r="D101" s="549"/>
      <x:c r="E101" s="549"/>
      <x:c r="F101" s="549"/>
      <x:c r="G101" s="549"/>
      <x:c r="H101" s="905"/>
      <x:c r="I101" s="549"/>
      <x:c r="J101" s="867"/>
      <x:c r="K101" s="549"/>
      <x:c r="L101" s="549"/>
      <x:c r="M101" s="549"/>
      <x:c r="N101" s="549"/>
      <x:c r="O101" s="901"/>
      <x:c r="P101" s="549"/>
    </x:row>
    <x:row r="102" spans="2:16">
      <x:c r="B102" s="864" t="s">
        <x:v>924</x:v>
      </x:c>
      <x:c r="C102" s="895">
        <x:f t="shared" si="68"/>
        <x:v>0</x:v>
      </x:c>
      <x:c r="D102" s="549"/>
      <x:c r="E102" s="549"/>
      <x:c r="F102" s="549"/>
      <x:c r="G102" s="549"/>
      <x:c r="H102" s="905"/>
      <x:c r="I102" s="549"/>
      <x:c r="J102" s="867"/>
      <x:c r="K102" s="549"/>
      <x:c r="L102" s="549"/>
      <x:c r="M102" s="549"/>
      <x:c r="N102" s="549"/>
      <x:c r="O102" s="901"/>
      <x:c r="P102" s="549"/>
    </x:row>
    <x:row r="103" spans="2:16">
      <x:c r="B103" s="864" t="s">
        <x:v>925</x:v>
      </x:c>
      <x:c r="C103" s="895">
        <x:f t="shared" si="68"/>
        <x:v>110119.35</x:v>
      </x:c>
      <x:c r="D103" s="549">
        <x:v>56056.439999999995</x:v>
      </x:c>
      <x:c r="E103" s="549">
        <x:v>54509.34</x:v>
      </x:c>
      <x:c r="F103" s="549">
        <x:v>55610.01</x:v>
      </x:c>
      <x:c r="G103" s="549"/>
      <x:c r="H103" s="549"/>
      <x:c r="I103" s="549"/>
      <x:c r="J103" s="869"/>
      <x:c r="K103" s="549"/>
      <x:c r="L103" s="549"/>
      <x:c r="M103" s="549"/>
      <x:c r="N103" s="549"/>
      <x:c r="O103" s="901"/>
      <x:c r="P103" s="549"/>
    </x:row>
    <x:row r="104" spans="2:16">
      <x:c r="B104" s="864" t="s">
        <x:v>926</x:v>
      </x:c>
      <x:c r="C104" s="895">
        <x:f t="shared" si="68"/>
        <x:v>0</x:v>
      </x:c>
      <x:c r="D104" s="549"/>
      <x:c r="E104" s="549"/>
      <x:c r="F104" s="549"/>
      <x:c r="G104" s="549"/>
      <x:c r="H104" s="549"/>
      <x:c r="I104" s="549"/>
      <x:c r="J104" s="869"/>
      <x:c r="K104" s="549"/>
      <x:c r="L104" s="549"/>
      <x:c r="M104" s="549"/>
      <x:c r="N104" s="549"/>
      <x:c r="O104" s="901"/>
      <x:c r="P104" s="549"/>
    </x:row>
    <x:row r="105" spans="2:16">
      <x:c r="B105" s="864" t="s">
        <x:v>927</x:v>
      </x:c>
      <x:c r="C105" s="895">
        <x:f t="shared" ref="C105:C125" si="69">+SUM(E105:P105)</x:f>
        <x:v>268044.40000000002</x:v>
      </x:c>
      <x:c r="D105" s="549">
        <x:v>114822.56</x:v>
      </x:c>
      <x:c r="E105" s="549">
        <x:v>134022.20000000001</x:v>
      </x:c>
      <x:c r="F105" s="549">
        <x:v>134022.20000000001</x:v>
      </x:c>
      <x:c r="G105" s="549"/>
      <x:c r="H105" s="549"/>
      <x:c r="I105" s="549"/>
      <x:c r="J105" s="869"/>
      <x:c r="K105" s="549"/>
      <x:c r="L105" s="549"/>
      <x:c r="M105" s="549"/>
      <x:c r="N105" s="549"/>
      <x:c r="O105" s="901"/>
      <x:c r="P105" s="549"/>
    </x:row>
    <x:row r="106" spans="2:16">
      <x:c r="B106" s="864" t="s">
        <x:v>928</x:v>
      </x:c>
      <x:c r="C106" s="895">
        <x:f t="shared" si="69"/>
        <x:v>0</x:v>
      </x:c>
      <x:c r="D106" s="549"/>
      <x:c r="E106" s="549"/>
      <x:c r="F106" s="549"/>
      <x:c r="G106" s="549"/>
      <x:c r="H106" s="905"/>
      <x:c r="I106" s="549"/>
      <x:c r="J106" s="869"/>
      <x:c r="K106" s="549"/>
      <x:c r="L106" s="549"/>
      <x:c r="M106" s="549"/>
      <x:c r="N106" s="549"/>
      <x:c r="O106" s="901"/>
      <x:c r="P106" s="549"/>
    </x:row>
    <x:row r="107" spans="2:16">
      <x:c r="B107" s="864" t="s">
        <x:v>929</x:v>
      </x:c>
      <x:c r="C107" s="895">
        <x:f t="shared" si="69"/>
        <x:v>0</x:v>
      </x:c>
      <x:c r="D107" s="549"/>
      <x:c r="E107" s="549"/>
      <x:c r="F107" s="549"/>
      <x:c r="G107" s="549"/>
      <x:c r="H107" s="905"/>
      <x:c r="I107" s="549"/>
      <x:c r="J107" s="869"/>
      <x:c r="K107" s="549"/>
      <x:c r="L107" s="549"/>
      <x:c r="M107" s="549"/>
      <x:c r="N107" s="549"/>
      <x:c r="O107" s="901"/>
      <x:c r="P107" s="549"/>
    </x:row>
    <x:row r="108" spans="2:16">
      <x:c r="B108" s="864" t="s">
        <x:v>930</x:v>
      </x:c>
      <x:c r="C108" s="895">
        <x:f t="shared" si="69"/>
        <x:v>0</x:v>
      </x:c>
      <x:c r="D108" s="549"/>
      <x:c r="E108" s="549"/>
      <x:c r="F108" s="549"/>
      <x:c r="G108" s="549"/>
      <x:c r="H108" s="905"/>
      <x:c r="I108" s="549"/>
      <x:c r="J108" s="869"/>
      <x:c r="K108" s="549"/>
      <x:c r="L108" s="549"/>
      <x:c r="M108" s="549"/>
      <x:c r="N108" s="549"/>
      <x:c r="O108" s="901"/>
      <x:c r="P108" s="549"/>
    </x:row>
    <x:row r="109" spans="2:16">
      <x:c r="B109" s="864" t="s">
        <x:v>931</x:v>
      </x:c>
      <x:c r="C109" s="895">
        <x:f t="shared" si="69"/>
        <x:v>0</x:v>
      </x:c>
      <x:c r="D109" s="549"/>
      <x:c r="E109" s="549"/>
      <x:c r="F109" s="549"/>
      <x:c r="G109" s="549"/>
      <x:c r="H109" s="905"/>
      <x:c r="I109" s="549"/>
      <x:c r="J109" s="869"/>
      <x:c r="K109" s="549"/>
      <x:c r="L109" s="549"/>
      <x:c r="M109" s="549"/>
      <x:c r="N109" s="549"/>
      <x:c r="O109" s="901"/>
      <x:c r="P109" s="549"/>
    </x:row>
    <x:row r="110" spans="2:16">
      <x:c r="B110" s="864" t="s">
        <x:v>932</x:v>
      </x:c>
      <x:c r="C110" s="895">
        <x:f t="shared" si="69"/>
        <x:v>0</x:v>
      </x:c>
      <x:c r="D110" s="549"/>
      <x:c r="E110" s="549"/>
      <x:c r="F110" s="549"/>
      <x:c r="G110" s="549"/>
      <x:c r="H110" s="905"/>
      <x:c r="I110" s="549"/>
      <x:c r="J110" s="869"/>
      <x:c r="K110" s="549"/>
      <x:c r="L110" s="549"/>
      <x:c r="M110" s="549"/>
      <x:c r="N110" s="549"/>
      <x:c r="O110" s="901"/>
      <x:c r="P110" s="549"/>
    </x:row>
    <x:row r="111" spans="2:16">
      <x:c r="B111" s="864" t="s">
        <x:v>933</x:v>
      </x:c>
      <x:c r="C111" s="895">
        <x:f t="shared" si="69"/>
        <x:v>0</x:v>
      </x:c>
      <x:c r="D111" s="549"/>
      <x:c r="E111" s="549"/>
      <x:c r="F111" s="549"/>
      <x:c r="G111" s="549"/>
      <x:c r="H111" s="905"/>
      <x:c r="I111" s="549"/>
      <x:c r="J111" s="869"/>
      <x:c r="K111" s="549"/>
      <x:c r="L111" s="549"/>
      <x:c r="M111" s="549"/>
      <x:c r="N111" s="549"/>
      <x:c r="O111" s="901"/>
      <x:c r="P111" s="549"/>
    </x:row>
    <x:row r="112" spans="2:16">
      <x:c r="B112" s="864" t="s">
        <x:v>934</x:v>
      </x:c>
      <x:c r="C112" s="895">
        <x:f t="shared" si="69"/>
        <x:v>0</x:v>
      </x:c>
      <x:c r="D112" s="549"/>
      <x:c r="E112" s="549"/>
      <x:c r="F112" s="549"/>
      <x:c r="G112" s="549"/>
      <x:c r="H112" s="905"/>
      <x:c r="I112" s="549"/>
      <x:c r="J112" s="869"/>
      <x:c r="K112" s="549"/>
      <x:c r="L112" s="549"/>
      <x:c r="M112" s="549"/>
      <x:c r="N112" s="896"/>
      <x:c r="O112" s="901"/>
      <x:c r="P112" s="549"/>
    </x:row>
    <x:row r="113" spans="2:16">
      <x:c r="B113" s="864" t="s">
        <x:v>935</x:v>
      </x:c>
      <x:c r="C113" s="895">
        <x:f t="shared" si="69"/>
        <x:v>0</x:v>
      </x:c>
      <x:c r="D113" s="549"/>
      <x:c r="E113" s="549"/>
      <x:c r="F113" s="549"/>
      <x:c r="G113" s="549"/>
      <x:c r="H113" s="905"/>
      <x:c r="I113" s="549"/>
      <x:c r="J113" s="869"/>
      <x:c r="K113" s="549"/>
      <x:c r="L113" s="549"/>
      <x:c r="M113" s="549"/>
      <x:c r="N113" s="896"/>
      <x:c r="O113" s="901"/>
      <x:c r="P113" s="549"/>
    </x:row>
    <x:row r="114" spans="2:16">
      <x:c r="B114" s="864" t="s">
        <x:v>936</x:v>
      </x:c>
      <x:c r="C114" s="895">
        <x:f t="shared" si="69"/>
        <x:v>0</x:v>
      </x:c>
      <x:c r="D114" s="549"/>
      <x:c r="E114" s="549"/>
      <x:c r="F114" s="549"/>
      <x:c r="G114" s="549"/>
      <x:c r="H114" s="905"/>
      <x:c r="I114" s="549"/>
      <x:c r="J114" s="869"/>
      <x:c r="K114" s="549"/>
      <x:c r="L114" s="549"/>
      <x:c r="M114" s="549"/>
      <x:c r="N114" s="896"/>
      <x:c r="O114" s="901"/>
      <x:c r="P114" s="549"/>
    </x:row>
    <x:row r="115" spans="2:16">
      <x:c r="B115" s="864" t="s">
        <x:v>937</x:v>
      </x:c>
      <x:c r="C115" s="895">
        <x:f t="shared" si="69"/>
        <x:v>0</x:v>
      </x:c>
      <x:c r="D115" s="549"/>
      <x:c r="E115" s="549"/>
      <x:c r="F115" s="549"/>
      <x:c r="G115" s="549"/>
      <x:c r="H115" s="905"/>
      <x:c r="I115" s="549"/>
      <x:c r="J115" s="869"/>
      <x:c r="K115" s="549"/>
      <x:c r="L115" s="549"/>
      <x:c r="M115" s="549"/>
      <x:c r="N115" s="896"/>
      <x:c r="O115" s="901"/>
      <x:c r="P115" s="549"/>
    </x:row>
    <x:row r="116" spans="2:16">
      <x:c r="B116" s="864" t="s">
        <x:v>938</x:v>
      </x:c>
      <x:c r="C116" s="897">
        <x:f t="shared" si="69"/>
        <x:v>0</x:v>
      </x:c>
      <x:c r="D116" s="549"/>
      <x:c r="E116" s="549"/>
      <x:c r="F116" s="549"/>
      <x:c r="G116" s="549"/>
      <x:c r="H116" s="905"/>
      <x:c r="I116" s="549"/>
      <x:c r="J116" s="869"/>
      <x:c r="K116" s="549"/>
      <x:c r="L116" s="549"/>
      <x:c r="M116" s="549"/>
      <x:c r="N116" s="896"/>
      <x:c r="O116" s="901"/>
      <x:c r="P116" s="549"/>
    </x:row>
    <x:row r="117" spans="2:16">
      <x:c r="B117" s="864" t="s">
        <x:v>939</x:v>
      </x:c>
      <x:c r="C117" s="895">
        <x:f t="shared" si="69"/>
        <x:v>228936.69</x:v>
      </x:c>
      <x:c r="D117" s="549">
        <x:v>20099.72</x:v>
      </x:c>
      <x:c r="E117" s="549">
        <x:v>210655.21</x:v>
      </x:c>
      <x:c r="F117" s="549">
        <x:v>18281.48</x:v>
      </x:c>
      <x:c r="G117" s="549"/>
      <x:c r="H117" s="905"/>
      <x:c r="I117" s="549"/>
      <x:c r="J117" s="867"/>
      <x:c r="K117" s="549"/>
      <x:c r="L117" s="549"/>
      <x:c r="M117" s="549"/>
      <x:c r="N117" s="549"/>
      <x:c r="O117" s="901"/>
      <x:c r="P117" s="549"/>
    </x:row>
    <x:row r="118" spans="2:16">
      <x:c r="B118" s="864" t="s">
        <x:v>940</x:v>
      </x:c>
      <x:c r="C118" s="895">
        <x:f t="shared" si="69"/>
        <x:v>68034.52</x:v>
      </x:c>
      <x:c r="D118" s="549">
        <x:v>23930.080000000002</x:v>
      </x:c>
      <x:c r="E118" s="549">
        <x:v>31251.33</x:v>
      </x:c>
      <x:c r="F118" s="549">
        <x:v>36783.19</x:v>
      </x:c>
      <x:c r="G118" s="549"/>
      <x:c r="H118" s="549"/>
      <x:c r="I118" s="549"/>
      <x:c r="J118" s="867"/>
      <x:c r="K118" s="549"/>
      <x:c r="L118" s="549"/>
      <x:c r="M118" s="549"/>
      <x:c r="N118" s="549"/>
      <x:c r="O118" s="901"/>
      <x:c r="P118" s="549"/>
    </x:row>
    <x:row r="119" spans="2:16">
      <x:c r="B119" s="864" t="s">
        <x:v>941</x:v>
      </x:c>
      <x:c r="C119" s="895">
        <x:f t="shared" si="69"/>
        <x:v>30265.49</x:v>
      </x:c>
      <x:c r="D119" s="549"/>
      <x:c r="E119" s="549"/>
      <x:c r="F119" s="549">
        <x:v>30265.49</x:v>
      </x:c>
      <x:c r="G119" s="549"/>
      <x:c r="H119" s="905"/>
      <x:c r="I119" s="549"/>
      <x:c r="J119" s="867"/>
      <x:c r="K119" s="549"/>
      <x:c r="L119" s="549"/>
      <x:c r="M119" s="549"/>
      <x:c r="N119" s="896"/>
      <x:c r="O119" s="901"/>
      <x:c r="P119" s="549"/>
    </x:row>
    <x:row r="120" spans="2:16">
      <x:c r="B120" s="864" t="s">
        <x:v>942</x:v>
      </x:c>
      <x:c r="C120" s="895">
        <x:f t="shared" si="69"/>
        <x:v>0</x:v>
      </x:c>
      <x:c r="D120" s="549"/>
      <x:c r="E120" s="549"/>
      <x:c r="F120" s="549"/>
      <x:c r="G120" s="549"/>
      <x:c r="H120" s="905"/>
      <x:c r="I120" s="549"/>
      <x:c r="J120" s="867"/>
      <x:c r="K120" s="549"/>
      <x:c r="L120" s="549"/>
      <x:c r="M120" s="549"/>
      <x:c r="N120" s="896"/>
      <x:c r="O120" s="901"/>
      <x:c r="P120" s="549"/>
    </x:row>
    <x:row r="121" spans="2:16">
      <x:c r="B121" s="864" t="s">
        <x:v>943</x:v>
      </x:c>
      <x:c r="C121" s="895">
        <x:f t="shared" si="69"/>
        <x:v>0</x:v>
      </x:c>
      <x:c r="D121" s="549"/>
      <x:c r="E121" s="549"/>
      <x:c r="F121" s="549"/>
      <x:c r="G121" s="549"/>
      <x:c r="H121" s="905"/>
      <x:c r="I121" s="549"/>
      <x:c r="J121" s="867"/>
      <x:c r="K121" s="549"/>
      <x:c r="L121" s="549"/>
      <x:c r="M121" s="549"/>
      <x:c r="N121" s="896"/>
      <x:c r="O121" s="901"/>
      <x:c r="P121" s="549"/>
    </x:row>
    <x:row r="122" spans="2:16">
      <x:c r="B122" s="864" t="s">
        <x:v>944</x:v>
      </x:c>
      <x:c r="C122" s="895">
        <x:f t="shared" si="69"/>
        <x:v>0</x:v>
      </x:c>
      <x:c r="D122" s="549"/>
      <x:c r="E122" s="549"/>
      <x:c r="F122" s="549"/>
      <x:c r="G122" s="549"/>
      <x:c r="H122" s="905"/>
      <x:c r="I122" s="549"/>
      <x:c r="J122" s="867"/>
      <x:c r="K122" s="549"/>
      <x:c r="L122" s="549"/>
      <x:c r="M122" s="549"/>
      <x:c r="N122" s="896"/>
      <x:c r="O122" s="901"/>
      <x:c r="P122" s="549"/>
    </x:row>
    <x:row r="123" spans="2:16">
      <x:c r="B123" s="864" t="s">
        <x:v>945</x:v>
      </x:c>
      <x:c r="C123" s="895">
        <x:f t="shared" si="69"/>
        <x:v>0</x:v>
      </x:c>
      <x:c r="D123" s="549"/>
      <x:c r="E123" s="549"/>
      <x:c r="F123" s="549"/>
      <x:c r="G123" s="549"/>
      <x:c r="H123" s="905"/>
      <x:c r="I123" s="549"/>
      <x:c r="J123" s="867"/>
      <x:c r="K123" s="549"/>
      <x:c r="L123" s="549"/>
      <x:c r="M123" s="549"/>
      <x:c r="N123" s="896"/>
      <x:c r="O123" s="901"/>
      <x:c r="P123" s="549"/>
    </x:row>
    <x:row r="124" spans="2:16">
      <x:c r="B124" s="864" t="s">
        <x:v>946</x:v>
      </x:c>
      <x:c r="C124" s="895">
        <x:f t="shared" si="69"/>
        <x:v>0</x:v>
      </x:c>
      <x:c r="D124" s="549"/>
      <x:c r="E124" s="549"/>
      <x:c r="F124" s="549"/>
      <x:c r="G124" s="549"/>
      <x:c r="H124" s="905"/>
      <x:c r="I124" s="549"/>
      <x:c r="J124" s="867"/>
      <x:c r="K124" s="549"/>
      <x:c r="L124" s="549"/>
      <x:c r="M124" s="549"/>
      <x:c r="N124" s="549"/>
      <x:c r="O124" s="901"/>
      <x:c r="P124" s="549"/>
    </x:row>
    <x:row r="125" spans="2:16">
      <x:c r="B125" s="864" t="s">
        <x:v>947</x:v>
      </x:c>
      <x:c r="C125" s="895">
        <x:f t="shared" si="69"/>
        <x:v>0</x:v>
      </x:c>
      <x:c r="D125" s="549"/>
      <x:c r="E125" s="549"/>
      <x:c r="F125" s="549"/>
      <x:c r="G125" s="549"/>
      <x:c r="H125" s="905"/>
      <x:c r="I125" s="549"/>
      <x:c r="J125" s="867"/>
      <x:c r="K125" s="549"/>
      <x:c r="L125" s="549"/>
      <x:c r="M125" s="549"/>
      <x:c r="N125" s="549"/>
      <x:c r="O125" s="901"/>
      <x:c r="P125" s="549"/>
    </x:row>
    <x:row r="126" spans="2:16">
      <x:c r="B126" s="860" t="s">
        <x:v>914</x:v>
      </x:c>
      <x:c r="C126" s="863">
        <x:f>+C91+C96+C98</x:f>
        <x:v>3609488.3500000006</x:v>
      </x:c>
      <x:c r="D126" s="861">
        <x:f t="shared" ref="D126" si="70">D98+D96+D91</x:f>
        <x:v>2955104.0600000005</x:v>
      </x:c>
      <x:c r="E126" s="861">
        <x:f>E98+E96+E91</x:f>
        <x:v>2898420.56</x:v>
      </x:c>
      <x:c r="F126" s="861">
        <x:f>F98+F96+F91</x:f>
        <x:v>711067.79</x:v>
      </x:c>
      <x:c r="G126" s="861">
        <x:f t="shared" ref="G126:P126" si="71">G98+G96+G91</x:f>
        <x:v>0</x:v>
      </x:c>
      <x:c r="H126" s="861">
        <x:f t="shared" si="71"/>
        <x:v>0</x:v>
      </x:c>
      <x:c r="I126" s="861">
        <x:f t="shared" si="71"/>
        <x:v>0</x:v>
      </x:c>
      <x:c r="J126" s="861">
        <x:f t="shared" si="71"/>
        <x:v>0</x:v>
      </x:c>
      <x:c r="K126" s="861">
        <x:f t="shared" si="71"/>
        <x:v>0</x:v>
      </x:c>
      <x:c r="L126" s="861">
        <x:f t="shared" si="71"/>
        <x:v>0</x:v>
      </x:c>
      <x:c r="M126" s="861">
        <x:f t="shared" si="71"/>
        <x:v>0</x:v>
      </x:c>
      <x:c r="N126" s="861">
        <x:f t="shared" si="71"/>
        <x:v>0</x:v>
      </x:c>
      <x:c r="O126" s="900">
        <x:f t="shared" si="71"/>
        <x:v>0</x:v>
      </x:c>
      <x:c r="P126" s="861">
        <x:f t="shared" si="71"/>
        <x:v>0</x:v>
      </x:c>
    </x:row>
    <x:row r="127" spans="2:16">
      <x:c r="B127" s="864" t="s">
        <x:v>915</x:v>
      </x:c>
      <x:c r="C127" s="895">
        <x:f>+E127</x:f>
        <x:v>661694.89</x:v>
      </x:c>
      <x:c r="D127" s="549">
        <x:v>570220.82999999996</x:v>
      </x:c>
      <x:c r="E127" s="774">
        <x:v>661694.89</x:v>
      </x:c>
      <x:c r="F127" s="549">
        <x:v>632515.32999999996</x:v>
      </x:c>
      <x:c r="G127" s="549"/>
      <x:c r="H127" s="549"/>
      <x:c r="I127" s="549"/>
      <x:c r="J127" s="867"/>
      <x:c r="K127" s="549"/>
      <x:c r="L127" s="549"/>
      <x:c r="M127" s="549"/>
      <x:c r="N127" s="549"/>
      <x:c r="O127" s="901"/>
      <x:c r="P127" s="549"/>
    </x:row>
    <x:row r="128" spans="2:16">
      <x:c r="B128" s="864" t="s">
        <x:v>916</x:v>
      </x:c>
      <x:c r="C128" s="895">
        <x:f>P128</x:f>
        <x:v>0</x:v>
      </x:c>
      <x:c r="D128" s="774">
        <x:v>661694.89</x:v>
      </x:c>
      <x:c r="E128" s="774">
        <x:v>632515.32999999996</x:v>
      </x:c>
      <x:c r="F128" s="549">
        <x:v>756382.91</x:v>
      </x:c>
      <x:c r="G128" s="549"/>
      <x:c r="H128" s="549"/>
      <x:c r="I128" s="902"/>
      <x:c r="J128" s="867"/>
      <x:c r="K128" s="549"/>
      <x:c r="L128" s="549"/>
      <x:c r="M128" s="549"/>
      <x:c r="N128" s="549"/>
      <x:c r="O128" s="901"/>
      <x:c r="P128" s="774"/>
    </x:row>
    <x:row r="129" spans="2:16">
      <x:c r="B129" s="864" t="s">
        <x:v>917</x:v>
      </x:c>
      <x:c r="C129" s="895">
        <x:f>SUM(E129:P129)</x:f>
        <x:v>0</x:v>
      </x:c>
      <x:c r="D129" s="549"/>
      <x:c r="E129" s="774"/>
      <x:c r="F129" s="549"/>
      <x:c r="G129" s="549"/>
      <x:c r="H129" s="549"/>
      <x:c r="I129" s="549"/>
      <x:c r="J129" s="867"/>
      <x:c r="K129" s="549"/>
      <x:c r="L129" s="549"/>
      <x:c r="M129" s="549"/>
      <x:c r="N129" s="549"/>
      <x:c r="O129" s="901"/>
      <x:c r="P129" s="549"/>
    </x:row>
    <x:row r="130" spans="2:16">
      <x:c r="B130" s="860" t="s">
        <x:v>918</x:v>
      </x:c>
      <x:c r="C130" s="863">
        <x:f>+C126+C127-C128-C129</x:f>
        <x:v>4271183.24</x:v>
      </x:c>
      <x:c r="D130" s="861">
        <x:f t="shared" ref="D130" si="72">D126+D127-D128-D129</x:f>
        <x:v>2863630.0000000005</x:v>
      </x:c>
      <x:c r="E130" s="861">
        <x:f t="shared" ref="E130:P130" si="73">E126+E127-E128-E129</x:f>
        <x:v>2927600.12</x:v>
      </x:c>
      <x:c r="F130" s="861">
        <x:f t="shared" si="73"/>
        <x:v>587200.21000000008</x:v>
      </x:c>
      <x:c r="G130" s="861">
        <x:f t="shared" si="73"/>
        <x:v>0</x:v>
      </x:c>
      <x:c r="H130" s="861">
        <x:f t="shared" si="73"/>
        <x:v>0</x:v>
      </x:c>
      <x:c r="I130" s="861">
        <x:f t="shared" si="73"/>
        <x:v>0</x:v>
      </x:c>
      <x:c r="J130" s="861">
        <x:f t="shared" si="73"/>
        <x:v>0</x:v>
      </x:c>
      <x:c r="K130" s="861">
        <x:f t="shared" si="73"/>
        <x:v>0</x:v>
      </x:c>
      <x:c r="L130" s="861">
        <x:f t="shared" si="73"/>
        <x:v>0</x:v>
      </x:c>
      <x:c r="M130" s="861">
        <x:f t="shared" si="73"/>
        <x:v>0</x:v>
      </x:c>
      <x:c r="N130" s="861">
        <x:f t="shared" si="73"/>
        <x:v>0</x:v>
      </x:c>
      <x:c r="O130" s="900">
        <x:f t="shared" si="73"/>
        <x:v>0</x:v>
      </x:c>
      <x:c r="P130" s="861">
        <x:f t="shared" si="73"/>
        <x:v>0</x:v>
      </x:c>
    </x:row>
    <x:row r="131" spans="2:16">
      <x:c r="K131" s="888"/>
      <x:c r="L131" s="888"/>
      <x:c r="N131" s="888"/>
    </x:row>
  </x:sheetData>
  <x:mergeCells count="1">
    <x:mergeCell ref="B1:G1"/>
  </x:mergeCells>
  <x:phoneticPr fontId="18" type="noConversion"/>
  <x:pageMargins left="0.19685039370078741" right="0.15748031496062992" top="0.43307086614173229" bottom="0.42" header="0.31496062992125984" footer="0.31496062992125984"/>
  <x:pageSetup paperSize="9" scale="65" orientation="landscape" r:id="rId1"/>
  <x:drawing r:id="rId2"/>
  <x:legacyDrawing r:id="rId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BBCDC01-BC3B-4A08-9C24-C3832AB8CC58}" mc:Ignorable="x14ac xr xr2 xr3">
  <x:dimension ref="A1:W12"/>
  <x:sheetViews>
    <x:sheetView workbookViewId="0">
      <x:selection sqref="A1:W2"/>
    </x:sheetView>
  </x:sheetViews>
  <x:sheetFormatPr defaultRowHeight="14.25"/>
  <x:cols>
    <x:col min="2" max="2" width="13.25" customWidth="1"/>
    <x:col min="3" max="3" width="11.125" customWidth="1"/>
    <x:col min="4" max="4" width="13.25" customWidth="1"/>
    <x:col min="5" max="5" width="9" customWidth="1"/>
    <x:col min="6" max="7" width="11.125" customWidth="1"/>
    <x:col min="8" max="9" width="13.25" customWidth="1"/>
    <x:col min="10" max="10" width="11.125" customWidth="1"/>
    <x:col min="14" max="14" width="11.125" customWidth="1"/>
    <x:col min="16" max="18" width="11.125" customWidth="1"/>
    <x:col min="20" max="20" width="11.125" customWidth="1"/>
    <x:col min="21" max="21" width="9" customWidth="1"/>
    <x:col min="23" max="23" width="11.125" customWidth="1"/>
  </x:cols>
  <x:sheetData>
    <x:row r="1" spans="1:23">
      <x:c r="A1" t="s">
        <x:v>682</x:v>
      </x:c>
      <x:c r="B1" t="s">
        <x:v>459</x:v>
      </x:c>
      <x:c r="C1" t="s">
        <x:v>460</x:v>
      </x:c>
      <x:c r="D1" t="s">
        <x:v>461</x:v>
      </x:c>
      <x:c r="E1" t="s">
        <x:v>462</x:v>
      </x:c>
      <x:c r="F1" t="s">
        <x:v>463</x:v>
      </x:c>
      <x:c r="G1" t="s">
        <x:v>464</x:v>
      </x:c>
      <x:c r="H1" t="s">
        <x:v>465</x:v>
      </x:c>
      <x:c r="I1" t="s">
        <x:v>466</x:v>
      </x:c>
      <x:c r="J1" t="s">
        <x:v>467</x:v>
      </x:c>
      <x:c r="K1" t="s">
        <x:v>468</x:v>
      </x:c>
      <x:c r="L1" t="s">
        <x:v>469</x:v>
      </x:c>
      <x:c r="M1" t="s">
        <x:v>470</x:v>
      </x:c>
      <x:c r="N1" t="s">
        <x:v>471</x:v>
      </x:c>
      <x:c r="O1" t="s">
        <x:v>472</x:v>
      </x:c>
      <x:c r="P1" t="s">
        <x:v>473</x:v>
      </x:c>
      <x:c r="Q1" t="s">
        <x:v>5</x:v>
      </x:c>
      <x:c r="R1" t="s">
        <x:v>474</x:v>
      </x:c>
      <x:c r="S1" t="s">
        <x:v>475</x:v>
      </x:c>
      <x:c r="T1" t="s">
        <x:v>476</x:v>
      </x:c>
      <x:c r="U1" t="s">
        <x:v>477</x:v>
      </x:c>
      <x:c r="V1" t="s">
        <x:v>478</x:v>
      </x:c>
      <x:c r="W1" t="s">
        <x:v>479</x:v>
      </x:c>
    </x:row>
    <x:row r="2" spans="1:23">
      <x:c r="A2" t="s">
        <x:v>490</x:v>
      </x:c>
      <x:c r="B2" t="s">
        <x:v>698</x:v>
      </x:c>
      <x:c r="C2" t="s">
        <x:v>513</x:v>
      </x:c>
      <x:c r="D2" t="s">
        <x:v>514</x:v>
      </x:c>
      <x:c r="E2" t="s">
        <x:v>674</x:v>
      </x:c>
      <x:c r="F2" t="s">
        <x:v>511</x:v>
      </x:c>
      <x:c r="G2" t="s">
        <x:v>511</x:v>
      </x:c>
      <x:c r="H2" t="s">
        <x:v>528</x:v>
      </x:c>
      <x:c r="I2" t="s">
        <x:v>173</x:v>
      </x:c>
      <x:c r="J2">
        <x:v>100000979</x:v>
      </x:c>
      <x:c r="K2" t="s">
        <x:v>173</x:v>
      </x:c>
      <x:c r="L2" t="s">
        <x:v>141</x:v>
      </x:c>
      <x:c r="M2" t="s">
        <x:v>524</x:v>
      </x:c>
      <x:c r="O2">
        <x:v>1500</x:v>
      </x:c>
      <x:c r="P2" t="s">
        <x:v>520</x:v>
      </x:c>
      <x:c r="Q2" t="s">
        <x:v>13</x:v>
      </x:c>
      <x:c r="R2" t="s">
        <x:v>522</x:v>
      </x:c>
      <x:c r="S2">
        <x:v>3000</x:v>
      </x:c>
      <x:c r="T2" t="s">
        <x:v>458</x:v>
      </x:c>
      <x:c r="U2">
        <x:v>9.93</x:v>
      </x:c>
      <x:c r="V2">
        <x:v>0.28999999999999998</x:v>
      </x:c>
      <x:c r="W2">
        <x:v>862.73</x:v>
      </x:c>
    </x:row>
    <x:row r="3" spans="1:23">
      <x:c r="A3" t="s">
        <x:v>490</x:v>
      </x:c>
      <x:c r="B3" t="s">
        <x:v>698</x:v>
      </x:c>
      <x:c r="C3" t="s">
        <x:v>513</x:v>
      </x:c>
      <x:c r="D3" t="s">
        <x:v>514</x:v>
      </x:c>
      <x:c r="E3" t="s">
        <x:v>674</x:v>
      </x:c>
      <x:c r="F3" t="s">
        <x:v>511</x:v>
      </x:c>
      <x:c r="G3" t="s">
        <x:v>511</x:v>
      </x:c>
      <x:c r="H3" t="s">
        <x:v>528</x:v>
      </x:c>
      <x:c r="I3" t="s">
        <x:v>173</x:v>
      </x:c>
      <x:c r="J3">
        <x:v>100000936</x:v>
      </x:c>
      <x:c r="K3" t="s">
        <x:v>173</x:v>
      </x:c>
      <x:c r="L3" t="s">
        <x:v>141</x:v>
      </x:c>
      <x:c r="M3" t="s">
        <x:v>518</x:v>
      </x:c>
      <x:c r="O3">
        <x:v>1500</x:v>
      </x:c>
      <x:c r="P3" t="s">
        <x:v>520</x:v>
      </x:c>
      <x:c r="Q3" t="s">
        <x:v>13</x:v>
      </x:c>
      <x:c r="R3" t="s">
        <x:v>522</x:v>
      </x:c>
      <x:c r="S3">
        <x:v>30000</x:v>
      </x:c>
      <x:c r="T3" t="s">
        <x:v>458</x:v>
      </x:c>
      <x:c r="U3">
        <x:v>99.3</x:v>
      </x:c>
      <x:c r="V3">
        <x:v>0.28999999999999998</x:v>
      </x:c>
      <x:c r="W3">
        <x:v>8628</x:v>
      </x:c>
    </x:row>
    <x:row r="4" spans="1:23">
      <x:c r="A4" t="s">
        <x:v>490</x:v>
      </x:c>
      <x:c r="B4" t="s">
        <x:v>698</x:v>
      </x:c>
      <x:c r="C4" t="s">
        <x:v>513</x:v>
      </x:c>
      <x:c r="D4" t="s">
        <x:v>514</x:v>
      </x:c>
      <x:c r="E4" t="s">
        <x:v>674</x:v>
      </x:c>
      <x:c r="F4" t="s">
        <x:v>511</x:v>
      </x:c>
      <x:c r="G4" t="s">
        <x:v>511</x:v>
      </x:c>
      <x:c r="H4" t="s">
        <x:v>528</x:v>
      </x:c>
      <x:c r="I4" t="s">
        <x:v>173</x:v>
      </x:c>
      <x:c r="J4">
        <x:v>100000929</x:v>
      </x:c>
      <x:c r="K4" t="s">
        <x:v>173</x:v>
      </x:c>
      <x:c r="L4" t="s">
        <x:v>141</x:v>
      </x:c>
      <x:c r="M4" t="s">
        <x:v>533</x:v>
      </x:c>
      <x:c r="O4">
        <x:v>1500</x:v>
      </x:c>
      <x:c r="P4" t="s">
        <x:v>520</x:v>
      </x:c>
      <x:c r="Q4" t="s">
        <x:v>13</x:v>
      </x:c>
      <x:c r="R4" t="s">
        <x:v>522</x:v>
      </x:c>
      <x:c r="S4">
        <x:v>30000</x:v>
      </x:c>
      <x:c r="T4" t="s">
        <x:v>458</x:v>
      </x:c>
      <x:c r="U4">
        <x:v>99.3</x:v>
      </x:c>
      <x:c r="V4">
        <x:v>0.28999999999999998</x:v>
      </x:c>
      <x:c r="W4">
        <x:v>8628</x:v>
      </x:c>
    </x:row>
    <x:row r="5" spans="1:23">
      <x:c r="A5" t="s">
        <x:v>490</x:v>
      </x:c>
      <x:c r="B5" t="s">
        <x:v>698</x:v>
      </x:c>
      <x:c r="C5" t="s">
        <x:v>513</x:v>
      </x:c>
      <x:c r="D5" t="s">
        <x:v>514</x:v>
      </x:c>
      <x:c r="E5" t="s">
        <x:v>674</x:v>
      </x:c>
      <x:c r="F5" t="s">
        <x:v>511</x:v>
      </x:c>
      <x:c r="G5" t="s">
        <x:v>511</x:v>
      </x:c>
      <x:c r="H5" t="s">
        <x:v>528</x:v>
      </x:c>
      <x:c r="I5" t="s">
        <x:v>173</x:v>
      </x:c>
      <x:c r="J5">
        <x:v>100000929</x:v>
      </x:c>
      <x:c r="K5" t="s">
        <x:v>173</x:v>
      </x:c>
      <x:c r="L5" t="s">
        <x:v>141</x:v>
      </x:c>
      <x:c r="M5" t="s">
        <x:v>533</x:v>
      </x:c>
      <x:c r="O5">
        <x:v>1500</x:v>
      </x:c>
      <x:c r="P5" t="s">
        <x:v>520</x:v>
      </x:c>
      <x:c r="Q5" t="s">
        <x:v>13</x:v>
      </x:c>
      <x:c r="R5" t="s">
        <x:v>522</x:v>
      </x:c>
      <x:c r="S5">
        <x:v>3000</x:v>
      </x:c>
      <x:c r="T5" t="s">
        <x:v>458</x:v>
      </x:c>
      <x:c r="U5">
        <x:v>9.93</x:v>
      </x:c>
      <x:c r="V5">
        <x:v>0.28999999999999998</x:v>
      </x:c>
      <x:c r="W5">
        <x:v>862.76</x:v>
      </x:c>
    </x:row>
    <x:row r="6" spans="1:23">
      <x:c r="A6" t="s">
        <x:v>490</x:v>
      </x:c>
      <x:c r="B6" t="s">
        <x:v>698</x:v>
      </x:c>
      <x:c r="C6" t="s">
        <x:v>513</x:v>
      </x:c>
      <x:c r="D6" t="s">
        <x:v>514</x:v>
      </x:c>
      <x:c r="E6" t="s">
        <x:v>674</x:v>
      </x:c>
      <x:c r="F6" t="s">
        <x:v>511</x:v>
      </x:c>
      <x:c r="G6" t="s">
        <x:v>511</x:v>
      </x:c>
      <x:c r="H6" t="s">
        <x:v>528</x:v>
      </x:c>
      <x:c r="I6" t="s">
        <x:v>173</x:v>
      </x:c>
      <x:c r="J6">
        <x:v>100000992</x:v>
      </x:c>
      <x:c r="K6" t="s">
        <x:v>173</x:v>
      </x:c>
      <x:c r="L6" t="s">
        <x:v>141</x:v>
      </x:c>
      <x:c r="M6" t="s">
        <x:v>525</x:v>
      </x:c>
      <x:c r="O6">
        <x:v>1500</x:v>
      </x:c>
      <x:c r="P6" t="s">
        <x:v>520</x:v>
      </x:c>
      <x:c r="Q6" t="s">
        <x:v>13</x:v>
      </x:c>
      <x:c r="R6" t="s">
        <x:v>522</x:v>
      </x:c>
      <x:c r="S6">
        <x:v>4500</x:v>
      </x:c>
      <x:c r="T6" t="s">
        <x:v>458</x:v>
      </x:c>
      <x:c r="U6">
        <x:v>14.9</x:v>
      </x:c>
      <x:c r="V6">
        <x:v>0.28999999999999998</x:v>
      </x:c>
      <x:c r="W6">
        <x:v>1294.2</x:v>
      </x:c>
    </x:row>
    <x:row r="7" spans="1:23">
      <x:c r="A7" t="s">
        <x:v>490</x:v>
      </x:c>
      <x:c r="B7" t="s">
        <x:v>698</x:v>
      </x:c>
      <x:c r="C7" t="s">
        <x:v>513</x:v>
      </x:c>
      <x:c r="D7" t="s">
        <x:v>514</x:v>
      </x:c>
      <x:c r="E7" t="s">
        <x:v>674</x:v>
      </x:c>
      <x:c r="F7" t="s">
        <x:v>511</x:v>
      </x:c>
      <x:c r="G7" t="s">
        <x:v>511</x:v>
      </x:c>
      <x:c r="H7" t="s">
        <x:v>528</x:v>
      </x:c>
      <x:c r="I7" t="s">
        <x:v>173</x:v>
      </x:c>
      <x:c r="J7">
        <x:v>100000936</x:v>
      </x:c>
      <x:c r="K7" t="s">
        <x:v>173</x:v>
      </x:c>
      <x:c r="L7" t="s">
        <x:v>141</x:v>
      </x:c>
      <x:c r="M7" t="s">
        <x:v>518</x:v>
      </x:c>
      <x:c r="O7">
        <x:v>1500</x:v>
      </x:c>
      <x:c r="P7" t="s">
        <x:v>520</x:v>
      </x:c>
      <x:c r="Q7" t="s">
        <x:v>13</x:v>
      </x:c>
      <x:c r="R7" t="s">
        <x:v>522</x:v>
      </x:c>
      <x:c r="S7">
        <x:v>15000</x:v>
      </x:c>
      <x:c r="T7" t="s">
        <x:v>458</x:v>
      </x:c>
      <x:c r="U7">
        <x:v>49.65</x:v>
      </x:c>
      <x:c r="V7">
        <x:v>0.28999999999999998</x:v>
      </x:c>
      <x:c r="W7">
        <x:v>4314</x:v>
      </x:c>
    </x:row>
    <x:row r="8" spans="1:23">
      <x:c r="A8" t="s">
        <x:v>490</x:v>
      </x:c>
      <x:c r="B8" t="s">
        <x:v>698</x:v>
      </x:c>
      <x:c r="C8" t="s">
        <x:v>513</x:v>
      </x:c>
      <x:c r="D8" t="s">
        <x:v>514</x:v>
      </x:c>
      <x:c r="E8" t="s">
        <x:v>674</x:v>
      </x:c>
      <x:c r="F8" t="s">
        <x:v>511</x:v>
      </x:c>
      <x:c r="G8" t="s">
        <x:v>511</x:v>
      </x:c>
      <x:c r="H8" t="s">
        <x:v>528</x:v>
      </x:c>
      <x:c r="I8" t="s">
        <x:v>173</x:v>
      </x:c>
      <x:c r="J8">
        <x:v>100000929</x:v>
      </x:c>
      <x:c r="K8" t="s">
        <x:v>173</x:v>
      </x:c>
      <x:c r="L8" t="s">
        <x:v>141</x:v>
      </x:c>
      <x:c r="M8" t="s">
        <x:v>533</x:v>
      </x:c>
      <x:c r="O8">
        <x:v>1500</x:v>
      </x:c>
      <x:c r="P8" t="s">
        <x:v>520</x:v>
      </x:c>
      <x:c r="Q8" t="s">
        <x:v>13</x:v>
      </x:c>
      <x:c r="R8" t="s">
        <x:v>522</x:v>
      </x:c>
      <x:c r="S8">
        <x:v>12000</x:v>
      </x:c>
      <x:c r="T8" t="s">
        <x:v>458</x:v>
      </x:c>
      <x:c r="U8">
        <x:v>39.72</x:v>
      </x:c>
      <x:c r="V8">
        <x:v>0.28999999999999998</x:v>
      </x:c>
      <x:c r="W8">
        <x:v>3451.2</x:v>
      </x:c>
    </x:row>
    <x:row r="9" spans="1:23">
      <x:c r="A9" t="s">
        <x:v>490</x:v>
      </x:c>
      <x:c r="B9" t="s">
        <x:v>698</x:v>
      </x:c>
      <x:c r="C9" t="s">
        <x:v>513</x:v>
      </x:c>
      <x:c r="D9" t="s">
        <x:v>514</x:v>
      </x:c>
      <x:c r="E9" t="s">
        <x:v>674</x:v>
      </x:c>
      <x:c r="F9" t="s">
        <x:v>511</x:v>
      </x:c>
      <x:c r="G9" t="s">
        <x:v>511</x:v>
      </x:c>
      <x:c r="H9" t="s">
        <x:v>528</x:v>
      </x:c>
      <x:c r="I9" t="s">
        <x:v>173</x:v>
      </x:c>
      <x:c r="J9">
        <x:v>100000979</x:v>
      </x:c>
      <x:c r="K9" t="s">
        <x:v>173</x:v>
      </x:c>
      <x:c r="L9" t="s">
        <x:v>141</x:v>
      </x:c>
      <x:c r="M9" t="s">
        <x:v>524</x:v>
      </x:c>
      <x:c r="O9">
        <x:v>1500</x:v>
      </x:c>
      <x:c r="P9" t="s">
        <x:v>520</x:v>
      </x:c>
      <x:c r="Q9" t="s">
        <x:v>13</x:v>
      </x:c>
      <x:c r="R9" t="s">
        <x:v>522</x:v>
      </x:c>
      <x:c r="S9">
        <x:v>4500</x:v>
      </x:c>
      <x:c r="T9" t="s">
        <x:v>458</x:v>
      </x:c>
      <x:c r="U9">
        <x:v>14.9</x:v>
      </x:c>
      <x:c r="V9">
        <x:v>0.28999999999999998</x:v>
      </x:c>
      <x:c r="W9">
        <x:v>1294.2</x:v>
      </x:c>
    </x:row>
    <x:row r="10" spans="1:23">
      <x:c r="A10" t="s">
        <x:v>490</x:v>
      </x:c>
      <x:c r="B10" t="s">
        <x:v>698</x:v>
      </x:c>
      <x:c r="C10" t="s">
        <x:v>513</x:v>
      </x:c>
      <x:c r="D10" t="s">
        <x:v>514</x:v>
      </x:c>
      <x:c r="E10" t="s">
        <x:v>674</x:v>
      </x:c>
      <x:c r="F10" t="s">
        <x:v>511</x:v>
      </x:c>
      <x:c r="G10" t="s">
        <x:v>511</x:v>
      </x:c>
      <x:c r="H10" t="s">
        <x:v>528</x:v>
      </x:c>
      <x:c r="I10" t="s">
        <x:v>173</x:v>
      </x:c>
      <x:c r="J10">
        <x:v>100000936</x:v>
      </x:c>
      <x:c r="K10" t="s">
        <x:v>173</x:v>
      </x:c>
      <x:c r="L10" t="s">
        <x:v>141</x:v>
      </x:c>
      <x:c r="M10" t="s">
        <x:v>518</x:v>
      </x:c>
      <x:c r="O10">
        <x:v>1500</x:v>
      </x:c>
      <x:c r="P10" t="s">
        <x:v>520</x:v>
      </x:c>
      <x:c r="Q10" t="s">
        <x:v>13</x:v>
      </x:c>
      <x:c r="R10" t="s">
        <x:v>522</x:v>
      </x:c>
      <x:c r="S10">
        <x:v>15000</x:v>
      </x:c>
      <x:c r="T10" t="s">
        <x:v>458</x:v>
      </x:c>
      <x:c r="U10">
        <x:v>49.65</x:v>
      </x:c>
      <x:c r="V10">
        <x:v>0.28999999999999998</x:v>
      </x:c>
      <x:c r="W10">
        <x:v>4314</x:v>
      </x:c>
    </x:row>
    <x:row r="11" spans="1:23">
      <x:c r="A11" t="s">
        <x:v>490</x:v>
      </x:c>
      <x:c r="B11" t="s">
        <x:v>698</x:v>
      </x:c>
      <x:c r="C11" t="s">
        <x:v>513</x:v>
      </x:c>
      <x:c r="D11" t="s">
        <x:v>514</x:v>
      </x:c>
      <x:c r="E11" t="s">
        <x:v>674</x:v>
      </x:c>
      <x:c r="F11" t="s">
        <x:v>511</x:v>
      </x:c>
      <x:c r="G11" t="s">
        <x:v>511</x:v>
      </x:c>
      <x:c r="H11" t="s">
        <x:v>528</x:v>
      </x:c>
      <x:c r="I11" t="s">
        <x:v>173</x:v>
      </x:c>
      <x:c r="J11">
        <x:v>100000992</x:v>
      </x:c>
      <x:c r="K11" t="s">
        <x:v>173</x:v>
      </x:c>
      <x:c r="L11" t="s">
        <x:v>141</x:v>
      </x:c>
      <x:c r="M11" t="s">
        <x:v>525</x:v>
      </x:c>
      <x:c r="O11">
        <x:v>1500</x:v>
      </x:c>
      <x:c r="P11" t="s">
        <x:v>520</x:v>
      </x:c>
      <x:c r="Q11" t="s">
        <x:v>13</x:v>
      </x:c>
      <x:c r="R11" t="s">
        <x:v>522</x:v>
      </x:c>
      <x:c r="S11">
        <x:v>4500</x:v>
      </x:c>
      <x:c r="T11" t="s">
        <x:v>458</x:v>
      </x:c>
      <x:c r="U11">
        <x:v>14.9</x:v>
      </x:c>
      <x:c r="V11">
        <x:v>0.28999999999999998</x:v>
      </x:c>
      <x:c r="W11">
        <x:v>1294.2</x:v>
      </x:c>
    </x:row>
    <x:row r="12" spans="1:23">
      <x:c r="A12" t="s">
        <x:v>490</x:v>
      </x:c>
      <x:c r="B12" t="s">
        <x:v>698</x:v>
      </x:c>
      <x:c r="C12" t="s">
        <x:v>513</x:v>
      </x:c>
      <x:c r="D12" t="s">
        <x:v>514</x:v>
      </x:c>
      <x:c r="E12" t="s">
        <x:v>674</x:v>
      </x:c>
      <x:c r="F12" t="s">
        <x:v>511</x:v>
      </x:c>
      <x:c r="G12" t="s">
        <x:v>511</x:v>
      </x:c>
      <x:c r="H12" t="s">
        <x:v>528</x:v>
      </x:c>
      <x:c r="I12" t="s">
        <x:v>173</x:v>
      </x:c>
      <x:c r="J12">
        <x:v>100000929</x:v>
      </x:c>
      <x:c r="K12" t="s">
        <x:v>173</x:v>
      </x:c>
      <x:c r="L12" t="s">
        <x:v>141</x:v>
      </x:c>
      <x:c r="M12" t="s">
        <x:v>533</x:v>
      </x:c>
      <x:c r="O12">
        <x:v>1500</x:v>
      </x:c>
      <x:c r="P12" t="s">
        <x:v>520</x:v>
      </x:c>
      <x:c r="Q12" t="s">
        <x:v>13</x:v>
      </x:c>
      <x:c r="R12" t="s">
        <x:v>522</x:v>
      </x:c>
      <x:c r="S12">
        <x:v>15000</x:v>
      </x:c>
      <x:c r="T12" t="s">
        <x:v>458</x:v>
      </x:c>
      <x:c r="U12">
        <x:v>49.65</x:v>
      </x:c>
      <x:c r="V12">
        <x:v>0.28999999999999998</x:v>
      </x:c>
      <x:c r="W12">
        <x:v>4314</x:v>
      </x:c>
    </x:row>
  </x:sheetData>
  <x:phoneticPr fontId="18" type="noConversion"/>
  <x:pageMargins left="0.7" right="0.7" top="0.75" bottom="0.75" header="0.3" footer="0.3"/>
  <x:tableParts count="1">
    <x:tablePart r:id="rId1"/>
  </x:tableParts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3B0367D-30E0-4800-8BE9-9200CF021AA7}" mc:Ignorable="x14ac xr xr2 xr3">
  <x:dimension ref="A1:W390"/>
  <x:sheetViews>
    <x:sheetView workbookViewId="0">
      <x:selection sqref="A1:W2"/>
    </x:sheetView>
  </x:sheetViews>
  <x:sheetFormatPr defaultRowHeight="14.25"/>
  <x:cols>
    <x:col min="2" max="2" width="13.25" customWidth="1"/>
    <x:col min="3" max="3" width="11.125" customWidth="1"/>
    <x:col min="4" max="4" width="13.25" customWidth="1"/>
    <x:col min="5" max="5" width="9" customWidth="1"/>
    <x:col min="6" max="7" width="11.125" customWidth="1"/>
    <x:col min="8" max="9" width="13.25" customWidth="1"/>
    <x:col min="10" max="10" width="11.125" customWidth="1"/>
    <x:col min="14" max="14" width="11.125" customWidth="1"/>
    <x:col min="16" max="18" width="11.125" customWidth="1"/>
    <x:col min="20" max="20" width="11.125" customWidth="1"/>
    <x:col min="21" max="21" width="9" customWidth="1"/>
    <x:col min="23" max="23" width="11.125" customWidth="1"/>
  </x:cols>
  <x:sheetData>
    <x:row r="1" spans="1:23">
      <x:c r="A1" t="s">
        <x:v>682</x:v>
      </x:c>
      <x:c r="B1" t="s">
        <x:v>459</x:v>
      </x:c>
      <x:c r="C1" t="s">
        <x:v>460</x:v>
      </x:c>
      <x:c r="D1" t="s">
        <x:v>461</x:v>
      </x:c>
      <x:c r="E1" t="s">
        <x:v>462</x:v>
      </x:c>
      <x:c r="F1" t="s">
        <x:v>463</x:v>
      </x:c>
      <x:c r="G1" t="s">
        <x:v>464</x:v>
      </x:c>
      <x:c r="H1" t="s">
        <x:v>465</x:v>
      </x:c>
      <x:c r="I1" t="s">
        <x:v>466</x:v>
      </x:c>
      <x:c r="J1" t="s">
        <x:v>467</x:v>
      </x:c>
      <x:c r="K1" t="s">
        <x:v>468</x:v>
      </x:c>
      <x:c r="L1" t="s">
        <x:v>469</x:v>
      </x:c>
      <x:c r="M1" t="s">
        <x:v>470</x:v>
      </x:c>
      <x:c r="N1" t="s">
        <x:v>471</x:v>
      </x:c>
      <x:c r="O1" t="s">
        <x:v>472</x:v>
      </x:c>
      <x:c r="P1" t="s">
        <x:v>473</x:v>
      </x:c>
      <x:c r="Q1" t="s">
        <x:v>5</x:v>
      </x:c>
      <x:c r="R1" t="s">
        <x:v>474</x:v>
      </x:c>
      <x:c r="S1" t="s">
        <x:v>475</x:v>
      </x:c>
      <x:c r="T1" t="s">
        <x:v>476</x:v>
      </x:c>
      <x:c r="U1" t="s">
        <x:v>477</x:v>
      </x:c>
      <x:c r="V1" t="s">
        <x:v>478</x:v>
      </x:c>
      <x:c r="W1" t="s">
        <x:v>479</x:v>
      </x:c>
    </x:row>
    <x:row r="2" spans="1:23">
      <x:c r="A2" t="s">
        <x:v>490</x:v>
      </x:c>
      <x:c r="B2" t="s">
        <x:v>698</x:v>
      </x:c>
      <x:c r="C2" t="s">
        <x:v>513</x:v>
      </x:c>
      <x:c r="D2" t="s">
        <x:v>514</x:v>
      </x:c>
      <x:c r="E2" t="s">
        <x:v>629</x:v>
      </x:c>
      <x:c r="F2" t="s">
        <x:v>504</x:v>
      </x:c>
      <x:c r="G2" t="s">
        <x:v>699</x:v>
      </x:c>
      <x:c r="H2" t="s">
        <x:v>528</x:v>
      </x:c>
      <x:c r="I2" t="s">
        <x:v>173</x:v>
      </x:c>
      <x:c r="J2">
        <x:v>140018229</x:v>
      </x:c>
      <x:c r="K2" t="s">
        <x:v>173</x:v>
      </x:c>
      <x:c r="L2" t="s">
        <x:v>165</x:v>
      </x:c>
      <x:c r="M2" t="s">
        <x:v>525</x:v>
      </x:c>
      <x:c r="N2" t="s">
        <x:v>630</x:v>
      </x:c>
      <x:c r="O2">
        <x:v>7000</x:v>
      </x:c>
      <x:c r="P2" t="s">
        <x:v>520</x:v>
      </x:c>
      <x:c r="Q2" t="s">
        <x:v>634</x:v>
      </x:c>
      <x:c r="R2" t="s">
        <x:v>522</x:v>
      </x:c>
      <x:c r="S2">
        <x:v>7000</x:v>
      </x:c>
      <x:c r="T2" t="s">
        <x:v>458</x:v>
      </x:c>
      <x:c r="U2">
        <x:v>53.83</x:v>
      </x:c>
      <x:c r="V2">
        <x:v>0.01</x:v>
      </x:c>
      <x:c r="W2">
        <x:v>344.88</x:v>
      </x:c>
    </x:row>
    <x:row r="3" spans="1:23">
      <x:c r="A3" t="s">
        <x:v>490</x:v>
      </x:c>
      <x:c r="B3" t="s">
        <x:v>698</x:v>
      </x:c>
      <x:c r="C3" t="s">
        <x:v>513</x:v>
      </x:c>
      <x:c r="D3" t="s">
        <x:v>514</x:v>
      </x:c>
      <x:c r="E3" t="s">
        <x:v>629</x:v>
      </x:c>
      <x:c r="F3" t="s">
        <x:v>504</x:v>
      </x:c>
      <x:c r="G3" t="s">
        <x:v>699</x:v>
      </x:c>
      <x:c r="H3" t="s">
        <x:v>528</x:v>
      </x:c>
      <x:c r="I3" t="s">
        <x:v>173</x:v>
      </x:c>
      <x:c r="J3">
        <x:v>140018235</x:v>
      </x:c>
      <x:c r="K3" t="s">
        <x:v>173</x:v>
      </x:c>
      <x:c r="L3" t="s">
        <x:v>165</x:v>
      </x:c>
      <x:c r="M3" t="s">
        <x:v>560</x:v>
      </x:c>
      <x:c r="N3" t="s">
        <x:v>630</x:v>
      </x:c>
      <x:c r="O3">
        <x:v>7000</x:v>
      </x:c>
      <x:c r="P3" t="s">
        <x:v>520</x:v>
      </x:c>
      <x:c r="Q3" t="s">
        <x:v>634</x:v>
      </x:c>
      <x:c r="R3" t="s">
        <x:v>522</x:v>
      </x:c>
      <x:c r="S3">
        <x:v>14000</x:v>
      </x:c>
      <x:c r="T3" t="s">
        <x:v>458</x:v>
      </x:c>
      <x:c r="U3">
        <x:v>107.66</x:v>
      </x:c>
      <x:c r="V3">
        <x:v>0.01</x:v>
      </x:c>
      <x:c r="W3">
        <x:v>689.77</x:v>
      </x:c>
    </x:row>
    <x:row r="4" spans="1:23">
      <x:c r="A4" t="s">
        <x:v>490</x:v>
      </x:c>
      <x:c r="B4" t="s">
        <x:v>698</x:v>
      </x:c>
      <x:c r="C4" t="s">
        <x:v>513</x:v>
      </x:c>
      <x:c r="D4" t="s">
        <x:v>514</x:v>
      </x:c>
      <x:c r="E4" t="s">
        <x:v>629</x:v>
      </x:c>
      <x:c r="F4" t="s">
        <x:v>504</x:v>
      </x:c>
      <x:c r="G4" t="s">
        <x:v>699</x:v>
      </x:c>
      <x:c r="H4" t="s">
        <x:v>528</x:v>
      </x:c>
      <x:c r="I4" t="s">
        <x:v>173</x:v>
      </x:c>
      <x:c r="J4">
        <x:v>140018220</x:v>
      </x:c>
      <x:c r="K4" t="s">
        <x:v>173</x:v>
      </x:c>
      <x:c r="L4" t="s">
        <x:v>141</x:v>
      </x:c>
      <x:c r="M4" t="s">
        <x:v>574</x:v>
      </x:c>
      <x:c r="N4" t="s">
        <x:v>630</x:v>
      </x:c>
      <x:c r="O4">
        <x:v>10000</x:v>
      </x:c>
      <x:c r="P4" t="s">
        <x:v>520</x:v>
      </x:c>
      <x:c r="Q4" t="s">
        <x:v>631</x:v>
      </x:c>
      <x:c r="R4" t="s">
        <x:v>522</x:v>
      </x:c>
      <x:c r="S4">
        <x:v>10000</x:v>
      </x:c>
      <x:c r="T4" t="s">
        <x:v>458</x:v>
      </x:c>
      <x:c r="U4">
        <x:v>33.1</x:v>
      </x:c>
      <x:c r="V4">
        <x:v>0.01</x:v>
      </x:c>
      <x:c r="W4">
        <x:v>357.71</x:v>
      </x:c>
    </x:row>
    <x:row r="5" spans="1:23">
      <x:c r="A5" t="s">
        <x:v>490</x:v>
      </x:c>
      <x:c r="B5" t="s">
        <x:v>698</x:v>
      </x:c>
      <x:c r="C5" t="s">
        <x:v>513</x:v>
      </x:c>
      <x:c r="D5" t="s">
        <x:v>514</x:v>
      </x:c>
      <x:c r="E5" t="s">
        <x:v>629</x:v>
      </x:c>
      <x:c r="F5" t="s">
        <x:v>504</x:v>
      </x:c>
      <x:c r="G5" t="s">
        <x:v>699</x:v>
      </x:c>
      <x:c r="H5" t="s">
        <x:v>528</x:v>
      </x:c>
      <x:c r="I5" t="s">
        <x:v>173</x:v>
      </x:c>
      <x:c r="J5">
        <x:v>140018213</x:v>
      </x:c>
      <x:c r="K5" t="s">
        <x:v>173</x:v>
      </x:c>
      <x:c r="L5" t="s">
        <x:v>141</x:v>
      </x:c>
      <x:c r="M5" t="s">
        <x:v>570</x:v>
      </x:c>
      <x:c r="N5" t="s">
        <x:v>630</x:v>
      </x:c>
      <x:c r="O5">
        <x:v>10000</x:v>
      </x:c>
      <x:c r="P5" t="s">
        <x:v>520</x:v>
      </x:c>
      <x:c r="Q5" t="s">
        <x:v>631</x:v>
      </x:c>
      <x:c r="R5" t="s">
        <x:v>522</x:v>
      </x:c>
      <x:c r="S5">
        <x:v>10000</x:v>
      </x:c>
      <x:c r="T5" t="s">
        <x:v>458</x:v>
      </x:c>
      <x:c r="U5">
        <x:v>33.1</x:v>
      </x:c>
      <x:c r="V5">
        <x:v>0.01</x:v>
      </x:c>
      <x:c r="W5">
        <x:v>357.71</x:v>
      </x:c>
    </x:row>
    <x:row r="6" spans="1:23">
      <x:c r="A6" t="s">
        <x:v>490</x:v>
      </x:c>
      <x:c r="B6" t="s">
        <x:v>698</x:v>
      </x:c>
      <x:c r="C6" t="s">
        <x:v>513</x:v>
      </x:c>
      <x:c r="D6" t="s">
        <x:v>514</x:v>
      </x:c>
      <x:c r="E6" t="s">
        <x:v>629</x:v>
      </x:c>
      <x:c r="F6" t="s">
        <x:v>504</x:v>
      </x:c>
      <x:c r="G6" t="s">
        <x:v>699</x:v>
      </x:c>
      <x:c r="H6" t="s">
        <x:v>528</x:v>
      </x:c>
      <x:c r="I6" t="s">
        <x:v>173</x:v>
      </x:c>
      <x:c r="J6">
        <x:v>140015181</x:v>
      </x:c>
      <x:c r="K6" t="s">
        <x:v>173</x:v>
      </x:c>
      <x:c r="L6" t="s">
        <x:v>141</x:v>
      </x:c>
      <x:c r="M6" t="s">
        <x:v>525</x:v>
      </x:c>
      <x:c r="N6" t="s">
        <x:v>630</x:v>
      </x:c>
      <x:c r="O6">
        <x:v>10000</x:v>
      </x:c>
      <x:c r="P6" t="s">
        <x:v>520</x:v>
      </x:c>
      <x:c r="Q6" t="s">
        <x:v>631</x:v>
      </x:c>
      <x:c r="R6" t="s">
        <x:v>522</x:v>
      </x:c>
      <x:c r="S6">
        <x:v>149500</x:v>
      </x:c>
      <x:c r="T6" t="s">
        <x:v>458</x:v>
      </x:c>
      <x:c r="U6">
        <x:v>494.85</x:v>
      </x:c>
      <x:c r="V6">
        <x:v>0.01</x:v>
      </x:c>
      <x:c r="W6">
        <x:v>5347.73</x:v>
      </x:c>
    </x:row>
    <x:row r="7" spans="1:23">
      <x:c r="A7" t="s">
        <x:v>490</x:v>
      </x:c>
      <x:c r="B7" t="s">
        <x:v>698</x:v>
      </x:c>
      <x:c r="C7" t="s">
        <x:v>513</x:v>
      </x:c>
      <x:c r="D7" t="s">
        <x:v>514</x:v>
      </x:c>
      <x:c r="E7" t="s">
        <x:v>629</x:v>
      </x:c>
      <x:c r="F7" t="s">
        <x:v>504</x:v>
      </x:c>
      <x:c r="G7" t="s">
        <x:v>699</x:v>
      </x:c>
      <x:c r="H7" t="s">
        <x:v>528</x:v>
      </x:c>
      <x:c r="I7" t="s">
        <x:v>173</x:v>
      </x:c>
      <x:c r="J7">
        <x:v>140015173</x:v>
      </x:c>
      <x:c r="K7" t="s">
        <x:v>173</x:v>
      </x:c>
      <x:c r="L7" t="s">
        <x:v>141</x:v>
      </x:c>
      <x:c r="M7" t="s">
        <x:v>518</x:v>
      </x:c>
      <x:c r="N7" t="s">
        <x:v>630</x:v>
      </x:c>
      <x:c r="O7">
        <x:v>10000</x:v>
      </x:c>
      <x:c r="P7" t="s">
        <x:v>520</x:v>
      </x:c>
      <x:c r="Q7" t="s">
        <x:v>631</x:v>
      </x:c>
      <x:c r="R7" t="s">
        <x:v>522</x:v>
      </x:c>
      <x:c r="S7">
        <x:v>200000</x:v>
      </x:c>
      <x:c r="T7" t="s">
        <x:v>458</x:v>
      </x:c>
      <x:c r="U7">
        <x:v>662</x:v>
      </x:c>
      <x:c r="V7">
        <x:v>0.01</x:v>
      </x:c>
      <x:c r="W7">
        <x:v>7154.15</x:v>
      </x:c>
    </x:row>
    <x:row r="8" spans="1:23">
      <x:c r="A8" t="s">
        <x:v>490</x:v>
      </x:c>
      <x:c r="B8" t="s">
        <x:v>698</x:v>
      </x:c>
      <x:c r="C8" t="s">
        <x:v>513</x:v>
      </x:c>
      <x:c r="D8" t="s">
        <x:v>514</x:v>
      </x:c>
      <x:c r="E8" t="s">
        <x:v>629</x:v>
      </x:c>
      <x:c r="F8" t="s">
        <x:v>504</x:v>
      </x:c>
      <x:c r="G8" t="s">
        <x:v>699</x:v>
      </x:c>
      <x:c r="H8" t="s">
        <x:v>528</x:v>
      </x:c>
      <x:c r="I8" t="s">
        <x:v>173</x:v>
      </x:c>
      <x:c r="J8">
        <x:v>140018221</x:v>
      </x:c>
      <x:c r="K8" t="s">
        <x:v>173</x:v>
      </x:c>
      <x:c r="L8" t="s">
        <x:v>141</x:v>
      </x:c>
      <x:c r="M8" t="s">
        <x:v>553</x:v>
      </x:c>
      <x:c r="N8" t="s">
        <x:v>630</x:v>
      </x:c>
      <x:c r="O8">
        <x:v>10000</x:v>
      </x:c>
      <x:c r="P8" t="s">
        <x:v>520</x:v>
      </x:c>
      <x:c r="Q8" t="s">
        <x:v>631</x:v>
      </x:c>
      <x:c r="R8" t="s">
        <x:v>522</x:v>
      </x:c>
      <x:c r="S8">
        <x:v>30000</x:v>
      </x:c>
      <x:c r="T8" t="s">
        <x:v>458</x:v>
      </x:c>
      <x:c r="U8">
        <x:v>99.3</x:v>
      </x:c>
      <x:c r="V8">
        <x:v>0.01</x:v>
      </x:c>
      <x:c r="W8">
        <x:v>1073.1199999999999</x:v>
      </x:c>
    </x:row>
    <x:row r="9" spans="1:23">
      <x:c r="A9" t="s">
        <x:v>490</x:v>
      </x:c>
      <x:c r="B9" t="s">
        <x:v>698</x:v>
      </x:c>
      <x:c r="C9" t="s">
        <x:v>513</x:v>
      </x:c>
      <x:c r="D9" t="s">
        <x:v>514</x:v>
      </x:c>
      <x:c r="E9" t="s">
        <x:v>629</x:v>
      </x:c>
      <x:c r="F9" t="s">
        <x:v>504</x:v>
      </x:c>
      <x:c r="G9" t="s">
        <x:v>699</x:v>
      </x:c>
      <x:c r="H9" t="s">
        <x:v>528</x:v>
      </x:c>
      <x:c r="I9" t="s">
        <x:v>173</x:v>
      </x:c>
      <x:c r="J9">
        <x:v>140018250</x:v>
      </x:c>
      <x:c r="K9" t="s">
        <x:v>173</x:v>
      </x:c>
      <x:c r="L9" t="s">
        <x:v>141</x:v>
      </x:c>
      <x:c r="M9" t="s">
        <x:v>558</x:v>
      </x:c>
      <x:c r="N9" t="s">
        <x:v>630</x:v>
      </x:c>
      <x:c r="O9">
        <x:v>10000</x:v>
      </x:c>
      <x:c r="P9" t="s">
        <x:v>520</x:v>
      </x:c>
      <x:c r="Q9" t="s">
        <x:v>631</x:v>
      </x:c>
      <x:c r="R9" t="s">
        <x:v>522</x:v>
      </x:c>
      <x:c r="S9">
        <x:v>30000</x:v>
      </x:c>
      <x:c r="T9" t="s">
        <x:v>458</x:v>
      </x:c>
      <x:c r="U9">
        <x:v>99.3</x:v>
      </x:c>
      <x:c r="V9">
        <x:v>0.01</x:v>
      </x:c>
      <x:c r="W9">
        <x:v>1073.1199999999999</x:v>
      </x:c>
    </x:row>
    <x:row r="10" spans="1:23">
      <x:c r="A10" t="s">
        <x:v>490</x:v>
      </x:c>
      <x:c r="B10" t="s">
        <x:v>698</x:v>
      </x:c>
      <x:c r="C10" t="s">
        <x:v>513</x:v>
      </x:c>
      <x:c r="D10" t="s">
        <x:v>514</x:v>
      </x:c>
      <x:c r="E10" t="s">
        <x:v>629</x:v>
      </x:c>
      <x:c r="F10" t="s">
        <x:v>504</x:v>
      </x:c>
      <x:c r="G10" t="s">
        <x:v>699</x:v>
      </x:c>
      <x:c r="H10" t="s">
        <x:v>528</x:v>
      </x:c>
      <x:c r="I10" t="s">
        <x:v>173</x:v>
      </x:c>
      <x:c r="J10">
        <x:v>140018215</x:v>
      </x:c>
      <x:c r="K10" t="s">
        <x:v>173</x:v>
      </x:c>
      <x:c r="L10" t="s">
        <x:v>141</x:v>
      </x:c>
      <x:c r="M10" t="s">
        <x:v>608</x:v>
      </x:c>
      <x:c r="N10" t="s">
        <x:v>630</x:v>
      </x:c>
      <x:c r="O10">
        <x:v>10000</x:v>
      </x:c>
      <x:c r="P10" t="s">
        <x:v>520</x:v>
      </x:c>
      <x:c r="Q10" t="s">
        <x:v>13</x:v>
      </x:c>
      <x:c r="R10" t="s">
        <x:v>522</x:v>
      </x:c>
      <x:c r="S10">
        <x:v>10000</x:v>
      </x:c>
      <x:c r="T10" t="s">
        <x:v>458</x:v>
      </x:c>
      <x:c r="U10">
        <x:v>33.1</x:v>
      </x:c>
      <x:c r="V10">
        <x:v>0.01</x:v>
      </x:c>
      <x:c r="W10">
        <x:v>357.71</x:v>
      </x:c>
    </x:row>
    <x:row r="11" spans="1:23">
      <x:c r="A11" t="s">
        <x:v>490</x:v>
      </x:c>
      <x:c r="B11" t="s">
        <x:v>698</x:v>
      </x:c>
      <x:c r="C11" t="s">
        <x:v>513</x:v>
      </x:c>
      <x:c r="D11" t="s">
        <x:v>514</x:v>
      </x:c>
      <x:c r="E11" t="s">
        <x:v>629</x:v>
      </x:c>
      <x:c r="F11" t="s">
        <x:v>504</x:v>
      </x:c>
      <x:c r="G11" t="s">
        <x:v>699</x:v>
      </x:c>
      <x:c r="H11" t="s">
        <x:v>528</x:v>
      </x:c>
      <x:c r="I11" t="s">
        <x:v>173</x:v>
      </x:c>
      <x:c r="J11">
        <x:v>140018216</x:v>
      </x:c>
      <x:c r="K11" t="s">
        <x:v>173</x:v>
      </x:c>
      <x:c r="L11" t="s">
        <x:v>141</x:v>
      </x:c>
      <x:c r="M11" t="s">
        <x:v>569</x:v>
      </x:c>
      <x:c r="N11" t="s">
        <x:v>630</x:v>
      </x:c>
      <x:c r="O11">
        <x:v>10000</x:v>
      </x:c>
      <x:c r="P11" t="s">
        <x:v>520</x:v>
      </x:c>
      <x:c r="Q11" t="s">
        <x:v>631</x:v>
      </x:c>
      <x:c r="R11" t="s">
        <x:v>522</x:v>
      </x:c>
      <x:c r="S11">
        <x:v>80000</x:v>
      </x:c>
      <x:c r="T11" t="s">
        <x:v>458</x:v>
      </x:c>
      <x:c r="U11">
        <x:v>264.8</x:v>
      </x:c>
      <x:c r="V11">
        <x:v>0.01</x:v>
      </x:c>
      <x:c r="W11">
        <x:v>2861.66</x:v>
      </x:c>
    </x:row>
    <x:row r="12" spans="1:23">
      <x:c r="A12" t="s">
        <x:v>490</x:v>
      </x:c>
      <x:c r="B12" t="s">
        <x:v>698</x:v>
      </x:c>
      <x:c r="C12" t="s">
        <x:v>513</x:v>
      </x:c>
      <x:c r="D12" t="s">
        <x:v>514</x:v>
      </x:c>
      <x:c r="E12" t="s">
        <x:v>629</x:v>
      </x:c>
      <x:c r="F12" t="s">
        <x:v>504</x:v>
      </x:c>
      <x:c r="G12" t="s">
        <x:v>699</x:v>
      </x:c>
      <x:c r="H12" t="s">
        <x:v>528</x:v>
      </x:c>
      <x:c r="I12" t="s">
        <x:v>173</x:v>
      </x:c>
      <x:c r="J12">
        <x:v>140018222</x:v>
      </x:c>
      <x:c r="K12" t="s">
        <x:v>173</x:v>
      </x:c>
      <x:c r="L12" t="s">
        <x:v>141</x:v>
      </x:c>
      <x:c r="M12" t="s">
        <x:v>577</x:v>
      </x:c>
      <x:c r="N12" t="s">
        <x:v>630</x:v>
      </x:c>
      <x:c r="O12">
        <x:v>10000</x:v>
      </x:c>
      <x:c r="P12" t="s">
        <x:v>520</x:v>
      </x:c>
      <x:c r="Q12" t="s">
        <x:v>631</x:v>
      </x:c>
      <x:c r="R12" t="s">
        <x:v>522</x:v>
      </x:c>
      <x:c r="S12">
        <x:v>20000</x:v>
      </x:c>
      <x:c r="T12" t="s">
        <x:v>458</x:v>
      </x:c>
      <x:c r="U12">
        <x:v>66.2</x:v>
      </x:c>
      <x:c r="V12">
        <x:v>0.01</x:v>
      </x:c>
      <x:c r="W12">
        <x:v>715.42</x:v>
      </x:c>
    </x:row>
    <x:row r="13" spans="1:23">
      <x:c r="A13" t="s">
        <x:v>490</x:v>
      </x:c>
      <x:c r="B13" t="s">
        <x:v>698</x:v>
      </x:c>
      <x:c r="C13" t="s">
        <x:v>513</x:v>
      </x:c>
      <x:c r="D13" t="s">
        <x:v>514</x:v>
      </x:c>
      <x:c r="E13" t="s">
        <x:v>629</x:v>
      </x:c>
      <x:c r="F13" t="s">
        <x:v>504</x:v>
      </x:c>
      <x:c r="G13" t="s">
        <x:v>699</x:v>
      </x:c>
      <x:c r="H13" t="s">
        <x:v>528</x:v>
      </x:c>
      <x:c r="I13" t="s">
        <x:v>173</x:v>
      </x:c>
      <x:c r="J13">
        <x:v>140015173</x:v>
      </x:c>
      <x:c r="K13" t="s">
        <x:v>173</x:v>
      </x:c>
      <x:c r="L13" t="s">
        <x:v>141</x:v>
      </x:c>
      <x:c r="M13" t="s">
        <x:v>518</x:v>
      </x:c>
      <x:c r="N13" t="s">
        <x:v>630</x:v>
      </x:c>
      <x:c r="O13">
        <x:v>10000</x:v>
      </x:c>
      <x:c r="P13" t="s">
        <x:v>520</x:v>
      </x:c>
      <x:c r="Q13" t="s">
        <x:v>631</x:v>
      </x:c>
      <x:c r="R13" t="s">
        <x:v>522</x:v>
      </x:c>
      <x:c r="S13">
        <x:v>70000</x:v>
      </x:c>
      <x:c r="T13" t="s">
        <x:v>458</x:v>
      </x:c>
      <x:c r="U13">
        <x:v>231.7</x:v>
      </x:c>
      <x:c r="V13">
        <x:v>0.01</x:v>
      </x:c>
      <x:c r="W13">
        <x:v>2503.9499999999998</x:v>
      </x:c>
    </x:row>
    <x:row r="14" spans="1:23">
      <x:c r="A14" t="s">
        <x:v>490</x:v>
      </x:c>
      <x:c r="B14" t="s">
        <x:v>698</x:v>
      </x:c>
      <x:c r="C14" t="s">
        <x:v>513</x:v>
      </x:c>
      <x:c r="D14" t="s">
        <x:v>514</x:v>
      </x:c>
      <x:c r="E14" t="s">
        <x:v>629</x:v>
      </x:c>
      <x:c r="F14" t="s">
        <x:v>504</x:v>
      </x:c>
      <x:c r="G14" t="s">
        <x:v>699</x:v>
      </x:c>
      <x:c r="H14" t="s">
        <x:v>528</x:v>
      </x:c>
      <x:c r="I14" t="s">
        <x:v>173</x:v>
      </x:c>
      <x:c r="J14">
        <x:v>140018219</x:v>
      </x:c>
      <x:c r="K14" t="s">
        <x:v>173</x:v>
      </x:c>
      <x:c r="L14" t="s">
        <x:v>141</x:v>
      </x:c>
      <x:c r="M14" t="s">
        <x:v>591</x:v>
      </x:c>
      <x:c r="N14" t="s">
        <x:v>630</x:v>
      </x:c>
      <x:c r="O14">
        <x:v>10000</x:v>
      </x:c>
      <x:c r="P14" t="s">
        <x:v>520</x:v>
      </x:c>
      <x:c r="Q14" t="s">
        <x:v>631</x:v>
      </x:c>
      <x:c r="R14" t="s">
        <x:v>522</x:v>
      </x:c>
      <x:c r="S14">
        <x:v>20000</x:v>
      </x:c>
      <x:c r="T14" t="s">
        <x:v>458</x:v>
      </x:c>
      <x:c r="U14">
        <x:v>66.2</x:v>
      </x:c>
      <x:c r="V14">
        <x:v>0.01</x:v>
      </x:c>
      <x:c r="W14">
        <x:v>715.42</x:v>
      </x:c>
    </x:row>
    <x:row r="15" spans="1:23">
      <x:c r="A15" t="s">
        <x:v>490</x:v>
      </x:c>
      <x:c r="B15" t="s">
        <x:v>698</x:v>
      </x:c>
      <x:c r="C15" t="s">
        <x:v>513</x:v>
      </x:c>
      <x:c r="D15" t="s">
        <x:v>514</x:v>
      </x:c>
      <x:c r="E15" t="s">
        <x:v>629</x:v>
      </x:c>
      <x:c r="F15" t="s">
        <x:v>504</x:v>
      </x:c>
      <x:c r="G15" t="s">
        <x:v>699</x:v>
      </x:c>
      <x:c r="H15" t="s">
        <x:v>528</x:v>
      </x:c>
      <x:c r="I15" t="s">
        <x:v>173</x:v>
      </x:c>
      <x:c r="J15">
        <x:v>140018212</x:v>
      </x:c>
      <x:c r="K15" t="s">
        <x:v>173</x:v>
      </x:c>
      <x:c r="L15" t="s">
        <x:v>141</x:v>
      </x:c>
      <x:c r="M15" t="s">
        <x:v>542</x:v>
      </x:c>
      <x:c r="N15" t="s">
        <x:v>630</x:v>
      </x:c>
      <x:c r="O15">
        <x:v>10000</x:v>
      </x:c>
      <x:c r="P15" t="s">
        <x:v>520</x:v>
      </x:c>
      <x:c r="Q15" t="s">
        <x:v>631</x:v>
      </x:c>
      <x:c r="R15" t="s">
        <x:v>522</x:v>
      </x:c>
      <x:c r="S15">
        <x:v>40000</x:v>
      </x:c>
      <x:c r="T15" t="s">
        <x:v>458</x:v>
      </x:c>
      <x:c r="U15">
        <x:v>132.4</x:v>
      </x:c>
      <x:c r="V15">
        <x:v>0.01</x:v>
      </x:c>
      <x:c r="W15">
        <x:v>1430.83</x:v>
      </x:c>
    </x:row>
    <x:row r="16" spans="1:23">
      <x:c r="A16" t="s">
        <x:v>490</x:v>
      </x:c>
      <x:c r="B16" t="s">
        <x:v>698</x:v>
      </x:c>
      <x:c r="C16" t="s">
        <x:v>513</x:v>
      </x:c>
      <x:c r="D16" t="s">
        <x:v>514</x:v>
      </x:c>
      <x:c r="E16" t="s">
        <x:v>629</x:v>
      </x:c>
      <x:c r="F16" t="s">
        <x:v>504</x:v>
      </x:c>
      <x:c r="G16" t="s">
        <x:v>699</x:v>
      </x:c>
      <x:c r="H16" t="s">
        <x:v>528</x:v>
      </x:c>
      <x:c r="I16" t="s">
        <x:v>173</x:v>
      </x:c>
      <x:c r="J16">
        <x:v>140015182</x:v>
      </x:c>
      <x:c r="K16" t="s">
        <x:v>173</x:v>
      </x:c>
      <x:c r="L16" t="s">
        <x:v>141</x:v>
      </x:c>
      <x:c r="M16" t="s">
        <x:v>526</x:v>
      </x:c>
      <x:c r="N16" t="s">
        <x:v>630</x:v>
      </x:c>
      <x:c r="O16">
        <x:v>10000</x:v>
      </x:c>
      <x:c r="P16" t="s">
        <x:v>520</x:v>
      </x:c>
      <x:c r="Q16" t="s">
        <x:v>631</x:v>
      </x:c>
      <x:c r="R16" t="s">
        <x:v>522</x:v>
      </x:c>
      <x:c r="S16">
        <x:v>140000</x:v>
      </x:c>
      <x:c r="T16" t="s">
        <x:v>458</x:v>
      </x:c>
      <x:c r="U16">
        <x:v>463.4</x:v>
      </x:c>
      <x:c r="V16">
        <x:v>0.01</x:v>
      </x:c>
      <x:c r="W16">
        <x:v>5007.91</x:v>
      </x:c>
    </x:row>
    <x:row r="17" spans="1:23">
      <x:c r="A17" t="s">
        <x:v>490</x:v>
      </x:c>
      <x:c r="B17" t="s">
        <x:v>698</x:v>
      </x:c>
      <x:c r="C17" t="s">
        <x:v>513</x:v>
      </x:c>
      <x:c r="D17" t="s">
        <x:v>514</x:v>
      </x:c>
      <x:c r="E17" t="s">
        <x:v>629</x:v>
      </x:c>
      <x:c r="F17" t="s">
        <x:v>504</x:v>
      </x:c>
      <x:c r="G17" t="s">
        <x:v>699</x:v>
      </x:c>
      <x:c r="H17" t="s">
        <x:v>528</x:v>
      </x:c>
      <x:c r="I17" t="s">
        <x:v>173</x:v>
      </x:c>
      <x:c r="J17">
        <x:v>140015180</x:v>
      </x:c>
      <x:c r="K17" t="s">
        <x:v>173</x:v>
      </x:c>
      <x:c r="L17" t="s">
        <x:v>141</x:v>
      </x:c>
      <x:c r="M17" t="s">
        <x:v>524</x:v>
      </x:c>
      <x:c r="N17" t="s">
        <x:v>630</x:v>
      </x:c>
      <x:c r="O17">
        <x:v>10000</x:v>
      </x:c>
      <x:c r="P17" t="s">
        <x:v>520</x:v>
      </x:c>
      <x:c r="Q17" t="s">
        <x:v>631</x:v>
      </x:c>
      <x:c r="R17" t="s">
        <x:v>522</x:v>
      </x:c>
      <x:c r="S17">
        <x:v>120000</x:v>
      </x:c>
      <x:c r="T17" t="s">
        <x:v>458</x:v>
      </x:c>
      <x:c r="U17">
        <x:v>397.2</x:v>
      </x:c>
      <x:c r="V17">
        <x:v>0.01</x:v>
      </x:c>
      <x:c r="W17">
        <x:v>4292.49</x:v>
      </x:c>
    </x:row>
    <x:row r="18" spans="1:23">
      <x:c r="A18" t="s">
        <x:v>490</x:v>
      </x:c>
      <x:c r="B18" t="s">
        <x:v>698</x:v>
      </x:c>
      <x:c r="C18" t="s">
        <x:v>513</x:v>
      </x:c>
      <x:c r="D18" t="s">
        <x:v>514</x:v>
      </x:c>
      <x:c r="E18" t="s">
        <x:v>629</x:v>
      </x:c>
      <x:c r="F18" t="s">
        <x:v>504</x:v>
      </x:c>
      <x:c r="G18" t="s">
        <x:v>699</x:v>
      </x:c>
      <x:c r="H18" t="s">
        <x:v>528</x:v>
      </x:c>
      <x:c r="I18" t="s">
        <x:v>173</x:v>
      </x:c>
      <x:c r="J18">
        <x:v>140018251</x:v>
      </x:c>
      <x:c r="K18" t="s">
        <x:v>173</x:v>
      </x:c>
      <x:c r="L18" t="s">
        <x:v>141</x:v>
      </x:c>
      <x:c r="M18" t="s">
        <x:v>568</x:v>
      </x:c>
      <x:c r="N18" t="s">
        <x:v>630</x:v>
      </x:c>
      <x:c r="O18">
        <x:v>10000</x:v>
      </x:c>
      <x:c r="P18" t="s">
        <x:v>520</x:v>
      </x:c>
      <x:c r="Q18" t="s">
        <x:v>631</x:v>
      </x:c>
      <x:c r="R18" t="s">
        <x:v>522</x:v>
      </x:c>
      <x:c r="S18">
        <x:v>30000</x:v>
      </x:c>
      <x:c r="T18" t="s">
        <x:v>458</x:v>
      </x:c>
      <x:c r="U18">
        <x:v>99.3</x:v>
      </x:c>
      <x:c r="V18">
        <x:v>0.01</x:v>
      </x:c>
      <x:c r="W18">
        <x:v>1073.1199999999999</x:v>
      </x:c>
    </x:row>
    <x:row r="19" spans="1:23">
      <x:c r="A19" t="s">
        <x:v>490</x:v>
      </x:c>
      <x:c r="B19" t="s">
        <x:v>698</x:v>
      </x:c>
      <x:c r="C19" t="s">
        <x:v>513</x:v>
      </x:c>
      <x:c r="D19" t="s">
        <x:v>514</x:v>
      </x:c>
      <x:c r="E19" t="s">
        <x:v>629</x:v>
      </x:c>
      <x:c r="F19" t="s">
        <x:v>504</x:v>
      </x:c>
      <x:c r="G19" t="s">
        <x:v>699</x:v>
      </x:c>
      <x:c r="H19" t="s">
        <x:v>528</x:v>
      </x:c>
      <x:c r="I19" t="s">
        <x:v>173</x:v>
      </x:c>
      <x:c r="J19">
        <x:v>140015179</x:v>
      </x:c>
      <x:c r="K19" t="s">
        <x:v>173</x:v>
      </x:c>
      <x:c r="L19" t="s">
        <x:v>141</x:v>
      </x:c>
      <x:c r="M19" t="s">
        <x:v>550</x:v>
      </x:c>
      <x:c r="N19" t="s">
        <x:v>630</x:v>
      </x:c>
      <x:c r="O19">
        <x:v>10000</x:v>
      </x:c>
      <x:c r="P19" t="s">
        <x:v>520</x:v>
      </x:c>
      <x:c r="Q19" t="s">
        <x:v>631</x:v>
      </x:c>
      <x:c r="R19" t="s">
        <x:v>522</x:v>
      </x:c>
      <x:c r="S19">
        <x:v>170000</x:v>
      </x:c>
      <x:c r="T19" t="s">
        <x:v>458</x:v>
      </x:c>
      <x:c r="U19">
        <x:v>562.70000000000005</x:v>
      </x:c>
      <x:c r="V19">
        <x:v>0.01</x:v>
      </x:c>
      <x:c r="W19">
        <x:v>6081.03</x:v>
      </x:c>
    </x:row>
    <x:row r="20" spans="1:23">
      <x:c r="A20" t="s">
        <x:v>490</x:v>
      </x:c>
      <x:c r="B20" t="s">
        <x:v>698</x:v>
      </x:c>
      <x:c r="C20" t="s">
        <x:v>513</x:v>
      </x:c>
      <x:c r="D20" t="s">
        <x:v>514</x:v>
      </x:c>
      <x:c r="E20" t="s">
        <x:v>629</x:v>
      </x:c>
      <x:c r="F20" t="s">
        <x:v>504</x:v>
      </x:c>
      <x:c r="G20" t="s">
        <x:v>699</x:v>
      </x:c>
      <x:c r="H20" t="s">
        <x:v>528</x:v>
      </x:c>
      <x:c r="I20" t="s">
        <x:v>173</x:v>
      </x:c>
      <x:c r="J20">
        <x:v>140018252</x:v>
      </x:c>
      <x:c r="K20" t="s">
        <x:v>173</x:v>
      </x:c>
      <x:c r="L20" t="s">
        <x:v>141</x:v>
      </x:c>
      <x:c r="M20" t="s">
        <x:v>609</x:v>
      </x:c>
      <x:c r="N20" t="s">
        <x:v>630</x:v>
      </x:c>
      <x:c r="O20">
        <x:v>10000</x:v>
      </x:c>
      <x:c r="P20" t="s">
        <x:v>520</x:v>
      </x:c>
      <x:c r="Q20" t="s">
        <x:v>631</x:v>
      </x:c>
      <x:c r="R20" t="s">
        <x:v>522</x:v>
      </x:c>
      <x:c r="S20">
        <x:v>10000</x:v>
      </x:c>
      <x:c r="T20" t="s">
        <x:v>458</x:v>
      </x:c>
      <x:c r="U20">
        <x:v>33.1</x:v>
      </x:c>
      <x:c r="V20">
        <x:v>0.01</x:v>
      </x:c>
      <x:c r="W20">
        <x:v>357.71</x:v>
      </x:c>
    </x:row>
    <x:row r="21" spans="1:23">
      <x:c r="A21" t="s">
        <x:v>490</x:v>
      </x:c>
      <x:c r="B21" t="s">
        <x:v>698</x:v>
      </x:c>
      <x:c r="C21" t="s">
        <x:v>513</x:v>
      </x:c>
      <x:c r="D21" t="s">
        <x:v>514</x:v>
      </x:c>
      <x:c r="E21" t="s">
        <x:v>629</x:v>
      </x:c>
      <x:c r="F21" t="s">
        <x:v>504</x:v>
      </x:c>
      <x:c r="G21" t="s">
        <x:v>699</x:v>
      </x:c>
      <x:c r="H21" t="s">
        <x:v>528</x:v>
      </x:c>
      <x:c r="I21" t="s">
        <x:v>173</x:v>
      </x:c>
      <x:c r="J21">
        <x:v>140018214</x:v>
      </x:c>
      <x:c r="K21" t="s">
        <x:v>173</x:v>
      </x:c>
      <x:c r="L21" t="s">
        <x:v>141</x:v>
      </x:c>
      <x:c r="M21" t="s">
        <x:v>573</x:v>
      </x:c>
      <x:c r="N21" t="s">
        <x:v>630</x:v>
      </x:c>
      <x:c r="O21">
        <x:v>10000</x:v>
      </x:c>
      <x:c r="P21" t="s">
        <x:v>520</x:v>
      </x:c>
      <x:c r="Q21" t="s">
        <x:v>631</x:v>
      </x:c>
      <x:c r="R21" t="s">
        <x:v>522</x:v>
      </x:c>
      <x:c r="S21">
        <x:v>40000</x:v>
      </x:c>
      <x:c r="T21" t="s">
        <x:v>458</x:v>
      </x:c>
      <x:c r="U21">
        <x:v>132.4</x:v>
      </x:c>
      <x:c r="V21">
        <x:v>0.01</x:v>
      </x:c>
      <x:c r="W21">
        <x:v>1430.83</x:v>
      </x:c>
    </x:row>
    <x:row r="22" spans="1:23">
      <x:c r="A22" t="s">
        <x:v>490</x:v>
      </x:c>
      <x:c r="B22" t="s">
        <x:v>698</x:v>
      </x:c>
      <x:c r="C22" t="s">
        <x:v>513</x:v>
      </x:c>
      <x:c r="D22" t="s">
        <x:v>514</x:v>
      </x:c>
      <x:c r="E22" t="s">
        <x:v>629</x:v>
      </x:c>
      <x:c r="F22" t="s">
        <x:v>504</x:v>
      </x:c>
      <x:c r="G22" t="s">
        <x:v>699</x:v>
      </x:c>
      <x:c r="H22" t="s">
        <x:v>528</x:v>
      </x:c>
      <x:c r="I22" t="s">
        <x:v>173</x:v>
      </x:c>
      <x:c r="J22">
        <x:v>140015177</x:v>
      </x:c>
      <x:c r="K22" t="s">
        <x:v>173</x:v>
      </x:c>
      <x:c r="L22" t="s">
        <x:v>141</x:v>
      </x:c>
      <x:c r="M22" t="s">
        <x:v>533</x:v>
      </x:c>
      <x:c r="N22" t="s">
        <x:v>630</x:v>
      </x:c>
      <x:c r="O22">
        <x:v>10000</x:v>
      </x:c>
      <x:c r="P22" t="s">
        <x:v>520</x:v>
      </x:c>
      <x:c r="Q22" t="s">
        <x:v>631</x:v>
      </x:c>
      <x:c r="R22" t="s">
        <x:v>522</x:v>
      </x:c>
      <x:c r="S22">
        <x:v>70000</x:v>
      </x:c>
      <x:c r="T22" t="s">
        <x:v>458</x:v>
      </x:c>
      <x:c r="U22">
        <x:v>231.7</x:v>
      </x:c>
      <x:c r="V22">
        <x:v>0.01</x:v>
      </x:c>
      <x:c r="W22">
        <x:v>2503.9499999999998</x:v>
      </x:c>
    </x:row>
    <x:row r="23" spans="1:23">
      <x:c r="A23" t="s">
        <x:v>490</x:v>
      </x:c>
      <x:c r="B23" t="s">
        <x:v>698</x:v>
      </x:c>
      <x:c r="C23" t="s">
        <x:v>513</x:v>
      </x:c>
      <x:c r="D23" t="s">
        <x:v>514</x:v>
      </x:c>
      <x:c r="E23" t="s">
        <x:v>629</x:v>
      </x:c>
      <x:c r="F23" t="s">
        <x:v>504</x:v>
      </x:c>
      <x:c r="G23" t="s">
        <x:v>699</x:v>
      </x:c>
      <x:c r="H23" t="s">
        <x:v>528</x:v>
      </x:c>
      <x:c r="I23" t="s">
        <x:v>173</x:v>
      </x:c>
      <x:c r="J23">
        <x:v>140015175</x:v>
      </x:c>
      <x:c r="K23" t="s">
        <x:v>173</x:v>
      </x:c>
      <x:c r="L23" t="s">
        <x:v>141</x:v>
      </x:c>
      <x:c r="M23" t="s">
        <x:v>610</x:v>
      </x:c>
      <x:c r="N23" t="s">
        <x:v>630</x:v>
      </x:c>
      <x:c r="O23">
        <x:v>10000</x:v>
      </x:c>
      <x:c r="P23" t="s">
        <x:v>520</x:v>
      </x:c>
      <x:c r="Q23" t="s">
        <x:v>631</x:v>
      </x:c>
      <x:c r="R23" t="s">
        <x:v>522</x:v>
      </x:c>
      <x:c r="S23">
        <x:v>30000</x:v>
      </x:c>
      <x:c r="T23" t="s">
        <x:v>458</x:v>
      </x:c>
      <x:c r="U23">
        <x:v>99.3</x:v>
      </x:c>
      <x:c r="V23">
        <x:v>0.01</x:v>
      </x:c>
      <x:c r="W23">
        <x:v>1073.1199999999999</x:v>
      </x:c>
    </x:row>
    <x:row r="24" spans="1:23">
      <x:c r="A24" t="s">
        <x:v>490</x:v>
      </x:c>
      <x:c r="B24" t="s">
        <x:v>698</x:v>
      </x:c>
      <x:c r="C24" t="s">
        <x:v>513</x:v>
      </x:c>
      <x:c r="D24" t="s">
        <x:v>514</x:v>
      </x:c>
      <x:c r="E24" t="s">
        <x:v>629</x:v>
      </x:c>
      <x:c r="F24" t="s">
        <x:v>504</x:v>
      </x:c>
      <x:c r="G24" t="s">
        <x:v>699</x:v>
      </x:c>
      <x:c r="H24" t="s">
        <x:v>528</x:v>
      </x:c>
      <x:c r="I24" t="s">
        <x:v>173</x:v>
      </x:c>
      <x:c r="J24">
        <x:v>140018218</x:v>
      </x:c>
      <x:c r="K24" t="s">
        <x:v>173</x:v>
      </x:c>
      <x:c r="L24" t="s">
        <x:v>141</x:v>
      </x:c>
      <x:c r="M24" t="s">
        <x:v>571</x:v>
      </x:c>
      <x:c r="N24" t="s">
        <x:v>630</x:v>
      </x:c>
      <x:c r="O24">
        <x:v>10000</x:v>
      </x:c>
      <x:c r="P24" t="s">
        <x:v>520</x:v>
      </x:c>
      <x:c r="Q24" t="s">
        <x:v>631</x:v>
      </x:c>
      <x:c r="R24" t="s">
        <x:v>522</x:v>
      </x:c>
      <x:c r="S24">
        <x:v>20000</x:v>
      </x:c>
      <x:c r="T24" t="s">
        <x:v>458</x:v>
      </x:c>
      <x:c r="U24">
        <x:v>66.2</x:v>
      </x:c>
      <x:c r="V24">
        <x:v>0.01</x:v>
      </x:c>
      <x:c r="W24">
        <x:v>715.42</x:v>
      </x:c>
    </x:row>
    <x:row r="25" spans="1:23">
      <x:c r="A25" t="s">
        <x:v>490</x:v>
      </x:c>
      <x:c r="B25" t="s">
        <x:v>698</x:v>
      </x:c>
      <x:c r="C25" t="s">
        <x:v>513</x:v>
      </x:c>
      <x:c r="D25" t="s">
        <x:v>514</x:v>
      </x:c>
      <x:c r="E25" t="s">
        <x:v>629</x:v>
      </x:c>
      <x:c r="F25" t="s">
        <x:v>504</x:v>
      </x:c>
      <x:c r="G25" t="s">
        <x:v>699</x:v>
      </x:c>
      <x:c r="H25" t="s">
        <x:v>528</x:v>
      </x:c>
      <x:c r="I25" t="s">
        <x:v>173</x:v>
      </x:c>
      <x:c r="J25">
        <x:v>140015174</x:v>
      </x:c>
      <x:c r="K25" t="s">
        <x:v>173</x:v>
      </x:c>
      <x:c r="L25" t="s">
        <x:v>141</x:v>
      </x:c>
      <x:c r="M25" t="s">
        <x:v>575</x:v>
      </x:c>
      <x:c r="N25" t="s">
        <x:v>630</x:v>
      </x:c>
      <x:c r="O25">
        <x:v>10000</x:v>
      </x:c>
      <x:c r="P25" t="s">
        <x:v>520</x:v>
      </x:c>
      <x:c r="Q25" t="s">
        <x:v>631</x:v>
      </x:c>
      <x:c r="R25" t="s">
        <x:v>522</x:v>
      </x:c>
      <x:c r="S25">
        <x:v>110000</x:v>
      </x:c>
      <x:c r="T25" t="s">
        <x:v>458</x:v>
      </x:c>
      <x:c r="U25">
        <x:v>364.1</x:v>
      </x:c>
      <x:c r="V25">
        <x:v>0.01</x:v>
      </x:c>
      <x:c r="W25">
        <x:v>3934.78</x:v>
      </x:c>
    </x:row>
    <x:row r="26" spans="1:23">
      <x:c r="A26" t="s">
        <x:v>490</x:v>
      </x:c>
      <x:c r="B26" t="s">
        <x:v>698</x:v>
      </x:c>
      <x:c r="C26" t="s">
        <x:v>513</x:v>
      </x:c>
      <x:c r="D26" t="s">
        <x:v>514</x:v>
      </x:c>
      <x:c r="E26" t="s">
        <x:v>629</x:v>
      </x:c>
      <x:c r="F26" t="s">
        <x:v>504</x:v>
      </x:c>
      <x:c r="G26" t="s">
        <x:v>699</x:v>
      </x:c>
      <x:c r="H26" t="s">
        <x:v>528</x:v>
      </x:c>
      <x:c r="I26" t="s">
        <x:v>173</x:v>
      </x:c>
      <x:c r="J26">
        <x:v>140015176</x:v>
      </x:c>
      <x:c r="K26" t="s">
        <x:v>173</x:v>
      </x:c>
      <x:c r="L26" t="s">
        <x:v>141</x:v>
      </x:c>
      <x:c r="M26" t="s">
        <x:v>560</x:v>
      </x:c>
      <x:c r="N26" t="s">
        <x:v>630</x:v>
      </x:c>
      <x:c r="O26">
        <x:v>10000</x:v>
      </x:c>
      <x:c r="P26" t="s">
        <x:v>520</x:v>
      </x:c>
      <x:c r="Q26" t="s">
        <x:v>631</x:v>
      </x:c>
      <x:c r="R26" t="s">
        <x:v>522</x:v>
      </x:c>
      <x:c r="S26">
        <x:v>40000</x:v>
      </x:c>
      <x:c r="T26" t="s">
        <x:v>458</x:v>
      </x:c>
      <x:c r="U26">
        <x:v>132.4</x:v>
      </x:c>
      <x:c r="V26">
        <x:v>0.01</x:v>
      </x:c>
      <x:c r="W26">
        <x:v>1430.83</x:v>
      </x:c>
    </x:row>
    <x:row r="27" spans="1:23">
      <x:c r="A27" t="s">
        <x:v>490</x:v>
      </x:c>
      <x:c r="B27" t="s">
        <x:v>698</x:v>
      </x:c>
      <x:c r="C27" t="s">
        <x:v>513</x:v>
      </x:c>
      <x:c r="D27" t="s">
        <x:v>514</x:v>
      </x:c>
      <x:c r="E27" t="s">
        <x:v>629</x:v>
      </x:c>
      <x:c r="F27" t="s">
        <x:v>504</x:v>
      </x:c>
      <x:c r="G27" t="s">
        <x:v>699</x:v>
      </x:c>
      <x:c r="H27" t="s">
        <x:v>528</x:v>
      </x:c>
      <x:c r="I27" t="s">
        <x:v>173</x:v>
      </x:c>
      <x:c r="J27">
        <x:v>140015174</x:v>
      </x:c>
      <x:c r="K27" t="s">
        <x:v>173</x:v>
      </x:c>
      <x:c r="L27" t="s">
        <x:v>141</x:v>
      </x:c>
      <x:c r="M27" t="s">
        <x:v>575</x:v>
      </x:c>
      <x:c r="N27" t="s">
        <x:v>630</x:v>
      </x:c>
      <x:c r="O27">
        <x:v>10000</x:v>
      </x:c>
      <x:c r="P27" t="s">
        <x:v>520</x:v>
      </x:c>
      <x:c r="Q27" t="s">
        <x:v>631</x:v>
      </x:c>
      <x:c r="R27" t="s">
        <x:v>522</x:v>
      </x:c>
      <x:c r="S27">
        <x:v>60000</x:v>
      </x:c>
      <x:c r="T27" t="s">
        <x:v>458</x:v>
      </x:c>
      <x:c r="U27">
        <x:v>198.6</x:v>
      </x:c>
      <x:c r="V27">
        <x:v>0.01</x:v>
      </x:c>
      <x:c r="W27">
        <x:v>2146.25</x:v>
      </x:c>
    </x:row>
    <x:row r="28" spans="1:23">
      <x:c r="A28" t="s">
        <x:v>490</x:v>
      </x:c>
      <x:c r="B28" t="s">
        <x:v>698</x:v>
      </x:c>
      <x:c r="C28" t="s">
        <x:v>513</x:v>
      </x:c>
      <x:c r="D28" t="s">
        <x:v>514</x:v>
      </x:c>
      <x:c r="E28" t="s">
        <x:v>629</x:v>
      </x:c>
      <x:c r="F28" t="s">
        <x:v>504</x:v>
      </x:c>
      <x:c r="G28" t="s">
        <x:v>699</x:v>
      </x:c>
      <x:c r="H28" t="s">
        <x:v>528</x:v>
      </x:c>
      <x:c r="I28" t="s">
        <x:v>173</x:v>
      </x:c>
      <x:c r="J28">
        <x:v>140020074</x:v>
      </x:c>
      <x:c r="K28" t="s">
        <x:v>173</x:v>
      </x:c>
      <x:c r="L28" t="s">
        <x:v>143</x:v>
      </x:c>
      <x:c r="M28" t="s">
        <x:v>542</x:v>
      </x:c>
      <x:c r="N28" t="s">
        <x:v>630</x:v>
      </x:c>
      <x:c r="O28">
        <x:v>8000</x:v>
      </x:c>
      <x:c r="P28" t="s">
        <x:v>520</x:v>
      </x:c>
      <x:c r="Q28" t="s">
        <x:v>632</x:v>
      </x:c>
      <x:c r="R28" t="s">
        <x:v>522</x:v>
      </x:c>
      <x:c r="S28">
        <x:v>8000</x:v>
      </x:c>
      <x:c r="T28" t="s">
        <x:v>458</x:v>
      </x:c>
      <x:c r="U28">
        <x:v>40.08</x:v>
      </x:c>
      <x:c r="V28">
        <x:v>0.01</x:v>
      </x:c>
      <x:c r="W28">
        <x:v>323.95999999999998</x:v>
      </x:c>
    </x:row>
    <x:row r="29" spans="1:23">
      <x:c r="A29" t="s">
        <x:v>490</x:v>
      </x:c>
      <x:c r="B29" t="s">
        <x:v>698</x:v>
      </x:c>
      <x:c r="C29" t="s">
        <x:v>513</x:v>
      </x:c>
      <x:c r="D29" t="s">
        <x:v>514</x:v>
      </x:c>
      <x:c r="E29" t="s">
        <x:v>629</x:v>
      </x:c>
      <x:c r="F29" t="s">
        <x:v>504</x:v>
      </x:c>
      <x:c r="G29" t="s">
        <x:v>699</x:v>
      </x:c>
      <x:c r="H29" t="s">
        <x:v>528</x:v>
      </x:c>
      <x:c r="I29" t="s">
        <x:v>173</x:v>
      </x:c>
      <x:c r="J29">
        <x:v>140020073</x:v>
      </x:c>
      <x:c r="K29" t="s">
        <x:v>173</x:v>
      </x:c>
      <x:c r="L29" t="s">
        <x:v>143</x:v>
      </x:c>
      <x:c r="M29" t="s">
        <x:v>526</x:v>
      </x:c>
      <x:c r="N29" t="s">
        <x:v>630</x:v>
      </x:c>
      <x:c r="O29">
        <x:v>8000</x:v>
      </x:c>
      <x:c r="P29" t="s">
        <x:v>520</x:v>
      </x:c>
      <x:c r="Q29" t="s">
        <x:v>632</x:v>
      </x:c>
      <x:c r="R29" t="s">
        <x:v>522</x:v>
      </x:c>
      <x:c r="S29">
        <x:v>16000</x:v>
      </x:c>
      <x:c r="T29" t="s">
        <x:v>458</x:v>
      </x:c>
      <x:c r="U29">
        <x:v>80.16</x:v>
      </x:c>
      <x:c r="V29">
        <x:v>0.01</x:v>
      </x:c>
      <x:c r="W29">
        <x:v>647.91999999999996</x:v>
      </x:c>
    </x:row>
    <x:row r="30" spans="1:23">
      <x:c r="A30" t="s">
        <x:v>490</x:v>
      </x:c>
      <x:c r="B30" t="s">
        <x:v>698</x:v>
      </x:c>
      <x:c r="C30" t="s">
        <x:v>513</x:v>
      </x:c>
      <x:c r="D30" t="s">
        <x:v>514</x:v>
      </x:c>
      <x:c r="E30" t="s">
        <x:v>629</x:v>
      </x:c>
      <x:c r="F30" t="s">
        <x:v>504</x:v>
      </x:c>
      <x:c r="G30" t="s">
        <x:v>699</x:v>
      </x:c>
      <x:c r="H30" t="s">
        <x:v>528</x:v>
      </x:c>
      <x:c r="I30" t="s">
        <x:v>173</x:v>
      </x:c>
      <x:c r="J30">
        <x:v>140020071</x:v>
      </x:c>
      <x:c r="K30" t="s">
        <x:v>173</x:v>
      </x:c>
      <x:c r="L30" t="s">
        <x:v>143</x:v>
      </x:c>
      <x:c r="M30" t="s">
        <x:v>570</x:v>
      </x:c>
      <x:c r="N30" t="s">
        <x:v>630</x:v>
      </x:c>
      <x:c r="O30">
        <x:v>8000</x:v>
      </x:c>
      <x:c r="P30" t="s">
        <x:v>520</x:v>
      </x:c>
      <x:c r="Q30" t="s">
        <x:v>632</x:v>
      </x:c>
      <x:c r="R30" t="s">
        <x:v>522</x:v>
      </x:c>
      <x:c r="S30">
        <x:v>8000</x:v>
      </x:c>
      <x:c r="T30" t="s">
        <x:v>458</x:v>
      </x:c>
      <x:c r="U30">
        <x:v>40.08</x:v>
      </x:c>
      <x:c r="V30">
        <x:v>0.01</x:v>
      </x:c>
      <x:c r="W30">
        <x:v>323.95999999999998</x:v>
      </x:c>
    </x:row>
    <x:row r="31" spans="1:23">
      <x:c r="A31" t="s">
        <x:v>490</x:v>
      </x:c>
      <x:c r="B31" t="s">
        <x:v>698</x:v>
      </x:c>
      <x:c r="C31" t="s">
        <x:v>513</x:v>
      </x:c>
      <x:c r="D31" t="s">
        <x:v>514</x:v>
      </x:c>
      <x:c r="E31" t="s">
        <x:v>629</x:v>
      </x:c>
      <x:c r="F31" t="s">
        <x:v>504</x:v>
      </x:c>
      <x:c r="G31" t="s">
        <x:v>699</x:v>
      </x:c>
      <x:c r="H31" t="s">
        <x:v>528</x:v>
      </x:c>
      <x:c r="I31" t="s">
        <x:v>173</x:v>
      </x:c>
      <x:c r="J31">
        <x:v>140018225</x:v>
      </x:c>
      <x:c r="K31" t="s">
        <x:v>173</x:v>
      </x:c>
      <x:c r="L31" t="s">
        <x:v>143</x:v>
      </x:c>
      <x:c r="M31" t="s">
        <x:v>525</x:v>
      </x:c>
      <x:c r="N31" t="s">
        <x:v>630</x:v>
      </x:c>
      <x:c r="O31">
        <x:v>8000</x:v>
      </x:c>
      <x:c r="P31" t="s">
        <x:v>520</x:v>
      </x:c>
      <x:c r="Q31" t="s">
        <x:v>632</x:v>
      </x:c>
      <x:c r="R31" t="s">
        <x:v>522</x:v>
      </x:c>
      <x:c r="S31">
        <x:v>16000</x:v>
      </x:c>
      <x:c r="T31" t="s">
        <x:v>458</x:v>
      </x:c>
      <x:c r="U31">
        <x:v>80.16</x:v>
      </x:c>
      <x:c r="V31">
        <x:v>0.01</x:v>
      </x:c>
      <x:c r="W31">
        <x:v>647.91999999999996</x:v>
      </x:c>
    </x:row>
    <x:row r="32" spans="1:23">
      <x:c r="A32" t="s">
        <x:v>490</x:v>
      </x:c>
      <x:c r="B32" t="s">
        <x:v>698</x:v>
      </x:c>
      <x:c r="C32" t="s">
        <x:v>513</x:v>
      </x:c>
      <x:c r="D32" t="s">
        <x:v>514</x:v>
      </x:c>
      <x:c r="E32" t="s">
        <x:v>629</x:v>
      </x:c>
      <x:c r="F32" t="s">
        <x:v>504</x:v>
      </x:c>
      <x:c r="G32" t="s">
        <x:v>699</x:v>
      </x:c>
      <x:c r="H32" t="s">
        <x:v>528</x:v>
      </x:c>
      <x:c r="I32" t="s">
        <x:v>173</x:v>
      </x:c>
      <x:c r="J32">
        <x:v>140018187</x:v>
      </x:c>
      <x:c r="K32" t="s">
        <x:v>173</x:v>
      </x:c>
      <x:c r="L32" t="s">
        <x:v>143</x:v>
      </x:c>
      <x:c r="M32" t="s">
        <x:v>558</x:v>
      </x:c>
      <x:c r="N32" t="s">
        <x:v>630</x:v>
      </x:c>
      <x:c r="O32">
        <x:v>8000</x:v>
      </x:c>
      <x:c r="P32" t="s">
        <x:v>520</x:v>
      </x:c>
      <x:c r="Q32" t="s">
        <x:v>632</x:v>
      </x:c>
      <x:c r="R32" t="s">
        <x:v>522</x:v>
      </x:c>
      <x:c r="S32">
        <x:v>8000</x:v>
      </x:c>
      <x:c r="T32" t="s">
        <x:v>458</x:v>
      </x:c>
      <x:c r="U32">
        <x:v>40.08</x:v>
      </x:c>
      <x:c r="V32">
        <x:v>0.01</x:v>
      </x:c>
      <x:c r="W32">
        <x:v>323.95999999999998</x:v>
      </x:c>
    </x:row>
    <x:row r="33" spans="1:23">
      <x:c r="A33" t="s">
        <x:v>490</x:v>
      </x:c>
      <x:c r="B33" t="s">
        <x:v>698</x:v>
      </x:c>
      <x:c r="C33" t="s">
        <x:v>513</x:v>
      </x:c>
      <x:c r="D33" t="s">
        <x:v>514</x:v>
      </x:c>
      <x:c r="E33" t="s">
        <x:v>629</x:v>
      </x:c>
      <x:c r="F33" t="s">
        <x:v>504</x:v>
      </x:c>
      <x:c r="G33" t="s">
        <x:v>699</x:v>
      </x:c>
      <x:c r="H33" t="s">
        <x:v>528</x:v>
      </x:c>
      <x:c r="I33" t="s">
        <x:v>173</x:v>
      </x:c>
      <x:c r="J33">
        <x:v>140018224</x:v>
      </x:c>
      <x:c r="K33" t="s">
        <x:v>173</x:v>
      </x:c>
      <x:c r="L33" t="s">
        <x:v>143</x:v>
      </x:c>
      <x:c r="M33" t="s">
        <x:v>524</x:v>
      </x:c>
      <x:c r="N33" t="s">
        <x:v>630</x:v>
      </x:c>
      <x:c r="O33">
        <x:v>8000</x:v>
      </x:c>
      <x:c r="P33" t="s">
        <x:v>520</x:v>
      </x:c>
      <x:c r="Q33" t="s">
        <x:v>632</x:v>
      </x:c>
      <x:c r="R33" t="s">
        <x:v>522</x:v>
      </x:c>
      <x:c r="S33">
        <x:v>24000</x:v>
      </x:c>
      <x:c r="T33" t="s">
        <x:v>458</x:v>
      </x:c>
      <x:c r="U33">
        <x:v>120.24</x:v>
      </x:c>
      <x:c r="V33">
        <x:v>0.01</x:v>
      </x:c>
      <x:c r="W33">
        <x:v>971.88</x:v>
      </x:c>
    </x:row>
    <x:row r="34" spans="1:23">
      <x:c r="A34" t="s">
        <x:v>490</x:v>
      </x:c>
      <x:c r="B34" t="s">
        <x:v>698</x:v>
      </x:c>
      <x:c r="C34" t="s">
        <x:v>513</x:v>
      </x:c>
      <x:c r="D34" t="s">
        <x:v>514</x:v>
      </x:c>
      <x:c r="E34" t="s">
        <x:v>629</x:v>
      </x:c>
      <x:c r="F34" t="s">
        <x:v>504</x:v>
      </x:c>
      <x:c r="G34" t="s">
        <x:v>699</x:v>
      </x:c>
      <x:c r="H34" t="s">
        <x:v>528</x:v>
      </x:c>
      <x:c r="I34" t="s">
        <x:v>173</x:v>
      </x:c>
      <x:c r="J34">
        <x:v>140018227</x:v>
      </x:c>
      <x:c r="K34" t="s">
        <x:v>173</x:v>
      </x:c>
      <x:c r="L34" t="s">
        <x:v>143</x:v>
      </x:c>
      <x:c r="M34" t="s">
        <x:v>569</x:v>
      </x:c>
      <x:c r="N34" t="s">
        <x:v>630</x:v>
      </x:c>
      <x:c r="O34">
        <x:v>8000</x:v>
      </x:c>
      <x:c r="P34" t="s">
        <x:v>520</x:v>
      </x:c>
      <x:c r="Q34" t="s">
        <x:v>632</x:v>
      </x:c>
      <x:c r="R34" t="s">
        <x:v>522</x:v>
      </x:c>
      <x:c r="S34">
        <x:v>16000</x:v>
      </x:c>
      <x:c r="T34" t="s">
        <x:v>458</x:v>
      </x:c>
      <x:c r="U34">
        <x:v>80.16</x:v>
      </x:c>
      <x:c r="V34">
        <x:v>0.01</x:v>
      </x:c>
      <x:c r="W34">
        <x:v>647.91999999999996</x:v>
      </x:c>
    </x:row>
    <x:row r="35" spans="1:23">
      <x:c r="A35" t="s">
        <x:v>490</x:v>
      </x:c>
      <x:c r="B35" t="s">
        <x:v>698</x:v>
      </x:c>
      <x:c r="C35" t="s">
        <x:v>513</x:v>
      </x:c>
      <x:c r="D35" t="s">
        <x:v>514</x:v>
      </x:c>
      <x:c r="E35" t="s">
        <x:v>629</x:v>
      </x:c>
      <x:c r="F35" t="s">
        <x:v>504</x:v>
      </x:c>
      <x:c r="G35" t="s">
        <x:v>699</x:v>
      </x:c>
      <x:c r="H35" t="s">
        <x:v>528</x:v>
      </x:c>
      <x:c r="I35" t="s">
        <x:v>173</x:v>
      </x:c>
      <x:c r="J35">
        <x:v>140018226</x:v>
      </x:c>
      <x:c r="K35" t="s">
        <x:v>173</x:v>
      </x:c>
      <x:c r="L35" t="s">
        <x:v>143</x:v>
      </x:c>
      <x:c r="M35" t="s">
        <x:v>550</x:v>
      </x:c>
      <x:c r="N35" t="s">
        <x:v>630</x:v>
      </x:c>
      <x:c r="O35">
        <x:v>8000</x:v>
      </x:c>
      <x:c r="P35" t="s">
        <x:v>520</x:v>
      </x:c>
      <x:c r="Q35" t="s">
        <x:v>632</x:v>
      </x:c>
      <x:c r="R35" t="s">
        <x:v>522</x:v>
      </x:c>
      <x:c r="S35">
        <x:v>16000</x:v>
      </x:c>
      <x:c r="T35" t="s">
        <x:v>458</x:v>
      </x:c>
      <x:c r="U35">
        <x:v>80.16</x:v>
      </x:c>
      <x:c r="V35">
        <x:v>0.01</x:v>
      </x:c>
      <x:c r="W35">
        <x:v>647.91999999999996</x:v>
      </x:c>
    </x:row>
    <x:row r="36" spans="1:23">
      <x:c r="A36" t="s">
        <x:v>490</x:v>
      </x:c>
      <x:c r="B36" t="s">
        <x:v>698</x:v>
      </x:c>
      <x:c r="C36" t="s">
        <x:v>513</x:v>
      </x:c>
      <x:c r="D36" t="s">
        <x:v>514</x:v>
      </x:c>
      <x:c r="E36" t="s">
        <x:v>629</x:v>
      </x:c>
      <x:c r="F36" t="s">
        <x:v>504</x:v>
      </x:c>
      <x:c r="G36" t="s">
        <x:v>699</x:v>
      </x:c>
      <x:c r="H36" t="s">
        <x:v>528</x:v>
      </x:c>
      <x:c r="I36" t="s">
        <x:v>173</x:v>
      </x:c>
      <x:c r="J36">
        <x:v>140018186</x:v>
      </x:c>
      <x:c r="K36" t="s">
        <x:v>173</x:v>
      </x:c>
      <x:c r="L36" t="s">
        <x:v>143</x:v>
      </x:c>
      <x:c r="M36" t="s">
        <x:v>537</x:v>
      </x:c>
      <x:c r="N36" t="s">
        <x:v>630</x:v>
      </x:c>
      <x:c r="O36">
        <x:v>8000</x:v>
      </x:c>
      <x:c r="P36" t="s">
        <x:v>520</x:v>
      </x:c>
      <x:c r="Q36" t="s">
        <x:v>632</x:v>
      </x:c>
      <x:c r="R36" t="s">
        <x:v>522</x:v>
      </x:c>
      <x:c r="S36">
        <x:v>16000</x:v>
      </x:c>
      <x:c r="T36" t="s">
        <x:v>458</x:v>
      </x:c>
      <x:c r="U36">
        <x:v>80.16</x:v>
      </x:c>
      <x:c r="V36">
        <x:v>0.01</x:v>
      </x:c>
      <x:c r="W36">
        <x:v>647.91999999999996</x:v>
      </x:c>
    </x:row>
    <x:row r="37" spans="1:23">
      <x:c r="A37" t="s">
        <x:v>490</x:v>
      </x:c>
      <x:c r="B37" t="s">
        <x:v>698</x:v>
      </x:c>
      <x:c r="C37" t="s">
        <x:v>513</x:v>
      </x:c>
      <x:c r="D37" t="s">
        <x:v>514</x:v>
      </x:c>
      <x:c r="E37" t="s">
        <x:v>629</x:v>
      </x:c>
      <x:c r="F37" t="s">
        <x:v>504</x:v>
      </x:c>
      <x:c r="G37" t="s">
        <x:v>699</x:v>
      </x:c>
      <x:c r="H37" t="s">
        <x:v>528</x:v>
      </x:c>
      <x:c r="I37" t="s">
        <x:v>173</x:v>
      </x:c>
      <x:c r="J37">
        <x:v>140000481</x:v>
      </x:c>
      <x:c r="K37" t="s">
        <x:v>173</x:v>
      </x:c>
      <x:c r="L37" t="s">
        <x:v>143</x:v>
      </x:c>
      <x:c r="M37" t="s">
        <x:v>573</x:v>
      </x:c>
      <x:c r="N37" t="s">
        <x:v>630</x:v>
      </x:c>
      <x:c r="O37">
        <x:v>8000</x:v>
      </x:c>
      <x:c r="P37" t="s">
        <x:v>520</x:v>
      </x:c>
      <x:c r="Q37" t="s">
        <x:v>632</x:v>
      </x:c>
      <x:c r="R37" t="s">
        <x:v>522</x:v>
      </x:c>
      <x:c r="S37">
        <x:v>8000</x:v>
      </x:c>
      <x:c r="T37" t="s">
        <x:v>458</x:v>
      </x:c>
      <x:c r="U37">
        <x:v>40.08</x:v>
      </x:c>
      <x:c r="V37">
        <x:v>0.01</x:v>
      </x:c>
      <x:c r="W37">
        <x:v>323.95999999999998</x:v>
      </x:c>
    </x:row>
    <x:row r="38" spans="1:23">
      <x:c r="A38" t="s">
        <x:v>490</x:v>
      </x:c>
      <x:c r="B38" t="s">
        <x:v>698</x:v>
      </x:c>
      <x:c r="C38" t="s">
        <x:v>513</x:v>
      </x:c>
      <x:c r="D38" t="s">
        <x:v>514</x:v>
      </x:c>
      <x:c r="E38" t="s">
        <x:v>629</x:v>
      </x:c>
      <x:c r="F38" t="s">
        <x:v>504</x:v>
      </x:c>
      <x:c r="G38" t="s">
        <x:v>699</x:v>
      </x:c>
      <x:c r="H38" t="s">
        <x:v>528</x:v>
      </x:c>
      <x:c r="I38" t="s">
        <x:v>173</x:v>
      </x:c>
      <x:c r="J38">
        <x:v>140020065</x:v>
      </x:c>
      <x:c r="K38" t="s">
        <x:v>173</x:v>
      </x:c>
      <x:c r="L38" t="s">
        <x:v>143</x:v>
      </x:c>
      <x:c r="M38" t="s">
        <x:v>533</x:v>
      </x:c>
      <x:c r="N38" t="s">
        <x:v>630</x:v>
      </x:c>
      <x:c r="O38">
        <x:v>8000</x:v>
      </x:c>
      <x:c r="P38" t="s">
        <x:v>520</x:v>
      </x:c>
      <x:c r="Q38" t="s">
        <x:v>632</x:v>
      </x:c>
      <x:c r="R38" t="s">
        <x:v>522</x:v>
      </x:c>
      <x:c r="S38">
        <x:v>16000</x:v>
      </x:c>
      <x:c r="T38" t="s">
        <x:v>458</x:v>
      </x:c>
      <x:c r="U38">
        <x:v>80.16</x:v>
      </x:c>
      <x:c r="V38">
        <x:v>0.01</x:v>
      </x:c>
      <x:c r="W38">
        <x:v>647.91999999999996</x:v>
      </x:c>
    </x:row>
    <x:row r="39" spans="1:23">
      <x:c r="A39" t="s">
        <x:v>490</x:v>
      </x:c>
      <x:c r="B39" t="s">
        <x:v>698</x:v>
      </x:c>
      <x:c r="C39" t="s">
        <x:v>513</x:v>
      </x:c>
      <x:c r="D39" t="s">
        <x:v>514</x:v>
      </x:c>
      <x:c r="E39" t="s">
        <x:v>629</x:v>
      </x:c>
      <x:c r="F39" t="s">
        <x:v>504</x:v>
      </x:c>
      <x:c r="G39" t="s">
        <x:v>699</x:v>
      </x:c>
      <x:c r="H39" t="s">
        <x:v>528</x:v>
      </x:c>
      <x:c r="I39" t="s">
        <x:v>173</x:v>
      </x:c>
      <x:c r="J39">
        <x:v>140000535</x:v>
      </x:c>
      <x:c r="K39" t="s">
        <x:v>173</x:v>
      </x:c>
      <x:c r="L39" t="s">
        <x:v>143</x:v>
      </x:c>
      <x:c r="M39" t="s">
        <x:v>578</x:v>
      </x:c>
      <x:c r="N39" t="s">
        <x:v>633</x:v>
      </x:c>
      <x:c r="O39">
        <x:v>1000</x:v>
      </x:c>
      <x:c r="P39" t="s">
        <x:v>520</x:v>
      </x:c>
      <x:c r="Q39" t="s">
        <x:v>632</x:v>
      </x:c>
      <x:c r="R39" t="s">
        <x:v>522</x:v>
      </x:c>
      <x:c r="S39">
        <x:v>1000</x:v>
      </x:c>
      <x:c r="T39" t="s">
        <x:v>458</x:v>
      </x:c>
      <x:c r="U39">
        <x:v>5.01</x:v>
      </x:c>
      <x:c r="V39">
        <x:v>0.01</x:v>
      </x:c>
      <x:c r="W39">
        <x:v>40.5</x:v>
      </x:c>
    </x:row>
    <x:row r="40" spans="1:23">
      <x:c r="A40" t="s">
        <x:v>490</x:v>
      </x:c>
      <x:c r="B40" t="s">
        <x:v>698</x:v>
      </x:c>
      <x:c r="C40" t="s">
        <x:v>513</x:v>
      </x:c>
      <x:c r="D40" t="s">
        <x:v>514</x:v>
      </x:c>
      <x:c r="E40" t="s">
        <x:v>629</x:v>
      </x:c>
      <x:c r="F40" t="s">
        <x:v>504</x:v>
      </x:c>
      <x:c r="G40" t="s">
        <x:v>699</x:v>
      </x:c>
      <x:c r="H40" t="s">
        <x:v>528</x:v>
      </x:c>
      <x:c r="I40" t="s">
        <x:v>173</x:v>
      </x:c>
      <x:c r="J40">
        <x:v>140018228</x:v>
      </x:c>
      <x:c r="K40" t="s">
        <x:v>173</x:v>
      </x:c>
      <x:c r="L40" t="s">
        <x:v>143</x:v>
      </x:c>
      <x:c r="M40" t="s">
        <x:v>560</x:v>
      </x:c>
      <x:c r="N40" t="s">
        <x:v>630</x:v>
      </x:c>
      <x:c r="O40">
        <x:v>8000</x:v>
      </x:c>
      <x:c r="P40" t="s">
        <x:v>520</x:v>
      </x:c>
      <x:c r="Q40" t="s">
        <x:v>632</x:v>
      </x:c>
      <x:c r="R40" t="s">
        <x:v>522</x:v>
      </x:c>
      <x:c r="S40">
        <x:v>32000</x:v>
      </x:c>
      <x:c r="T40" t="s">
        <x:v>458</x:v>
      </x:c>
      <x:c r="U40">
        <x:v>160.41999999999999</x:v>
      </x:c>
      <x:c r="V40">
        <x:v>0.01</x:v>
      </x:c>
      <x:c r="W40">
        <x:v>1295.8499999999999</x:v>
      </x:c>
    </x:row>
    <x:row r="41" spans="1:23">
      <x:c r="A41" t="s">
        <x:v>490</x:v>
      </x:c>
      <x:c r="B41" t="s">
        <x:v>698</x:v>
      </x:c>
      <x:c r="C41" t="s">
        <x:v>513</x:v>
      </x:c>
      <x:c r="D41" t="s">
        <x:v>514</x:v>
      </x:c>
      <x:c r="E41" t="s">
        <x:v>629</x:v>
      </x:c>
      <x:c r="F41" t="s">
        <x:v>504</x:v>
      </x:c>
      <x:c r="G41" t="s">
        <x:v>699</x:v>
      </x:c>
      <x:c r="H41" t="s">
        <x:v>528</x:v>
      </x:c>
      <x:c r="I41" t="s">
        <x:v>173</x:v>
      </x:c>
      <x:c r="J41">
        <x:v>140020062</x:v>
      </x:c>
      <x:c r="K41" t="s">
        <x:v>173</x:v>
      </x:c>
      <x:c r="L41" t="s">
        <x:v>143</x:v>
      </x:c>
      <x:c r="M41" t="s">
        <x:v>575</x:v>
      </x:c>
      <x:c r="N41" t="s">
        <x:v>630</x:v>
      </x:c>
      <x:c r="O41">
        <x:v>8000</x:v>
      </x:c>
      <x:c r="P41" t="s">
        <x:v>520</x:v>
      </x:c>
      <x:c r="Q41" t="s">
        <x:v>632</x:v>
      </x:c>
      <x:c r="R41" t="s">
        <x:v>522</x:v>
      </x:c>
      <x:c r="S41">
        <x:v>8000</x:v>
      </x:c>
      <x:c r="T41" t="s">
        <x:v>458</x:v>
      </x:c>
      <x:c r="U41">
        <x:v>40.08</x:v>
      </x:c>
      <x:c r="V41">
        <x:v>0.01</x:v>
      </x:c>
      <x:c r="W41">
        <x:v>323.95999999999998</x:v>
      </x:c>
    </x:row>
    <x:row r="42" spans="1:23">
      <x:c r="A42" t="s">
        <x:v>490</x:v>
      </x:c>
      <x:c r="B42" t="s">
        <x:v>698</x:v>
      </x:c>
      <x:c r="C42" t="s">
        <x:v>513</x:v>
      </x:c>
      <x:c r="D42" t="s">
        <x:v>514</x:v>
      </x:c>
      <x:c r="E42" t="s">
        <x:v>629</x:v>
      </x:c>
      <x:c r="F42" t="s">
        <x:v>504</x:v>
      </x:c>
      <x:c r="G42" t="s">
        <x:v>699</x:v>
      </x:c>
      <x:c r="H42" t="s">
        <x:v>528</x:v>
      </x:c>
      <x:c r="I42" t="s">
        <x:v>173</x:v>
      </x:c>
      <x:c r="J42">
        <x:v>140018211</x:v>
      </x:c>
      <x:c r="K42" t="s">
        <x:v>173</x:v>
      </x:c>
      <x:c r="L42" t="s">
        <x:v>141</x:v>
      </x:c>
      <x:c r="M42" t="s">
        <x:v>572</x:v>
      </x:c>
      <x:c r="N42" t="s">
        <x:v>630</x:v>
      </x:c>
      <x:c r="O42">
        <x:v>10000</x:v>
      </x:c>
      <x:c r="P42" t="s">
        <x:v>520</x:v>
      </x:c>
      <x:c r="Q42" t="s">
        <x:v>631</x:v>
      </x:c>
      <x:c r="R42" t="s">
        <x:v>522</x:v>
      </x:c>
      <x:c r="S42">
        <x:v>30000</x:v>
      </x:c>
      <x:c r="T42" t="s">
        <x:v>458</x:v>
      </x:c>
      <x:c r="U42">
        <x:v>99.3</x:v>
      </x:c>
      <x:c r="V42">
        <x:v>0.01</x:v>
      </x:c>
      <x:c r="W42">
        <x:v>1073.1199999999999</x:v>
      </x:c>
    </x:row>
    <x:row r="43" spans="1:23">
      <x:c r="A43" t="s">
        <x:v>490</x:v>
      </x:c>
      <x:c r="B43" t="s">
        <x:v>698</x:v>
      </x:c>
      <x:c r="C43" t="s">
        <x:v>513</x:v>
      </x:c>
      <x:c r="D43" t="s">
        <x:v>514</x:v>
      </x:c>
      <x:c r="E43" t="s">
        <x:v>629</x:v>
      </x:c>
      <x:c r="F43" t="s">
        <x:v>504</x:v>
      </x:c>
      <x:c r="G43" t="s">
        <x:v>699</x:v>
      </x:c>
      <x:c r="H43" t="s">
        <x:v>528</x:v>
      </x:c>
      <x:c r="I43" t="s">
        <x:v>173</x:v>
      </x:c>
      <x:c r="J43">
        <x:v>140018209</x:v>
      </x:c>
      <x:c r="K43" t="s">
        <x:v>173</x:v>
      </x:c>
      <x:c r="L43" t="s">
        <x:v>141</x:v>
      </x:c>
      <x:c r="M43" t="s">
        <x:v>563</x:v>
      </x:c>
      <x:c r="N43" t="s">
        <x:v>630</x:v>
      </x:c>
      <x:c r="O43">
        <x:v>10000</x:v>
      </x:c>
      <x:c r="P43" t="s">
        <x:v>520</x:v>
      </x:c>
      <x:c r="Q43" t="s">
        <x:v>631</x:v>
      </x:c>
      <x:c r="R43" t="s">
        <x:v>522</x:v>
      </x:c>
      <x:c r="S43">
        <x:v>20000</x:v>
      </x:c>
      <x:c r="T43" t="s">
        <x:v>458</x:v>
      </x:c>
      <x:c r="U43">
        <x:v>66.2</x:v>
      </x:c>
      <x:c r="V43">
        <x:v>0.01</x:v>
      </x:c>
      <x:c r="W43">
        <x:v>715.42</x:v>
      </x:c>
    </x:row>
    <x:row r="44" spans="1:23">
      <x:c r="A44" t="s">
        <x:v>490</x:v>
      </x:c>
      <x:c r="B44" t="s">
        <x:v>698</x:v>
      </x:c>
      <x:c r="C44" t="s">
        <x:v>513</x:v>
      </x:c>
      <x:c r="D44" t="s">
        <x:v>514</x:v>
      </x:c>
      <x:c r="E44" t="s">
        <x:v>629</x:v>
      </x:c>
      <x:c r="F44" t="s">
        <x:v>504</x:v>
      </x:c>
      <x:c r="G44" t="s">
        <x:v>699</x:v>
      </x:c>
      <x:c r="H44" t="s">
        <x:v>528</x:v>
      </x:c>
      <x:c r="I44" t="s">
        <x:v>173</x:v>
      </x:c>
      <x:c r="J44">
        <x:v>140015178</x:v>
      </x:c>
      <x:c r="K44" t="s">
        <x:v>173</x:v>
      </x:c>
      <x:c r="L44" t="s">
        <x:v>141</x:v>
      </x:c>
      <x:c r="M44" t="s">
        <x:v>537</x:v>
      </x:c>
      <x:c r="N44" t="s">
        <x:v>630</x:v>
      </x:c>
      <x:c r="O44">
        <x:v>10000</x:v>
      </x:c>
      <x:c r="P44" t="s">
        <x:v>520</x:v>
      </x:c>
      <x:c r="Q44" t="s">
        <x:v>631</x:v>
      </x:c>
      <x:c r="R44" t="s">
        <x:v>522</x:v>
      </x:c>
      <x:c r="S44">
        <x:v>220000</x:v>
      </x:c>
      <x:c r="T44" t="s">
        <x:v>458</x:v>
      </x:c>
      <x:c r="U44">
        <x:v>728.2</x:v>
      </x:c>
      <x:c r="V44">
        <x:v>0.01</x:v>
      </x:c>
      <x:c r="W44">
        <x:v>7869.57</x:v>
      </x:c>
    </x:row>
    <x:row r="45" spans="1:23">
      <x:c r="A45" t="s">
        <x:v>490</x:v>
      </x:c>
      <x:c r="B45" t="s">
        <x:v>698</x:v>
      </x:c>
      <x:c r="C45" t="s">
        <x:v>513</x:v>
      </x:c>
      <x:c r="D45" t="s">
        <x:v>514</x:v>
      </x:c>
      <x:c r="E45" t="s">
        <x:v>629</x:v>
      </x:c>
      <x:c r="F45" t="s">
        <x:v>504</x:v>
      </x:c>
      <x:c r="G45" t="s">
        <x:v>699</x:v>
      </x:c>
      <x:c r="H45" t="s">
        <x:v>528</x:v>
      </x:c>
      <x:c r="I45" t="s">
        <x:v>173</x:v>
      </x:c>
      <x:c r="J45">
        <x:v>140018210</x:v>
      </x:c>
      <x:c r="K45" t="s">
        <x:v>173</x:v>
      </x:c>
      <x:c r="L45" t="s">
        <x:v>141</x:v>
      </x:c>
      <x:c r="M45" t="s">
        <x:v>578</x:v>
      </x:c>
      <x:c r="N45" t="s">
        <x:v>630</x:v>
      </x:c>
      <x:c r="O45">
        <x:v>10000</x:v>
      </x:c>
      <x:c r="P45" t="s">
        <x:v>520</x:v>
      </x:c>
      <x:c r="Q45" t="s">
        <x:v>631</x:v>
      </x:c>
      <x:c r="R45" t="s">
        <x:v>522</x:v>
      </x:c>
      <x:c r="S45">
        <x:v>70000</x:v>
      </x:c>
      <x:c r="T45" t="s">
        <x:v>458</x:v>
      </x:c>
      <x:c r="U45">
        <x:v>231.7</x:v>
      </x:c>
      <x:c r="V45">
        <x:v>0.01</x:v>
      </x:c>
      <x:c r="W45">
        <x:v>2503.9499999999998</x:v>
      </x:c>
    </x:row>
    <x:row r="46" spans="1:23">
      <x:c r="A46" t="s">
        <x:v>490</x:v>
      </x:c>
      <x:c r="B46" t="s">
        <x:v>698</x:v>
      </x:c>
      <x:c r="C46" t="s">
        <x:v>513</x:v>
      </x:c>
      <x:c r="D46" t="s">
        <x:v>514</x:v>
      </x:c>
      <x:c r="E46" t="s">
        <x:v>629</x:v>
      </x:c>
      <x:c r="F46" t="s">
        <x:v>504</x:v>
      </x:c>
      <x:c r="G46" t="s">
        <x:v>699</x:v>
      </x:c>
      <x:c r="H46" t="s">
        <x:v>528</x:v>
      </x:c>
      <x:c r="I46" t="s">
        <x:v>173</x:v>
      </x:c>
      <x:c r="J46">
        <x:v>140018217</x:v>
      </x:c>
      <x:c r="K46" t="s">
        <x:v>173</x:v>
      </x:c>
      <x:c r="L46" t="s">
        <x:v>141</x:v>
      </x:c>
      <x:c r="M46" t="s">
        <x:v>545</x:v>
      </x:c>
      <x:c r="N46" t="s">
        <x:v>630</x:v>
      </x:c>
      <x:c r="O46">
        <x:v>10000</x:v>
      </x:c>
      <x:c r="P46" t="s">
        <x:v>520</x:v>
      </x:c>
      <x:c r="Q46" t="s">
        <x:v>631</x:v>
      </x:c>
      <x:c r="R46" t="s">
        <x:v>522</x:v>
      </x:c>
      <x:c r="S46">
        <x:v>60000</x:v>
      </x:c>
      <x:c r="T46" t="s">
        <x:v>458</x:v>
      </x:c>
      <x:c r="U46">
        <x:v>198.6</x:v>
      </x:c>
      <x:c r="V46">
        <x:v>0.01</x:v>
      </x:c>
      <x:c r="W46">
        <x:v>2146.25</x:v>
      </x:c>
    </x:row>
    <x:row r="47" spans="1:23">
      <x:c r="A47" t="s">
        <x:v>490</x:v>
      </x:c>
      <x:c r="B47" t="s">
        <x:v>698</x:v>
      </x:c>
      <x:c r="C47" t="s">
        <x:v>513</x:v>
      </x:c>
      <x:c r="D47" t="s">
        <x:v>514</x:v>
      </x:c>
      <x:c r="E47" t="s">
        <x:v>629</x:v>
      </x:c>
      <x:c r="F47" t="s">
        <x:v>504</x:v>
      </x:c>
      <x:c r="G47" t="s">
        <x:v>699</x:v>
      </x:c>
      <x:c r="H47" t="s">
        <x:v>528</x:v>
      </x:c>
      <x:c r="I47" t="s">
        <x:v>173</x:v>
      </x:c>
      <x:c r="J47">
        <x:v>140015176</x:v>
      </x:c>
      <x:c r="K47" t="s">
        <x:v>173</x:v>
      </x:c>
      <x:c r="L47" t="s">
        <x:v>141</x:v>
      </x:c>
      <x:c r="M47" t="s">
        <x:v>560</x:v>
      </x:c>
      <x:c r="N47" t="s">
        <x:v>630</x:v>
      </x:c>
      <x:c r="O47">
        <x:v>10000</x:v>
      </x:c>
      <x:c r="P47" t="s">
        <x:v>520</x:v>
      </x:c>
      <x:c r="Q47" t="s">
        <x:v>631</x:v>
      </x:c>
      <x:c r="R47" t="s">
        <x:v>522</x:v>
      </x:c>
      <x:c r="S47">
        <x:v>130000</x:v>
      </x:c>
      <x:c r="T47" t="s">
        <x:v>458</x:v>
      </x:c>
      <x:c r="U47">
        <x:v>430.3</x:v>
      </x:c>
      <x:c r="V47">
        <x:v>0.01</x:v>
      </x:c>
      <x:c r="W47">
        <x:v>4650.2</x:v>
      </x:c>
    </x:row>
    <x:row r="48" spans="1:23">
      <x:c r="A48" t="s">
        <x:v>490</x:v>
      </x:c>
      <x:c r="B48" t="s">
        <x:v>698</x:v>
      </x:c>
      <x:c r="C48" t="s">
        <x:v>513</x:v>
      </x:c>
      <x:c r="D48" t="s">
        <x:v>514</x:v>
      </x:c>
      <x:c r="E48" t="s">
        <x:v>629</x:v>
      </x:c>
      <x:c r="F48" t="s">
        <x:v>504</x:v>
      </x:c>
      <x:c r="G48" t="s">
        <x:v>699</x:v>
      </x:c>
      <x:c r="H48" t="s">
        <x:v>528</x:v>
      </x:c>
      <x:c r="I48" t="s">
        <x:v>173</x:v>
      </x:c>
      <x:c r="J48">
        <x:v>140020095</x:v>
      </x:c>
      <x:c r="K48" t="s">
        <x:v>173</x:v>
      </x:c>
      <x:c r="L48" t="s">
        <x:v>142</x:v>
      </x:c>
      <x:c r="M48" t="s">
        <x:v>526</x:v>
      </x:c>
      <x:c r="N48" t="s">
        <x:v>630</x:v>
      </x:c>
      <x:c r="O48">
        <x:v>3000</x:v>
      </x:c>
      <x:c r="P48" t="s">
        <x:v>520</x:v>
      </x:c>
      <x:c r="Q48" t="s">
        <x:v>636</x:v>
      </x:c>
      <x:c r="R48" t="s">
        <x:v>522</x:v>
      </x:c>
      <x:c r="S48">
        <x:v>9000</x:v>
      </x:c>
      <x:c r="T48" t="s">
        <x:v>458</x:v>
      </x:c>
      <x:c r="U48">
        <x:v>163.44</x:v>
      </x:c>
      <x:c r="V48">
        <x:v>0.01</x:v>
      </x:c>
      <x:c r="W48">
        <x:v>674.25</x:v>
      </x:c>
    </x:row>
    <x:row r="49" spans="1:23">
      <x:c r="A49" t="s">
        <x:v>490</x:v>
      </x:c>
      <x:c r="B49" t="s">
        <x:v>698</x:v>
      </x:c>
      <x:c r="C49" t="s">
        <x:v>513</x:v>
      </x:c>
      <x:c r="D49" t="s">
        <x:v>514</x:v>
      </x:c>
      <x:c r="E49" t="s">
        <x:v>629</x:v>
      </x:c>
      <x:c r="F49" t="s">
        <x:v>504</x:v>
      </x:c>
      <x:c r="G49" t="s">
        <x:v>699</x:v>
      </x:c>
      <x:c r="H49" t="s">
        <x:v>528</x:v>
      </x:c>
      <x:c r="I49" t="s">
        <x:v>173</x:v>
      </x:c>
      <x:c r="J49">
        <x:v>140019863</x:v>
      </x:c>
      <x:c r="K49" t="s">
        <x:v>173</x:v>
      </x:c>
      <x:c r="L49" t="s">
        <x:v>142</x:v>
      </x:c>
      <x:c r="M49" t="s">
        <x:v>524</x:v>
      </x:c>
      <x:c r="N49" t="s">
        <x:v>630</x:v>
      </x:c>
      <x:c r="O49">
        <x:v>3000</x:v>
      </x:c>
      <x:c r="P49" t="s">
        <x:v>520</x:v>
      </x:c>
      <x:c r="Q49" t="s">
        <x:v>636</x:v>
      </x:c>
      <x:c r="R49" t="s">
        <x:v>522</x:v>
      </x:c>
      <x:c r="S49">
        <x:v>9000</x:v>
      </x:c>
      <x:c r="T49" t="s">
        <x:v>458</x:v>
      </x:c>
      <x:c r="U49">
        <x:v>163.44</x:v>
      </x:c>
      <x:c r="V49">
        <x:v>0.01</x:v>
      </x:c>
      <x:c r="W49">
        <x:v>674.25</x:v>
      </x:c>
    </x:row>
    <x:row r="50" spans="1:23">
      <x:c r="A50" t="s">
        <x:v>490</x:v>
      </x:c>
      <x:c r="B50" t="s">
        <x:v>698</x:v>
      </x:c>
      <x:c r="C50" t="s">
        <x:v>513</x:v>
      </x:c>
      <x:c r="D50" t="s">
        <x:v>514</x:v>
      </x:c>
      <x:c r="E50" t="s">
        <x:v>629</x:v>
      </x:c>
      <x:c r="F50" t="s">
        <x:v>504</x:v>
      </x:c>
      <x:c r="G50" t="s">
        <x:v>699</x:v>
      </x:c>
      <x:c r="H50" t="s">
        <x:v>528</x:v>
      </x:c>
      <x:c r="I50" t="s">
        <x:v>173</x:v>
      </x:c>
      <x:c r="J50">
        <x:v>140020091</x:v>
      </x:c>
      <x:c r="K50" t="s">
        <x:v>173</x:v>
      </x:c>
      <x:c r="L50" t="s">
        <x:v>142</x:v>
      </x:c>
      <x:c r="M50" t="s">
        <x:v>550</x:v>
      </x:c>
      <x:c r="N50" t="s">
        <x:v>630</x:v>
      </x:c>
      <x:c r="O50">
        <x:v>3000</x:v>
      </x:c>
      <x:c r="P50" t="s">
        <x:v>520</x:v>
      </x:c>
      <x:c r="Q50" t="s">
        <x:v>636</x:v>
      </x:c>
      <x:c r="R50" t="s">
        <x:v>522</x:v>
      </x:c>
      <x:c r="S50">
        <x:v>3000</x:v>
      </x:c>
      <x:c r="T50" t="s">
        <x:v>458</x:v>
      </x:c>
      <x:c r="U50">
        <x:v>54.48</x:v>
      </x:c>
      <x:c r="V50">
        <x:v>0.01</x:v>
      </x:c>
      <x:c r="W50">
        <x:v>224.75</x:v>
      </x:c>
    </x:row>
    <x:row r="51" spans="1:23">
      <x:c r="A51" t="s">
        <x:v>490</x:v>
      </x:c>
      <x:c r="B51" t="s">
        <x:v>698</x:v>
      </x:c>
      <x:c r="C51" t="s">
        <x:v>513</x:v>
      </x:c>
      <x:c r="D51" t="s">
        <x:v>514</x:v>
      </x:c>
      <x:c r="E51" t="s">
        <x:v>629</x:v>
      </x:c>
      <x:c r="F51" t="s">
        <x:v>504</x:v>
      </x:c>
      <x:c r="G51" t="s">
        <x:v>699</x:v>
      </x:c>
      <x:c r="H51" t="s">
        <x:v>528</x:v>
      </x:c>
      <x:c r="I51" t="s">
        <x:v>173</x:v>
      </x:c>
      <x:c r="J51">
        <x:v>140020090</x:v>
      </x:c>
      <x:c r="K51" t="s">
        <x:v>173</x:v>
      </x:c>
      <x:c r="L51" t="s">
        <x:v>142</x:v>
      </x:c>
      <x:c r="M51" t="s">
        <x:v>560</x:v>
      </x:c>
      <x:c r="N51" t="s">
        <x:v>630</x:v>
      </x:c>
      <x:c r="O51">
        <x:v>3000</x:v>
      </x:c>
      <x:c r="P51" t="s">
        <x:v>520</x:v>
      </x:c>
      <x:c r="Q51" t="s">
        <x:v>636</x:v>
      </x:c>
      <x:c r="R51" t="s">
        <x:v>522</x:v>
      </x:c>
      <x:c r="S51">
        <x:v>6000</x:v>
      </x:c>
      <x:c r="T51" t="s">
        <x:v>458</x:v>
      </x:c>
      <x:c r="U51">
        <x:v>108.96</x:v>
      </x:c>
      <x:c r="V51">
        <x:v>0.01</x:v>
      </x:c>
      <x:c r="W51">
        <x:v>449.5</x:v>
      </x:c>
    </x:row>
    <x:row r="52" spans="1:23">
      <x:c r="A52" t="s">
        <x:v>490</x:v>
      </x:c>
      <x:c r="B52" t="s">
        <x:v>698</x:v>
      </x:c>
      <x:c r="C52" t="s">
        <x:v>513</x:v>
      </x:c>
      <x:c r="D52" t="s">
        <x:v>514</x:v>
      </x:c>
      <x:c r="E52" t="s">
        <x:v>629</x:v>
      </x:c>
      <x:c r="F52" t="s">
        <x:v>504</x:v>
      </x:c>
      <x:c r="G52" t="s">
        <x:v>699</x:v>
      </x:c>
      <x:c r="H52" t="s">
        <x:v>528</x:v>
      </x:c>
      <x:c r="I52" t="s">
        <x:v>173</x:v>
      </x:c>
      <x:c r="J52">
        <x:v>140019865</x:v>
      </x:c>
      <x:c r="K52" t="s">
        <x:v>173</x:v>
      </x:c>
      <x:c r="L52" t="s">
        <x:v>142</x:v>
      </x:c>
      <x:c r="M52" t="s">
        <x:v>518</x:v>
      </x:c>
      <x:c r="N52" t="s">
        <x:v>630</x:v>
      </x:c>
      <x:c r="O52">
        <x:v>3000</x:v>
      </x:c>
      <x:c r="P52" t="s">
        <x:v>520</x:v>
      </x:c>
      <x:c r="Q52" t="s">
        <x:v>636</x:v>
      </x:c>
      <x:c r="R52" t="s">
        <x:v>522</x:v>
      </x:c>
      <x:c r="S52">
        <x:v>9000</x:v>
      </x:c>
      <x:c r="T52" t="s">
        <x:v>458</x:v>
      </x:c>
      <x:c r="U52">
        <x:v>163.44</x:v>
      </x:c>
      <x:c r="V52">
        <x:v>0.01</x:v>
      </x:c>
      <x:c r="W52">
        <x:v>674.25</x:v>
      </x:c>
    </x:row>
    <x:row r="53" spans="1:23">
      <x:c r="A53" t="s">
        <x:v>490</x:v>
      </x:c>
      <x:c r="B53" t="s">
        <x:v>698</x:v>
      </x:c>
      <x:c r="C53" t="s">
        <x:v>513</x:v>
      </x:c>
      <x:c r="D53" t="s">
        <x:v>514</x:v>
      </x:c>
      <x:c r="E53" t="s">
        <x:v>629</x:v>
      </x:c>
      <x:c r="F53" t="s">
        <x:v>504</x:v>
      </x:c>
      <x:c r="G53" t="s">
        <x:v>699</x:v>
      </x:c>
      <x:c r="H53" t="s">
        <x:v>528</x:v>
      </x:c>
      <x:c r="I53" t="s">
        <x:v>173</x:v>
      </x:c>
      <x:c r="J53">
        <x:v>140019866</x:v>
      </x:c>
      <x:c r="K53" t="s">
        <x:v>173</x:v>
      </x:c>
      <x:c r="L53" t="s">
        <x:v>145</x:v>
      </x:c>
      <x:c r="M53" t="s">
        <x:v>525</x:v>
      </x:c>
      <x:c r="N53" t="s">
        <x:v>630</x:v>
      </x:c>
      <x:c r="O53">
        <x:v>5000</x:v>
      </x:c>
      <x:c r="P53" t="s">
        <x:v>520</x:v>
      </x:c>
      <x:c r="Q53" t="s">
        <x:v>635</x:v>
      </x:c>
      <x:c r="R53" t="s">
        <x:v>522</x:v>
      </x:c>
      <x:c r="S53">
        <x:v>5000</x:v>
      </x:c>
      <x:c r="T53" t="s">
        <x:v>458</x:v>
      </x:c>
      <x:c r="U53">
        <x:v>56.35</x:v>
      </x:c>
      <x:c r="V53">
        <x:v>0.01</x:v>
      </x:c>
      <x:c r="W53">
        <x:v>280.08999999999997</x:v>
      </x:c>
    </x:row>
    <x:row r="54" spans="1:23">
      <x:c r="A54" t="s">
        <x:v>490</x:v>
      </x:c>
      <x:c r="B54" t="s">
        <x:v>698</x:v>
      </x:c>
      <x:c r="C54" t="s">
        <x:v>513</x:v>
      </x:c>
      <x:c r="D54" t="s">
        <x:v>514</x:v>
      </x:c>
      <x:c r="E54" t="s">
        <x:v>629</x:v>
      </x:c>
      <x:c r="F54" t="s">
        <x:v>504</x:v>
      </x:c>
      <x:c r="G54" t="s">
        <x:v>699</x:v>
      </x:c>
      <x:c r="H54" t="s">
        <x:v>528</x:v>
      </x:c>
      <x:c r="I54" t="s">
        <x:v>173</x:v>
      </x:c>
      <x:c r="J54">
        <x:v>140019905</x:v>
      </x:c>
      <x:c r="K54" t="s">
        <x:v>173</x:v>
      </x:c>
      <x:c r="L54" t="s">
        <x:v>145</x:v>
      </x:c>
      <x:c r="M54" t="s">
        <x:v>524</x:v>
      </x:c>
      <x:c r="N54" t="s">
        <x:v>630</x:v>
      </x:c>
      <x:c r="O54">
        <x:v>5000</x:v>
      </x:c>
      <x:c r="P54" t="s">
        <x:v>520</x:v>
      </x:c>
      <x:c r="Q54" t="s">
        <x:v>635</x:v>
      </x:c>
      <x:c r="R54" t="s">
        <x:v>522</x:v>
      </x:c>
      <x:c r="S54">
        <x:v>20000</x:v>
      </x:c>
      <x:c r="T54" t="s">
        <x:v>458</x:v>
      </x:c>
      <x:c r="U54">
        <x:v>225.4</x:v>
      </x:c>
      <x:c r="V54">
        <x:v>0.01</x:v>
      </x:c>
      <x:c r="W54">
        <x:v>1120.3699999999999</x:v>
      </x:c>
    </x:row>
    <x:row r="55" spans="1:23">
      <x:c r="A55" t="s">
        <x:v>490</x:v>
      </x:c>
      <x:c r="B55" t="s">
        <x:v>698</x:v>
      </x:c>
      <x:c r="C55" t="s">
        <x:v>513</x:v>
      </x:c>
      <x:c r="D55" t="s">
        <x:v>514</x:v>
      </x:c>
      <x:c r="E55" t="s">
        <x:v>629</x:v>
      </x:c>
      <x:c r="F55" t="s">
        <x:v>504</x:v>
      </x:c>
      <x:c r="G55" t="s">
        <x:v>699</x:v>
      </x:c>
      <x:c r="H55" t="s">
        <x:v>528</x:v>
      </x:c>
      <x:c r="I55" t="s">
        <x:v>173</x:v>
      </x:c>
      <x:c r="J55">
        <x:v>140020085</x:v>
      </x:c>
      <x:c r="K55" t="s">
        <x:v>173</x:v>
      </x:c>
      <x:c r="L55" t="s">
        <x:v>145</x:v>
      </x:c>
      <x:c r="M55" t="s">
        <x:v>569</x:v>
      </x:c>
      <x:c r="N55" t="s">
        <x:v>630</x:v>
      </x:c>
      <x:c r="O55">
        <x:v>5000</x:v>
      </x:c>
      <x:c r="P55" t="s">
        <x:v>520</x:v>
      </x:c>
      <x:c r="Q55" t="s">
        <x:v>635</x:v>
      </x:c>
      <x:c r="R55" t="s">
        <x:v>522</x:v>
      </x:c>
      <x:c r="S55">
        <x:v>5000</x:v>
      </x:c>
      <x:c r="T55" t="s">
        <x:v>458</x:v>
      </x:c>
      <x:c r="U55">
        <x:v>56.35</x:v>
      </x:c>
      <x:c r="V55">
        <x:v>0.01</x:v>
      </x:c>
      <x:c r="W55">
        <x:v>280.08999999999997</x:v>
      </x:c>
    </x:row>
    <x:row r="56" spans="1:23">
      <x:c r="A56" t="s">
        <x:v>490</x:v>
      </x:c>
      <x:c r="B56" t="s">
        <x:v>698</x:v>
      </x:c>
      <x:c r="C56" t="s">
        <x:v>513</x:v>
      </x:c>
      <x:c r="D56" t="s">
        <x:v>514</x:v>
      </x:c>
      <x:c r="E56" t="s">
        <x:v>629</x:v>
      </x:c>
      <x:c r="F56" t="s">
        <x:v>504</x:v>
      </x:c>
      <x:c r="G56" t="s">
        <x:v>699</x:v>
      </x:c>
      <x:c r="H56" t="s">
        <x:v>528</x:v>
      </x:c>
      <x:c r="I56" t="s">
        <x:v>173</x:v>
      </x:c>
      <x:c r="J56">
        <x:v>140019868</x:v>
      </x:c>
      <x:c r="K56" t="s">
        <x:v>173</x:v>
      </x:c>
      <x:c r="L56" t="s">
        <x:v>145</x:v>
      </x:c>
      <x:c r="M56" t="s">
        <x:v>550</x:v>
      </x:c>
      <x:c r="N56" t="s">
        <x:v>630</x:v>
      </x:c>
      <x:c r="O56">
        <x:v>5000</x:v>
      </x:c>
      <x:c r="P56" t="s">
        <x:v>520</x:v>
      </x:c>
      <x:c r="Q56" t="s">
        <x:v>635</x:v>
      </x:c>
      <x:c r="R56" t="s">
        <x:v>522</x:v>
      </x:c>
      <x:c r="S56">
        <x:v>10000</x:v>
      </x:c>
      <x:c r="T56" t="s">
        <x:v>458</x:v>
      </x:c>
      <x:c r="U56">
        <x:v>112.7</x:v>
      </x:c>
      <x:c r="V56">
        <x:v>0.01</x:v>
      </x:c>
      <x:c r="W56">
        <x:v>560.17999999999995</x:v>
      </x:c>
    </x:row>
    <x:row r="57" spans="1:23">
      <x:c r="A57" t="s">
        <x:v>490</x:v>
      </x:c>
      <x:c r="B57" t="s">
        <x:v>698</x:v>
      </x:c>
      <x:c r="C57" t="s">
        <x:v>513</x:v>
      </x:c>
      <x:c r="D57" t="s">
        <x:v>514</x:v>
      </x:c>
      <x:c r="E57" t="s">
        <x:v>629</x:v>
      </x:c>
      <x:c r="F57" t="s">
        <x:v>504</x:v>
      </x:c>
      <x:c r="G57" t="s">
        <x:v>699</x:v>
      </x:c>
      <x:c r="H57" t="s">
        <x:v>528</x:v>
      </x:c>
      <x:c r="I57" t="s">
        <x:v>173</x:v>
      </x:c>
      <x:c r="J57">
        <x:v>140019869</x:v>
      </x:c>
      <x:c r="K57" t="s">
        <x:v>173</x:v>
      </x:c>
      <x:c r="L57" t="s">
        <x:v>145</x:v>
      </x:c>
      <x:c r="M57" t="s">
        <x:v>537</x:v>
      </x:c>
      <x:c r="N57" t="s">
        <x:v>630</x:v>
      </x:c>
      <x:c r="O57">
        <x:v>5000</x:v>
      </x:c>
      <x:c r="P57" t="s">
        <x:v>520</x:v>
      </x:c>
      <x:c r="Q57" t="s">
        <x:v>635</x:v>
      </x:c>
      <x:c r="R57" t="s">
        <x:v>522</x:v>
      </x:c>
      <x:c r="S57">
        <x:v>15000</x:v>
      </x:c>
      <x:c r="T57" t="s">
        <x:v>458</x:v>
      </x:c>
      <x:c r="U57">
        <x:v>169.05</x:v>
      </x:c>
      <x:c r="V57">
        <x:v>0.01</x:v>
      </x:c>
      <x:c r="W57">
        <x:v>840.28</x:v>
      </x:c>
    </x:row>
    <x:row r="58" spans="1:23">
      <x:c r="A58" t="s">
        <x:v>490</x:v>
      </x:c>
      <x:c r="B58" t="s">
        <x:v>698</x:v>
      </x:c>
      <x:c r="C58" t="s">
        <x:v>513</x:v>
      </x:c>
      <x:c r="D58" t="s">
        <x:v>514</x:v>
      </x:c>
      <x:c r="E58" t="s">
        <x:v>629</x:v>
      </x:c>
      <x:c r="F58" t="s">
        <x:v>504</x:v>
      </x:c>
      <x:c r="G58" t="s">
        <x:v>699</x:v>
      </x:c>
      <x:c r="H58" t="s">
        <x:v>528</x:v>
      </x:c>
      <x:c r="I58" t="s">
        <x:v>173</x:v>
      </x:c>
      <x:c r="J58">
        <x:v>140020083</x:v>
      </x:c>
      <x:c r="K58" t="s">
        <x:v>173</x:v>
      </x:c>
      <x:c r="L58" t="s">
        <x:v>145</x:v>
      </x:c>
      <x:c r="M58" t="s">
        <x:v>560</x:v>
      </x:c>
      <x:c r="N58" t="s">
        <x:v>630</x:v>
      </x:c>
      <x:c r="O58">
        <x:v>5000</x:v>
      </x:c>
      <x:c r="P58" t="s">
        <x:v>520</x:v>
      </x:c>
      <x:c r="Q58" t="s">
        <x:v>635</x:v>
      </x:c>
      <x:c r="R58" t="s">
        <x:v>522</x:v>
      </x:c>
      <x:c r="S58">
        <x:v>10000</x:v>
      </x:c>
      <x:c r="T58" t="s">
        <x:v>458</x:v>
      </x:c>
      <x:c r="U58">
        <x:v>112.7</x:v>
      </x:c>
      <x:c r="V58">
        <x:v>0.01</x:v>
      </x:c>
      <x:c r="W58">
        <x:v>560.17999999999995</x:v>
      </x:c>
    </x:row>
    <x:row r="59" spans="1:23">
      <x:c r="A59" t="s">
        <x:v>490</x:v>
      </x:c>
      <x:c r="B59" t="s">
        <x:v>698</x:v>
      </x:c>
      <x:c r="C59" t="s">
        <x:v>513</x:v>
      </x:c>
      <x:c r="D59" t="s">
        <x:v>514</x:v>
      </x:c>
      <x:c r="E59" t="s">
        <x:v>629</x:v>
      </x:c>
      <x:c r="F59" t="s">
        <x:v>504</x:v>
      </x:c>
      <x:c r="G59" t="s">
        <x:v>699</x:v>
      </x:c>
      <x:c r="H59" t="s">
        <x:v>528</x:v>
      </x:c>
      <x:c r="I59" t="s">
        <x:v>173</x:v>
      </x:c>
      <x:c r="J59">
        <x:v>140019904</x:v>
      </x:c>
      <x:c r="K59" t="s">
        <x:v>173</x:v>
      </x:c>
      <x:c r="L59" t="s">
        <x:v>145</x:v>
      </x:c>
      <x:c r="M59" t="s">
        <x:v>518</x:v>
      </x:c>
      <x:c r="N59" t="s">
        <x:v>630</x:v>
      </x:c>
      <x:c r="O59">
        <x:v>5000</x:v>
      </x:c>
      <x:c r="P59" t="s">
        <x:v>520</x:v>
      </x:c>
      <x:c r="Q59" t="s">
        <x:v>635</x:v>
      </x:c>
      <x:c r="R59" t="s">
        <x:v>522</x:v>
      </x:c>
      <x:c r="S59">
        <x:v>45000</x:v>
      </x:c>
      <x:c r="T59" t="s">
        <x:v>458</x:v>
      </x:c>
      <x:c r="U59">
        <x:v>507.15</x:v>
      </x:c>
      <x:c r="V59">
        <x:v>0.01</x:v>
      </x:c>
      <x:c r="W59">
        <x:v>2520.83</x:v>
      </x:c>
    </x:row>
    <x:row r="60" spans="1:23">
      <x:c r="A60" t="s">
        <x:v>490</x:v>
      </x:c>
      <x:c r="B60" t="s">
        <x:v>698</x:v>
      </x:c>
      <x:c r="C60" t="s">
        <x:v>513</x:v>
      </x:c>
      <x:c r="D60" t="s">
        <x:v>514</x:v>
      </x:c>
      <x:c r="E60" t="s">
        <x:v>629</x:v>
      </x:c>
      <x:c r="F60" t="s">
        <x:v>504</x:v>
      </x:c>
      <x:c r="G60" t="s">
        <x:v>699</x:v>
      </x:c>
      <x:c r="H60" t="s">
        <x:v>528</x:v>
      </x:c>
      <x:c r="I60" t="s">
        <x:v>173</x:v>
      </x:c>
      <x:c r="J60">
        <x:v>140015183</x:v>
      </x:c>
      <x:c r="K60" t="s">
        <x:v>173</x:v>
      </x:c>
      <x:c r="L60" t="s">
        <x:v>143</x:v>
      </x:c>
      <x:c r="M60" t="s">
        <x:v>518</x:v>
      </x:c>
      <x:c r="N60" t="s">
        <x:v>630</x:v>
      </x:c>
      <x:c r="O60">
        <x:v>8000</x:v>
      </x:c>
      <x:c r="P60" t="s">
        <x:v>520</x:v>
      </x:c>
      <x:c r="Q60" t="s">
        <x:v>632</x:v>
      </x:c>
      <x:c r="R60" t="s">
        <x:v>522</x:v>
      </x:c>
      <x:c r="S60">
        <x:v>72000</x:v>
      </x:c>
      <x:c r="T60" t="s">
        <x:v>458</x:v>
      </x:c>
      <x:c r="U60">
        <x:v>360.72</x:v>
      </x:c>
      <x:c r="V60">
        <x:v>0.01</x:v>
      </x:c>
      <x:c r="W60">
        <x:v>2915.65</x:v>
      </x:c>
    </x:row>
    <x:row r="61" spans="1:23">
      <x:c r="A61" t="s">
        <x:v>490</x:v>
      </x:c>
      <x:c r="B61" t="s">
        <x:v>698</x:v>
      </x:c>
      <x:c r="C61" t="s">
        <x:v>513</x:v>
      </x:c>
      <x:c r="D61" t="s">
        <x:v>514</x:v>
      </x:c>
      <x:c r="E61" t="s">
        <x:v>629</x:v>
      </x:c>
      <x:c r="F61" t="s">
        <x:v>504</x:v>
      </x:c>
      <x:c r="G61" t="s">
        <x:v>699</x:v>
      </x:c>
      <x:c r="H61" t="s">
        <x:v>528</x:v>
      </x:c>
      <x:c r="I61" t="s">
        <x:v>173</x:v>
      </x:c>
      <x:c r="J61">
        <x:v>140019863</x:v>
      </x:c>
      <x:c r="K61" t="s">
        <x:v>173</x:v>
      </x:c>
      <x:c r="L61" t="s">
        <x:v>142</x:v>
      </x:c>
      <x:c r="M61" t="s">
        <x:v>524</x:v>
      </x:c>
      <x:c r="N61" t="s">
        <x:v>630</x:v>
      </x:c>
      <x:c r="O61">
        <x:v>3000</x:v>
      </x:c>
      <x:c r="P61" t="s">
        <x:v>520</x:v>
      </x:c>
      <x:c r="Q61" t="s">
        <x:v>636</x:v>
      </x:c>
      <x:c r="R61" t="s">
        <x:v>522</x:v>
      </x:c>
      <x:c r="S61">
        <x:v>6000</x:v>
      </x:c>
      <x:c r="T61" t="s">
        <x:v>458</x:v>
      </x:c>
      <x:c r="U61">
        <x:v>108.96</x:v>
      </x:c>
      <x:c r="V61">
        <x:v>0.01</x:v>
      </x:c>
      <x:c r="W61">
        <x:v>449.5</x:v>
      </x:c>
    </x:row>
    <x:row r="62" spans="1:23">
      <x:c r="A62" t="s">
        <x:v>490</x:v>
      </x:c>
      <x:c r="B62" t="s">
        <x:v>698</x:v>
      </x:c>
      <x:c r="C62" t="s">
        <x:v>513</x:v>
      </x:c>
      <x:c r="D62" t="s">
        <x:v>514</x:v>
      </x:c>
      <x:c r="E62" t="s">
        <x:v>629</x:v>
      </x:c>
      <x:c r="F62" t="s">
        <x:v>504</x:v>
      </x:c>
      <x:c r="G62" t="s">
        <x:v>699</x:v>
      </x:c>
      <x:c r="H62" t="s">
        <x:v>528</x:v>
      </x:c>
      <x:c r="I62" t="s">
        <x:v>173</x:v>
      </x:c>
      <x:c r="J62">
        <x:v>140020092</x:v>
      </x:c>
      <x:c r="K62" t="s">
        <x:v>173</x:v>
      </x:c>
      <x:c r="L62" t="s">
        <x:v>142</x:v>
      </x:c>
      <x:c r="M62" t="s">
        <x:v>569</x:v>
      </x:c>
      <x:c r="N62" t="s">
        <x:v>630</x:v>
      </x:c>
      <x:c r="O62">
        <x:v>3000</x:v>
      </x:c>
      <x:c r="P62" t="s">
        <x:v>520</x:v>
      </x:c>
      <x:c r="Q62" t="s">
        <x:v>636</x:v>
      </x:c>
      <x:c r="R62" t="s">
        <x:v>522</x:v>
      </x:c>
      <x:c r="S62">
        <x:v>3000</x:v>
      </x:c>
      <x:c r="T62" t="s">
        <x:v>458</x:v>
      </x:c>
      <x:c r="U62">
        <x:v>54.48</x:v>
      </x:c>
      <x:c r="V62">
        <x:v>0.01</x:v>
      </x:c>
      <x:c r="W62">
        <x:v>224.75</x:v>
      </x:c>
    </x:row>
    <x:row r="63" spans="1:23">
      <x:c r="A63" t="s">
        <x:v>490</x:v>
      </x:c>
      <x:c r="B63" t="s">
        <x:v>698</x:v>
      </x:c>
      <x:c r="C63" t="s">
        <x:v>513</x:v>
      </x:c>
      <x:c r="D63" t="s">
        <x:v>514</x:v>
      </x:c>
      <x:c r="E63" t="s">
        <x:v>629</x:v>
      </x:c>
      <x:c r="F63" t="s">
        <x:v>504</x:v>
      </x:c>
      <x:c r="G63" t="s">
        <x:v>699</x:v>
      </x:c>
      <x:c r="H63" t="s">
        <x:v>528</x:v>
      </x:c>
      <x:c r="I63" t="s">
        <x:v>173</x:v>
      </x:c>
      <x:c r="J63">
        <x:v>140020091</x:v>
      </x:c>
      <x:c r="K63" t="s">
        <x:v>173</x:v>
      </x:c>
      <x:c r="L63" t="s">
        <x:v>142</x:v>
      </x:c>
      <x:c r="M63" t="s">
        <x:v>550</x:v>
      </x:c>
      <x:c r="N63" t="s">
        <x:v>630</x:v>
      </x:c>
      <x:c r="O63">
        <x:v>3000</x:v>
      </x:c>
      <x:c r="P63" t="s">
        <x:v>520</x:v>
      </x:c>
      <x:c r="Q63" t="s">
        <x:v>636</x:v>
      </x:c>
      <x:c r="R63" t="s">
        <x:v>522</x:v>
      </x:c>
      <x:c r="S63">
        <x:v>6000</x:v>
      </x:c>
      <x:c r="T63" t="s">
        <x:v>458</x:v>
      </x:c>
      <x:c r="U63">
        <x:v>108.96</x:v>
      </x:c>
      <x:c r="V63">
        <x:v>0.01</x:v>
      </x:c>
      <x:c r="W63">
        <x:v>449.5</x:v>
      </x:c>
    </x:row>
    <x:row r="64" spans="1:23">
      <x:c r="A64" t="s">
        <x:v>490</x:v>
      </x:c>
      <x:c r="B64" t="s">
        <x:v>698</x:v>
      </x:c>
      <x:c r="C64" t="s">
        <x:v>513</x:v>
      </x:c>
      <x:c r="D64" t="s">
        <x:v>514</x:v>
      </x:c>
      <x:c r="E64" t="s">
        <x:v>629</x:v>
      </x:c>
      <x:c r="F64" t="s">
        <x:v>504</x:v>
      </x:c>
      <x:c r="G64" t="s">
        <x:v>699</x:v>
      </x:c>
      <x:c r="H64" t="s">
        <x:v>528</x:v>
      </x:c>
      <x:c r="I64" t="s">
        <x:v>173</x:v>
      </x:c>
      <x:c r="J64">
        <x:v>140019864</x:v>
      </x:c>
      <x:c r="K64" t="s">
        <x:v>173</x:v>
      </x:c>
      <x:c r="L64" t="s">
        <x:v>142</x:v>
      </x:c>
      <x:c r="M64" t="s">
        <x:v>537</x:v>
      </x:c>
      <x:c r="N64" t="s">
        <x:v>630</x:v>
      </x:c>
      <x:c r="O64">
        <x:v>3000</x:v>
      </x:c>
      <x:c r="P64" t="s">
        <x:v>520</x:v>
      </x:c>
      <x:c r="Q64" t="s">
        <x:v>636</x:v>
      </x:c>
      <x:c r="R64" t="s">
        <x:v>522</x:v>
      </x:c>
      <x:c r="S64">
        <x:v>3000</x:v>
      </x:c>
      <x:c r="T64" t="s">
        <x:v>458</x:v>
      </x:c>
      <x:c r="U64">
        <x:v>54.48</x:v>
      </x:c>
      <x:c r="V64">
        <x:v>0.01</x:v>
      </x:c>
      <x:c r="W64">
        <x:v>224.75</x:v>
      </x:c>
    </x:row>
    <x:row r="65" spans="1:23">
      <x:c r="A65" t="s">
        <x:v>490</x:v>
      </x:c>
      <x:c r="B65" t="s">
        <x:v>698</x:v>
      </x:c>
      <x:c r="C65" t="s">
        <x:v>513</x:v>
      </x:c>
      <x:c r="D65" t="s">
        <x:v>514</x:v>
      </x:c>
      <x:c r="E65" t="s">
        <x:v>629</x:v>
      </x:c>
      <x:c r="F65" t="s">
        <x:v>504</x:v>
      </x:c>
      <x:c r="G65" t="s">
        <x:v>699</x:v>
      </x:c>
      <x:c r="H65" t="s">
        <x:v>528</x:v>
      </x:c>
      <x:c r="I65" t="s">
        <x:v>173</x:v>
      </x:c>
      <x:c r="J65">
        <x:v>140019865</x:v>
      </x:c>
      <x:c r="K65" t="s">
        <x:v>173</x:v>
      </x:c>
      <x:c r="L65" t="s">
        <x:v>142</x:v>
      </x:c>
      <x:c r="M65" t="s">
        <x:v>518</x:v>
      </x:c>
      <x:c r="N65" t="s">
        <x:v>630</x:v>
      </x:c>
      <x:c r="O65">
        <x:v>3000</x:v>
      </x:c>
      <x:c r="P65" t="s">
        <x:v>520</x:v>
      </x:c>
      <x:c r="Q65" t="s">
        <x:v>636</x:v>
      </x:c>
      <x:c r="R65" t="s">
        <x:v>522</x:v>
      </x:c>
      <x:c r="S65">
        <x:v>3000</x:v>
      </x:c>
      <x:c r="T65" t="s">
        <x:v>458</x:v>
      </x:c>
      <x:c r="U65">
        <x:v>54.48</x:v>
      </x:c>
      <x:c r="V65">
        <x:v>0.01</x:v>
      </x:c>
      <x:c r="W65">
        <x:v>224.75</x:v>
      </x:c>
    </x:row>
    <x:row r="66" spans="1:23">
      <x:c r="A66" t="s">
        <x:v>490</x:v>
      </x:c>
      <x:c r="B66" t="s">
        <x:v>698</x:v>
      </x:c>
      <x:c r="C66" t="s">
        <x:v>513</x:v>
      </x:c>
      <x:c r="D66" t="s">
        <x:v>514</x:v>
      </x:c>
      <x:c r="E66" t="s">
        <x:v>629</x:v>
      </x:c>
      <x:c r="F66" t="s">
        <x:v>504</x:v>
      </x:c>
      <x:c r="G66" t="s">
        <x:v>699</x:v>
      </x:c>
      <x:c r="H66" t="s">
        <x:v>528</x:v>
      </x:c>
      <x:c r="I66" t="s">
        <x:v>173</x:v>
      </x:c>
      <x:c r="J66">
        <x:v>140019938</x:v>
      </x:c>
      <x:c r="K66" t="s">
        <x:v>173</x:v>
      </x:c>
      <x:c r="L66" t="s">
        <x:v>145</x:v>
      </x:c>
      <x:c r="M66" t="s">
        <x:v>526</x:v>
      </x:c>
      <x:c r="N66" t="s">
        <x:v>630</x:v>
      </x:c>
      <x:c r="O66">
        <x:v>5000</x:v>
      </x:c>
      <x:c r="P66" t="s">
        <x:v>520</x:v>
      </x:c>
      <x:c r="Q66" t="s">
        <x:v>635</x:v>
      </x:c>
      <x:c r="R66" t="s">
        <x:v>522</x:v>
      </x:c>
      <x:c r="S66">
        <x:v>13600</x:v>
      </x:c>
      <x:c r="T66" t="s">
        <x:v>458</x:v>
      </x:c>
      <x:c r="U66">
        <x:v>153.27000000000001</x:v>
      </x:c>
      <x:c r="V66">
        <x:v>0.01</x:v>
      </x:c>
      <x:c r="W66">
        <x:v>761.85</x:v>
      </x:c>
    </x:row>
    <x:row r="67" spans="1:23">
      <x:c r="A67" t="s">
        <x:v>490</x:v>
      </x:c>
      <x:c r="B67" t="s">
        <x:v>698</x:v>
      </x:c>
      <x:c r="C67" t="s">
        <x:v>513</x:v>
      </x:c>
      <x:c r="D67" t="s">
        <x:v>514</x:v>
      </x:c>
      <x:c r="E67" t="s">
        <x:v>629</x:v>
      </x:c>
      <x:c r="F67" t="s">
        <x:v>504</x:v>
      </x:c>
      <x:c r="G67" t="s">
        <x:v>699</x:v>
      </x:c>
      <x:c r="H67" t="s">
        <x:v>528</x:v>
      </x:c>
      <x:c r="I67" t="s">
        <x:v>173</x:v>
      </x:c>
      <x:c r="J67">
        <x:v>140019866</x:v>
      </x:c>
      <x:c r="K67" t="s">
        <x:v>173</x:v>
      </x:c>
      <x:c r="L67" t="s">
        <x:v>145</x:v>
      </x:c>
      <x:c r="M67" t="s">
        <x:v>525</x:v>
      </x:c>
      <x:c r="N67" t="s">
        <x:v>630</x:v>
      </x:c>
      <x:c r="O67">
        <x:v>5000</x:v>
      </x:c>
      <x:c r="P67" t="s">
        <x:v>520</x:v>
      </x:c>
      <x:c r="Q67" t="s">
        <x:v>635</x:v>
      </x:c>
      <x:c r="R67" t="s">
        <x:v>522</x:v>
      </x:c>
      <x:c r="S67">
        <x:v>10000</x:v>
      </x:c>
      <x:c r="T67" t="s">
        <x:v>458</x:v>
      </x:c>
      <x:c r="U67">
        <x:v>112.7</x:v>
      </x:c>
      <x:c r="V67">
        <x:v>0.01</x:v>
      </x:c>
      <x:c r="W67">
        <x:v>560.17999999999995</x:v>
      </x:c>
    </x:row>
    <x:row r="68" spans="1:23">
      <x:c r="A68" t="s">
        <x:v>490</x:v>
      </x:c>
      <x:c r="B68" t="s">
        <x:v>698</x:v>
      </x:c>
      <x:c r="C68" t="s">
        <x:v>513</x:v>
      </x:c>
      <x:c r="D68" t="s">
        <x:v>514</x:v>
      </x:c>
      <x:c r="E68" t="s">
        <x:v>629</x:v>
      </x:c>
      <x:c r="F68" t="s">
        <x:v>504</x:v>
      </x:c>
      <x:c r="G68" t="s">
        <x:v>699</x:v>
      </x:c>
      <x:c r="H68" t="s">
        <x:v>528</x:v>
      </x:c>
      <x:c r="I68" t="s">
        <x:v>173</x:v>
      </x:c>
      <x:c r="J68">
        <x:v>140019905</x:v>
      </x:c>
      <x:c r="K68" t="s">
        <x:v>173</x:v>
      </x:c>
      <x:c r="L68" t="s">
        <x:v>145</x:v>
      </x:c>
      <x:c r="M68" t="s">
        <x:v>524</x:v>
      </x:c>
      <x:c r="N68" t="s">
        <x:v>630</x:v>
      </x:c>
      <x:c r="O68">
        <x:v>5000</x:v>
      </x:c>
      <x:c r="P68" t="s">
        <x:v>520</x:v>
      </x:c>
      <x:c r="Q68" t="s">
        <x:v>635</x:v>
      </x:c>
      <x:c r="R68" t="s">
        <x:v>522</x:v>
      </x:c>
      <x:c r="S68">
        <x:v>10000</x:v>
      </x:c>
      <x:c r="T68" t="s">
        <x:v>458</x:v>
      </x:c>
      <x:c r="U68">
        <x:v>112.7</x:v>
      </x:c>
      <x:c r="V68">
        <x:v>0.01</x:v>
      </x:c>
      <x:c r="W68">
        <x:v>560.17999999999995</x:v>
      </x:c>
    </x:row>
    <x:row r="69" spans="1:23">
      <x:c r="A69" t="s">
        <x:v>490</x:v>
      </x:c>
      <x:c r="B69" t="s">
        <x:v>698</x:v>
      </x:c>
      <x:c r="C69" t="s">
        <x:v>513</x:v>
      </x:c>
      <x:c r="D69" t="s">
        <x:v>514</x:v>
      </x:c>
      <x:c r="E69" t="s">
        <x:v>629</x:v>
      </x:c>
      <x:c r="F69" t="s">
        <x:v>504</x:v>
      </x:c>
      <x:c r="G69" t="s">
        <x:v>699</x:v>
      </x:c>
      <x:c r="H69" t="s">
        <x:v>528</x:v>
      </x:c>
      <x:c r="I69" t="s">
        <x:v>173</x:v>
      </x:c>
      <x:c r="J69">
        <x:v>140020085</x:v>
      </x:c>
      <x:c r="K69" t="s">
        <x:v>173</x:v>
      </x:c>
      <x:c r="L69" t="s">
        <x:v>145</x:v>
      </x:c>
      <x:c r="M69" t="s">
        <x:v>569</x:v>
      </x:c>
      <x:c r="N69" t="s">
        <x:v>630</x:v>
      </x:c>
      <x:c r="O69">
        <x:v>5000</x:v>
      </x:c>
      <x:c r="P69" t="s">
        <x:v>520</x:v>
      </x:c>
      <x:c r="Q69" t="s">
        <x:v>635</x:v>
      </x:c>
      <x:c r="R69" t="s">
        <x:v>522</x:v>
      </x:c>
      <x:c r="S69">
        <x:v>5000</x:v>
      </x:c>
      <x:c r="T69" t="s">
        <x:v>458</x:v>
      </x:c>
      <x:c r="U69">
        <x:v>56.35</x:v>
      </x:c>
      <x:c r="V69">
        <x:v>0.01</x:v>
      </x:c>
      <x:c r="W69">
        <x:v>280.08999999999997</x:v>
      </x:c>
    </x:row>
    <x:row r="70" spans="1:23">
      <x:c r="A70" t="s">
        <x:v>490</x:v>
      </x:c>
      <x:c r="B70" t="s">
        <x:v>698</x:v>
      </x:c>
      <x:c r="C70" t="s">
        <x:v>513</x:v>
      </x:c>
      <x:c r="D70" t="s">
        <x:v>514</x:v>
      </x:c>
      <x:c r="E70" t="s">
        <x:v>629</x:v>
      </x:c>
      <x:c r="F70" t="s">
        <x:v>504</x:v>
      </x:c>
      <x:c r="G70" t="s">
        <x:v>699</x:v>
      </x:c>
      <x:c r="H70" t="s">
        <x:v>528</x:v>
      </x:c>
      <x:c r="I70" t="s">
        <x:v>173</x:v>
      </x:c>
      <x:c r="J70">
        <x:v>140019868</x:v>
      </x:c>
      <x:c r="K70" t="s">
        <x:v>173</x:v>
      </x:c>
      <x:c r="L70" t="s">
        <x:v>145</x:v>
      </x:c>
      <x:c r="M70" t="s">
        <x:v>550</x:v>
      </x:c>
      <x:c r="N70" t="s">
        <x:v>630</x:v>
      </x:c>
      <x:c r="O70">
        <x:v>5000</x:v>
      </x:c>
      <x:c r="P70" t="s">
        <x:v>520</x:v>
      </x:c>
      <x:c r="Q70" t="s">
        <x:v>635</x:v>
      </x:c>
      <x:c r="R70" t="s">
        <x:v>522</x:v>
      </x:c>
      <x:c r="S70">
        <x:v>5000</x:v>
      </x:c>
      <x:c r="T70" t="s">
        <x:v>458</x:v>
      </x:c>
      <x:c r="U70">
        <x:v>56.35</x:v>
      </x:c>
      <x:c r="V70">
        <x:v>0.01</x:v>
      </x:c>
      <x:c r="W70">
        <x:v>280.08999999999997</x:v>
      </x:c>
    </x:row>
    <x:row r="71" spans="1:23">
      <x:c r="A71" t="s">
        <x:v>490</x:v>
      </x:c>
      <x:c r="B71" t="s">
        <x:v>698</x:v>
      </x:c>
      <x:c r="C71" t="s">
        <x:v>513</x:v>
      </x:c>
      <x:c r="D71" t="s">
        <x:v>514</x:v>
      </x:c>
      <x:c r="E71" t="s">
        <x:v>629</x:v>
      </x:c>
      <x:c r="F71" t="s">
        <x:v>504</x:v>
      </x:c>
      <x:c r="G71" t="s">
        <x:v>699</x:v>
      </x:c>
      <x:c r="H71" t="s">
        <x:v>528</x:v>
      </x:c>
      <x:c r="I71" t="s">
        <x:v>173</x:v>
      </x:c>
      <x:c r="J71">
        <x:v>140019869</x:v>
      </x:c>
      <x:c r="K71" t="s">
        <x:v>173</x:v>
      </x:c>
      <x:c r="L71" t="s">
        <x:v>145</x:v>
      </x:c>
      <x:c r="M71" t="s">
        <x:v>537</x:v>
      </x:c>
      <x:c r="N71" t="s">
        <x:v>630</x:v>
      </x:c>
      <x:c r="O71">
        <x:v>5000</x:v>
      </x:c>
      <x:c r="P71" t="s">
        <x:v>520</x:v>
      </x:c>
      <x:c r="Q71" t="s">
        <x:v>635</x:v>
      </x:c>
      <x:c r="R71" t="s">
        <x:v>522</x:v>
      </x:c>
      <x:c r="S71">
        <x:v>10000</x:v>
      </x:c>
      <x:c r="T71" t="s">
        <x:v>458</x:v>
      </x:c>
      <x:c r="U71">
        <x:v>112.7</x:v>
      </x:c>
      <x:c r="V71">
        <x:v>0.01</x:v>
      </x:c>
      <x:c r="W71">
        <x:v>560.17999999999995</x:v>
      </x:c>
    </x:row>
    <x:row r="72" spans="1:23">
      <x:c r="A72" t="s">
        <x:v>490</x:v>
      </x:c>
      <x:c r="B72" t="s">
        <x:v>698</x:v>
      </x:c>
      <x:c r="C72" t="s">
        <x:v>513</x:v>
      </x:c>
      <x:c r="D72" t="s">
        <x:v>514</x:v>
      </x:c>
      <x:c r="E72" t="s">
        <x:v>629</x:v>
      </x:c>
      <x:c r="F72" t="s">
        <x:v>504</x:v>
      </x:c>
      <x:c r="G72" t="s">
        <x:v>699</x:v>
      </x:c>
      <x:c r="H72" t="s">
        <x:v>528</x:v>
      </x:c>
      <x:c r="I72" t="s">
        <x:v>173</x:v>
      </x:c>
      <x:c r="J72">
        <x:v>140019867</x:v>
      </x:c>
      <x:c r="K72" t="s">
        <x:v>173</x:v>
      </x:c>
      <x:c r="L72" t="s">
        <x:v>145</x:v>
      </x:c>
      <x:c r="M72" t="s">
        <x:v>533</x:v>
      </x:c>
      <x:c r="N72" t="s">
        <x:v>630</x:v>
      </x:c>
      <x:c r="O72">
        <x:v>5000</x:v>
      </x:c>
      <x:c r="P72" t="s">
        <x:v>520</x:v>
      </x:c>
      <x:c r="Q72" t="s">
        <x:v>635</x:v>
      </x:c>
      <x:c r="R72" t="s">
        <x:v>522</x:v>
      </x:c>
      <x:c r="S72">
        <x:v>5000</x:v>
      </x:c>
      <x:c r="T72" t="s">
        <x:v>458</x:v>
      </x:c>
      <x:c r="U72">
        <x:v>56.35</x:v>
      </x:c>
      <x:c r="V72">
        <x:v>0.01</x:v>
      </x:c>
      <x:c r="W72">
        <x:v>280.08999999999997</x:v>
      </x:c>
    </x:row>
    <x:row r="73" spans="1:23">
      <x:c r="A73" t="s">
        <x:v>490</x:v>
      </x:c>
      <x:c r="B73" t="s">
        <x:v>698</x:v>
      </x:c>
      <x:c r="C73" t="s">
        <x:v>513</x:v>
      </x:c>
      <x:c r="D73" t="s">
        <x:v>514</x:v>
      </x:c>
      <x:c r="E73" t="s">
        <x:v>629</x:v>
      </x:c>
      <x:c r="F73" t="s">
        <x:v>504</x:v>
      </x:c>
      <x:c r="G73" t="s">
        <x:v>699</x:v>
      </x:c>
      <x:c r="H73" t="s">
        <x:v>528</x:v>
      </x:c>
      <x:c r="I73" t="s">
        <x:v>173</x:v>
      </x:c>
      <x:c r="J73">
        <x:v>140020082</x:v>
      </x:c>
      <x:c r="K73" t="s">
        <x:v>173</x:v>
      </x:c>
      <x:c r="L73" t="s">
        <x:v>145</x:v>
      </x:c>
      <x:c r="M73" t="s">
        <x:v>575</x:v>
      </x:c>
      <x:c r="N73" t="s">
        <x:v>630</x:v>
      </x:c>
      <x:c r="O73">
        <x:v>5000</x:v>
      </x:c>
      <x:c r="P73" t="s">
        <x:v>520</x:v>
      </x:c>
      <x:c r="Q73" t="s">
        <x:v>635</x:v>
      </x:c>
      <x:c r="R73" t="s">
        <x:v>522</x:v>
      </x:c>
      <x:c r="S73">
        <x:v>5000</x:v>
      </x:c>
      <x:c r="T73" t="s">
        <x:v>458</x:v>
      </x:c>
      <x:c r="U73">
        <x:v>56.35</x:v>
      </x:c>
      <x:c r="V73">
        <x:v>0.01</x:v>
      </x:c>
      <x:c r="W73">
        <x:v>280.08999999999997</x:v>
      </x:c>
    </x:row>
    <x:row r="74" spans="1:23">
      <x:c r="A74" t="s">
        <x:v>490</x:v>
      </x:c>
      <x:c r="B74" t="s">
        <x:v>698</x:v>
      </x:c>
      <x:c r="C74" t="s">
        <x:v>513</x:v>
      </x:c>
      <x:c r="D74" t="s">
        <x:v>514</x:v>
      </x:c>
      <x:c r="E74" t="s">
        <x:v>629</x:v>
      </x:c>
      <x:c r="F74" t="s">
        <x:v>504</x:v>
      </x:c>
      <x:c r="G74" t="s">
        <x:v>699</x:v>
      </x:c>
      <x:c r="H74" t="s">
        <x:v>528</x:v>
      </x:c>
      <x:c r="I74" t="s">
        <x:v>173</x:v>
      </x:c>
      <x:c r="J74">
        <x:v>140019904</x:v>
      </x:c>
      <x:c r="K74" t="s">
        <x:v>173</x:v>
      </x:c>
      <x:c r="L74" t="s">
        <x:v>145</x:v>
      </x:c>
      <x:c r="M74" t="s">
        <x:v>518</x:v>
      </x:c>
      <x:c r="N74" t="s">
        <x:v>630</x:v>
      </x:c>
      <x:c r="O74">
        <x:v>5000</x:v>
      </x:c>
      <x:c r="P74" t="s">
        <x:v>520</x:v>
      </x:c>
      <x:c r="Q74" t="s">
        <x:v>635</x:v>
      </x:c>
      <x:c r="R74" t="s">
        <x:v>522</x:v>
      </x:c>
      <x:c r="S74">
        <x:v>9700</x:v>
      </x:c>
      <x:c r="T74" t="s">
        <x:v>458</x:v>
      </x:c>
      <x:c r="U74">
        <x:v>109.32</x:v>
      </x:c>
      <x:c r="V74">
        <x:v>0.01</x:v>
      </x:c>
      <x:c r="W74">
        <x:v>543.38</x:v>
      </x:c>
    </x:row>
    <x:row r="75" spans="1:23">
      <x:c r="A75" t="s">
        <x:v>490</x:v>
      </x:c>
      <x:c r="B75" t="s">
        <x:v>698</x:v>
      </x:c>
      <x:c r="C75" t="s">
        <x:v>513</x:v>
      </x:c>
      <x:c r="D75" t="s">
        <x:v>514</x:v>
      </x:c>
      <x:c r="E75" t="s">
        <x:v>629</x:v>
      </x:c>
      <x:c r="F75" t="s">
        <x:v>504</x:v>
      </x:c>
      <x:c r="G75" t="s">
        <x:v>699</x:v>
      </x:c>
      <x:c r="H75" t="s">
        <x:v>528</x:v>
      </x:c>
      <x:c r="I75" t="s">
        <x:v>173</x:v>
      </x:c>
      <x:c r="J75">
        <x:v>140018237</x:v>
      </x:c>
      <x:c r="K75" t="s">
        <x:v>173</x:v>
      </x:c>
      <x:c r="L75" t="s">
        <x:v>165</x:v>
      </x:c>
      <x:c r="M75" t="s">
        <x:v>526</x:v>
      </x:c>
      <x:c r="N75" t="s">
        <x:v>630</x:v>
      </x:c>
      <x:c r="O75">
        <x:v>7000</x:v>
      </x:c>
      <x:c r="P75" t="s">
        <x:v>520</x:v>
      </x:c>
      <x:c r="Q75" t="s">
        <x:v>634</x:v>
      </x:c>
      <x:c r="R75" t="s">
        <x:v>522</x:v>
      </x:c>
      <x:c r="S75">
        <x:v>7000</x:v>
      </x:c>
      <x:c r="T75" t="s">
        <x:v>458</x:v>
      </x:c>
      <x:c r="U75">
        <x:v>53.83</x:v>
      </x:c>
      <x:c r="V75">
        <x:v>0.01</x:v>
      </x:c>
      <x:c r="W75">
        <x:v>344.88</x:v>
      </x:c>
    </x:row>
    <x:row r="76" spans="1:23">
      <x:c r="A76" t="s">
        <x:v>490</x:v>
      </x:c>
      <x:c r="B76" t="s">
        <x:v>698</x:v>
      </x:c>
      <x:c r="C76" t="s">
        <x:v>513</x:v>
      </x:c>
      <x:c r="D76" t="s">
        <x:v>514</x:v>
      </x:c>
      <x:c r="E76" t="s">
        <x:v>629</x:v>
      </x:c>
      <x:c r="F76" t="s">
        <x:v>504</x:v>
      </x:c>
      <x:c r="G76" t="s">
        <x:v>699</x:v>
      </x:c>
      <x:c r="H76" t="s">
        <x:v>528</x:v>
      </x:c>
      <x:c r="I76" t="s">
        <x:v>173</x:v>
      </x:c>
      <x:c r="J76">
        <x:v>140018229</x:v>
      </x:c>
      <x:c r="K76" t="s">
        <x:v>173</x:v>
      </x:c>
      <x:c r="L76" t="s">
        <x:v>165</x:v>
      </x:c>
      <x:c r="M76" t="s">
        <x:v>525</x:v>
      </x:c>
      <x:c r="N76" t="s">
        <x:v>630</x:v>
      </x:c>
      <x:c r="O76">
        <x:v>7000</x:v>
      </x:c>
      <x:c r="P76" t="s">
        <x:v>520</x:v>
      </x:c>
      <x:c r="Q76" t="s">
        <x:v>634</x:v>
      </x:c>
      <x:c r="R76" t="s">
        <x:v>522</x:v>
      </x:c>
      <x:c r="S76">
        <x:v>14000</x:v>
      </x:c>
      <x:c r="T76" t="s">
        <x:v>458</x:v>
      </x:c>
      <x:c r="U76">
        <x:v>107.66</x:v>
      </x:c>
      <x:c r="V76">
        <x:v>0.01</x:v>
      </x:c>
      <x:c r="W76">
        <x:v>689.77</x:v>
      </x:c>
    </x:row>
    <x:row r="77" spans="1:23">
      <x:c r="A77" t="s">
        <x:v>490</x:v>
      </x:c>
      <x:c r="B77" t="s">
        <x:v>698</x:v>
      </x:c>
      <x:c r="C77" t="s">
        <x:v>513</x:v>
      </x:c>
      <x:c r="D77" t="s">
        <x:v>514</x:v>
      </x:c>
      <x:c r="E77" t="s">
        <x:v>629</x:v>
      </x:c>
      <x:c r="F77" t="s">
        <x:v>504</x:v>
      </x:c>
      <x:c r="G77" t="s">
        <x:v>699</x:v>
      </x:c>
      <x:c r="H77" t="s">
        <x:v>528</x:v>
      </x:c>
      <x:c r="I77" t="s">
        <x:v>173</x:v>
      </x:c>
      <x:c r="J77">
        <x:v>140018230</x:v>
      </x:c>
      <x:c r="K77" t="s">
        <x:v>173</x:v>
      </x:c>
      <x:c r="L77" t="s">
        <x:v>165</x:v>
      </x:c>
      <x:c r="M77" t="s">
        <x:v>524</x:v>
      </x:c>
      <x:c r="N77" t="s">
        <x:v>630</x:v>
      </x:c>
      <x:c r="O77">
        <x:v>7000</x:v>
      </x:c>
      <x:c r="P77" t="s">
        <x:v>520</x:v>
      </x:c>
      <x:c r="Q77" t="s">
        <x:v>634</x:v>
      </x:c>
      <x:c r="R77" t="s">
        <x:v>522</x:v>
      </x:c>
      <x:c r="S77">
        <x:v>21000</x:v>
      </x:c>
      <x:c r="T77" t="s">
        <x:v>458</x:v>
      </x:c>
      <x:c r="U77">
        <x:v>161.49</x:v>
      </x:c>
      <x:c r="V77">
        <x:v>0.01</x:v>
      </x:c>
      <x:c r="W77">
        <x:v>1034.6500000000001</x:v>
      </x:c>
    </x:row>
    <x:row r="78" spans="1:23">
      <x:c r="A78" t="s">
        <x:v>490</x:v>
      </x:c>
      <x:c r="B78" t="s">
        <x:v>698</x:v>
      </x:c>
      <x:c r="C78" t="s">
        <x:v>513</x:v>
      </x:c>
      <x:c r="D78" t="s">
        <x:v>514</x:v>
      </x:c>
      <x:c r="E78" t="s">
        <x:v>629</x:v>
      </x:c>
      <x:c r="F78" t="s">
        <x:v>504</x:v>
      </x:c>
      <x:c r="G78" t="s">
        <x:v>699</x:v>
      </x:c>
      <x:c r="H78" t="s">
        <x:v>528</x:v>
      </x:c>
      <x:c r="I78" t="s">
        <x:v>173</x:v>
      </x:c>
      <x:c r="J78">
        <x:v>140018232</x:v>
      </x:c>
      <x:c r="K78" t="s">
        <x:v>173</x:v>
      </x:c>
      <x:c r="L78" t="s">
        <x:v>165</x:v>
      </x:c>
      <x:c r="M78" t="s">
        <x:v>550</x:v>
      </x:c>
      <x:c r="N78" t="s">
        <x:v>630</x:v>
      </x:c>
      <x:c r="O78">
        <x:v>7000</x:v>
      </x:c>
      <x:c r="P78" t="s">
        <x:v>520</x:v>
      </x:c>
      <x:c r="Q78" t="s">
        <x:v>634</x:v>
      </x:c>
      <x:c r="R78" t="s">
        <x:v>522</x:v>
      </x:c>
      <x:c r="S78">
        <x:v>4300</x:v>
      </x:c>
      <x:c r="T78" t="s">
        <x:v>458</x:v>
      </x:c>
      <x:c r="U78">
        <x:v>33.07</x:v>
      </x:c>
      <x:c r="V78">
        <x:v>0.01</x:v>
      </x:c>
      <x:c r="W78">
        <x:v>211.86</x:v>
      </x:c>
    </x:row>
    <x:row r="79" spans="1:23">
      <x:c r="A79" t="s">
        <x:v>490</x:v>
      </x:c>
      <x:c r="B79" t="s">
        <x:v>698</x:v>
      </x:c>
      <x:c r="C79" t="s">
        <x:v>513</x:v>
      </x:c>
      <x:c r="D79" t="s">
        <x:v>514</x:v>
      </x:c>
      <x:c r="E79" t="s">
        <x:v>629</x:v>
      </x:c>
      <x:c r="F79" t="s">
        <x:v>504</x:v>
      </x:c>
      <x:c r="G79" t="s">
        <x:v>699</x:v>
      </x:c>
      <x:c r="H79" t="s">
        <x:v>528</x:v>
      </x:c>
      <x:c r="I79" t="s">
        <x:v>173</x:v>
      </x:c>
      <x:c r="J79">
        <x:v>140018233</x:v>
      </x:c>
      <x:c r="K79" t="s">
        <x:v>173</x:v>
      </x:c>
      <x:c r="L79" t="s">
        <x:v>165</x:v>
      </x:c>
      <x:c r="M79" t="s">
        <x:v>537</x:v>
      </x:c>
      <x:c r="N79" t="s">
        <x:v>630</x:v>
      </x:c>
      <x:c r="O79">
        <x:v>7000</x:v>
      </x:c>
      <x:c r="P79" t="s">
        <x:v>520</x:v>
      </x:c>
      <x:c r="Q79" t="s">
        <x:v>634</x:v>
      </x:c>
      <x:c r="R79" t="s">
        <x:v>522</x:v>
      </x:c>
      <x:c r="S79">
        <x:v>7000</x:v>
      </x:c>
      <x:c r="T79" t="s">
        <x:v>458</x:v>
      </x:c>
      <x:c r="U79">
        <x:v>53.83</x:v>
      </x:c>
      <x:c r="V79">
        <x:v>0.01</x:v>
      </x:c>
      <x:c r="W79">
        <x:v>344.88</x:v>
      </x:c>
    </x:row>
    <x:row r="80" spans="1:23">
      <x:c r="A80" t="s">
        <x:v>490</x:v>
      </x:c>
      <x:c r="B80" t="s">
        <x:v>698</x:v>
      </x:c>
      <x:c r="C80" t="s">
        <x:v>513</x:v>
      </x:c>
      <x:c r="D80" t="s">
        <x:v>514</x:v>
      </x:c>
      <x:c r="E80" t="s">
        <x:v>629</x:v>
      </x:c>
      <x:c r="F80" t="s">
        <x:v>504</x:v>
      </x:c>
      <x:c r="G80" t="s">
        <x:v>699</x:v>
      </x:c>
      <x:c r="H80" t="s">
        <x:v>528</x:v>
      </x:c>
      <x:c r="I80" t="s">
        <x:v>173</x:v>
      </x:c>
      <x:c r="J80">
        <x:v>140018236</x:v>
      </x:c>
      <x:c r="K80" t="s">
        <x:v>173</x:v>
      </x:c>
      <x:c r="L80" t="s">
        <x:v>165</x:v>
      </x:c>
      <x:c r="M80" t="s">
        <x:v>575</x:v>
      </x:c>
      <x:c r="N80" t="s">
        <x:v>630</x:v>
      </x:c>
      <x:c r="O80">
        <x:v>7000</x:v>
      </x:c>
      <x:c r="P80" t="s">
        <x:v>520</x:v>
      </x:c>
      <x:c r="Q80" t="s">
        <x:v>634</x:v>
      </x:c>
      <x:c r="R80" t="s">
        <x:v>522</x:v>
      </x:c>
      <x:c r="S80">
        <x:v>14000</x:v>
      </x:c>
      <x:c r="T80" t="s">
        <x:v>458</x:v>
      </x:c>
      <x:c r="U80">
        <x:v>107.66</x:v>
      </x:c>
      <x:c r="V80">
        <x:v>0.01</x:v>
      </x:c>
      <x:c r="W80">
        <x:v>689.77</x:v>
      </x:c>
    </x:row>
    <x:row r="81" spans="1:23">
      <x:c r="A81" t="s">
        <x:v>490</x:v>
      </x:c>
      <x:c r="B81" t="s">
        <x:v>698</x:v>
      </x:c>
      <x:c r="C81" t="s">
        <x:v>513</x:v>
      </x:c>
      <x:c r="D81" t="s">
        <x:v>514</x:v>
      </x:c>
      <x:c r="E81" t="s">
        <x:v>629</x:v>
      </x:c>
      <x:c r="F81" t="s">
        <x:v>504</x:v>
      </x:c>
      <x:c r="G81" t="s">
        <x:v>699</x:v>
      </x:c>
      <x:c r="H81" t="s">
        <x:v>528</x:v>
      </x:c>
      <x:c r="I81" t="s">
        <x:v>173</x:v>
      </x:c>
      <x:c r="J81">
        <x:v>140015184</x:v>
      </x:c>
      <x:c r="K81" t="s">
        <x:v>173</x:v>
      </x:c>
      <x:c r="L81" t="s">
        <x:v>165</x:v>
      </x:c>
      <x:c r="M81" t="s">
        <x:v>518</x:v>
      </x:c>
      <x:c r="N81" t="s">
        <x:v>630</x:v>
      </x:c>
      <x:c r="O81">
        <x:v>7000</x:v>
      </x:c>
      <x:c r="P81" t="s">
        <x:v>520</x:v>
      </x:c>
      <x:c r="Q81" t="s">
        <x:v>634</x:v>
      </x:c>
      <x:c r="R81" t="s">
        <x:v>522</x:v>
      </x:c>
      <x:c r="S81">
        <x:v>21000</x:v>
      </x:c>
      <x:c r="T81" t="s">
        <x:v>458</x:v>
      </x:c>
      <x:c r="U81">
        <x:v>161.49</x:v>
      </x:c>
      <x:c r="V81">
        <x:v>0.01</x:v>
      </x:c>
      <x:c r="W81">
        <x:v>1034.6500000000001</x:v>
      </x:c>
    </x:row>
    <x:row r="82" spans="1:23">
      <x:c r="A82" t="s">
        <x:v>490</x:v>
      </x:c>
      <x:c r="B82" t="s">
        <x:v>698</x:v>
      </x:c>
      <x:c r="C82" t="s">
        <x:v>513</x:v>
      </x:c>
      <x:c r="D82" t="s">
        <x:v>514</x:v>
      </x:c>
      <x:c r="E82" t="s">
        <x:v>629</x:v>
      </x:c>
      <x:c r="F82" t="s">
        <x:v>504</x:v>
      </x:c>
      <x:c r="G82" t="s">
        <x:v>699</x:v>
      </x:c>
      <x:c r="H82" t="s">
        <x:v>528</x:v>
      </x:c>
      <x:c r="I82" t="s">
        <x:v>173</x:v>
      </x:c>
      <x:c r="J82">
        <x:v>140020072</x:v>
      </x:c>
      <x:c r="K82" t="s">
        <x:v>173</x:v>
      </x:c>
      <x:c r="L82" t="s">
        <x:v>143</x:v>
      </x:c>
      <x:c r="M82" t="s">
        <x:v>574</x:v>
      </x:c>
      <x:c r="N82" t="s">
        <x:v>633</x:v>
      </x:c>
      <x:c r="O82">
        <x:v>1000</x:v>
      </x:c>
      <x:c r="P82" t="s">
        <x:v>520</x:v>
      </x:c>
      <x:c r="Q82" t="s">
        <x:v>632</x:v>
      </x:c>
      <x:c r="R82" t="s">
        <x:v>522</x:v>
      </x:c>
      <x:c r="S82">
        <x:v>1000</x:v>
      </x:c>
      <x:c r="T82" t="s">
        <x:v>458</x:v>
      </x:c>
      <x:c r="U82">
        <x:v>5.01</x:v>
      </x:c>
      <x:c r="V82">
        <x:v>0.01</x:v>
      </x:c>
      <x:c r="W82">
        <x:v>40.5</x:v>
      </x:c>
    </x:row>
    <x:row r="83" spans="1:23">
      <x:c r="A83" t="s">
        <x:v>490</x:v>
      </x:c>
      <x:c r="B83" t="s">
        <x:v>698</x:v>
      </x:c>
      <x:c r="C83" t="s">
        <x:v>513</x:v>
      </x:c>
      <x:c r="D83" t="s">
        <x:v>514</x:v>
      </x:c>
      <x:c r="E83" t="s">
        <x:v>629</x:v>
      </x:c>
      <x:c r="F83" t="s">
        <x:v>504</x:v>
      </x:c>
      <x:c r="G83" t="s">
        <x:v>699</x:v>
      </x:c>
      <x:c r="H83" t="s">
        <x:v>528</x:v>
      </x:c>
      <x:c r="I83" t="s">
        <x:v>173</x:v>
      </x:c>
      <x:c r="J83">
        <x:v>140020070</x:v>
      </x:c>
      <x:c r="K83" t="s">
        <x:v>173</x:v>
      </x:c>
      <x:c r="L83" t="s">
        <x:v>143</x:v>
      </x:c>
      <x:c r="M83" t="s">
        <x:v>553</x:v>
      </x:c>
      <x:c r="N83" t="s">
        <x:v>630</x:v>
      </x:c>
      <x:c r="O83">
        <x:v>8000</x:v>
      </x:c>
      <x:c r="P83" t="s">
        <x:v>520</x:v>
      </x:c>
      <x:c r="Q83" t="s">
        <x:v>632</x:v>
      </x:c>
      <x:c r="R83" t="s">
        <x:v>522</x:v>
      </x:c>
      <x:c r="S83">
        <x:v>8000</x:v>
      </x:c>
      <x:c r="T83" t="s">
        <x:v>458</x:v>
      </x:c>
      <x:c r="U83">
        <x:v>40.08</x:v>
      </x:c>
      <x:c r="V83">
        <x:v>0.01</x:v>
      </x:c>
      <x:c r="W83">
        <x:v>323.95999999999998</x:v>
      </x:c>
    </x:row>
    <x:row r="84" spans="1:23">
      <x:c r="A84" t="s">
        <x:v>490</x:v>
      </x:c>
      <x:c r="B84" t="s">
        <x:v>698</x:v>
      </x:c>
      <x:c r="C84" t="s">
        <x:v>513</x:v>
      </x:c>
      <x:c r="D84" t="s">
        <x:v>514</x:v>
      </x:c>
      <x:c r="E84" t="s">
        <x:v>629</x:v>
      </x:c>
      <x:c r="F84" t="s">
        <x:v>504</x:v>
      </x:c>
      <x:c r="G84" t="s">
        <x:v>699</x:v>
      </x:c>
      <x:c r="H84" t="s">
        <x:v>528</x:v>
      </x:c>
      <x:c r="I84" t="s">
        <x:v>173</x:v>
      </x:c>
      <x:c r="J84">
        <x:v>140018224</x:v>
      </x:c>
      <x:c r="K84" t="s">
        <x:v>173</x:v>
      </x:c>
      <x:c r="L84" t="s">
        <x:v>143</x:v>
      </x:c>
      <x:c r="M84" t="s">
        <x:v>524</x:v>
      </x:c>
      <x:c r="N84" t="s">
        <x:v>630</x:v>
      </x:c>
      <x:c r="O84">
        <x:v>8000</x:v>
      </x:c>
      <x:c r="P84" t="s">
        <x:v>520</x:v>
      </x:c>
      <x:c r="Q84" t="s">
        <x:v>632</x:v>
      </x:c>
      <x:c r="R84" t="s">
        <x:v>522</x:v>
      </x:c>
      <x:c r="S84">
        <x:v>24000</x:v>
      </x:c>
      <x:c r="T84" t="s">
        <x:v>458</x:v>
      </x:c>
      <x:c r="U84">
        <x:v>120.24</x:v>
      </x:c>
      <x:c r="V84">
        <x:v>0.01</x:v>
      </x:c>
      <x:c r="W84">
        <x:v>971.88</x:v>
      </x:c>
    </x:row>
    <x:row r="85" spans="1:23">
      <x:c r="A85" t="s">
        <x:v>490</x:v>
      </x:c>
      <x:c r="B85" t="s">
        <x:v>698</x:v>
      </x:c>
      <x:c r="C85" t="s">
        <x:v>513</x:v>
      </x:c>
      <x:c r="D85" t="s">
        <x:v>514</x:v>
      </x:c>
      <x:c r="E85" t="s">
        <x:v>629</x:v>
      </x:c>
      <x:c r="F85" t="s">
        <x:v>504</x:v>
      </x:c>
      <x:c r="G85" t="s">
        <x:v>699</x:v>
      </x:c>
      <x:c r="H85" t="s">
        <x:v>528</x:v>
      </x:c>
      <x:c r="I85" t="s">
        <x:v>173</x:v>
      </x:c>
      <x:c r="J85">
        <x:v>140020069</x:v>
      </x:c>
      <x:c r="K85" t="s">
        <x:v>173</x:v>
      </x:c>
      <x:c r="L85" t="s">
        <x:v>143</x:v>
      </x:c>
      <x:c r="M85" t="s">
        <x:v>608</x:v>
      </x:c>
      <x:c r="N85" t="s">
        <x:v>630</x:v>
      </x:c>
      <x:c r="O85">
        <x:v>8000</x:v>
      </x:c>
      <x:c r="P85" t="s">
        <x:v>520</x:v>
      </x:c>
      <x:c r="Q85" t="s">
        <x:v>632</x:v>
      </x:c>
      <x:c r="R85" t="s">
        <x:v>522</x:v>
      </x:c>
      <x:c r="S85">
        <x:v>8000</x:v>
      </x:c>
      <x:c r="T85" t="s">
        <x:v>458</x:v>
      </x:c>
      <x:c r="U85">
        <x:v>40.08</x:v>
      </x:c>
      <x:c r="V85">
        <x:v>0.01</x:v>
      </x:c>
      <x:c r="W85">
        <x:v>323.95999999999998</x:v>
      </x:c>
    </x:row>
    <x:row r="86" spans="1:23">
      <x:c r="A86" t="s">
        <x:v>490</x:v>
      </x:c>
      <x:c r="B86" t="s">
        <x:v>698</x:v>
      </x:c>
      <x:c r="C86" t="s">
        <x:v>513</x:v>
      </x:c>
      <x:c r="D86" t="s">
        <x:v>514</x:v>
      </x:c>
      <x:c r="E86" t="s">
        <x:v>629</x:v>
      </x:c>
      <x:c r="F86" t="s">
        <x:v>504</x:v>
      </x:c>
      <x:c r="G86" t="s">
        <x:v>699</x:v>
      </x:c>
      <x:c r="H86" t="s">
        <x:v>528</x:v>
      </x:c>
      <x:c r="I86" t="s">
        <x:v>173</x:v>
      </x:c>
      <x:c r="J86">
        <x:v>140018227</x:v>
      </x:c>
      <x:c r="K86" t="s">
        <x:v>173</x:v>
      </x:c>
      <x:c r="L86" t="s">
        <x:v>143</x:v>
      </x:c>
      <x:c r="M86" t="s">
        <x:v>569</x:v>
      </x:c>
      <x:c r="N86" t="s">
        <x:v>630</x:v>
      </x:c>
      <x:c r="O86">
        <x:v>8000</x:v>
      </x:c>
      <x:c r="P86" t="s">
        <x:v>520</x:v>
      </x:c>
      <x:c r="Q86" t="s">
        <x:v>632</x:v>
      </x:c>
      <x:c r="R86" t="s">
        <x:v>522</x:v>
      </x:c>
      <x:c r="S86">
        <x:v>16000</x:v>
      </x:c>
      <x:c r="T86" t="s">
        <x:v>458</x:v>
      </x:c>
      <x:c r="U86">
        <x:v>80.16</x:v>
      </x:c>
      <x:c r="V86">
        <x:v>0.01</x:v>
      </x:c>
      <x:c r="W86">
        <x:v>647.91999999999996</x:v>
      </x:c>
    </x:row>
    <x:row r="87" spans="1:23">
      <x:c r="A87" t="s">
        <x:v>490</x:v>
      </x:c>
      <x:c r="B87" t="s">
        <x:v>698</x:v>
      </x:c>
      <x:c r="C87" t="s">
        <x:v>513</x:v>
      </x:c>
      <x:c r="D87" t="s">
        <x:v>514</x:v>
      </x:c>
      <x:c r="E87" t="s">
        <x:v>629</x:v>
      </x:c>
      <x:c r="F87" t="s">
        <x:v>504</x:v>
      </x:c>
      <x:c r="G87" t="s">
        <x:v>699</x:v>
      </x:c>
      <x:c r="H87" t="s">
        <x:v>528</x:v>
      </x:c>
      <x:c r="I87" t="s">
        <x:v>173</x:v>
      </x:c>
      <x:c r="J87">
        <x:v>140020068</x:v>
      </x:c>
      <x:c r="K87" t="s">
        <x:v>173</x:v>
      </x:c>
      <x:c r="L87" t="s">
        <x:v>143</x:v>
      </x:c>
      <x:c r="M87" t="s">
        <x:v>568</x:v>
      </x:c>
      <x:c r="N87" t="s">
        <x:v>630</x:v>
      </x:c>
      <x:c r="O87">
        <x:v>8000</x:v>
      </x:c>
      <x:c r="P87" t="s">
        <x:v>520</x:v>
      </x:c>
      <x:c r="Q87" t="s">
        <x:v>632</x:v>
      </x:c>
      <x:c r="R87" t="s">
        <x:v>522</x:v>
      </x:c>
      <x:c r="S87">
        <x:v>8000</x:v>
      </x:c>
      <x:c r="T87" t="s">
        <x:v>458</x:v>
      </x:c>
      <x:c r="U87">
        <x:v>40.08</x:v>
      </x:c>
      <x:c r="V87">
        <x:v>0.01</x:v>
      </x:c>
      <x:c r="W87">
        <x:v>323.95999999999998</x:v>
      </x:c>
    </x:row>
    <x:row r="88" spans="1:23">
      <x:c r="A88" t="s">
        <x:v>490</x:v>
      </x:c>
      <x:c r="B88" t="s">
        <x:v>698</x:v>
      </x:c>
      <x:c r="C88" t="s">
        <x:v>513</x:v>
      </x:c>
      <x:c r="D88" t="s">
        <x:v>514</x:v>
      </x:c>
      <x:c r="E88" t="s">
        <x:v>629</x:v>
      </x:c>
      <x:c r="F88" t="s">
        <x:v>504</x:v>
      </x:c>
      <x:c r="G88" t="s">
        <x:v>699</x:v>
      </x:c>
      <x:c r="H88" t="s">
        <x:v>528</x:v>
      </x:c>
      <x:c r="I88" t="s">
        <x:v>173</x:v>
      </x:c>
      <x:c r="J88">
        <x:v>140020067</x:v>
      </x:c>
      <x:c r="K88" t="s">
        <x:v>173</x:v>
      </x:c>
      <x:c r="L88" t="s">
        <x:v>143</x:v>
      </x:c>
      <x:c r="M88" t="s">
        <x:v>572</x:v>
      </x:c>
      <x:c r="N88" t="s">
        <x:v>630</x:v>
      </x:c>
      <x:c r="O88">
        <x:v>8000</x:v>
      </x:c>
      <x:c r="P88" t="s">
        <x:v>520</x:v>
      </x:c>
      <x:c r="Q88" t="s">
        <x:v>632</x:v>
      </x:c>
      <x:c r="R88" t="s">
        <x:v>522</x:v>
      </x:c>
      <x:c r="S88">
        <x:v>8000</x:v>
      </x:c>
      <x:c r="T88" t="s">
        <x:v>458</x:v>
      </x:c>
      <x:c r="U88">
        <x:v>40.08</x:v>
      </x:c>
      <x:c r="V88">
        <x:v>0.01</x:v>
      </x:c>
      <x:c r="W88">
        <x:v>323.95999999999998</x:v>
      </x:c>
    </x:row>
    <x:row r="89" spans="1:23">
      <x:c r="A89" t="s">
        <x:v>490</x:v>
      </x:c>
      <x:c r="B89" t="s">
        <x:v>698</x:v>
      </x:c>
      <x:c r="C89" t="s">
        <x:v>513</x:v>
      </x:c>
      <x:c r="D89" t="s">
        <x:v>514</x:v>
      </x:c>
      <x:c r="E89" t="s">
        <x:v>629</x:v>
      </x:c>
      <x:c r="F89" t="s">
        <x:v>504</x:v>
      </x:c>
      <x:c r="G89" t="s">
        <x:v>699</x:v>
      </x:c>
      <x:c r="H89" t="s">
        <x:v>528</x:v>
      </x:c>
      <x:c r="I89" t="s">
        <x:v>173</x:v>
      </x:c>
      <x:c r="J89">
        <x:v>140020066</x:v>
      </x:c>
      <x:c r="K89" t="s">
        <x:v>173</x:v>
      </x:c>
      <x:c r="L89" t="s">
        <x:v>143</x:v>
      </x:c>
      <x:c r="M89" t="s">
        <x:v>563</x:v>
      </x:c>
      <x:c r="N89" t="s">
        <x:v>630</x:v>
      </x:c>
      <x:c r="O89">
        <x:v>8000</x:v>
      </x:c>
      <x:c r="P89" t="s">
        <x:v>520</x:v>
      </x:c>
      <x:c r="Q89" t="s">
        <x:v>632</x:v>
      </x:c>
      <x:c r="R89" t="s">
        <x:v>522</x:v>
      </x:c>
      <x:c r="S89">
        <x:v>8000</x:v>
      </x:c>
      <x:c r="T89" t="s">
        <x:v>458</x:v>
      </x:c>
      <x:c r="U89">
        <x:v>40.08</x:v>
      </x:c>
      <x:c r="V89">
        <x:v>0.01</x:v>
      </x:c>
      <x:c r="W89">
        <x:v>323.95999999999998</x:v>
      </x:c>
    </x:row>
    <x:row r="90" spans="1:23">
      <x:c r="A90" t="s">
        <x:v>490</x:v>
      </x:c>
      <x:c r="B90" t="s">
        <x:v>698</x:v>
      </x:c>
      <x:c r="C90" t="s">
        <x:v>513</x:v>
      </x:c>
      <x:c r="D90" t="s">
        <x:v>514</x:v>
      </x:c>
      <x:c r="E90" t="s">
        <x:v>629</x:v>
      </x:c>
      <x:c r="F90" t="s">
        <x:v>504</x:v>
      </x:c>
      <x:c r="G90" t="s">
        <x:v>699</x:v>
      </x:c>
      <x:c r="H90" t="s">
        <x:v>528</x:v>
      </x:c>
      <x:c r="I90" t="s">
        <x:v>173</x:v>
      </x:c>
      <x:c r="J90">
        <x:v>140018186</x:v>
      </x:c>
      <x:c r="K90" t="s">
        <x:v>173</x:v>
      </x:c>
      <x:c r="L90" t="s">
        <x:v>143</x:v>
      </x:c>
      <x:c r="M90" t="s">
        <x:v>537</x:v>
      </x:c>
      <x:c r="N90" t="s">
        <x:v>630</x:v>
      </x:c>
      <x:c r="O90">
        <x:v>8000</x:v>
      </x:c>
      <x:c r="P90" t="s">
        <x:v>520</x:v>
      </x:c>
      <x:c r="Q90" t="s">
        <x:v>632</x:v>
      </x:c>
      <x:c r="R90" t="s">
        <x:v>522</x:v>
      </x:c>
      <x:c r="S90">
        <x:v>24000</x:v>
      </x:c>
      <x:c r="T90" t="s">
        <x:v>458</x:v>
      </x:c>
      <x:c r="U90">
        <x:v>120.24</x:v>
      </x:c>
      <x:c r="V90">
        <x:v>0.01</x:v>
      </x:c>
      <x:c r="W90">
        <x:v>971.88</x:v>
      </x:c>
    </x:row>
    <x:row r="91" spans="1:23">
      <x:c r="A91" t="s">
        <x:v>490</x:v>
      </x:c>
      <x:c r="B91" t="s">
        <x:v>698</x:v>
      </x:c>
      <x:c r="C91" t="s">
        <x:v>513</x:v>
      </x:c>
      <x:c r="D91" t="s">
        <x:v>514</x:v>
      </x:c>
      <x:c r="E91" t="s">
        <x:v>629</x:v>
      </x:c>
      <x:c r="F91" t="s">
        <x:v>504</x:v>
      </x:c>
      <x:c r="G91" t="s">
        <x:v>699</x:v>
      </x:c>
      <x:c r="H91" t="s">
        <x:v>528</x:v>
      </x:c>
      <x:c r="I91" t="s">
        <x:v>173</x:v>
      </x:c>
      <x:c r="J91">
        <x:v>140000508</x:v>
      </x:c>
      <x:c r="K91" t="s">
        <x:v>173</x:v>
      </x:c>
      <x:c r="L91" t="s">
        <x:v>143</x:v>
      </x:c>
      <x:c r="M91" t="s">
        <x:v>610</x:v>
      </x:c>
      <x:c r="N91" t="s">
        <x:v>633</x:v>
      </x:c>
      <x:c r="O91">
        <x:v>1000</x:v>
      </x:c>
      <x:c r="P91" t="s">
        <x:v>520</x:v>
      </x:c>
      <x:c r="Q91" t="s">
        <x:v>632</x:v>
      </x:c>
      <x:c r="R91" t="s">
        <x:v>522</x:v>
      </x:c>
      <x:c r="S91">
        <x:v>1000</x:v>
      </x:c>
      <x:c r="T91" t="s">
        <x:v>458</x:v>
      </x:c>
      <x:c r="U91">
        <x:v>5.01</x:v>
      </x:c>
      <x:c r="V91">
        <x:v>0.01</x:v>
      </x:c>
      <x:c r="W91">
        <x:v>40.5</x:v>
      </x:c>
    </x:row>
    <x:row r="92" spans="1:23">
      <x:c r="A92" t="s">
        <x:v>490</x:v>
      </x:c>
      <x:c r="B92" t="s">
        <x:v>698</x:v>
      </x:c>
      <x:c r="C92" t="s">
        <x:v>513</x:v>
      </x:c>
      <x:c r="D92" t="s">
        <x:v>514</x:v>
      </x:c>
      <x:c r="E92" t="s">
        <x:v>629</x:v>
      </x:c>
      <x:c r="F92" t="s">
        <x:v>504</x:v>
      </x:c>
      <x:c r="G92" t="s">
        <x:v>699</x:v>
      </x:c>
      <x:c r="H92" t="s">
        <x:v>528</x:v>
      </x:c>
      <x:c r="I92" t="s">
        <x:v>173</x:v>
      </x:c>
      <x:c r="J92">
        <x:v>140020061</x:v>
      </x:c>
      <x:c r="K92" t="s">
        <x:v>173</x:v>
      </x:c>
      <x:c r="L92" t="s">
        <x:v>143</x:v>
      </x:c>
      <x:c r="M92" t="s">
        <x:v>577</x:v>
      </x:c>
      <x:c r="N92" t="s">
        <x:v>630</x:v>
      </x:c>
      <x:c r="O92">
        <x:v>8000</x:v>
      </x:c>
      <x:c r="P92" t="s">
        <x:v>520</x:v>
      </x:c>
      <x:c r="Q92" t="s">
        <x:v>632</x:v>
      </x:c>
      <x:c r="R92" t="s">
        <x:v>522</x:v>
      </x:c>
      <x:c r="S92">
        <x:v>16000</x:v>
      </x:c>
      <x:c r="T92" t="s">
        <x:v>458</x:v>
      </x:c>
      <x:c r="U92">
        <x:v>80.16</x:v>
      </x:c>
      <x:c r="V92">
        <x:v>0.01</x:v>
      </x:c>
      <x:c r="W92">
        <x:v>647.91999999999996</x:v>
      </x:c>
    </x:row>
    <x:row r="93" spans="1:23">
      <x:c r="A93" t="s">
        <x:v>490</x:v>
      </x:c>
      <x:c r="B93" t="s">
        <x:v>698</x:v>
      </x:c>
      <x:c r="C93" t="s">
        <x:v>513</x:v>
      </x:c>
      <x:c r="D93" t="s">
        <x:v>514</x:v>
      </x:c>
      <x:c r="E93" t="s">
        <x:v>629</x:v>
      </x:c>
      <x:c r="F93" t="s">
        <x:v>504</x:v>
      </x:c>
      <x:c r="G93" t="s">
        <x:v>699</x:v>
      </x:c>
      <x:c r="H93" t="s">
        <x:v>528</x:v>
      </x:c>
      <x:c r="I93" t="s">
        <x:v>173</x:v>
      </x:c>
      <x:c r="J93">
        <x:v>140015183</x:v>
      </x:c>
      <x:c r="K93" t="s">
        <x:v>173</x:v>
      </x:c>
      <x:c r="L93" t="s">
        <x:v>143</x:v>
      </x:c>
      <x:c r="M93" t="s">
        <x:v>518</x:v>
      </x:c>
      <x:c r="N93" t="s">
        <x:v>630</x:v>
      </x:c>
      <x:c r="O93">
        <x:v>8000</x:v>
      </x:c>
      <x:c r="P93" t="s">
        <x:v>520</x:v>
      </x:c>
      <x:c r="Q93" t="s">
        <x:v>632</x:v>
      </x:c>
      <x:c r="R93" t="s">
        <x:v>522</x:v>
      </x:c>
      <x:c r="S93">
        <x:v>24000</x:v>
      </x:c>
      <x:c r="T93" t="s">
        <x:v>458</x:v>
      </x:c>
      <x:c r="U93">
        <x:v>120.24</x:v>
      </x:c>
      <x:c r="V93">
        <x:v>0.01</x:v>
      </x:c>
      <x:c r="W93">
        <x:v>971.88</x:v>
      </x:c>
    </x:row>
    <x:row r="94" spans="1:23">
      <x:c r="A94" t="s">
        <x:v>490</x:v>
      </x:c>
      <x:c r="B94" t="s">
        <x:v>698</x:v>
      </x:c>
      <x:c r="C94" t="s">
        <x:v>513</x:v>
      </x:c>
      <x:c r="D94" t="s">
        <x:v>514</x:v>
      </x:c>
      <x:c r="E94" t="s">
        <x:v>629</x:v>
      </x:c>
      <x:c r="F94" t="s">
        <x:v>504</x:v>
      </x:c>
      <x:c r="G94" t="s">
        <x:v>699</x:v>
      </x:c>
      <x:c r="H94" t="s">
        <x:v>528</x:v>
      </x:c>
      <x:c r="I94" t="s">
        <x:v>173</x:v>
      </x:c>
      <x:c r="J94">
        <x:v>140018212</x:v>
      </x:c>
      <x:c r="K94" t="s">
        <x:v>173</x:v>
      </x:c>
      <x:c r="L94" t="s">
        <x:v>141</x:v>
      </x:c>
      <x:c r="M94" t="s">
        <x:v>542</x:v>
      </x:c>
      <x:c r="N94" t="s">
        <x:v>630</x:v>
      </x:c>
      <x:c r="O94">
        <x:v>10000</x:v>
      </x:c>
      <x:c r="P94" t="s">
        <x:v>520</x:v>
      </x:c>
      <x:c r="Q94" t="s">
        <x:v>631</x:v>
      </x:c>
      <x:c r="R94" t="s">
        <x:v>522</x:v>
      </x:c>
      <x:c r="S94">
        <x:v>20000</x:v>
      </x:c>
      <x:c r="T94" t="s">
        <x:v>458</x:v>
      </x:c>
      <x:c r="U94">
        <x:v>66.2</x:v>
      </x:c>
      <x:c r="V94">
        <x:v>0.01</x:v>
      </x:c>
      <x:c r="W94">
        <x:v>715.42</x:v>
      </x:c>
    </x:row>
    <x:row r="95" spans="1:23">
      <x:c r="A95" t="s">
        <x:v>490</x:v>
      </x:c>
      <x:c r="B95" t="s">
        <x:v>698</x:v>
      </x:c>
      <x:c r="C95" t="s">
        <x:v>513</x:v>
      </x:c>
      <x:c r="D95" t="s">
        <x:v>514</x:v>
      </x:c>
      <x:c r="E95" t="s">
        <x:v>629</x:v>
      </x:c>
      <x:c r="F95" t="s">
        <x:v>504</x:v>
      </x:c>
      <x:c r="G95" t="s">
        <x:v>699</x:v>
      </x:c>
      <x:c r="H95" t="s">
        <x:v>528</x:v>
      </x:c>
      <x:c r="I95" t="s">
        <x:v>173</x:v>
      </x:c>
      <x:c r="J95">
        <x:v>140015182</x:v>
      </x:c>
      <x:c r="K95" t="s">
        <x:v>173</x:v>
      </x:c>
      <x:c r="L95" t="s">
        <x:v>141</x:v>
      </x:c>
      <x:c r="M95" t="s">
        <x:v>526</x:v>
      </x:c>
      <x:c r="N95" t="s">
        <x:v>630</x:v>
      </x:c>
      <x:c r="O95">
        <x:v>10000</x:v>
      </x:c>
      <x:c r="P95" t="s">
        <x:v>520</x:v>
      </x:c>
      <x:c r="Q95" t="s">
        <x:v>631</x:v>
      </x:c>
      <x:c r="R95" t="s">
        <x:v>522</x:v>
      </x:c>
      <x:c r="S95">
        <x:v>10000</x:v>
      </x:c>
      <x:c r="T95" t="s">
        <x:v>458</x:v>
      </x:c>
      <x:c r="U95">
        <x:v>33.1</x:v>
      </x:c>
      <x:c r="V95">
        <x:v>0.01</x:v>
      </x:c>
      <x:c r="W95">
        <x:v>357.71</x:v>
      </x:c>
    </x:row>
    <x:row r="96" spans="1:23">
      <x:c r="A96" t="s">
        <x:v>490</x:v>
      </x:c>
      <x:c r="B96" t="s">
        <x:v>698</x:v>
      </x:c>
      <x:c r="C96" t="s">
        <x:v>513</x:v>
      </x:c>
      <x:c r="D96" t="s">
        <x:v>514</x:v>
      </x:c>
      <x:c r="E96" t="s">
        <x:v>629</x:v>
      </x:c>
      <x:c r="F96" t="s">
        <x:v>504</x:v>
      </x:c>
      <x:c r="G96" t="s">
        <x:v>699</x:v>
      </x:c>
      <x:c r="H96" t="s">
        <x:v>528</x:v>
      </x:c>
      <x:c r="I96" t="s">
        <x:v>173</x:v>
      </x:c>
      <x:c r="J96">
        <x:v>140018220</x:v>
      </x:c>
      <x:c r="K96" t="s">
        <x:v>173</x:v>
      </x:c>
      <x:c r="L96" t="s">
        <x:v>141</x:v>
      </x:c>
      <x:c r="M96" t="s">
        <x:v>574</x:v>
      </x:c>
      <x:c r="N96" t="s">
        <x:v>630</x:v>
      </x:c>
      <x:c r="O96">
        <x:v>10000</x:v>
      </x:c>
      <x:c r="P96" t="s">
        <x:v>520</x:v>
      </x:c>
      <x:c r="Q96" t="s">
        <x:v>631</x:v>
      </x:c>
      <x:c r="R96" t="s">
        <x:v>522</x:v>
      </x:c>
      <x:c r="S96">
        <x:v>10000</x:v>
      </x:c>
      <x:c r="T96" t="s">
        <x:v>458</x:v>
      </x:c>
      <x:c r="U96">
        <x:v>33.1</x:v>
      </x:c>
      <x:c r="V96">
        <x:v>0.01</x:v>
      </x:c>
      <x:c r="W96">
        <x:v>357.71</x:v>
      </x:c>
    </x:row>
    <x:row r="97" spans="1:23">
      <x:c r="A97" t="s">
        <x:v>490</x:v>
      </x:c>
      <x:c r="B97" t="s">
        <x:v>698</x:v>
      </x:c>
      <x:c r="C97" t="s">
        <x:v>513</x:v>
      </x:c>
      <x:c r="D97" t="s">
        <x:v>514</x:v>
      </x:c>
      <x:c r="E97" t="s">
        <x:v>629</x:v>
      </x:c>
      <x:c r="F97" t="s">
        <x:v>504</x:v>
      </x:c>
      <x:c r="G97" t="s">
        <x:v>699</x:v>
      </x:c>
      <x:c r="H97" t="s">
        <x:v>528</x:v>
      </x:c>
      <x:c r="I97" t="s">
        <x:v>173</x:v>
      </x:c>
      <x:c r="J97">
        <x:v>140018213</x:v>
      </x:c>
      <x:c r="K97" t="s">
        <x:v>173</x:v>
      </x:c>
      <x:c r="L97" t="s">
        <x:v>141</x:v>
      </x:c>
      <x:c r="M97" t="s">
        <x:v>570</x:v>
      </x:c>
      <x:c r="N97" t="s">
        <x:v>630</x:v>
      </x:c>
      <x:c r="O97">
        <x:v>10000</x:v>
      </x:c>
      <x:c r="P97" t="s">
        <x:v>520</x:v>
      </x:c>
      <x:c r="Q97" t="s">
        <x:v>631</x:v>
      </x:c>
      <x:c r="R97" t="s">
        <x:v>522</x:v>
      </x:c>
      <x:c r="S97">
        <x:v>10000</x:v>
      </x:c>
      <x:c r="T97" t="s">
        <x:v>458</x:v>
      </x:c>
      <x:c r="U97">
        <x:v>33.1</x:v>
      </x:c>
      <x:c r="V97">
        <x:v>0.01</x:v>
      </x:c>
      <x:c r="W97">
        <x:v>357.71</x:v>
      </x:c>
    </x:row>
    <x:row r="98" spans="1:23">
      <x:c r="A98" t="s">
        <x:v>490</x:v>
      </x:c>
      <x:c r="B98" t="s">
        <x:v>698</x:v>
      </x:c>
      <x:c r="C98" t="s">
        <x:v>513</x:v>
      </x:c>
      <x:c r="D98" t="s">
        <x:v>514</x:v>
      </x:c>
      <x:c r="E98" t="s">
        <x:v>629</x:v>
      </x:c>
      <x:c r="F98" t="s">
        <x:v>504</x:v>
      </x:c>
      <x:c r="G98" t="s">
        <x:v>699</x:v>
      </x:c>
      <x:c r="H98" t="s">
        <x:v>528</x:v>
      </x:c>
      <x:c r="I98" t="s">
        <x:v>173</x:v>
      </x:c>
      <x:c r="J98">
        <x:v>140015181</x:v>
      </x:c>
      <x:c r="K98" t="s">
        <x:v>173</x:v>
      </x:c>
      <x:c r="L98" t="s">
        <x:v>141</x:v>
      </x:c>
      <x:c r="M98" t="s">
        <x:v>525</x:v>
      </x:c>
      <x:c r="N98" t="s">
        <x:v>630</x:v>
      </x:c>
      <x:c r="O98">
        <x:v>10000</x:v>
      </x:c>
      <x:c r="P98" t="s">
        <x:v>520</x:v>
      </x:c>
      <x:c r="Q98" t="s">
        <x:v>631</x:v>
      </x:c>
      <x:c r="R98" t="s">
        <x:v>522</x:v>
      </x:c>
      <x:c r="S98">
        <x:v>10000</x:v>
      </x:c>
      <x:c r="T98" t="s">
        <x:v>458</x:v>
      </x:c>
      <x:c r="U98">
        <x:v>33.1</x:v>
      </x:c>
      <x:c r="V98">
        <x:v>0.01</x:v>
      </x:c>
      <x:c r="W98">
        <x:v>357.71</x:v>
      </x:c>
    </x:row>
    <x:row r="99" spans="1:23">
      <x:c r="A99" t="s">
        <x:v>490</x:v>
      </x:c>
      <x:c r="B99" t="s">
        <x:v>698</x:v>
      </x:c>
      <x:c r="C99" t="s">
        <x:v>513</x:v>
      </x:c>
      <x:c r="D99" t="s">
        <x:v>514</x:v>
      </x:c>
      <x:c r="E99" t="s">
        <x:v>629</x:v>
      </x:c>
      <x:c r="F99" t="s">
        <x:v>504</x:v>
      </x:c>
      <x:c r="G99" t="s">
        <x:v>699</x:v>
      </x:c>
      <x:c r="H99" t="s">
        <x:v>528</x:v>
      </x:c>
      <x:c r="I99" t="s">
        <x:v>173</x:v>
      </x:c>
      <x:c r="J99">
        <x:v>140018250</x:v>
      </x:c>
      <x:c r="K99" t="s">
        <x:v>173</x:v>
      </x:c>
      <x:c r="L99" t="s">
        <x:v>141</x:v>
      </x:c>
      <x:c r="M99" t="s">
        <x:v>558</x:v>
      </x:c>
      <x:c r="N99" t="s">
        <x:v>630</x:v>
      </x:c>
      <x:c r="O99">
        <x:v>10000</x:v>
      </x:c>
      <x:c r="P99" t="s">
        <x:v>520</x:v>
      </x:c>
      <x:c r="Q99" t="s">
        <x:v>631</x:v>
      </x:c>
      <x:c r="R99" t="s">
        <x:v>522</x:v>
      </x:c>
      <x:c r="S99">
        <x:v>10000</x:v>
      </x:c>
      <x:c r="T99" t="s">
        <x:v>458</x:v>
      </x:c>
      <x:c r="U99">
        <x:v>33.1</x:v>
      </x:c>
      <x:c r="V99">
        <x:v>0.01</x:v>
      </x:c>
      <x:c r="W99">
        <x:v>357.71</x:v>
      </x:c>
    </x:row>
    <x:row r="100" spans="1:23">
      <x:c r="A100" t="s">
        <x:v>490</x:v>
      </x:c>
      <x:c r="B100" t="s">
        <x:v>698</x:v>
      </x:c>
      <x:c r="C100" t="s">
        <x:v>513</x:v>
      </x:c>
      <x:c r="D100" t="s">
        <x:v>514</x:v>
      </x:c>
      <x:c r="E100" t="s">
        <x:v>629</x:v>
      </x:c>
      <x:c r="F100" t="s">
        <x:v>504</x:v>
      </x:c>
      <x:c r="G100" t="s">
        <x:v>699</x:v>
      </x:c>
      <x:c r="H100" t="s">
        <x:v>528</x:v>
      </x:c>
      <x:c r="I100" t="s">
        <x:v>173</x:v>
      </x:c>
      <x:c r="J100">
        <x:v>140015180</x:v>
      </x:c>
      <x:c r="K100" t="s">
        <x:v>173</x:v>
      </x:c>
      <x:c r="L100" t="s">
        <x:v>141</x:v>
      </x:c>
      <x:c r="M100" t="s">
        <x:v>524</x:v>
      </x:c>
      <x:c r="N100" t="s">
        <x:v>630</x:v>
      </x:c>
      <x:c r="O100">
        <x:v>10000</x:v>
      </x:c>
      <x:c r="P100" t="s">
        <x:v>520</x:v>
      </x:c>
      <x:c r="Q100" t="s">
        <x:v>631</x:v>
      </x:c>
      <x:c r="R100" t="s">
        <x:v>522</x:v>
      </x:c>
      <x:c r="S100">
        <x:v>10000</x:v>
      </x:c>
      <x:c r="T100" t="s">
        <x:v>458</x:v>
      </x:c>
      <x:c r="U100">
        <x:v>33.1</x:v>
      </x:c>
      <x:c r="V100">
        <x:v>0.01</x:v>
      </x:c>
      <x:c r="W100">
        <x:v>357.71</x:v>
      </x:c>
    </x:row>
    <x:row r="101" spans="1:23">
      <x:c r="A101" t="s">
        <x:v>490</x:v>
      </x:c>
      <x:c r="B101" t="s">
        <x:v>698</x:v>
      </x:c>
      <x:c r="C101" t="s">
        <x:v>513</x:v>
      </x:c>
      <x:c r="D101" t="s">
        <x:v>514</x:v>
      </x:c>
      <x:c r="E101" t="s">
        <x:v>629</x:v>
      </x:c>
      <x:c r="F101" t="s">
        <x:v>504</x:v>
      </x:c>
      <x:c r="G101" t="s">
        <x:v>699</x:v>
      </x:c>
      <x:c r="H101" t="s">
        <x:v>528</x:v>
      </x:c>
      <x:c r="I101" t="s">
        <x:v>173</x:v>
      </x:c>
      <x:c r="J101">
        <x:v>140018215</x:v>
      </x:c>
      <x:c r="K101" t="s">
        <x:v>173</x:v>
      </x:c>
      <x:c r="L101" t="s">
        <x:v>141</x:v>
      </x:c>
      <x:c r="M101" t="s">
        <x:v>608</x:v>
      </x:c>
      <x:c r="N101" t="s">
        <x:v>630</x:v>
      </x:c>
      <x:c r="O101">
        <x:v>10000</x:v>
      </x:c>
      <x:c r="P101" t="s">
        <x:v>520</x:v>
      </x:c>
      <x:c r="Q101" t="s">
        <x:v>13</x:v>
      </x:c>
      <x:c r="R101" t="s">
        <x:v>522</x:v>
      </x:c>
      <x:c r="S101">
        <x:v>10000</x:v>
      </x:c>
      <x:c r="T101" t="s">
        <x:v>458</x:v>
      </x:c>
      <x:c r="U101">
        <x:v>33.1</x:v>
      </x:c>
      <x:c r="V101">
        <x:v>0.01</x:v>
      </x:c>
      <x:c r="W101">
        <x:v>357.71</x:v>
      </x:c>
    </x:row>
    <x:row r="102" spans="1:23">
      <x:c r="A102" t="s">
        <x:v>490</x:v>
      </x:c>
      <x:c r="B102" t="s">
        <x:v>698</x:v>
      </x:c>
      <x:c r="C102" t="s">
        <x:v>513</x:v>
      </x:c>
      <x:c r="D102" t="s">
        <x:v>514</x:v>
      </x:c>
      <x:c r="E102" t="s">
        <x:v>629</x:v>
      </x:c>
      <x:c r="F102" t="s">
        <x:v>504</x:v>
      </x:c>
      <x:c r="G102" t="s">
        <x:v>699</x:v>
      </x:c>
      <x:c r="H102" t="s">
        <x:v>528</x:v>
      </x:c>
      <x:c r="I102" t="s">
        <x:v>173</x:v>
      </x:c>
      <x:c r="J102">
        <x:v>140018216</x:v>
      </x:c>
      <x:c r="K102" t="s">
        <x:v>173</x:v>
      </x:c>
      <x:c r="L102" t="s">
        <x:v>141</x:v>
      </x:c>
      <x:c r="M102" t="s">
        <x:v>569</x:v>
      </x:c>
      <x:c r="N102" t="s">
        <x:v>630</x:v>
      </x:c>
      <x:c r="O102">
        <x:v>10000</x:v>
      </x:c>
      <x:c r="P102" t="s">
        <x:v>520</x:v>
      </x:c>
      <x:c r="Q102" t="s">
        <x:v>631</x:v>
      </x:c>
      <x:c r="R102" t="s">
        <x:v>522</x:v>
      </x:c>
      <x:c r="S102">
        <x:v>10000</x:v>
      </x:c>
      <x:c r="T102" t="s">
        <x:v>458</x:v>
      </x:c>
      <x:c r="U102">
        <x:v>33.1</x:v>
      </x:c>
      <x:c r="V102">
        <x:v>0.01</x:v>
      </x:c>
      <x:c r="W102">
        <x:v>357.71</x:v>
      </x:c>
    </x:row>
    <x:row r="103" spans="1:23">
      <x:c r="A103" t="s">
        <x:v>490</x:v>
      </x:c>
      <x:c r="B103" t="s">
        <x:v>698</x:v>
      </x:c>
      <x:c r="C103" t="s">
        <x:v>513</x:v>
      </x:c>
      <x:c r="D103" t="s">
        <x:v>514</x:v>
      </x:c>
      <x:c r="E103" t="s">
        <x:v>629</x:v>
      </x:c>
      <x:c r="F103" t="s">
        <x:v>504</x:v>
      </x:c>
      <x:c r="G103" t="s">
        <x:v>699</x:v>
      </x:c>
      <x:c r="H103" t="s">
        <x:v>528</x:v>
      </x:c>
      <x:c r="I103" t="s">
        <x:v>173</x:v>
      </x:c>
      <x:c r="J103">
        <x:v>140018251</x:v>
      </x:c>
      <x:c r="K103" t="s">
        <x:v>173</x:v>
      </x:c>
      <x:c r="L103" t="s">
        <x:v>141</x:v>
      </x:c>
      <x:c r="M103" t="s">
        <x:v>568</x:v>
      </x:c>
      <x:c r="N103" t="s">
        <x:v>630</x:v>
      </x:c>
      <x:c r="O103">
        <x:v>10000</x:v>
      </x:c>
      <x:c r="P103" t="s">
        <x:v>520</x:v>
      </x:c>
      <x:c r="Q103" t="s">
        <x:v>631</x:v>
      </x:c>
      <x:c r="R103" t="s">
        <x:v>522</x:v>
      </x:c>
      <x:c r="S103">
        <x:v>10000</x:v>
      </x:c>
      <x:c r="T103" t="s">
        <x:v>458</x:v>
      </x:c>
      <x:c r="U103">
        <x:v>33.1</x:v>
      </x:c>
      <x:c r="V103">
        <x:v>0.01</x:v>
      </x:c>
      <x:c r="W103">
        <x:v>357.71</x:v>
      </x:c>
    </x:row>
    <x:row r="104" spans="1:23">
      <x:c r="A104" t="s">
        <x:v>490</x:v>
      </x:c>
      <x:c r="B104" t="s">
        <x:v>698</x:v>
      </x:c>
      <x:c r="C104" t="s">
        <x:v>513</x:v>
      </x:c>
      <x:c r="D104" t="s">
        <x:v>514</x:v>
      </x:c>
      <x:c r="E104" t="s">
        <x:v>629</x:v>
      </x:c>
      <x:c r="F104" t="s">
        <x:v>504</x:v>
      </x:c>
      <x:c r="G104" t="s">
        <x:v>699</x:v>
      </x:c>
      <x:c r="H104" t="s">
        <x:v>528</x:v>
      </x:c>
      <x:c r="I104" t="s">
        <x:v>173</x:v>
      </x:c>
      <x:c r="J104">
        <x:v>140015179</x:v>
      </x:c>
      <x:c r="K104" t="s">
        <x:v>173</x:v>
      </x:c>
      <x:c r="L104" t="s">
        <x:v>141</x:v>
      </x:c>
      <x:c r="M104" t="s">
        <x:v>550</x:v>
      </x:c>
      <x:c r="N104" t="s">
        <x:v>630</x:v>
      </x:c>
      <x:c r="O104">
        <x:v>10000</x:v>
      </x:c>
      <x:c r="P104" t="s">
        <x:v>520</x:v>
      </x:c>
      <x:c r="Q104" t="s">
        <x:v>631</x:v>
      </x:c>
      <x:c r="R104" t="s">
        <x:v>522</x:v>
      </x:c>
      <x:c r="S104">
        <x:v>10000</x:v>
      </x:c>
      <x:c r="T104" t="s">
        <x:v>458</x:v>
      </x:c>
      <x:c r="U104">
        <x:v>33.1</x:v>
      </x:c>
      <x:c r="V104">
        <x:v>0.01</x:v>
      </x:c>
      <x:c r="W104">
        <x:v>357.71</x:v>
      </x:c>
    </x:row>
    <x:row r="105" spans="1:23">
      <x:c r="A105" t="s">
        <x:v>490</x:v>
      </x:c>
      <x:c r="B105" t="s">
        <x:v>698</x:v>
      </x:c>
      <x:c r="C105" t="s">
        <x:v>513</x:v>
      </x:c>
      <x:c r="D105" t="s">
        <x:v>514</x:v>
      </x:c>
      <x:c r="E105" t="s">
        <x:v>629</x:v>
      </x:c>
      <x:c r="F105" t="s">
        <x:v>504</x:v>
      </x:c>
      <x:c r="G105" t="s">
        <x:v>699</x:v>
      </x:c>
      <x:c r="H105" t="s">
        <x:v>528</x:v>
      </x:c>
      <x:c r="I105" t="s">
        <x:v>173</x:v>
      </x:c>
      <x:c r="J105">
        <x:v>140018211</x:v>
      </x:c>
      <x:c r="K105" t="s">
        <x:v>173</x:v>
      </x:c>
      <x:c r="L105" t="s">
        <x:v>141</x:v>
      </x:c>
      <x:c r="M105" t="s">
        <x:v>572</x:v>
      </x:c>
      <x:c r="N105" t="s">
        <x:v>630</x:v>
      </x:c>
      <x:c r="O105">
        <x:v>10000</x:v>
      </x:c>
      <x:c r="P105" t="s">
        <x:v>520</x:v>
      </x:c>
      <x:c r="Q105" t="s">
        <x:v>631</x:v>
      </x:c>
      <x:c r="R105" t="s">
        <x:v>522</x:v>
      </x:c>
      <x:c r="S105">
        <x:v>10000</x:v>
      </x:c>
      <x:c r="T105" t="s">
        <x:v>458</x:v>
      </x:c>
      <x:c r="U105">
        <x:v>33.1</x:v>
      </x:c>
      <x:c r="V105">
        <x:v>0.01</x:v>
      </x:c>
      <x:c r="W105">
        <x:v>357.71</x:v>
      </x:c>
    </x:row>
    <x:row r="106" spans="1:23">
      <x:c r="A106" t="s">
        <x:v>490</x:v>
      </x:c>
      <x:c r="B106" t="s">
        <x:v>698</x:v>
      </x:c>
      <x:c r="C106" t="s">
        <x:v>513</x:v>
      </x:c>
      <x:c r="D106" t="s">
        <x:v>514</x:v>
      </x:c>
      <x:c r="E106" t="s">
        <x:v>629</x:v>
      </x:c>
      <x:c r="F106" t="s">
        <x:v>504</x:v>
      </x:c>
      <x:c r="G106" t="s">
        <x:v>699</x:v>
      </x:c>
      <x:c r="H106" t="s">
        <x:v>528</x:v>
      </x:c>
      <x:c r="I106" t="s">
        <x:v>173</x:v>
      </x:c>
      <x:c r="J106">
        <x:v>140018209</x:v>
      </x:c>
      <x:c r="K106" t="s">
        <x:v>173</x:v>
      </x:c>
      <x:c r="L106" t="s">
        <x:v>141</x:v>
      </x:c>
      <x:c r="M106" t="s">
        <x:v>563</x:v>
      </x:c>
      <x:c r="N106" t="s">
        <x:v>630</x:v>
      </x:c>
      <x:c r="O106">
        <x:v>10000</x:v>
      </x:c>
      <x:c r="P106" t="s">
        <x:v>520</x:v>
      </x:c>
      <x:c r="Q106" t="s">
        <x:v>631</x:v>
      </x:c>
      <x:c r="R106" t="s">
        <x:v>522</x:v>
      </x:c>
      <x:c r="S106">
        <x:v>10000</x:v>
      </x:c>
      <x:c r="T106" t="s">
        <x:v>458</x:v>
      </x:c>
      <x:c r="U106">
        <x:v>33.1</x:v>
      </x:c>
      <x:c r="V106">
        <x:v>0.01</x:v>
      </x:c>
      <x:c r="W106">
        <x:v>357.71</x:v>
      </x:c>
    </x:row>
    <x:row r="107" spans="1:23">
      <x:c r="A107" t="s">
        <x:v>490</x:v>
      </x:c>
      <x:c r="B107" t="s">
        <x:v>698</x:v>
      </x:c>
      <x:c r="C107" t="s">
        <x:v>513</x:v>
      </x:c>
      <x:c r="D107" t="s">
        <x:v>514</x:v>
      </x:c>
      <x:c r="E107" t="s">
        <x:v>629</x:v>
      </x:c>
      <x:c r="F107" t="s">
        <x:v>504</x:v>
      </x:c>
      <x:c r="G107" t="s">
        <x:v>699</x:v>
      </x:c>
      <x:c r="H107" t="s">
        <x:v>528</x:v>
      </x:c>
      <x:c r="I107" t="s">
        <x:v>173</x:v>
      </x:c>
      <x:c r="J107">
        <x:v>140015178</x:v>
      </x:c>
      <x:c r="K107" t="s">
        <x:v>173</x:v>
      </x:c>
      <x:c r="L107" t="s">
        <x:v>141</x:v>
      </x:c>
      <x:c r="M107" t="s">
        <x:v>537</x:v>
      </x:c>
      <x:c r="N107" t="s">
        <x:v>630</x:v>
      </x:c>
      <x:c r="O107">
        <x:v>10000</x:v>
      </x:c>
      <x:c r="P107" t="s">
        <x:v>520</x:v>
      </x:c>
      <x:c r="Q107" t="s">
        <x:v>631</x:v>
      </x:c>
      <x:c r="R107" t="s">
        <x:v>522</x:v>
      </x:c>
      <x:c r="S107">
        <x:v>10000</x:v>
      </x:c>
      <x:c r="T107" t="s">
        <x:v>458</x:v>
      </x:c>
      <x:c r="U107">
        <x:v>33.1</x:v>
      </x:c>
      <x:c r="V107">
        <x:v>0.01</x:v>
      </x:c>
      <x:c r="W107">
        <x:v>357.71</x:v>
      </x:c>
    </x:row>
    <x:row r="108" spans="1:23">
      <x:c r="A108" t="s">
        <x:v>490</x:v>
      </x:c>
      <x:c r="B108" t="s">
        <x:v>698</x:v>
      </x:c>
      <x:c r="C108" t="s">
        <x:v>513</x:v>
      </x:c>
      <x:c r="D108" t="s">
        <x:v>514</x:v>
      </x:c>
      <x:c r="E108" t="s">
        <x:v>629</x:v>
      </x:c>
      <x:c r="F108" t="s">
        <x:v>504</x:v>
      </x:c>
      <x:c r="G108" t="s">
        <x:v>699</x:v>
      </x:c>
      <x:c r="H108" t="s">
        <x:v>528</x:v>
      </x:c>
      <x:c r="I108" t="s">
        <x:v>173</x:v>
      </x:c>
      <x:c r="J108">
        <x:v>140018252</x:v>
      </x:c>
      <x:c r="K108" t="s">
        <x:v>173</x:v>
      </x:c>
      <x:c r="L108" t="s">
        <x:v>141</x:v>
      </x:c>
      <x:c r="M108" t="s">
        <x:v>609</x:v>
      </x:c>
      <x:c r="N108" t="s">
        <x:v>630</x:v>
      </x:c>
      <x:c r="O108">
        <x:v>10000</x:v>
      </x:c>
      <x:c r="P108" t="s">
        <x:v>520</x:v>
      </x:c>
      <x:c r="Q108" t="s">
        <x:v>631</x:v>
      </x:c>
      <x:c r="R108" t="s">
        <x:v>522</x:v>
      </x:c>
      <x:c r="S108">
        <x:v>10000</x:v>
      </x:c>
      <x:c r="T108" t="s">
        <x:v>458</x:v>
      </x:c>
      <x:c r="U108">
        <x:v>33.1</x:v>
      </x:c>
      <x:c r="V108">
        <x:v>0.01</x:v>
      </x:c>
      <x:c r="W108">
        <x:v>357.71</x:v>
      </x:c>
    </x:row>
    <x:row r="109" spans="1:23">
      <x:c r="A109" t="s">
        <x:v>490</x:v>
      </x:c>
      <x:c r="B109" t="s">
        <x:v>698</x:v>
      </x:c>
      <x:c r="C109" t="s">
        <x:v>513</x:v>
      </x:c>
      <x:c r="D109" t="s">
        <x:v>514</x:v>
      </x:c>
      <x:c r="E109" t="s">
        <x:v>629</x:v>
      </x:c>
      <x:c r="F109" t="s">
        <x:v>504</x:v>
      </x:c>
      <x:c r="G109" t="s">
        <x:v>699</x:v>
      </x:c>
      <x:c r="H109" t="s">
        <x:v>528</x:v>
      </x:c>
      <x:c r="I109" t="s">
        <x:v>173</x:v>
      </x:c>
      <x:c r="J109">
        <x:v>140018214</x:v>
      </x:c>
      <x:c r="K109" t="s">
        <x:v>173</x:v>
      </x:c>
      <x:c r="L109" t="s">
        <x:v>141</x:v>
      </x:c>
      <x:c r="M109" t="s">
        <x:v>573</x:v>
      </x:c>
      <x:c r="N109" t="s">
        <x:v>630</x:v>
      </x:c>
      <x:c r="O109">
        <x:v>10000</x:v>
      </x:c>
      <x:c r="P109" t="s">
        <x:v>520</x:v>
      </x:c>
      <x:c r="Q109" t="s">
        <x:v>631</x:v>
      </x:c>
      <x:c r="R109" t="s">
        <x:v>522</x:v>
      </x:c>
      <x:c r="S109">
        <x:v>10000</x:v>
      </x:c>
      <x:c r="T109" t="s">
        <x:v>458</x:v>
      </x:c>
      <x:c r="U109">
        <x:v>33.1</x:v>
      </x:c>
      <x:c r="V109">
        <x:v>0.01</x:v>
      </x:c>
      <x:c r="W109">
        <x:v>357.71</x:v>
      </x:c>
    </x:row>
    <x:row r="110" spans="1:23">
      <x:c r="A110" t="s">
        <x:v>490</x:v>
      </x:c>
      <x:c r="B110" t="s">
        <x:v>698</x:v>
      </x:c>
      <x:c r="C110" t="s">
        <x:v>513</x:v>
      </x:c>
      <x:c r="D110" t="s">
        <x:v>514</x:v>
      </x:c>
      <x:c r="E110" t="s">
        <x:v>629</x:v>
      </x:c>
      <x:c r="F110" t="s">
        <x:v>504</x:v>
      </x:c>
      <x:c r="G110" t="s">
        <x:v>699</x:v>
      </x:c>
      <x:c r="H110" t="s">
        <x:v>528</x:v>
      </x:c>
      <x:c r="I110" t="s">
        <x:v>173</x:v>
      </x:c>
      <x:c r="J110">
        <x:v>140015177</x:v>
      </x:c>
      <x:c r="K110" t="s">
        <x:v>173</x:v>
      </x:c>
      <x:c r="L110" t="s">
        <x:v>141</x:v>
      </x:c>
      <x:c r="M110" t="s">
        <x:v>533</x:v>
      </x:c>
      <x:c r="N110" t="s">
        <x:v>630</x:v>
      </x:c>
      <x:c r="O110">
        <x:v>10000</x:v>
      </x:c>
      <x:c r="P110" t="s">
        <x:v>520</x:v>
      </x:c>
      <x:c r="Q110" t="s">
        <x:v>631</x:v>
      </x:c>
      <x:c r="R110" t="s">
        <x:v>522</x:v>
      </x:c>
      <x:c r="S110">
        <x:v>10000</x:v>
      </x:c>
      <x:c r="T110" t="s">
        <x:v>458</x:v>
      </x:c>
      <x:c r="U110">
        <x:v>33.1</x:v>
      </x:c>
      <x:c r="V110">
        <x:v>0.01</x:v>
      </x:c>
      <x:c r="W110">
        <x:v>357.71</x:v>
      </x:c>
    </x:row>
    <x:row r="111" spans="1:23">
      <x:c r="A111" t="s">
        <x:v>490</x:v>
      </x:c>
      <x:c r="B111" t="s">
        <x:v>698</x:v>
      </x:c>
      <x:c r="C111" t="s">
        <x:v>513</x:v>
      </x:c>
      <x:c r="D111" t="s">
        <x:v>514</x:v>
      </x:c>
      <x:c r="E111" t="s">
        <x:v>629</x:v>
      </x:c>
      <x:c r="F111" t="s">
        <x:v>504</x:v>
      </x:c>
      <x:c r="G111" t="s">
        <x:v>699</x:v>
      </x:c>
      <x:c r="H111" t="s">
        <x:v>528</x:v>
      </x:c>
      <x:c r="I111" t="s">
        <x:v>173</x:v>
      </x:c>
      <x:c r="J111">
        <x:v>140018210</x:v>
      </x:c>
      <x:c r="K111" t="s">
        <x:v>173</x:v>
      </x:c>
      <x:c r="L111" t="s">
        <x:v>141</x:v>
      </x:c>
      <x:c r="M111" t="s">
        <x:v>578</x:v>
      </x:c>
      <x:c r="N111" t="s">
        <x:v>630</x:v>
      </x:c>
      <x:c r="O111">
        <x:v>10000</x:v>
      </x:c>
      <x:c r="P111" t="s">
        <x:v>520</x:v>
      </x:c>
      <x:c r="Q111" t="s">
        <x:v>631</x:v>
      </x:c>
      <x:c r="R111" t="s">
        <x:v>522</x:v>
      </x:c>
      <x:c r="S111">
        <x:v>10000</x:v>
      </x:c>
      <x:c r="T111" t="s">
        <x:v>458</x:v>
      </x:c>
      <x:c r="U111">
        <x:v>33.1</x:v>
      </x:c>
      <x:c r="V111">
        <x:v>0.01</x:v>
      </x:c>
      <x:c r="W111">
        <x:v>357.71</x:v>
      </x:c>
    </x:row>
    <x:row r="112" spans="1:23">
      <x:c r="A112" t="s">
        <x:v>490</x:v>
      </x:c>
      <x:c r="B112" t="s">
        <x:v>698</x:v>
      </x:c>
      <x:c r="C112" t="s">
        <x:v>513</x:v>
      </x:c>
      <x:c r="D112" t="s">
        <x:v>514</x:v>
      </x:c>
      <x:c r="E112" t="s">
        <x:v>629</x:v>
      </x:c>
      <x:c r="F112" t="s">
        <x:v>504</x:v>
      </x:c>
      <x:c r="G112" t="s">
        <x:v>699</x:v>
      </x:c>
      <x:c r="H112" t="s">
        <x:v>528</x:v>
      </x:c>
      <x:c r="I112" t="s">
        <x:v>173</x:v>
      </x:c>
      <x:c r="J112">
        <x:v>140018217</x:v>
      </x:c>
      <x:c r="K112" t="s">
        <x:v>173</x:v>
      </x:c>
      <x:c r="L112" t="s">
        <x:v>141</x:v>
      </x:c>
      <x:c r="M112" t="s">
        <x:v>545</x:v>
      </x:c>
      <x:c r="N112" t="s">
        <x:v>630</x:v>
      </x:c>
      <x:c r="O112">
        <x:v>10000</x:v>
      </x:c>
      <x:c r="P112" t="s">
        <x:v>520</x:v>
      </x:c>
      <x:c r="Q112" t="s">
        <x:v>631</x:v>
      </x:c>
      <x:c r="R112" t="s">
        <x:v>522</x:v>
      </x:c>
      <x:c r="S112">
        <x:v>10000</x:v>
      </x:c>
      <x:c r="T112" t="s">
        <x:v>458</x:v>
      </x:c>
      <x:c r="U112">
        <x:v>33.1</x:v>
      </x:c>
      <x:c r="V112">
        <x:v>0.01</x:v>
      </x:c>
      <x:c r="W112">
        <x:v>357.71</x:v>
      </x:c>
    </x:row>
    <x:row r="113" spans="1:23">
      <x:c r="A113" t="s">
        <x:v>490</x:v>
      </x:c>
      <x:c r="B113" t="s">
        <x:v>698</x:v>
      </x:c>
      <x:c r="C113" t="s">
        <x:v>513</x:v>
      </x:c>
      <x:c r="D113" t="s">
        <x:v>514</x:v>
      </x:c>
      <x:c r="E113" t="s">
        <x:v>629</x:v>
      </x:c>
      <x:c r="F113" t="s">
        <x:v>504</x:v>
      </x:c>
      <x:c r="G113" t="s">
        <x:v>699</x:v>
      </x:c>
      <x:c r="H113" t="s">
        <x:v>528</x:v>
      </x:c>
      <x:c r="I113" t="s">
        <x:v>173</x:v>
      </x:c>
      <x:c r="J113">
        <x:v>140015176</x:v>
      </x:c>
      <x:c r="K113" t="s">
        <x:v>173</x:v>
      </x:c>
      <x:c r="L113" t="s">
        <x:v>141</x:v>
      </x:c>
      <x:c r="M113" t="s">
        <x:v>560</x:v>
      </x:c>
      <x:c r="N113" t="s">
        <x:v>630</x:v>
      </x:c>
      <x:c r="O113">
        <x:v>10000</x:v>
      </x:c>
      <x:c r="P113" t="s">
        <x:v>520</x:v>
      </x:c>
      <x:c r="Q113" t="s">
        <x:v>631</x:v>
      </x:c>
      <x:c r="R113" t="s">
        <x:v>522</x:v>
      </x:c>
      <x:c r="S113">
        <x:v>10000</x:v>
      </x:c>
      <x:c r="T113" t="s">
        <x:v>458</x:v>
      </x:c>
      <x:c r="U113">
        <x:v>33.1</x:v>
      </x:c>
      <x:c r="V113">
        <x:v>0.01</x:v>
      </x:c>
      <x:c r="W113">
        <x:v>357.71</x:v>
      </x:c>
    </x:row>
    <x:row r="114" spans="1:23">
      <x:c r="A114" t="s">
        <x:v>490</x:v>
      </x:c>
      <x:c r="B114" t="s">
        <x:v>698</x:v>
      </x:c>
      <x:c r="C114" t="s">
        <x:v>513</x:v>
      </x:c>
      <x:c r="D114" t="s">
        <x:v>514</x:v>
      </x:c>
      <x:c r="E114" t="s">
        <x:v>629</x:v>
      </x:c>
      <x:c r="F114" t="s">
        <x:v>504</x:v>
      </x:c>
      <x:c r="G114" t="s">
        <x:v>699</x:v>
      </x:c>
      <x:c r="H114" t="s">
        <x:v>528</x:v>
      </x:c>
      <x:c r="I114" t="s">
        <x:v>173</x:v>
      </x:c>
      <x:c r="J114">
        <x:v>140015175</x:v>
      </x:c>
      <x:c r="K114" t="s">
        <x:v>173</x:v>
      </x:c>
      <x:c r="L114" t="s">
        <x:v>141</x:v>
      </x:c>
      <x:c r="M114" t="s">
        <x:v>610</x:v>
      </x:c>
      <x:c r="N114" t="s">
        <x:v>630</x:v>
      </x:c>
      <x:c r="O114">
        <x:v>10000</x:v>
      </x:c>
      <x:c r="P114" t="s">
        <x:v>520</x:v>
      </x:c>
      <x:c r="Q114" t="s">
        <x:v>631</x:v>
      </x:c>
      <x:c r="R114" t="s">
        <x:v>522</x:v>
      </x:c>
      <x:c r="S114">
        <x:v>10000</x:v>
      </x:c>
      <x:c r="T114" t="s">
        <x:v>458</x:v>
      </x:c>
      <x:c r="U114">
        <x:v>33.1</x:v>
      </x:c>
      <x:c r="V114">
        <x:v>0.01</x:v>
      </x:c>
      <x:c r="W114">
        <x:v>357.71</x:v>
      </x:c>
    </x:row>
    <x:row r="115" spans="1:23">
      <x:c r="A115" t="s">
        <x:v>490</x:v>
      </x:c>
      <x:c r="B115" t="s">
        <x:v>698</x:v>
      </x:c>
      <x:c r="C115" t="s">
        <x:v>513</x:v>
      </x:c>
      <x:c r="D115" t="s">
        <x:v>514</x:v>
      </x:c>
      <x:c r="E115" t="s">
        <x:v>629</x:v>
      </x:c>
      <x:c r="F115" t="s">
        <x:v>504</x:v>
      </x:c>
      <x:c r="G115" t="s">
        <x:v>699</x:v>
      </x:c>
      <x:c r="H115" t="s">
        <x:v>528</x:v>
      </x:c>
      <x:c r="I115" t="s">
        <x:v>173</x:v>
      </x:c>
      <x:c r="J115">
        <x:v>140018218</x:v>
      </x:c>
      <x:c r="K115" t="s">
        <x:v>173</x:v>
      </x:c>
      <x:c r="L115" t="s">
        <x:v>141</x:v>
      </x:c>
      <x:c r="M115" t="s">
        <x:v>571</x:v>
      </x:c>
      <x:c r="N115" t="s">
        <x:v>630</x:v>
      </x:c>
      <x:c r="O115">
        <x:v>10000</x:v>
      </x:c>
      <x:c r="P115" t="s">
        <x:v>520</x:v>
      </x:c>
      <x:c r="Q115" t="s">
        <x:v>631</x:v>
      </x:c>
      <x:c r="R115" t="s">
        <x:v>522</x:v>
      </x:c>
      <x:c r="S115">
        <x:v>10000</x:v>
      </x:c>
      <x:c r="T115" t="s">
        <x:v>458</x:v>
      </x:c>
      <x:c r="U115">
        <x:v>33.1</x:v>
      </x:c>
      <x:c r="V115">
        <x:v>0.01</x:v>
      </x:c>
      <x:c r="W115">
        <x:v>357.71</x:v>
      </x:c>
    </x:row>
    <x:row r="116" spans="1:23">
      <x:c r="A116" t="s">
        <x:v>490</x:v>
      </x:c>
      <x:c r="B116" t="s">
        <x:v>698</x:v>
      </x:c>
      <x:c r="C116" t="s">
        <x:v>513</x:v>
      </x:c>
      <x:c r="D116" t="s">
        <x:v>514</x:v>
      </x:c>
      <x:c r="E116" t="s">
        <x:v>629</x:v>
      </x:c>
      <x:c r="F116" t="s">
        <x:v>504</x:v>
      </x:c>
      <x:c r="G116" t="s">
        <x:v>699</x:v>
      </x:c>
      <x:c r="H116" t="s">
        <x:v>528</x:v>
      </x:c>
      <x:c r="I116" t="s">
        <x:v>173</x:v>
      </x:c>
      <x:c r="J116">
        <x:v>140015174</x:v>
      </x:c>
      <x:c r="K116" t="s">
        <x:v>173</x:v>
      </x:c>
      <x:c r="L116" t="s">
        <x:v>141</x:v>
      </x:c>
      <x:c r="M116" t="s">
        <x:v>575</x:v>
      </x:c>
      <x:c r="N116" t="s">
        <x:v>630</x:v>
      </x:c>
      <x:c r="O116">
        <x:v>10000</x:v>
      </x:c>
      <x:c r="P116" t="s">
        <x:v>520</x:v>
      </x:c>
      <x:c r="Q116" t="s">
        <x:v>631</x:v>
      </x:c>
      <x:c r="R116" t="s">
        <x:v>522</x:v>
      </x:c>
      <x:c r="S116">
        <x:v>10000</x:v>
      </x:c>
      <x:c r="T116" t="s">
        <x:v>458</x:v>
      </x:c>
      <x:c r="U116">
        <x:v>33.1</x:v>
      </x:c>
      <x:c r="V116">
        <x:v>0.01</x:v>
      </x:c>
      <x:c r="W116">
        <x:v>357.71</x:v>
      </x:c>
    </x:row>
    <x:row r="117" spans="1:23">
      <x:c r="A117" t="s">
        <x:v>490</x:v>
      </x:c>
      <x:c r="B117" t="s">
        <x:v>698</x:v>
      </x:c>
      <x:c r="C117" t="s">
        <x:v>513</x:v>
      </x:c>
      <x:c r="D117" t="s">
        <x:v>514</x:v>
      </x:c>
      <x:c r="E117" t="s">
        <x:v>629</x:v>
      </x:c>
      <x:c r="F117" t="s">
        <x:v>504</x:v>
      </x:c>
      <x:c r="G117" t="s">
        <x:v>699</x:v>
      </x:c>
      <x:c r="H117" t="s">
        <x:v>528</x:v>
      </x:c>
      <x:c r="I117" t="s">
        <x:v>173</x:v>
      </x:c>
      <x:c r="J117">
        <x:v>140015173</x:v>
      </x:c>
      <x:c r="K117" t="s">
        <x:v>173</x:v>
      </x:c>
      <x:c r="L117" t="s">
        <x:v>141</x:v>
      </x:c>
      <x:c r="M117" t="s">
        <x:v>518</x:v>
      </x:c>
      <x:c r="N117" t="s">
        <x:v>630</x:v>
      </x:c>
      <x:c r="O117">
        <x:v>10000</x:v>
      </x:c>
      <x:c r="P117" t="s">
        <x:v>520</x:v>
      </x:c>
      <x:c r="Q117" t="s">
        <x:v>631</x:v>
      </x:c>
      <x:c r="R117" t="s">
        <x:v>522</x:v>
      </x:c>
      <x:c r="S117">
        <x:v>10000</x:v>
      </x:c>
      <x:c r="T117" t="s">
        <x:v>458</x:v>
      </x:c>
      <x:c r="U117">
        <x:v>33.1</x:v>
      </x:c>
      <x:c r="V117">
        <x:v>0.01</x:v>
      </x:c>
      <x:c r="W117">
        <x:v>357.71</x:v>
      </x:c>
    </x:row>
    <x:row r="118" spans="1:23">
      <x:c r="A118" t="s">
        <x:v>490</x:v>
      </x:c>
      <x:c r="B118" t="s">
        <x:v>698</x:v>
      </x:c>
      <x:c r="C118" t="s">
        <x:v>513</x:v>
      </x:c>
      <x:c r="D118" t="s">
        <x:v>514</x:v>
      </x:c>
      <x:c r="E118" t="s">
        <x:v>629</x:v>
      </x:c>
      <x:c r="F118" t="s">
        <x:v>504</x:v>
      </x:c>
      <x:c r="G118" t="s">
        <x:v>699</x:v>
      </x:c>
      <x:c r="H118" t="s">
        <x:v>528</x:v>
      </x:c>
      <x:c r="I118" t="s">
        <x:v>173</x:v>
      </x:c>
      <x:c r="J118">
        <x:v>140019866</x:v>
      </x:c>
      <x:c r="K118" t="s">
        <x:v>173</x:v>
      </x:c>
      <x:c r="L118" t="s">
        <x:v>145</x:v>
      </x:c>
      <x:c r="M118" t="s">
        <x:v>525</x:v>
      </x:c>
      <x:c r="N118" t="s">
        <x:v>630</x:v>
      </x:c>
      <x:c r="O118">
        <x:v>5000</x:v>
      </x:c>
      <x:c r="P118" t="s">
        <x:v>520</x:v>
      </x:c>
      <x:c r="Q118" t="s">
        <x:v>635</x:v>
      </x:c>
      <x:c r="R118" t="s">
        <x:v>522</x:v>
      </x:c>
      <x:c r="S118">
        <x:v>5000</x:v>
      </x:c>
      <x:c r="T118" t="s">
        <x:v>458</x:v>
      </x:c>
      <x:c r="U118">
        <x:v>56.35</x:v>
      </x:c>
      <x:c r="V118">
        <x:v>0.01</x:v>
      </x:c>
      <x:c r="W118">
        <x:v>280.08999999999997</x:v>
      </x:c>
    </x:row>
    <x:row r="119" spans="1:23">
      <x:c r="A119" t="s">
        <x:v>490</x:v>
      </x:c>
      <x:c r="B119" t="s">
        <x:v>698</x:v>
      </x:c>
      <x:c r="C119" t="s">
        <x:v>513</x:v>
      </x:c>
      <x:c r="D119" t="s">
        <x:v>514</x:v>
      </x:c>
      <x:c r="E119" t="s">
        <x:v>629</x:v>
      </x:c>
      <x:c r="F119" t="s">
        <x:v>504</x:v>
      </x:c>
      <x:c r="G119" t="s">
        <x:v>699</x:v>
      </x:c>
      <x:c r="H119" t="s">
        <x:v>528</x:v>
      </x:c>
      <x:c r="I119" t="s">
        <x:v>173</x:v>
      </x:c>
      <x:c r="J119">
        <x:v>140019905</x:v>
      </x:c>
      <x:c r="K119" t="s">
        <x:v>173</x:v>
      </x:c>
      <x:c r="L119" t="s">
        <x:v>145</x:v>
      </x:c>
      <x:c r="M119" t="s">
        <x:v>524</x:v>
      </x:c>
      <x:c r="N119" t="s">
        <x:v>630</x:v>
      </x:c>
      <x:c r="O119">
        <x:v>5000</x:v>
      </x:c>
      <x:c r="P119" t="s">
        <x:v>520</x:v>
      </x:c>
      <x:c r="Q119" t="s">
        <x:v>635</x:v>
      </x:c>
      <x:c r="R119" t="s">
        <x:v>522</x:v>
      </x:c>
      <x:c r="S119">
        <x:v>20000</x:v>
      </x:c>
      <x:c r="T119" t="s">
        <x:v>458</x:v>
      </x:c>
      <x:c r="U119">
        <x:v>225.4</x:v>
      </x:c>
      <x:c r="V119">
        <x:v>0.01</x:v>
      </x:c>
      <x:c r="W119">
        <x:v>1120.3699999999999</x:v>
      </x:c>
    </x:row>
    <x:row r="120" spans="1:23">
      <x:c r="A120" t="s">
        <x:v>490</x:v>
      </x:c>
      <x:c r="B120" t="s">
        <x:v>698</x:v>
      </x:c>
      <x:c r="C120" t="s">
        <x:v>513</x:v>
      </x:c>
      <x:c r="D120" t="s">
        <x:v>514</x:v>
      </x:c>
      <x:c r="E120" t="s">
        <x:v>629</x:v>
      </x:c>
      <x:c r="F120" t="s">
        <x:v>504</x:v>
      </x:c>
      <x:c r="G120" t="s">
        <x:v>699</x:v>
      </x:c>
      <x:c r="H120" t="s">
        <x:v>528</x:v>
      </x:c>
      <x:c r="I120" t="s">
        <x:v>173</x:v>
      </x:c>
      <x:c r="J120">
        <x:v>140019869</x:v>
      </x:c>
      <x:c r="K120" t="s">
        <x:v>173</x:v>
      </x:c>
      <x:c r="L120" t="s">
        <x:v>145</x:v>
      </x:c>
      <x:c r="M120" t="s">
        <x:v>537</x:v>
      </x:c>
      <x:c r="N120" t="s">
        <x:v>630</x:v>
      </x:c>
      <x:c r="O120">
        <x:v>5000</x:v>
      </x:c>
      <x:c r="P120" t="s">
        <x:v>520</x:v>
      </x:c>
      <x:c r="Q120" t="s">
        <x:v>635</x:v>
      </x:c>
      <x:c r="R120" t="s">
        <x:v>522</x:v>
      </x:c>
      <x:c r="S120">
        <x:v>15000</x:v>
      </x:c>
      <x:c r="T120" t="s">
        <x:v>458</x:v>
      </x:c>
      <x:c r="U120">
        <x:v>169.05</x:v>
      </x:c>
      <x:c r="V120">
        <x:v>0.01</x:v>
      </x:c>
      <x:c r="W120">
        <x:v>840.28</x:v>
      </x:c>
    </x:row>
    <x:row r="121" spans="1:23">
      <x:c r="A121" t="s">
        <x:v>490</x:v>
      </x:c>
      <x:c r="B121" t="s">
        <x:v>698</x:v>
      </x:c>
      <x:c r="C121" t="s">
        <x:v>513</x:v>
      </x:c>
      <x:c r="D121" t="s">
        <x:v>514</x:v>
      </x:c>
      <x:c r="E121" t="s">
        <x:v>629</x:v>
      </x:c>
      <x:c r="F121" t="s">
        <x:v>504</x:v>
      </x:c>
      <x:c r="G121" t="s">
        <x:v>699</x:v>
      </x:c>
      <x:c r="H121" t="s">
        <x:v>528</x:v>
      </x:c>
      <x:c r="I121" t="s">
        <x:v>173</x:v>
      </x:c>
      <x:c r="J121">
        <x:v>140020082</x:v>
      </x:c>
      <x:c r="K121" t="s">
        <x:v>173</x:v>
      </x:c>
      <x:c r="L121" t="s">
        <x:v>145</x:v>
      </x:c>
      <x:c r="M121" t="s">
        <x:v>575</x:v>
      </x:c>
      <x:c r="N121" t="s">
        <x:v>630</x:v>
      </x:c>
      <x:c r="O121">
        <x:v>5000</x:v>
      </x:c>
      <x:c r="P121" t="s">
        <x:v>520</x:v>
      </x:c>
      <x:c r="Q121" t="s">
        <x:v>635</x:v>
      </x:c>
      <x:c r="R121" t="s">
        <x:v>522</x:v>
      </x:c>
      <x:c r="S121">
        <x:v>10000</x:v>
      </x:c>
      <x:c r="T121" t="s">
        <x:v>458</x:v>
      </x:c>
      <x:c r="U121">
        <x:v>112.7</x:v>
      </x:c>
      <x:c r="V121">
        <x:v>0.01</x:v>
      </x:c>
      <x:c r="W121">
        <x:v>560.17999999999995</x:v>
      </x:c>
    </x:row>
    <x:row r="122" spans="1:23">
      <x:c r="A122" t="s">
        <x:v>490</x:v>
      </x:c>
      <x:c r="B122" t="s">
        <x:v>698</x:v>
      </x:c>
      <x:c r="C122" t="s">
        <x:v>513</x:v>
      </x:c>
      <x:c r="D122" t="s">
        <x:v>514</x:v>
      </x:c>
      <x:c r="E122" t="s">
        <x:v>629</x:v>
      </x:c>
      <x:c r="F122" t="s">
        <x:v>504</x:v>
      </x:c>
      <x:c r="G122" t="s">
        <x:v>699</x:v>
      </x:c>
      <x:c r="H122" t="s">
        <x:v>528</x:v>
      </x:c>
      <x:c r="I122" t="s">
        <x:v>173</x:v>
      </x:c>
      <x:c r="J122">
        <x:v>140019904</x:v>
      </x:c>
      <x:c r="K122" t="s">
        <x:v>173</x:v>
      </x:c>
      <x:c r="L122" t="s">
        <x:v>145</x:v>
      </x:c>
      <x:c r="M122" t="s">
        <x:v>518</x:v>
      </x:c>
      <x:c r="N122" t="s">
        <x:v>630</x:v>
      </x:c>
      <x:c r="O122">
        <x:v>5000</x:v>
      </x:c>
      <x:c r="P122" t="s">
        <x:v>520</x:v>
      </x:c>
      <x:c r="Q122" t="s">
        <x:v>635</x:v>
      </x:c>
      <x:c r="R122" t="s">
        <x:v>522</x:v>
      </x:c>
      <x:c r="S122">
        <x:v>15000</x:v>
      </x:c>
      <x:c r="T122" t="s">
        <x:v>458</x:v>
      </x:c>
      <x:c r="U122">
        <x:v>169.05</x:v>
      </x:c>
      <x:c r="V122">
        <x:v>0.01</x:v>
      </x:c>
      <x:c r="W122">
        <x:v>840.28</x:v>
      </x:c>
    </x:row>
    <x:row r="123" spans="1:23">
      <x:c r="A123" t="s">
        <x:v>490</x:v>
      </x:c>
      <x:c r="B123" t="s">
        <x:v>698</x:v>
      </x:c>
      <x:c r="C123" t="s">
        <x:v>513</x:v>
      </x:c>
      <x:c r="D123" t="s">
        <x:v>514</x:v>
      </x:c>
      <x:c r="E123" t="s">
        <x:v>629</x:v>
      </x:c>
      <x:c r="F123" t="s">
        <x:v>504</x:v>
      </x:c>
      <x:c r="G123" t="s">
        <x:v>699</x:v>
      </x:c>
      <x:c r="H123" t="s">
        <x:v>528</x:v>
      </x:c>
      <x:c r="I123" t="s">
        <x:v>173</x:v>
      </x:c>
      <x:c r="J123">
        <x:v>140018212</x:v>
      </x:c>
      <x:c r="K123" t="s">
        <x:v>173</x:v>
      </x:c>
      <x:c r="L123" t="s">
        <x:v>141</x:v>
      </x:c>
      <x:c r="M123" t="s">
        <x:v>542</x:v>
      </x:c>
      <x:c r="N123" t="s">
        <x:v>630</x:v>
      </x:c>
      <x:c r="O123">
        <x:v>10000</x:v>
      </x:c>
      <x:c r="P123" t="s">
        <x:v>520</x:v>
      </x:c>
      <x:c r="Q123" t="s">
        <x:v>631</x:v>
      </x:c>
      <x:c r="R123" t="s">
        <x:v>522</x:v>
      </x:c>
      <x:c r="S123">
        <x:v>20000</x:v>
      </x:c>
      <x:c r="T123" t="s">
        <x:v>458</x:v>
      </x:c>
      <x:c r="U123">
        <x:v>66.2</x:v>
      </x:c>
      <x:c r="V123">
        <x:v>0.01</x:v>
      </x:c>
      <x:c r="W123">
        <x:v>715.42</x:v>
      </x:c>
    </x:row>
    <x:row r="124" spans="1:23">
      <x:c r="A124" t="s">
        <x:v>490</x:v>
      </x:c>
      <x:c r="B124" t="s">
        <x:v>698</x:v>
      </x:c>
      <x:c r="C124" t="s">
        <x:v>513</x:v>
      </x:c>
      <x:c r="D124" t="s">
        <x:v>514</x:v>
      </x:c>
      <x:c r="E124" t="s">
        <x:v>629</x:v>
      </x:c>
      <x:c r="F124" t="s">
        <x:v>504</x:v>
      </x:c>
      <x:c r="G124" t="s">
        <x:v>699</x:v>
      </x:c>
      <x:c r="H124" t="s">
        <x:v>528</x:v>
      </x:c>
      <x:c r="I124" t="s">
        <x:v>173</x:v>
      </x:c>
      <x:c r="J124">
        <x:v>140015182</x:v>
      </x:c>
      <x:c r="K124" t="s">
        <x:v>173</x:v>
      </x:c>
      <x:c r="L124" t="s">
        <x:v>141</x:v>
      </x:c>
      <x:c r="M124" t="s">
        <x:v>526</x:v>
      </x:c>
      <x:c r="N124" t="s">
        <x:v>630</x:v>
      </x:c>
      <x:c r="O124">
        <x:v>10000</x:v>
      </x:c>
      <x:c r="P124" t="s">
        <x:v>520</x:v>
      </x:c>
      <x:c r="Q124" t="s">
        <x:v>631</x:v>
      </x:c>
      <x:c r="R124" t="s">
        <x:v>522</x:v>
      </x:c>
      <x:c r="S124">
        <x:v>150000</x:v>
      </x:c>
      <x:c r="T124" t="s">
        <x:v>458</x:v>
      </x:c>
      <x:c r="U124">
        <x:v>496.5</x:v>
      </x:c>
      <x:c r="V124">
        <x:v>0.01</x:v>
      </x:c>
      <x:c r="W124">
        <x:v>5365.61</x:v>
      </x:c>
    </x:row>
    <x:row r="125" spans="1:23">
      <x:c r="A125" t="s">
        <x:v>490</x:v>
      </x:c>
      <x:c r="B125" t="s">
        <x:v>698</x:v>
      </x:c>
      <x:c r="C125" t="s">
        <x:v>513</x:v>
      </x:c>
      <x:c r="D125" t="s">
        <x:v>514</x:v>
      </x:c>
      <x:c r="E125" t="s">
        <x:v>629</x:v>
      </x:c>
      <x:c r="F125" t="s">
        <x:v>504</x:v>
      </x:c>
      <x:c r="G125" t="s">
        <x:v>699</x:v>
      </x:c>
      <x:c r="H125" t="s">
        <x:v>528</x:v>
      </x:c>
      <x:c r="I125" t="s">
        <x:v>173</x:v>
      </x:c>
      <x:c r="J125">
        <x:v>140018218</x:v>
      </x:c>
      <x:c r="K125" t="s">
        <x:v>173</x:v>
      </x:c>
      <x:c r="L125" t="s">
        <x:v>141</x:v>
      </x:c>
      <x:c r="M125" t="s">
        <x:v>571</x:v>
      </x:c>
      <x:c r="N125" t="s">
        <x:v>630</x:v>
      </x:c>
      <x:c r="O125">
        <x:v>10000</x:v>
      </x:c>
      <x:c r="P125" t="s">
        <x:v>520</x:v>
      </x:c>
      <x:c r="Q125" t="s">
        <x:v>631</x:v>
      </x:c>
      <x:c r="R125" t="s">
        <x:v>522</x:v>
      </x:c>
      <x:c r="S125">
        <x:v>30000</x:v>
      </x:c>
      <x:c r="T125" t="s">
        <x:v>458</x:v>
      </x:c>
      <x:c r="U125">
        <x:v>99.3</x:v>
      </x:c>
      <x:c r="V125">
        <x:v>0.01</x:v>
      </x:c>
      <x:c r="W125">
        <x:v>1073.1199999999999</x:v>
      </x:c>
    </x:row>
    <x:row r="126" spans="1:23">
      <x:c r="A126" t="s">
        <x:v>490</x:v>
      </x:c>
      <x:c r="B126" t="s">
        <x:v>698</x:v>
      </x:c>
      <x:c r="C126" t="s">
        <x:v>513</x:v>
      </x:c>
      <x:c r="D126" t="s">
        <x:v>514</x:v>
      </x:c>
      <x:c r="E126" t="s">
        <x:v>629</x:v>
      </x:c>
      <x:c r="F126" t="s">
        <x:v>504</x:v>
      </x:c>
      <x:c r="G126" t="s">
        <x:v>699</x:v>
      </x:c>
      <x:c r="H126" t="s">
        <x:v>528</x:v>
      </x:c>
      <x:c r="I126" t="s">
        <x:v>173</x:v>
      </x:c>
      <x:c r="J126">
        <x:v>140015174</x:v>
      </x:c>
      <x:c r="K126" t="s">
        <x:v>173</x:v>
      </x:c>
      <x:c r="L126" t="s">
        <x:v>141</x:v>
      </x:c>
      <x:c r="M126" t="s">
        <x:v>575</x:v>
      </x:c>
      <x:c r="N126" t="s">
        <x:v>630</x:v>
      </x:c>
      <x:c r="O126">
        <x:v>10000</x:v>
      </x:c>
      <x:c r="P126" t="s">
        <x:v>520</x:v>
      </x:c>
      <x:c r="Q126" t="s">
        <x:v>631</x:v>
      </x:c>
      <x:c r="R126" t="s">
        <x:v>522</x:v>
      </x:c>
      <x:c r="S126">
        <x:v>140000</x:v>
      </x:c>
      <x:c r="T126" t="s">
        <x:v>458</x:v>
      </x:c>
      <x:c r="U126">
        <x:v>463.4</x:v>
      </x:c>
      <x:c r="V126">
        <x:v>0.01</x:v>
      </x:c>
      <x:c r="W126">
        <x:v>5007.91</x:v>
      </x:c>
    </x:row>
    <x:row r="127" spans="1:23">
      <x:c r="A127" t="s">
        <x:v>490</x:v>
      </x:c>
      <x:c r="B127" t="s">
        <x:v>698</x:v>
      </x:c>
      <x:c r="C127" t="s">
        <x:v>513</x:v>
      </x:c>
      <x:c r="D127" t="s">
        <x:v>514</x:v>
      </x:c>
      <x:c r="E127" t="s">
        <x:v>629</x:v>
      </x:c>
      <x:c r="F127" t="s">
        <x:v>504</x:v>
      </x:c>
      <x:c r="G127" t="s">
        <x:v>699</x:v>
      </x:c>
      <x:c r="H127" t="s">
        <x:v>528</x:v>
      </x:c>
      <x:c r="I127" t="s">
        <x:v>173</x:v>
      </x:c>
      <x:c r="J127">
        <x:v>140019904</x:v>
      </x:c>
      <x:c r="K127" t="s">
        <x:v>173</x:v>
      </x:c>
      <x:c r="L127" t="s">
        <x:v>145</x:v>
      </x:c>
      <x:c r="M127" t="s">
        <x:v>518</x:v>
      </x:c>
      <x:c r="N127" t="s">
        <x:v>630</x:v>
      </x:c>
      <x:c r="O127">
        <x:v>5000</x:v>
      </x:c>
      <x:c r="P127" t="s">
        <x:v>520</x:v>
      </x:c>
      <x:c r="Q127" t="s">
        <x:v>635</x:v>
      </x:c>
      <x:c r="R127" t="s">
        <x:v>522</x:v>
      </x:c>
      <x:c r="S127">
        <x:v>25000</x:v>
      </x:c>
      <x:c r="T127" t="s">
        <x:v>458</x:v>
      </x:c>
      <x:c r="U127">
        <x:v>281.75</x:v>
      </x:c>
      <x:c r="V127">
        <x:v>0.01</x:v>
      </x:c>
      <x:c r="W127">
        <x:v>1400.46</x:v>
      </x:c>
    </x:row>
    <x:row r="128" spans="1:23">
      <x:c r="A128" t="s">
        <x:v>490</x:v>
      </x:c>
      <x:c r="B128" t="s">
        <x:v>698</x:v>
      </x:c>
      <x:c r="C128" t="s">
        <x:v>513</x:v>
      </x:c>
      <x:c r="D128" t="s">
        <x:v>514</x:v>
      </x:c>
      <x:c r="E128" t="s">
        <x:v>629</x:v>
      </x:c>
      <x:c r="F128" t="s">
        <x:v>504</x:v>
      </x:c>
      <x:c r="G128" t="s">
        <x:v>699</x:v>
      </x:c>
      <x:c r="H128" t="s">
        <x:v>528</x:v>
      </x:c>
      <x:c r="I128" t="s">
        <x:v>173</x:v>
      </x:c>
      <x:c r="J128">
        <x:v>140018213</x:v>
      </x:c>
      <x:c r="K128" t="s">
        <x:v>173</x:v>
      </x:c>
      <x:c r="L128" t="s">
        <x:v>141</x:v>
      </x:c>
      <x:c r="M128" t="s">
        <x:v>570</x:v>
      </x:c>
      <x:c r="N128" t="s">
        <x:v>630</x:v>
      </x:c>
      <x:c r="O128">
        <x:v>10000</x:v>
      </x:c>
      <x:c r="P128" t="s">
        <x:v>520</x:v>
      </x:c>
      <x:c r="Q128" t="s">
        <x:v>631</x:v>
      </x:c>
      <x:c r="R128" t="s">
        <x:v>522</x:v>
      </x:c>
      <x:c r="S128">
        <x:v>30000</x:v>
      </x:c>
      <x:c r="T128" t="s">
        <x:v>458</x:v>
      </x:c>
      <x:c r="U128">
        <x:v>99.3</x:v>
      </x:c>
      <x:c r="V128">
        <x:v>0.01</x:v>
      </x:c>
      <x:c r="W128">
        <x:v>1073.1199999999999</x:v>
      </x:c>
    </x:row>
    <x:row r="129" spans="1:23">
      <x:c r="A129" t="s">
        <x:v>490</x:v>
      </x:c>
      <x:c r="B129" t="s">
        <x:v>698</x:v>
      </x:c>
      <x:c r="C129" t="s">
        <x:v>513</x:v>
      </x:c>
      <x:c r="D129" t="s">
        <x:v>514</x:v>
      </x:c>
      <x:c r="E129" t="s">
        <x:v>629</x:v>
      </x:c>
      <x:c r="F129" t="s">
        <x:v>504</x:v>
      </x:c>
      <x:c r="G129" t="s">
        <x:v>699</x:v>
      </x:c>
      <x:c r="H129" t="s">
        <x:v>528</x:v>
      </x:c>
      <x:c r="I129" t="s">
        <x:v>173</x:v>
      </x:c>
      <x:c r="J129">
        <x:v>140015181</x:v>
      </x:c>
      <x:c r="K129" t="s">
        <x:v>173</x:v>
      </x:c>
      <x:c r="L129" t="s">
        <x:v>141</x:v>
      </x:c>
      <x:c r="M129" t="s">
        <x:v>525</x:v>
      </x:c>
      <x:c r="N129" t="s">
        <x:v>630</x:v>
      </x:c>
      <x:c r="O129">
        <x:v>10000</x:v>
      </x:c>
      <x:c r="P129" t="s">
        <x:v>520</x:v>
      </x:c>
      <x:c r="Q129" t="s">
        <x:v>631</x:v>
      </x:c>
      <x:c r="R129" t="s">
        <x:v>522</x:v>
      </x:c>
      <x:c r="S129">
        <x:v>150000</x:v>
      </x:c>
      <x:c r="T129" t="s">
        <x:v>458</x:v>
      </x:c>
      <x:c r="U129">
        <x:v>496.5</x:v>
      </x:c>
      <x:c r="V129">
        <x:v>0.01</x:v>
      </x:c>
      <x:c r="W129">
        <x:v>5365.61</x:v>
      </x:c>
    </x:row>
    <x:row r="130" spans="1:23">
      <x:c r="A130" t="s">
        <x:v>490</x:v>
      </x:c>
      <x:c r="B130" t="s">
        <x:v>698</x:v>
      </x:c>
      <x:c r="C130" t="s">
        <x:v>513</x:v>
      </x:c>
      <x:c r="D130" t="s">
        <x:v>514</x:v>
      </x:c>
      <x:c r="E130" t="s">
        <x:v>629</x:v>
      </x:c>
      <x:c r="F130" t="s">
        <x:v>504</x:v>
      </x:c>
      <x:c r="G130" t="s">
        <x:v>699</x:v>
      </x:c>
      <x:c r="H130" t="s">
        <x:v>528</x:v>
      </x:c>
      <x:c r="I130" t="s">
        <x:v>173</x:v>
      </x:c>
      <x:c r="J130">
        <x:v>140018216</x:v>
      </x:c>
      <x:c r="K130" t="s">
        <x:v>173</x:v>
      </x:c>
      <x:c r="L130" t="s">
        <x:v>141</x:v>
      </x:c>
      <x:c r="M130" t="s">
        <x:v>569</x:v>
      </x:c>
      <x:c r="N130" t="s">
        <x:v>630</x:v>
      </x:c>
      <x:c r="O130">
        <x:v>10000</x:v>
      </x:c>
      <x:c r="P130" t="s">
        <x:v>520</x:v>
      </x:c>
      <x:c r="Q130" t="s">
        <x:v>631</x:v>
      </x:c>
      <x:c r="R130" t="s">
        <x:v>522</x:v>
      </x:c>
      <x:c r="S130">
        <x:v>20000</x:v>
      </x:c>
      <x:c r="T130" t="s">
        <x:v>458</x:v>
      </x:c>
      <x:c r="U130">
        <x:v>66.2</x:v>
      </x:c>
      <x:c r="V130">
        <x:v>0.01</x:v>
      </x:c>
      <x:c r="W130">
        <x:v>715.42</x:v>
      </x:c>
    </x:row>
    <x:row r="131" spans="1:23">
      <x:c r="A131" t="s">
        <x:v>490</x:v>
      </x:c>
      <x:c r="B131" t="s">
        <x:v>698</x:v>
      </x:c>
      <x:c r="C131" t="s">
        <x:v>513</x:v>
      </x:c>
      <x:c r="D131" t="s">
        <x:v>514</x:v>
      </x:c>
      <x:c r="E131" t="s">
        <x:v>629</x:v>
      </x:c>
      <x:c r="F131" t="s">
        <x:v>504</x:v>
      </x:c>
      <x:c r="G131" t="s">
        <x:v>699</x:v>
      </x:c>
      <x:c r="H131" t="s">
        <x:v>528</x:v>
      </x:c>
      <x:c r="I131" t="s">
        <x:v>173</x:v>
      </x:c>
      <x:c r="J131">
        <x:v>140018211</x:v>
      </x:c>
      <x:c r="K131" t="s">
        <x:v>173</x:v>
      </x:c>
      <x:c r="L131" t="s">
        <x:v>141</x:v>
      </x:c>
      <x:c r="M131" t="s">
        <x:v>572</x:v>
      </x:c>
      <x:c r="N131" t="s">
        <x:v>630</x:v>
      </x:c>
      <x:c r="O131">
        <x:v>10000</x:v>
      </x:c>
      <x:c r="P131" t="s">
        <x:v>520</x:v>
      </x:c>
      <x:c r="Q131" t="s">
        <x:v>631</x:v>
      </x:c>
      <x:c r="R131" t="s">
        <x:v>522</x:v>
      </x:c>
      <x:c r="S131">
        <x:v>20000</x:v>
      </x:c>
      <x:c r="T131" t="s">
        <x:v>458</x:v>
      </x:c>
      <x:c r="U131">
        <x:v>66.2</x:v>
      </x:c>
      <x:c r="V131">
        <x:v>0.01</x:v>
      </x:c>
      <x:c r="W131">
        <x:v>715.42</x:v>
      </x:c>
    </x:row>
    <x:row r="132" spans="1:23">
      <x:c r="A132" t="s">
        <x:v>490</x:v>
      </x:c>
      <x:c r="B132" t="s">
        <x:v>698</x:v>
      </x:c>
      <x:c r="C132" t="s">
        <x:v>513</x:v>
      </x:c>
      <x:c r="D132" t="s">
        <x:v>514</x:v>
      </x:c>
      <x:c r="E132" t="s">
        <x:v>629</x:v>
      </x:c>
      <x:c r="F132" t="s">
        <x:v>504</x:v>
      </x:c>
      <x:c r="G132" t="s">
        <x:v>699</x:v>
      </x:c>
      <x:c r="H132" t="s">
        <x:v>528</x:v>
      </x:c>
      <x:c r="I132" t="s">
        <x:v>173</x:v>
      </x:c>
      <x:c r="J132">
        <x:v>140018209</x:v>
      </x:c>
      <x:c r="K132" t="s">
        <x:v>173</x:v>
      </x:c>
      <x:c r="L132" t="s">
        <x:v>141</x:v>
      </x:c>
      <x:c r="M132" t="s">
        <x:v>563</x:v>
      </x:c>
      <x:c r="N132" t="s">
        <x:v>630</x:v>
      </x:c>
      <x:c r="O132">
        <x:v>10000</x:v>
      </x:c>
      <x:c r="P132" t="s">
        <x:v>520</x:v>
      </x:c>
      <x:c r="Q132" t="s">
        <x:v>631</x:v>
      </x:c>
      <x:c r="R132" t="s">
        <x:v>522</x:v>
      </x:c>
      <x:c r="S132">
        <x:v>30000</x:v>
      </x:c>
      <x:c r="T132" t="s">
        <x:v>458</x:v>
      </x:c>
      <x:c r="U132">
        <x:v>99.3</x:v>
      </x:c>
      <x:c r="V132">
        <x:v>0.01</x:v>
      </x:c>
      <x:c r="W132">
        <x:v>1073.1199999999999</x:v>
      </x:c>
    </x:row>
    <x:row r="133" spans="1:23">
      <x:c r="A133" t="s">
        <x:v>490</x:v>
      </x:c>
      <x:c r="B133" t="s">
        <x:v>698</x:v>
      </x:c>
      <x:c r="C133" t="s">
        <x:v>513</x:v>
      </x:c>
      <x:c r="D133" t="s">
        <x:v>514</x:v>
      </x:c>
      <x:c r="E133" t="s">
        <x:v>629</x:v>
      </x:c>
      <x:c r="F133" t="s">
        <x:v>504</x:v>
      </x:c>
      <x:c r="G133" t="s">
        <x:v>699</x:v>
      </x:c>
      <x:c r="H133" t="s">
        <x:v>528</x:v>
      </x:c>
      <x:c r="I133" t="s">
        <x:v>173</x:v>
      </x:c>
      <x:c r="J133">
        <x:v>140015175</x:v>
      </x:c>
      <x:c r="K133" t="s">
        <x:v>173</x:v>
      </x:c>
      <x:c r="L133" t="s">
        <x:v>141</x:v>
      </x:c>
      <x:c r="M133" t="s">
        <x:v>610</x:v>
      </x:c>
      <x:c r="N133" t="s">
        <x:v>630</x:v>
      </x:c>
      <x:c r="O133">
        <x:v>10000</x:v>
      </x:c>
      <x:c r="P133" t="s">
        <x:v>520</x:v>
      </x:c>
      <x:c r="Q133" t="s">
        <x:v>631</x:v>
      </x:c>
      <x:c r="R133" t="s">
        <x:v>522</x:v>
      </x:c>
      <x:c r="S133">
        <x:v>30000</x:v>
      </x:c>
      <x:c r="T133" t="s">
        <x:v>458</x:v>
      </x:c>
      <x:c r="U133">
        <x:v>99.3</x:v>
      </x:c>
      <x:c r="V133">
        <x:v>0.01</x:v>
      </x:c>
      <x:c r="W133">
        <x:v>1073.1199999999999</x:v>
      </x:c>
    </x:row>
    <x:row r="134" spans="1:23">
      <x:c r="A134" t="s">
        <x:v>490</x:v>
      </x:c>
      <x:c r="B134" t="s">
        <x:v>698</x:v>
      </x:c>
      <x:c r="C134" t="s">
        <x:v>513</x:v>
      </x:c>
      <x:c r="D134" t="s">
        <x:v>514</x:v>
      </x:c>
      <x:c r="E134" t="s">
        <x:v>629</x:v>
      </x:c>
      <x:c r="F134" t="s">
        <x:v>504</x:v>
      </x:c>
      <x:c r="G134" t="s">
        <x:v>699</x:v>
      </x:c>
      <x:c r="H134" t="s">
        <x:v>528</x:v>
      </x:c>
      <x:c r="I134" t="s">
        <x:v>173</x:v>
      </x:c>
      <x:c r="J134">
        <x:v>140018218</x:v>
      </x:c>
      <x:c r="K134" t="s">
        <x:v>173</x:v>
      </x:c>
      <x:c r="L134" t="s">
        <x:v>141</x:v>
      </x:c>
      <x:c r="M134" t="s">
        <x:v>571</x:v>
      </x:c>
      <x:c r="N134" t="s">
        <x:v>630</x:v>
      </x:c>
      <x:c r="O134">
        <x:v>10000</x:v>
      </x:c>
      <x:c r="P134" t="s">
        <x:v>520</x:v>
      </x:c>
      <x:c r="Q134" t="s">
        <x:v>631</x:v>
      </x:c>
      <x:c r="R134" t="s">
        <x:v>522</x:v>
      </x:c>
      <x:c r="S134">
        <x:v>20000</x:v>
      </x:c>
      <x:c r="T134" t="s">
        <x:v>458</x:v>
      </x:c>
      <x:c r="U134">
        <x:v>66.2</x:v>
      </x:c>
      <x:c r="V134">
        <x:v>0.01</x:v>
      </x:c>
      <x:c r="W134">
        <x:v>715.42</x:v>
      </x:c>
    </x:row>
    <x:row r="135" spans="1:23">
      <x:c r="A135" t="s">
        <x:v>490</x:v>
      </x:c>
      <x:c r="B135" t="s">
        <x:v>698</x:v>
      </x:c>
      <x:c r="C135" t="s">
        <x:v>513</x:v>
      </x:c>
      <x:c r="D135" t="s">
        <x:v>514</x:v>
      </x:c>
      <x:c r="E135" t="s">
        <x:v>629</x:v>
      </x:c>
      <x:c r="F135" t="s">
        <x:v>504</x:v>
      </x:c>
      <x:c r="G135" t="s">
        <x:v>699</x:v>
      </x:c>
      <x:c r="H135" t="s">
        <x:v>528</x:v>
      </x:c>
      <x:c r="I135" t="s">
        <x:v>173</x:v>
      </x:c>
      <x:c r="J135">
        <x:v>140018229</x:v>
      </x:c>
      <x:c r="K135" t="s">
        <x:v>173</x:v>
      </x:c>
      <x:c r="L135" t="s">
        <x:v>165</x:v>
      </x:c>
      <x:c r="M135" t="s">
        <x:v>525</x:v>
      </x:c>
      <x:c r="N135" t="s">
        <x:v>630</x:v>
      </x:c>
      <x:c r="O135">
        <x:v>7000</x:v>
      </x:c>
      <x:c r="P135" t="s">
        <x:v>520</x:v>
      </x:c>
      <x:c r="Q135" t="s">
        <x:v>634</x:v>
      </x:c>
      <x:c r="R135" t="s">
        <x:v>522</x:v>
      </x:c>
      <x:c r="S135">
        <x:v>7000</x:v>
      </x:c>
      <x:c r="T135" t="s">
        <x:v>458</x:v>
      </x:c>
      <x:c r="U135">
        <x:v>53.83</x:v>
      </x:c>
      <x:c r="V135">
        <x:v>0.01</x:v>
      </x:c>
      <x:c r="W135">
        <x:v>344.88</x:v>
      </x:c>
    </x:row>
    <x:row r="136" spans="1:23">
      <x:c r="A136" t="s">
        <x:v>490</x:v>
      </x:c>
      <x:c r="B136" t="s">
        <x:v>698</x:v>
      </x:c>
      <x:c r="C136" t="s">
        <x:v>513</x:v>
      </x:c>
      <x:c r="D136" t="s">
        <x:v>514</x:v>
      </x:c>
      <x:c r="E136" t="s">
        <x:v>629</x:v>
      </x:c>
      <x:c r="F136" t="s">
        <x:v>504</x:v>
      </x:c>
      <x:c r="G136" t="s">
        <x:v>699</x:v>
      </x:c>
      <x:c r="H136" t="s">
        <x:v>528</x:v>
      </x:c>
      <x:c r="I136" t="s">
        <x:v>173</x:v>
      </x:c>
      <x:c r="J136">
        <x:v>140018230</x:v>
      </x:c>
      <x:c r="K136" t="s">
        <x:v>173</x:v>
      </x:c>
      <x:c r="L136" t="s">
        <x:v>165</x:v>
      </x:c>
      <x:c r="M136" t="s">
        <x:v>524</x:v>
      </x:c>
      <x:c r="N136" t="s">
        <x:v>630</x:v>
      </x:c>
      <x:c r="O136">
        <x:v>7000</x:v>
      </x:c>
      <x:c r="P136" t="s">
        <x:v>520</x:v>
      </x:c>
      <x:c r="Q136" t="s">
        <x:v>634</x:v>
      </x:c>
      <x:c r="R136" t="s">
        <x:v>522</x:v>
      </x:c>
      <x:c r="S136">
        <x:v>7000</x:v>
      </x:c>
      <x:c r="T136" t="s">
        <x:v>458</x:v>
      </x:c>
      <x:c r="U136">
        <x:v>53.83</x:v>
      </x:c>
      <x:c r="V136">
        <x:v>0.01</x:v>
      </x:c>
      <x:c r="W136">
        <x:v>344.88</x:v>
      </x:c>
    </x:row>
    <x:row r="137" spans="1:23">
      <x:c r="A137" t="s">
        <x:v>490</x:v>
      </x:c>
      <x:c r="B137" t="s">
        <x:v>698</x:v>
      </x:c>
      <x:c r="C137" t="s">
        <x:v>513</x:v>
      </x:c>
      <x:c r="D137" t="s">
        <x:v>514</x:v>
      </x:c>
      <x:c r="E137" t="s">
        <x:v>629</x:v>
      </x:c>
      <x:c r="F137" t="s">
        <x:v>504</x:v>
      </x:c>
      <x:c r="G137" t="s">
        <x:v>699</x:v>
      </x:c>
      <x:c r="H137" t="s">
        <x:v>528</x:v>
      </x:c>
      <x:c r="I137" t="s">
        <x:v>173</x:v>
      </x:c>
      <x:c r="J137">
        <x:v>140018232</x:v>
      </x:c>
      <x:c r="K137" t="s">
        <x:v>173</x:v>
      </x:c>
      <x:c r="L137" t="s">
        <x:v>165</x:v>
      </x:c>
      <x:c r="M137" t="s">
        <x:v>550</x:v>
      </x:c>
      <x:c r="N137" t="s">
        <x:v>630</x:v>
      </x:c>
      <x:c r="O137">
        <x:v>7000</x:v>
      </x:c>
      <x:c r="P137" t="s">
        <x:v>520</x:v>
      </x:c>
      <x:c r="Q137" t="s">
        <x:v>634</x:v>
      </x:c>
      <x:c r="R137" t="s">
        <x:v>522</x:v>
      </x:c>
      <x:c r="S137">
        <x:v>7000</x:v>
      </x:c>
      <x:c r="T137" t="s">
        <x:v>458</x:v>
      </x:c>
      <x:c r="U137">
        <x:v>53.83</x:v>
      </x:c>
      <x:c r="V137">
        <x:v>0.01</x:v>
      </x:c>
      <x:c r="W137">
        <x:v>344.88</x:v>
      </x:c>
    </x:row>
    <x:row r="138" spans="1:23">
      <x:c r="A138" t="s">
        <x:v>490</x:v>
      </x:c>
      <x:c r="B138" t="s">
        <x:v>698</x:v>
      </x:c>
      <x:c r="C138" t="s">
        <x:v>513</x:v>
      </x:c>
      <x:c r="D138" t="s">
        <x:v>514</x:v>
      </x:c>
      <x:c r="E138" t="s">
        <x:v>629</x:v>
      </x:c>
      <x:c r="F138" t="s">
        <x:v>504</x:v>
      </x:c>
      <x:c r="G138" t="s">
        <x:v>699</x:v>
      </x:c>
      <x:c r="H138" t="s">
        <x:v>528</x:v>
      </x:c>
      <x:c r="I138" t="s">
        <x:v>173</x:v>
      </x:c>
      <x:c r="J138">
        <x:v>140018233</x:v>
      </x:c>
      <x:c r="K138" t="s">
        <x:v>173</x:v>
      </x:c>
      <x:c r="L138" t="s">
        <x:v>165</x:v>
      </x:c>
      <x:c r="M138" t="s">
        <x:v>537</x:v>
      </x:c>
      <x:c r="N138" t="s">
        <x:v>630</x:v>
      </x:c>
      <x:c r="O138">
        <x:v>7000</x:v>
      </x:c>
      <x:c r="P138" t="s">
        <x:v>520</x:v>
      </x:c>
      <x:c r="Q138" t="s">
        <x:v>634</x:v>
      </x:c>
      <x:c r="R138" t="s">
        <x:v>522</x:v>
      </x:c>
      <x:c r="S138">
        <x:v>14000</x:v>
      </x:c>
      <x:c r="T138" t="s">
        <x:v>458</x:v>
      </x:c>
      <x:c r="U138">
        <x:v>107.66</x:v>
      </x:c>
      <x:c r="V138">
        <x:v>0.01</x:v>
      </x:c>
      <x:c r="W138">
        <x:v>689.77</x:v>
      </x:c>
    </x:row>
    <x:row r="139" spans="1:23">
      <x:c r="A139" t="s">
        <x:v>490</x:v>
      </x:c>
      <x:c r="B139" t="s">
        <x:v>698</x:v>
      </x:c>
      <x:c r="C139" t="s">
        <x:v>513</x:v>
      </x:c>
      <x:c r="D139" t="s">
        <x:v>514</x:v>
      </x:c>
      <x:c r="E139" t="s">
        <x:v>629</x:v>
      </x:c>
      <x:c r="F139" t="s">
        <x:v>504</x:v>
      </x:c>
      <x:c r="G139" t="s">
        <x:v>699</x:v>
      </x:c>
      <x:c r="H139" t="s">
        <x:v>528</x:v>
      </x:c>
      <x:c r="I139" t="s">
        <x:v>173</x:v>
      </x:c>
      <x:c r="J139">
        <x:v>140018236</x:v>
      </x:c>
      <x:c r="K139" t="s">
        <x:v>173</x:v>
      </x:c>
      <x:c r="L139" t="s">
        <x:v>165</x:v>
      </x:c>
      <x:c r="M139" t="s">
        <x:v>575</x:v>
      </x:c>
      <x:c r="N139" t="s">
        <x:v>630</x:v>
      </x:c>
      <x:c r="O139">
        <x:v>7000</x:v>
      </x:c>
      <x:c r="P139" t="s">
        <x:v>520</x:v>
      </x:c>
      <x:c r="Q139" t="s">
        <x:v>634</x:v>
      </x:c>
      <x:c r="R139" t="s">
        <x:v>522</x:v>
      </x:c>
      <x:c r="S139">
        <x:v>7000</x:v>
      </x:c>
      <x:c r="T139" t="s">
        <x:v>458</x:v>
      </x:c>
      <x:c r="U139">
        <x:v>53.83</x:v>
      </x:c>
      <x:c r="V139">
        <x:v>0.01</x:v>
      </x:c>
      <x:c r="W139">
        <x:v>344.88</x:v>
      </x:c>
    </x:row>
    <x:row r="140" spans="1:23">
      <x:c r="A140" t="s">
        <x:v>490</x:v>
      </x:c>
      <x:c r="B140" t="s">
        <x:v>698</x:v>
      </x:c>
      <x:c r="C140" t="s">
        <x:v>513</x:v>
      </x:c>
      <x:c r="D140" t="s">
        <x:v>514</x:v>
      </x:c>
      <x:c r="E140" t="s">
        <x:v>629</x:v>
      </x:c>
      <x:c r="F140" t="s">
        <x:v>504</x:v>
      </x:c>
      <x:c r="G140" t="s">
        <x:v>699</x:v>
      </x:c>
      <x:c r="H140" t="s">
        <x:v>528</x:v>
      </x:c>
      <x:c r="I140" t="s">
        <x:v>173</x:v>
      </x:c>
      <x:c r="J140">
        <x:v>140015184</x:v>
      </x:c>
      <x:c r="K140" t="s">
        <x:v>173</x:v>
      </x:c>
      <x:c r="L140" t="s">
        <x:v>165</x:v>
      </x:c>
      <x:c r="M140" t="s">
        <x:v>518</x:v>
      </x:c>
      <x:c r="N140" t="s">
        <x:v>630</x:v>
      </x:c>
      <x:c r="O140">
        <x:v>7000</x:v>
      </x:c>
      <x:c r="P140" t="s">
        <x:v>520</x:v>
      </x:c>
      <x:c r="Q140" t="s">
        <x:v>634</x:v>
      </x:c>
      <x:c r="R140" t="s">
        <x:v>522</x:v>
      </x:c>
      <x:c r="S140">
        <x:v>42000</x:v>
      </x:c>
      <x:c r="T140" t="s">
        <x:v>458</x:v>
      </x:c>
      <x:c r="U140">
        <x:v>322.98</x:v>
      </x:c>
      <x:c r="V140">
        <x:v>0.01</x:v>
      </x:c>
      <x:c r="W140">
        <x:v>2069.3000000000002</x:v>
      </x:c>
    </x:row>
    <x:row r="141" spans="1:23">
      <x:c r="A141" t="s">
        <x:v>490</x:v>
      </x:c>
      <x:c r="B141" t="s">
        <x:v>698</x:v>
      </x:c>
      <x:c r="C141" t="s">
        <x:v>513</x:v>
      </x:c>
      <x:c r="D141" t="s">
        <x:v>514</x:v>
      </x:c>
      <x:c r="E141" t="s">
        <x:v>629</x:v>
      </x:c>
      <x:c r="F141" t="s">
        <x:v>504</x:v>
      </x:c>
      <x:c r="G141" t="s">
        <x:v>699</x:v>
      </x:c>
      <x:c r="H141" t="s">
        <x:v>528</x:v>
      </x:c>
      <x:c r="I141" t="s">
        <x:v>173</x:v>
      </x:c>
      <x:c r="J141">
        <x:v>140020070</x:v>
      </x:c>
      <x:c r="K141" t="s">
        <x:v>173</x:v>
      </x:c>
      <x:c r="L141" t="s">
        <x:v>143</x:v>
      </x:c>
      <x:c r="M141" t="s">
        <x:v>553</x:v>
      </x:c>
      <x:c r="N141" t="s">
        <x:v>630</x:v>
      </x:c>
      <x:c r="O141">
        <x:v>8000</x:v>
      </x:c>
      <x:c r="P141" t="s">
        <x:v>520</x:v>
      </x:c>
      <x:c r="Q141" t="s">
        <x:v>632</x:v>
      </x:c>
      <x:c r="R141" t="s">
        <x:v>522</x:v>
      </x:c>
      <x:c r="S141">
        <x:v>8000</x:v>
      </x:c>
      <x:c r="T141" t="s">
        <x:v>458</x:v>
      </x:c>
      <x:c r="U141">
        <x:v>40.08</x:v>
      </x:c>
      <x:c r="V141">
        <x:v>0.01</x:v>
      </x:c>
      <x:c r="W141">
        <x:v>323.95999999999998</x:v>
      </x:c>
    </x:row>
    <x:row r="142" spans="1:23">
      <x:c r="A142" t="s">
        <x:v>490</x:v>
      </x:c>
      <x:c r="B142" t="s">
        <x:v>698</x:v>
      </x:c>
      <x:c r="C142" t="s">
        <x:v>513</x:v>
      </x:c>
      <x:c r="D142" t="s">
        <x:v>514</x:v>
      </x:c>
      <x:c r="E142" t="s">
        <x:v>629</x:v>
      </x:c>
      <x:c r="F142" t="s">
        <x:v>504</x:v>
      </x:c>
      <x:c r="G142" t="s">
        <x:v>699</x:v>
      </x:c>
      <x:c r="H142" t="s">
        <x:v>528</x:v>
      </x:c>
      <x:c r="I142" t="s">
        <x:v>173</x:v>
      </x:c>
      <x:c r="J142">
        <x:v>140018224</x:v>
      </x:c>
      <x:c r="K142" t="s">
        <x:v>173</x:v>
      </x:c>
      <x:c r="L142" t="s">
        <x:v>143</x:v>
      </x:c>
      <x:c r="M142" t="s">
        <x:v>524</x:v>
      </x:c>
      <x:c r="N142" t="s">
        <x:v>630</x:v>
      </x:c>
      <x:c r="O142">
        <x:v>8000</x:v>
      </x:c>
      <x:c r="P142" t="s">
        <x:v>520</x:v>
      </x:c>
      <x:c r="Q142" t="s">
        <x:v>632</x:v>
      </x:c>
      <x:c r="R142" t="s">
        <x:v>522</x:v>
      </x:c>
      <x:c r="S142">
        <x:v>64000</x:v>
      </x:c>
      <x:c r="T142" t="s">
        <x:v>458</x:v>
      </x:c>
      <x:c r="U142">
        <x:v>320.64</x:v>
      </x:c>
      <x:c r="V142">
        <x:v>0.01</x:v>
      </x:c>
      <x:c r="W142">
        <x:v>2591.69</x:v>
      </x:c>
    </x:row>
    <x:row r="143" spans="1:23">
      <x:c r="A143" t="s">
        <x:v>490</x:v>
      </x:c>
      <x:c r="B143" t="s">
        <x:v>698</x:v>
      </x:c>
      <x:c r="C143" t="s">
        <x:v>513</x:v>
      </x:c>
      <x:c r="D143" t="s">
        <x:v>514</x:v>
      </x:c>
      <x:c r="E143" t="s">
        <x:v>629</x:v>
      </x:c>
      <x:c r="F143" t="s">
        <x:v>504</x:v>
      </x:c>
      <x:c r="G143" t="s">
        <x:v>699</x:v>
      </x:c>
      <x:c r="H143" t="s">
        <x:v>528</x:v>
      </x:c>
      <x:c r="I143" t="s">
        <x:v>173</x:v>
      </x:c>
      <x:c r="J143">
        <x:v>140020069</x:v>
      </x:c>
      <x:c r="K143" t="s">
        <x:v>173</x:v>
      </x:c>
      <x:c r="L143" t="s">
        <x:v>143</x:v>
      </x:c>
      <x:c r="M143" t="s">
        <x:v>608</x:v>
      </x:c>
      <x:c r="N143" t="s">
        <x:v>630</x:v>
      </x:c>
      <x:c r="O143">
        <x:v>8000</x:v>
      </x:c>
      <x:c r="P143" t="s">
        <x:v>520</x:v>
      </x:c>
      <x:c r="Q143" t="s">
        <x:v>632</x:v>
      </x:c>
      <x:c r="R143" t="s">
        <x:v>522</x:v>
      </x:c>
      <x:c r="S143">
        <x:v>8000</x:v>
      </x:c>
      <x:c r="T143" t="s">
        <x:v>458</x:v>
      </x:c>
      <x:c r="U143">
        <x:v>40.08</x:v>
      </x:c>
      <x:c r="V143">
        <x:v>0.01</x:v>
      </x:c>
      <x:c r="W143">
        <x:v>323.95999999999998</x:v>
      </x:c>
    </x:row>
    <x:row r="144" spans="1:23">
      <x:c r="A144" t="s">
        <x:v>490</x:v>
      </x:c>
      <x:c r="B144" t="s">
        <x:v>698</x:v>
      </x:c>
      <x:c r="C144" t="s">
        <x:v>513</x:v>
      </x:c>
      <x:c r="D144" t="s">
        <x:v>514</x:v>
      </x:c>
      <x:c r="E144" t="s">
        <x:v>629</x:v>
      </x:c>
      <x:c r="F144" t="s">
        <x:v>504</x:v>
      </x:c>
      <x:c r="G144" t="s">
        <x:v>699</x:v>
      </x:c>
      <x:c r="H144" t="s">
        <x:v>528</x:v>
      </x:c>
      <x:c r="I144" t="s">
        <x:v>173</x:v>
      </x:c>
      <x:c r="J144">
        <x:v>140018227</x:v>
      </x:c>
      <x:c r="K144" t="s">
        <x:v>173</x:v>
      </x:c>
      <x:c r="L144" t="s">
        <x:v>143</x:v>
      </x:c>
      <x:c r="M144" t="s">
        <x:v>569</x:v>
      </x:c>
      <x:c r="N144" t="s">
        <x:v>630</x:v>
      </x:c>
      <x:c r="O144">
        <x:v>8000</x:v>
      </x:c>
      <x:c r="P144" t="s">
        <x:v>520</x:v>
      </x:c>
      <x:c r="Q144" t="s">
        <x:v>632</x:v>
      </x:c>
      <x:c r="R144" t="s">
        <x:v>522</x:v>
      </x:c>
      <x:c r="S144">
        <x:v>24000</x:v>
      </x:c>
      <x:c r="T144" t="s">
        <x:v>458</x:v>
      </x:c>
      <x:c r="U144">
        <x:v>120.24</x:v>
      </x:c>
      <x:c r="V144">
        <x:v>0.01</x:v>
      </x:c>
      <x:c r="W144">
        <x:v>971.88</x:v>
      </x:c>
    </x:row>
    <x:row r="145" spans="1:23">
      <x:c r="A145" t="s">
        <x:v>490</x:v>
      </x:c>
      <x:c r="B145" t="s">
        <x:v>698</x:v>
      </x:c>
      <x:c r="C145" t="s">
        <x:v>513</x:v>
      </x:c>
      <x:c r="D145" t="s">
        <x:v>514</x:v>
      </x:c>
      <x:c r="E145" t="s">
        <x:v>629</x:v>
      </x:c>
      <x:c r="F145" t="s">
        <x:v>504</x:v>
      </x:c>
      <x:c r="G145" t="s">
        <x:v>699</x:v>
      </x:c>
      <x:c r="H145" t="s">
        <x:v>528</x:v>
      </x:c>
      <x:c r="I145" t="s">
        <x:v>173</x:v>
      </x:c>
      <x:c r="J145">
        <x:v>140018186</x:v>
      </x:c>
      <x:c r="K145" t="s">
        <x:v>173</x:v>
      </x:c>
      <x:c r="L145" t="s">
        <x:v>143</x:v>
      </x:c>
      <x:c r="M145" t="s">
        <x:v>537</x:v>
      </x:c>
      <x:c r="N145" t="s">
        <x:v>630</x:v>
      </x:c>
      <x:c r="O145">
        <x:v>8000</x:v>
      </x:c>
      <x:c r="P145" t="s">
        <x:v>520</x:v>
      </x:c>
      <x:c r="Q145" t="s">
        <x:v>632</x:v>
      </x:c>
      <x:c r="R145" t="s">
        <x:v>522</x:v>
      </x:c>
      <x:c r="S145">
        <x:v>24000</x:v>
      </x:c>
      <x:c r="T145" t="s">
        <x:v>458</x:v>
      </x:c>
      <x:c r="U145">
        <x:v>120.24</x:v>
      </x:c>
      <x:c r="V145">
        <x:v>0.01</x:v>
      </x:c>
      <x:c r="W145">
        <x:v>971.88</x:v>
      </x:c>
    </x:row>
    <x:row r="146" spans="1:23">
      <x:c r="A146" t="s">
        <x:v>490</x:v>
      </x:c>
      <x:c r="B146" t="s">
        <x:v>698</x:v>
      </x:c>
      <x:c r="C146" t="s">
        <x:v>513</x:v>
      </x:c>
      <x:c r="D146" t="s">
        <x:v>514</x:v>
      </x:c>
      <x:c r="E146" t="s">
        <x:v>629</x:v>
      </x:c>
      <x:c r="F146" t="s">
        <x:v>504</x:v>
      </x:c>
      <x:c r="G146" t="s">
        <x:v>699</x:v>
      </x:c>
      <x:c r="H146" t="s">
        <x:v>528</x:v>
      </x:c>
      <x:c r="I146" t="s">
        <x:v>173</x:v>
      </x:c>
      <x:c r="J146">
        <x:v>140015183</x:v>
      </x:c>
      <x:c r="K146" t="s">
        <x:v>173</x:v>
      </x:c>
      <x:c r="L146" t="s">
        <x:v>143</x:v>
      </x:c>
      <x:c r="M146" t="s">
        <x:v>518</x:v>
      </x:c>
      <x:c r="N146" t="s">
        <x:v>630</x:v>
      </x:c>
      <x:c r="O146">
        <x:v>8000</x:v>
      </x:c>
      <x:c r="P146" t="s">
        <x:v>520</x:v>
      </x:c>
      <x:c r="Q146" t="s">
        <x:v>632</x:v>
      </x:c>
      <x:c r="R146" t="s">
        <x:v>522</x:v>
      </x:c>
      <x:c r="S146">
        <x:v>80000</x:v>
      </x:c>
      <x:c r="T146" t="s">
        <x:v>458</x:v>
      </x:c>
      <x:c r="U146">
        <x:v>400.8</x:v>
      </x:c>
      <x:c r="V146">
        <x:v>0.01</x:v>
      </x:c>
      <x:c r="W146">
        <x:v>3239.62</x:v>
      </x:c>
    </x:row>
    <x:row r="147" spans="1:23">
      <x:c r="A147" t="s">
        <x:v>490</x:v>
      </x:c>
      <x:c r="B147" t="s">
        <x:v>698</x:v>
      </x:c>
      <x:c r="C147" t="s">
        <x:v>513</x:v>
      </x:c>
      <x:c r="D147" t="s">
        <x:v>514</x:v>
      </x:c>
      <x:c r="E147" t="s">
        <x:v>629</x:v>
      </x:c>
      <x:c r="F147" t="s">
        <x:v>504</x:v>
      </x:c>
      <x:c r="G147" t="s">
        <x:v>699</x:v>
      </x:c>
      <x:c r="H147" t="s">
        <x:v>528</x:v>
      </x:c>
      <x:c r="I147" t="s">
        <x:v>173</x:v>
      </x:c>
      <x:c r="J147">
        <x:v>140018215</x:v>
      </x:c>
      <x:c r="K147" t="s">
        <x:v>173</x:v>
      </x:c>
      <x:c r="L147" t="s">
        <x:v>141</x:v>
      </x:c>
      <x:c r="M147" t="s">
        <x:v>608</x:v>
      </x:c>
      <x:c r="N147" t="s">
        <x:v>630</x:v>
      </x:c>
      <x:c r="O147">
        <x:v>10000</x:v>
      </x:c>
      <x:c r="P147" t="s">
        <x:v>520</x:v>
      </x:c>
      <x:c r="Q147" t="s">
        <x:v>13</x:v>
      </x:c>
      <x:c r="R147" t="s">
        <x:v>522</x:v>
      </x:c>
      <x:c r="S147">
        <x:v>10000</x:v>
      </x:c>
      <x:c r="T147" t="s">
        <x:v>458</x:v>
      </x:c>
      <x:c r="U147">
        <x:v>33.1</x:v>
      </x:c>
      <x:c r="V147">
        <x:v>0.01</x:v>
      </x:c>
      <x:c r="W147">
        <x:v>357.71</x:v>
      </x:c>
    </x:row>
    <x:row r="148" spans="1:23">
      <x:c r="A148" t="s">
        <x:v>490</x:v>
      </x:c>
      <x:c r="B148" t="s">
        <x:v>698</x:v>
      </x:c>
      <x:c r="C148" t="s">
        <x:v>513</x:v>
      </x:c>
      <x:c r="D148" t="s">
        <x:v>514</x:v>
      </x:c>
      <x:c r="E148" t="s">
        <x:v>629</x:v>
      </x:c>
      <x:c r="F148" t="s">
        <x:v>504</x:v>
      </x:c>
      <x:c r="G148" t="s">
        <x:v>699</x:v>
      </x:c>
      <x:c r="H148" t="s">
        <x:v>528</x:v>
      </x:c>
      <x:c r="I148" t="s">
        <x:v>173</x:v>
      </x:c>
      <x:c r="J148">
        <x:v>140018216</x:v>
      </x:c>
      <x:c r="K148" t="s">
        <x:v>173</x:v>
      </x:c>
      <x:c r="L148" t="s">
        <x:v>141</x:v>
      </x:c>
      <x:c r="M148" t="s">
        <x:v>569</x:v>
      </x:c>
      <x:c r="N148" t="s">
        <x:v>630</x:v>
      </x:c>
      <x:c r="O148">
        <x:v>10000</x:v>
      </x:c>
      <x:c r="P148" t="s">
        <x:v>520</x:v>
      </x:c>
      <x:c r="Q148" t="s">
        <x:v>631</x:v>
      </x:c>
      <x:c r="R148" t="s">
        <x:v>522</x:v>
      </x:c>
      <x:c r="S148">
        <x:v>60000</x:v>
      </x:c>
      <x:c r="T148" t="s">
        <x:v>458</x:v>
      </x:c>
      <x:c r="U148">
        <x:v>198.6</x:v>
      </x:c>
      <x:c r="V148">
        <x:v>0.01</x:v>
      </x:c>
      <x:c r="W148">
        <x:v>2146.25</x:v>
      </x:c>
    </x:row>
    <x:row r="149" spans="1:23">
      <x:c r="A149" t="s">
        <x:v>490</x:v>
      </x:c>
      <x:c r="B149" t="s">
        <x:v>698</x:v>
      </x:c>
      <x:c r="C149" t="s">
        <x:v>513</x:v>
      </x:c>
      <x:c r="D149" t="s">
        <x:v>514</x:v>
      </x:c>
      <x:c r="E149" t="s">
        <x:v>629</x:v>
      </x:c>
      <x:c r="F149" t="s">
        <x:v>504</x:v>
      </x:c>
      <x:c r="G149" t="s">
        <x:v>699</x:v>
      </x:c>
      <x:c r="H149" t="s">
        <x:v>528</x:v>
      </x:c>
      <x:c r="I149" t="s">
        <x:v>173</x:v>
      </x:c>
      <x:c r="J149">
        <x:v>140020091</x:v>
      </x:c>
      <x:c r="K149" t="s">
        <x:v>173</x:v>
      </x:c>
      <x:c r="L149" t="s">
        <x:v>142</x:v>
      </x:c>
      <x:c r="M149" t="s">
        <x:v>550</x:v>
      </x:c>
      <x:c r="N149" t="s">
        <x:v>630</x:v>
      </x:c>
      <x:c r="O149">
        <x:v>3000</x:v>
      </x:c>
      <x:c r="P149" t="s">
        <x:v>520</x:v>
      </x:c>
      <x:c r="Q149" t="s">
        <x:v>636</x:v>
      </x:c>
      <x:c r="R149" t="s">
        <x:v>522</x:v>
      </x:c>
      <x:c r="S149">
        <x:v>3000</x:v>
      </x:c>
      <x:c r="T149" t="s">
        <x:v>458</x:v>
      </x:c>
      <x:c r="U149">
        <x:v>54.48</x:v>
      </x:c>
      <x:c r="V149">
        <x:v>0.01</x:v>
      </x:c>
      <x:c r="W149">
        <x:v>224.75</x:v>
      </x:c>
    </x:row>
    <x:row r="150" spans="1:23">
      <x:c r="A150" t="s">
        <x:v>490</x:v>
      </x:c>
      <x:c r="B150" t="s">
        <x:v>698</x:v>
      </x:c>
      <x:c r="C150" t="s">
        <x:v>513</x:v>
      </x:c>
      <x:c r="D150" t="s">
        <x:v>514</x:v>
      </x:c>
      <x:c r="E150" t="s">
        <x:v>629</x:v>
      </x:c>
      <x:c r="F150" t="s">
        <x:v>504</x:v>
      </x:c>
      <x:c r="G150" t="s">
        <x:v>699</x:v>
      </x:c>
      <x:c r="H150" t="s">
        <x:v>528</x:v>
      </x:c>
      <x:c r="I150" t="s">
        <x:v>173</x:v>
      </x:c>
      <x:c r="J150">
        <x:v>140019864</x:v>
      </x:c>
      <x:c r="K150" t="s">
        <x:v>173</x:v>
      </x:c>
      <x:c r="L150" t="s">
        <x:v>142</x:v>
      </x:c>
      <x:c r="M150" t="s">
        <x:v>537</x:v>
      </x:c>
      <x:c r="N150" t="s">
        <x:v>630</x:v>
      </x:c>
      <x:c r="O150">
        <x:v>3000</x:v>
      </x:c>
      <x:c r="P150" t="s">
        <x:v>520</x:v>
      </x:c>
      <x:c r="Q150" t="s">
        <x:v>636</x:v>
      </x:c>
      <x:c r="R150" t="s">
        <x:v>522</x:v>
      </x:c>
      <x:c r="S150">
        <x:v>6000</x:v>
      </x:c>
      <x:c r="T150" t="s">
        <x:v>458</x:v>
      </x:c>
      <x:c r="U150">
        <x:v>108.96</x:v>
      </x:c>
      <x:c r="V150">
        <x:v>0.01</x:v>
      </x:c>
      <x:c r="W150">
        <x:v>449.5</x:v>
      </x:c>
    </x:row>
    <x:row r="151" spans="1:23">
      <x:c r="A151" t="s">
        <x:v>490</x:v>
      </x:c>
      <x:c r="B151" t="s">
        <x:v>698</x:v>
      </x:c>
      <x:c r="C151" t="s">
        <x:v>513</x:v>
      </x:c>
      <x:c r="D151" t="s">
        <x:v>514</x:v>
      </x:c>
      <x:c r="E151" t="s">
        <x:v>629</x:v>
      </x:c>
      <x:c r="F151" t="s">
        <x:v>504</x:v>
      </x:c>
      <x:c r="G151" t="s">
        <x:v>699</x:v>
      </x:c>
      <x:c r="H151" t="s">
        <x:v>528</x:v>
      </x:c>
      <x:c r="I151" t="s">
        <x:v>173</x:v>
      </x:c>
      <x:c r="J151">
        <x:v>140018230</x:v>
      </x:c>
      <x:c r="K151" t="s">
        <x:v>173</x:v>
      </x:c>
      <x:c r="L151" t="s">
        <x:v>165</x:v>
      </x:c>
      <x:c r="M151" t="s">
        <x:v>524</x:v>
      </x:c>
      <x:c r="N151" t="s">
        <x:v>630</x:v>
      </x:c>
      <x:c r="O151">
        <x:v>7000</x:v>
      </x:c>
      <x:c r="P151" t="s">
        <x:v>520</x:v>
      </x:c>
      <x:c r="Q151" t="s">
        <x:v>634</x:v>
      </x:c>
      <x:c r="R151" t="s">
        <x:v>522</x:v>
      </x:c>
      <x:c r="S151">
        <x:v>28000</x:v>
      </x:c>
      <x:c r="T151" t="s">
        <x:v>458</x:v>
      </x:c>
      <x:c r="U151">
        <x:v>215.32</x:v>
      </x:c>
      <x:c r="V151">
        <x:v>0.01</x:v>
      </x:c>
      <x:c r="W151">
        <x:v>1379.54</x:v>
      </x:c>
    </x:row>
    <x:row r="152" spans="1:23">
      <x:c r="A152" t="s">
        <x:v>490</x:v>
      </x:c>
      <x:c r="B152" t="s">
        <x:v>698</x:v>
      </x:c>
      <x:c r="C152" t="s">
        <x:v>513</x:v>
      </x:c>
      <x:c r="D152" t="s">
        <x:v>514</x:v>
      </x:c>
      <x:c r="E152" t="s">
        <x:v>629</x:v>
      </x:c>
      <x:c r="F152" t="s">
        <x:v>504</x:v>
      </x:c>
      <x:c r="G152" t="s">
        <x:v>699</x:v>
      </x:c>
      <x:c r="H152" t="s">
        <x:v>528</x:v>
      </x:c>
      <x:c r="I152" t="s">
        <x:v>173</x:v>
      </x:c>
      <x:c r="J152">
        <x:v>140015178</x:v>
      </x:c>
      <x:c r="K152" t="s">
        <x:v>173</x:v>
      </x:c>
      <x:c r="L152" t="s">
        <x:v>141</x:v>
      </x:c>
      <x:c r="M152" t="s">
        <x:v>537</x:v>
      </x:c>
      <x:c r="N152" t="s">
        <x:v>630</x:v>
      </x:c>
      <x:c r="O152">
        <x:v>10000</x:v>
      </x:c>
      <x:c r="P152" t="s">
        <x:v>520</x:v>
      </x:c>
      <x:c r="Q152" t="s">
        <x:v>631</x:v>
      </x:c>
      <x:c r="R152" t="s">
        <x:v>522</x:v>
      </x:c>
      <x:c r="S152">
        <x:v>110000</x:v>
      </x:c>
      <x:c r="T152" t="s">
        <x:v>458</x:v>
      </x:c>
      <x:c r="U152">
        <x:v>364.1</x:v>
      </x:c>
      <x:c r="V152">
        <x:v>0.01</x:v>
      </x:c>
      <x:c r="W152">
        <x:v>3934.78</x:v>
      </x:c>
    </x:row>
    <x:row r="153" spans="1:23">
      <x:c r="A153" t="s">
        <x:v>490</x:v>
      </x:c>
      <x:c r="B153" t="s">
        <x:v>698</x:v>
      </x:c>
      <x:c r="C153" t="s">
        <x:v>513</x:v>
      </x:c>
      <x:c r="D153" t="s">
        <x:v>514</x:v>
      </x:c>
      <x:c r="E153" t="s">
        <x:v>629</x:v>
      </x:c>
      <x:c r="F153" t="s">
        <x:v>504</x:v>
      </x:c>
      <x:c r="G153" t="s">
        <x:v>699</x:v>
      </x:c>
      <x:c r="H153" t="s">
        <x:v>528</x:v>
      </x:c>
      <x:c r="I153" t="s">
        <x:v>173</x:v>
      </x:c>
      <x:c r="J153">
        <x:v>140018250</x:v>
      </x:c>
      <x:c r="K153" t="s">
        <x:v>173</x:v>
      </x:c>
      <x:c r="L153" t="s">
        <x:v>141</x:v>
      </x:c>
      <x:c r="M153" t="s">
        <x:v>558</x:v>
      </x:c>
      <x:c r="N153" t="s">
        <x:v>630</x:v>
      </x:c>
      <x:c r="O153">
        <x:v>10000</x:v>
      </x:c>
      <x:c r="P153" t="s">
        <x:v>520</x:v>
      </x:c>
      <x:c r="Q153" t="s">
        <x:v>631</x:v>
      </x:c>
      <x:c r="R153" t="s">
        <x:v>522</x:v>
      </x:c>
      <x:c r="S153">
        <x:v>50000</x:v>
      </x:c>
      <x:c r="T153" t="s">
        <x:v>458</x:v>
      </x:c>
      <x:c r="U153">
        <x:v>165.5</x:v>
      </x:c>
      <x:c r="V153">
        <x:v>0.01</x:v>
      </x:c>
      <x:c r="W153">
        <x:v>1788.54</x:v>
      </x:c>
    </x:row>
    <x:row r="154" spans="1:23">
      <x:c r="A154" t="s">
        <x:v>490</x:v>
      </x:c>
      <x:c r="B154" t="s">
        <x:v>698</x:v>
      </x:c>
      <x:c r="C154" t="s">
        <x:v>513</x:v>
      </x:c>
      <x:c r="D154" t="s">
        <x:v>514</x:v>
      </x:c>
      <x:c r="E154" t="s">
        <x:v>629</x:v>
      </x:c>
      <x:c r="F154" t="s">
        <x:v>504</x:v>
      </x:c>
      <x:c r="G154" t="s">
        <x:v>699</x:v>
      </x:c>
      <x:c r="H154" t="s">
        <x:v>528</x:v>
      </x:c>
      <x:c r="I154" t="s">
        <x:v>173</x:v>
      </x:c>
      <x:c r="J154">
        <x:v>140015180</x:v>
      </x:c>
      <x:c r="K154" t="s">
        <x:v>173</x:v>
      </x:c>
      <x:c r="L154" t="s">
        <x:v>141</x:v>
      </x:c>
      <x:c r="M154" t="s">
        <x:v>524</x:v>
      </x:c>
      <x:c r="N154" t="s">
        <x:v>630</x:v>
      </x:c>
      <x:c r="O154">
        <x:v>10000</x:v>
      </x:c>
      <x:c r="P154" t="s">
        <x:v>520</x:v>
      </x:c>
      <x:c r="Q154" t="s">
        <x:v>631</x:v>
      </x:c>
      <x:c r="R154" t="s">
        <x:v>522</x:v>
      </x:c>
      <x:c r="S154">
        <x:v>110000</x:v>
      </x:c>
      <x:c r="T154" t="s">
        <x:v>458</x:v>
      </x:c>
      <x:c r="U154">
        <x:v>364.1</x:v>
      </x:c>
      <x:c r="V154">
        <x:v>0.01</x:v>
      </x:c>
      <x:c r="W154">
        <x:v>3934.78</x:v>
      </x:c>
    </x:row>
    <x:row r="155" spans="1:23">
      <x:c r="A155" t="s">
        <x:v>490</x:v>
      </x:c>
      <x:c r="B155" t="s">
        <x:v>698</x:v>
      </x:c>
      <x:c r="C155" t="s">
        <x:v>513</x:v>
      </x:c>
      <x:c r="D155" t="s">
        <x:v>514</x:v>
      </x:c>
      <x:c r="E155" t="s">
        <x:v>629</x:v>
      </x:c>
      <x:c r="F155" t="s">
        <x:v>504</x:v>
      </x:c>
      <x:c r="G155" t="s">
        <x:v>699</x:v>
      </x:c>
      <x:c r="H155" t="s">
        <x:v>528</x:v>
      </x:c>
      <x:c r="I155" t="s">
        <x:v>173</x:v>
      </x:c>
      <x:c r="J155">
        <x:v>140018251</x:v>
      </x:c>
      <x:c r="K155" t="s">
        <x:v>173</x:v>
      </x:c>
      <x:c r="L155" t="s">
        <x:v>141</x:v>
      </x:c>
      <x:c r="M155" t="s">
        <x:v>568</x:v>
      </x:c>
      <x:c r="N155" t="s">
        <x:v>630</x:v>
      </x:c>
      <x:c r="O155">
        <x:v>10000</x:v>
      </x:c>
      <x:c r="P155" t="s">
        <x:v>520</x:v>
      </x:c>
      <x:c r="Q155" t="s">
        <x:v>631</x:v>
      </x:c>
      <x:c r="R155" t="s">
        <x:v>522</x:v>
      </x:c>
      <x:c r="S155">
        <x:v>10000</x:v>
      </x:c>
      <x:c r="T155" t="s">
        <x:v>458</x:v>
      </x:c>
      <x:c r="U155">
        <x:v>33.1</x:v>
      </x:c>
      <x:c r="V155">
        <x:v>0.01</x:v>
      </x:c>
      <x:c r="W155">
        <x:v>357.71</x:v>
      </x:c>
    </x:row>
    <x:row r="156" spans="1:23">
      <x:c r="A156" t="s">
        <x:v>490</x:v>
      </x:c>
      <x:c r="B156" t="s">
        <x:v>698</x:v>
      </x:c>
      <x:c r="C156" t="s">
        <x:v>513</x:v>
      </x:c>
      <x:c r="D156" t="s">
        <x:v>514</x:v>
      </x:c>
      <x:c r="E156" t="s">
        <x:v>629</x:v>
      </x:c>
      <x:c r="F156" t="s">
        <x:v>504</x:v>
      </x:c>
      <x:c r="G156" t="s">
        <x:v>699</x:v>
      </x:c>
      <x:c r="H156" t="s">
        <x:v>528</x:v>
      </x:c>
      <x:c r="I156" t="s">
        <x:v>173</x:v>
      </x:c>
      <x:c r="J156">
        <x:v>140015179</x:v>
      </x:c>
      <x:c r="K156" t="s">
        <x:v>173</x:v>
      </x:c>
      <x:c r="L156" t="s">
        <x:v>141</x:v>
      </x:c>
      <x:c r="M156" t="s">
        <x:v>550</x:v>
      </x:c>
      <x:c r="N156" t="s">
        <x:v>630</x:v>
      </x:c>
      <x:c r="O156">
        <x:v>10000</x:v>
      </x:c>
      <x:c r="P156" t="s">
        <x:v>520</x:v>
      </x:c>
      <x:c r="Q156" t="s">
        <x:v>631</x:v>
      </x:c>
      <x:c r="R156" t="s">
        <x:v>522</x:v>
      </x:c>
      <x:c r="S156">
        <x:v>170000</x:v>
      </x:c>
      <x:c r="T156" t="s">
        <x:v>458</x:v>
      </x:c>
      <x:c r="U156">
        <x:v>562.70000000000005</x:v>
      </x:c>
      <x:c r="V156">
        <x:v>0.01</x:v>
      </x:c>
      <x:c r="W156">
        <x:v>6081.03</x:v>
      </x:c>
    </x:row>
    <x:row r="157" spans="1:23">
      <x:c r="A157" t="s">
        <x:v>490</x:v>
      </x:c>
      <x:c r="B157" t="s">
        <x:v>698</x:v>
      </x:c>
      <x:c r="C157" t="s">
        <x:v>513</x:v>
      </x:c>
      <x:c r="D157" t="s">
        <x:v>514</x:v>
      </x:c>
      <x:c r="E157" t="s">
        <x:v>629</x:v>
      </x:c>
      <x:c r="F157" t="s">
        <x:v>504</x:v>
      </x:c>
      <x:c r="G157" t="s">
        <x:v>699</x:v>
      </x:c>
      <x:c r="H157" t="s">
        <x:v>528</x:v>
      </x:c>
      <x:c r="I157" t="s">
        <x:v>173</x:v>
      </x:c>
      <x:c r="J157">
        <x:v>140015178</x:v>
      </x:c>
      <x:c r="K157" t="s">
        <x:v>173</x:v>
      </x:c>
      <x:c r="L157" t="s">
        <x:v>141</x:v>
      </x:c>
      <x:c r="M157" t="s">
        <x:v>537</x:v>
      </x:c>
      <x:c r="N157" t="s">
        <x:v>630</x:v>
      </x:c>
      <x:c r="O157">
        <x:v>10000</x:v>
      </x:c>
      <x:c r="P157" t="s">
        <x:v>520</x:v>
      </x:c>
      <x:c r="Q157" t="s">
        <x:v>631</x:v>
      </x:c>
      <x:c r="R157" t="s">
        <x:v>522</x:v>
      </x:c>
      <x:c r="S157">
        <x:v>100000</x:v>
      </x:c>
      <x:c r="T157" t="s">
        <x:v>458</x:v>
      </x:c>
      <x:c r="U157">
        <x:v>331</x:v>
      </x:c>
      <x:c r="V157">
        <x:v>0.01</x:v>
      </x:c>
      <x:c r="W157">
        <x:v>3577.08</x:v>
      </x:c>
    </x:row>
    <x:row r="158" spans="1:23">
      <x:c r="A158" t="s">
        <x:v>490</x:v>
      </x:c>
      <x:c r="B158" t="s">
        <x:v>698</x:v>
      </x:c>
      <x:c r="C158" t="s">
        <x:v>513</x:v>
      </x:c>
      <x:c r="D158" t="s">
        <x:v>514</x:v>
      </x:c>
      <x:c r="E158" t="s">
        <x:v>629</x:v>
      </x:c>
      <x:c r="F158" t="s">
        <x:v>504</x:v>
      </x:c>
      <x:c r="G158" t="s">
        <x:v>699</x:v>
      </x:c>
      <x:c r="H158" t="s">
        <x:v>528</x:v>
      </x:c>
      <x:c r="I158" t="s">
        <x:v>173</x:v>
      </x:c>
      <x:c r="J158">
        <x:v>140018214</x:v>
      </x:c>
      <x:c r="K158" t="s">
        <x:v>173</x:v>
      </x:c>
      <x:c r="L158" t="s">
        <x:v>141</x:v>
      </x:c>
      <x:c r="M158" t="s">
        <x:v>573</x:v>
      </x:c>
      <x:c r="N158" t="s">
        <x:v>630</x:v>
      </x:c>
      <x:c r="O158">
        <x:v>10000</x:v>
      </x:c>
      <x:c r="P158" t="s">
        <x:v>520</x:v>
      </x:c>
      <x:c r="Q158" t="s">
        <x:v>631</x:v>
      </x:c>
      <x:c r="R158" t="s">
        <x:v>522</x:v>
      </x:c>
      <x:c r="S158">
        <x:v>20000</x:v>
      </x:c>
      <x:c r="T158" t="s">
        <x:v>458</x:v>
      </x:c>
      <x:c r="U158">
        <x:v>66.2</x:v>
      </x:c>
      <x:c r="V158">
        <x:v>0.01</x:v>
      </x:c>
      <x:c r="W158">
        <x:v>715.42</x:v>
      </x:c>
    </x:row>
    <x:row r="159" spans="1:23">
      <x:c r="A159" t="s">
        <x:v>490</x:v>
      </x:c>
      <x:c r="B159" t="s">
        <x:v>698</x:v>
      </x:c>
      <x:c r="C159" t="s">
        <x:v>513</x:v>
      </x:c>
      <x:c r="D159" t="s">
        <x:v>514</x:v>
      </x:c>
      <x:c r="E159" t="s">
        <x:v>629</x:v>
      </x:c>
      <x:c r="F159" t="s">
        <x:v>504</x:v>
      </x:c>
      <x:c r="G159" t="s">
        <x:v>699</x:v>
      </x:c>
      <x:c r="H159" t="s">
        <x:v>528</x:v>
      </x:c>
      <x:c r="I159" t="s">
        <x:v>173</x:v>
      </x:c>
      <x:c r="J159">
        <x:v>140018210</x:v>
      </x:c>
      <x:c r="K159" t="s">
        <x:v>173</x:v>
      </x:c>
      <x:c r="L159" t="s">
        <x:v>141</x:v>
      </x:c>
      <x:c r="M159" t="s">
        <x:v>578</x:v>
      </x:c>
      <x:c r="N159" t="s">
        <x:v>630</x:v>
      </x:c>
      <x:c r="O159">
        <x:v>10000</x:v>
      </x:c>
      <x:c r="P159" t="s">
        <x:v>520</x:v>
      </x:c>
      <x:c r="Q159" t="s">
        <x:v>631</x:v>
      </x:c>
      <x:c r="R159" t="s">
        <x:v>522</x:v>
      </x:c>
      <x:c r="S159">
        <x:v>40000</x:v>
      </x:c>
      <x:c r="T159" t="s">
        <x:v>458</x:v>
      </x:c>
      <x:c r="U159">
        <x:v>132.4</x:v>
      </x:c>
      <x:c r="V159">
        <x:v>0.01</x:v>
      </x:c>
      <x:c r="W159">
        <x:v>1430.83</x:v>
      </x:c>
    </x:row>
    <x:row r="160" spans="1:23">
      <x:c r="A160" t="s">
        <x:v>490</x:v>
      </x:c>
      <x:c r="B160" t="s">
        <x:v>698</x:v>
      </x:c>
      <x:c r="C160" t="s">
        <x:v>513</x:v>
      </x:c>
      <x:c r="D160" t="s">
        <x:v>514</x:v>
      </x:c>
      <x:c r="E160" t="s">
        <x:v>629</x:v>
      </x:c>
      <x:c r="F160" t="s">
        <x:v>504</x:v>
      </x:c>
      <x:c r="G160" t="s">
        <x:v>699</x:v>
      </x:c>
      <x:c r="H160" t="s">
        <x:v>528</x:v>
      </x:c>
      <x:c r="I160" t="s">
        <x:v>173</x:v>
      </x:c>
      <x:c r="J160">
        <x:v>140018217</x:v>
      </x:c>
      <x:c r="K160" t="s">
        <x:v>173</x:v>
      </x:c>
      <x:c r="L160" t="s">
        <x:v>141</x:v>
      </x:c>
      <x:c r="M160" t="s">
        <x:v>545</x:v>
      </x:c>
      <x:c r="N160" t="s">
        <x:v>630</x:v>
      </x:c>
      <x:c r="O160">
        <x:v>10000</x:v>
      </x:c>
      <x:c r="P160" t="s">
        <x:v>520</x:v>
      </x:c>
      <x:c r="Q160" t="s">
        <x:v>631</x:v>
      </x:c>
      <x:c r="R160" t="s">
        <x:v>522</x:v>
      </x:c>
      <x:c r="S160">
        <x:v>40000</x:v>
      </x:c>
      <x:c r="T160" t="s">
        <x:v>458</x:v>
      </x:c>
      <x:c r="U160">
        <x:v>132.4</x:v>
      </x:c>
      <x:c r="V160">
        <x:v>0.01</x:v>
      </x:c>
      <x:c r="W160">
        <x:v>1430.83</x:v>
      </x:c>
    </x:row>
    <x:row r="161" spans="1:23">
      <x:c r="A161" t="s">
        <x:v>490</x:v>
      </x:c>
      <x:c r="B161" t="s">
        <x:v>698</x:v>
      </x:c>
      <x:c r="C161" t="s">
        <x:v>513</x:v>
      </x:c>
      <x:c r="D161" t="s">
        <x:v>514</x:v>
      </x:c>
      <x:c r="E161" t="s">
        <x:v>629</x:v>
      </x:c>
      <x:c r="F161" t="s">
        <x:v>504</x:v>
      </x:c>
      <x:c r="G161" t="s">
        <x:v>699</x:v>
      </x:c>
      <x:c r="H161" t="s">
        <x:v>528</x:v>
      </x:c>
      <x:c r="I161" t="s">
        <x:v>173</x:v>
      </x:c>
      <x:c r="J161">
        <x:v>140015176</x:v>
      </x:c>
      <x:c r="K161" t="s">
        <x:v>173</x:v>
      </x:c>
      <x:c r="L161" t="s">
        <x:v>141</x:v>
      </x:c>
      <x:c r="M161" t="s">
        <x:v>560</x:v>
      </x:c>
      <x:c r="N161" t="s">
        <x:v>630</x:v>
      </x:c>
      <x:c r="O161">
        <x:v>10000</x:v>
      </x:c>
      <x:c r="P161" t="s">
        <x:v>520</x:v>
      </x:c>
      <x:c r="Q161" t="s">
        <x:v>631</x:v>
      </x:c>
      <x:c r="R161" t="s">
        <x:v>522</x:v>
      </x:c>
      <x:c r="S161">
        <x:v>220000</x:v>
      </x:c>
      <x:c r="T161" t="s">
        <x:v>458</x:v>
      </x:c>
      <x:c r="U161">
        <x:v>728.2</x:v>
      </x:c>
      <x:c r="V161">
        <x:v>0.01</x:v>
      </x:c>
      <x:c r="W161">
        <x:v>7869.57</x:v>
      </x:c>
    </x:row>
    <x:row r="162" spans="1:23">
      <x:c r="A162" t="s">
        <x:v>490</x:v>
      </x:c>
      <x:c r="B162" t="s">
        <x:v>698</x:v>
      </x:c>
      <x:c r="C162" t="s">
        <x:v>513</x:v>
      </x:c>
      <x:c r="D162" t="s">
        <x:v>514</x:v>
      </x:c>
      <x:c r="E162" t="s">
        <x:v>629</x:v>
      </x:c>
      <x:c r="F162" t="s">
        <x:v>504</x:v>
      </x:c>
      <x:c r="G162" t="s">
        <x:v>699</x:v>
      </x:c>
      <x:c r="H162" t="s">
        <x:v>528</x:v>
      </x:c>
      <x:c r="I162" t="s">
        <x:v>173</x:v>
      </x:c>
      <x:c r="J162">
        <x:v>140018252</x:v>
      </x:c>
      <x:c r="K162" t="s">
        <x:v>173</x:v>
      </x:c>
      <x:c r="L162" t="s">
        <x:v>141</x:v>
      </x:c>
      <x:c r="M162" t="s">
        <x:v>609</x:v>
      </x:c>
      <x:c r="N162" t="s">
        <x:v>630</x:v>
      </x:c>
      <x:c r="O162">
        <x:v>10000</x:v>
      </x:c>
      <x:c r="P162" t="s">
        <x:v>520</x:v>
      </x:c>
      <x:c r="Q162" t="s">
        <x:v>631</x:v>
      </x:c>
      <x:c r="R162" t="s">
        <x:v>522</x:v>
      </x:c>
      <x:c r="S162">
        <x:v>30000</x:v>
      </x:c>
      <x:c r="T162" t="s">
        <x:v>458</x:v>
      </x:c>
      <x:c r="U162">
        <x:v>99.3</x:v>
      </x:c>
      <x:c r="V162">
        <x:v>0.01</x:v>
      </x:c>
      <x:c r="W162">
        <x:v>1073.1199999999999</x:v>
      </x:c>
    </x:row>
    <x:row r="163" spans="1:23">
      <x:c r="A163" t="s">
        <x:v>490</x:v>
      </x:c>
      <x:c r="B163" t="s">
        <x:v>698</x:v>
      </x:c>
      <x:c r="C163" t="s">
        <x:v>513</x:v>
      </x:c>
      <x:c r="D163" t="s">
        <x:v>514</x:v>
      </x:c>
      <x:c r="E163" t="s">
        <x:v>629</x:v>
      </x:c>
      <x:c r="F163" t="s">
        <x:v>504</x:v>
      </x:c>
      <x:c r="G163" t="s">
        <x:v>699</x:v>
      </x:c>
      <x:c r="H163" t="s">
        <x:v>528</x:v>
      </x:c>
      <x:c r="I163" t="s">
        <x:v>173</x:v>
      </x:c>
      <x:c r="J163">
        <x:v>140018214</x:v>
      </x:c>
      <x:c r="K163" t="s">
        <x:v>173</x:v>
      </x:c>
      <x:c r="L163" t="s">
        <x:v>141</x:v>
      </x:c>
      <x:c r="M163" t="s">
        <x:v>573</x:v>
      </x:c>
      <x:c r="N163" t="s">
        <x:v>630</x:v>
      </x:c>
      <x:c r="O163">
        <x:v>10000</x:v>
      </x:c>
      <x:c r="P163" t="s">
        <x:v>520</x:v>
      </x:c>
      <x:c r="Q163" t="s">
        <x:v>631</x:v>
      </x:c>
      <x:c r="R163" t="s">
        <x:v>522</x:v>
      </x:c>
      <x:c r="S163">
        <x:v>10000</x:v>
      </x:c>
      <x:c r="T163" t="s">
        <x:v>458</x:v>
      </x:c>
      <x:c r="U163">
        <x:v>33.1</x:v>
      </x:c>
      <x:c r="V163">
        <x:v>0.01</x:v>
      </x:c>
      <x:c r="W163">
        <x:v>357.71</x:v>
      </x:c>
    </x:row>
    <x:row r="164" spans="1:23">
      <x:c r="A164" t="s">
        <x:v>490</x:v>
      </x:c>
      <x:c r="B164" t="s">
        <x:v>698</x:v>
      </x:c>
      <x:c r="C164" t="s">
        <x:v>513</x:v>
      </x:c>
      <x:c r="D164" t="s">
        <x:v>514</x:v>
      </x:c>
      <x:c r="E164" t="s">
        <x:v>629</x:v>
      </x:c>
      <x:c r="F164" t="s">
        <x:v>504</x:v>
      </x:c>
      <x:c r="G164" t="s">
        <x:v>699</x:v>
      </x:c>
      <x:c r="H164" t="s">
        <x:v>528</x:v>
      </x:c>
      <x:c r="I164" t="s">
        <x:v>173</x:v>
      </x:c>
      <x:c r="J164">
        <x:v>140015177</x:v>
      </x:c>
      <x:c r="K164" t="s">
        <x:v>173</x:v>
      </x:c>
      <x:c r="L164" t="s">
        <x:v>141</x:v>
      </x:c>
      <x:c r="M164" t="s">
        <x:v>533</x:v>
      </x:c>
      <x:c r="N164" t="s">
        <x:v>630</x:v>
      </x:c>
      <x:c r="O164">
        <x:v>10000</x:v>
      </x:c>
      <x:c r="P164" t="s">
        <x:v>520</x:v>
      </x:c>
      <x:c r="Q164" t="s">
        <x:v>631</x:v>
      </x:c>
      <x:c r="R164" t="s">
        <x:v>522</x:v>
      </x:c>
      <x:c r="S164">
        <x:v>80000</x:v>
      </x:c>
      <x:c r="T164" t="s">
        <x:v>458</x:v>
      </x:c>
      <x:c r="U164">
        <x:v>264.8</x:v>
      </x:c>
      <x:c r="V164">
        <x:v>0.01</x:v>
      </x:c>
      <x:c r="W164">
        <x:v>2861.66</x:v>
      </x:c>
    </x:row>
    <x:row r="165" spans="1:23">
      <x:c r="A165" t="s">
        <x:v>490</x:v>
      </x:c>
      <x:c r="B165" t="s">
        <x:v>698</x:v>
      </x:c>
      <x:c r="C165" t="s">
        <x:v>513</x:v>
      </x:c>
      <x:c r="D165" t="s">
        <x:v>514</x:v>
      </x:c>
      <x:c r="E165" t="s">
        <x:v>629</x:v>
      </x:c>
      <x:c r="F165" t="s">
        <x:v>504</x:v>
      </x:c>
      <x:c r="G165" t="s">
        <x:v>699</x:v>
      </x:c>
      <x:c r="H165" t="s">
        <x:v>528</x:v>
      </x:c>
      <x:c r="I165" t="s">
        <x:v>173</x:v>
      </x:c>
      <x:c r="J165">
        <x:v>140015173</x:v>
      </x:c>
      <x:c r="K165" t="s">
        <x:v>173</x:v>
      </x:c>
      <x:c r="L165" t="s">
        <x:v>141</x:v>
      </x:c>
      <x:c r="M165" t="s">
        <x:v>518</x:v>
      </x:c>
      <x:c r="N165" t="s">
        <x:v>630</x:v>
      </x:c>
      <x:c r="O165">
        <x:v>10000</x:v>
      </x:c>
      <x:c r="P165" t="s">
        <x:v>520</x:v>
      </x:c>
      <x:c r="Q165" t="s">
        <x:v>631</x:v>
      </x:c>
      <x:c r="R165" t="s">
        <x:v>522</x:v>
      </x:c>
      <x:c r="S165">
        <x:v>330000</x:v>
      </x:c>
      <x:c r="T165" t="s">
        <x:v>458</x:v>
      </x:c>
      <x:c r="U165">
        <x:v>1092.3</x:v>
      </x:c>
      <x:c r="V165">
        <x:v>0.01</x:v>
      </x:c>
      <x:c r="W165">
        <x:v>11804.35</x:v>
      </x:c>
    </x:row>
    <x:row r="166" spans="1:23">
      <x:c r="A166" t="s">
        <x:v>490</x:v>
      </x:c>
      <x:c r="B166" t="s">
        <x:v>698</x:v>
      </x:c>
      <x:c r="C166" t="s">
        <x:v>513</x:v>
      </x:c>
      <x:c r="D166" t="s">
        <x:v>514</x:v>
      </x:c>
      <x:c r="E166" t="s">
        <x:v>629</x:v>
      </x:c>
      <x:c r="F166" t="s">
        <x:v>504</x:v>
      </x:c>
      <x:c r="G166" t="s">
        <x:v>699</x:v>
      </x:c>
      <x:c r="H166" t="s">
        <x:v>528</x:v>
      </x:c>
      <x:c r="I166" t="s">
        <x:v>173</x:v>
      </x:c>
      <x:c r="J166">
        <x:v>140020095</x:v>
      </x:c>
      <x:c r="K166" t="s">
        <x:v>173</x:v>
      </x:c>
      <x:c r="L166" t="s">
        <x:v>142</x:v>
      </x:c>
      <x:c r="M166" t="s">
        <x:v>526</x:v>
      </x:c>
      <x:c r="N166" t="s">
        <x:v>630</x:v>
      </x:c>
      <x:c r="O166">
        <x:v>3000</x:v>
      </x:c>
      <x:c r="P166" t="s">
        <x:v>520</x:v>
      </x:c>
      <x:c r="Q166" t="s">
        <x:v>636</x:v>
      </x:c>
      <x:c r="R166" t="s">
        <x:v>522</x:v>
      </x:c>
      <x:c r="S166">
        <x:v>2300</x:v>
      </x:c>
      <x:c r="T166" t="s">
        <x:v>458</x:v>
      </x:c>
      <x:c r="U166">
        <x:v>41.77</x:v>
      </x:c>
      <x:c r="V166">
        <x:v>0.01</x:v>
      </x:c>
      <x:c r="W166">
        <x:v>172.31</x:v>
      </x:c>
    </x:row>
    <x:row r="167" spans="1:23">
      <x:c r="A167" t="s">
        <x:v>490</x:v>
      </x:c>
      <x:c r="B167" t="s">
        <x:v>698</x:v>
      </x:c>
      <x:c r="C167" t="s">
        <x:v>513</x:v>
      </x:c>
      <x:c r="D167" t="s">
        <x:v>514</x:v>
      </x:c>
      <x:c r="E167" t="s">
        <x:v>629</x:v>
      </x:c>
      <x:c r="F167" t="s">
        <x:v>504</x:v>
      </x:c>
      <x:c r="G167" t="s">
        <x:v>699</x:v>
      </x:c>
      <x:c r="H167" t="s">
        <x:v>528</x:v>
      </x:c>
      <x:c r="I167" t="s">
        <x:v>173</x:v>
      </x:c>
      <x:c r="J167">
        <x:v>140020094</x:v>
      </x:c>
      <x:c r="K167" t="s">
        <x:v>173</x:v>
      </x:c>
      <x:c r="L167" t="s">
        <x:v>142</x:v>
      </x:c>
      <x:c r="M167" t="s">
        <x:v>525</x:v>
      </x:c>
      <x:c r="N167" t="s">
        <x:v>630</x:v>
      </x:c>
      <x:c r="O167">
        <x:v>3000</x:v>
      </x:c>
      <x:c r="P167" t="s">
        <x:v>520</x:v>
      </x:c>
      <x:c r="Q167" t="s">
        <x:v>636</x:v>
      </x:c>
      <x:c r="R167" t="s">
        <x:v>522</x:v>
      </x:c>
      <x:c r="S167">
        <x:v>6000</x:v>
      </x:c>
      <x:c r="T167" t="s">
        <x:v>458</x:v>
      </x:c>
      <x:c r="U167">
        <x:v>108.96</x:v>
      </x:c>
      <x:c r="V167">
        <x:v>0.01</x:v>
      </x:c>
      <x:c r="W167">
        <x:v>449.5</x:v>
      </x:c>
    </x:row>
    <x:row r="168" spans="1:23">
      <x:c r="A168" t="s">
        <x:v>490</x:v>
      </x:c>
      <x:c r="B168" t="s">
        <x:v>698</x:v>
      </x:c>
      <x:c r="C168" t="s">
        <x:v>513</x:v>
      </x:c>
      <x:c r="D168" t="s">
        <x:v>514</x:v>
      </x:c>
      <x:c r="E168" t="s">
        <x:v>629</x:v>
      </x:c>
      <x:c r="F168" t="s">
        <x:v>504</x:v>
      </x:c>
      <x:c r="G168" t="s">
        <x:v>699</x:v>
      </x:c>
      <x:c r="H168" t="s">
        <x:v>528</x:v>
      </x:c>
      <x:c r="I168" t="s">
        <x:v>173</x:v>
      </x:c>
      <x:c r="J168">
        <x:v>140019863</x:v>
      </x:c>
      <x:c r="K168" t="s">
        <x:v>173</x:v>
      </x:c>
      <x:c r="L168" t="s">
        <x:v>142</x:v>
      </x:c>
      <x:c r="M168" t="s">
        <x:v>524</x:v>
      </x:c>
      <x:c r="N168" t="s">
        <x:v>630</x:v>
      </x:c>
      <x:c r="O168">
        <x:v>3000</x:v>
      </x:c>
      <x:c r="P168" t="s">
        <x:v>520</x:v>
      </x:c>
      <x:c r="Q168" t="s">
        <x:v>636</x:v>
      </x:c>
      <x:c r="R168" t="s">
        <x:v>522</x:v>
      </x:c>
      <x:c r="S168">
        <x:v>9000</x:v>
      </x:c>
      <x:c r="T168" t="s">
        <x:v>458</x:v>
      </x:c>
      <x:c r="U168">
        <x:v>163.44</x:v>
      </x:c>
      <x:c r="V168">
        <x:v>0.01</x:v>
      </x:c>
      <x:c r="W168">
        <x:v>674.25</x:v>
      </x:c>
    </x:row>
    <x:row r="169" spans="1:23">
      <x:c r="A169" t="s">
        <x:v>490</x:v>
      </x:c>
      <x:c r="B169" t="s">
        <x:v>698</x:v>
      </x:c>
      <x:c r="C169" t="s">
        <x:v>513</x:v>
      </x:c>
      <x:c r="D169" t="s">
        <x:v>514</x:v>
      </x:c>
      <x:c r="E169" t="s">
        <x:v>629</x:v>
      </x:c>
      <x:c r="F169" t="s">
        <x:v>504</x:v>
      </x:c>
      <x:c r="G169" t="s">
        <x:v>699</x:v>
      </x:c>
      <x:c r="H169" t="s">
        <x:v>528</x:v>
      </x:c>
      <x:c r="I169" t="s">
        <x:v>173</x:v>
      </x:c>
      <x:c r="J169">
        <x:v>140020090</x:v>
      </x:c>
      <x:c r="K169" t="s">
        <x:v>173</x:v>
      </x:c>
      <x:c r="L169" t="s">
        <x:v>142</x:v>
      </x:c>
      <x:c r="M169" t="s">
        <x:v>560</x:v>
      </x:c>
      <x:c r="N169" t="s">
        <x:v>630</x:v>
      </x:c>
      <x:c r="O169">
        <x:v>3000</x:v>
      </x:c>
      <x:c r="P169" t="s">
        <x:v>520</x:v>
      </x:c>
      <x:c r="Q169" t="s">
        <x:v>636</x:v>
      </x:c>
      <x:c r="R169" t="s">
        <x:v>522</x:v>
      </x:c>
      <x:c r="S169">
        <x:v>6000</x:v>
      </x:c>
      <x:c r="T169" t="s">
        <x:v>458</x:v>
      </x:c>
      <x:c r="U169">
        <x:v>108.96</x:v>
      </x:c>
      <x:c r="V169">
        <x:v>0.01</x:v>
      </x:c>
      <x:c r="W169">
        <x:v>449.5</x:v>
      </x:c>
    </x:row>
    <x:row r="170" spans="1:23">
      <x:c r="A170" t="s">
        <x:v>490</x:v>
      </x:c>
      <x:c r="B170" t="s">
        <x:v>698</x:v>
      </x:c>
      <x:c r="C170" t="s">
        <x:v>513</x:v>
      </x:c>
      <x:c r="D170" t="s">
        <x:v>514</x:v>
      </x:c>
      <x:c r="E170" t="s">
        <x:v>629</x:v>
      </x:c>
      <x:c r="F170" t="s">
        <x:v>504</x:v>
      </x:c>
      <x:c r="G170" t="s">
        <x:v>699</x:v>
      </x:c>
      <x:c r="H170" t="s">
        <x:v>528</x:v>
      </x:c>
      <x:c r="I170" t="s">
        <x:v>173</x:v>
      </x:c>
      <x:c r="J170">
        <x:v>140019865</x:v>
      </x:c>
      <x:c r="K170" t="s">
        <x:v>173</x:v>
      </x:c>
      <x:c r="L170" t="s">
        <x:v>142</x:v>
      </x:c>
      <x:c r="M170" t="s">
        <x:v>518</x:v>
      </x:c>
      <x:c r="N170" t="s">
        <x:v>630</x:v>
      </x:c>
      <x:c r="O170">
        <x:v>3000</x:v>
      </x:c>
      <x:c r="P170" t="s">
        <x:v>520</x:v>
      </x:c>
      <x:c r="Q170" t="s">
        <x:v>636</x:v>
      </x:c>
      <x:c r="R170" t="s">
        <x:v>522</x:v>
      </x:c>
      <x:c r="S170">
        <x:v>9000</x:v>
      </x:c>
      <x:c r="T170" t="s">
        <x:v>458</x:v>
      </x:c>
      <x:c r="U170">
        <x:v>163.44</x:v>
      </x:c>
      <x:c r="V170">
        <x:v>0.01</x:v>
      </x:c>
      <x:c r="W170">
        <x:v>674.25</x:v>
      </x:c>
    </x:row>
    <x:row r="171" spans="1:23">
      <x:c r="A171" t="s">
        <x:v>490</x:v>
      </x:c>
      <x:c r="B171" t="s">
        <x:v>698</x:v>
      </x:c>
      <x:c r="C171" t="s">
        <x:v>513</x:v>
      </x:c>
      <x:c r="D171" t="s">
        <x:v>514</x:v>
      </x:c>
      <x:c r="E171" t="s">
        <x:v>629</x:v>
      </x:c>
      <x:c r="F171" t="s">
        <x:v>504</x:v>
      </x:c>
      <x:c r="G171" t="s">
        <x:v>699</x:v>
      </x:c>
      <x:c r="H171" t="s">
        <x:v>528</x:v>
      </x:c>
      <x:c r="I171" t="s">
        <x:v>173</x:v>
      </x:c>
      <x:c r="J171">
        <x:v>140019866</x:v>
      </x:c>
      <x:c r="K171" t="s">
        <x:v>173</x:v>
      </x:c>
      <x:c r="L171" t="s">
        <x:v>145</x:v>
      </x:c>
      <x:c r="M171" t="s">
        <x:v>525</x:v>
      </x:c>
      <x:c r="N171" t="s">
        <x:v>630</x:v>
      </x:c>
      <x:c r="O171">
        <x:v>5000</x:v>
      </x:c>
      <x:c r="P171" t="s">
        <x:v>520</x:v>
      </x:c>
      <x:c r="Q171" t="s">
        <x:v>635</x:v>
      </x:c>
      <x:c r="R171" t="s">
        <x:v>522</x:v>
      </x:c>
      <x:c r="S171">
        <x:v>10000</x:v>
      </x:c>
      <x:c r="T171" t="s">
        <x:v>458</x:v>
      </x:c>
      <x:c r="U171">
        <x:v>112.7</x:v>
      </x:c>
      <x:c r="V171">
        <x:v>0.01</x:v>
      </x:c>
      <x:c r="W171">
        <x:v>560.17999999999995</x:v>
      </x:c>
    </x:row>
    <x:row r="172" spans="1:23">
      <x:c r="A172" t="s">
        <x:v>490</x:v>
      </x:c>
      <x:c r="B172" t="s">
        <x:v>698</x:v>
      </x:c>
      <x:c r="C172" t="s">
        <x:v>513</x:v>
      </x:c>
      <x:c r="D172" t="s">
        <x:v>514</x:v>
      </x:c>
      <x:c r="E172" t="s">
        <x:v>629</x:v>
      </x:c>
      <x:c r="F172" t="s">
        <x:v>504</x:v>
      </x:c>
      <x:c r="G172" t="s">
        <x:v>699</x:v>
      </x:c>
      <x:c r="H172" t="s">
        <x:v>528</x:v>
      </x:c>
      <x:c r="I172" t="s">
        <x:v>173</x:v>
      </x:c>
      <x:c r="J172">
        <x:v>140019905</x:v>
      </x:c>
      <x:c r="K172" t="s">
        <x:v>173</x:v>
      </x:c>
      <x:c r="L172" t="s">
        <x:v>145</x:v>
      </x:c>
      <x:c r="M172" t="s">
        <x:v>524</x:v>
      </x:c>
      <x:c r="N172" t="s">
        <x:v>630</x:v>
      </x:c>
      <x:c r="O172">
        <x:v>5000</x:v>
      </x:c>
      <x:c r="P172" t="s">
        <x:v>520</x:v>
      </x:c>
      <x:c r="Q172" t="s">
        <x:v>635</x:v>
      </x:c>
      <x:c r="R172" t="s">
        <x:v>522</x:v>
      </x:c>
      <x:c r="S172">
        <x:v>10000</x:v>
      </x:c>
      <x:c r="T172" t="s">
        <x:v>458</x:v>
      </x:c>
      <x:c r="U172">
        <x:v>112.7</x:v>
      </x:c>
      <x:c r="V172">
        <x:v>0.01</x:v>
      </x:c>
      <x:c r="W172">
        <x:v>560.17999999999995</x:v>
      </x:c>
    </x:row>
    <x:row r="173" spans="1:23">
      <x:c r="A173" t="s">
        <x:v>490</x:v>
      </x:c>
      <x:c r="B173" t="s">
        <x:v>698</x:v>
      </x:c>
      <x:c r="C173" t="s">
        <x:v>513</x:v>
      </x:c>
      <x:c r="D173" t="s">
        <x:v>514</x:v>
      </x:c>
      <x:c r="E173" t="s">
        <x:v>629</x:v>
      </x:c>
      <x:c r="F173" t="s">
        <x:v>504</x:v>
      </x:c>
      <x:c r="G173" t="s">
        <x:v>699</x:v>
      </x:c>
      <x:c r="H173" t="s">
        <x:v>528</x:v>
      </x:c>
      <x:c r="I173" t="s">
        <x:v>173</x:v>
      </x:c>
      <x:c r="J173">
        <x:v>140019868</x:v>
      </x:c>
      <x:c r="K173" t="s">
        <x:v>173</x:v>
      </x:c>
      <x:c r="L173" t="s">
        <x:v>145</x:v>
      </x:c>
      <x:c r="M173" t="s">
        <x:v>550</x:v>
      </x:c>
      <x:c r="N173" t="s">
        <x:v>630</x:v>
      </x:c>
      <x:c r="O173">
        <x:v>5000</x:v>
      </x:c>
      <x:c r="P173" t="s">
        <x:v>520</x:v>
      </x:c>
      <x:c r="Q173" t="s">
        <x:v>635</x:v>
      </x:c>
      <x:c r="R173" t="s">
        <x:v>522</x:v>
      </x:c>
      <x:c r="S173">
        <x:v>5000</x:v>
      </x:c>
      <x:c r="T173" t="s">
        <x:v>458</x:v>
      </x:c>
      <x:c r="U173">
        <x:v>56.35</x:v>
      </x:c>
      <x:c r="V173">
        <x:v>0.01</x:v>
      </x:c>
      <x:c r="W173">
        <x:v>280.08999999999997</x:v>
      </x:c>
    </x:row>
    <x:row r="174" spans="1:23">
      <x:c r="A174" t="s">
        <x:v>490</x:v>
      </x:c>
      <x:c r="B174" t="s">
        <x:v>698</x:v>
      </x:c>
      <x:c r="C174" t="s">
        <x:v>513</x:v>
      </x:c>
      <x:c r="D174" t="s">
        <x:v>514</x:v>
      </x:c>
      <x:c r="E174" t="s">
        <x:v>629</x:v>
      </x:c>
      <x:c r="F174" t="s">
        <x:v>504</x:v>
      </x:c>
      <x:c r="G174" t="s">
        <x:v>699</x:v>
      </x:c>
      <x:c r="H174" t="s">
        <x:v>528</x:v>
      </x:c>
      <x:c r="I174" t="s">
        <x:v>173</x:v>
      </x:c>
      <x:c r="J174">
        <x:v>140019869</x:v>
      </x:c>
      <x:c r="K174" t="s">
        <x:v>173</x:v>
      </x:c>
      <x:c r="L174" t="s">
        <x:v>145</x:v>
      </x:c>
      <x:c r="M174" t="s">
        <x:v>537</x:v>
      </x:c>
      <x:c r="N174" t="s">
        <x:v>630</x:v>
      </x:c>
      <x:c r="O174">
        <x:v>5000</x:v>
      </x:c>
      <x:c r="P174" t="s">
        <x:v>520</x:v>
      </x:c>
      <x:c r="Q174" t="s">
        <x:v>635</x:v>
      </x:c>
      <x:c r="R174" t="s">
        <x:v>522</x:v>
      </x:c>
      <x:c r="S174">
        <x:v>10000</x:v>
      </x:c>
      <x:c r="T174" t="s">
        <x:v>458</x:v>
      </x:c>
      <x:c r="U174">
        <x:v>112.7</x:v>
      </x:c>
      <x:c r="V174">
        <x:v>0.01</x:v>
      </x:c>
      <x:c r="W174">
        <x:v>560.17999999999995</x:v>
      </x:c>
    </x:row>
    <x:row r="175" spans="1:23">
      <x:c r="A175" t="s">
        <x:v>490</x:v>
      </x:c>
      <x:c r="B175" t="s">
        <x:v>698</x:v>
      </x:c>
      <x:c r="C175" t="s">
        <x:v>513</x:v>
      </x:c>
      <x:c r="D175" t="s">
        <x:v>514</x:v>
      </x:c>
      <x:c r="E175" t="s">
        <x:v>629</x:v>
      </x:c>
      <x:c r="F175" t="s">
        <x:v>504</x:v>
      </x:c>
      <x:c r="G175" t="s">
        <x:v>699</x:v>
      </x:c>
      <x:c r="H175" t="s">
        <x:v>528</x:v>
      </x:c>
      <x:c r="I175" t="s">
        <x:v>173</x:v>
      </x:c>
      <x:c r="J175">
        <x:v>140019867</x:v>
      </x:c>
      <x:c r="K175" t="s">
        <x:v>173</x:v>
      </x:c>
      <x:c r="L175" t="s">
        <x:v>145</x:v>
      </x:c>
      <x:c r="M175" t="s">
        <x:v>533</x:v>
      </x:c>
      <x:c r="N175" t="s">
        <x:v>630</x:v>
      </x:c>
      <x:c r="O175">
        <x:v>5000</x:v>
      </x:c>
      <x:c r="P175" t="s">
        <x:v>520</x:v>
      </x:c>
      <x:c r="Q175" t="s">
        <x:v>635</x:v>
      </x:c>
      <x:c r="R175" t="s">
        <x:v>522</x:v>
      </x:c>
      <x:c r="S175">
        <x:v>8600</x:v>
      </x:c>
      <x:c r="T175" t="s">
        <x:v>458</x:v>
      </x:c>
      <x:c r="U175">
        <x:v>96.92</x:v>
      </x:c>
      <x:c r="V175">
        <x:v>0.01</x:v>
      </x:c>
      <x:c r="W175">
        <x:v>481.76</x:v>
      </x:c>
    </x:row>
    <x:row r="176" spans="1:23">
      <x:c r="A176" t="s">
        <x:v>490</x:v>
      </x:c>
      <x:c r="B176" t="s">
        <x:v>698</x:v>
      </x:c>
      <x:c r="C176" t="s">
        <x:v>513</x:v>
      </x:c>
      <x:c r="D176" t="s">
        <x:v>514</x:v>
      </x:c>
      <x:c r="E176" t="s">
        <x:v>629</x:v>
      </x:c>
      <x:c r="F176" t="s">
        <x:v>504</x:v>
      </x:c>
      <x:c r="G176" t="s">
        <x:v>699</x:v>
      </x:c>
      <x:c r="H176" t="s">
        <x:v>528</x:v>
      </x:c>
      <x:c r="I176" t="s">
        <x:v>173</x:v>
      </x:c>
      <x:c r="J176">
        <x:v>140020083</x:v>
      </x:c>
      <x:c r="K176" t="s">
        <x:v>173</x:v>
      </x:c>
      <x:c r="L176" t="s">
        <x:v>145</x:v>
      </x:c>
      <x:c r="M176" t="s">
        <x:v>560</x:v>
      </x:c>
      <x:c r="N176" t="s">
        <x:v>630</x:v>
      </x:c>
      <x:c r="O176">
        <x:v>5000</x:v>
      </x:c>
      <x:c r="P176" t="s">
        <x:v>520</x:v>
      </x:c>
      <x:c r="Q176" t="s">
        <x:v>635</x:v>
      </x:c>
      <x:c r="R176" t="s">
        <x:v>522</x:v>
      </x:c>
      <x:c r="S176">
        <x:v>10000</x:v>
      </x:c>
      <x:c r="T176" t="s">
        <x:v>458</x:v>
      </x:c>
      <x:c r="U176">
        <x:v>112.7</x:v>
      </x:c>
      <x:c r="V176">
        <x:v>0.01</x:v>
      </x:c>
      <x:c r="W176">
        <x:v>560.17999999999995</x:v>
      </x:c>
    </x:row>
    <x:row r="177" spans="1:23">
      <x:c r="A177" t="s">
        <x:v>490</x:v>
      </x:c>
      <x:c r="B177" t="s">
        <x:v>698</x:v>
      </x:c>
      <x:c r="C177" t="s">
        <x:v>513</x:v>
      </x:c>
      <x:c r="D177" t="s">
        <x:v>514</x:v>
      </x:c>
      <x:c r="E177" t="s">
        <x:v>629</x:v>
      </x:c>
      <x:c r="F177" t="s">
        <x:v>504</x:v>
      </x:c>
      <x:c r="G177" t="s">
        <x:v>699</x:v>
      </x:c>
      <x:c r="H177" t="s">
        <x:v>528</x:v>
      </x:c>
      <x:c r="I177" t="s">
        <x:v>173</x:v>
      </x:c>
      <x:c r="J177">
        <x:v>140019904</x:v>
      </x:c>
      <x:c r="K177" t="s">
        <x:v>173</x:v>
      </x:c>
      <x:c r="L177" t="s">
        <x:v>145</x:v>
      </x:c>
      <x:c r="M177" t="s">
        <x:v>518</x:v>
      </x:c>
      <x:c r="N177" t="s">
        <x:v>630</x:v>
      </x:c>
      <x:c r="O177">
        <x:v>5000</x:v>
      </x:c>
      <x:c r="P177" t="s">
        <x:v>520</x:v>
      </x:c>
      <x:c r="Q177" t="s">
        <x:v>635</x:v>
      </x:c>
      <x:c r="R177" t="s">
        <x:v>522</x:v>
      </x:c>
      <x:c r="S177">
        <x:v>10000</x:v>
      </x:c>
      <x:c r="T177" t="s">
        <x:v>458</x:v>
      </x:c>
      <x:c r="U177">
        <x:v>112.7</x:v>
      </x:c>
      <x:c r="V177">
        <x:v>0.01</x:v>
      </x:c>
      <x:c r="W177">
        <x:v>560.17999999999995</x:v>
      </x:c>
    </x:row>
    <x:row r="178" spans="1:23">
      <x:c r="A178" t="s">
        <x:v>490</x:v>
      </x:c>
      <x:c r="B178" t="s">
        <x:v>698</x:v>
      </x:c>
      <x:c r="C178" t="s">
        <x:v>513</x:v>
      </x:c>
      <x:c r="D178" t="s">
        <x:v>514</x:v>
      </x:c>
      <x:c r="E178" t="s">
        <x:v>629</x:v>
      </x:c>
      <x:c r="F178" t="s">
        <x:v>504</x:v>
      </x:c>
      <x:c r="G178" t="s">
        <x:v>699</x:v>
      </x:c>
      <x:c r="H178" t="s">
        <x:v>528</x:v>
      </x:c>
      <x:c r="I178" t="s">
        <x:v>173</x:v>
      </x:c>
      <x:c r="J178">
        <x:v>140018237</x:v>
      </x:c>
      <x:c r="K178" t="s">
        <x:v>173</x:v>
      </x:c>
      <x:c r="L178" t="s">
        <x:v>165</x:v>
      </x:c>
      <x:c r="M178" t="s">
        <x:v>526</x:v>
      </x:c>
      <x:c r="N178" t="s">
        <x:v>630</x:v>
      </x:c>
      <x:c r="O178">
        <x:v>7000</x:v>
      </x:c>
      <x:c r="P178" t="s">
        <x:v>520</x:v>
      </x:c>
      <x:c r="Q178" t="s">
        <x:v>634</x:v>
      </x:c>
      <x:c r="R178" t="s">
        <x:v>522</x:v>
      </x:c>
      <x:c r="S178">
        <x:v>14000</x:v>
      </x:c>
      <x:c r="T178" t="s">
        <x:v>458</x:v>
      </x:c>
      <x:c r="U178">
        <x:v>107.66</x:v>
      </x:c>
      <x:c r="V178">
        <x:v>0.01</x:v>
      </x:c>
      <x:c r="W178">
        <x:v>689.77</x:v>
      </x:c>
    </x:row>
    <x:row r="179" spans="1:23">
      <x:c r="A179" t="s">
        <x:v>490</x:v>
      </x:c>
      <x:c r="B179" t="s">
        <x:v>698</x:v>
      </x:c>
      <x:c r="C179" t="s">
        <x:v>513</x:v>
      </x:c>
      <x:c r="D179" t="s">
        <x:v>514</x:v>
      </x:c>
      <x:c r="E179" t="s">
        <x:v>629</x:v>
      </x:c>
      <x:c r="F179" t="s">
        <x:v>504</x:v>
      </x:c>
      <x:c r="G179" t="s">
        <x:v>699</x:v>
      </x:c>
      <x:c r="H179" t="s">
        <x:v>528</x:v>
      </x:c>
      <x:c r="I179" t="s">
        <x:v>173</x:v>
      </x:c>
      <x:c r="J179">
        <x:v>140018229</x:v>
      </x:c>
      <x:c r="K179" t="s">
        <x:v>173</x:v>
      </x:c>
      <x:c r="L179" t="s">
        <x:v>165</x:v>
      </x:c>
      <x:c r="M179" t="s">
        <x:v>525</x:v>
      </x:c>
      <x:c r="N179" t="s">
        <x:v>630</x:v>
      </x:c>
      <x:c r="O179">
        <x:v>7000</x:v>
      </x:c>
      <x:c r="P179" t="s">
        <x:v>520</x:v>
      </x:c>
      <x:c r="Q179" t="s">
        <x:v>634</x:v>
      </x:c>
      <x:c r="R179" t="s">
        <x:v>522</x:v>
      </x:c>
      <x:c r="S179">
        <x:v>28000</x:v>
      </x:c>
      <x:c r="T179" t="s">
        <x:v>458</x:v>
      </x:c>
      <x:c r="U179">
        <x:v>215.32</x:v>
      </x:c>
      <x:c r="V179">
        <x:v>0.01</x:v>
      </x:c>
      <x:c r="W179">
        <x:v>1379.54</x:v>
      </x:c>
    </x:row>
    <x:row r="180" spans="1:23">
      <x:c r="A180" t="s">
        <x:v>490</x:v>
      </x:c>
      <x:c r="B180" t="s">
        <x:v>698</x:v>
      </x:c>
      <x:c r="C180" t="s">
        <x:v>513</x:v>
      </x:c>
      <x:c r="D180" t="s">
        <x:v>514</x:v>
      </x:c>
      <x:c r="E180" t="s">
        <x:v>629</x:v>
      </x:c>
      <x:c r="F180" t="s">
        <x:v>504</x:v>
      </x:c>
      <x:c r="G180" t="s">
        <x:v>699</x:v>
      </x:c>
      <x:c r="H180" t="s">
        <x:v>528</x:v>
      </x:c>
      <x:c r="I180" t="s">
        <x:v>173</x:v>
      </x:c>
      <x:c r="J180">
        <x:v>140018232</x:v>
      </x:c>
      <x:c r="K180" t="s">
        <x:v>173</x:v>
      </x:c>
      <x:c r="L180" t="s">
        <x:v>165</x:v>
      </x:c>
      <x:c r="M180" t="s">
        <x:v>550</x:v>
      </x:c>
      <x:c r="N180" t="s">
        <x:v>630</x:v>
      </x:c>
      <x:c r="O180">
        <x:v>7000</x:v>
      </x:c>
      <x:c r="P180" t="s">
        <x:v>520</x:v>
      </x:c>
      <x:c r="Q180" t="s">
        <x:v>634</x:v>
      </x:c>
      <x:c r="R180" t="s">
        <x:v>522</x:v>
      </x:c>
      <x:c r="S180">
        <x:v>7000</x:v>
      </x:c>
      <x:c r="T180" t="s">
        <x:v>458</x:v>
      </x:c>
      <x:c r="U180">
        <x:v>53.83</x:v>
      </x:c>
      <x:c r="V180">
        <x:v>0.01</x:v>
      </x:c>
      <x:c r="W180">
        <x:v>344.88</x:v>
      </x:c>
    </x:row>
    <x:row r="181" spans="1:23">
      <x:c r="A181" t="s">
        <x:v>490</x:v>
      </x:c>
      <x:c r="B181" t="s">
        <x:v>698</x:v>
      </x:c>
      <x:c r="C181" t="s">
        <x:v>513</x:v>
      </x:c>
      <x:c r="D181" t="s">
        <x:v>514</x:v>
      </x:c>
      <x:c r="E181" t="s">
        <x:v>629</x:v>
      </x:c>
      <x:c r="F181" t="s">
        <x:v>504</x:v>
      </x:c>
      <x:c r="G181" t="s">
        <x:v>699</x:v>
      </x:c>
      <x:c r="H181" t="s">
        <x:v>528</x:v>
      </x:c>
      <x:c r="I181" t="s">
        <x:v>173</x:v>
      </x:c>
      <x:c r="J181">
        <x:v>140018234</x:v>
      </x:c>
      <x:c r="K181" t="s">
        <x:v>173</x:v>
      </x:c>
      <x:c r="L181" t="s">
        <x:v>165</x:v>
      </x:c>
      <x:c r="M181" t="s">
        <x:v>533</x:v>
      </x:c>
      <x:c r="N181" t="s">
        <x:v>630</x:v>
      </x:c>
      <x:c r="O181">
        <x:v>7000</x:v>
      </x:c>
      <x:c r="P181" t="s">
        <x:v>520</x:v>
      </x:c>
      <x:c r="Q181" t="s">
        <x:v>634</x:v>
      </x:c>
      <x:c r="R181" t="s">
        <x:v>522</x:v>
      </x:c>
      <x:c r="S181">
        <x:v>14000</x:v>
      </x:c>
      <x:c r="T181" t="s">
        <x:v>458</x:v>
      </x:c>
      <x:c r="U181">
        <x:v>107.66</x:v>
      </x:c>
      <x:c r="V181">
        <x:v>0.01</x:v>
      </x:c>
      <x:c r="W181">
        <x:v>689.77</x:v>
      </x:c>
    </x:row>
    <x:row r="182" spans="1:23">
      <x:c r="A182" t="s">
        <x:v>490</x:v>
      </x:c>
      <x:c r="B182" t="s">
        <x:v>698</x:v>
      </x:c>
      <x:c r="C182" t="s">
        <x:v>513</x:v>
      </x:c>
      <x:c r="D182" t="s">
        <x:v>514</x:v>
      </x:c>
      <x:c r="E182" t="s">
        <x:v>629</x:v>
      </x:c>
      <x:c r="F182" t="s">
        <x:v>504</x:v>
      </x:c>
      <x:c r="G182" t="s">
        <x:v>699</x:v>
      </x:c>
      <x:c r="H182" t="s">
        <x:v>528</x:v>
      </x:c>
      <x:c r="I182" t="s">
        <x:v>173</x:v>
      </x:c>
      <x:c r="J182">
        <x:v>140018235</x:v>
      </x:c>
      <x:c r="K182" t="s">
        <x:v>173</x:v>
      </x:c>
      <x:c r="L182" t="s">
        <x:v>165</x:v>
      </x:c>
      <x:c r="M182" t="s">
        <x:v>560</x:v>
      </x:c>
      <x:c r="N182" t="s">
        <x:v>630</x:v>
      </x:c>
      <x:c r="O182">
        <x:v>7000</x:v>
      </x:c>
      <x:c r="P182" t="s">
        <x:v>520</x:v>
      </x:c>
      <x:c r="Q182" t="s">
        <x:v>634</x:v>
      </x:c>
      <x:c r="R182" t="s">
        <x:v>522</x:v>
      </x:c>
      <x:c r="S182">
        <x:v>21000</x:v>
      </x:c>
      <x:c r="T182" t="s">
        <x:v>458</x:v>
      </x:c>
      <x:c r="U182">
        <x:v>161.49</x:v>
      </x:c>
      <x:c r="V182">
        <x:v>0.01</x:v>
      </x:c>
      <x:c r="W182">
        <x:v>1034.6500000000001</x:v>
      </x:c>
    </x:row>
    <x:row r="183" spans="1:23">
      <x:c r="A183" t="s">
        <x:v>490</x:v>
      </x:c>
      <x:c r="B183" t="s">
        <x:v>698</x:v>
      </x:c>
      <x:c r="C183" t="s">
        <x:v>513</x:v>
      </x:c>
      <x:c r="D183" t="s">
        <x:v>514</x:v>
      </x:c>
      <x:c r="E183" t="s">
        <x:v>629</x:v>
      </x:c>
      <x:c r="F183" t="s">
        <x:v>504</x:v>
      </x:c>
      <x:c r="G183" t="s">
        <x:v>699</x:v>
      </x:c>
      <x:c r="H183" t="s">
        <x:v>528</x:v>
      </x:c>
      <x:c r="I183" t="s">
        <x:v>173</x:v>
      </x:c>
      <x:c r="J183">
        <x:v>140018236</x:v>
      </x:c>
      <x:c r="K183" t="s">
        <x:v>173</x:v>
      </x:c>
      <x:c r="L183" t="s">
        <x:v>165</x:v>
      </x:c>
      <x:c r="M183" t="s">
        <x:v>575</x:v>
      </x:c>
      <x:c r="N183" t="s">
        <x:v>630</x:v>
      </x:c>
      <x:c r="O183">
        <x:v>7000</x:v>
      </x:c>
      <x:c r="P183" t="s">
        <x:v>520</x:v>
      </x:c>
      <x:c r="Q183" t="s">
        <x:v>634</x:v>
      </x:c>
      <x:c r="R183" t="s">
        <x:v>522</x:v>
      </x:c>
      <x:c r="S183">
        <x:v>14000</x:v>
      </x:c>
      <x:c r="T183" t="s">
        <x:v>458</x:v>
      </x:c>
      <x:c r="U183">
        <x:v>107.66</x:v>
      </x:c>
      <x:c r="V183">
        <x:v>0.01</x:v>
      </x:c>
      <x:c r="W183">
        <x:v>689.77</x:v>
      </x:c>
    </x:row>
    <x:row r="184" spans="1:23">
      <x:c r="A184" t="s">
        <x:v>490</x:v>
      </x:c>
      <x:c r="B184" t="s">
        <x:v>698</x:v>
      </x:c>
      <x:c r="C184" t="s">
        <x:v>513</x:v>
      </x:c>
      <x:c r="D184" t="s">
        <x:v>514</x:v>
      </x:c>
      <x:c r="E184" t="s">
        <x:v>629</x:v>
      </x:c>
      <x:c r="F184" t="s">
        <x:v>504</x:v>
      </x:c>
      <x:c r="G184" t="s">
        <x:v>699</x:v>
      </x:c>
      <x:c r="H184" t="s">
        <x:v>528</x:v>
      </x:c>
      <x:c r="I184" t="s">
        <x:v>173</x:v>
      </x:c>
      <x:c r="J184">
        <x:v>140020074</x:v>
      </x:c>
      <x:c r="K184" t="s">
        <x:v>173</x:v>
      </x:c>
      <x:c r="L184" t="s">
        <x:v>143</x:v>
      </x:c>
      <x:c r="M184" t="s">
        <x:v>542</x:v>
      </x:c>
      <x:c r="N184" t="s">
        <x:v>630</x:v>
      </x:c>
      <x:c r="O184">
        <x:v>8000</x:v>
      </x:c>
      <x:c r="P184" t="s">
        <x:v>520</x:v>
      </x:c>
      <x:c r="Q184" t="s">
        <x:v>632</x:v>
      </x:c>
      <x:c r="R184" t="s">
        <x:v>522</x:v>
      </x:c>
      <x:c r="S184">
        <x:v>8000</x:v>
      </x:c>
      <x:c r="T184" t="s">
        <x:v>458</x:v>
      </x:c>
      <x:c r="U184">
        <x:v>40.08</x:v>
      </x:c>
      <x:c r="V184">
        <x:v>0.01</x:v>
      </x:c>
      <x:c r="W184">
        <x:v>323.95999999999998</x:v>
      </x:c>
    </x:row>
    <x:row r="185" spans="1:23">
      <x:c r="A185" t="s">
        <x:v>490</x:v>
      </x:c>
      <x:c r="B185" t="s">
        <x:v>698</x:v>
      </x:c>
      <x:c r="C185" t="s">
        <x:v>513</x:v>
      </x:c>
      <x:c r="D185" t="s">
        <x:v>514</x:v>
      </x:c>
      <x:c r="E185" t="s">
        <x:v>629</x:v>
      </x:c>
      <x:c r="F185" t="s">
        <x:v>504</x:v>
      </x:c>
      <x:c r="G185" t="s">
        <x:v>699</x:v>
      </x:c>
      <x:c r="H185" t="s">
        <x:v>528</x:v>
      </x:c>
      <x:c r="I185" t="s">
        <x:v>173</x:v>
      </x:c>
      <x:c r="J185">
        <x:v>140020073</x:v>
      </x:c>
      <x:c r="K185" t="s">
        <x:v>173</x:v>
      </x:c>
      <x:c r="L185" t="s">
        <x:v>143</x:v>
      </x:c>
      <x:c r="M185" t="s">
        <x:v>526</x:v>
      </x:c>
      <x:c r="N185" t="s">
        <x:v>630</x:v>
      </x:c>
      <x:c r="O185">
        <x:v>8000</x:v>
      </x:c>
      <x:c r="P185" t="s">
        <x:v>520</x:v>
      </x:c>
      <x:c r="Q185" t="s">
        <x:v>632</x:v>
      </x:c>
      <x:c r="R185" t="s">
        <x:v>522</x:v>
      </x:c>
      <x:c r="S185">
        <x:v>16000</x:v>
      </x:c>
      <x:c r="T185" t="s">
        <x:v>458</x:v>
      </x:c>
      <x:c r="U185">
        <x:v>80.16</x:v>
      </x:c>
      <x:c r="V185">
        <x:v>0.01</x:v>
      </x:c>
      <x:c r="W185">
        <x:v>647.91999999999996</x:v>
      </x:c>
    </x:row>
    <x:row r="186" spans="1:23">
      <x:c r="A186" t="s">
        <x:v>490</x:v>
      </x:c>
      <x:c r="B186" t="s">
        <x:v>698</x:v>
      </x:c>
      <x:c r="C186" t="s">
        <x:v>513</x:v>
      </x:c>
      <x:c r="D186" t="s">
        <x:v>514</x:v>
      </x:c>
      <x:c r="E186" t="s">
        <x:v>629</x:v>
      </x:c>
      <x:c r="F186" t="s">
        <x:v>504</x:v>
      </x:c>
      <x:c r="G186" t="s">
        <x:v>699</x:v>
      </x:c>
      <x:c r="H186" t="s">
        <x:v>528</x:v>
      </x:c>
      <x:c r="I186" t="s">
        <x:v>173</x:v>
      </x:c>
      <x:c r="J186">
        <x:v>140020072</x:v>
      </x:c>
      <x:c r="K186" t="s">
        <x:v>173</x:v>
      </x:c>
      <x:c r="L186" t="s">
        <x:v>143</x:v>
      </x:c>
      <x:c r="M186" t="s">
        <x:v>574</x:v>
      </x:c>
      <x:c r="N186" t="s">
        <x:v>633</x:v>
      </x:c>
      <x:c r="O186">
        <x:v>1000</x:v>
      </x:c>
      <x:c r="P186" t="s">
        <x:v>520</x:v>
      </x:c>
      <x:c r="Q186" t="s">
        <x:v>632</x:v>
      </x:c>
      <x:c r="R186" t="s">
        <x:v>522</x:v>
      </x:c>
      <x:c r="S186">
        <x:v>2000</x:v>
      </x:c>
      <x:c r="T186" t="s">
        <x:v>458</x:v>
      </x:c>
      <x:c r="U186">
        <x:v>10.02</x:v>
      </x:c>
      <x:c r="V186">
        <x:v>0.01</x:v>
      </x:c>
      <x:c r="W186">
        <x:v>80.989999999999995</x:v>
      </x:c>
    </x:row>
    <x:row r="187" spans="1:23">
      <x:c r="A187" t="s">
        <x:v>490</x:v>
      </x:c>
      <x:c r="B187" t="s">
        <x:v>698</x:v>
      </x:c>
      <x:c r="C187" t="s">
        <x:v>513</x:v>
      </x:c>
      <x:c r="D187" t="s">
        <x:v>514</x:v>
      </x:c>
      <x:c r="E187" t="s">
        <x:v>629</x:v>
      </x:c>
      <x:c r="F187" t="s">
        <x:v>504</x:v>
      </x:c>
      <x:c r="G187" t="s">
        <x:v>699</x:v>
      </x:c>
      <x:c r="H187" t="s">
        <x:v>528</x:v>
      </x:c>
      <x:c r="I187" t="s">
        <x:v>173</x:v>
      </x:c>
      <x:c r="J187">
        <x:v>140018225</x:v>
      </x:c>
      <x:c r="K187" t="s">
        <x:v>173</x:v>
      </x:c>
      <x:c r="L187" t="s">
        <x:v>143</x:v>
      </x:c>
      <x:c r="M187" t="s">
        <x:v>525</x:v>
      </x:c>
      <x:c r="N187" t="s">
        <x:v>630</x:v>
      </x:c>
      <x:c r="O187">
        <x:v>8000</x:v>
      </x:c>
      <x:c r="P187" t="s">
        <x:v>520</x:v>
      </x:c>
      <x:c r="Q187" t="s">
        <x:v>632</x:v>
      </x:c>
      <x:c r="R187" t="s">
        <x:v>522</x:v>
      </x:c>
      <x:c r="S187">
        <x:v>8000</x:v>
      </x:c>
      <x:c r="T187" t="s">
        <x:v>458</x:v>
      </x:c>
      <x:c r="U187">
        <x:v>40.08</x:v>
      </x:c>
      <x:c r="V187">
        <x:v>0.01</x:v>
      </x:c>
      <x:c r="W187">
        <x:v>323.95999999999998</x:v>
      </x:c>
    </x:row>
    <x:row r="188" spans="1:23">
      <x:c r="A188" t="s">
        <x:v>490</x:v>
      </x:c>
      <x:c r="B188" t="s">
        <x:v>698</x:v>
      </x:c>
      <x:c r="C188" t="s">
        <x:v>513</x:v>
      </x:c>
      <x:c r="D188" t="s">
        <x:v>514</x:v>
      </x:c>
      <x:c r="E188" t="s">
        <x:v>629</x:v>
      </x:c>
      <x:c r="F188" t="s">
        <x:v>504</x:v>
      </x:c>
      <x:c r="G188" t="s">
        <x:v>699</x:v>
      </x:c>
      <x:c r="H188" t="s">
        <x:v>528</x:v>
      </x:c>
      <x:c r="I188" t="s">
        <x:v>173</x:v>
      </x:c>
      <x:c r="J188">
        <x:v>140020070</x:v>
      </x:c>
      <x:c r="K188" t="s">
        <x:v>173</x:v>
      </x:c>
      <x:c r="L188" t="s">
        <x:v>143</x:v>
      </x:c>
      <x:c r="M188" t="s">
        <x:v>553</x:v>
      </x:c>
      <x:c r="N188" t="s">
        <x:v>630</x:v>
      </x:c>
      <x:c r="O188">
        <x:v>8000</x:v>
      </x:c>
      <x:c r="P188" t="s">
        <x:v>520</x:v>
      </x:c>
      <x:c r="Q188" t="s">
        <x:v>632</x:v>
      </x:c>
      <x:c r="R188" t="s">
        <x:v>522</x:v>
      </x:c>
      <x:c r="S188">
        <x:v>8000</x:v>
      </x:c>
      <x:c r="T188" t="s">
        <x:v>458</x:v>
      </x:c>
      <x:c r="U188">
        <x:v>40.08</x:v>
      </x:c>
      <x:c r="V188">
        <x:v>0.01</x:v>
      </x:c>
      <x:c r="W188">
        <x:v>323.95999999999998</x:v>
      </x:c>
    </x:row>
    <x:row r="189" spans="1:23">
      <x:c r="A189" t="s">
        <x:v>490</x:v>
      </x:c>
      <x:c r="B189" t="s">
        <x:v>698</x:v>
      </x:c>
      <x:c r="C189" t="s">
        <x:v>513</x:v>
      </x:c>
      <x:c r="D189" t="s">
        <x:v>514</x:v>
      </x:c>
      <x:c r="E189" t="s">
        <x:v>629</x:v>
      </x:c>
      <x:c r="F189" t="s">
        <x:v>504</x:v>
      </x:c>
      <x:c r="G189" t="s">
        <x:v>699</x:v>
      </x:c>
      <x:c r="H189" t="s">
        <x:v>528</x:v>
      </x:c>
      <x:c r="I189" t="s">
        <x:v>173</x:v>
      </x:c>
      <x:c r="J189">
        <x:v>140018187</x:v>
      </x:c>
      <x:c r="K189" t="s">
        <x:v>173</x:v>
      </x:c>
      <x:c r="L189" t="s">
        <x:v>143</x:v>
      </x:c>
      <x:c r="M189" t="s">
        <x:v>558</x:v>
      </x:c>
      <x:c r="N189" t="s">
        <x:v>630</x:v>
      </x:c>
      <x:c r="O189">
        <x:v>8000</x:v>
      </x:c>
      <x:c r="P189" t="s">
        <x:v>520</x:v>
      </x:c>
      <x:c r="Q189" t="s">
        <x:v>632</x:v>
      </x:c>
      <x:c r="R189" t="s">
        <x:v>522</x:v>
      </x:c>
      <x:c r="S189">
        <x:v>8000</x:v>
      </x:c>
      <x:c r="T189" t="s">
        <x:v>458</x:v>
      </x:c>
      <x:c r="U189">
        <x:v>40.08</x:v>
      </x:c>
      <x:c r="V189">
        <x:v>0.01</x:v>
      </x:c>
      <x:c r="W189">
        <x:v>323.95999999999998</x:v>
      </x:c>
    </x:row>
    <x:row r="190" spans="1:23">
      <x:c r="A190" t="s">
        <x:v>490</x:v>
      </x:c>
      <x:c r="B190" t="s">
        <x:v>698</x:v>
      </x:c>
      <x:c r="C190" t="s">
        <x:v>513</x:v>
      </x:c>
      <x:c r="D190" t="s">
        <x:v>514</x:v>
      </x:c>
      <x:c r="E190" t="s">
        <x:v>629</x:v>
      </x:c>
      <x:c r="F190" t="s">
        <x:v>504</x:v>
      </x:c>
      <x:c r="G190" t="s">
        <x:v>699</x:v>
      </x:c>
      <x:c r="H190" t="s">
        <x:v>528</x:v>
      </x:c>
      <x:c r="I190" t="s">
        <x:v>173</x:v>
      </x:c>
      <x:c r="J190">
        <x:v>140018226</x:v>
      </x:c>
      <x:c r="K190" t="s">
        <x:v>173</x:v>
      </x:c>
      <x:c r="L190" t="s">
        <x:v>143</x:v>
      </x:c>
      <x:c r="M190" t="s">
        <x:v>550</x:v>
      </x:c>
      <x:c r="N190" t="s">
        <x:v>630</x:v>
      </x:c>
      <x:c r="O190">
        <x:v>8000</x:v>
      </x:c>
      <x:c r="P190" t="s">
        <x:v>520</x:v>
      </x:c>
      <x:c r="Q190" t="s">
        <x:v>632</x:v>
      </x:c>
      <x:c r="R190" t="s">
        <x:v>522</x:v>
      </x:c>
      <x:c r="S190">
        <x:v>16000</x:v>
      </x:c>
      <x:c r="T190" t="s">
        <x:v>458</x:v>
      </x:c>
      <x:c r="U190">
        <x:v>80.16</x:v>
      </x:c>
      <x:c r="V190">
        <x:v>0.01</x:v>
      </x:c>
      <x:c r="W190">
        <x:v>647.91999999999996</x:v>
      </x:c>
    </x:row>
    <x:row r="191" spans="1:23">
      <x:c r="A191" t="s">
        <x:v>490</x:v>
      </x:c>
      <x:c r="B191" t="s">
        <x:v>698</x:v>
      </x:c>
      <x:c r="C191" t="s">
        <x:v>513</x:v>
      </x:c>
      <x:c r="D191" t="s">
        <x:v>514</x:v>
      </x:c>
      <x:c r="E191" t="s">
        <x:v>629</x:v>
      </x:c>
      <x:c r="F191" t="s">
        <x:v>504</x:v>
      </x:c>
      <x:c r="G191" t="s">
        <x:v>699</x:v>
      </x:c>
      <x:c r="H191" t="s">
        <x:v>528</x:v>
      </x:c>
      <x:c r="I191" t="s">
        <x:v>173</x:v>
      </x:c>
      <x:c r="J191">
        <x:v>140018186</x:v>
      </x:c>
      <x:c r="K191" t="s">
        <x:v>173</x:v>
      </x:c>
      <x:c r="L191" t="s">
        <x:v>143</x:v>
      </x:c>
      <x:c r="M191" t="s">
        <x:v>537</x:v>
      </x:c>
      <x:c r="N191" t="s">
        <x:v>630</x:v>
      </x:c>
      <x:c r="O191">
        <x:v>8000</x:v>
      </x:c>
      <x:c r="P191" t="s">
        <x:v>520</x:v>
      </x:c>
      <x:c r="Q191" t="s">
        <x:v>632</x:v>
      </x:c>
      <x:c r="R191" t="s">
        <x:v>522</x:v>
      </x:c>
      <x:c r="S191">
        <x:v>24000</x:v>
      </x:c>
      <x:c r="T191" t="s">
        <x:v>458</x:v>
      </x:c>
      <x:c r="U191">
        <x:v>120.24</x:v>
      </x:c>
      <x:c r="V191">
        <x:v>0.01</x:v>
      </x:c>
      <x:c r="W191">
        <x:v>971.88</x:v>
      </x:c>
    </x:row>
    <x:row r="192" spans="1:23">
      <x:c r="A192" t="s">
        <x:v>490</x:v>
      </x:c>
      <x:c r="B192" t="s">
        <x:v>698</x:v>
      </x:c>
      <x:c r="C192" t="s">
        <x:v>513</x:v>
      </x:c>
      <x:c r="D192" t="s">
        <x:v>514</x:v>
      </x:c>
      <x:c r="E192" t="s">
        <x:v>629</x:v>
      </x:c>
      <x:c r="F192" t="s">
        <x:v>504</x:v>
      </x:c>
      <x:c r="G192" t="s">
        <x:v>699</x:v>
      </x:c>
      <x:c r="H192" t="s">
        <x:v>528</x:v>
      </x:c>
      <x:c r="I192" t="s">
        <x:v>173</x:v>
      </x:c>
      <x:c r="J192">
        <x:v>140020065</x:v>
      </x:c>
      <x:c r="K192" t="s">
        <x:v>173</x:v>
      </x:c>
      <x:c r="L192" t="s">
        <x:v>143</x:v>
      </x:c>
      <x:c r="M192" t="s">
        <x:v>533</x:v>
      </x:c>
      <x:c r="N192" t="s">
        <x:v>630</x:v>
      </x:c>
      <x:c r="O192">
        <x:v>8000</x:v>
      </x:c>
      <x:c r="P192" t="s">
        <x:v>520</x:v>
      </x:c>
      <x:c r="Q192" t="s">
        <x:v>632</x:v>
      </x:c>
      <x:c r="R192" t="s">
        <x:v>522</x:v>
      </x:c>
      <x:c r="S192">
        <x:v>16000</x:v>
      </x:c>
      <x:c r="T192" t="s">
        <x:v>458</x:v>
      </x:c>
      <x:c r="U192">
        <x:v>80.16</x:v>
      </x:c>
      <x:c r="V192">
        <x:v>0.01</x:v>
      </x:c>
      <x:c r="W192">
        <x:v>647.91999999999996</x:v>
      </x:c>
    </x:row>
    <x:row r="193" spans="1:23">
      <x:c r="A193" t="s">
        <x:v>490</x:v>
      </x:c>
      <x:c r="B193" t="s">
        <x:v>698</x:v>
      </x:c>
      <x:c r="C193" t="s">
        <x:v>513</x:v>
      </x:c>
      <x:c r="D193" t="s">
        <x:v>514</x:v>
      </x:c>
      <x:c r="E193" t="s">
        <x:v>629</x:v>
      </x:c>
      <x:c r="F193" t="s">
        <x:v>504</x:v>
      </x:c>
      <x:c r="G193" t="s">
        <x:v>699</x:v>
      </x:c>
      <x:c r="H193" t="s">
        <x:v>528</x:v>
      </x:c>
      <x:c r="I193" t="s">
        <x:v>173</x:v>
      </x:c>
      <x:c r="J193">
        <x:v>140018228</x:v>
      </x:c>
      <x:c r="K193" t="s">
        <x:v>173</x:v>
      </x:c>
      <x:c r="L193" t="s">
        <x:v>143</x:v>
      </x:c>
      <x:c r="M193" t="s">
        <x:v>560</x:v>
      </x:c>
      <x:c r="N193" t="s">
        <x:v>630</x:v>
      </x:c>
      <x:c r="O193">
        <x:v>8000</x:v>
      </x:c>
      <x:c r="P193" t="s">
        <x:v>520</x:v>
      </x:c>
      <x:c r="Q193" t="s">
        <x:v>632</x:v>
      </x:c>
      <x:c r="R193" t="s">
        <x:v>522</x:v>
      </x:c>
      <x:c r="S193">
        <x:v>24000</x:v>
      </x:c>
      <x:c r="T193" t="s">
        <x:v>458</x:v>
      </x:c>
      <x:c r="U193">
        <x:v>120.31</x:v>
      </x:c>
      <x:c r="V193">
        <x:v>0.01</x:v>
      </x:c>
      <x:c r="W193">
        <x:v>971.88</x:v>
      </x:c>
    </x:row>
    <x:row r="194" spans="1:23">
      <x:c r="A194" t="s">
        <x:v>490</x:v>
      </x:c>
      <x:c r="B194" t="s">
        <x:v>698</x:v>
      </x:c>
      <x:c r="C194" t="s">
        <x:v>513</x:v>
      </x:c>
      <x:c r="D194" t="s">
        <x:v>514</x:v>
      </x:c>
      <x:c r="E194" t="s">
        <x:v>629</x:v>
      </x:c>
      <x:c r="F194" t="s">
        <x:v>504</x:v>
      </x:c>
      <x:c r="G194" t="s">
        <x:v>699</x:v>
      </x:c>
      <x:c r="H194" t="s">
        <x:v>528</x:v>
      </x:c>
      <x:c r="I194" t="s">
        <x:v>173</x:v>
      </x:c>
      <x:c r="J194">
        <x:v>140000508</x:v>
      </x:c>
      <x:c r="K194" t="s">
        <x:v>173</x:v>
      </x:c>
      <x:c r="L194" t="s">
        <x:v>143</x:v>
      </x:c>
      <x:c r="M194" t="s">
        <x:v>610</x:v>
      </x:c>
      <x:c r="N194" t="s">
        <x:v>633</x:v>
      </x:c>
      <x:c r="O194">
        <x:v>1000</x:v>
      </x:c>
      <x:c r="P194" t="s">
        <x:v>520</x:v>
      </x:c>
      <x:c r="Q194" t="s">
        <x:v>632</x:v>
      </x:c>
      <x:c r="R194" t="s">
        <x:v>522</x:v>
      </x:c>
      <x:c r="S194">
        <x:v>2000</x:v>
      </x:c>
      <x:c r="T194" t="s">
        <x:v>458</x:v>
      </x:c>
      <x:c r="U194">
        <x:v>10.02</x:v>
      </x:c>
      <x:c r="V194">
        <x:v>0.01</x:v>
      </x:c>
      <x:c r="W194">
        <x:v>80.989999999999995</x:v>
      </x:c>
    </x:row>
    <x:row r="195" spans="1:23">
      <x:c r="A195" t="s">
        <x:v>490</x:v>
      </x:c>
      <x:c r="B195" t="s">
        <x:v>698</x:v>
      </x:c>
      <x:c r="C195" t="s">
        <x:v>513</x:v>
      </x:c>
      <x:c r="D195" t="s">
        <x:v>514</x:v>
      </x:c>
      <x:c r="E195" t="s">
        <x:v>629</x:v>
      </x:c>
      <x:c r="F195" t="s">
        <x:v>504</x:v>
      </x:c>
      <x:c r="G195" t="s">
        <x:v>699</x:v>
      </x:c>
      <x:c r="H195" t="s">
        <x:v>528</x:v>
      </x:c>
      <x:c r="I195" t="s">
        <x:v>173</x:v>
      </x:c>
      <x:c r="J195">
        <x:v>140020062</x:v>
      </x:c>
      <x:c r="K195" t="s">
        <x:v>173</x:v>
      </x:c>
      <x:c r="L195" t="s">
        <x:v>143</x:v>
      </x:c>
      <x:c r="M195" t="s">
        <x:v>575</x:v>
      </x:c>
      <x:c r="N195" t="s">
        <x:v>630</x:v>
      </x:c>
      <x:c r="O195">
        <x:v>8000</x:v>
      </x:c>
      <x:c r="P195" t="s">
        <x:v>520</x:v>
      </x:c>
      <x:c r="Q195" t="s">
        <x:v>632</x:v>
      </x:c>
      <x:c r="R195" t="s">
        <x:v>522</x:v>
      </x:c>
      <x:c r="S195">
        <x:v>16000</x:v>
      </x:c>
      <x:c r="T195" t="s">
        <x:v>458</x:v>
      </x:c>
      <x:c r="U195">
        <x:v>80.16</x:v>
      </x:c>
      <x:c r="V195">
        <x:v>0.01</x:v>
      </x:c>
      <x:c r="W195">
        <x:v>647.91999999999996</x:v>
      </x:c>
    </x:row>
    <x:row r="196" spans="1:23">
      <x:c r="A196" t="s">
        <x:v>490</x:v>
      </x:c>
      <x:c r="B196" t="s">
        <x:v>698</x:v>
      </x:c>
      <x:c r="C196" t="s">
        <x:v>513</x:v>
      </x:c>
      <x:c r="D196" t="s">
        <x:v>514</x:v>
      </x:c>
      <x:c r="E196" t="s">
        <x:v>629</x:v>
      </x:c>
      <x:c r="F196" t="s">
        <x:v>504</x:v>
      </x:c>
      <x:c r="G196" t="s">
        <x:v>699</x:v>
      </x:c>
      <x:c r="H196" t="s">
        <x:v>528</x:v>
      </x:c>
      <x:c r="I196" t="s">
        <x:v>173</x:v>
      </x:c>
      <x:c r="J196">
        <x:v>140015183</x:v>
      </x:c>
      <x:c r="K196" t="s">
        <x:v>173</x:v>
      </x:c>
      <x:c r="L196" t="s">
        <x:v>143</x:v>
      </x:c>
      <x:c r="M196" t="s">
        <x:v>518</x:v>
      </x:c>
      <x:c r="N196" t="s">
        <x:v>630</x:v>
      </x:c>
      <x:c r="O196">
        <x:v>8000</x:v>
      </x:c>
      <x:c r="P196" t="s">
        <x:v>520</x:v>
      </x:c>
      <x:c r="Q196" t="s">
        <x:v>632</x:v>
      </x:c>
      <x:c r="R196" t="s">
        <x:v>522</x:v>
      </x:c>
      <x:c r="S196">
        <x:v>24000</x:v>
      </x:c>
      <x:c r="T196" t="s">
        <x:v>458</x:v>
      </x:c>
      <x:c r="U196">
        <x:v>120.24</x:v>
      </x:c>
      <x:c r="V196">
        <x:v>0.01</x:v>
      </x:c>
      <x:c r="W196">
        <x:v>971.88</x:v>
      </x:c>
    </x:row>
    <x:row r="197" spans="1:23">
      <x:c r="A197" t="s">
        <x:v>490</x:v>
      </x:c>
      <x:c r="B197" t="s">
        <x:v>698</x:v>
      </x:c>
      <x:c r="C197" t="s">
        <x:v>513</x:v>
      </x:c>
      <x:c r="D197" t="s">
        <x:v>514</x:v>
      </x:c>
      <x:c r="E197" t="s">
        <x:v>629</x:v>
      </x:c>
      <x:c r="F197" t="s">
        <x:v>504</x:v>
      </x:c>
      <x:c r="G197" t="s">
        <x:v>699</x:v>
      </x:c>
      <x:c r="H197" t="s">
        <x:v>528</x:v>
      </x:c>
      <x:c r="I197" t="s">
        <x:v>173</x:v>
      </x:c>
      <x:c r="J197">
        <x:v>140018219</x:v>
      </x:c>
      <x:c r="K197" t="s">
        <x:v>173</x:v>
      </x:c>
      <x:c r="L197" t="s">
        <x:v>141</x:v>
      </x:c>
      <x:c r="M197" t="s">
        <x:v>591</x:v>
      </x:c>
      <x:c r="N197" t="s">
        <x:v>630</x:v>
      </x:c>
      <x:c r="O197">
        <x:v>10000</x:v>
      </x:c>
      <x:c r="P197" t="s">
        <x:v>520</x:v>
      </x:c>
      <x:c r="Q197" t="s">
        <x:v>631</x:v>
      </x:c>
      <x:c r="R197" t="s">
        <x:v>522</x:v>
      </x:c>
      <x:c r="S197">
        <x:v>20000</x:v>
      </x:c>
      <x:c r="T197" t="s">
        <x:v>458</x:v>
      </x:c>
      <x:c r="U197">
        <x:v>66.2</x:v>
      </x:c>
      <x:c r="V197">
        <x:v>0.01</x:v>
      </x:c>
      <x:c r="W197">
        <x:v>715.42</x:v>
      </x:c>
    </x:row>
    <x:row r="198" spans="1:23">
      <x:c r="A198" t="s">
        <x:v>490</x:v>
      </x:c>
      <x:c r="B198" t="s">
        <x:v>698</x:v>
      </x:c>
      <x:c r="C198" t="s">
        <x:v>513</x:v>
      </x:c>
      <x:c r="D198" t="s">
        <x:v>514</x:v>
      </x:c>
      <x:c r="E198" t="s">
        <x:v>629</x:v>
      </x:c>
      <x:c r="F198" t="s">
        <x:v>504</x:v>
      </x:c>
      <x:c r="G198" t="s">
        <x:v>699</x:v>
      </x:c>
      <x:c r="H198" t="s">
        <x:v>528</x:v>
      </x:c>
      <x:c r="I198" t="s">
        <x:v>173</x:v>
      </x:c>
      <x:c r="J198">
        <x:v>140018212</x:v>
      </x:c>
      <x:c r="K198" t="s">
        <x:v>173</x:v>
      </x:c>
      <x:c r="L198" t="s">
        <x:v>141</x:v>
      </x:c>
      <x:c r="M198" t="s">
        <x:v>542</x:v>
      </x:c>
      <x:c r="N198" t="s">
        <x:v>630</x:v>
      </x:c>
      <x:c r="O198">
        <x:v>10000</x:v>
      </x:c>
      <x:c r="P198" t="s">
        <x:v>520</x:v>
      </x:c>
      <x:c r="Q198" t="s">
        <x:v>631</x:v>
      </x:c>
      <x:c r="R198" t="s">
        <x:v>522</x:v>
      </x:c>
      <x:c r="S198">
        <x:v>20000</x:v>
      </x:c>
      <x:c r="T198" t="s">
        <x:v>458</x:v>
      </x:c>
      <x:c r="U198">
        <x:v>66.2</x:v>
      </x:c>
      <x:c r="V198">
        <x:v>0.01</x:v>
      </x:c>
      <x:c r="W198">
        <x:v>715.42</x:v>
      </x:c>
    </x:row>
    <x:row r="199" spans="1:23">
      <x:c r="A199" t="s">
        <x:v>490</x:v>
      </x:c>
      <x:c r="B199" t="s">
        <x:v>698</x:v>
      </x:c>
      <x:c r="C199" t="s">
        <x:v>513</x:v>
      </x:c>
      <x:c r="D199" t="s">
        <x:v>514</x:v>
      </x:c>
      <x:c r="E199" t="s">
        <x:v>629</x:v>
      </x:c>
      <x:c r="F199" t="s">
        <x:v>504</x:v>
      </x:c>
      <x:c r="G199" t="s">
        <x:v>699</x:v>
      </x:c>
      <x:c r="H199" t="s">
        <x:v>528</x:v>
      </x:c>
      <x:c r="I199" t="s">
        <x:v>173</x:v>
      </x:c>
      <x:c r="J199">
        <x:v>140015182</x:v>
      </x:c>
      <x:c r="K199" t="s">
        <x:v>173</x:v>
      </x:c>
      <x:c r="L199" t="s">
        <x:v>141</x:v>
      </x:c>
      <x:c r="M199" t="s">
        <x:v>526</x:v>
      </x:c>
      <x:c r="N199" t="s">
        <x:v>630</x:v>
      </x:c>
      <x:c r="O199">
        <x:v>10000</x:v>
      </x:c>
      <x:c r="P199" t="s">
        <x:v>520</x:v>
      </x:c>
      <x:c r="Q199" t="s">
        <x:v>631</x:v>
      </x:c>
      <x:c r="R199" t="s">
        <x:v>522</x:v>
      </x:c>
      <x:c r="S199">
        <x:v>30000</x:v>
      </x:c>
      <x:c r="T199" t="s">
        <x:v>458</x:v>
      </x:c>
      <x:c r="U199">
        <x:v>99.3</x:v>
      </x:c>
      <x:c r="V199">
        <x:v>0.01</x:v>
      </x:c>
      <x:c r="W199">
        <x:v>1073.1199999999999</x:v>
      </x:c>
    </x:row>
    <x:row r="200" spans="1:23">
      <x:c r="A200" t="s">
        <x:v>490</x:v>
      </x:c>
      <x:c r="B200" t="s">
        <x:v>698</x:v>
      </x:c>
      <x:c r="C200" t="s">
        <x:v>513</x:v>
      </x:c>
      <x:c r="D200" t="s">
        <x:v>514</x:v>
      </x:c>
      <x:c r="E200" t="s">
        <x:v>629</x:v>
      </x:c>
      <x:c r="F200" t="s">
        <x:v>504</x:v>
      </x:c>
      <x:c r="G200" t="s">
        <x:v>699</x:v>
      </x:c>
      <x:c r="H200" t="s">
        <x:v>528</x:v>
      </x:c>
      <x:c r="I200" t="s">
        <x:v>173</x:v>
      </x:c>
      <x:c r="J200">
        <x:v>140018220</x:v>
      </x:c>
      <x:c r="K200" t="s">
        <x:v>173</x:v>
      </x:c>
      <x:c r="L200" t="s">
        <x:v>141</x:v>
      </x:c>
      <x:c r="M200" t="s">
        <x:v>574</x:v>
      </x:c>
      <x:c r="N200" t="s">
        <x:v>630</x:v>
      </x:c>
      <x:c r="O200">
        <x:v>10000</x:v>
      </x:c>
      <x:c r="P200" t="s">
        <x:v>520</x:v>
      </x:c>
      <x:c r="Q200" t="s">
        <x:v>631</x:v>
      </x:c>
      <x:c r="R200" t="s">
        <x:v>522</x:v>
      </x:c>
      <x:c r="S200">
        <x:v>10000</x:v>
      </x:c>
      <x:c r="T200" t="s">
        <x:v>458</x:v>
      </x:c>
      <x:c r="U200">
        <x:v>33.1</x:v>
      </x:c>
      <x:c r="V200">
        <x:v>0.01</x:v>
      </x:c>
      <x:c r="W200">
        <x:v>357.71</x:v>
      </x:c>
    </x:row>
    <x:row r="201" spans="1:23">
      <x:c r="A201" t="s">
        <x:v>490</x:v>
      </x:c>
      <x:c r="B201" t="s">
        <x:v>698</x:v>
      </x:c>
      <x:c r="C201" t="s">
        <x:v>513</x:v>
      </x:c>
      <x:c r="D201" t="s">
        <x:v>514</x:v>
      </x:c>
      <x:c r="E201" t="s">
        <x:v>629</x:v>
      </x:c>
      <x:c r="F201" t="s">
        <x:v>504</x:v>
      </x:c>
      <x:c r="G201" t="s">
        <x:v>699</x:v>
      </x:c>
      <x:c r="H201" t="s">
        <x:v>528</x:v>
      </x:c>
      <x:c r="I201" t="s">
        <x:v>173</x:v>
      </x:c>
      <x:c r="J201">
        <x:v>140018213</x:v>
      </x:c>
      <x:c r="K201" t="s">
        <x:v>173</x:v>
      </x:c>
      <x:c r="L201" t="s">
        <x:v>141</x:v>
      </x:c>
      <x:c r="M201" t="s">
        <x:v>570</x:v>
      </x:c>
      <x:c r="N201" t="s">
        <x:v>630</x:v>
      </x:c>
      <x:c r="O201">
        <x:v>10000</x:v>
      </x:c>
      <x:c r="P201" t="s">
        <x:v>520</x:v>
      </x:c>
      <x:c r="Q201" t="s">
        <x:v>631</x:v>
      </x:c>
      <x:c r="R201" t="s">
        <x:v>522</x:v>
      </x:c>
      <x:c r="S201">
        <x:v>20000</x:v>
      </x:c>
      <x:c r="T201" t="s">
        <x:v>458</x:v>
      </x:c>
      <x:c r="U201">
        <x:v>66.2</x:v>
      </x:c>
      <x:c r="V201">
        <x:v>0.01</x:v>
      </x:c>
      <x:c r="W201">
        <x:v>715.42</x:v>
      </x:c>
    </x:row>
    <x:row r="202" spans="1:23">
      <x:c r="A202" t="s">
        <x:v>490</x:v>
      </x:c>
      <x:c r="B202" t="s">
        <x:v>698</x:v>
      </x:c>
      <x:c r="C202" t="s">
        <x:v>513</x:v>
      </x:c>
      <x:c r="D202" t="s">
        <x:v>514</x:v>
      </x:c>
      <x:c r="E202" t="s">
        <x:v>629</x:v>
      </x:c>
      <x:c r="F202" t="s">
        <x:v>504</x:v>
      </x:c>
      <x:c r="G202" t="s">
        <x:v>699</x:v>
      </x:c>
      <x:c r="H202" t="s">
        <x:v>528</x:v>
      </x:c>
      <x:c r="I202" t="s">
        <x:v>173</x:v>
      </x:c>
      <x:c r="J202">
        <x:v>140015181</x:v>
      </x:c>
      <x:c r="K202" t="s">
        <x:v>173</x:v>
      </x:c>
      <x:c r="L202" t="s">
        <x:v>141</x:v>
      </x:c>
      <x:c r="M202" t="s">
        <x:v>525</x:v>
      </x:c>
      <x:c r="N202" t="s">
        <x:v>630</x:v>
      </x:c>
      <x:c r="O202">
        <x:v>10000</x:v>
      </x:c>
      <x:c r="P202" t="s">
        <x:v>520</x:v>
      </x:c>
      <x:c r="Q202" t="s">
        <x:v>631</x:v>
      </x:c>
      <x:c r="R202" t="s">
        <x:v>522</x:v>
      </x:c>
      <x:c r="S202">
        <x:v>30000</x:v>
      </x:c>
      <x:c r="T202" t="s">
        <x:v>458</x:v>
      </x:c>
      <x:c r="U202">
        <x:v>99.3</x:v>
      </x:c>
      <x:c r="V202">
        <x:v>0.01</x:v>
      </x:c>
      <x:c r="W202">
        <x:v>1073.1199999999999</x:v>
      </x:c>
    </x:row>
    <x:row r="203" spans="1:23">
      <x:c r="A203" t="s">
        <x:v>490</x:v>
      </x:c>
      <x:c r="B203" t="s">
        <x:v>698</x:v>
      </x:c>
      <x:c r="C203" t="s">
        <x:v>513</x:v>
      </x:c>
      <x:c r="D203" t="s">
        <x:v>514</x:v>
      </x:c>
      <x:c r="E203" t="s">
        <x:v>629</x:v>
      </x:c>
      <x:c r="F203" t="s">
        <x:v>504</x:v>
      </x:c>
      <x:c r="G203" t="s">
        <x:v>699</x:v>
      </x:c>
      <x:c r="H203" t="s">
        <x:v>528</x:v>
      </x:c>
      <x:c r="I203" t="s">
        <x:v>173</x:v>
      </x:c>
      <x:c r="J203">
        <x:v>140018221</x:v>
      </x:c>
      <x:c r="K203" t="s">
        <x:v>173</x:v>
      </x:c>
      <x:c r="L203" t="s">
        <x:v>141</x:v>
      </x:c>
      <x:c r="M203" t="s">
        <x:v>553</x:v>
      </x:c>
      <x:c r="N203" t="s">
        <x:v>630</x:v>
      </x:c>
      <x:c r="O203">
        <x:v>10000</x:v>
      </x:c>
      <x:c r="P203" t="s">
        <x:v>520</x:v>
      </x:c>
      <x:c r="Q203" t="s">
        <x:v>631</x:v>
      </x:c>
      <x:c r="R203" t="s">
        <x:v>522</x:v>
      </x:c>
      <x:c r="S203">
        <x:v>30000</x:v>
      </x:c>
      <x:c r="T203" t="s">
        <x:v>458</x:v>
      </x:c>
      <x:c r="U203">
        <x:v>99.3</x:v>
      </x:c>
      <x:c r="V203">
        <x:v>0.01</x:v>
      </x:c>
      <x:c r="W203">
        <x:v>1073.1199999999999</x:v>
      </x:c>
    </x:row>
    <x:row r="204" spans="1:23">
      <x:c r="A204" t="s">
        <x:v>490</x:v>
      </x:c>
      <x:c r="B204" t="s">
        <x:v>698</x:v>
      </x:c>
      <x:c r="C204" t="s">
        <x:v>513</x:v>
      </x:c>
      <x:c r="D204" t="s">
        <x:v>514</x:v>
      </x:c>
      <x:c r="E204" t="s">
        <x:v>629</x:v>
      </x:c>
      <x:c r="F204" t="s">
        <x:v>504</x:v>
      </x:c>
      <x:c r="G204" t="s">
        <x:v>699</x:v>
      </x:c>
      <x:c r="H204" t="s">
        <x:v>528</x:v>
      </x:c>
      <x:c r="I204" t="s">
        <x:v>173</x:v>
      </x:c>
      <x:c r="J204">
        <x:v>140018250</x:v>
      </x:c>
      <x:c r="K204" t="s">
        <x:v>173</x:v>
      </x:c>
      <x:c r="L204" t="s">
        <x:v>141</x:v>
      </x:c>
      <x:c r="M204" t="s">
        <x:v>558</x:v>
      </x:c>
      <x:c r="N204" t="s">
        <x:v>630</x:v>
      </x:c>
      <x:c r="O204">
        <x:v>10000</x:v>
      </x:c>
      <x:c r="P204" t="s">
        <x:v>520</x:v>
      </x:c>
      <x:c r="Q204" t="s">
        <x:v>631</x:v>
      </x:c>
      <x:c r="R204" t="s">
        <x:v>522</x:v>
      </x:c>
      <x:c r="S204">
        <x:v>20000</x:v>
      </x:c>
      <x:c r="T204" t="s">
        <x:v>458</x:v>
      </x:c>
      <x:c r="U204">
        <x:v>66.2</x:v>
      </x:c>
      <x:c r="V204">
        <x:v>0.01</x:v>
      </x:c>
      <x:c r="W204">
        <x:v>715.42</x:v>
      </x:c>
    </x:row>
    <x:row r="205" spans="1:23">
      <x:c r="A205" t="s">
        <x:v>490</x:v>
      </x:c>
      <x:c r="B205" t="s">
        <x:v>698</x:v>
      </x:c>
      <x:c r="C205" t="s">
        <x:v>513</x:v>
      </x:c>
      <x:c r="D205" t="s">
        <x:v>514</x:v>
      </x:c>
      <x:c r="E205" t="s">
        <x:v>629</x:v>
      </x:c>
      <x:c r="F205" t="s">
        <x:v>504</x:v>
      </x:c>
      <x:c r="G205" t="s">
        <x:v>699</x:v>
      </x:c>
      <x:c r="H205" t="s">
        <x:v>528</x:v>
      </x:c>
      <x:c r="I205" t="s">
        <x:v>173</x:v>
      </x:c>
      <x:c r="J205">
        <x:v>140015180</x:v>
      </x:c>
      <x:c r="K205" t="s">
        <x:v>173</x:v>
      </x:c>
      <x:c r="L205" t="s">
        <x:v>141</x:v>
      </x:c>
      <x:c r="M205" t="s">
        <x:v>524</x:v>
      </x:c>
      <x:c r="N205" t="s">
        <x:v>630</x:v>
      </x:c>
      <x:c r="O205">
        <x:v>10000</x:v>
      </x:c>
      <x:c r="P205" t="s">
        <x:v>520</x:v>
      </x:c>
      <x:c r="Q205" t="s">
        <x:v>631</x:v>
      </x:c>
      <x:c r="R205" t="s">
        <x:v>522</x:v>
      </x:c>
      <x:c r="S205">
        <x:v>40000</x:v>
      </x:c>
      <x:c r="T205" t="s">
        <x:v>458</x:v>
      </x:c>
      <x:c r="U205">
        <x:v>132.4</x:v>
      </x:c>
      <x:c r="V205">
        <x:v>0.01</x:v>
      </x:c>
      <x:c r="W205">
        <x:v>1430.83</x:v>
      </x:c>
    </x:row>
    <x:row r="206" spans="1:23">
      <x:c r="A206" t="s">
        <x:v>490</x:v>
      </x:c>
      <x:c r="B206" t="s">
        <x:v>698</x:v>
      </x:c>
      <x:c r="C206" t="s">
        <x:v>513</x:v>
      </x:c>
      <x:c r="D206" t="s">
        <x:v>514</x:v>
      </x:c>
      <x:c r="E206" t="s">
        <x:v>629</x:v>
      </x:c>
      <x:c r="F206" t="s">
        <x:v>504</x:v>
      </x:c>
      <x:c r="G206" t="s">
        <x:v>699</x:v>
      </x:c>
      <x:c r="H206" t="s">
        <x:v>528</x:v>
      </x:c>
      <x:c r="I206" t="s">
        <x:v>173</x:v>
      </x:c>
      <x:c r="J206">
        <x:v>140018215</x:v>
      </x:c>
      <x:c r="K206" t="s">
        <x:v>173</x:v>
      </x:c>
      <x:c r="L206" t="s">
        <x:v>141</x:v>
      </x:c>
      <x:c r="M206" t="s">
        <x:v>608</x:v>
      </x:c>
      <x:c r="N206" t="s">
        <x:v>630</x:v>
      </x:c>
      <x:c r="O206">
        <x:v>10000</x:v>
      </x:c>
      <x:c r="P206" t="s">
        <x:v>520</x:v>
      </x:c>
      <x:c r="Q206" t="s">
        <x:v>13</x:v>
      </x:c>
      <x:c r="R206" t="s">
        <x:v>522</x:v>
      </x:c>
      <x:c r="S206">
        <x:v>20000</x:v>
      </x:c>
      <x:c r="T206" t="s">
        <x:v>458</x:v>
      </x:c>
      <x:c r="U206">
        <x:v>66.2</x:v>
      </x:c>
      <x:c r="V206">
        <x:v>0.01</x:v>
      </x:c>
      <x:c r="W206">
        <x:v>715.42</x:v>
      </x:c>
    </x:row>
    <x:row r="207" spans="1:23">
      <x:c r="A207" t="s">
        <x:v>490</x:v>
      </x:c>
      <x:c r="B207" t="s">
        <x:v>698</x:v>
      </x:c>
      <x:c r="C207" t="s">
        <x:v>513</x:v>
      </x:c>
      <x:c r="D207" t="s">
        <x:v>514</x:v>
      </x:c>
      <x:c r="E207" t="s">
        <x:v>629</x:v>
      </x:c>
      <x:c r="F207" t="s">
        <x:v>504</x:v>
      </x:c>
      <x:c r="G207" t="s">
        <x:v>699</x:v>
      </x:c>
      <x:c r="H207" t="s">
        <x:v>528</x:v>
      </x:c>
      <x:c r="I207" t="s">
        <x:v>173</x:v>
      </x:c>
      <x:c r="J207">
        <x:v>140018216</x:v>
      </x:c>
      <x:c r="K207" t="s">
        <x:v>173</x:v>
      </x:c>
      <x:c r="L207" t="s">
        <x:v>141</x:v>
      </x:c>
      <x:c r="M207" t="s">
        <x:v>569</x:v>
      </x:c>
      <x:c r="N207" t="s">
        <x:v>630</x:v>
      </x:c>
      <x:c r="O207">
        <x:v>10000</x:v>
      </x:c>
      <x:c r="P207" t="s">
        <x:v>520</x:v>
      </x:c>
      <x:c r="Q207" t="s">
        <x:v>631</x:v>
      </x:c>
      <x:c r="R207" t="s">
        <x:v>522</x:v>
      </x:c>
      <x:c r="S207">
        <x:v>30000</x:v>
      </x:c>
      <x:c r="T207" t="s">
        <x:v>458</x:v>
      </x:c>
      <x:c r="U207">
        <x:v>99.3</x:v>
      </x:c>
      <x:c r="V207">
        <x:v>0.01</x:v>
      </x:c>
      <x:c r="W207">
        <x:v>1073.1199999999999</x:v>
      </x:c>
    </x:row>
    <x:row r="208" spans="1:23">
      <x:c r="A208" t="s">
        <x:v>490</x:v>
      </x:c>
      <x:c r="B208" t="s">
        <x:v>698</x:v>
      </x:c>
      <x:c r="C208" t="s">
        <x:v>513</x:v>
      </x:c>
      <x:c r="D208" t="s">
        <x:v>514</x:v>
      </x:c>
      <x:c r="E208" t="s">
        <x:v>629</x:v>
      </x:c>
      <x:c r="F208" t="s">
        <x:v>504</x:v>
      </x:c>
      <x:c r="G208" t="s">
        <x:v>699</x:v>
      </x:c>
      <x:c r="H208" t="s">
        <x:v>528</x:v>
      </x:c>
      <x:c r="I208" t="s">
        <x:v>173</x:v>
      </x:c>
      <x:c r="J208">
        <x:v>140018251</x:v>
      </x:c>
      <x:c r="K208" t="s">
        <x:v>173</x:v>
      </x:c>
      <x:c r="L208" t="s">
        <x:v>141</x:v>
      </x:c>
      <x:c r="M208" t="s">
        <x:v>568</x:v>
      </x:c>
      <x:c r="N208" t="s">
        <x:v>630</x:v>
      </x:c>
      <x:c r="O208">
        <x:v>10000</x:v>
      </x:c>
      <x:c r="P208" t="s">
        <x:v>520</x:v>
      </x:c>
      <x:c r="Q208" t="s">
        <x:v>631</x:v>
      </x:c>
      <x:c r="R208" t="s">
        <x:v>522</x:v>
      </x:c>
      <x:c r="S208">
        <x:v>20000</x:v>
      </x:c>
      <x:c r="T208" t="s">
        <x:v>458</x:v>
      </x:c>
      <x:c r="U208">
        <x:v>66.2</x:v>
      </x:c>
      <x:c r="V208">
        <x:v>0.01</x:v>
      </x:c>
      <x:c r="W208">
        <x:v>715.42</x:v>
      </x:c>
    </x:row>
    <x:row r="209" spans="1:23">
      <x:c r="A209" t="s">
        <x:v>490</x:v>
      </x:c>
      <x:c r="B209" t="s">
        <x:v>698</x:v>
      </x:c>
      <x:c r="C209" t="s">
        <x:v>513</x:v>
      </x:c>
      <x:c r="D209" t="s">
        <x:v>514</x:v>
      </x:c>
      <x:c r="E209" t="s">
        <x:v>629</x:v>
      </x:c>
      <x:c r="F209" t="s">
        <x:v>504</x:v>
      </x:c>
      <x:c r="G209" t="s">
        <x:v>699</x:v>
      </x:c>
      <x:c r="H209" t="s">
        <x:v>528</x:v>
      </x:c>
      <x:c r="I209" t="s">
        <x:v>173</x:v>
      </x:c>
      <x:c r="J209">
        <x:v>140015179</x:v>
      </x:c>
      <x:c r="K209" t="s">
        <x:v>173</x:v>
      </x:c>
      <x:c r="L209" t="s">
        <x:v>141</x:v>
      </x:c>
      <x:c r="M209" t="s">
        <x:v>550</x:v>
      </x:c>
      <x:c r="N209" t="s">
        <x:v>630</x:v>
      </x:c>
      <x:c r="O209">
        <x:v>10000</x:v>
      </x:c>
      <x:c r="P209" t="s">
        <x:v>520</x:v>
      </x:c>
      <x:c r="Q209" t="s">
        <x:v>631</x:v>
      </x:c>
      <x:c r="R209" t="s">
        <x:v>522</x:v>
      </x:c>
      <x:c r="S209">
        <x:v>40000</x:v>
      </x:c>
      <x:c r="T209" t="s">
        <x:v>458</x:v>
      </x:c>
      <x:c r="U209">
        <x:v>132.4</x:v>
      </x:c>
      <x:c r="V209">
        <x:v>0.01</x:v>
      </x:c>
      <x:c r="W209">
        <x:v>1430.83</x:v>
      </x:c>
    </x:row>
    <x:row r="210" spans="1:23">
      <x:c r="A210" t="s">
        <x:v>490</x:v>
      </x:c>
      <x:c r="B210" t="s">
        <x:v>698</x:v>
      </x:c>
      <x:c r="C210" t="s">
        <x:v>513</x:v>
      </x:c>
      <x:c r="D210" t="s">
        <x:v>514</x:v>
      </x:c>
      <x:c r="E210" t="s">
        <x:v>629</x:v>
      </x:c>
      <x:c r="F210" t="s">
        <x:v>504</x:v>
      </x:c>
      <x:c r="G210" t="s">
        <x:v>699</x:v>
      </x:c>
      <x:c r="H210" t="s">
        <x:v>528</x:v>
      </x:c>
      <x:c r="I210" t="s">
        <x:v>173</x:v>
      </x:c>
      <x:c r="J210">
        <x:v>140018211</x:v>
      </x:c>
      <x:c r="K210" t="s">
        <x:v>173</x:v>
      </x:c>
      <x:c r="L210" t="s">
        <x:v>141</x:v>
      </x:c>
      <x:c r="M210" t="s">
        <x:v>572</x:v>
      </x:c>
      <x:c r="N210" t="s">
        <x:v>630</x:v>
      </x:c>
      <x:c r="O210">
        <x:v>10000</x:v>
      </x:c>
      <x:c r="P210" t="s">
        <x:v>520</x:v>
      </x:c>
      <x:c r="Q210" t="s">
        <x:v>631</x:v>
      </x:c>
      <x:c r="R210" t="s">
        <x:v>522</x:v>
      </x:c>
      <x:c r="S210">
        <x:v>20000</x:v>
      </x:c>
      <x:c r="T210" t="s">
        <x:v>458</x:v>
      </x:c>
      <x:c r="U210">
        <x:v>66.2</x:v>
      </x:c>
      <x:c r="V210">
        <x:v>0.01</x:v>
      </x:c>
      <x:c r="W210">
        <x:v>715.42</x:v>
      </x:c>
    </x:row>
    <x:row r="211" spans="1:23">
      <x:c r="A211" t="s">
        <x:v>490</x:v>
      </x:c>
      <x:c r="B211" t="s">
        <x:v>698</x:v>
      </x:c>
      <x:c r="C211" t="s">
        <x:v>513</x:v>
      </x:c>
      <x:c r="D211" t="s">
        <x:v>514</x:v>
      </x:c>
      <x:c r="E211" t="s">
        <x:v>629</x:v>
      </x:c>
      <x:c r="F211" t="s">
        <x:v>504</x:v>
      </x:c>
      <x:c r="G211" t="s">
        <x:v>699</x:v>
      </x:c>
      <x:c r="H211" t="s">
        <x:v>528</x:v>
      </x:c>
      <x:c r="I211" t="s">
        <x:v>173</x:v>
      </x:c>
      <x:c r="J211">
        <x:v>140015178</x:v>
      </x:c>
      <x:c r="K211" t="s">
        <x:v>173</x:v>
      </x:c>
      <x:c r="L211" t="s">
        <x:v>141</x:v>
      </x:c>
      <x:c r="M211" t="s">
        <x:v>537</x:v>
      </x:c>
      <x:c r="N211" t="s">
        <x:v>630</x:v>
      </x:c>
      <x:c r="O211">
        <x:v>10000</x:v>
      </x:c>
      <x:c r="P211" t="s">
        <x:v>520</x:v>
      </x:c>
      <x:c r="Q211" t="s">
        <x:v>631</x:v>
      </x:c>
      <x:c r="R211" t="s">
        <x:v>522</x:v>
      </x:c>
      <x:c r="S211">
        <x:v>30000</x:v>
      </x:c>
      <x:c r="T211" t="s">
        <x:v>458</x:v>
      </x:c>
      <x:c r="U211">
        <x:v>99.3</x:v>
      </x:c>
      <x:c r="V211">
        <x:v>0.01</x:v>
      </x:c>
      <x:c r="W211">
        <x:v>1073.1199999999999</x:v>
      </x:c>
    </x:row>
    <x:row r="212" spans="1:23">
      <x:c r="A212" t="s">
        <x:v>490</x:v>
      </x:c>
      <x:c r="B212" t="s">
        <x:v>698</x:v>
      </x:c>
      <x:c r="C212" t="s">
        <x:v>513</x:v>
      </x:c>
      <x:c r="D212" t="s">
        <x:v>514</x:v>
      </x:c>
      <x:c r="E212" t="s">
        <x:v>629</x:v>
      </x:c>
      <x:c r="F212" t="s">
        <x:v>504</x:v>
      </x:c>
      <x:c r="G212" t="s">
        <x:v>699</x:v>
      </x:c>
      <x:c r="H212" t="s">
        <x:v>528</x:v>
      </x:c>
      <x:c r="I212" t="s">
        <x:v>173</x:v>
      </x:c>
      <x:c r="J212">
        <x:v>140018214</x:v>
      </x:c>
      <x:c r="K212" t="s">
        <x:v>173</x:v>
      </x:c>
      <x:c r="L212" t="s">
        <x:v>141</x:v>
      </x:c>
      <x:c r="M212" t="s">
        <x:v>573</x:v>
      </x:c>
      <x:c r="N212" t="s">
        <x:v>630</x:v>
      </x:c>
      <x:c r="O212">
        <x:v>10000</x:v>
      </x:c>
      <x:c r="P212" t="s">
        <x:v>520</x:v>
      </x:c>
      <x:c r="Q212" t="s">
        <x:v>631</x:v>
      </x:c>
      <x:c r="R212" t="s">
        <x:v>522</x:v>
      </x:c>
      <x:c r="S212">
        <x:v>20000</x:v>
      </x:c>
      <x:c r="T212" t="s">
        <x:v>458</x:v>
      </x:c>
      <x:c r="U212">
        <x:v>66.2</x:v>
      </x:c>
      <x:c r="V212">
        <x:v>0.01</x:v>
      </x:c>
      <x:c r="W212">
        <x:v>715.42</x:v>
      </x:c>
    </x:row>
    <x:row r="213" spans="1:23">
      <x:c r="A213" t="s">
        <x:v>490</x:v>
      </x:c>
      <x:c r="B213" t="s">
        <x:v>698</x:v>
      </x:c>
      <x:c r="C213" t="s">
        <x:v>513</x:v>
      </x:c>
      <x:c r="D213" t="s">
        <x:v>514</x:v>
      </x:c>
      <x:c r="E213" t="s">
        <x:v>629</x:v>
      </x:c>
      <x:c r="F213" t="s">
        <x:v>504</x:v>
      </x:c>
      <x:c r="G213" t="s">
        <x:v>699</x:v>
      </x:c>
      <x:c r="H213" t="s">
        <x:v>528</x:v>
      </x:c>
      <x:c r="I213" t="s">
        <x:v>173</x:v>
      </x:c>
      <x:c r="J213">
        <x:v>140015177</x:v>
      </x:c>
      <x:c r="K213" t="s">
        <x:v>173</x:v>
      </x:c>
      <x:c r="L213" t="s">
        <x:v>141</x:v>
      </x:c>
      <x:c r="M213" t="s">
        <x:v>533</x:v>
      </x:c>
      <x:c r="N213" t="s">
        <x:v>630</x:v>
      </x:c>
      <x:c r="O213">
        <x:v>10000</x:v>
      </x:c>
      <x:c r="P213" t="s">
        <x:v>520</x:v>
      </x:c>
      <x:c r="Q213" t="s">
        <x:v>631</x:v>
      </x:c>
      <x:c r="R213" t="s">
        <x:v>522</x:v>
      </x:c>
      <x:c r="S213">
        <x:v>40000</x:v>
      </x:c>
      <x:c r="T213" t="s">
        <x:v>458</x:v>
      </x:c>
      <x:c r="U213">
        <x:v>132.4</x:v>
      </x:c>
      <x:c r="V213">
        <x:v>0.01</x:v>
      </x:c>
      <x:c r="W213">
        <x:v>1430.83</x:v>
      </x:c>
    </x:row>
    <x:row r="214" spans="1:23">
      <x:c r="A214" t="s">
        <x:v>490</x:v>
      </x:c>
      <x:c r="B214" t="s">
        <x:v>698</x:v>
      </x:c>
      <x:c r="C214" t="s">
        <x:v>513</x:v>
      </x:c>
      <x:c r="D214" t="s">
        <x:v>514</x:v>
      </x:c>
      <x:c r="E214" t="s">
        <x:v>629</x:v>
      </x:c>
      <x:c r="F214" t="s">
        <x:v>504</x:v>
      </x:c>
      <x:c r="G214" t="s">
        <x:v>699</x:v>
      </x:c>
      <x:c r="H214" t="s">
        <x:v>528</x:v>
      </x:c>
      <x:c r="I214" t="s">
        <x:v>173</x:v>
      </x:c>
      <x:c r="J214">
        <x:v>140018210</x:v>
      </x:c>
      <x:c r="K214" t="s">
        <x:v>173</x:v>
      </x:c>
      <x:c r="L214" t="s">
        <x:v>141</x:v>
      </x:c>
      <x:c r="M214" t="s">
        <x:v>578</x:v>
      </x:c>
      <x:c r="N214" t="s">
        <x:v>630</x:v>
      </x:c>
      <x:c r="O214">
        <x:v>10000</x:v>
      </x:c>
      <x:c r="P214" t="s">
        <x:v>520</x:v>
      </x:c>
      <x:c r="Q214" t="s">
        <x:v>631</x:v>
      </x:c>
      <x:c r="R214" t="s">
        <x:v>522</x:v>
      </x:c>
      <x:c r="S214">
        <x:v>20000</x:v>
      </x:c>
      <x:c r="T214" t="s">
        <x:v>458</x:v>
      </x:c>
      <x:c r="U214">
        <x:v>66.2</x:v>
      </x:c>
      <x:c r="V214">
        <x:v>0.01</x:v>
      </x:c>
      <x:c r="W214">
        <x:v>715.42</x:v>
      </x:c>
    </x:row>
    <x:row r="215" spans="1:23">
      <x:c r="A215" t="s">
        <x:v>490</x:v>
      </x:c>
      <x:c r="B215" t="s">
        <x:v>698</x:v>
      </x:c>
      <x:c r="C215" t="s">
        <x:v>513</x:v>
      </x:c>
      <x:c r="D215" t="s">
        <x:v>514</x:v>
      </x:c>
      <x:c r="E215" t="s">
        <x:v>629</x:v>
      </x:c>
      <x:c r="F215" t="s">
        <x:v>504</x:v>
      </x:c>
      <x:c r="G215" t="s">
        <x:v>699</x:v>
      </x:c>
      <x:c r="H215" t="s">
        <x:v>528</x:v>
      </x:c>
      <x:c r="I215" t="s">
        <x:v>173</x:v>
      </x:c>
      <x:c r="J215">
        <x:v>140018217</x:v>
      </x:c>
      <x:c r="K215" t="s">
        <x:v>173</x:v>
      </x:c>
      <x:c r="L215" t="s">
        <x:v>141</x:v>
      </x:c>
      <x:c r="M215" t="s">
        <x:v>545</x:v>
      </x:c>
      <x:c r="N215" t="s">
        <x:v>630</x:v>
      </x:c>
      <x:c r="O215">
        <x:v>10000</x:v>
      </x:c>
      <x:c r="P215" t="s">
        <x:v>520</x:v>
      </x:c>
      <x:c r="Q215" t="s">
        <x:v>631</x:v>
      </x:c>
      <x:c r="R215" t="s">
        <x:v>522</x:v>
      </x:c>
      <x:c r="S215">
        <x:v>20000</x:v>
      </x:c>
      <x:c r="T215" t="s">
        <x:v>458</x:v>
      </x:c>
      <x:c r="U215">
        <x:v>66.2</x:v>
      </x:c>
      <x:c r="V215">
        <x:v>0.01</x:v>
      </x:c>
      <x:c r="W215">
        <x:v>715.42</x:v>
      </x:c>
    </x:row>
    <x:row r="216" spans="1:23">
      <x:c r="A216" t="s">
        <x:v>490</x:v>
      </x:c>
      <x:c r="B216" t="s">
        <x:v>698</x:v>
      </x:c>
      <x:c r="C216" t="s">
        <x:v>513</x:v>
      </x:c>
      <x:c r="D216" t="s">
        <x:v>514</x:v>
      </x:c>
      <x:c r="E216" t="s">
        <x:v>629</x:v>
      </x:c>
      <x:c r="F216" t="s">
        <x:v>504</x:v>
      </x:c>
      <x:c r="G216" t="s">
        <x:v>699</x:v>
      </x:c>
      <x:c r="H216" t="s">
        <x:v>528</x:v>
      </x:c>
      <x:c r="I216" t="s">
        <x:v>173</x:v>
      </x:c>
      <x:c r="J216">
        <x:v>140015176</x:v>
      </x:c>
      <x:c r="K216" t="s">
        <x:v>173</x:v>
      </x:c>
      <x:c r="L216" t="s">
        <x:v>141</x:v>
      </x:c>
      <x:c r="M216" t="s">
        <x:v>560</x:v>
      </x:c>
      <x:c r="N216" t="s">
        <x:v>630</x:v>
      </x:c>
      <x:c r="O216">
        <x:v>10000</x:v>
      </x:c>
      <x:c r="P216" t="s">
        <x:v>520</x:v>
      </x:c>
      <x:c r="Q216" t="s">
        <x:v>631</x:v>
      </x:c>
      <x:c r="R216" t="s">
        <x:v>522</x:v>
      </x:c>
      <x:c r="S216">
        <x:v>30000</x:v>
      </x:c>
      <x:c r="T216" t="s">
        <x:v>458</x:v>
      </x:c>
      <x:c r="U216">
        <x:v>99.3</x:v>
      </x:c>
      <x:c r="V216">
        <x:v>0.01</x:v>
      </x:c>
      <x:c r="W216">
        <x:v>1073.1199999999999</x:v>
      </x:c>
    </x:row>
    <x:row r="217" spans="1:23">
      <x:c r="A217" t="s">
        <x:v>490</x:v>
      </x:c>
      <x:c r="B217" t="s">
        <x:v>698</x:v>
      </x:c>
      <x:c r="C217" t="s">
        <x:v>513</x:v>
      </x:c>
      <x:c r="D217" t="s">
        <x:v>514</x:v>
      </x:c>
      <x:c r="E217" t="s">
        <x:v>629</x:v>
      </x:c>
      <x:c r="F217" t="s">
        <x:v>504</x:v>
      </x:c>
      <x:c r="G217" t="s">
        <x:v>699</x:v>
      </x:c>
      <x:c r="H217" t="s">
        <x:v>528</x:v>
      </x:c>
      <x:c r="I217" t="s">
        <x:v>173</x:v>
      </x:c>
      <x:c r="J217">
        <x:v>140015175</x:v>
      </x:c>
      <x:c r="K217" t="s">
        <x:v>173</x:v>
      </x:c>
      <x:c r="L217" t="s">
        <x:v>141</x:v>
      </x:c>
      <x:c r="M217" t="s">
        <x:v>610</x:v>
      </x:c>
      <x:c r="N217" t="s">
        <x:v>630</x:v>
      </x:c>
      <x:c r="O217">
        <x:v>10000</x:v>
      </x:c>
      <x:c r="P217" t="s">
        <x:v>520</x:v>
      </x:c>
      <x:c r="Q217" t="s">
        <x:v>631</x:v>
      </x:c>
      <x:c r="R217" t="s">
        <x:v>522</x:v>
      </x:c>
      <x:c r="S217">
        <x:v>20000</x:v>
      </x:c>
      <x:c r="T217" t="s">
        <x:v>458</x:v>
      </x:c>
      <x:c r="U217">
        <x:v>66.2</x:v>
      </x:c>
      <x:c r="V217">
        <x:v>0.01</x:v>
      </x:c>
      <x:c r="W217">
        <x:v>715.42</x:v>
      </x:c>
    </x:row>
    <x:row r="218" spans="1:23">
      <x:c r="A218" t="s">
        <x:v>490</x:v>
      </x:c>
      <x:c r="B218" t="s">
        <x:v>698</x:v>
      </x:c>
      <x:c r="C218" t="s">
        <x:v>513</x:v>
      </x:c>
      <x:c r="D218" t="s">
        <x:v>514</x:v>
      </x:c>
      <x:c r="E218" t="s">
        <x:v>629</x:v>
      </x:c>
      <x:c r="F218" t="s">
        <x:v>504</x:v>
      </x:c>
      <x:c r="G218" t="s">
        <x:v>699</x:v>
      </x:c>
      <x:c r="H218" t="s">
        <x:v>528</x:v>
      </x:c>
      <x:c r="I218" t="s">
        <x:v>173</x:v>
      </x:c>
      <x:c r="J218">
        <x:v>140018218</x:v>
      </x:c>
      <x:c r="K218" t="s">
        <x:v>173</x:v>
      </x:c>
      <x:c r="L218" t="s">
        <x:v>141</x:v>
      </x:c>
      <x:c r="M218" t="s">
        <x:v>571</x:v>
      </x:c>
      <x:c r="N218" t="s">
        <x:v>630</x:v>
      </x:c>
      <x:c r="O218">
        <x:v>10000</x:v>
      </x:c>
      <x:c r="P218" t="s">
        <x:v>520</x:v>
      </x:c>
      <x:c r="Q218" t="s">
        <x:v>631</x:v>
      </x:c>
      <x:c r="R218" t="s">
        <x:v>522</x:v>
      </x:c>
      <x:c r="S218">
        <x:v>20000</x:v>
      </x:c>
      <x:c r="T218" t="s">
        <x:v>458</x:v>
      </x:c>
      <x:c r="U218">
        <x:v>66.2</x:v>
      </x:c>
      <x:c r="V218">
        <x:v>0.01</x:v>
      </x:c>
      <x:c r="W218">
        <x:v>715.42</x:v>
      </x:c>
    </x:row>
    <x:row r="219" spans="1:23">
      <x:c r="A219" t="s">
        <x:v>490</x:v>
      </x:c>
      <x:c r="B219" t="s">
        <x:v>698</x:v>
      </x:c>
      <x:c r="C219" t="s">
        <x:v>513</x:v>
      </x:c>
      <x:c r="D219" t="s">
        <x:v>514</x:v>
      </x:c>
      <x:c r="E219" t="s">
        <x:v>629</x:v>
      </x:c>
      <x:c r="F219" t="s">
        <x:v>504</x:v>
      </x:c>
      <x:c r="G219" t="s">
        <x:v>699</x:v>
      </x:c>
      <x:c r="H219" t="s">
        <x:v>528</x:v>
      </x:c>
      <x:c r="I219" t="s">
        <x:v>173</x:v>
      </x:c>
      <x:c r="J219">
        <x:v>140015174</x:v>
      </x:c>
      <x:c r="K219" t="s">
        <x:v>173</x:v>
      </x:c>
      <x:c r="L219" t="s">
        <x:v>141</x:v>
      </x:c>
      <x:c r="M219" t="s">
        <x:v>575</x:v>
      </x:c>
      <x:c r="N219" t="s">
        <x:v>630</x:v>
      </x:c>
      <x:c r="O219">
        <x:v>10000</x:v>
      </x:c>
      <x:c r="P219" t="s">
        <x:v>520</x:v>
      </x:c>
      <x:c r="Q219" t="s">
        <x:v>631</x:v>
      </x:c>
      <x:c r="R219" t="s">
        <x:v>522</x:v>
      </x:c>
      <x:c r="S219">
        <x:v>40000</x:v>
      </x:c>
      <x:c r="T219" t="s">
        <x:v>458</x:v>
      </x:c>
      <x:c r="U219">
        <x:v>132.4</x:v>
      </x:c>
      <x:c r="V219">
        <x:v>0.01</x:v>
      </x:c>
      <x:c r="W219">
        <x:v>1430.83</x:v>
      </x:c>
    </x:row>
    <x:row r="220" spans="1:23">
      <x:c r="A220" t="s">
        <x:v>490</x:v>
      </x:c>
      <x:c r="B220" t="s">
        <x:v>698</x:v>
      </x:c>
      <x:c r="C220" t="s">
        <x:v>513</x:v>
      </x:c>
      <x:c r="D220" t="s">
        <x:v>514</x:v>
      </x:c>
      <x:c r="E220" t="s">
        <x:v>629</x:v>
      </x:c>
      <x:c r="F220" t="s">
        <x:v>504</x:v>
      </x:c>
      <x:c r="G220" t="s">
        <x:v>699</x:v>
      </x:c>
      <x:c r="H220" t="s">
        <x:v>528</x:v>
      </x:c>
      <x:c r="I220" t="s">
        <x:v>173</x:v>
      </x:c>
      <x:c r="J220">
        <x:v>140018222</x:v>
      </x:c>
      <x:c r="K220" t="s">
        <x:v>173</x:v>
      </x:c>
      <x:c r="L220" t="s">
        <x:v>141</x:v>
      </x:c>
      <x:c r="M220" t="s">
        <x:v>577</x:v>
      </x:c>
      <x:c r="N220" t="s">
        <x:v>630</x:v>
      </x:c>
      <x:c r="O220">
        <x:v>10000</x:v>
      </x:c>
      <x:c r="P220" t="s">
        <x:v>520</x:v>
      </x:c>
      <x:c r="Q220" t="s">
        <x:v>631</x:v>
      </x:c>
      <x:c r="R220" t="s">
        <x:v>522</x:v>
      </x:c>
      <x:c r="S220">
        <x:v>20000</x:v>
      </x:c>
      <x:c r="T220" t="s">
        <x:v>458</x:v>
      </x:c>
      <x:c r="U220">
        <x:v>66.2</x:v>
      </x:c>
      <x:c r="V220">
        <x:v>0.01</x:v>
      </x:c>
      <x:c r="W220">
        <x:v>715.42</x:v>
      </x:c>
    </x:row>
    <x:row r="221" spans="1:23">
      <x:c r="A221" t="s">
        <x:v>490</x:v>
      </x:c>
      <x:c r="B221" t="s">
        <x:v>698</x:v>
      </x:c>
      <x:c r="C221" t="s">
        <x:v>513</x:v>
      </x:c>
      <x:c r="D221" t="s">
        <x:v>514</x:v>
      </x:c>
      <x:c r="E221" t="s">
        <x:v>629</x:v>
      </x:c>
      <x:c r="F221" t="s">
        <x:v>504</x:v>
      </x:c>
      <x:c r="G221" t="s">
        <x:v>699</x:v>
      </x:c>
      <x:c r="H221" t="s">
        <x:v>528</x:v>
      </x:c>
      <x:c r="I221" t="s">
        <x:v>173</x:v>
      </x:c>
      <x:c r="J221">
        <x:v>140015173</x:v>
      </x:c>
      <x:c r="K221" t="s">
        <x:v>173</x:v>
      </x:c>
      <x:c r="L221" t="s">
        <x:v>141</x:v>
      </x:c>
      <x:c r="M221" t="s">
        <x:v>518</x:v>
      </x:c>
      <x:c r="N221" t="s">
        <x:v>630</x:v>
      </x:c>
      <x:c r="O221">
        <x:v>10000</x:v>
      </x:c>
      <x:c r="P221" t="s">
        <x:v>520</x:v>
      </x:c>
      <x:c r="Q221" t="s">
        <x:v>631</x:v>
      </x:c>
      <x:c r="R221" t="s">
        <x:v>522</x:v>
      </x:c>
      <x:c r="S221">
        <x:v>30000</x:v>
      </x:c>
      <x:c r="T221" t="s">
        <x:v>458</x:v>
      </x:c>
      <x:c r="U221">
        <x:v>99.3</x:v>
      </x:c>
      <x:c r="V221">
        <x:v>0.01</x:v>
      </x:c>
      <x:c r="W221">
        <x:v>1073.1199999999999</x:v>
      </x:c>
    </x:row>
    <x:row r="222" spans="1:23">
      <x:c r="A222" t="s">
        <x:v>490</x:v>
      </x:c>
      <x:c r="B222" t="s">
        <x:v>698</x:v>
      </x:c>
      <x:c r="C222" t="s">
        <x:v>513</x:v>
      </x:c>
      <x:c r="D222" t="s">
        <x:v>514</x:v>
      </x:c>
      <x:c r="E222" t="s">
        <x:v>629</x:v>
      </x:c>
      <x:c r="F222" t="s">
        <x:v>504</x:v>
      </x:c>
      <x:c r="G222" t="s">
        <x:v>699</x:v>
      </x:c>
      <x:c r="H222" t="s">
        <x:v>528</x:v>
      </x:c>
      <x:c r="I222" t="s">
        <x:v>173</x:v>
      </x:c>
      <x:c r="J222">
        <x:v>140019863</x:v>
      </x:c>
      <x:c r="K222" t="s">
        <x:v>173</x:v>
      </x:c>
      <x:c r="L222" t="s">
        <x:v>142</x:v>
      </x:c>
      <x:c r="M222" t="s">
        <x:v>524</x:v>
      </x:c>
      <x:c r="N222" t="s">
        <x:v>630</x:v>
      </x:c>
      <x:c r="O222">
        <x:v>3000</x:v>
      </x:c>
      <x:c r="P222" t="s">
        <x:v>520</x:v>
      </x:c>
      <x:c r="Q222" t="s">
        <x:v>636</x:v>
      </x:c>
      <x:c r="R222" t="s">
        <x:v>522</x:v>
      </x:c>
      <x:c r="S222">
        <x:v>9000</x:v>
      </x:c>
      <x:c r="T222" t="s">
        <x:v>458</x:v>
      </x:c>
      <x:c r="U222">
        <x:v>163.44</x:v>
      </x:c>
      <x:c r="V222">
        <x:v>0.01</x:v>
      </x:c>
      <x:c r="W222">
        <x:v>674.25</x:v>
      </x:c>
    </x:row>
    <x:row r="223" spans="1:23">
      <x:c r="A223" t="s">
        <x:v>490</x:v>
      </x:c>
      <x:c r="B223" t="s">
        <x:v>698</x:v>
      </x:c>
      <x:c r="C223" t="s">
        <x:v>513</x:v>
      </x:c>
      <x:c r="D223" t="s">
        <x:v>514</x:v>
      </x:c>
      <x:c r="E223" t="s">
        <x:v>629</x:v>
      </x:c>
      <x:c r="F223" t="s">
        <x:v>504</x:v>
      </x:c>
      <x:c r="G223" t="s">
        <x:v>699</x:v>
      </x:c>
      <x:c r="H223" t="s">
        <x:v>528</x:v>
      </x:c>
      <x:c r="I223" t="s">
        <x:v>173</x:v>
      </x:c>
      <x:c r="J223">
        <x:v>140020092</x:v>
      </x:c>
      <x:c r="K223" t="s">
        <x:v>173</x:v>
      </x:c>
      <x:c r="L223" t="s">
        <x:v>142</x:v>
      </x:c>
      <x:c r="M223" t="s">
        <x:v>569</x:v>
      </x:c>
      <x:c r="N223" t="s">
        <x:v>630</x:v>
      </x:c>
      <x:c r="O223">
        <x:v>3000</x:v>
      </x:c>
      <x:c r="P223" t="s">
        <x:v>520</x:v>
      </x:c>
      <x:c r="Q223" t="s">
        <x:v>636</x:v>
      </x:c>
      <x:c r="R223" t="s">
        <x:v>522</x:v>
      </x:c>
      <x:c r="S223">
        <x:v>3000</x:v>
      </x:c>
      <x:c r="T223" t="s">
        <x:v>458</x:v>
      </x:c>
      <x:c r="U223">
        <x:v>54.48</x:v>
      </x:c>
      <x:c r="V223">
        <x:v>0.01</x:v>
      </x:c>
      <x:c r="W223">
        <x:v>224.75</x:v>
      </x:c>
    </x:row>
    <x:row r="224" spans="1:23">
      <x:c r="A224" t="s">
        <x:v>490</x:v>
      </x:c>
      <x:c r="B224" t="s">
        <x:v>698</x:v>
      </x:c>
      <x:c r="C224" t="s">
        <x:v>513</x:v>
      </x:c>
      <x:c r="D224" t="s">
        <x:v>514</x:v>
      </x:c>
      <x:c r="E224" t="s">
        <x:v>629</x:v>
      </x:c>
      <x:c r="F224" t="s">
        <x:v>504</x:v>
      </x:c>
      <x:c r="G224" t="s">
        <x:v>699</x:v>
      </x:c>
      <x:c r="H224" t="s">
        <x:v>528</x:v>
      </x:c>
      <x:c r="I224" t="s">
        <x:v>173</x:v>
      </x:c>
      <x:c r="J224">
        <x:v>140019865</x:v>
      </x:c>
      <x:c r="K224" t="s">
        <x:v>173</x:v>
      </x:c>
      <x:c r="L224" t="s">
        <x:v>142</x:v>
      </x:c>
      <x:c r="M224" t="s">
        <x:v>518</x:v>
      </x:c>
      <x:c r="N224" t="s">
        <x:v>630</x:v>
      </x:c>
      <x:c r="O224">
        <x:v>3000</x:v>
      </x:c>
      <x:c r="P224" t="s">
        <x:v>520</x:v>
      </x:c>
      <x:c r="Q224" t="s">
        <x:v>636</x:v>
      </x:c>
      <x:c r="R224" t="s">
        <x:v>522</x:v>
      </x:c>
      <x:c r="S224">
        <x:v>6000</x:v>
      </x:c>
      <x:c r="T224" t="s">
        <x:v>458</x:v>
      </x:c>
      <x:c r="U224">
        <x:v>108.96</x:v>
      </x:c>
      <x:c r="V224">
        <x:v>0.01</x:v>
      </x:c>
      <x:c r="W224">
        <x:v>449.5</x:v>
      </x:c>
    </x:row>
    <x:row r="225" spans="1:23">
      <x:c r="A225" t="s">
        <x:v>490</x:v>
      </x:c>
      <x:c r="B225" t="s">
        <x:v>698</x:v>
      </x:c>
      <x:c r="C225" t="s">
        <x:v>513</x:v>
      </x:c>
      <x:c r="D225" t="s">
        <x:v>514</x:v>
      </x:c>
      <x:c r="E225" t="s">
        <x:v>629</x:v>
      </x:c>
      <x:c r="F225" t="s">
        <x:v>504</x:v>
      </x:c>
      <x:c r="G225" t="s">
        <x:v>699</x:v>
      </x:c>
      <x:c r="H225" t="s">
        <x:v>528</x:v>
      </x:c>
      <x:c r="I225" t="s">
        <x:v>173</x:v>
      </x:c>
      <x:c r="J225">
        <x:v>140019905</x:v>
      </x:c>
      <x:c r="K225" t="s">
        <x:v>173</x:v>
      </x:c>
      <x:c r="L225" t="s">
        <x:v>145</x:v>
      </x:c>
      <x:c r="M225" t="s">
        <x:v>524</x:v>
      </x:c>
      <x:c r="N225" t="s">
        <x:v>630</x:v>
      </x:c>
      <x:c r="O225">
        <x:v>5000</x:v>
      </x:c>
      <x:c r="P225" t="s">
        <x:v>520</x:v>
      </x:c>
      <x:c r="Q225" t="s">
        <x:v>635</x:v>
      </x:c>
      <x:c r="R225" t="s">
        <x:v>522</x:v>
      </x:c>
      <x:c r="S225">
        <x:v>20000</x:v>
      </x:c>
      <x:c r="T225" t="s">
        <x:v>458</x:v>
      </x:c>
      <x:c r="U225">
        <x:v>225.4</x:v>
      </x:c>
      <x:c r="V225">
        <x:v>0.01</x:v>
      </x:c>
      <x:c r="W225">
        <x:v>1120.3699999999999</x:v>
      </x:c>
    </x:row>
    <x:row r="226" spans="1:23">
      <x:c r="A226" t="s">
        <x:v>490</x:v>
      </x:c>
      <x:c r="B226" t="s">
        <x:v>698</x:v>
      </x:c>
      <x:c r="C226" t="s">
        <x:v>513</x:v>
      </x:c>
      <x:c r="D226" t="s">
        <x:v>514</x:v>
      </x:c>
      <x:c r="E226" t="s">
        <x:v>629</x:v>
      </x:c>
      <x:c r="F226" t="s">
        <x:v>504</x:v>
      </x:c>
      <x:c r="G226" t="s">
        <x:v>699</x:v>
      </x:c>
      <x:c r="H226" t="s">
        <x:v>528</x:v>
      </x:c>
      <x:c r="I226" t="s">
        <x:v>173</x:v>
      </x:c>
      <x:c r="J226">
        <x:v>140019904</x:v>
      </x:c>
      <x:c r="K226" t="s">
        <x:v>173</x:v>
      </x:c>
      <x:c r="L226" t="s">
        <x:v>145</x:v>
      </x:c>
      <x:c r="M226" t="s">
        <x:v>518</x:v>
      </x:c>
      <x:c r="N226" t="s">
        <x:v>630</x:v>
      </x:c>
      <x:c r="O226">
        <x:v>5000</x:v>
      </x:c>
      <x:c r="P226" t="s">
        <x:v>520</x:v>
      </x:c>
      <x:c r="Q226" t="s">
        <x:v>635</x:v>
      </x:c>
      <x:c r="R226" t="s">
        <x:v>522</x:v>
      </x:c>
      <x:c r="S226">
        <x:v>15000</x:v>
      </x:c>
      <x:c r="T226" t="s">
        <x:v>458</x:v>
      </x:c>
      <x:c r="U226">
        <x:v>169.05</x:v>
      </x:c>
      <x:c r="V226">
        <x:v>0.01</x:v>
      </x:c>
      <x:c r="W226">
        <x:v>840.28</x:v>
      </x:c>
    </x:row>
    <x:row r="227" spans="1:23">
      <x:c r="A227" t="s">
        <x:v>490</x:v>
      </x:c>
      <x:c r="B227" t="s">
        <x:v>698</x:v>
      </x:c>
      <x:c r="C227" t="s">
        <x:v>513</x:v>
      </x:c>
      <x:c r="D227" t="s">
        <x:v>514</x:v>
      </x:c>
      <x:c r="E227" t="s">
        <x:v>629</x:v>
      </x:c>
      <x:c r="F227" t="s">
        <x:v>504</x:v>
      </x:c>
      <x:c r="G227" t="s">
        <x:v>699</x:v>
      </x:c>
      <x:c r="H227" t="s">
        <x:v>528</x:v>
      </x:c>
      <x:c r="I227" t="s">
        <x:v>173</x:v>
      </x:c>
      <x:c r="J227">
        <x:v>140020072</x:v>
      </x:c>
      <x:c r="K227" t="s">
        <x:v>173</x:v>
      </x:c>
      <x:c r="L227" t="s">
        <x:v>143</x:v>
      </x:c>
      <x:c r="M227" t="s">
        <x:v>574</x:v>
      </x:c>
      <x:c r="N227" t="s">
        <x:v>633</x:v>
      </x:c>
      <x:c r="O227">
        <x:v>1000</x:v>
      </x:c>
      <x:c r="P227" t="s">
        <x:v>520</x:v>
      </x:c>
      <x:c r="Q227" t="s">
        <x:v>632</x:v>
      </x:c>
      <x:c r="R227" t="s">
        <x:v>522</x:v>
      </x:c>
      <x:c r="S227">
        <x:v>1000</x:v>
      </x:c>
      <x:c r="T227" t="s">
        <x:v>458</x:v>
      </x:c>
      <x:c r="U227">
        <x:v>5.01</x:v>
      </x:c>
      <x:c r="V227">
        <x:v>0.01</x:v>
      </x:c>
      <x:c r="W227">
        <x:v>40.5</x:v>
      </x:c>
    </x:row>
    <x:row r="228" spans="1:23">
      <x:c r="A228" t="s">
        <x:v>490</x:v>
      </x:c>
      <x:c r="B228" t="s">
        <x:v>698</x:v>
      </x:c>
      <x:c r="C228" t="s">
        <x:v>513</x:v>
      </x:c>
      <x:c r="D228" t="s">
        <x:v>514</x:v>
      </x:c>
      <x:c r="E228" t="s">
        <x:v>629</x:v>
      </x:c>
      <x:c r="F228" t="s">
        <x:v>504</x:v>
      </x:c>
      <x:c r="G228" t="s">
        <x:v>699</x:v>
      </x:c>
      <x:c r="H228" t="s">
        <x:v>528</x:v>
      </x:c>
      <x:c r="I228" t="s">
        <x:v>173</x:v>
      </x:c>
      <x:c r="J228">
        <x:v>140020085</x:v>
      </x:c>
      <x:c r="K228" t="s">
        <x:v>173</x:v>
      </x:c>
      <x:c r="L228" t="s">
        <x:v>145</x:v>
      </x:c>
      <x:c r="M228" t="s">
        <x:v>569</x:v>
      </x:c>
      <x:c r="N228" t="s">
        <x:v>630</x:v>
      </x:c>
      <x:c r="O228">
        <x:v>5000</x:v>
      </x:c>
      <x:c r="P228" t="s">
        <x:v>520</x:v>
      </x:c>
      <x:c r="Q228" t="s">
        <x:v>635</x:v>
      </x:c>
      <x:c r="R228" t="s">
        <x:v>522</x:v>
      </x:c>
      <x:c r="S228">
        <x:v>5000</x:v>
      </x:c>
      <x:c r="T228" t="s">
        <x:v>458</x:v>
      </x:c>
      <x:c r="U228">
        <x:v>56.35</x:v>
      </x:c>
      <x:c r="V228">
        <x:v>0.01</x:v>
      </x:c>
      <x:c r="W228">
        <x:v>280.08999999999997</x:v>
      </x:c>
    </x:row>
    <x:row r="229" spans="1:23">
      <x:c r="A229" t="s">
        <x:v>490</x:v>
      </x:c>
      <x:c r="B229" t="s">
        <x:v>698</x:v>
      </x:c>
      <x:c r="C229" t="s">
        <x:v>513</x:v>
      </x:c>
      <x:c r="D229" t="s">
        <x:v>514</x:v>
      </x:c>
      <x:c r="E229" t="s">
        <x:v>629</x:v>
      </x:c>
      <x:c r="F229" t="s">
        <x:v>504</x:v>
      </x:c>
      <x:c r="G229" t="s">
        <x:v>699</x:v>
      </x:c>
      <x:c r="H229" t="s">
        <x:v>528</x:v>
      </x:c>
      <x:c r="I229" t="s">
        <x:v>173</x:v>
      </x:c>
      <x:c r="J229">
        <x:v>140019868</x:v>
      </x:c>
      <x:c r="K229" t="s">
        <x:v>173</x:v>
      </x:c>
      <x:c r="L229" t="s">
        <x:v>145</x:v>
      </x:c>
      <x:c r="M229" t="s">
        <x:v>550</x:v>
      </x:c>
      <x:c r="N229" t="s">
        <x:v>630</x:v>
      </x:c>
      <x:c r="O229">
        <x:v>5000</x:v>
      </x:c>
      <x:c r="P229" t="s">
        <x:v>520</x:v>
      </x:c>
      <x:c r="Q229" t="s">
        <x:v>635</x:v>
      </x:c>
      <x:c r="R229" t="s">
        <x:v>522</x:v>
      </x:c>
      <x:c r="S229">
        <x:v>5000</x:v>
      </x:c>
      <x:c r="T229" t="s">
        <x:v>458</x:v>
      </x:c>
      <x:c r="U229">
        <x:v>56.35</x:v>
      </x:c>
      <x:c r="V229">
        <x:v>0.01</x:v>
      </x:c>
      <x:c r="W229">
        <x:v>280.08999999999997</x:v>
      </x:c>
    </x:row>
    <x:row r="230" spans="1:23">
      <x:c r="A230" t="s">
        <x:v>490</x:v>
      </x:c>
      <x:c r="B230" t="s">
        <x:v>698</x:v>
      </x:c>
      <x:c r="C230" t="s">
        <x:v>513</x:v>
      </x:c>
      <x:c r="D230" t="s">
        <x:v>514</x:v>
      </x:c>
      <x:c r="E230" t="s">
        <x:v>629</x:v>
      </x:c>
      <x:c r="F230" t="s">
        <x:v>504</x:v>
      </x:c>
      <x:c r="G230" t="s">
        <x:v>699</x:v>
      </x:c>
      <x:c r="H230" t="s">
        <x:v>528</x:v>
      </x:c>
      <x:c r="I230" t="s">
        <x:v>173</x:v>
      </x:c>
      <x:c r="J230">
        <x:v>140020083</x:v>
      </x:c>
      <x:c r="K230" t="s">
        <x:v>173</x:v>
      </x:c>
      <x:c r="L230" t="s">
        <x:v>145</x:v>
      </x:c>
      <x:c r="M230" t="s">
        <x:v>560</x:v>
      </x:c>
      <x:c r="N230" t="s">
        <x:v>630</x:v>
      </x:c>
      <x:c r="O230">
        <x:v>5000</x:v>
      </x:c>
      <x:c r="P230" t="s">
        <x:v>520</x:v>
      </x:c>
      <x:c r="Q230" t="s">
        <x:v>635</x:v>
      </x:c>
      <x:c r="R230" t="s">
        <x:v>522</x:v>
      </x:c>
      <x:c r="S230">
        <x:v>15000</x:v>
      </x:c>
      <x:c r="T230" t="s">
        <x:v>458</x:v>
      </x:c>
      <x:c r="U230">
        <x:v>169.05</x:v>
      </x:c>
      <x:c r="V230">
        <x:v>0.01</x:v>
      </x:c>
      <x:c r="W230">
        <x:v>840.28</x:v>
      </x:c>
    </x:row>
    <x:row r="231" spans="1:23">
      <x:c r="A231" t="s">
        <x:v>490</x:v>
      </x:c>
      <x:c r="B231" t="s">
        <x:v>698</x:v>
      </x:c>
      <x:c r="C231" t="s">
        <x:v>513</x:v>
      </x:c>
      <x:c r="D231" t="s">
        <x:v>514</x:v>
      </x:c>
      <x:c r="E231" t="s">
        <x:v>629</x:v>
      </x:c>
      <x:c r="F231" t="s">
        <x:v>504</x:v>
      </x:c>
      <x:c r="G231" t="s">
        <x:v>699</x:v>
      </x:c>
      <x:c r="H231" t="s">
        <x:v>528</x:v>
      </x:c>
      <x:c r="I231" t="s">
        <x:v>173</x:v>
      </x:c>
      <x:c r="J231">
        <x:v>140019866</x:v>
      </x:c>
      <x:c r="K231" t="s">
        <x:v>173</x:v>
      </x:c>
      <x:c r="L231" t="s">
        <x:v>145</x:v>
      </x:c>
      <x:c r="M231" t="s">
        <x:v>525</x:v>
      </x:c>
      <x:c r="N231" t="s">
        <x:v>630</x:v>
      </x:c>
      <x:c r="O231">
        <x:v>5000</x:v>
      </x:c>
      <x:c r="P231" t="s">
        <x:v>520</x:v>
      </x:c>
      <x:c r="Q231" t="s">
        <x:v>635</x:v>
      </x:c>
      <x:c r="R231" t="s">
        <x:v>522</x:v>
      </x:c>
      <x:c r="S231">
        <x:v>20000</x:v>
      </x:c>
      <x:c r="T231" t="s">
        <x:v>458</x:v>
      </x:c>
      <x:c r="U231">
        <x:v>225.4</x:v>
      </x:c>
      <x:c r="V231">
        <x:v>0.01</x:v>
      </x:c>
      <x:c r="W231">
        <x:v>1120.3699999999999</x:v>
      </x:c>
    </x:row>
    <x:row r="232" spans="1:23">
      <x:c r="A232" t="s">
        <x:v>490</x:v>
      </x:c>
      <x:c r="B232" t="s">
        <x:v>698</x:v>
      </x:c>
      <x:c r="C232" t="s">
        <x:v>513</x:v>
      </x:c>
      <x:c r="D232" t="s">
        <x:v>514</x:v>
      </x:c>
      <x:c r="E232" t="s">
        <x:v>629</x:v>
      </x:c>
      <x:c r="F232" t="s">
        <x:v>504</x:v>
      </x:c>
      <x:c r="G232" t="s">
        <x:v>699</x:v>
      </x:c>
      <x:c r="H232" t="s">
        <x:v>528</x:v>
      </x:c>
      <x:c r="I232" t="s">
        <x:v>173</x:v>
      </x:c>
      <x:c r="J232">
        <x:v>140018237</x:v>
      </x:c>
      <x:c r="K232" t="s">
        <x:v>173</x:v>
      </x:c>
      <x:c r="L232" t="s">
        <x:v>165</x:v>
      </x:c>
      <x:c r="M232" t="s">
        <x:v>526</x:v>
      </x:c>
      <x:c r="N232" t="s">
        <x:v>630</x:v>
      </x:c>
      <x:c r="O232">
        <x:v>7000</x:v>
      </x:c>
      <x:c r="P232" t="s">
        <x:v>520</x:v>
      </x:c>
      <x:c r="Q232" t="s">
        <x:v>634</x:v>
      </x:c>
      <x:c r="R232" t="s">
        <x:v>522</x:v>
      </x:c>
      <x:c r="S232">
        <x:v>14000</x:v>
      </x:c>
      <x:c r="T232" t="s">
        <x:v>458</x:v>
      </x:c>
      <x:c r="U232">
        <x:v>107.66</x:v>
      </x:c>
      <x:c r="V232">
        <x:v>0.01</x:v>
      </x:c>
      <x:c r="W232">
        <x:v>689.77</x:v>
      </x:c>
    </x:row>
    <x:row r="233" spans="1:23">
      <x:c r="A233" t="s">
        <x:v>490</x:v>
      </x:c>
      <x:c r="B233" t="s">
        <x:v>698</x:v>
      </x:c>
      <x:c r="C233" t="s">
        <x:v>513</x:v>
      </x:c>
      <x:c r="D233" t="s">
        <x:v>514</x:v>
      </x:c>
      <x:c r="E233" t="s">
        <x:v>629</x:v>
      </x:c>
      <x:c r="F233" t="s">
        <x:v>504</x:v>
      </x:c>
      <x:c r="G233" t="s">
        <x:v>699</x:v>
      </x:c>
      <x:c r="H233" t="s">
        <x:v>528</x:v>
      </x:c>
      <x:c r="I233" t="s">
        <x:v>173</x:v>
      </x:c>
      <x:c r="J233">
        <x:v>140018229</x:v>
      </x:c>
      <x:c r="K233" t="s">
        <x:v>173</x:v>
      </x:c>
      <x:c r="L233" t="s">
        <x:v>165</x:v>
      </x:c>
      <x:c r="M233" t="s">
        <x:v>525</x:v>
      </x:c>
      <x:c r="N233" t="s">
        <x:v>630</x:v>
      </x:c>
      <x:c r="O233">
        <x:v>7000</x:v>
      </x:c>
      <x:c r="P233" t="s">
        <x:v>520</x:v>
      </x:c>
      <x:c r="Q233" t="s">
        <x:v>634</x:v>
      </x:c>
      <x:c r="R233" t="s">
        <x:v>522</x:v>
      </x:c>
      <x:c r="S233">
        <x:v>16500</x:v>
      </x:c>
      <x:c r="T233" t="s">
        <x:v>458</x:v>
      </x:c>
      <x:c r="U233">
        <x:v>126.89</x:v>
      </x:c>
      <x:c r="V233">
        <x:v>0.01</x:v>
      </x:c>
      <x:c r="W233">
        <x:v>812.94</x:v>
      </x:c>
    </x:row>
    <x:row r="234" spans="1:23">
      <x:c r="A234" t="s">
        <x:v>490</x:v>
      </x:c>
      <x:c r="B234" t="s">
        <x:v>698</x:v>
      </x:c>
      <x:c r="C234" t="s">
        <x:v>513</x:v>
      </x:c>
      <x:c r="D234" t="s">
        <x:v>514</x:v>
      </x:c>
      <x:c r="E234" t="s">
        <x:v>629</x:v>
      </x:c>
      <x:c r="F234" t="s">
        <x:v>504</x:v>
      </x:c>
      <x:c r="G234" t="s">
        <x:v>699</x:v>
      </x:c>
      <x:c r="H234" t="s">
        <x:v>528</x:v>
      </x:c>
      <x:c r="I234" t="s">
        <x:v>173</x:v>
      </x:c>
      <x:c r="J234">
        <x:v>140018234</x:v>
      </x:c>
      <x:c r="K234" t="s">
        <x:v>173</x:v>
      </x:c>
      <x:c r="L234" t="s">
        <x:v>165</x:v>
      </x:c>
      <x:c r="M234" t="s">
        <x:v>533</x:v>
      </x:c>
      <x:c r="N234" t="s">
        <x:v>630</x:v>
      </x:c>
      <x:c r="O234">
        <x:v>7000</x:v>
      </x:c>
      <x:c r="P234" t="s">
        <x:v>520</x:v>
      </x:c>
      <x:c r="Q234" t="s">
        <x:v>634</x:v>
      </x:c>
      <x:c r="R234" t="s">
        <x:v>522</x:v>
      </x:c>
      <x:c r="S234">
        <x:v>7000</x:v>
      </x:c>
      <x:c r="T234" t="s">
        <x:v>458</x:v>
      </x:c>
      <x:c r="U234">
        <x:v>53.83</x:v>
      </x:c>
      <x:c r="V234">
        <x:v>0.01</x:v>
      </x:c>
      <x:c r="W234">
        <x:v>344.88</x:v>
      </x:c>
    </x:row>
    <x:row r="235" spans="1:23">
      <x:c r="A235" t="s">
        <x:v>490</x:v>
      </x:c>
      <x:c r="B235" t="s">
        <x:v>698</x:v>
      </x:c>
      <x:c r="C235" t="s">
        <x:v>513</x:v>
      </x:c>
      <x:c r="D235" t="s">
        <x:v>514</x:v>
      </x:c>
      <x:c r="E235" t="s">
        <x:v>629</x:v>
      </x:c>
      <x:c r="F235" t="s">
        <x:v>504</x:v>
      </x:c>
      <x:c r="G235" t="s">
        <x:v>699</x:v>
      </x:c>
      <x:c r="H235" t="s">
        <x:v>528</x:v>
      </x:c>
      <x:c r="I235" t="s">
        <x:v>173</x:v>
      </x:c>
      <x:c r="J235">
        <x:v>140018235</x:v>
      </x:c>
      <x:c r="K235" t="s">
        <x:v>173</x:v>
      </x:c>
      <x:c r="L235" t="s">
        <x:v>165</x:v>
      </x:c>
      <x:c r="M235" t="s">
        <x:v>560</x:v>
      </x:c>
      <x:c r="N235" t="s">
        <x:v>630</x:v>
      </x:c>
      <x:c r="O235">
        <x:v>7000</x:v>
      </x:c>
      <x:c r="P235" t="s">
        <x:v>520</x:v>
      </x:c>
      <x:c r="Q235" t="s">
        <x:v>634</x:v>
      </x:c>
      <x:c r="R235" t="s">
        <x:v>522</x:v>
      </x:c>
      <x:c r="S235">
        <x:v>28000</x:v>
      </x:c>
      <x:c r="T235" t="s">
        <x:v>458</x:v>
      </x:c>
      <x:c r="U235">
        <x:v>215.32</x:v>
      </x:c>
      <x:c r="V235">
        <x:v>0.01</x:v>
      </x:c>
      <x:c r="W235">
        <x:v>1379.54</x:v>
      </x:c>
    </x:row>
    <x:row r="236" spans="1:23">
      <x:c r="A236" t="s">
        <x:v>490</x:v>
      </x:c>
      <x:c r="B236" t="s">
        <x:v>698</x:v>
      </x:c>
      <x:c r="C236" t="s">
        <x:v>513</x:v>
      </x:c>
      <x:c r="D236" t="s">
        <x:v>514</x:v>
      </x:c>
      <x:c r="E236" t="s">
        <x:v>629</x:v>
      </x:c>
      <x:c r="F236" t="s">
        <x:v>504</x:v>
      </x:c>
      <x:c r="G236" t="s">
        <x:v>699</x:v>
      </x:c>
      <x:c r="H236" t="s">
        <x:v>528</x:v>
      </x:c>
      <x:c r="I236" t="s">
        <x:v>173</x:v>
      </x:c>
      <x:c r="J236">
        <x:v>140018236</x:v>
      </x:c>
      <x:c r="K236" t="s">
        <x:v>173</x:v>
      </x:c>
      <x:c r="L236" t="s">
        <x:v>165</x:v>
      </x:c>
      <x:c r="M236" t="s">
        <x:v>575</x:v>
      </x:c>
      <x:c r="N236" t="s">
        <x:v>630</x:v>
      </x:c>
      <x:c r="O236">
        <x:v>7000</x:v>
      </x:c>
      <x:c r="P236" t="s">
        <x:v>520</x:v>
      </x:c>
      <x:c r="Q236" t="s">
        <x:v>634</x:v>
      </x:c>
      <x:c r="R236" t="s">
        <x:v>522</x:v>
      </x:c>
      <x:c r="S236">
        <x:v>7000</x:v>
      </x:c>
      <x:c r="T236" t="s">
        <x:v>458</x:v>
      </x:c>
      <x:c r="U236">
        <x:v>53.83</x:v>
      </x:c>
      <x:c r="V236">
        <x:v>0.01</x:v>
      </x:c>
      <x:c r="W236">
        <x:v>344.88</x:v>
      </x:c>
    </x:row>
    <x:row r="237" spans="1:23">
      <x:c r="A237" t="s">
        <x:v>490</x:v>
      </x:c>
      <x:c r="B237" t="s">
        <x:v>698</x:v>
      </x:c>
      <x:c r="C237" t="s">
        <x:v>513</x:v>
      </x:c>
      <x:c r="D237" t="s">
        <x:v>514</x:v>
      </x:c>
      <x:c r="E237" t="s">
        <x:v>629</x:v>
      </x:c>
      <x:c r="F237" t="s">
        <x:v>504</x:v>
      </x:c>
      <x:c r="G237" t="s">
        <x:v>699</x:v>
      </x:c>
      <x:c r="H237" t="s">
        <x:v>528</x:v>
      </x:c>
      <x:c r="I237" t="s">
        <x:v>173</x:v>
      </x:c>
      <x:c r="J237">
        <x:v>140020073</x:v>
      </x:c>
      <x:c r="K237" t="s">
        <x:v>173</x:v>
      </x:c>
      <x:c r="L237" t="s">
        <x:v>143</x:v>
      </x:c>
      <x:c r="M237" t="s">
        <x:v>526</x:v>
      </x:c>
      <x:c r="N237" t="s">
        <x:v>630</x:v>
      </x:c>
      <x:c r="O237">
        <x:v>8000</x:v>
      </x:c>
      <x:c r="P237" t="s">
        <x:v>520</x:v>
      </x:c>
      <x:c r="Q237" t="s">
        <x:v>632</x:v>
      </x:c>
      <x:c r="R237" t="s">
        <x:v>522</x:v>
      </x:c>
      <x:c r="S237">
        <x:v>8000</x:v>
      </x:c>
      <x:c r="T237" t="s">
        <x:v>458</x:v>
      </x:c>
      <x:c r="U237">
        <x:v>40.08</x:v>
      </x:c>
      <x:c r="V237">
        <x:v>0.01</x:v>
      </x:c>
      <x:c r="W237">
        <x:v>323.95999999999998</x:v>
      </x:c>
    </x:row>
    <x:row r="238" spans="1:23">
      <x:c r="A238" t="s">
        <x:v>490</x:v>
      </x:c>
      <x:c r="B238" t="s">
        <x:v>698</x:v>
      </x:c>
      <x:c r="C238" t="s">
        <x:v>513</x:v>
      </x:c>
      <x:c r="D238" t="s">
        <x:v>514</x:v>
      </x:c>
      <x:c r="E238" t="s">
        <x:v>629</x:v>
      </x:c>
      <x:c r="F238" t="s">
        <x:v>504</x:v>
      </x:c>
      <x:c r="G238" t="s">
        <x:v>699</x:v>
      </x:c>
      <x:c r="H238" t="s">
        <x:v>528</x:v>
      </x:c>
      <x:c r="I238" t="s">
        <x:v>173</x:v>
      </x:c>
      <x:c r="J238">
        <x:v>140018225</x:v>
      </x:c>
      <x:c r="K238" t="s">
        <x:v>173</x:v>
      </x:c>
      <x:c r="L238" t="s">
        <x:v>143</x:v>
      </x:c>
      <x:c r="M238" t="s">
        <x:v>525</x:v>
      </x:c>
      <x:c r="N238" t="s">
        <x:v>630</x:v>
      </x:c>
      <x:c r="O238">
        <x:v>8000</x:v>
      </x:c>
      <x:c r="P238" t="s">
        <x:v>520</x:v>
      </x:c>
      <x:c r="Q238" t="s">
        <x:v>632</x:v>
      </x:c>
      <x:c r="R238" t="s">
        <x:v>522</x:v>
      </x:c>
      <x:c r="S238">
        <x:v>8000</x:v>
      </x:c>
      <x:c r="T238" t="s">
        <x:v>458</x:v>
      </x:c>
      <x:c r="U238">
        <x:v>40.08</x:v>
      </x:c>
      <x:c r="V238">
        <x:v>0.01</x:v>
      </x:c>
      <x:c r="W238">
        <x:v>323.95999999999998</x:v>
      </x:c>
    </x:row>
    <x:row r="239" spans="1:23">
      <x:c r="A239" t="s">
        <x:v>490</x:v>
      </x:c>
      <x:c r="B239" t="s">
        <x:v>698</x:v>
      </x:c>
      <x:c r="C239" t="s">
        <x:v>513</x:v>
      </x:c>
      <x:c r="D239" t="s">
        <x:v>514</x:v>
      </x:c>
      <x:c r="E239" t="s">
        <x:v>629</x:v>
      </x:c>
      <x:c r="F239" t="s">
        <x:v>504</x:v>
      </x:c>
      <x:c r="G239" t="s">
        <x:v>699</x:v>
      </x:c>
      <x:c r="H239" t="s">
        <x:v>528</x:v>
      </x:c>
      <x:c r="I239" t="s">
        <x:v>173</x:v>
      </x:c>
      <x:c r="J239">
        <x:v>140020070</x:v>
      </x:c>
      <x:c r="K239" t="s">
        <x:v>173</x:v>
      </x:c>
      <x:c r="L239" t="s">
        <x:v>143</x:v>
      </x:c>
      <x:c r="M239" t="s">
        <x:v>553</x:v>
      </x:c>
      <x:c r="N239" t="s">
        <x:v>630</x:v>
      </x:c>
      <x:c r="O239">
        <x:v>8000</x:v>
      </x:c>
      <x:c r="P239" t="s">
        <x:v>520</x:v>
      </x:c>
      <x:c r="Q239" t="s">
        <x:v>632</x:v>
      </x:c>
      <x:c r="R239" t="s">
        <x:v>522</x:v>
      </x:c>
      <x:c r="S239">
        <x:v>8000</x:v>
      </x:c>
      <x:c r="T239" t="s">
        <x:v>458</x:v>
      </x:c>
      <x:c r="U239">
        <x:v>40.08</x:v>
      </x:c>
      <x:c r="V239">
        <x:v>0.01</x:v>
      </x:c>
      <x:c r="W239">
        <x:v>323.95999999999998</x:v>
      </x:c>
    </x:row>
    <x:row r="240" spans="1:23">
      <x:c r="A240" t="s">
        <x:v>490</x:v>
      </x:c>
      <x:c r="B240" t="s">
        <x:v>698</x:v>
      </x:c>
      <x:c r="C240" t="s">
        <x:v>513</x:v>
      </x:c>
      <x:c r="D240" t="s">
        <x:v>514</x:v>
      </x:c>
      <x:c r="E240" t="s">
        <x:v>629</x:v>
      </x:c>
      <x:c r="F240" t="s">
        <x:v>504</x:v>
      </x:c>
      <x:c r="G240" t="s">
        <x:v>699</x:v>
      </x:c>
      <x:c r="H240" t="s">
        <x:v>528</x:v>
      </x:c>
      <x:c r="I240" t="s">
        <x:v>173</x:v>
      </x:c>
      <x:c r="J240">
        <x:v>140018187</x:v>
      </x:c>
      <x:c r="K240" t="s">
        <x:v>173</x:v>
      </x:c>
      <x:c r="L240" t="s">
        <x:v>143</x:v>
      </x:c>
      <x:c r="M240" t="s">
        <x:v>558</x:v>
      </x:c>
      <x:c r="N240" t="s">
        <x:v>630</x:v>
      </x:c>
      <x:c r="O240">
        <x:v>8000</x:v>
      </x:c>
      <x:c r="P240" t="s">
        <x:v>520</x:v>
      </x:c>
      <x:c r="Q240" t="s">
        <x:v>632</x:v>
      </x:c>
      <x:c r="R240" t="s">
        <x:v>522</x:v>
      </x:c>
      <x:c r="S240">
        <x:v>8000</x:v>
      </x:c>
      <x:c r="T240" t="s">
        <x:v>458</x:v>
      </x:c>
      <x:c r="U240">
        <x:v>40.08</x:v>
      </x:c>
      <x:c r="V240">
        <x:v>0.01</x:v>
      </x:c>
      <x:c r="W240">
        <x:v>323.95999999999998</x:v>
      </x:c>
    </x:row>
    <x:row r="241" spans="1:23">
      <x:c r="A241" t="s">
        <x:v>490</x:v>
      </x:c>
      <x:c r="B241" t="s">
        <x:v>698</x:v>
      </x:c>
      <x:c r="C241" t="s">
        <x:v>513</x:v>
      </x:c>
      <x:c r="D241" t="s">
        <x:v>514</x:v>
      </x:c>
      <x:c r="E241" t="s">
        <x:v>629</x:v>
      </x:c>
      <x:c r="F241" t="s">
        <x:v>504</x:v>
      </x:c>
      <x:c r="G241" t="s">
        <x:v>699</x:v>
      </x:c>
      <x:c r="H241" t="s">
        <x:v>528</x:v>
      </x:c>
      <x:c r="I241" t="s">
        <x:v>173</x:v>
      </x:c>
      <x:c r="J241">
        <x:v>140018226</x:v>
      </x:c>
      <x:c r="K241" t="s">
        <x:v>173</x:v>
      </x:c>
      <x:c r="L241" t="s">
        <x:v>143</x:v>
      </x:c>
      <x:c r="M241" t="s">
        <x:v>550</x:v>
      </x:c>
      <x:c r="N241" t="s">
        <x:v>630</x:v>
      </x:c>
      <x:c r="O241">
        <x:v>8000</x:v>
      </x:c>
      <x:c r="P241" t="s">
        <x:v>520</x:v>
      </x:c>
      <x:c r="Q241" t="s">
        <x:v>632</x:v>
      </x:c>
      <x:c r="R241" t="s">
        <x:v>522</x:v>
      </x:c>
      <x:c r="S241">
        <x:v>16000</x:v>
      </x:c>
      <x:c r="T241" t="s">
        <x:v>458</x:v>
      </x:c>
      <x:c r="U241">
        <x:v>80.16</x:v>
      </x:c>
      <x:c r="V241">
        <x:v>0.01</x:v>
      </x:c>
      <x:c r="W241">
        <x:v>647.91999999999996</x:v>
      </x:c>
    </x:row>
    <x:row r="242" spans="1:23">
      <x:c r="A242" t="s">
        <x:v>490</x:v>
      </x:c>
      <x:c r="B242" t="s">
        <x:v>698</x:v>
      </x:c>
      <x:c r="C242" t="s">
        <x:v>513</x:v>
      </x:c>
      <x:c r="D242" t="s">
        <x:v>514</x:v>
      </x:c>
      <x:c r="E242" t="s">
        <x:v>629</x:v>
      </x:c>
      <x:c r="F242" t="s">
        <x:v>504</x:v>
      </x:c>
      <x:c r="G242" t="s">
        <x:v>699</x:v>
      </x:c>
      <x:c r="H242" t="s">
        <x:v>528</x:v>
      </x:c>
      <x:c r="I242" t="s">
        <x:v>173</x:v>
      </x:c>
      <x:c r="J242">
        <x:v>140020067</x:v>
      </x:c>
      <x:c r="K242" t="s">
        <x:v>173</x:v>
      </x:c>
      <x:c r="L242" t="s">
        <x:v>143</x:v>
      </x:c>
      <x:c r="M242" t="s">
        <x:v>572</x:v>
      </x:c>
      <x:c r="N242" t="s">
        <x:v>630</x:v>
      </x:c>
      <x:c r="O242">
        <x:v>8000</x:v>
      </x:c>
      <x:c r="P242" t="s">
        <x:v>520</x:v>
      </x:c>
      <x:c r="Q242" t="s">
        <x:v>632</x:v>
      </x:c>
      <x:c r="R242" t="s">
        <x:v>522</x:v>
      </x:c>
      <x:c r="S242">
        <x:v>8000</x:v>
      </x:c>
      <x:c r="T242" t="s">
        <x:v>458</x:v>
      </x:c>
      <x:c r="U242">
        <x:v>40.08</x:v>
      </x:c>
      <x:c r="V242">
        <x:v>0.01</x:v>
      </x:c>
      <x:c r="W242">
        <x:v>323.95999999999998</x:v>
      </x:c>
    </x:row>
    <x:row r="243" spans="1:23">
      <x:c r="A243" t="s">
        <x:v>490</x:v>
      </x:c>
      <x:c r="B243" t="s">
        <x:v>698</x:v>
      </x:c>
      <x:c r="C243" t="s">
        <x:v>513</x:v>
      </x:c>
      <x:c r="D243" t="s">
        <x:v>514</x:v>
      </x:c>
      <x:c r="E243" t="s">
        <x:v>629</x:v>
      </x:c>
      <x:c r="F243" t="s">
        <x:v>504</x:v>
      </x:c>
      <x:c r="G243" t="s">
        <x:v>699</x:v>
      </x:c>
      <x:c r="H243" t="s">
        <x:v>528</x:v>
      </x:c>
      <x:c r="I243" t="s">
        <x:v>173</x:v>
      </x:c>
      <x:c r="J243">
        <x:v>140020066</x:v>
      </x:c>
      <x:c r="K243" t="s">
        <x:v>173</x:v>
      </x:c>
      <x:c r="L243" t="s">
        <x:v>143</x:v>
      </x:c>
      <x:c r="M243" t="s">
        <x:v>563</x:v>
      </x:c>
      <x:c r="N243" t="s">
        <x:v>630</x:v>
      </x:c>
      <x:c r="O243">
        <x:v>8000</x:v>
      </x:c>
      <x:c r="P243" t="s">
        <x:v>520</x:v>
      </x:c>
      <x:c r="Q243" t="s">
        <x:v>632</x:v>
      </x:c>
      <x:c r="R243" t="s">
        <x:v>522</x:v>
      </x:c>
      <x:c r="S243">
        <x:v>8000</x:v>
      </x:c>
      <x:c r="T243" t="s">
        <x:v>458</x:v>
      </x:c>
      <x:c r="U243">
        <x:v>40.08</x:v>
      </x:c>
      <x:c r="V243">
        <x:v>0.01</x:v>
      </x:c>
      <x:c r="W243">
        <x:v>323.95999999999998</x:v>
      </x:c>
    </x:row>
    <x:row r="244" spans="1:23">
      <x:c r="A244" t="s">
        <x:v>490</x:v>
      </x:c>
      <x:c r="B244" t="s">
        <x:v>698</x:v>
      </x:c>
      <x:c r="C244" t="s">
        <x:v>513</x:v>
      </x:c>
      <x:c r="D244" t="s">
        <x:v>514</x:v>
      </x:c>
      <x:c r="E244" t="s">
        <x:v>629</x:v>
      </x:c>
      <x:c r="F244" t="s">
        <x:v>504</x:v>
      </x:c>
      <x:c r="G244" t="s">
        <x:v>699</x:v>
      </x:c>
      <x:c r="H244" t="s">
        <x:v>528</x:v>
      </x:c>
      <x:c r="I244" t="s">
        <x:v>173</x:v>
      </x:c>
      <x:c r="J244">
        <x:v>140018186</x:v>
      </x:c>
      <x:c r="K244" t="s">
        <x:v>173</x:v>
      </x:c>
      <x:c r="L244" t="s">
        <x:v>143</x:v>
      </x:c>
      <x:c r="M244" t="s">
        <x:v>537</x:v>
      </x:c>
      <x:c r="N244" t="s">
        <x:v>630</x:v>
      </x:c>
      <x:c r="O244">
        <x:v>8000</x:v>
      </x:c>
      <x:c r="P244" t="s">
        <x:v>520</x:v>
      </x:c>
      <x:c r="Q244" t="s">
        <x:v>632</x:v>
      </x:c>
      <x:c r="R244" t="s">
        <x:v>522</x:v>
      </x:c>
      <x:c r="S244">
        <x:v>32000</x:v>
      </x:c>
      <x:c r="T244" t="s">
        <x:v>458</x:v>
      </x:c>
      <x:c r="U244">
        <x:v>160.32</x:v>
      </x:c>
      <x:c r="V244">
        <x:v>0.01</x:v>
      </x:c>
      <x:c r="W244">
        <x:v>1295.8499999999999</x:v>
      </x:c>
    </x:row>
    <x:row r="245" spans="1:23">
      <x:c r="A245" t="s">
        <x:v>490</x:v>
      </x:c>
      <x:c r="B245" t="s">
        <x:v>698</x:v>
      </x:c>
      <x:c r="C245" t="s">
        <x:v>513</x:v>
      </x:c>
      <x:c r="D245" t="s">
        <x:v>514</x:v>
      </x:c>
      <x:c r="E245" t="s">
        <x:v>629</x:v>
      </x:c>
      <x:c r="F245" t="s">
        <x:v>504</x:v>
      </x:c>
      <x:c r="G245" t="s">
        <x:v>699</x:v>
      </x:c>
      <x:c r="H245" t="s">
        <x:v>528</x:v>
      </x:c>
      <x:c r="I245" t="s">
        <x:v>173</x:v>
      </x:c>
      <x:c r="J245">
        <x:v>140020065</x:v>
      </x:c>
      <x:c r="K245" t="s">
        <x:v>173</x:v>
      </x:c>
      <x:c r="L245" t="s">
        <x:v>143</x:v>
      </x:c>
      <x:c r="M245" t="s">
        <x:v>533</x:v>
      </x:c>
      <x:c r="N245" t="s">
        <x:v>630</x:v>
      </x:c>
      <x:c r="O245">
        <x:v>8000</x:v>
      </x:c>
      <x:c r="P245" t="s">
        <x:v>520</x:v>
      </x:c>
      <x:c r="Q245" t="s">
        <x:v>632</x:v>
      </x:c>
      <x:c r="R245" t="s">
        <x:v>522</x:v>
      </x:c>
      <x:c r="S245">
        <x:v>8000</x:v>
      </x:c>
      <x:c r="T245" t="s">
        <x:v>458</x:v>
      </x:c>
      <x:c r="U245">
        <x:v>40.08</x:v>
      </x:c>
      <x:c r="V245">
        <x:v>0.01</x:v>
      </x:c>
      <x:c r="W245">
        <x:v>323.95999999999998</x:v>
      </x:c>
    </x:row>
    <x:row r="246" spans="1:23">
      <x:c r="A246" t="s">
        <x:v>490</x:v>
      </x:c>
      <x:c r="B246" t="s">
        <x:v>698</x:v>
      </x:c>
      <x:c r="C246" t="s">
        <x:v>513</x:v>
      </x:c>
      <x:c r="D246" t="s">
        <x:v>514</x:v>
      </x:c>
      <x:c r="E246" t="s">
        <x:v>629</x:v>
      </x:c>
      <x:c r="F246" t="s">
        <x:v>504</x:v>
      </x:c>
      <x:c r="G246" t="s">
        <x:v>699</x:v>
      </x:c>
      <x:c r="H246" t="s">
        <x:v>528</x:v>
      </x:c>
      <x:c r="I246" t="s">
        <x:v>173</x:v>
      </x:c>
      <x:c r="J246">
        <x:v>140018228</x:v>
      </x:c>
      <x:c r="K246" t="s">
        <x:v>173</x:v>
      </x:c>
      <x:c r="L246" t="s">
        <x:v>143</x:v>
      </x:c>
      <x:c r="M246" t="s">
        <x:v>560</x:v>
      </x:c>
      <x:c r="N246" t="s">
        <x:v>630</x:v>
      </x:c>
      <x:c r="O246">
        <x:v>8000</x:v>
      </x:c>
      <x:c r="P246" t="s">
        <x:v>520</x:v>
      </x:c>
      <x:c r="Q246" t="s">
        <x:v>632</x:v>
      </x:c>
      <x:c r="R246" t="s">
        <x:v>522</x:v>
      </x:c>
      <x:c r="S246">
        <x:v>16000</x:v>
      </x:c>
      <x:c r="T246" t="s">
        <x:v>458</x:v>
      </x:c>
      <x:c r="U246">
        <x:v>80.209999999999994</x:v>
      </x:c>
      <x:c r="V246">
        <x:v>0.01</x:v>
      </x:c>
      <x:c r="W246">
        <x:v>647.91999999999996</x:v>
      </x:c>
    </x:row>
    <x:row r="247" spans="1:23">
      <x:c r="A247" t="s">
        <x:v>490</x:v>
      </x:c>
      <x:c r="B247" t="s">
        <x:v>698</x:v>
      </x:c>
      <x:c r="C247" t="s">
        <x:v>513</x:v>
      </x:c>
      <x:c r="D247" t="s">
        <x:v>514</x:v>
      </x:c>
      <x:c r="E247" t="s">
        <x:v>629</x:v>
      </x:c>
      <x:c r="F247" t="s">
        <x:v>504</x:v>
      </x:c>
      <x:c r="G247" t="s">
        <x:v>699</x:v>
      </x:c>
      <x:c r="H247" t="s">
        <x:v>528</x:v>
      </x:c>
      <x:c r="I247" t="s">
        <x:v>173</x:v>
      </x:c>
      <x:c r="J247">
        <x:v>140020062</x:v>
      </x:c>
      <x:c r="K247" t="s">
        <x:v>173</x:v>
      </x:c>
      <x:c r="L247" t="s">
        <x:v>143</x:v>
      </x:c>
      <x:c r="M247" t="s">
        <x:v>575</x:v>
      </x:c>
      <x:c r="N247" t="s">
        <x:v>630</x:v>
      </x:c>
      <x:c r="O247">
        <x:v>8000</x:v>
      </x:c>
      <x:c r="P247" t="s">
        <x:v>520</x:v>
      </x:c>
      <x:c r="Q247" t="s">
        <x:v>632</x:v>
      </x:c>
      <x:c r="R247" t="s">
        <x:v>522</x:v>
      </x:c>
      <x:c r="S247">
        <x:v>8000</x:v>
      </x:c>
      <x:c r="T247" t="s">
        <x:v>458</x:v>
      </x:c>
      <x:c r="U247">
        <x:v>40.08</x:v>
      </x:c>
      <x:c r="V247">
        <x:v>0.01</x:v>
      </x:c>
      <x:c r="W247">
        <x:v>323.95999999999998</x:v>
      </x:c>
    </x:row>
    <x:row r="248" spans="1:23">
      <x:c r="A248" t="s">
        <x:v>490</x:v>
      </x:c>
      <x:c r="B248" t="s">
        <x:v>698</x:v>
      </x:c>
      <x:c r="C248" t="s">
        <x:v>513</x:v>
      </x:c>
      <x:c r="D248" t="s">
        <x:v>514</x:v>
      </x:c>
      <x:c r="E248" t="s">
        <x:v>629</x:v>
      </x:c>
      <x:c r="F248" t="s">
        <x:v>504</x:v>
      </x:c>
      <x:c r="G248" t="s">
        <x:v>699</x:v>
      </x:c>
      <x:c r="H248" t="s">
        <x:v>528</x:v>
      </x:c>
      <x:c r="I248" t="s">
        <x:v>173</x:v>
      </x:c>
      <x:c r="J248">
        <x:v>140015183</x:v>
      </x:c>
      <x:c r="K248" t="s">
        <x:v>173</x:v>
      </x:c>
      <x:c r="L248" t="s">
        <x:v>143</x:v>
      </x:c>
      <x:c r="M248" t="s">
        <x:v>518</x:v>
      </x:c>
      <x:c r="N248" t="s">
        <x:v>630</x:v>
      </x:c>
      <x:c r="O248">
        <x:v>8000</x:v>
      </x:c>
      <x:c r="P248" t="s">
        <x:v>520</x:v>
      </x:c>
      <x:c r="Q248" t="s">
        <x:v>632</x:v>
      </x:c>
      <x:c r="R248" t="s">
        <x:v>522</x:v>
      </x:c>
      <x:c r="S248">
        <x:v>71500</x:v>
      </x:c>
      <x:c r="T248" t="s">
        <x:v>458</x:v>
      </x:c>
      <x:c r="U248">
        <x:v>358.22</x:v>
      </x:c>
      <x:c r="V248">
        <x:v>0.01</x:v>
      </x:c>
      <x:c r="W248">
        <x:v>2895.41</x:v>
      </x:c>
    </x:row>
    <x:row r="249" spans="1:23">
      <x:c r="A249" t="s">
        <x:v>490</x:v>
      </x:c>
      <x:c r="B249" t="s">
        <x:v>698</x:v>
      </x:c>
      <x:c r="C249" t="s">
        <x:v>513</x:v>
      </x:c>
      <x:c r="D249" t="s">
        <x:v>514</x:v>
      </x:c>
      <x:c r="E249" t="s">
        <x:v>629</x:v>
      </x:c>
      <x:c r="F249" t="s">
        <x:v>504</x:v>
      </x:c>
      <x:c r="G249" t="s">
        <x:v>699</x:v>
      </x:c>
      <x:c r="H249" t="s">
        <x:v>528</x:v>
      </x:c>
      <x:c r="I249" t="s">
        <x:v>173</x:v>
      </x:c>
      <x:c r="J249">
        <x:v>140018222</x:v>
      </x:c>
      <x:c r="K249" t="s">
        <x:v>173</x:v>
      </x:c>
      <x:c r="L249" t="s">
        <x:v>141</x:v>
      </x:c>
      <x:c r="M249" t="s">
        <x:v>577</x:v>
      </x:c>
      <x:c r="N249" t="s">
        <x:v>630</x:v>
      </x:c>
      <x:c r="O249">
        <x:v>10000</x:v>
      </x:c>
      <x:c r="P249" t="s">
        <x:v>520</x:v>
      </x:c>
      <x:c r="Q249" t="s">
        <x:v>631</x:v>
      </x:c>
      <x:c r="R249" t="s">
        <x:v>522</x:v>
      </x:c>
      <x:c r="S249">
        <x:v>20000</x:v>
      </x:c>
      <x:c r="T249" t="s">
        <x:v>458</x:v>
      </x:c>
      <x:c r="U249">
        <x:v>66.2</x:v>
      </x:c>
      <x:c r="V249">
        <x:v>0.01</x:v>
      </x:c>
      <x:c r="W249">
        <x:v>715.42</x:v>
      </x:c>
    </x:row>
    <x:row r="250" spans="1:23">
      <x:c r="A250" t="s">
        <x:v>490</x:v>
      </x:c>
      <x:c r="B250" t="s">
        <x:v>698</x:v>
      </x:c>
      <x:c r="C250" t="s">
        <x:v>513</x:v>
      </x:c>
      <x:c r="D250" t="s">
        <x:v>514</x:v>
      </x:c>
      <x:c r="E250" t="s">
        <x:v>629</x:v>
      </x:c>
      <x:c r="F250" t="s">
        <x:v>504</x:v>
      </x:c>
      <x:c r="G250" t="s">
        <x:v>699</x:v>
      </x:c>
      <x:c r="H250" t="s">
        <x:v>528</x:v>
      </x:c>
      <x:c r="I250" t="s">
        <x:v>173</x:v>
      </x:c>
      <x:c r="J250">
        <x:v>140015173</x:v>
      </x:c>
      <x:c r="K250" t="s">
        <x:v>173</x:v>
      </x:c>
      <x:c r="L250" t="s">
        <x:v>141</x:v>
      </x:c>
      <x:c r="M250" t="s">
        <x:v>518</x:v>
      </x:c>
      <x:c r="N250" t="s">
        <x:v>630</x:v>
      </x:c>
      <x:c r="O250">
        <x:v>10000</x:v>
      </x:c>
      <x:c r="P250" t="s">
        <x:v>520</x:v>
      </x:c>
      <x:c r="Q250" t="s">
        <x:v>631</x:v>
      </x:c>
      <x:c r="R250" t="s">
        <x:v>522</x:v>
      </x:c>
      <x:c r="S250">
        <x:v>130000</x:v>
      </x:c>
      <x:c r="T250" t="s">
        <x:v>458</x:v>
      </x:c>
      <x:c r="U250">
        <x:v>430.3</x:v>
      </x:c>
      <x:c r="V250">
        <x:v>0.01</x:v>
      </x:c>
      <x:c r="W250">
        <x:v>4650.2</x:v>
      </x:c>
    </x:row>
    <x:row r="251" spans="1:23">
      <x:c r="A251" t="s">
        <x:v>490</x:v>
      </x:c>
      <x:c r="B251" t="s">
        <x:v>698</x:v>
      </x:c>
      <x:c r="C251" t="s">
        <x:v>513</x:v>
      </x:c>
      <x:c r="D251" t="s">
        <x:v>514</x:v>
      </x:c>
      <x:c r="E251" t="s">
        <x:v>629</x:v>
      </x:c>
      <x:c r="F251" t="s">
        <x:v>504</x:v>
      </x:c>
      <x:c r="G251" t="s">
        <x:v>699</x:v>
      </x:c>
      <x:c r="H251" t="s">
        <x:v>528</x:v>
      </x:c>
      <x:c r="I251" t="s">
        <x:v>173</x:v>
      </x:c>
      <x:c r="J251">
        <x:v>140018219</x:v>
      </x:c>
      <x:c r="K251" t="s">
        <x:v>173</x:v>
      </x:c>
      <x:c r="L251" t="s">
        <x:v>141</x:v>
      </x:c>
      <x:c r="M251" t="s">
        <x:v>591</x:v>
      </x:c>
      <x:c r="N251" t="s">
        <x:v>630</x:v>
      </x:c>
      <x:c r="O251">
        <x:v>10000</x:v>
      </x:c>
      <x:c r="P251" t="s">
        <x:v>520</x:v>
      </x:c>
      <x:c r="Q251" t="s">
        <x:v>631</x:v>
      </x:c>
      <x:c r="R251" t="s">
        <x:v>522</x:v>
      </x:c>
      <x:c r="S251">
        <x:v>20000</x:v>
      </x:c>
      <x:c r="T251" t="s">
        <x:v>458</x:v>
      </x:c>
      <x:c r="U251">
        <x:v>66.2</x:v>
      </x:c>
      <x:c r="V251">
        <x:v>0.01</x:v>
      </x:c>
      <x:c r="W251">
        <x:v>715.42</x:v>
      </x:c>
    </x:row>
    <x:row r="252" spans="1:23">
      <x:c r="A252" t="s">
        <x:v>490</x:v>
      </x:c>
      <x:c r="B252" t="s">
        <x:v>698</x:v>
      </x:c>
      <x:c r="C252" t="s">
        <x:v>513</x:v>
      </x:c>
      <x:c r="D252" t="s">
        <x:v>514</x:v>
      </x:c>
      <x:c r="E252" t="s">
        <x:v>629</x:v>
      </x:c>
      <x:c r="F252" t="s">
        <x:v>504</x:v>
      </x:c>
      <x:c r="G252" t="s">
        <x:v>699</x:v>
      </x:c>
      <x:c r="H252" t="s">
        <x:v>528</x:v>
      </x:c>
      <x:c r="I252" t="s">
        <x:v>173</x:v>
      </x:c>
      <x:c r="J252">
        <x:v>140018212</x:v>
      </x:c>
      <x:c r="K252" t="s">
        <x:v>173</x:v>
      </x:c>
      <x:c r="L252" t="s">
        <x:v>141</x:v>
      </x:c>
      <x:c r="M252" t="s">
        <x:v>542</x:v>
      </x:c>
      <x:c r="N252" t="s">
        <x:v>630</x:v>
      </x:c>
      <x:c r="O252">
        <x:v>10000</x:v>
      </x:c>
      <x:c r="P252" t="s">
        <x:v>520</x:v>
      </x:c>
      <x:c r="Q252" t="s">
        <x:v>631</x:v>
      </x:c>
      <x:c r="R252" t="s">
        <x:v>522</x:v>
      </x:c>
      <x:c r="S252">
        <x:v>10000</x:v>
      </x:c>
      <x:c r="T252" t="s">
        <x:v>458</x:v>
      </x:c>
      <x:c r="U252">
        <x:v>33.1</x:v>
      </x:c>
      <x:c r="V252">
        <x:v>0.01</x:v>
      </x:c>
      <x:c r="W252">
        <x:v>357.71</x:v>
      </x:c>
    </x:row>
    <x:row r="253" spans="1:23">
      <x:c r="A253" t="s">
        <x:v>490</x:v>
      </x:c>
      <x:c r="B253" t="s">
        <x:v>698</x:v>
      </x:c>
      <x:c r="C253" t="s">
        <x:v>513</x:v>
      </x:c>
      <x:c r="D253" t="s">
        <x:v>514</x:v>
      </x:c>
      <x:c r="E253" t="s">
        <x:v>629</x:v>
      </x:c>
      <x:c r="F253" t="s">
        <x:v>504</x:v>
      </x:c>
      <x:c r="G253" t="s">
        <x:v>699</x:v>
      </x:c>
      <x:c r="H253" t="s">
        <x:v>528</x:v>
      </x:c>
      <x:c r="I253" t="s">
        <x:v>173</x:v>
      </x:c>
      <x:c r="J253">
        <x:v>140015182</x:v>
      </x:c>
      <x:c r="K253" t="s">
        <x:v>173</x:v>
      </x:c>
      <x:c r="L253" t="s">
        <x:v>141</x:v>
      </x:c>
      <x:c r="M253" t="s">
        <x:v>526</x:v>
      </x:c>
      <x:c r="N253" t="s">
        <x:v>630</x:v>
      </x:c>
      <x:c r="O253">
        <x:v>10000</x:v>
      </x:c>
      <x:c r="P253" t="s">
        <x:v>520</x:v>
      </x:c>
      <x:c r="Q253" t="s">
        <x:v>631</x:v>
      </x:c>
      <x:c r="R253" t="s">
        <x:v>522</x:v>
      </x:c>
      <x:c r="S253">
        <x:v>50000</x:v>
      </x:c>
      <x:c r="T253" t="s">
        <x:v>458</x:v>
      </x:c>
      <x:c r="U253">
        <x:v>165.5</x:v>
      </x:c>
      <x:c r="V253">
        <x:v>0.01</x:v>
      </x:c>
      <x:c r="W253">
        <x:v>1788.54</x:v>
      </x:c>
    </x:row>
    <x:row r="254" spans="1:23">
      <x:c r="A254" t="s">
        <x:v>490</x:v>
      </x:c>
      <x:c r="B254" t="s">
        <x:v>698</x:v>
      </x:c>
      <x:c r="C254" t="s">
        <x:v>513</x:v>
      </x:c>
      <x:c r="D254" t="s">
        <x:v>514</x:v>
      </x:c>
      <x:c r="E254" t="s">
        <x:v>629</x:v>
      </x:c>
      <x:c r="F254" t="s">
        <x:v>504</x:v>
      </x:c>
      <x:c r="G254" t="s">
        <x:v>699</x:v>
      </x:c>
      <x:c r="H254" t="s">
        <x:v>528</x:v>
      </x:c>
      <x:c r="I254" t="s">
        <x:v>173</x:v>
      </x:c>
      <x:c r="J254">
        <x:v>140018220</x:v>
      </x:c>
      <x:c r="K254" t="s">
        <x:v>173</x:v>
      </x:c>
      <x:c r="L254" t="s">
        <x:v>141</x:v>
      </x:c>
      <x:c r="M254" t="s">
        <x:v>574</x:v>
      </x:c>
      <x:c r="N254" t="s">
        <x:v>630</x:v>
      </x:c>
      <x:c r="O254">
        <x:v>10000</x:v>
      </x:c>
      <x:c r="P254" t="s">
        <x:v>520</x:v>
      </x:c>
      <x:c r="Q254" t="s">
        <x:v>631</x:v>
      </x:c>
      <x:c r="R254" t="s">
        <x:v>522</x:v>
      </x:c>
      <x:c r="S254">
        <x:v>10000</x:v>
      </x:c>
      <x:c r="T254" t="s">
        <x:v>458</x:v>
      </x:c>
      <x:c r="U254">
        <x:v>33.1</x:v>
      </x:c>
      <x:c r="V254">
        <x:v>0.01</x:v>
      </x:c>
      <x:c r="W254">
        <x:v>357.71</x:v>
      </x:c>
    </x:row>
    <x:row r="255" spans="1:23">
      <x:c r="A255" t="s">
        <x:v>490</x:v>
      </x:c>
      <x:c r="B255" t="s">
        <x:v>698</x:v>
      </x:c>
      <x:c r="C255" t="s">
        <x:v>513</x:v>
      </x:c>
      <x:c r="D255" t="s">
        <x:v>514</x:v>
      </x:c>
      <x:c r="E255" t="s">
        <x:v>629</x:v>
      </x:c>
      <x:c r="F255" t="s">
        <x:v>504</x:v>
      </x:c>
      <x:c r="G255" t="s">
        <x:v>699</x:v>
      </x:c>
      <x:c r="H255" t="s">
        <x:v>528</x:v>
      </x:c>
      <x:c r="I255" t="s">
        <x:v>173</x:v>
      </x:c>
      <x:c r="J255">
        <x:v>140018213</x:v>
      </x:c>
      <x:c r="K255" t="s">
        <x:v>173</x:v>
      </x:c>
      <x:c r="L255" t="s">
        <x:v>141</x:v>
      </x:c>
      <x:c r="M255" t="s">
        <x:v>570</x:v>
      </x:c>
      <x:c r="N255" t="s">
        <x:v>630</x:v>
      </x:c>
      <x:c r="O255">
        <x:v>10000</x:v>
      </x:c>
      <x:c r="P255" t="s">
        <x:v>520</x:v>
      </x:c>
      <x:c r="Q255" t="s">
        <x:v>631</x:v>
      </x:c>
      <x:c r="R255" t="s">
        <x:v>522</x:v>
      </x:c>
      <x:c r="S255">
        <x:v>10000</x:v>
      </x:c>
      <x:c r="T255" t="s">
        <x:v>458</x:v>
      </x:c>
      <x:c r="U255">
        <x:v>33.1</x:v>
      </x:c>
      <x:c r="V255">
        <x:v>0.01</x:v>
      </x:c>
      <x:c r="W255">
        <x:v>357.71</x:v>
      </x:c>
    </x:row>
    <x:row r="256" spans="1:23">
      <x:c r="A256" t="s">
        <x:v>490</x:v>
      </x:c>
      <x:c r="B256" t="s">
        <x:v>698</x:v>
      </x:c>
      <x:c r="C256" t="s">
        <x:v>513</x:v>
      </x:c>
      <x:c r="D256" t="s">
        <x:v>514</x:v>
      </x:c>
      <x:c r="E256" t="s">
        <x:v>629</x:v>
      </x:c>
      <x:c r="F256" t="s">
        <x:v>504</x:v>
      </x:c>
      <x:c r="G256" t="s">
        <x:v>699</x:v>
      </x:c>
      <x:c r="H256" t="s">
        <x:v>528</x:v>
      </x:c>
      <x:c r="I256" t="s">
        <x:v>173</x:v>
      </x:c>
      <x:c r="J256">
        <x:v>140015181</x:v>
      </x:c>
      <x:c r="K256" t="s">
        <x:v>173</x:v>
      </x:c>
      <x:c r="L256" t="s">
        <x:v>141</x:v>
      </x:c>
      <x:c r="M256" t="s">
        <x:v>525</x:v>
      </x:c>
      <x:c r="N256" t="s">
        <x:v>630</x:v>
      </x:c>
      <x:c r="O256">
        <x:v>10000</x:v>
      </x:c>
      <x:c r="P256" t="s">
        <x:v>520</x:v>
      </x:c>
      <x:c r="Q256" t="s">
        <x:v>631</x:v>
      </x:c>
      <x:c r="R256" t="s">
        <x:v>522</x:v>
      </x:c>
      <x:c r="S256">
        <x:v>70000</x:v>
      </x:c>
      <x:c r="T256" t="s">
        <x:v>458</x:v>
      </x:c>
      <x:c r="U256">
        <x:v>231.7</x:v>
      </x:c>
      <x:c r="V256">
        <x:v>0.01</x:v>
      </x:c>
      <x:c r="W256">
        <x:v>2503.9499999999998</x:v>
      </x:c>
    </x:row>
    <x:row r="257" spans="1:23">
      <x:c r="A257" t="s">
        <x:v>490</x:v>
      </x:c>
      <x:c r="B257" t="s">
        <x:v>698</x:v>
      </x:c>
      <x:c r="C257" t="s">
        <x:v>513</x:v>
      </x:c>
      <x:c r="D257" t="s">
        <x:v>514</x:v>
      </x:c>
      <x:c r="E257" t="s">
        <x:v>629</x:v>
      </x:c>
      <x:c r="F257" t="s">
        <x:v>504</x:v>
      </x:c>
      <x:c r="G257" t="s">
        <x:v>699</x:v>
      </x:c>
      <x:c r="H257" t="s">
        <x:v>528</x:v>
      </x:c>
      <x:c r="I257" t="s">
        <x:v>173</x:v>
      </x:c>
      <x:c r="J257">
        <x:v>140018221</x:v>
      </x:c>
      <x:c r="K257" t="s">
        <x:v>173</x:v>
      </x:c>
      <x:c r="L257" t="s">
        <x:v>141</x:v>
      </x:c>
      <x:c r="M257" t="s">
        <x:v>553</x:v>
      </x:c>
      <x:c r="N257" t="s">
        <x:v>630</x:v>
      </x:c>
      <x:c r="O257">
        <x:v>10000</x:v>
      </x:c>
      <x:c r="P257" t="s">
        <x:v>520</x:v>
      </x:c>
      <x:c r="Q257" t="s">
        <x:v>631</x:v>
      </x:c>
      <x:c r="R257" t="s">
        <x:v>522</x:v>
      </x:c>
      <x:c r="S257">
        <x:v>30000</x:v>
      </x:c>
      <x:c r="T257" t="s">
        <x:v>458</x:v>
      </x:c>
      <x:c r="U257">
        <x:v>99.3</x:v>
      </x:c>
      <x:c r="V257">
        <x:v>0.01</x:v>
      </x:c>
      <x:c r="W257">
        <x:v>1073.1199999999999</x:v>
      </x:c>
    </x:row>
    <x:row r="258" spans="1:23">
      <x:c r="A258" t="s">
        <x:v>490</x:v>
      </x:c>
      <x:c r="B258" t="s">
        <x:v>698</x:v>
      </x:c>
      <x:c r="C258" t="s">
        <x:v>513</x:v>
      </x:c>
      <x:c r="D258" t="s">
        <x:v>514</x:v>
      </x:c>
      <x:c r="E258" t="s">
        <x:v>629</x:v>
      </x:c>
      <x:c r="F258" t="s">
        <x:v>504</x:v>
      </x:c>
      <x:c r="G258" t="s">
        <x:v>699</x:v>
      </x:c>
      <x:c r="H258" t="s">
        <x:v>528</x:v>
      </x:c>
      <x:c r="I258" t="s">
        <x:v>173</x:v>
      </x:c>
      <x:c r="J258">
        <x:v>140018250</x:v>
      </x:c>
      <x:c r="K258" t="s">
        <x:v>173</x:v>
      </x:c>
      <x:c r="L258" t="s">
        <x:v>141</x:v>
      </x:c>
      <x:c r="M258" t="s">
        <x:v>558</x:v>
      </x:c>
      <x:c r="N258" t="s">
        <x:v>630</x:v>
      </x:c>
      <x:c r="O258">
        <x:v>10000</x:v>
      </x:c>
      <x:c r="P258" t="s">
        <x:v>520</x:v>
      </x:c>
      <x:c r="Q258" t="s">
        <x:v>631</x:v>
      </x:c>
      <x:c r="R258" t="s">
        <x:v>522</x:v>
      </x:c>
      <x:c r="S258">
        <x:v>20000</x:v>
      </x:c>
      <x:c r="T258" t="s">
        <x:v>458</x:v>
      </x:c>
      <x:c r="U258">
        <x:v>66.2</x:v>
      </x:c>
      <x:c r="V258">
        <x:v>0.01</x:v>
      </x:c>
      <x:c r="W258">
        <x:v>715.42</x:v>
      </x:c>
    </x:row>
    <x:row r="259" spans="1:23">
      <x:c r="A259" t="s">
        <x:v>490</x:v>
      </x:c>
      <x:c r="B259" t="s">
        <x:v>698</x:v>
      </x:c>
      <x:c r="C259" t="s">
        <x:v>513</x:v>
      </x:c>
      <x:c r="D259" t="s">
        <x:v>514</x:v>
      </x:c>
      <x:c r="E259" t="s">
        <x:v>629</x:v>
      </x:c>
      <x:c r="F259" t="s">
        <x:v>504</x:v>
      </x:c>
      <x:c r="G259" t="s">
        <x:v>699</x:v>
      </x:c>
      <x:c r="H259" t="s">
        <x:v>528</x:v>
      </x:c>
      <x:c r="I259" t="s">
        <x:v>173</x:v>
      </x:c>
      <x:c r="J259">
        <x:v>140015180</x:v>
      </x:c>
      <x:c r="K259" t="s">
        <x:v>173</x:v>
      </x:c>
      <x:c r="L259" t="s">
        <x:v>141</x:v>
      </x:c>
      <x:c r="M259" t="s">
        <x:v>524</x:v>
      </x:c>
      <x:c r="N259" t="s">
        <x:v>630</x:v>
      </x:c>
      <x:c r="O259">
        <x:v>10000</x:v>
      </x:c>
      <x:c r="P259" t="s">
        <x:v>520</x:v>
      </x:c>
      <x:c r="Q259" t="s">
        <x:v>631</x:v>
      </x:c>
      <x:c r="R259" t="s">
        <x:v>522</x:v>
      </x:c>
      <x:c r="S259">
        <x:v>60000</x:v>
      </x:c>
      <x:c r="T259" t="s">
        <x:v>458</x:v>
      </x:c>
      <x:c r="U259">
        <x:v>198.6</x:v>
      </x:c>
      <x:c r="V259">
        <x:v>0.01</x:v>
      </x:c>
      <x:c r="W259">
        <x:v>2146.25</x:v>
      </x:c>
    </x:row>
    <x:row r="260" spans="1:23">
      <x:c r="A260" t="s">
        <x:v>490</x:v>
      </x:c>
      <x:c r="B260" t="s">
        <x:v>698</x:v>
      </x:c>
      <x:c r="C260" t="s">
        <x:v>513</x:v>
      </x:c>
      <x:c r="D260" t="s">
        <x:v>514</x:v>
      </x:c>
      <x:c r="E260" t="s">
        <x:v>629</x:v>
      </x:c>
      <x:c r="F260" t="s">
        <x:v>504</x:v>
      </x:c>
      <x:c r="G260" t="s">
        <x:v>699</x:v>
      </x:c>
      <x:c r="H260" t="s">
        <x:v>528</x:v>
      </x:c>
      <x:c r="I260" t="s">
        <x:v>173</x:v>
      </x:c>
      <x:c r="J260">
        <x:v>140018215</x:v>
      </x:c>
      <x:c r="K260" t="s">
        <x:v>173</x:v>
      </x:c>
      <x:c r="L260" t="s">
        <x:v>141</x:v>
      </x:c>
      <x:c r="M260" t="s">
        <x:v>608</x:v>
      </x:c>
      <x:c r="N260" t="s">
        <x:v>630</x:v>
      </x:c>
      <x:c r="O260">
        <x:v>10000</x:v>
      </x:c>
      <x:c r="P260" t="s">
        <x:v>520</x:v>
      </x:c>
      <x:c r="Q260" t="s">
        <x:v>13</x:v>
      </x:c>
      <x:c r="R260" t="s">
        <x:v>522</x:v>
      </x:c>
      <x:c r="S260">
        <x:v>20000</x:v>
      </x:c>
      <x:c r="T260" t="s">
        <x:v>458</x:v>
      </x:c>
      <x:c r="U260">
        <x:v>66.2</x:v>
      </x:c>
      <x:c r="V260">
        <x:v>0.01</x:v>
      </x:c>
      <x:c r="W260">
        <x:v>715.42</x:v>
      </x:c>
    </x:row>
    <x:row r="261" spans="1:23">
      <x:c r="A261" t="s">
        <x:v>490</x:v>
      </x:c>
      <x:c r="B261" t="s">
        <x:v>698</x:v>
      </x:c>
      <x:c r="C261" t="s">
        <x:v>513</x:v>
      </x:c>
      <x:c r="D261" t="s">
        <x:v>514</x:v>
      </x:c>
      <x:c r="E261" t="s">
        <x:v>629</x:v>
      </x:c>
      <x:c r="F261" t="s">
        <x:v>504</x:v>
      </x:c>
      <x:c r="G261" t="s">
        <x:v>699</x:v>
      </x:c>
      <x:c r="H261" t="s">
        <x:v>528</x:v>
      </x:c>
      <x:c r="I261" t="s">
        <x:v>173</x:v>
      </x:c>
      <x:c r="J261">
        <x:v>140018216</x:v>
      </x:c>
      <x:c r="K261" t="s">
        <x:v>173</x:v>
      </x:c>
      <x:c r="L261" t="s">
        <x:v>141</x:v>
      </x:c>
      <x:c r="M261" t="s">
        <x:v>569</x:v>
      </x:c>
      <x:c r="N261" t="s">
        <x:v>630</x:v>
      </x:c>
      <x:c r="O261">
        <x:v>10000</x:v>
      </x:c>
      <x:c r="P261" t="s">
        <x:v>520</x:v>
      </x:c>
      <x:c r="Q261" t="s">
        <x:v>631</x:v>
      </x:c>
      <x:c r="R261" t="s">
        <x:v>522</x:v>
      </x:c>
      <x:c r="S261">
        <x:v>10000</x:v>
      </x:c>
      <x:c r="T261" t="s">
        <x:v>458</x:v>
      </x:c>
      <x:c r="U261">
        <x:v>33.1</x:v>
      </x:c>
      <x:c r="V261">
        <x:v>0.01</x:v>
      </x:c>
      <x:c r="W261">
        <x:v>357.71</x:v>
      </x:c>
    </x:row>
    <x:row r="262" spans="1:23">
      <x:c r="A262" t="s">
        <x:v>490</x:v>
      </x:c>
      <x:c r="B262" t="s">
        <x:v>698</x:v>
      </x:c>
      <x:c r="C262" t="s">
        <x:v>513</x:v>
      </x:c>
      <x:c r="D262" t="s">
        <x:v>514</x:v>
      </x:c>
      <x:c r="E262" t="s">
        <x:v>629</x:v>
      </x:c>
      <x:c r="F262" t="s">
        <x:v>504</x:v>
      </x:c>
      <x:c r="G262" t="s">
        <x:v>699</x:v>
      </x:c>
      <x:c r="H262" t="s">
        <x:v>528</x:v>
      </x:c>
      <x:c r="I262" t="s">
        <x:v>173</x:v>
      </x:c>
      <x:c r="J262">
        <x:v>140018251</x:v>
      </x:c>
      <x:c r="K262" t="s">
        <x:v>173</x:v>
      </x:c>
      <x:c r="L262" t="s">
        <x:v>141</x:v>
      </x:c>
      <x:c r="M262" t="s">
        <x:v>568</x:v>
      </x:c>
      <x:c r="N262" t="s">
        <x:v>630</x:v>
      </x:c>
      <x:c r="O262">
        <x:v>10000</x:v>
      </x:c>
      <x:c r="P262" t="s">
        <x:v>520</x:v>
      </x:c>
      <x:c r="Q262" t="s">
        <x:v>631</x:v>
      </x:c>
      <x:c r="R262" t="s">
        <x:v>522</x:v>
      </x:c>
      <x:c r="S262">
        <x:v>10000</x:v>
      </x:c>
      <x:c r="T262" t="s">
        <x:v>458</x:v>
      </x:c>
      <x:c r="U262">
        <x:v>33.1</x:v>
      </x:c>
      <x:c r="V262">
        <x:v>0.01</x:v>
      </x:c>
      <x:c r="W262">
        <x:v>357.71</x:v>
      </x:c>
    </x:row>
    <x:row r="263" spans="1:23">
      <x:c r="A263" t="s">
        <x:v>490</x:v>
      </x:c>
      <x:c r="B263" t="s">
        <x:v>698</x:v>
      </x:c>
      <x:c r="C263" t="s">
        <x:v>513</x:v>
      </x:c>
      <x:c r="D263" t="s">
        <x:v>514</x:v>
      </x:c>
      <x:c r="E263" t="s">
        <x:v>629</x:v>
      </x:c>
      <x:c r="F263" t="s">
        <x:v>504</x:v>
      </x:c>
      <x:c r="G263" t="s">
        <x:v>699</x:v>
      </x:c>
      <x:c r="H263" t="s">
        <x:v>528</x:v>
      </x:c>
      <x:c r="I263" t="s">
        <x:v>173</x:v>
      </x:c>
      <x:c r="J263">
        <x:v>140015179</x:v>
      </x:c>
      <x:c r="K263" t="s">
        <x:v>173</x:v>
      </x:c>
      <x:c r="L263" t="s">
        <x:v>141</x:v>
      </x:c>
      <x:c r="M263" t="s">
        <x:v>550</x:v>
      </x:c>
      <x:c r="N263" t="s">
        <x:v>630</x:v>
      </x:c>
      <x:c r="O263">
        <x:v>10000</x:v>
      </x:c>
      <x:c r="P263" t="s">
        <x:v>520</x:v>
      </x:c>
      <x:c r="Q263" t="s">
        <x:v>631</x:v>
      </x:c>
      <x:c r="R263" t="s">
        <x:v>522</x:v>
      </x:c>
      <x:c r="S263">
        <x:v>90000</x:v>
      </x:c>
      <x:c r="T263" t="s">
        <x:v>458</x:v>
      </x:c>
      <x:c r="U263">
        <x:v>297.89999999999998</x:v>
      </x:c>
      <x:c r="V263">
        <x:v>0.01</x:v>
      </x:c>
      <x:c r="W263">
        <x:v>3219.37</x:v>
      </x:c>
    </x:row>
    <x:row r="264" spans="1:23">
      <x:c r="A264" t="s">
        <x:v>490</x:v>
      </x:c>
      <x:c r="B264" t="s">
        <x:v>698</x:v>
      </x:c>
      <x:c r="C264" t="s">
        <x:v>513</x:v>
      </x:c>
      <x:c r="D264" t="s">
        <x:v>514</x:v>
      </x:c>
      <x:c r="E264" t="s">
        <x:v>629</x:v>
      </x:c>
      <x:c r="F264" t="s">
        <x:v>504</x:v>
      </x:c>
      <x:c r="G264" t="s">
        <x:v>699</x:v>
      </x:c>
      <x:c r="H264" t="s">
        <x:v>528</x:v>
      </x:c>
      <x:c r="I264" t="s">
        <x:v>173</x:v>
      </x:c>
      <x:c r="J264">
        <x:v>140018211</x:v>
      </x:c>
      <x:c r="K264" t="s">
        <x:v>173</x:v>
      </x:c>
      <x:c r="L264" t="s">
        <x:v>141</x:v>
      </x:c>
      <x:c r="M264" t="s">
        <x:v>572</x:v>
      </x:c>
      <x:c r="N264" t="s">
        <x:v>630</x:v>
      </x:c>
      <x:c r="O264">
        <x:v>10000</x:v>
      </x:c>
      <x:c r="P264" t="s">
        <x:v>520</x:v>
      </x:c>
      <x:c r="Q264" t="s">
        <x:v>631</x:v>
      </x:c>
      <x:c r="R264" t="s">
        <x:v>522</x:v>
      </x:c>
      <x:c r="S264">
        <x:v>10000</x:v>
      </x:c>
      <x:c r="T264" t="s">
        <x:v>458</x:v>
      </x:c>
      <x:c r="U264">
        <x:v>33.1</x:v>
      </x:c>
      <x:c r="V264">
        <x:v>0.01</x:v>
      </x:c>
      <x:c r="W264">
        <x:v>357.71</x:v>
      </x:c>
    </x:row>
    <x:row r="265" spans="1:23">
      <x:c r="A265" t="s">
        <x:v>490</x:v>
      </x:c>
      <x:c r="B265" t="s">
        <x:v>698</x:v>
      </x:c>
      <x:c r="C265" t="s">
        <x:v>513</x:v>
      </x:c>
      <x:c r="D265" t="s">
        <x:v>514</x:v>
      </x:c>
      <x:c r="E265" t="s">
        <x:v>629</x:v>
      </x:c>
      <x:c r="F265" t="s">
        <x:v>504</x:v>
      </x:c>
      <x:c r="G265" t="s">
        <x:v>699</x:v>
      </x:c>
      <x:c r="H265" t="s">
        <x:v>528</x:v>
      </x:c>
      <x:c r="I265" t="s">
        <x:v>173</x:v>
      </x:c>
      <x:c r="J265">
        <x:v>140015178</x:v>
      </x:c>
      <x:c r="K265" t="s">
        <x:v>173</x:v>
      </x:c>
      <x:c r="L265" t="s">
        <x:v>141</x:v>
      </x:c>
      <x:c r="M265" t="s">
        <x:v>537</x:v>
      </x:c>
      <x:c r="N265" t="s">
        <x:v>630</x:v>
      </x:c>
      <x:c r="O265">
        <x:v>10000</x:v>
      </x:c>
      <x:c r="P265" t="s">
        <x:v>520</x:v>
      </x:c>
      <x:c r="Q265" t="s">
        <x:v>631</x:v>
      </x:c>
      <x:c r="R265" t="s">
        <x:v>522</x:v>
      </x:c>
      <x:c r="S265">
        <x:v>80000</x:v>
      </x:c>
      <x:c r="T265" t="s">
        <x:v>458</x:v>
      </x:c>
      <x:c r="U265">
        <x:v>264.8</x:v>
      </x:c>
      <x:c r="V265">
        <x:v>0.01</x:v>
      </x:c>
      <x:c r="W265">
        <x:v>2861.66</x:v>
      </x:c>
    </x:row>
    <x:row r="266" spans="1:23">
      <x:c r="A266" t="s">
        <x:v>490</x:v>
      </x:c>
      <x:c r="B266" t="s">
        <x:v>698</x:v>
      </x:c>
      <x:c r="C266" t="s">
        <x:v>513</x:v>
      </x:c>
      <x:c r="D266" t="s">
        <x:v>514</x:v>
      </x:c>
      <x:c r="E266" t="s">
        <x:v>629</x:v>
      </x:c>
      <x:c r="F266" t="s">
        <x:v>504</x:v>
      </x:c>
      <x:c r="G266" t="s">
        <x:v>699</x:v>
      </x:c>
      <x:c r="H266" t="s">
        <x:v>528</x:v>
      </x:c>
      <x:c r="I266" t="s">
        <x:v>173</x:v>
      </x:c>
      <x:c r="J266">
        <x:v>140018214</x:v>
      </x:c>
      <x:c r="K266" t="s">
        <x:v>173</x:v>
      </x:c>
      <x:c r="L266" t="s">
        <x:v>141</x:v>
      </x:c>
      <x:c r="M266" t="s">
        <x:v>573</x:v>
      </x:c>
      <x:c r="N266" t="s">
        <x:v>630</x:v>
      </x:c>
      <x:c r="O266">
        <x:v>10000</x:v>
      </x:c>
      <x:c r="P266" t="s">
        <x:v>520</x:v>
      </x:c>
      <x:c r="Q266" t="s">
        <x:v>631</x:v>
      </x:c>
      <x:c r="R266" t="s">
        <x:v>522</x:v>
      </x:c>
      <x:c r="S266">
        <x:v>20000</x:v>
      </x:c>
      <x:c r="T266" t="s">
        <x:v>458</x:v>
      </x:c>
      <x:c r="U266">
        <x:v>66.2</x:v>
      </x:c>
      <x:c r="V266">
        <x:v>0.01</x:v>
      </x:c>
      <x:c r="W266">
        <x:v>715.42</x:v>
      </x:c>
    </x:row>
    <x:row r="267" spans="1:23">
      <x:c r="A267" t="s">
        <x:v>490</x:v>
      </x:c>
      <x:c r="B267" t="s">
        <x:v>698</x:v>
      </x:c>
      <x:c r="C267" t="s">
        <x:v>513</x:v>
      </x:c>
      <x:c r="D267" t="s">
        <x:v>514</x:v>
      </x:c>
      <x:c r="E267" t="s">
        <x:v>629</x:v>
      </x:c>
      <x:c r="F267" t="s">
        <x:v>504</x:v>
      </x:c>
      <x:c r="G267" t="s">
        <x:v>699</x:v>
      </x:c>
      <x:c r="H267" t="s">
        <x:v>528</x:v>
      </x:c>
      <x:c r="I267" t="s">
        <x:v>173</x:v>
      </x:c>
      <x:c r="J267">
        <x:v>140015177</x:v>
      </x:c>
      <x:c r="K267" t="s">
        <x:v>173</x:v>
      </x:c>
      <x:c r="L267" t="s">
        <x:v>141</x:v>
      </x:c>
      <x:c r="M267" t="s">
        <x:v>533</x:v>
      </x:c>
      <x:c r="N267" t="s">
        <x:v>630</x:v>
      </x:c>
      <x:c r="O267">
        <x:v>10000</x:v>
      </x:c>
      <x:c r="P267" t="s">
        <x:v>520</x:v>
      </x:c>
      <x:c r="Q267" t="s">
        <x:v>631</x:v>
      </x:c>
      <x:c r="R267" t="s">
        <x:v>522</x:v>
      </x:c>
      <x:c r="S267">
        <x:v>10000</x:v>
      </x:c>
      <x:c r="T267" t="s">
        <x:v>458</x:v>
      </x:c>
      <x:c r="U267">
        <x:v>33.1</x:v>
      </x:c>
      <x:c r="V267">
        <x:v>0.01</x:v>
      </x:c>
      <x:c r="W267">
        <x:v>357.71</x:v>
      </x:c>
    </x:row>
    <x:row r="268" spans="1:23">
      <x:c r="A268" t="s">
        <x:v>490</x:v>
      </x:c>
      <x:c r="B268" t="s">
        <x:v>698</x:v>
      </x:c>
      <x:c r="C268" t="s">
        <x:v>513</x:v>
      </x:c>
      <x:c r="D268" t="s">
        <x:v>514</x:v>
      </x:c>
      <x:c r="E268" t="s">
        <x:v>629</x:v>
      </x:c>
      <x:c r="F268" t="s">
        <x:v>504</x:v>
      </x:c>
      <x:c r="G268" t="s">
        <x:v>699</x:v>
      </x:c>
      <x:c r="H268" t="s">
        <x:v>528</x:v>
      </x:c>
      <x:c r="I268" t="s">
        <x:v>173</x:v>
      </x:c>
      <x:c r="J268">
        <x:v>140018210</x:v>
      </x:c>
      <x:c r="K268" t="s">
        <x:v>173</x:v>
      </x:c>
      <x:c r="L268" t="s">
        <x:v>141</x:v>
      </x:c>
      <x:c r="M268" t="s">
        <x:v>578</x:v>
      </x:c>
      <x:c r="N268" t="s">
        <x:v>630</x:v>
      </x:c>
      <x:c r="O268">
        <x:v>10000</x:v>
      </x:c>
      <x:c r="P268" t="s">
        <x:v>520</x:v>
      </x:c>
      <x:c r="Q268" t="s">
        <x:v>631</x:v>
      </x:c>
      <x:c r="R268" t="s">
        <x:v>522</x:v>
      </x:c>
      <x:c r="S268">
        <x:v>40000</x:v>
      </x:c>
      <x:c r="T268" t="s">
        <x:v>458</x:v>
      </x:c>
      <x:c r="U268">
        <x:v>132.4</x:v>
      </x:c>
      <x:c r="V268">
        <x:v>0.01</x:v>
      </x:c>
      <x:c r="W268">
        <x:v>1430.83</x:v>
      </x:c>
    </x:row>
    <x:row r="269" spans="1:23">
      <x:c r="A269" t="s">
        <x:v>490</x:v>
      </x:c>
      <x:c r="B269" t="s">
        <x:v>698</x:v>
      </x:c>
      <x:c r="C269" t="s">
        <x:v>513</x:v>
      </x:c>
      <x:c r="D269" t="s">
        <x:v>514</x:v>
      </x:c>
      <x:c r="E269" t="s">
        <x:v>629</x:v>
      </x:c>
      <x:c r="F269" t="s">
        <x:v>504</x:v>
      </x:c>
      <x:c r="G269" t="s">
        <x:v>699</x:v>
      </x:c>
      <x:c r="H269" t="s">
        <x:v>528</x:v>
      </x:c>
      <x:c r="I269" t="s">
        <x:v>173</x:v>
      </x:c>
      <x:c r="J269">
        <x:v>140018217</x:v>
      </x:c>
      <x:c r="K269" t="s">
        <x:v>173</x:v>
      </x:c>
      <x:c r="L269" t="s">
        <x:v>141</x:v>
      </x:c>
      <x:c r="M269" t="s">
        <x:v>545</x:v>
      </x:c>
      <x:c r="N269" t="s">
        <x:v>630</x:v>
      </x:c>
      <x:c r="O269">
        <x:v>10000</x:v>
      </x:c>
      <x:c r="P269" t="s">
        <x:v>520</x:v>
      </x:c>
      <x:c r="Q269" t="s">
        <x:v>631</x:v>
      </x:c>
      <x:c r="R269" t="s">
        <x:v>522</x:v>
      </x:c>
      <x:c r="S269">
        <x:v>30000</x:v>
      </x:c>
      <x:c r="T269" t="s">
        <x:v>458</x:v>
      </x:c>
      <x:c r="U269">
        <x:v>99.3</x:v>
      </x:c>
      <x:c r="V269">
        <x:v>0.01</x:v>
      </x:c>
      <x:c r="W269">
        <x:v>1073.1199999999999</x:v>
      </x:c>
    </x:row>
    <x:row r="270" spans="1:23">
      <x:c r="A270" t="s">
        <x:v>490</x:v>
      </x:c>
      <x:c r="B270" t="s">
        <x:v>698</x:v>
      </x:c>
      <x:c r="C270" t="s">
        <x:v>513</x:v>
      </x:c>
      <x:c r="D270" t="s">
        <x:v>514</x:v>
      </x:c>
      <x:c r="E270" t="s">
        <x:v>629</x:v>
      </x:c>
      <x:c r="F270" t="s">
        <x:v>504</x:v>
      </x:c>
      <x:c r="G270" t="s">
        <x:v>699</x:v>
      </x:c>
      <x:c r="H270" t="s">
        <x:v>528</x:v>
      </x:c>
      <x:c r="I270" t="s">
        <x:v>173</x:v>
      </x:c>
      <x:c r="J270">
        <x:v>140015176</x:v>
      </x:c>
      <x:c r="K270" t="s">
        <x:v>173</x:v>
      </x:c>
      <x:c r="L270" t="s">
        <x:v>141</x:v>
      </x:c>
      <x:c r="M270" t="s">
        <x:v>560</x:v>
      </x:c>
      <x:c r="N270" t="s">
        <x:v>630</x:v>
      </x:c>
      <x:c r="O270">
        <x:v>10000</x:v>
      </x:c>
      <x:c r="P270" t="s">
        <x:v>520</x:v>
      </x:c>
      <x:c r="Q270" t="s">
        <x:v>631</x:v>
      </x:c>
      <x:c r="R270" t="s">
        <x:v>522</x:v>
      </x:c>
      <x:c r="S270">
        <x:v>70000</x:v>
      </x:c>
      <x:c r="T270" t="s">
        <x:v>458</x:v>
      </x:c>
      <x:c r="U270">
        <x:v>231.7</x:v>
      </x:c>
      <x:c r="V270">
        <x:v>0.01</x:v>
      </x:c>
      <x:c r="W270">
        <x:v>2503.9499999999998</x:v>
      </x:c>
    </x:row>
    <x:row r="271" spans="1:23">
      <x:c r="A271" t="s">
        <x:v>490</x:v>
      </x:c>
      <x:c r="B271" t="s">
        <x:v>698</x:v>
      </x:c>
      <x:c r="C271" t="s">
        <x:v>513</x:v>
      </x:c>
      <x:c r="D271" t="s">
        <x:v>514</x:v>
      </x:c>
      <x:c r="E271" t="s">
        <x:v>629</x:v>
      </x:c>
      <x:c r="F271" t="s">
        <x:v>504</x:v>
      </x:c>
      <x:c r="G271" t="s">
        <x:v>699</x:v>
      </x:c>
      <x:c r="H271" t="s">
        <x:v>528</x:v>
      </x:c>
      <x:c r="I271" t="s">
        <x:v>173</x:v>
      </x:c>
      <x:c r="J271">
        <x:v>140015175</x:v>
      </x:c>
      <x:c r="K271" t="s">
        <x:v>173</x:v>
      </x:c>
      <x:c r="L271" t="s">
        <x:v>141</x:v>
      </x:c>
      <x:c r="M271" t="s">
        <x:v>610</x:v>
      </x:c>
      <x:c r="N271" t="s">
        <x:v>630</x:v>
      </x:c>
      <x:c r="O271">
        <x:v>10000</x:v>
      </x:c>
      <x:c r="P271" t="s">
        <x:v>520</x:v>
      </x:c>
      <x:c r="Q271" t="s">
        <x:v>631</x:v>
      </x:c>
      <x:c r="R271" t="s">
        <x:v>522</x:v>
      </x:c>
      <x:c r="S271">
        <x:v>20000</x:v>
      </x:c>
      <x:c r="T271" t="s">
        <x:v>458</x:v>
      </x:c>
      <x:c r="U271">
        <x:v>66.2</x:v>
      </x:c>
      <x:c r="V271">
        <x:v>0.01</x:v>
      </x:c>
      <x:c r="W271">
        <x:v>715.42</x:v>
      </x:c>
    </x:row>
    <x:row r="272" spans="1:23">
      <x:c r="A272" t="s">
        <x:v>490</x:v>
      </x:c>
      <x:c r="B272" t="s">
        <x:v>698</x:v>
      </x:c>
      <x:c r="C272" t="s">
        <x:v>513</x:v>
      </x:c>
      <x:c r="D272" t="s">
        <x:v>514</x:v>
      </x:c>
      <x:c r="E272" t="s">
        <x:v>629</x:v>
      </x:c>
      <x:c r="F272" t="s">
        <x:v>504</x:v>
      </x:c>
      <x:c r="G272" t="s">
        <x:v>699</x:v>
      </x:c>
      <x:c r="H272" t="s">
        <x:v>528</x:v>
      </x:c>
      <x:c r="I272" t="s">
        <x:v>173</x:v>
      </x:c>
      <x:c r="J272">
        <x:v>140018218</x:v>
      </x:c>
      <x:c r="K272" t="s">
        <x:v>173</x:v>
      </x:c>
      <x:c r="L272" t="s">
        <x:v>141</x:v>
      </x:c>
      <x:c r="M272" t="s">
        <x:v>571</x:v>
      </x:c>
      <x:c r="N272" t="s">
        <x:v>630</x:v>
      </x:c>
      <x:c r="O272">
        <x:v>10000</x:v>
      </x:c>
      <x:c r="P272" t="s">
        <x:v>520</x:v>
      </x:c>
      <x:c r="Q272" t="s">
        <x:v>631</x:v>
      </x:c>
      <x:c r="R272" t="s">
        <x:v>522</x:v>
      </x:c>
      <x:c r="S272">
        <x:v>30000</x:v>
      </x:c>
      <x:c r="T272" t="s">
        <x:v>458</x:v>
      </x:c>
      <x:c r="U272">
        <x:v>99.3</x:v>
      </x:c>
      <x:c r="V272">
        <x:v>0.01</x:v>
      </x:c>
      <x:c r="W272">
        <x:v>1073.1199999999999</x:v>
      </x:c>
    </x:row>
    <x:row r="273" spans="1:23">
      <x:c r="A273" t="s">
        <x:v>490</x:v>
      </x:c>
      <x:c r="B273" t="s">
        <x:v>698</x:v>
      </x:c>
      <x:c r="C273" t="s">
        <x:v>513</x:v>
      </x:c>
      <x:c r="D273" t="s">
        <x:v>514</x:v>
      </x:c>
      <x:c r="E273" t="s">
        <x:v>629</x:v>
      </x:c>
      <x:c r="F273" t="s">
        <x:v>504</x:v>
      </x:c>
      <x:c r="G273" t="s">
        <x:v>699</x:v>
      </x:c>
      <x:c r="H273" t="s">
        <x:v>528</x:v>
      </x:c>
      <x:c r="I273" t="s">
        <x:v>173</x:v>
      </x:c>
      <x:c r="J273">
        <x:v>140015174</x:v>
      </x:c>
      <x:c r="K273" t="s">
        <x:v>173</x:v>
      </x:c>
      <x:c r="L273" t="s">
        <x:v>141</x:v>
      </x:c>
      <x:c r="M273" t="s">
        <x:v>575</x:v>
      </x:c>
      <x:c r="N273" t="s">
        <x:v>630</x:v>
      </x:c>
      <x:c r="O273">
        <x:v>10000</x:v>
      </x:c>
      <x:c r="P273" t="s">
        <x:v>520</x:v>
      </x:c>
      <x:c r="Q273" t="s">
        <x:v>631</x:v>
      </x:c>
      <x:c r="R273" t="s">
        <x:v>522</x:v>
      </x:c>
      <x:c r="S273">
        <x:v>100000</x:v>
      </x:c>
      <x:c r="T273" t="s">
        <x:v>458</x:v>
      </x:c>
      <x:c r="U273">
        <x:v>331</x:v>
      </x:c>
      <x:c r="V273">
        <x:v>0.01</x:v>
      </x:c>
      <x:c r="W273">
        <x:v>3577.08</x:v>
      </x:c>
    </x:row>
    <x:row r="274" spans="1:23">
      <x:c r="A274" t="s">
        <x:v>490</x:v>
      </x:c>
      <x:c r="B274" t="s">
        <x:v>698</x:v>
      </x:c>
      <x:c r="C274" t="s">
        <x:v>513</x:v>
      </x:c>
      <x:c r="D274" t="s">
        <x:v>514</x:v>
      </x:c>
      <x:c r="E274" t="s">
        <x:v>629</x:v>
      </x:c>
      <x:c r="F274" t="s">
        <x:v>504</x:v>
      </x:c>
      <x:c r="G274" t="s">
        <x:v>699</x:v>
      </x:c>
      <x:c r="H274" t="s">
        <x:v>528</x:v>
      </x:c>
      <x:c r="I274" t="s">
        <x:v>173</x:v>
      </x:c>
      <x:c r="J274">
        <x:v>140015173</x:v>
      </x:c>
      <x:c r="K274" t="s">
        <x:v>173</x:v>
      </x:c>
      <x:c r="L274" t="s">
        <x:v>141</x:v>
      </x:c>
      <x:c r="M274" t="s">
        <x:v>518</x:v>
      </x:c>
      <x:c r="N274" t="s">
        <x:v>630</x:v>
      </x:c>
      <x:c r="O274">
        <x:v>10000</x:v>
      </x:c>
      <x:c r="P274" t="s">
        <x:v>520</x:v>
      </x:c>
      <x:c r="Q274" t="s">
        <x:v>631</x:v>
      </x:c>
      <x:c r="R274" t="s">
        <x:v>522</x:v>
      </x:c>
      <x:c r="S274">
        <x:v>20000</x:v>
      </x:c>
      <x:c r="T274" t="s">
        <x:v>458</x:v>
      </x:c>
      <x:c r="U274">
        <x:v>66.2</x:v>
      </x:c>
      <x:c r="V274">
        <x:v>0.01</x:v>
      </x:c>
      <x:c r="W274">
        <x:v>715.42</x:v>
      </x:c>
    </x:row>
    <x:row r="275" spans="1:23">
      <x:c r="A275" t="s">
        <x:v>490</x:v>
      </x:c>
      <x:c r="B275" t="s">
        <x:v>698</x:v>
      </x:c>
      <x:c r="C275" t="s">
        <x:v>513</x:v>
      </x:c>
      <x:c r="D275" t="s">
        <x:v>514</x:v>
      </x:c>
      <x:c r="E275" t="s">
        <x:v>629</x:v>
      </x:c>
      <x:c r="F275" t="s">
        <x:v>504</x:v>
      </x:c>
      <x:c r="G275" t="s">
        <x:v>699</x:v>
      </x:c>
      <x:c r="H275" t="s">
        <x:v>528</x:v>
      </x:c>
      <x:c r="I275" t="s">
        <x:v>173</x:v>
      </x:c>
      <x:c r="J275">
        <x:v>140020095</x:v>
      </x:c>
      <x:c r="K275" t="s">
        <x:v>173</x:v>
      </x:c>
      <x:c r="L275" t="s">
        <x:v>142</x:v>
      </x:c>
      <x:c r="M275" t="s">
        <x:v>526</x:v>
      </x:c>
      <x:c r="N275" t="s">
        <x:v>630</x:v>
      </x:c>
      <x:c r="O275">
        <x:v>3000</x:v>
      </x:c>
      <x:c r="P275" t="s">
        <x:v>520</x:v>
      </x:c>
      <x:c r="Q275" t="s">
        <x:v>636</x:v>
      </x:c>
      <x:c r="R275" t="s">
        <x:v>522</x:v>
      </x:c>
      <x:c r="S275">
        <x:v>6000</x:v>
      </x:c>
      <x:c r="T275" t="s">
        <x:v>458</x:v>
      </x:c>
      <x:c r="U275">
        <x:v>108.96</x:v>
      </x:c>
      <x:c r="V275">
        <x:v>0.01</x:v>
      </x:c>
      <x:c r="W275">
        <x:v>449.5</x:v>
      </x:c>
    </x:row>
    <x:row r="276" spans="1:23">
      <x:c r="A276" t="s">
        <x:v>490</x:v>
      </x:c>
      <x:c r="B276" t="s">
        <x:v>698</x:v>
      </x:c>
      <x:c r="C276" t="s">
        <x:v>513</x:v>
      </x:c>
      <x:c r="D276" t="s">
        <x:v>514</x:v>
      </x:c>
      <x:c r="E276" t="s">
        <x:v>629</x:v>
      </x:c>
      <x:c r="F276" t="s">
        <x:v>504</x:v>
      </x:c>
      <x:c r="G276" t="s">
        <x:v>699</x:v>
      </x:c>
      <x:c r="H276" t="s">
        <x:v>528</x:v>
      </x:c>
      <x:c r="I276" t="s">
        <x:v>173</x:v>
      </x:c>
      <x:c r="J276">
        <x:v>140019863</x:v>
      </x:c>
      <x:c r="K276" t="s">
        <x:v>173</x:v>
      </x:c>
      <x:c r="L276" t="s">
        <x:v>142</x:v>
      </x:c>
      <x:c r="M276" t="s">
        <x:v>524</x:v>
      </x:c>
      <x:c r="N276" t="s">
        <x:v>630</x:v>
      </x:c>
      <x:c r="O276">
        <x:v>3000</x:v>
      </x:c>
      <x:c r="P276" t="s">
        <x:v>520</x:v>
      </x:c>
      <x:c r="Q276" t="s">
        <x:v>636</x:v>
      </x:c>
      <x:c r="R276" t="s">
        <x:v>522</x:v>
      </x:c>
      <x:c r="S276">
        <x:v>3000</x:v>
      </x:c>
      <x:c r="T276" t="s">
        <x:v>458</x:v>
      </x:c>
      <x:c r="U276">
        <x:v>54.48</x:v>
      </x:c>
      <x:c r="V276">
        <x:v>0.01</x:v>
      </x:c>
      <x:c r="W276">
        <x:v>224.75</x:v>
      </x:c>
    </x:row>
    <x:row r="277" spans="1:23">
      <x:c r="A277" t="s">
        <x:v>490</x:v>
      </x:c>
      <x:c r="B277" t="s">
        <x:v>698</x:v>
      </x:c>
      <x:c r="C277" t="s">
        <x:v>513</x:v>
      </x:c>
      <x:c r="D277" t="s">
        <x:v>514</x:v>
      </x:c>
      <x:c r="E277" t="s">
        <x:v>629</x:v>
      </x:c>
      <x:c r="F277" t="s">
        <x:v>504</x:v>
      </x:c>
      <x:c r="G277" t="s">
        <x:v>699</x:v>
      </x:c>
      <x:c r="H277" t="s">
        <x:v>528</x:v>
      </x:c>
      <x:c r="I277" t="s">
        <x:v>173</x:v>
      </x:c>
      <x:c r="J277">
        <x:v>140020092</x:v>
      </x:c>
      <x:c r="K277" t="s">
        <x:v>173</x:v>
      </x:c>
      <x:c r="L277" t="s">
        <x:v>142</x:v>
      </x:c>
      <x:c r="M277" t="s">
        <x:v>569</x:v>
      </x:c>
      <x:c r="N277" t="s">
        <x:v>630</x:v>
      </x:c>
      <x:c r="O277">
        <x:v>3000</x:v>
      </x:c>
      <x:c r="P277" t="s">
        <x:v>520</x:v>
      </x:c>
      <x:c r="Q277" t="s">
        <x:v>636</x:v>
      </x:c>
      <x:c r="R277" t="s">
        <x:v>522</x:v>
      </x:c>
      <x:c r="S277">
        <x:v>3000</x:v>
      </x:c>
      <x:c r="T277" t="s">
        <x:v>458</x:v>
      </x:c>
      <x:c r="U277">
        <x:v>54.48</x:v>
      </x:c>
      <x:c r="V277">
        <x:v>0.01</x:v>
      </x:c>
      <x:c r="W277">
        <x:v>224.75</x:v>
      </x:c>
    </x:row>
    <x:row r="278" spans="1:23">
      <x:c r="A278" t="s">
        <x:v>490</x:v>
      </x:c>
      <x:c r="B278" t="s">
        <x:v>698</x:v>
      </x:c>
      <x:c r="C278" t="s">
        <x:v>513</x:v>
      </x:c>
      <x:c r="D278" t="s">
        <x:v>514</x:v>
      </x:c>
      <x:c r="E278" t="s">
        <x:v>629</x:v>
      </x:c>
      <x:c r="F278" t="s">
        <x:v>504</x:v>
      </x:c>
      <x:c r="G278" t="s">
        <x:v>699</x:v>
      </x:c>
      <x:c r="H278" t="s">
        <x:v>528</x:v>
      </x:c>
      <x:c r="I278" t="s">
        <x:v>173</x:v>
      </x:c>
      <x:c r="J278">
        <x:v>140020091</x:v>
      </x:c>
      <x:c r="K278" t="s">
        <x:v>173</x:v>
      </x:c>
      <x:c r="L278" t="s">
        <x:v>142</x:v>
      </x:c>
      <x:c r="M278" t="s">
        <x:v>550</x:v>
      </x:c>
      <x:c r="N278" t="s">
        <x:v>630</x:v>
      </x:c>
      <x:c r="O278">
        <x:v>3000</x:v>
      </x:c>
      <x:c r="P278" t="s">
        <x:v>520</x:v>
      </x:c>
      <x:c r="Q278" t="s">
        <x:v>636</x:v>
      </x:c>
      <x:c r="R278" t="s">
        <x:v>522</x:v>
      </x:c>
      <x:c r="S278">
        <x:v>3000</x:v>
      </x:c>
      <x:c r="T278" t="s">
        <x:v>458</x:v>
      </x:c>
      <x:c r="U278">
        <x:v>54.48</x:v>
      </x:c>
      <x:c r="V278">
        <x:v>0.01</x:v>
      </x:c>
      <x:c r="W278">
        <x:v>224.75</x:v>
      </x:c>
    </x:row>
    <x:row r="279" spans="1:23">
      <x:c r="A279" t="s">
        <x:v>490</x:v>
      </x:c>
      <x:c r="B279" t="s">
        <x:v>698</x:v>
      </x:c>
      <x:c r="C279" t="s">
        <x:v>513</x:v>
      </x:c>
      <x:c r="D279" t="s">
        <x:v>514</x:v>
      </x:c>
      <x:c r="E279" t="s">
        <x:v>629</x:v>
      </x:c>
      <x:c r="F279" t="s">
        <x:v>504</x:v>
      </x:c>
      <x:c r="G279" t="s">
        <x:v>699</x:v>
      </x:c>
      <x:c r="H279" t="s">
        <x:v>528</x:v>
      </x:c>
      <x:c r="I279" t="s">
        <x:v>173</x:v>
      </x:c>
      <x:c r="J279">
        <x:v>140019864</x:v>
      </x:c>
      <x:c r="K279" t="s">
        <x:v>173</x:v>
      </x:c>
      <x:c r="L279" t="s">
        <x:v>142</x:v>
      </x:c>
      <x:c r="M279" t="s">
        <x:v>537</x:v>
      </x:c>
      <x:c r="N279" t="s">
        <x:v>630</x:v>
      </x:c>
      <x:c r="O279">
        <x:v>3000</x:v>
      </x:c>
      <x:c r="P279" t="s">
        <x:v>520</x:v>
      </x:c>
      <x:c r="Q279" t="s">
        <x:v>636</x:v>
      </x:c>
      <x:c r="R279" t="s">
        <x:v>522</x:v>
      </x:c>
      <x:c r="S279">
        <x:v>6000</x:v>
      </x:c>
      <x:c r="T279" t="s">
        <x:v>458</x:v>
      </x:c>
      <x:c r="U279">
        <x:v>108.96</x:v>
      </x:c>
      <x:c r="V279">
        <x:v>0.01</x:v>
      </x:c>
      <x:c r="W279">
        <x:v>449.5</x:v>
      </x:c>
    </x:row>
    <x:row r="280" spans="1:23">
      <x:c r="A280" t="s">
        <x:v>490</x:v>
      </x:c>
      <x:c r="B280" t="s">
        <x:v>698</x:v>
      </x:c>
      <x:c r="C280" t="s">
        <x:v>513</x:v>
      </x:c>
      <x:c r="D280" t="s">
        <x:v>514</x:v>
      </x:c>
      <x:c r="E280" t="s">
        <x:v>629</x:v>
      </x:c>
      <x:c r="F280" t="s">
        <x:v>504</x:v>
      </x:c>
      <x:c r="G280" t="s">
        <x:v>699</x:v>
      </x:c>
      <x:c r="H280" t="s">
        <x:v>528</x:v>
      </x:c>
      <x:c r="I280" t="s">
        <x:v>173</x:v>
      </x:c>
      <x:c r="J280">
        <x:v>140020090</x:v>
      </x:c>
      <x:c r="K280" t="s">
        <x:v>173</x:v>
      </x:c>
      <x:c r="L280" t="s">
        <x:v>142</x:v>
      </x:c>
      <x:c r="M280" t="s">
        <x:v>560</x:v>
      </x:c>
      <x:c r="N280" t="s">
        <x:v>630</x:v>
      </x:c>
      <x:c r="O280">
        <x:v>3000</x:v>
      </x:c>
      <x:c r="P280" t="s">
        <x:v>520</x:v>
      </x:c>
      <x:c r="Q280" t="s">
        <x:v>636</x:v>
      </x:c>
      <x:c r="R280" t="s">
        <x:v>522</x:v>
      </x:c>
      <x:c r="S280">
        <x:v>3000</x:v>
      </x:c>
      <x:c r="T280" t="s">
        <x:v>458</x:v>
      </x:c>
      <x:c r="U280">
        <x:v>54.48</x:v>
      </x:c>
      <x:c r="V280">
        <x:v>0.01</x:v>
      </x:c>
      <x:c r="W280">
        <x:v>224.75</x:v>
      </x:c>
    </x:row>
    <x:row r="281" spans="1:23">
      <x:c r="A281" t="s">
        <x:v>490</x:v>
      </x:c>
      <x:c r="B281" t="s">
        <x:v>698</x:v>
      </x:c>
      <x:c r="C281" t="s">
        <x:v>513</x:v>
      </x:c>
      <x:c r="D281" t="s">
        <x:v>514</x:v>
      </x:c>
      <x:c r="E281" t="s">
        <x:v>629</x:v>
      </x:c>
      <x:c r="F281" t="s">
        <x:v>504</x:v>
      </x:c>
      <x:c r="G281" t="s">
        <x:v>699</x:v>
      </x:c>
      <x:c r="H281" t="s">
        <x:v>528</x:v>
      </x:c>
      <x:c r="I281" t="s">
        <x:v>173</x:v>
      </x:c>
      <x:c r="J281">
        <x:v>140019865</x:v>
      </x:c>
      <x:c r="K281" t="s">
        <x:v>173</x:v>
      </x:c>
      <x:c r="L281" t="s">
        <x:v>142</x:v>
      </x:c>
      <x:c r="M281" t="s">
        <x:v>518</x:v>
      </x:c>
      <x:c r="N281" t="s">
        <x:v>630</x:v>
      </x:c>
      <x:c r="O281">
        <x:v>3000</x:v>
      </x:c>
      <x:c r="P281" t="s">
        <x:v>520</x:v>
      </x:c>
      <x:c r="Q281" t="s">
        <x:v>636</x:v>
      </x:c>
      <x:c r="R281" t="s">
        <x:v>522</x:v>
      </x:c>
      <x:c r="S281">
        <x:v>9000</x:v>
      </x:c>
      <x:c r="T281" t="s">
        <x:v>458</x:v>
      </x:c>
      <x:c r="U281">
        <x:v>163.44</x:v>
      </x:c>
      <x:c r="V281">
        <x:v>0.01</x:v>
      </x:c>
      <x:c r="W281">
        <x:v>674.25</x:v>
      </x:c>
    </x:row>
    <x:row r="282" spans="1:23">
      <x:c r="A282" t="s">
        <x:v>490</x:v>
      </x:c>
      <x:c r="B282" t="s">
        <x:v>698</x:v>
      </x:c>
      <x:c r="C282" t="s">
        <x:v>513</x:v>
      </x:c>
      <x:c r="D282" t="s">
        <x:v>514</x:v>
      </x:c>
      <x:c r="E282" t="s">
        <x:v>629</x:v>
      </x:c>
      <x:c r="F282" t="s">
        <x:v>504</x:v>
      </x:c>
      <x:c r="G282" t="s">
        <x:v>699</x:v>
      </x:c>
      <x:c r="H282" t="s">
        <x:v>528</x:v>
      </x:c>
      <x:c r="I282" t="s">
        <x:v>173</x:v>
      </x:c>
      <x:c r="J282">
        <x:v>140019938</x:v>
      </x:c>
      <x:c r="K282" t="s">
        <x:v>173</x:v>
      </x:c>
      <x:c r="L282" t="s">
        <x:v>145</x:v>
      </x:c>
      <x:c r="M282" t="s">
        <x:v>526</x:v>
      </x:c>
      <x:c r="N282" t="s">
        <x:v>630</x:v>
      </x:c>
      <x:c r="O282">
        <x:v>5000</x:v>
      </x:c>
      <x:c r="P282" t="s">
        <x:v>520</x:v>
      </x:c>
      <x:c r="Q282" t="s">
        <x:v>635</x:v>
      </x:c>
      <x:c r="R282" t="s">
        <x:v>522</x:v>
      </x:c>
      <x:c r="S282">
        <x:v>5000</x:v>
      </x:c>
      <x:c r="T282" t="s">
        <x:v>458</x:v>
      </x:c>
      <x:c r="U282">
        <x:v>56.35</x:v>
      </x:c>
      <x:c r="V282">
        <x:v>0.01</x:v>
      </x:c>
      <x:c r="W282">
        <x:v>280.08999999999997</x:v>
      </x:c>
    </x:row>
    <x:row r="283" spans="1:23">
      <x:c r="A283" t="s">
        <x:v>490</x:v>
      </x:c>
      <x:c r="B283" t="s">
        <x:v>698</x:v>
      </x:c>
      <x:c r="C283" t="s">
        <x:v>513</x:v>
      </x:c>
      <x:c r="D283" t="s">
        <x:v>514</x:v>
      </x:c>
      <x:c r="E283" t="s">
        <x:v>629</x:v>
      </x:c>
      <x:c r="F283" t="s">
        <x:v>504</x:v>
      </x:c>
      <x:c r="G283" t="s">
        <x:v>699</x:v>
      </x:c>
      <x:c r="H283" t="s">
        <x:v>528</x:v>
      </x:c>
      <x:c r="I283" t="s">
        <x:v>173</x:v>
      </x:c>
      <x:c r="J283">
        <x:v>140019905</x:v>
      </x:c>
      <x:c r="K283" t="s">
        <x:v>173</x:v>
      </x:c>
      <x:c r="L283" t="s">
        <x:v>145</x:v>
      </x:c>
      <x:c r="M283" t="s">
        <x:v>524</x:v>
      </x:c>
      <x:c r="N283" t="s">
        <x:v>630</x:v>
      </x:c>
      <x:c r="O283">
        <x:v>5000</x:v>
      </x:c>
      <x:c r="P283" t="s">
        <x:v>520</x:v>
      </x:c>
      <x:c r="Q283" t="s">
        <x:v>635</x:v>
      </x:c>
      <x:c r="R283" t="s">
        <x:v>522</x:v>
      </x:c>
      <x:c r="S283">
        <x:v>10000</x:v>
      </x:c>
      <x:c r="T283" t="s">
        <x:v>458</x:v>
      </x:c>
      <x:c r="U283">
        <x:v>112.7</x:v>
      </x:c>
      <x:c r="V283">
        <x:v>0.01</x:v>
      </x:c>
      <x:c r="W283">
        <x:v>560.17999999999995</x:v>
      </x:c>
    </x:row>
    <x:row r="284" spans="1:23">
      <x:c r="A284" t="s">
        <x:v>490</x:v>
      </x:c>
      <x:c r="B284" t="s">
        <x:v>698</x:v>
      </x:c>
      <x:c r="C284" t="s">
        <x:v>513</x:v>
      </x:c>
      <x:c r="D284" t="s">
        <x:v>514</x:v>
      </x:c>
      <x:c r="E284" t="s">
        <x:v>629</x:v>
      </x:c>
      <x:c r="F284" t="s">
        <x:v>504</x:v>
      </x:c>
      <x:c r="G284" t="s">
        <x:v>699</x:v>
      </x:c>
      <x:c r="H284" t="s">
        <x:v>528</x:v>
      </x:c>
      <x:c r="I284" t="s">
        <x:v>173</x:v>
      </x:c>
      <x:c r="J284">
        <x:v>140019868</x:v>
      </x:c>
      <x:c r="K284" t="s">
        <x:v>173</x:v>
      </x:c>
      <x:c r="L284" t="s">
        <x:v>145</x:v>
      </x:c>
      <x:c r="M284" t="s">
        <x:v>550</x:v>
      </x:c>
      <x:c r="N284" t="s">
        <x:v>630</x:v>
      </x:c>
      <x:c r="O284">
        <x:v>5000</x:v>
      </x:c>
      <x:c r="P284" t="s">
        <x:v>520</x:v>
      </x:c>
      <x:c r="Q284" t="s">
        <x:v>635</x:v>
      </x:c>
      <x:c r="R284" t="s">
        <x:v>522</x:v>
      </x:c>
      <x:c r="S284">
        <x:v>10000</x:v>
      </x:c>
      <x:c r="T284" t="s">
        <x:v>458</x:v>
      </x:c>
      <x:c r="U284">
        <x:v>112.7</x:v>
      </x:c>
      <x:c r="V284">
        <x:v>0.01</x:v>
      </x:c>
      <x:c r="W284">
        <x:v>560.17999999999995</x:v>
      </x:c>
    </x:row>
    <x:row r="285" spans="1:23">
      <x:c r="A285" t="s">
        <x:v>490</x:v>
      </x:c>
      <x:c r="B285" t="s">
        <x:v>698</x:v>
      </x:c>
      <x:c r="C285" t="s">
        <x:v>513</x:v>
      </x:c>
      <x:c r="D285" t="s">
        <x:v>514</x:v>
      </x:c>
      <x:c r="E285" t="s">
        <x:v>629</x:v>
      </x:c>
      <x:c r="F285" t="s">
        <x:v>504</x:v>
      </x:c>
      <x:c r="G285" t="s">
        <x:v>699</x:v>
      </x:c>
      <x:c r="H285" t="s">
        <x:v>528</x:v>
      </x:c>
      <x:c r="I285" t="s">
        <x:v>173</x:v>
      </x:c>
      <x:c r="J285">
        <x:v>140020082</x:v>
      </x:c>
      <x:c r="K285" t="s">
        <x:v>173</x:v>
      </x:c>
      <x:c r="L285" t="s">
        <x:v>145</x:v>
      </x:c>
      <x:c r="M285" t="s">
        <x:v>575</x:v>
      </x:c>
      <x:c r="N285" t="s">
        <x:v>630</x:v>
      </x:c>
      <x:c r="O285">
        <x:v>5000</x:v>
      </x:c>
      <x:c r="P285" t="s">
        <x:v>520</x:v>
      </x:c>
      <x:c r="Q285" t="s">
        <x:v>635</x:v>
      </x:c>
      <x:c r="R285" t="s">
        <x:v>522</x:v>
      </x:c>
      <x:c r="S285">
        <x:v>13700</x:v>
      </x:c>
      <x:c r="T285" t="s">
        <x:v>458</x:v>
      </x:c>
      <x:c r="U285">
        <x:v>154.4</x:v>
      </x:c>
      <x:c r="V285">
        <x:v>0.01</x:v>
      </x:c>
      <x:c r="W285">
        <x:v>767.45</x:v>
      </x:c>
    </x:row>
    <x:row r="286" spans="1:23">
      <x:c r="A286" t="s">
        <x:v>490</x:v>
      </x:c>
      <x:c r="B286" t="s">
        <x:v>698</x:v>
      </x:c>
      <x:c r="C286" t="s">
        <x:v>513</x:v>
      </x:c>
      <x:c r="D286" t="s">
        <x:v>514</x:v>
      </x:c>
      <x:c r="E286" t="s">
        <x:v>629</x:v>
      </x:c>
      <x:c r="F286" t="s">
        <x:v>504</x:v>
      </x:c>
      <x:c r="G286" t="s">
        <x:v>699</x:v>
      </x:c>
      <x:c r="H286" t="s">
        <x:v>528</x:v>
      </x:c>
      <x:c r="I286" t="s">
        <x:v>173</x:v>
      </x:c>
      <x:c r="J286">
        <x:v>140019904</x:v>
      </x:c>
      <x:c r="K286" t="s">
        <x:v>173</x:v>
      </x:c>
      <x:c r="L286" t="s">
        <x:v>145</x:v>
      </x:c>
      <x:c r="M286" t="s">
        <x:v>518</x:v>
      </x:c>
      <x:c r="N286" t="s">
        <x:v>630</x:v>
      </x:c>
      <x:c r="O286">
        <x:v>5000</x:v>
      </x:c>
      <x:c r="P286" t="s">
        <x:v>520</x:v>
      </x:c>
      <x:c r="Q286" t="s">
        <x:v>635</x:v>
      </x:c>
      <x:c r="R286" t="s">
        <x:v>522</x:v>
      </x:c>
      <x:c r="S286">
        <x:v>20000</x:v>
      </x:c>
      <x:c r="T286" t="s">
        <x:v>458</x:v>
      </x:c>
      <x:c r="U286">
        <x:v>225.4</x:v>
      </x:c>
      <x:c r="V286">
        <x:v>0.01</x:v>
      </x:c>
      <x:c r="W286">
        <x:v>1120.3699999999999</x:v>
      </x:c>
    </x:row>
    <x:row r="287" spans="1:23">
      <x:c r="A287" t="s">
        <x:v>490</x:v>
      </x:c>
      <x:c r="B287" t="s">
        <x:v>698</x:v>
      </x:c>
      <x:c r="C287" t="s">
        <x:v>513</x:v>
      </x:c>
      <x:c r="D287" t="s">
        <x:v>514</x:v>
      </x:c>
      <x:c r="E287" t="s">
        <x:v>629</x:v>
      </x:c>
      <x:c r="F287" t="s">
        <x:v>504</x:v>
      </x:c>
      <x:c r="G287" t="s">
        <x:v>699</x:v>
      </x:c>
      <x:c r="H287" t="s">
        <x:v>528</x:v>
      </x:c>
      <x:c r="I287" t="s">
        <x:v>173</x:v>
      </x:c>
      <x:c r="J287">
        <x:v>140018229</x:v>
      </x:c>
      <x:c r="K287" t="s">
        <x:v>173</x:v>
      </x:c>
      <x:c r="L287" t="s">
        <x:v>165</x:v>
      </x:c>
      <x:c r="M287" t="s">
        <x:v>525</x:v>
      </x:c>
      <x:c r="N287" t="s">
        <x:v>630</x:v>
      </x:c>
      <x:c r="O287">
        <x:v>7000</x:v>
      </x:c>
      <x:c r="P287" t="s">
        <x:v>520</x:v>
      </x:c>
      <x:c r="Q287" t="s">
        <x:v>634</x:v>
      </x:c>
      <x:c r="R287" t="s">
        <x:v>522</x:v>
      </x:c>
      <x:c r="S287">
        <x:v>14000</x:v>
      </x:c>
      <x:c r="T287" t="s">
        <x:v>458</x:v>
      </x:c>
      <x:c r="U287">
        <x:v>107.66</x:v>
      </x:c>
      <x:c r="V287">
        <x:v>0.01</x:v>
      </x:c>
      <x:c r="W287">
        <x:v>689.77</x:v>
      </x:c>
    </x:row>
    <x:row r="288" spans="1:23">
      <x:c r="A288" t="s">
        <x:v>490</x:v>
      </x:c>
      <x:c r="B288" t="s">
        <x:v>698</x:v>
      </x:c>
      <x:c r="C288" t="s">
        <x:v>513</x:v>
      </x:c>
      <x:c r="D288" t="s">
        <x:v>514</x:v>
      </x:c>
      <x:c r="E288" t="s">
        <x:v>629</x:v>
      </x:c>
      <x:c r="F288" t="s">
        <x:v>504</x:v>
      </x:c>
      <x:c r="G288" t="s">
        <x:v>699</x:v>
      </x:c>
      <x:c r="H288" t="s">
        <x:v>528</x:v>
      </x:c>
      <x:c r="I288" t="s">
        <x:v>173</x:v>
      </x:c>
      <x:c r="J288">
        <x:v>140018230</x:v>
      </x:c>
      <x:c r="K288" t="s">
        <x:v>173</x:v>
      </x:c>
      <x:c r="L288" t="s">
        <x:v>165</x:v>
      </x:c>
      <x:c r="M288" t="s">
        <x:v>524</x:v>
      </x:c>
      <x:c r="N288" t="s">
        <x:v>630</x:v>
      </x:c>
      <x:c r="O288">
        <x:v>7000</x:v>
      </x:c>
      <x:c r="P288" t="s">
        <x:v>520</x:v>
      </x:c>
      <x:c r="Q288" t="s">
        <x:v>634</x:v>
      </x:c>
      <x:c r="R288" t="s">
        <x:v>522</x:v>
      </x:c>
      <x:c r="S288">
        <x:v>14000</x:v>
      </x:c>
      <x:c r="T288" t="s">
        <x:v>458</x:v>
      </x:c>
      <x:c r="U288">
        <x:v>107.66</x:v>
      </x:c>
      <x:c r="V288">
        <x:v>0.01</x:v>
      </x:c>
      <x:c r="W288">
        <x:v>689.77</x:v>
      </x:c>
    </x:row>
    <x:row r="289" spans="1:23">
      <x:c r="A289" t="s">
        <x:v>490</x:v>
      </x:c>
      <x:c r="B289" t="s">
        <x:v>698</x:v>
      </x:c>
      <x:c r="C289" t="s">
        <x:v>513</x:v>
      </x:c>
      <x:c r="D289" t="s">
        <x:v>514</x:v>
      </x:c>
      <x:c r="E289" t="s">
        <x:v>629</x:v>
      </x:c>
      <x:c r="F289" t="s">
        <x:v>504</x:v>
      </x:c>
      <x:c r="G289" t="s">
        <x:v>699</x:v>
      </x:c>
      <x:c r="H289" t="s">
        <x:v>528</x:v>
      </x:c>
      <x:c r="I289" t="s">
        <x:v>173</x:v>
      </x:c>
      <x:c r="J289">
        <x:v>140018232</x:v>
      </x:c>
      <x:c r="K289" t="s">
        <x:v>173</x:v>
      </x:c>
      <x:c r="L289" t="s">
        <x:v>165</x:v>
      </x:c>
      <x:c r="M289" t="s">
        <x:v>550</x:v>
      </x:c>
      <x:c r="N289" t="s">
        <x:v>630</x:v>
      </x:c>
      <x:c r="O289">
        <x:v>7000</x:v>
      </x:c>
      <x:c r="P289" t="s">
        <x:v>520</x:v>
      </x:c>
      <x:c r="Q289" t="s">
        <x:v>634</x:v>
      </x:c>
      <x:c r="R289" t="s">
        <x:v>522</x:v>
      </x:c>
      <x:c r="S289">
        <x:v>7000</x:v>
      </x:c>
      <x:c r="T289" t="s">
        <x:v>458</x:v>
      </x:c>
      <x:c r="U289">
        <x:v>53.83</x:v>
      </x:c>
      <x:c r="V289">
        <x:v>0.01</x:v>
      </x:c>
      <x:c r="W289">
        <x:v>344.88</x:v>
      </x:c>
    </x:row>
    <x:row r="290" spans="1:23">
      <x:c r="A290" t="s">
        <x:v>490</x:v>
      </x:c>
      <x:c r="B290" t="s">
        <x:v>698</x:v>
      </x:c>
      <x:c r="C290" t="s">
        <x:v>513</x:v>
      </x:c>
      <x:c r="D290" t="s">
        <x:v>514</x:v>
      </x:c>
      <x:c r="E290" t="s">
        <x:v>629</x:v>
      </x:c>
      <x:c r="F290" t="s">
        <x:v>504</x:v>
      </x:c>
      <x:c r="G290" t="s">
        <x:v>699</x:v>
      </x:c>
      <x:c r="H290" t="s">
        <x:v>528</x:v>
      </x:c>
      <x:c r="I290" t="s">
        <x:v>173</x:v>
      </x:c>
      <x:c r="J290">
        <x:v>140018233</x:v>
      </x:c>
      <x:c r="K290" t="s">
        <x:v>173</x:v>
      </x:c>
      <x:c r="L290" t="s">
        <x:v>165</x:v>
      </x:c>
      <x:c r="M290" t="s">
        <x:v>537</x:v>
      </x:c>
      <x:c r="N290" t="s">
        <x:v>630</x:v>
      </x:c>
      <x:c r="O290">
        <x:v>7000</x:v>
      </x:c>
      <x:c r="P290" t="s">
        <x:v>520</x:v>
      </x:c>
      <x:c r="Q290" t="s">
        <x:v>634</x:v>
      </x:c>
      <x:c r="R290" t="s">
        <x:v>522</x:v>
      </x:c>
      <x:c r="S290">
        <x:v>7000</x:v>
      </x:c>
      <x:c r="T290" t="s">
        <x:v>458</x:v>
      </x:c>
      <x:c r="U290">
        <x:v>53.83</x:v>
      </x:c>
      <x:c r="V290">
        <x:v>0.01</x:v>
      </x:c>
      <x:c r="W290">
        <x:v>344.88</x:v>
      </x:c>
    </x:row>
    <x:row r="291" spans="1:23">
      <x:c r="A291" t="s">
        <x:v>490</x:v>
      </x:c>
      <x:c r="B291" t="s">
        <x:v>698</x:v>
      </x:c>
      <x:c r="C291" t="s">
        <x:v>513</x:v>
      </x:c>
      <x:c r="D291" t="s">
        <x:v>514</x:v>
      </x:c>
      <x:c r="E291" t="s">
        <x:v>629</x:v>
      </x:c>
      <x:c r="F291" t="s">
        <x:v>504</x:v>
      </x:c>
      <x:c r="G291" t="s">
        <x:v>699</x:v>
      </x:c>
      <x:c r="H291" t="s">
        <x:v>528</x:v>
      </x:c>
      <x:c r="I291" t="s">
        <x:v>173</x:v>
      </x:c>
      <x:c r="J291">
        <x:v>140018234</x:v>
      </x:c>
      <x:c r="K291" t="s">
        <x:v>173</x:v>
      </x:c>
      <x:c r="L291" t="s">
        <x:v>165</x:v>
      </x:c>
      <x:c r="M291" t="s">
        <x:v>533</x:v>
      </x:c>
      <x:c r="N291" t="s">
        <x:v>630</x:v>
      </x:c>
      <x:c r="O291">
        <x:v>7000</x:v>
      </x:c>
      <x:c r="P291" t="s">
        <x:v>520</x:v>
      </x:c>
      <x:c r="Q291" t="s">
        <x:v>634</x:v>
      </x:c>
      <x:c r="R291" t="s">
        <x:v>522</x:v>
      </x:c>
      <x:c r="S291">
        <x:v>14000</x:v>
      </x:c>
      <x:c r="T291" t="s">
        <x:v>458</x:v>
      </x:c>
      <x:c r="U291">
        <x:v>107.66</x:v>
      </x:c>
      <x:c r="V291">
        <x:v>0.01</x:v>
      </x:c>
      <x:c r="W291">
        <x:v>689.77</x:v>
      </x:c>
    </x:row>
    <x:row r="292" spans="1:23">
      <x:c r="A292" t="s">
        <x:v>490</x:v>
      </x:c>
      <x:c r="B292" t="s">
        <x:v>698</x:v>
      </x:c>
      <x:c r="C292" t="s">
        <x:v>513</x:v>
      </x:c>
      <x:c r="D292" t="s">
        <x:v>514</x:v>
      </x:c>
      <x:c r="E292" t="s">
        <x:v>629</x:v>
      </x:c>
      <x:c r="F292" t="s">
        <x:v>504</x:v>
      </x:c>
      <x:c r="G292" t="s">
        <x:v>699</x:v>
      </x:c>
      <x:c r="H292" t="s">
        <x:v>528</x:v>
      </x:c>
      <x:c r="I292" t="s">
        <x:v>173</x:v>
      </x:c>
      <x:c r="J292">
        <x:v>140018236</x:v>
      </x:c>
      <x:c r="K292" t="s">
        <x:v>173</x:v>
      </x:c>
      <x:c r="L292" t="s">
        <x:v>165</x:v>
      </x:c>
      <x:c r="M292" t="s">
        <x:v>575</x:v>
      </x:c>
      <x:c r="N292" t="s">
        <x:v>630</x:v>
      </x:c>
      <x:c r="O292">
        <x:v>7000</x:v>
      </x:c>
      <x:c r="P292" t="s">
        <x:v>520</x:v>
      </x:c>
      <x:c r="Q292" t="s">
        <x:v>634</x:v>
      </x:c>
      <x:c r="R292" t="s">
        <x:v>522</x:v>
      </x:c>
      <x:c r="S292">
        <x:v>14000</x:v>
      </x:c>
      <x:c r="T292" t="s">
        <x:v>458</x:v>
      </x:c>
      <x:c r="U292">
        <x:v>107.66</x:v>
      </x:c>
      <x:c r="V292">
        <x:v>0.01</x:v>
      </x:c>
      <x:c r="W292">
        <x:v>689.77</x:v>
      </x:c>
    </x:row>
    <x:row r="293" spans="1:23">
      <x:c r="A293" t="s">
        <x:v>490</x:v>
      </x:c>
      <x:c r="B293" t="s">
        <x:v>698</x:v>
      </x:c>
      <x:c r="C293" t="s">
        <x:v>513</x:v>
      </x:c>
      <x:c r="D293" t="s">
        <x:v>514</x:v>
      </x:c>
      <x:c r="E293" t="s">
        <x:v>629</x:v>
      </x:c>
      <x:c r="F293" t="s">
        <x:v>504</x:v>
      </x:c>
      <x:c r="G293" t="s">
        <x:v>699</x:v>
      </x:c>
      <x:c r="H293" t="s">
        <x:v>528</x:v>
      </x:c>
      <x:c r="I293" t="s">
        <x:v>173</x:v>
      </x:c>
      <x:c r="J293">
        <x:v>140015184</x:v>
      </x:c>
      <x:c r="K293" t="s">
        <x:v>173</x:v>
      </x:c>
      <x:c r="L293" t="s">
        <x:v>165</x:v>
      </x:c>
      <x:c r="M293" t="s">
        <x:v>518</x:v>
      </x:c>
      <x:c r="N293" t="s">
        <x:v>630</x:v>
      </x:c>
      <x:c r="O293">
        <x:v>7000</x:v>
      </x:c>
      <x:c r="P293" t="s">
        <x:v>520</x:v>
      </x:c>
      <x:c r="Q293" t="s">
        <x:v>634</x:v>
      </x:c>
      <x:c r="R293" t="s">
        <x:v>522</x:v>
      </x:c>
      <x:c r="S293">
        <x:v>35000</x:v>
      </x:c>
      <x:c r="T293" t="s">
        <x:v>458</x:v>
      </x:c>
      <x:c r="U293">
        <x:v>269.14999999999998</x:v>
      </x:c>
      <x:c r="V293">
        <x:v>0.01</x:v>
      </x:c>
      <x:c r="W293">
        <x:v>1724.42</x:v>
      </x:c>
    </x:row>
    <x:row r="294" spans="1:23">
      <x:c r="A294" t="s">
        <x:v>490</x:v>
      </x:c>
      <x:c r="B294" t="s">
        <x:v>698</x:v>
      </x:c>
      <x:c r="C294" t="s">
        <x:v>513</x:v>
      </x:c>
      <x:c r="D294" t="s">
        <x:v>514</x:v>
      </x:c>
      <x:c r="E294" t="s">
        <x:v>629</x:v>
      </x:c>
      <x:c r="F294" t="s">
        <x:v>504</x:v>
      </x:c>
      <x:c r="G294" t="s">
        <x:v>699</x:v>
      </x:c>
      <x:c r="H294" t="s">
        <x:v>528</x:v>
      </x:c>
      <x:c r="I294" t="s">
        <x:v>173</x:v>
      </x:c>
      <x:c r="J294">
        <x:v>140020073</x:v>
      </x:c>
      <x:c r="K294" t="s">
        <x:v>173</x:v>
      </x:c>
      <x:c r="L294" t="s">
        <x:v>143</x:v>
      </x:c>
      <x:c r="M294" t="s">
        <x:v>526</x:v>
      </x:c>
      <x:c r="N294" t="s">
        <x:v>630</x:v>
      </x:c>
      <x:c r="O294">
        <x:v>8000</x:v>
      </x:c>
      <x:c r="P294" t="s">
        <x:v>520</x:v>
      </x:c>
      <x:c r="Q294" t="s">
        <x:v>632</x:v>
      </x:c>
      <x:c r="R294" t="s">
        <x:v>522</x:v>
      </x:c>
      <x:c r="S294">
        <x:v>8000</x:v>
      </x:c>
      <x:c r="T294" t="s">
        <x:v>458</x:v>
      </x:c>
      <x:c r="U294">
        <x:v>40.08</x:v>
      </x:c>
      <x:c r="V294">
        <x:v>0.01</x:v>
      </x:c>
      <x:c r="W294">
        <x:v>323.95999999999998</x:v>
      </x:c>
    </x:row>
    <x:row r="295" spans="1:23">
      <x:c r="A295" t="s">
        <x:v>490</x:v>
      </x:c>
      <x:c r="B295" t="s">
        <x:v>698</x:v>
      </x:c>
      <x:c r="C295" t="s">
        <x:v>513</x:v>
      </x:c>
      <x:c r="D295" t="s">
        <x:v>514</x:v>
      </x:c>
      <x:c r="E295" t="s">
        <x:v>629</x:v>
      </x:c>
      <x:c r="F295" t="s">
        <x:v>504</x:v>
      </x:c>
      <x:c r="G295" t="s">
        <x:v>699</x:v>
      </x:c>
      <x:c r="H295" t="s">
        <x:v>528</x:v>
      </x:c>
      <x:c r="I295" t="s">
        <x:v>173</x:v>
      </x:c>
      <x:c r="J295">
        <x:v>140018224</x:v>
      </x:c>
      <x:c r="K295" t="s">
        <x:v>173</x:v>
      </x:c>
      <x:c r="L295" t="s">
        <x:v>143</x:v>
      </x:c>
      <x:c r="M295" t="s">
        <x:v>524</x:v>
      </x:c>
      <x:c r="N295" t="s">
        <x:v>630</x:v>
      </x:c>
      <x:c r="O295">
        <x:v>8000</x:v>
      </x:c>
      <x:c r="P295" t="s">
        <x:v>520</x:v>
      </x:c>
      <x:c r="Q295" t="s">
        <x:v>632</x:v>
      </x:c>
      <x:c r="R295" t="s">
        <x:v>522</x:v>
      </x:c>
      <x:c r="S295">
        <x:v>40000</x:v>
      </x:c>
      <x:c r="T295" t="s">
        <x:v>458</x:v>
      </x:c>
      <x:c r="U295">
        <x:v>200.4</x:v>
      </x:c>
      <x:c r="V295">
        <x:v>0.01</x:v>
      </x:c>
      <x:c r="W295">
        <x:v>1619.81</x:v>
      </x:c>
    </x:row>
    <x:row r="296" spans="1:23">
      <x:c r="A296" t="s">
        <x:v>490</x:v>
      </x:c>
      <x:c r="B296" t="s">
        <x:v>698</x:v>
      </x:c>
      <x:c r="C296" t="s">
        <x:v>513</x:v>
      </x:c>
      <x:c r="D296" t="s">
        <x:v>514</x:v>
      </x:c>
      <x:c r="E296" t="s">
        <x:v>629</x:v>
      </x:c>
      <x:c r="F296" t="s">
        <x:v>504</x:v>
      </x:c>
      <x:c r="G296" t="s">
        <x:v>699</x:v>
      </x:c>
      <x:c r="H296" t="s">
        <x:v>528</x:v>
      </x:c>
      <x:c r="I296" t="s">
        <x:v>173</x:v>
      </x:c>
      <x:c r="J296">
        <x:v>140020069</x:v>
      </x:c>
      <x:c r="K296" t="s">
        <x:v>173</x:v>
      </x:c>
      <x:c r="L296" t="s">
        <x:v>143</x:v>
      </x:c>
      <x:c r="M296" t="s">
        <x:v>608</x:v>
      </x:c>
      <x:c r="N296" t="s">
        <x:v>630</x:v>
      </x:c>
      <x:c r="O296">
        <x:v>8000</x:v>
      </x:c>
      <x:c r="P296" t="s">
        <x:v>520</x:v>
      </x:c>
      <x:c r="Q296" t="s">
        <x:v>632</x:v>
      </x:c>
      <x:c r="R296" t="s">
        <x:v>522</x:v>
      </x:c>
      <x:c r="S296">
        <x:v>16000</x:v>
      </x:c>
      <x:c r="T296" t="s">
        <x:v>458</x:v>
      </x:c>
      <x:c r="U296">
        <x:v>80.16</x:v>
      </x:c>
      <x:c r="V296">
        <x:v>0.01</x:v>
      </x:c>
      <x:c r="W296">
        <x:v>647.91999999999996</x:v>
      </x:c>
    </x:row>
    <x:row r="297" spans="1:23">
      <x:c r="A297" t="s">
        <x:v>490</x:v>
      </x:c>
      <x:c r="B297" t="s">
        <x:v>698</x:v>
      </x:c>
      <x:c r="C297" t="s">
        <x:v>513</x:v>
      </x:c>
      <x:c r="D297" t="s">
        <x:v>514</x:v>
      </x:c>
      <x:c r="E297" t="s">
        <x:v>629</x:v>
      </x:c>
      <x:c r="F297" t="s">
        <x:v>504</x:v>
      </x:c>
      <x:c r="G297" t="s">
        <x:v>699</x:v>
      </x:c>
      <x:c r="H297" t="s">
        <x:v>528</x:v>
      </x:c>
      <x:c r="I297" t="s">
        <x:v>173</x:v>
      </x:c>
      <x:c r="J297">
        <x:v>140018227</x:v>
      </x:c>
      <x:c r="K297" t="s">
        <x:v>173</x:v>
      </x:c>
      <x:c r="L297" t="s">
        <x:v>143</x:v>
      </x:c>
      <x:c r="M297" t="s">
        <x:v>569</x:v>
      </x:c>
      <x:c r="N297" t="s">
        <x:v>630</x:v>
      </x:c>
      <x:c r="O297">
        <x:v>8000</x:v>
      </x:c>
      <x:c r="P297" t="s">
        <x:v>520</x:v>
      </x:c>
      <x:c r="Q297" t="s">
        <x:v>632</x:v>
      </x:c>
      <x:c r="R297" t="s">
        <x:v>522</x:v>
      </x:c>
      <x:c r="S297">
        <x:v>16000</x:v>
      </x:c>
      <x:c r="T297" t="s">
        <x:v>458</x:v>
      </x:c>
      <x:c r="U297">
        <x:v>80.16</x:v>
      </x:c>
      <x:c r="V297">
        <x:v>0.01</x:v>
      </x:c>
      <x:c r="W297">
        <x:v>647.91999999999996</x:v>
      </x:c>
    </x:row>
    <x:row r="298" spans="1:23">
      <x:c r="A298" t="s">
        <x:v>490</x:v>
      </x:c>
      <x:c r="B298" t="s">
        <x:v>698</x:v>
      </x:c>
      <x:c r="C298" t="s">
        <x:v>513</x:v>
      </x:c>
      <x:c r="D298" t="s">
        <x:v>514</x:v>
      </x:c>
      <x:c r="E298" t="s">
        <x:v>629</x:v>
      </x:c>
      <x:c r="F298" t="s">
        <x:v>504</x:v>
      </x:c>
      <x:c r="G298" t="s">
        <x:v>699</x:v>
      </x:c>
      <x:c r="H298" t="s">
        <x:v>528</x:v>
      </x:c>
      <x:c r="I298" t="s">
        <x:v>173</x:v>
      </x:c>
      <x:c r="J298">
        <x:v>140018226</x:v>
      </x:c>
      <x:c r="K298" t="s">
        <x:v>173</x:v>
      </x:c>
      <x:c r="L298" t="s">
        <x:v>143</x:v>
      </x:c>
      <x:c r="M298" t="s">
        <x:v>550</x:v>
      </x:c>
      <x:c r="N298" t="s">
        <x:v>630</x:v>
      </x:c>
      <x:c r="O298">
        <x:v>8000</x:v>
      </x:c>
      <x:c r="P298" t="s">
        <x:v>520</x:v>
      </x:c>
      <x:c r="Q298" t="s">
        <x:v>632</x:v>
      </x:c>
      <x:c r="R298" t="s">
        <x:v>522</x:v>
      </x:c>
      <x:c r="S298">
        <x:v>16000</x:v>
      </x:c>
      <x:c r="T298" t="s">
        <x:v>458</x:v>
      </x:c>
      <x:c r="U298">
        <x:v>80.16</x:v>
      </x:c>
      <x:c r="V298">
        <x:v>0.01</x:v>
      </x:c>
      <x:c r="W298">
        <x:v>647.91999999999996</x:v>
      </x:c>
    </x:row>
    <x:row r="299" spans="1:23">
      <x:c r="A299" t="s">
        <x:v>490</x:v>
      </x:c>
      <x:c r="B299" t="s">
        <x:v>698</x:v>
      </x:c>
      <x:c r="C299" t="s">
        <x:v>513</x:v>
      </x:c>
      <x:c r="D299" t="s">
        <x:v>514</x:v>
      </x:c>
      <x:c r="E299" t="s">
        <x:v>629</x:v>
      </x:c>
      <x:c r="F299" t="s">
        <x:v>504</x:v>
      </x:c>
      <x:c r="G299" t="s">
        <x:v>699</x:v>
      </x:c>
      <x:c r="H299" t="s">
        <x:v>528</x:v>
      </x:c>
      <x:c r="I299" t="s">
        <x:v>173</x:v>
      </x:c>
      <x:c r="J299">
        <x:v>140020067</x:v>
      </x:c>
      <x:c r="K299" t="s">
        <x:v>173</x:v>
      </x:c>
      <x:c r="L299" t="s">
        <x:v>143</x:v>
      </x:c>
      <x:c r="M299" t="s">
        <x:v>572</x:v>
      </x:c>
      <x:c r="N299" t="s">
        <x:v>630</x:v>
      </x:c>
      <x:c r="O299">
        <x:v>8000</x:v>
      </x:c>
      <x:c r="P299" t="s">
        <x:v>520</x:v>
      </x:c>
      <x:c r="Q299" t="s">
        <x:v>632</x:v>
      </x:c>
      <x:c r="R299" t="s">
        <x:v>522</x:v>
      </x:c>
      <x:c r="S299">
        <x:v>8000</x:v>
      </x:c>
      <x:c r="T299" t="s">
        <x:v>458</x:v>
      </x:c>
      <x:c r="U299">
        <x:v>40.08</x:v>
      </x:c>
      <x:c r="V299">
        <x:v>0.01</x:v>
      </x:c>
      <x:c r="W299">
        <x:v>323.95999999999998</x:v>
      </x:c>
    </x:row>
    <x:row r="300" spans="1:23">
      <x:c r="A300" t="s">
        <x:v>490</x:v>
      </x:c>
      <x:c r="B300" t="s">
        <x:v>698</x:v>
      </x:c>
      <x:c r="C300" t="s">
        <x:v>513</x:v>
      </x:c>
      <x:c r="D300" t="s">
        <x:v>514</x:v>
      </x:c>
      <x:c r="E300" t="s">
        <x:v>629</x:v>
      </x:c>
      <x:c r="F300" t="s">
        <x:v>504</x:v>
      </x:c>
      <x:c r="G300" t="s">
        <x:v>699</x:v>
      </x:c>
      <x:c r="H300" t="s">
        <x:v>528</x:v>
      </x:c>
      <x:c r="I300" t="s">
        <x:v>173</x:v>
      </x:c>
      <x:c r="J300">
        <x:v>140018186</x:v>
      </x:c>
      <x:c r="K300" t="s">
        <x:v>173</x:v>
      </x:c>
      <x:c r="L300" t="s">
        <x:v>143</x:v>
      </x:c>
      <x:c r="M300" t="s">
        <x:v>537</x:v>
      </x:c>
      <x:c r="N300" t="s">
        <x:v>630</x:v>
      </x:c>
      <x:c r="O300">
        <x:v>8000</x:v>
      </x:c>
      <x:c r="P300" t="s">
        <x:v>520</x:v>
      </x:c>
      <x:c r="Q300" t="s">
        <x:v>632</x:v>
      </x:c>
      <x:c r="R300" t="s">
        <x:v>522</x:v>
      </x:c>
      <x:c r="S300">
        <x:v>8000</x:v>
      </x:c>
      <x:c r="T300" t="s">
        <x:v>458</x:v>
      </x:c>
      <x:c r="U300">
        <x:v>40.08</x:v>
      </x:c>
      <x:c r="V300">
        <x:v>0.01</x:v>
      </x:c>
      <x:c r="W300">
        <x:v>323.95999999999998</x:v>
      </x:c>
    </x:row>
    <x:row r="301" spans="1:23">
      <x:c r="A301" t="s">
        <x:v>490</x:v>
      </x:c>
      <x:c r="B301" t="s">
        <x:v>698</x:v>
      </x:c>
      <x:c r="C301" t="s">
        <x:v>513</x:v>
      </x:c>
      <x:c r="D301" t="s">
        <x:v>514</x:v>
      </x:c>
      <x:c r="E301" t="s">
        <x:v>629</x:v>
      </x:c>
      <x:c r="F301" t="s">
        <x:v>504</x:v>
      </x:c>
      <x:c r="G301" t="s">
        <x:v>699</x:v>
      </x:c>
      <x:c r="H301" t="s">
        <x:v>528</x:v>
      </x:c>
      <x:c r="I301" t="s">
        <x:v>173</x:v>
      </x:c>
      <x:c r="J301">
        <x:v>140020065</x:v>
      </x:c>
      <x:c r="K301" t="s">
        <x:v>173</x:v>
      </x:c>
      <x:c r="L301" t="s">
        <x:v>143</x:v>
      </x:c>
      <x:c r="M301" t="s">
        <x:v>533</x:v>
      </x:c>
      <x:c r="N301" t="s">
        <x:v>630</x:v>
      </x:c>
      <x:c r="O301">
        <x:v>8000</x:v>
      </x:c>
      <x:c r="P301" t="s">
        <x:v>520</x:v>
      </x:c>
      <x:c r="Q301" t="s">
        <x:v>632</x:v>
      </x:c>
      <x:c r="R301" t="s">
        <x:v>522</x:v>
      </x:c>
      <x:c r="S301">
        <x:v>16000</x:v>
      </x:c>
      <x:c r="T301" t="s">
        <x:v>458</x:v>
      </x:c>
      <x:c r="U301">
        <x:v>80.16</x:v>
      </x:c>
      <x:c r="V301">
        <x:v>0.01</x:v>
      </x:c>
      <x:c r="W301">
        <x:v>647.91999999999996</x:v>
      </x:c>
    </x:row>
    <x:row r="302" spans="1:23">
      <x:c r="A302" t="s">
        <x:v>490</x:v>
      </x:c>
      <x:c r="B302" t="s">
        <x:v>698</x:v>
      </x:c>
      <x:c r="C302" t="s">
        <x:v>513</x:v>
      </x:c>
      <x:c r="D302" t="s">
        <x:v>514</x:v>
      </x:c>
      <x:c r="E302" t="s">
        <x:v>629</x:v>
      </x:c>
      <x:c r="F302" t="s">
        <x:v>504</x:v>
      </x:c>
      <x:c r="G302" t="s">
        <x:v>699</x:v>
      </x:c>
      <x:c r="H302" t="s">
        <x:v>528</x:v>
      </x:c>
      <x:c r="I302" t="s">
        <x:v>173</x:v>
      </x:c>
      <x:c r="J302">
        <x:v>140000535</x:v>
      </x:c>
      <x:c r="K302" t="s">
        <x:v>173</x:v>
      </x:c>
      <x:c r="L302" t="s">
        <x:v>143</x:v>
      </x:c>
      <x:c r="M302" t="s">
        <x:v>578</x:v>
      </x:c>
      <x:c r="N302" t="s">
        <x:v>633</x:v>
      </x:c>
      <x:c r="O302">
        <x:v>1000</x:v>
      </x:c>
      <x:c r="P302" t="s">
        <x:v>520</x:v>
      </x:c>
      <x:c r="Q302" t="s">
        <x:v>632</x:v>
      </x:c>
      <x:c r="R302" t="s">
        <x:v>522</x:v>
      </x:c>
      <x:c r="S302">
        <x:v>1000</x:v>
      </x:c>
      <x:c r="T302" t="s">
        <x:v>458</x:v>
      </x:c>
      <x:c r="U302">
        <x:v>5.01</x:v>
      </x:c>
      <x:c r="V302">
        <x:v>0.01</x:v>
      </x:c>
      <x:c r="W302">
        <x:v>40.5</x:v>
      </x:c>
    </x:row>
    <x:row r="303" spans="1:23">
      <x:c r="A303" t="s">
        <x:v>490</x:v>
      </x:c>
      <x:c r="B303" t="s">
        <x:v>698</x:v>
      </x:c>
      <x:c r="C303" t="s">
        <x:v>513</x:v>
      </x:c>
      <x:c r="D303" t="s">
        <x:v>514</x:v>
      </x:c>
      <x:c r="E303" t="s">
        <x:v>629</x:v>
      </x:c>
      <x:c r="F303" t="s">
        <x:v>504</x:v>
      </x:c>
      <x:c r="G303" t="s">
        <x:v>699</x:v>
      </x:c>
      <x:c r="H303" t="s">
        <x:v>528</x:v>
      </x:c>
      <x:c r="I303" t="s">
        <x:v>173</x:v>
      </x:c>
      <x:c r="J303">
        <x:v>140018212</x:v>
      </x:c>
      <x:c r="K303" t="s">
        <x:v>173</x:v>
      </x:c>
      <x:c r="L303" t="s">
        <x:v>141</x:v>
      </x:c>
      <x:c r="M303" t="s">
        <x:v>542</x:v>
      </x:c>
      <x:c r="N303" t="s">
        <x:v>630</x:v>
      </x:c>
      <x:c r="O303">
        <x:v>10000</x:v>
      </x:c>
      <x:c r="P303" t="s">
        <x:v>520</x:v>
      </x:c>
      <x:c r="Q303" t="s">
        <x:v>631</x:v>
      </x:c>
      <x:c r="R303" t="s">
        <x:v>522</x:v>
      </x:c>
      <x:c r="S303">
        <x:v>10000</x:v>
      </x:c>
      <x:c r="T303" t="s">
        <x:v>458</x:v>
      </x:c>
      <x:c r="U303">
        <x:v>33.1</x:v>
      </x:c>
      <x:c r="V303">
        <x:v>0.01</x:v>
      </x:c>
      <x:c r="W303">
        <x:v>357.71</x:v>
      </x:c>
    </x:row>
    <x:row r="304" spans="1:23">
      <x:c r="A304" t="s">
        <x:v>490</x:v>
      </x:c>
      <x:c r="B304" t="s">
        <x:v>698</x:v>
      </x:c>
      <x:c r="C304" t="s">
        <x:v>513</x:v>
      </x:c>
      <x:c r="D304" t="s">
        <x:v>514</x:v>
      </x:c>
      <x:c r="E304" t="s">
        <x:v>629</x:v>
      </x:c>
      <x:c r="F304" t="s">
        <x:v>504</x:v>
      </x:c>
      <x:c r="G304" t="s">
        <x:v>699</x:v>
      </x:c>
      <x:c r="H304" t="s">
        <x:v>528</x:v>
      </x:c>
      <x:c r="I304" t="s">
        <x:v>173</x:v>
      </x:c>
      <x:c r="J304">
        <x:v>140015182</x:v>
      </x:c>
      <x:c r="K304" t="s">
        <x:v>173</x:v>
      </x:c>
      <x:c r="L304" t="s">
        <x:v>141</x:v>
      </x:c>
      <x:c r="M304" t="s">
        <x:v>526</x:v>
      </x:c>
      <x:c r="N304" t="s">
        <x:v>630</x:v>
      </x:c>
      <x:c r="O304">
        <x:v>10000</x:v>
      </x:c>
      <x:c r="P304" t="s">
        <x:v>520</x:v>
      </x:c>
      <x:c r="Q304" t="s">
        <x:v>631</x:v>
      </x:c>
      <x:c r="R304" t="s">
        <x:v>522</x:v>
      </x:c>
      <x:c r="S304">
        <x:v>40000</x:v>
      </x:c>
      <x:c r="T304" t="s">
        <x:v>458</x:v>
      </x:c>
      <x:c r="U304">
        <x:v>132.4</x:v>
      </x:c>
      <x:c r="V304">
        <x:v>0.01</x:v>
      </x:c>
      <x:c r="W304">
        <x:v>1430.83</x:v>
      </x:c>
    </x:row>
    <x:row r="305" spans="1:23">
      <x:c r="A305" t="s">
        <x:v>490</x:v>
      </x:c>
      <x:c r="B305" t="s">
        <x:v>698</x:v>
      </x:c>
      <x:c r="C305" t="s">
        <x:v>513</x:v>
      </x:c>
      <x:c r="D305" t="s">
        <x:v>514</x:v>
      </x:c>
      <x:c r="E305" t="s">
        <x:v>629</x:v>
      </x:c>
      <x:c r="F305" t="s">
        <x:v>504</x:v>
      </x:c>
      <x:c r="G305" t="s">
        <x:v>699</x:v>
      </x:c>
      <x:c r="H305" t="s">
        <x:v>528</x:v>
      </x:c>
      <x:c r="I305" t="s">
        <x:v>173</x:v>
      </x:c>
      <x:c r="J305">
        <x:v>140018220</x:v>
      </x:c>
      <x:c r="K305" t="s">
        <x:v>173</x:v>
      </x:c>
      <x:c r="L305" t="s">
        <x:v>141</x:v>
      </x:c>
      <x:c r="M305" t="s">
        <x:v>574</x:v>
      </x:c>
      <x:c r="N305" t="s">
        <x:v>630</x:v>
      </x:c>
      <x:c r="O305">
        <x:v>10000</x:v>
      </x:c>
      <x:c r="P305" t="s">
        <x:v>520</x:v>
      </x:c>
      <x:c r="Q305" t="s">
        <x:v>631</x:v>
      </x:c>
      <x:c r="R305" t="s">
        <x:v>522</x:v>
      </x:c>
      <x:c r="S305">
        <x:v>10000</x:v>
      </x:c>
      <x:c r="T305" t="s">
        <x:v>458</x:v>
      </x:c>
      <x:c r="U305">
        <x:v>33.1</x:v>
      </x:c>
      <x:c r="V305">
        <x:v>0.01</x:v>
      </x:c>
      <x:c r="W305">
        <x:v>357.71</x:v>
      </x:c>
    </x:row>
    <x:row r="306" spans="1:23">
      <x:c r="A306" t="s">
        <x:v>490</x:v>
      </x:c>
      <x:c r="B306" t="s">
        <x:v>698</x:v>
      </x:c>
      <x:c r="C306" t="s">
        <x:v>513</x:v>
      </x:c>
      <x:c r="D306" t="s">
        <x:v>514</x:v>
      </x:c>
      <x:c r="E306" t="s">
        <x:v>629</x:v>
      </x:c>
      <x:c r="F306" t="s">
        <x:v>504</x:v>
      </x:c>
      <x:c r="G306" t="s">
        <x:v>699</x:v>
      </x:c>
      <x:c r="H306" t="s">
        <x:v>528</x:v>
      </x:c>
      <x:c r="I306" t="s">
        <x:v>173</x:v>
      </x:c>
      <x:c r="J306">
        <x:v>140018213</x:v>
      </x:c>
      <x:c r="K306" t="s">
        <x:v>173</x:v>
      </x:c>
      <x:c r="L306" t="s">
        <x:v>141</x:v>
      </x:c>
      <x:c r="M306" t="s">
        <x:v>570</x:v>
      </x:c>
      <x:c r="N306" t="s">
        <x:v>630</x:v>
      </x:c>
      <x:c r="O306">
        <x:v>10000</x:v>
      </x:c>
      <x:c r="P306" t="s">
        <x:v>520</x:v>
      </x:c>
      <x:c r="Q306" t="s">
        <x:v>631</x:v>
      </x:c>
      <x:c r="R306" t="s">
        <x:v>522</x:v>
      </x:c>
      <x:c r="S306">
        <x:v>10000</x:v>
      </x:c>
      <x:c r="T306" t="s">
        <x:v>458</x:v>
      </x:c>
      <x:c r="U306">
        <x:v>33.1</x:v>
      </x:c>
      <x:c r="V306">
        <x:v>0.01</x:v>
      </x:c>
      <x:c r="W306">
        <x:v>357.71</x:v>
      </x:c>
    </x:row>
    <x:row r="307" spans="1:23">
      <x:c r="A307" t="s">
        <x:v>490</x:v>
      </x:c>
      <x:c r="B307" t="s">
        <x:v>698</x:v>
      </x:c>
      <x:c r="C307" t="s">
        <x:v>513</x:v>
      </x:c>
      <x:c r="D307" t="s">
        <x:v>514</x:v>
      </x:c>
      <x:c r="E307" t="s">
        <x:v>629</x:v>
      </x:c>
      <x:c r="F307" t="s">
        <x:v>504</x:v>
      </x:c>
      <x:c r="G307" t="s">
        <x:v>699</x:v>
      </x:c>
      <x:c r="H307" t="s">
        <x:v>528</x:v>
      </x:c>
      <x:c r="I307" t="s">
        <x:v>173</x:v>
      </x:c>
      <x:c r="J307">
        <x:v>140015181</x:v>
      </x:c>
      <x:c r="K307" t="s">
        <x:v>173</x:v>
      </x:c>
      <x:c r="L307" t="s">
        <x:v>141</x:v>
      </x:c>
      <x:c r="M307" t="s">
        <x:v>525</x:v>
      </x:c>
      <x:c r="N307" t="s">
        <x:v>630</x:v>
      </x:c>
      <x:c r="O307">
        <x:v>10000</x:v>
      </x:c>
      <x:c r="P307" t="s">
        <x:v>520</x:v>
      </x:c>
      <x:c r="Q307" t="s">
        <x:v>631</x:v>
      </x:c>
      <x:c r="R307" t="s">
        <x:v>522</x:v>
      </x:c>
      <x:c r="S307">
        <x:v>20000</x:v>
      </x:c>
      <x:c r="T307" t="s">
        <x:v>458</x:v>
      </x:c>
      <x:c r="U307">
        <x:v>66.2</x:v>
      </x:c>
      <x:c r="V307">
        <x:v>0.01</x:v>
      </x:c>
      <x:c r="W307">
        <x:v>715.42</x:v>
      </x:c>
    </x:row>
    <x:row r="308" spans="1:23">
      <x:c r="A308" t="s">
        <x:v>490</x:v>
      </x:c>
      <x:c r="B308" t="s">
        <x:v>698</x:v>
      </x:c>
      <x:c r="C308" t="s">
        <x:v>513</x:v>
      </x:c>
      <x:c r="D308" t="s">
        <x:v>514</x:v>
      </x:c>
      <x:c r="E308" t="s">
        <x:v>629</x:v>
      </x:c>
      <x:c r="F308" t="s">
        <x:v>504</x:v>
      </x:c>
      <x:c r="G308" t="s">
        <x:v>699</x:v>
      </x:c>
      <x:c r="H308" t="s">
        <x:v>528</x:v>
      </x:c>
      <x:c r="I308" t="s">
        <x:v>173</x:v>
      </x:c>
      <x:c r="J308">
        <x:v>140018221</x:v>
      </x:c>
      <x:c r="K308" t="s">
        <x:v>173</x:v>
      </x:c>
      <x:c r="L308" t="s">
        <x:v>141</x:v>
      </x:c>
      <x:c r="M308" t="s">
        <x:v>553</x:v>
      </x:c>
      <x:c r="N308" t="s">
        <x:v>630</x:v>
      </x:c>
      <x:c r="O308">
        <x:v>10000</x:v>
      </x:c>
      <x:c r="P308" t="s">
        <x:v>520</x:v>
      </x:c>
      <x:c r="Q308" t="s">
        <x:v>631</x:v>
      </x:c>
      <x:c r="R308" t="s">
        <x:v>522</x:v>
      </x:c>
      <x:c r="S308">
        <x:v>10000</x:v>
      </x:c>
      <x:c r="T308" t="s">
        <x:v>458</x:v>
      </x:c>
      <x:c r="U308">
        <x:v>33.1</x:v>
      </x:c>
      <x:c r="V308">
        <x:v>0.01</x:v>
      </x:c>
      <x:c r="W308">
        <x:v>357.71</x:v>
      </x:c>
    </x:row>
    <x:row r="309" spans="1:23">
      <x:c r="A309" t="s">
        <x:v>490</x:v>
      </x:c>
      <x:c r="B309" t="s">
        <x:v>698</x:v>
      </x:c>
      <x:c r="C309" t="s">
        <x:v>513</x:v>
      </x:c>
      <x:c r="D309" t="s">
        <x:v>514</x:v>
      </x:c>
      <x:c r="E309" t="s">
        <x:v>629</x:v>
      </x:c>
      <x:c r="F309" t="s">
        <x:v>504</x:v>
      </x:c>
      <x:c r="G309" t="s">
        <x:v>699</x:v>
      </x:c>
      <x:c r="H309" t="s">
        <x:v>528</x:v>
      </x:c>
      <x:c r="I309" t="s">
        <x:v>173</x:v>
      </x:c>
      <x:c r="J309">
        <x:v>140018250</x:v>
      </x:c>
      <x:c r="K309" t="s">
        <x:v>173</x:v>
      </x:c>
      <x:c r="L309" t="s">
        <x:v>141</x:v>
      </x:c>
      <x:c r="M309" t="s">
        <x:v>558</x:v>
      </x:c>
      <x:c r="N309" t="s">
        <x:v>630</x:v>
      </x:c>
      <x:c r="O309">
        <x:v>10000</x:v>
      </x:c>
      <x:c r="P309" t="s">
        <x:v>520</x:v>
      </x:c>
      <x:c r="Q309" t="s">
        <x:v>631</x:v>
      </x:c>
      <x:c r="R309" t="s">
        <x:v>522</x:v>
      </x:c>
      <x:c r="S309">
        <x:v>10000</x:v>
      </x:c>
      <x:c r="T309" t="s">
        <x:v>458</x:v>
      </x:c>
      <x:c r="U309">
        <x:v>33.1</x:v>
      </x:c>
      <x:c r="V309">
        <x:v>0.01</x:v>
      </x:c>
      <x:c r="W309">
        <x:v>357.71</x:v>
      </x:c>
    </x:row>
    <x:row r="310" spans="1:23">
      <x:c r="A310" t="s">
        <x:v>490</x:v>
      </x:c>
      <x:c r="B310" t="s">
        <x:v>698</x:v>
      </x:c>
      <x:c r="C310" t="s">
        <x:v>513</x:v>
      </x:c>
      <x:c r="D310" t="s">
        <x:v>514</x:v>
      </x:c>
      <x:c r="E310" t="s">
        <x:v>629</x:v>
      </x:c>
      <x:c r="F310" t="s">
        <x:v>504</x:v>
      </x:c>
      <x:c r="G310" t="s">
        <x:v>699</x:v>
      </x:c>
      <x:c r="H310" t="s">
        <x:v>528</x:v>
      </x:c>
      <x:c r="I310" t="s">
        <x:v>173</x:v>
      </x:c>
      <x:c r="J310">
        <x:v>140015180</x:v>
      </x:c>
      <x:c r="K310" t="s">
        <x:v>173</x:v>
      </x:c>
      <x:c r="L310" t="s">
        <x:v>141</x:v>
      </x:c>
      <x:c r="M310" t="s">
        <x:v>524</x:v>
      </x:c>
      <x:c r="N310" t="s">
        <x:v>630</x:v>
      </x:c>
      <x:c r="O310">
        <x:v>10000</x:v>
      </x:c>
      <x:c r="P310" t="s">
        <x:v>520</x:v>
      </x:c>
      <x:c r="Q310" t="s">
        <x:v>631</x:v>
      </x:c>
      <x:c r="R310" t="s">
        <x:v>522</x:v>
      </x:c>
      <x:c r="S310">
        <x:v>20000</x:v>
      </x:c>
      <x:c r="T310" t="s">
        <x:v>458</x:v>
      </x:c>
      <x:c r="U310">
        <x:v>66.2</x:v>
      </x:c>
      <x:c r="V310">
        <x:v>0.01</x:v>
      </x:c>
      <x:c r="W310">
        <x:v>715.42</x:v>
      </x:c>
    </x:row>
    <x:row r="311" spans="1:23">
      <x:c r="A311" t="s">
        <x:v>490</x:v>
      </x:c>
      <x:c r="B311" t="s">
        <x:v>698</x:v>
      </x:c>
      <x:c r="C311" t="s">
        <x:v>513</x:v>
      </x:c>
      <x:c r="D311" t="s">
        <x:v>514</x:v>
      </x:c>
      <x:c r="E311" t="s">
        <x:v>629</x:v>
      </x:c>
      <x:c r="F311" t="s">
        <x:v>504</x:v>
      </x:c>
      <x:c r="G311" t="s">
        <x:v>699</x:v>
      </x:c>
      <x:c r="H311" t="s">
        <x:v>528</x:v>
      </x:c>
      <x:c r="I311" t="s">
        <x:v>173</x:v>
      </x:c>
      <x:c r="J311">
        <x:v>140018216</x:v>
      </x:c>
      <x:c r="K311" t="s">
        <x:v>173</x:v>
      </x:c>
      <x:c r="L311" t="s">
        <x:v>141</x:v>
      </x:c>
      <x:c r="M311" t="s">
        <x:v>569</x:v>
      </x:c>
      <x:c r="N311" t="s">
        <x:v>630</x:v>
      </x:c>
      <x:c r="O311">
        <x:v>10000</x:v>
      </x:c>
      <x:c r="P311" t="s">
        <x:v>520</x:v>
      </x:c>
      <x:c r="Q311" t="s">
        <x:v>631</x:v>
      </x:c>
      <x:c r="R311" t="s">
        <x:v>522</x:v>
      </x:c>
      <x:c r="S311">
        <x:v>40000</x:v>
      </x:c>
      <x:c r="T311" t="s">
        <x:v>458</x:v>
      </x:c>
      <x:c r="U311">
        <x:v>132.4</x:v>
      </x:c>
      <x:c r="V311">
        <x:v>0.01</x:v>
      </x:c>
      <x:c r="W311">
        <x:v>1430.83</x:v>
      </x:c>
    </x:row>
    <x:row r="312" spans="1:23">
      <x:c r="A312" t="s">
        <x:v>490</x:v>
      </x:c>
      <x:c r="B312" t="s">
        <x:v>698</x:v>
      </x:c>
      <x:c r="C312" t="s">
        <x:v>513</x:v>
      </x:c>
      <x:c r="D312" t="s">
        <x:v>514</x:v>
      </x:c>
      <x:c r="E312" t="s">
        <x:v>629</x:v>
      </x:c>
      <x:c r="F312" t="s">
        <x:v>504</x:v>
      </x:c>
      <x:c r="G312" t="s">
        <x:v>699</x:v>
      </x:c>
      <x:c r="H312" t="s">
        <x:v>528</x:v>
      </x:c>
      <x:c r="I312" t="s">
        <x:v>173</x:v>
      </x:c>
      <x:c r="J312">
        <x:v>140018251</x:v>
      </x:c>
      <x:c r="K312" t="s">
        <x:v>173</x:v>
      </x:c>
      <x:c r="L312" t="s">
        <x:v>141</x:v>
      </x:c>
      <x:c r="M312" t="s">
        <x:v>568</x:v>
      </x:c>
      <x:c r="N312" t="s">
        <x:v>630</x:v>
      </x:c>
      <x:c r="O312">
        <x:v>10000</x:v>
      </x:c>
      <x:c r="P312" t="s">
        <x:v>520</x:v>
      </x:c>
      <x:c r="Q312" t="s">
        <x:v>631</x:v>
      </x:c>
      <x:c r="R312" t="s">
        <x:v>522</x:v>
      </x:c>
      <x:c r="S312">
        <x:v>10000</x:v>
      </x:c>
      <x:c r="T312" t="s">
        <x:v>458</x:v>
      </x:c>
      <x:c r="U312">
        <x:v>33.1</x:v>
      </x:c>
      <x:c r="V312">
        <x:v>0.01</x:v>
      </x:c>
      <x:c r="W312">
        <x:v>357.71</x:v>
      </x:c>
    </x:row>
    <x:row r="313" spans="1:23">
      <x:c r="A313" t="s">
        <x:v>490</x:v>
      </x:c>
      <x:c r="B313" t="s">
        <x:v>698</x:v>
      </x:c>
      <x:c r="C313" t="s">
        <x:v>513</x:v>
      </x:c>
      <x:c r="D313" t="s">
        <x:v>514</x:v>
      </x:c>
      <x:c r="E313" t="s">
        <x:v>629</x:v>
      </x:c>
      <x:c r="F313" t="s">
        <x:v>504</x:v>
      </x:c>
      <x:c r="G313" t="s">
        <x:v>699</x:v>
      </x:c>
      <x:c r="H313" t="s">
        <x:v>528</x:v>
      </x:c>
      <x:c r="I313" t="s">
        <x:v>173</x:v>
      </x:c>
      <x:c r="J313">
        <x:v>140015179</x:v>
      </x:c>
      <x:c r="K313" t="s">
        <x:v>173</x:v>
      </x:c>
      <x:c r="L313" t="s">
        <x:v>141</x:v>
      </x:c>
      <x:c r="M313" t="s">
        <x:v>550</x:v>
      </x:c>
      <x:c r="N313" t="s">
        <x:v>630</x:v>
      </x:c>
      <x:c r="O313">
        <x:v>10000</x:v>
      </x:c>
      <x:c r="P313" t="s">
        <x:v>520</x:v>
      </x:c>
      <x:c r="Q313" t="s">
        <x:v>631</x:v>
      </x:c>
      <x:c r="R313" t="s">
        <x:v>522</x:v>
      </x:c>
      <x:c r="S313">
        <x:v>10000</x:v>
      </x:c>
      <x:c r="T313" t="s">
        <x:v>458</x:v>
      </x:c>
      <x:c r="U313">
        <x:v>33.1</x:v>
      </x:c>
      <x:c r="V313">
        <x:v>0.01</x:v>
      </x:c>
      <x:c r="W313">
        <x:v>357.71</x:v>
      </x:c>
    </x:row>
    <x:row r="314" spans="1:23">
      <x:c r="A314" t="s">
        <x:v>490</x:v>
      </x:c>
      <x:c r="B314" t="s">
        <x:v>698</x:v>
      </x:c>
      <x:c r="C314" t="s">
        <x:v>513</x:v>
      </x:c>
      <x:c r="D314" t="s">
        <x:v>514</x:v>
      </x:c>
      <x:c r="E314" t="s">
        <x:v>629</x:v>
      </x:c>
      <x:c r="F314" t="s">
        <x:v>504</x:v>
      </x:c>
      <x:c r="G314" t="s">
        <x:v>699</x:v>
      </x:c>
      <x:c r="H314" t="s">
        <x:v>528</x:v>
      </x:c>
      <x:c r="I314" t="s">
        <x:v>173</x:v>
      </x:c>
      <x:c r="J314">
        <x:v>140018211</x:v>
      </x:c>
      <x:c r="K314" t="s">
        <x:v>173</x:v>
      </x:c>
      <x:c r="L314" t="s">
        <x:v>141</x:v>
      </x:c>
      <x:c r="M314" t="s">
        <x:v>572</x:v>
      </x:c>
      <x:c r="N314" t="s">
        <x:v>630</x:v>
      </x:c>
      <x:c r="O314">
        <x:v>10000</x:v>
      </x:c>
      <x:c r="P314" t="s">
        <x:v>520</x:v>
      </x:c>
      <x:c r="Q314" t="s">
        <x:v>631</x:v>
      </x:c>
      <x:c r="R314" t="s">
        <x:v>522</x:v>
      </x:c>
      <x:c r="S314">
        <x:v>10000</x:v>
      </x:c>
      <x:c r="T314" t="s">
        <x:v>458</x:v>
      </x:c>
      <x:c r="U314">
        <x:v>33.1</x:v>
      </x:c>
      <x:c r="V314">
        <x:v>0.01</x:v>
      </x:c>
      <x:c r="W314">
        <x:v>357.71</x:v>
      </x:c>
    </x:row>
    <x:row r="315" spans="1:23">
      <x:c r="A315" t="s">
        <x:v>490</x:v>
      </x:c>
      <x:c r="B315" t="s">
        <x:v>698</x:v>
      </x:c>
      <x:c r="C315" t="s">
        <x:v>513</x:v>
      </x:c>
      <x:c r="D315" t="s">
        <x:v>514</x:v>
      </x:c>
      <x:c r="E315" t="s">
        <x:v>629</x:v>
      </x:c>
      <x:c r="F315" t="s">
        <x:v>504</x:v>
      </x:c>
      <x:c r="G315" t="s">
        <x:v>699</x:v>
      </x:c>
      <x:c r="H315" t="s">
        <x:v>528</x:v>
      </x:c>
      <x:c r="I315" t="s">
        <x:v>173</x:v>
      </x:c>
      <x:c r="J315">
        <x:v>140018209</x:v>
      </x:c>
      <x:c r="K315" t="s">
        <x:v>173</x:v>
      </x:c>
      <x:c r="L315" t="s">
        <x:v>141</x:v>
      </x:c>
      <x:c r="M315" t="s">
        <x:v>563</x:v>
      </x:c>
      <x:c r="N315" t="s">
        <x:v>630</x:v>
      </x:c>
      <x:c r="O315">
        <x:v>10000</x:v>
      </x:c>
      <x:c r="P315" t="s">
        <x:v>520</x:v>
      </x:c>
      <x:c r="Q315" t="s">
        <x:v>631</x:v>
      </x:c>
      <x:c r="R315" t="s">
        <x:v>522</x:v>
      </x:c>
      <x:c r="S315">
        <x:v>20000</x:v>
      </x:c>
      <x:c r="T315" t="s">
        <x:v>458</x:v>
      </x:c>
      <x:c r="U315">
        <x:v>66.2</x:v>
      </x:c>
      <x:c r="V315">
        <x:v>0.01</x:v>
      </x:c>
      <x:c r="W315">
        <x:v>715.42</x:v>
      </x:c>
    </x:row>
    <x:row r="316" spans="1:23">
      <x:c r="A316" t="s">
        <x:v>490</x:v>
      </x:c>
      <x:c r="B316" t="s">
        <x:v>698</x:v>
      </x:c>
      <x:c r="C316" t="s">
        <x:v>513</x:v>
      </x:c>
      <x:c r="D316" t="s">
        <x:v>514</x:v>
      </x:c>
      <x:c r="E316" t="s">
        <x:v>629</x:v>
      </x:c>
      <x:c r="F316" t="s">
        <x:v>504</x:v>
      </x:c>
      <x:c r="G316" t="s">
        <x:v>699</x:v>
      </x:c>
      <x:c r="H316" t="s">
        <x:v>528</x:v>
      </x:c>
      <x:c r="I316" t="s">
        <x:v>173</x:v>
      </x:c>
      <x:c r="J316">
        <x:v>140015178</x:v>
      </x:c>
      <x:c r="K316" t="s">
        <x:v>173</x:v>
      </x:c>
      <x:c r="L316" t="s">
        <x:v>141</x:v>
      </x:c>
      <x:c r="M316" t="s">
        <x:v>537</x:v>
      </x:c>
      <x:c r="N316" t="s">
        <x:v>630</x:v>
      </x:c>
      <x:c r="O316">
        <x:v>10000</x:v>
      </x:c>
      <x:c r="P316" t="s">
        <x:v>520</x:v>
      </x:c>
      <x:c r="Q316" t="s">
        <x:v>631</x:v>
      </x:c>
      <x:c r="R316" t="s">
        <x:v>522</x:v>
      </x:c>
      <x:c r="S316">
        <x:v>40000</x:v>
      </x:c>
      <x:c r="T316" t="s">
        <x:v>458</x:v>
      </x:c>
      <x:c r="U316">
        <x:v>132.4</x:v>
      </x:c>
      <x:c r="V316">
        <x:v>0.01</x:v>
      </x:c>
      <x:c r="W316">
        <x:v>1430.83</x:v>
      </x:c>
    </x:row>
    <x:row r="317" spans="1:23">
      <x:c r="A317" t="s">
        <x:v>490</x:v>
      </x:c>
      <x:c r="B317" t="s">
        <x:v>698</x:v>
      </x:c>
      <x:c r="C317" t="s">
        <x:v>513</x:v>
      </x:c>
      <x:c r="D317" t="s">
        <x:v>514</x:v>
      </x:c>
      <x:c r="E317" t="s">
        <x:v>629</x:v>
      </x:c>
      <x:c r="F317" t="s">
        <x:v>504</x:v>
      </x:c>
      <x:c r="G317" t="s">
        <x:v>699</x:v>
      </x:c>
      <x:c r="H317" t="s">
        <x:v>528</x:v>
      </x:c>
      <x:c r="I317" t="s">
        <x:v>173</x:v>
      </x:c>
      <x:c r="J317">
        <x:v>140018252</x:v>
      </x:c>
      <x:c r="K317" t="s">
        <x:v>173</x:v>
      </x:c>
      <x:c r="L317" t="s">
        <x:v>141</x:v>
      </x:c>
      <x:c r="M317" t="s">
        <x:v>609</x:v>
      </x:c>
      <x:c r="N317" t="s">
        <x:v>630</x:v>
      </x:c>
      <x:c r="O317">
        <x:v>10000</x:v>
      </x:c>
      <x:c r="P317" t="s">
        <x:v>520</x:v>
      </x:c>
      <x:c r="Q317" t="s">
        <x:v>631</x:v>
      </x:c>
      <x:c r="R317" t="s">
        <x:v>522</x:v>
      </x:c>
      <x:c r="S317">
        <x:v>10000</x:v>
      </x:c>
      <x:c r="T317" t="s">
        <x:v>458</x:v>
      </x:c>
      <x:c r="U317">
        <x:v>33.1</x:v>
      </x:c>
      <x:c r="V317">
        <x:v>0.01</x:v>
      </x:c>
      <x:c r="W317">
        <x:v>357.71</x:v>
      </x:c>
    </x:row>
    <x:row r="318" spans="1:23">
      <x:c r="A318" t="s">
        <x:v>490</x:v>
      </x:c>
      <x:c r="B318" t="s">
        <x:v>698</x:v>
      </x:c>
      <x:c r="C318" t="s">
        <x:v>513</x:v>
      </x:c>
      <x:c r="D318" t="s">
        <x:v>514</x:v>
      </x:c>
      <x:c r="E318" t="s">
        <x:v>629</x:v>
      </x:c>
      <x:c r="F318" t="s">
        <x:v>504</x:v>
      </x:c>
      <x:c r="G318" t="s">
        <x:v>699</x:v>
      </x:c>
      <x:c r="H318" t="s">
        <x:v>528</x:v>
      </x:c>
      <x:c r="I318" t="s">
        <x:v>173</x:v>
      </x:c>
      <x:c r="J318">
        <x:v>140018214</x:v>
      </x:c>
      <x:c r="K318" t="s">
        <x:v>173</x:v>
      </x:c>
      <x:c r="L318" t="s">
        <x:v>141</x:v>
      </x:c>
      <x:c r="M318" t="s">
        <x:v>573</x:v>
      </x:c>
      <x:c r="N318" t="s">
        <x:v>630</x:v>
      </x:c>
      <x:c r="O318">
        <x:v>10000</x:v>
      </x:c>
      <x:c r="P318" t="s">
        <x:v>520</x:v>
      </x:c>
      <x:c r="Q318" t="s">
        <x:v>631</x:v>
      </x:c>
      <x:c r="R318" t="s">
        <x:v>522</x:v>
      </x:c>
      <x:c r="S318">
        <x:v>10000</x:v>
      </x:c>
      <x:c r="T318" t="s">
        <x:v>458</x:v>
      </x:c>
      <x:c r="U318">
        <x:v>33.1</x:v>
      </x:c>
      <x:c r="V318">
        <x:v>0.01</x:v>
      </x:c>
      <x:c r="W318">
        <x:v>357.71</x:v>
      </x:c>
    </x:row>
    <x:row r="319" spans="1:23">
      <x:c r="A319" t="s">
        <x:v>490</x:v>
      </x:c>
      <x:c r="B319" t="s">
        <x:v>698</x:v>
      </x:c>
      <x:c r="C319" t="s">
        <x:v>513</x:v>
      </x:c>
      <x:c r="D319" t="s">
        <x:v>514</x:v>
      </x:c>
      <x:c r="E319" t="s">
        <x:v>629</x:v>
      </x:c>
      <x:c r="F319" t="s">
        <x:v>504</x:v>
      </x:c>
      <x:c r="G319" t="s">
        <x:v>699</x:v>
      </x:c>
      <x:c r="H319" t="s">
        <x:v>528</x:v>
      </x:c>
      <x:c r="I319" t="s">
        <x:v>173</x:v>
      </x:c>
      <x:c r="J319">
        <x:v>140015177</x:v>
      </x:c>
      <x:c r="K319" t="s">
        <x:v>173</x:v>
      </x:c>
      <x:c r="L319" t="s">
        <x:v>141</x:v>
      </x:c>
      <x:c r="M319" t="s">
        <x:v>533</x:v>
      </x:c>
      <x:c r="N319" t="s">
        <x:v>630</x:v>
      </x:c>
      <x:c r="O319">
        <x:v>10000</x:v>
      </x:c>
      <x:c r="P319" t="s">
        <x:v>520</x:v>
      </x:c>
      <x:c r="Q319" t="s">
        <x:v>631</x:v>
      </x:c>
      <x:c r="R319" t="s">
        <x:v>522</x:v>
      </x:c>
      <x:c r="S319">
        <x:v>40000</x:v>
      </x:c>
      <x:c r="T319" t="s">
        <x:v>458</x:v>
      </x:c>
      <x:c r="U319">
        <x:v>132.4</x:v>
      </x:c>
      <x:c r="V319">
        <x:v>0.01</x:v>
      </x:c>
      <x:c r="W319">
        <x:v>1430.83</x:v>
      </x:c>
    </x:row>
    <x:row r="320" spans="1:23">
      <x:c r="A320" t="s">
        <x:v>490</x:v>
      </x:c>
      <x:c r="B320" t="s">
        <x:v>698</x:v>
      </x:c>
      <x:c r="C320" t="s">
        <x:v>513</x:v>
      </x:c>
      <x:c r="D320" t="s">
        <x:v>514</x:v>
      </x:c>
      <x:c r="E320" t="s">
        <x:v>629</x:v>
      </x:c>
      <x:c r="F320" t="s">
        <x:v>504</x:v>
      </x:c>
      <x:c r="G320" t="s">
        <x:v>699</x:v>
      </x:c>
      <x:c r="H320" t="s">
        <x:v>528</x:v>
      </x:c>
      <x:c r="I320" t="s">
        <x:v>173</x:v>
      </x:c>
      <x:c r="J320">
        <x:v>140018210</x:v>
      </x:c>
      <x:c r="K320" t="s">
        <x:v>173</x:v>
      </x:c>
      <x:c r="L320" t="s">
        <x:v>141</x:v>
      </x:c>
      <x:c r="M320" t="s">
        <x:v>578</x:v>
      </x:c>
      <x:c r="N320" t="s">
        <x:v>630</x:v>
      </x:c>
      <x:c r="O320">
        <x:v>10000</x:v>
      </x:c>
      <x:c r="P320" t="s">
        <x:v>520</x:v>
      </x:c>
      <x:c r="Q320" t="s">
        <x:v>631</x:v>
      </x:c>
      <x:c r="R320" t="s">
        <x:v>522</x:v>
      </x:c>
      <x:c r="S320">
        <x:v>10000</x:v>
      </x:c>
      <x:c r="T320" t="s">
        <x:v>458</x:v>
      </x:c>
      <x:c r="U320">
        <x:v>33.1</x:v>
      </x:c>
      <x:c r="V320">
        <x:v>0.01</x:v>
      </x:c>
      <x:c r="W320">
        <x:v>357.71</x:v>
      </x:c>
    </x:row>
    <x:row r="321" spans="1:23">
      <x:c r="A321" t="s">
        <x:v>490</x:v>
      </x:c>
      <x:c r="B321" t="s">
        <x:v>698</x:v>
      </x:c>
      <x:c r="C321" t="s">
        <x:v>513</x:v>
      </x:c>
      <x:c r="D321" t="s">
        <x:v>514</x:v>
      </x:c>
      <x:c r="E321" t="s">
        <x:v>629</x:v>
      </x:c>
      <x:c r="F321" t="s">
        <x:v>504</x:v>
      </x:c>
      <x:c r="G321" t="s">
        <x:v>699</x:v>
      </x:c>
      <x:c r="H321" t="s">
        <x:v>528</x:v>
      </x:c>
      <x:c r="I321" t="s">
        <x:v>173</x:v>
      </x:c>
      <x:c r="J321">
        <x:v>140018217</x:v>
      </x:c>
      <x:c r="K321" t="s">
        <x:v>173</x:v>
      </x:c>
      <x:c r="L321" t="s">
        <x:v>141</x:v>
      </x:c>
      <x:c r="M321" t="s">
        <x:v>545</x:v>
      </x:c>
      <x:c r="N321" t="s">
        <x:v>630</x:v>
      </x:c>
      <x:c r="O321">
        <x:v>10000</x:v>
      </x:c>
      <x:c r="P321" t="s">
        <x:v>520</x:v>
      </x:c>
      <x:c r="Q321" t="s">
        <x:v>631</x:v>
      </x:c>
      <x:c r="R321" t="s">
        <x:v>522</x:v>
      </x:c>
      <x:c r="S321">
        <x:v>10000</x:v>
      </x:c>
      <x:c r="T321" t="s">
        <x:v>458</x:v>
      </x:c>
      <x:c r="U321">
        <x:v>33.1</x:v>
      </x:c>
      <x:c r="V321">
        <x:v>0.01</x:v>
      </x:c>
      <x:c r="W321">
        <x:v>357.71</x:v>
      </x:c>
    </x:row>
    <x:row r="322" spans="1:23">
      <x:c r="A322" t="s">
        <x:v>490</x:v>
      </x:c>
      <x:c r="B322" t="s">
        <x:v>698</x:v>
      </x:c>
      <x:c r="C322" t="s">
        <x:v>513</x:v>
      </x:c>
      <x:c r="D322" t="s">
        <x:v>514</x:v>
      </x:c>
      <x:c r="E322" t="s">
        <x:v>629</x:v>
      </x:c>
      <x:c r="F322" t="s">
        <x:v>504</x:v>
      </x:c>
      <x:c r="G322" t="s">
        <x:v>699</x:v>
      </x:c>
      <x:c r="H322" t="s">
        <x:v>528</x:v>
      </x:c>
      <x:c r="I322" t="s">
        <x:v>173</x:v>
      </x:c>
      <x:c r="J322">
        <x:v>140015176</x:v>
      </x:c>
      <x:c r="K322" t="s">
        <x:v>173</x:v>
      </x:c>
      <x:c r="L322" t="s">
        <x:v>141</x:v>
      </x:c>
      <x:c r="M322" t="s">
        <x:v>560</x:v>
      </x:c>
      <x:c r="N322" t="s">
        <x:v>630</x:v>
      </x:c>
      <x:c r="O322">
        <x:v>10000</x:v>
      </x:c>
      <x:c r="P322" t="s">
        <x:v>520</x:v>
      </x:c>
      <x:c r="Q322" t="s">
        <x:v>631</x:v>
      </x:c>
      <x:c r="R322" t="s">
        <x:v>522</x:v>
      </x:c>
      <x:c r="S322">
        <x:v>50000</x:v>
      </x:c>
      <x:c r="T322" t="s">
        <x:v>458</x:v>
      </x:c>
      <x:c r="U322">
        <x:v>165.5</x:v>
      </x:c>
      <x:c r="V322">
        <x:v>0.01</x:v>
      </x:c>
      <x:c r="W322">
        <x:v>1788.54</x:v>
      </x:c>
    </x:row>
    <x:row r="323" spans="1:23">
      <x:c r="A323" t="s">
        <x:v>490</x:v>
      </x:c>
      <x:c r="B323" t="s">
        <x:v>698</x:v>
      </x:c>
      <x:c r="C323" t="s">
        <x:v>513</x:v>
      </x:c>
      <x:c r="D323" t="s">
        <x:v>514</x:v>
      </x:c>
      <x:c r="E323" t="s">
        <x:v>629</x:v>
      </x:c>
      <x:c r="F323" t="s">
        <x:v>504</x:v>
      </x:c>
      <x:c r="G323" t="s">
        <x:v>699</x:v>
      </x:c>
      <x:c r="H323" t="s">
        <x:v>528</x:v>
      </x:c>
      <x:c r="I323" t="s">
        <x:v>173</x:v>
      </x:c>
      <x:c r="J323">
        <x:v>140015175</x:v>
      </x:c>
      <x:c r="K323" t="s">
        <x:v>173</x:v>
      </x:c>
      <x:c r="L323" t="s">
        <x:v>141</x:v>
      </x:c>
      <x:c r="M323" t="s">
        <x:v>610</x:v>
      </x:c>
      <x:c r="N323" t="s">
        <x:v>630</x:v>
      </x:c>
      <x:c r="O323">
        <x:v>10000</x:v>
      </x:c>
      <x:c r="P323" t="s">
        <x:v>520</x:v>
      </x:c>
      <x:c r="Q323" t="s">
        <x:v>631</x:v>
      </x:c>
      <x:c r="R323" t="s">
        <x:v>522</x:v>
      </x:c>
      <x:c r="S323">
        <x:v>10000</x:v>
      </x:c>
      <x:c r="T323" t="s">
        <x:v>458</x:v>
      </x:c>
      <x:c r="U323">
        <x:v>33.1</x:v>
      </x:c>
      <x:c r="V323">
        <x:v>0.01</x:v>
      </x:c>
      <x:c r="W323">
        <x:v>357.71</x:v>
      </x:c>
    </x:row>
    <x:row r="324" spans="1:23">
      <x:c r="A324" t="s">
        <x:v>490</x:v>
      </x:c>
      <x:c r="B324" t="s">
        <x:v>698</x:v>
      </x:c>
      <x:c r="C324" t="s">
        <x:v>513</x:v>
      </x:c>
      <x:c r="D324" t="s">
        <x:v>514</x:v>
      </x:c>
      <x:c r="E324" t="s">
        <x:v>629</x:v>
      </x:c>
      <x:c r="F324" t="s">
        <x:v>504</x:v>
      </x:c>
      <x:c r="G324" t="s">
        <x:v>699</x:v>
      </x:c>
      <x:c r="H324" t="s">
        <x:v>528</x:v>
      </x:c>
      <x:c r="I324" t="s">
        <x:v>173</x:v>
      </x:c>
      <x:c r="J324">
        <x:v>140018218</x:v>
      </x:c>
      <x:c r="K324" t="s">
        <x:v>173</x:v>
      </x:c>
      <x:c r="L324" t="s">
        <x:v>141</x:v>
      </x:c>
      <x:c r="M324" t="s">
        <x:v>571</x:v>
      </x:c>
      <x:c r="N324" t="s">
        <x:v>630</x:v>
      </x:c>
      <x:c r="O324">
        <x:v>10000</x:v>
      </x:c>
      <x:c r="P324" t="s">
        <x:v>520</x:v>
      </x:c>
      <x:c r="Q324" t="s">
        <x:v>631</x:v>
      </x:c>
      <x:c r="R324" t="s">
        <x:v>522</x:v>
      </x:c>
      <x:c r="S324">
        <x:v>10000</x:v>
      </x:c>
      <x:c r="T324" t="s">
        <x:v>458</x:v>
      </x:c>
      <x:c r="U324">
        <x:v>33.1</x:v>
      </x:c>
      <x:c r="V324">
        <x:v>0.01</x:v>
      </x:c>
      <x:c r="W324">
        <x:v>357.71</x:v>
      </x:c>
    </x:row>
    <x:row r="325" spans="1:23">
      <x:c r="A325" t="s">
        <x:v>490</x:v>
      </x:c>
      <x:c r="B325" t="s">
        <x:v>698</x:v>
      </x:c>
      <x:c r="C325" t="s">
        <x:v>513</x:v>
      </x:c>
      <x:c r="D325" t="s">
        <x:v>514</x:v>
      </x:c>
      <x:c r="E325" t="s">
        <x:v>629</x:v>
      </x:c>
      <x:c r="F325" t="s">
        <x:v>504</x:v>
      </x:c>
      <x:c r="G325" t="s">
        <x:v>699</x:v>
      </x:c>
      <x:c r="H325" t="s">
        <x:v>528</x:v>
      </x:c>
      <x:c r="I325" t="s">
        <x:v>173</x:v>
      </x:c>
      <x:c r="J325">
        <x:v>140015174</x:v>
      </x:c>
      <x:c r="K325" t="s">
        <x:v>173</x:v>
      </x:c>
      <x:c r="L325" t="s">
        <x:v>141</x:v>
      </x:c>
      <x:c r="M325" t="s">
        <x:v>575</x:v>
      </x:c>
      <x:c r="N325" t="s">
        <x:v>630</x:v>
      </x:c>
      <x:c r="O325">
        <x:v>10000</x:v>
      </x:c>
      <x:c r="P325" t="s">
        <x:v>520</x:v>
      </x:c>
      <x:c r="Q325" t="s">
        <x:v>631</x:v>
      </x:c>
      <x:c r="R325" t="s">
        <x:v>522</x:v>
      </x:c>
      <x:c r="S325">
        <x:v>10000</x:v>
      </x:c>
      <x:c r="T325" t="s">
        <x:v>458</x:v>
      </x:c>
      <x:c r="U325">
        <x:v>33.1</x:v>
      </x:c>
      <x:c r="V325">
        <x:v>0.01</x:v>
      </x:c>
      <x:c r="W325">
        <x:v>357.71</x:v>
      </x:c>
    </x:row>
    <x:row r="326" spans="1:23">
      <x:c r="A326" t="s">
        <x:v>490</x:v>
      </x:c>
      <x:c r="B326" t="s">
        <x:v>698</x:v>
      </x:c>
      <x:c r="C326" t="s">
        <x:v>513</x:v>
      </x:c>
      <x:c r="D326" t="s">
        <x:v>514</x:v>
      </x:c>
      <x:c r="E326" t="s">
        <x:v>629</x:v>
      </x:c>
      <x:c r="F326" t="s">
        <x:v>504</x:v>
      </x:c>
      <x:c r="G326" t="s">
        <x:v>699</x:v>
      </x:c>
      <x:c r="H326" t="s">
        <x:v>528</x:v>
      </x:c>
      <x:c r="I326" t="s">
        <x:v>173</x:v>
      </x:c>
      <x:c r="J326">
        <x:v>140015173</x:v>
      </x:c>
      <x:c r="K326" t="s">
        <x:v>173</x:v>
      </x:c>
      <x:c r="L326" t="s">
        <x:v>141</x:v>
      </x:c>
      <x:c r="M326" t="s">
        <x:v>518</x:v>
      </x:c>
      <x:c r="N326" t="s">
        <x:v>630</x:v>
      </x:c>
      <x:c r="O326">
        <x:v>10000</x:v>
      </x:c>
      <x:c r="P326" t="s">
        <x:v>520</x:v>
      </x:c>
      <x:c r="Q326" t="s">
        <x:v>631</x:v>
      </x:c>
      <x:c r="R326" t="s">
        <x:v>522</x:v>
      </x:c>
      <x:c r="S326">
        <x:v>50000</x:v>
      </x:c>
      <x:c r="T326" t="s">
        <x:v>458</x:v>
      </x:c>
      <x:c r="U326">
        <x:v>165.5</x:v>
      </x:c>
      <x:c r="V326">
        <x:v>0.01</x:v>
      </x:c>
      <x:c r="W326">
        <x:v>1788.54</x:v>
      </x:c>
    </x:row>
    <x:row r="327" spans="1:23">
      <x:c r="A327" t="s">
        <x:v>490</x:v>
      </x:c>
      <x:c r="B327" t="s">
        <x:v>698</x:v>
      </x:c>
      <x:c r="C327" t="s">
        <x:v>513</x:v>
      </x:c>
      <x:c r="D327" t="s">
        <x:v>514</x:v>
      </x:c>
      <x:c r="E327" t="s">
        <x:v>629</x:v>
      </x:c>
      <x:c r="F327" t="s">
        <x:v>504</x:v>
      </x:c>
      <x:c r="G327" t="s">
        <x:v>699</x:v>
      </x:c>
      <x:c r="H327" t="s">
        <x:v>528</x:v>
      </x:c>
      <x:c r="I327" t="s">
        <x:v>173</x:v>
      </x:c>
      <x:c r="J327">
        <x:v>140000965</x:v>
      </x:c>
      <x:c r="K327" t="s">
        <x:v>173</x:v>
      </x:c>
      <x:c r="L327" t="s">
        <x:v>141</x:v>
      </x:c>
      <x:c r="M327" t="s">
        <x:v>548</x:v>
      </x:c>
      <x:c r="N327" t="s">
        <x:v>633</x:v>
      </x:c>
      <x:c r="O327">
        <x:v>1500</x:v>
      </x:c>
      <x:c r="P327" t="s">
        <x:v>520</x:v>
      </x:c>
      <x:c r="Q327" t="s">
        <x:v>631</x:v>
      </x:c>
      <x:c r="R327" t="s">
        <x:v>522</x:v>
      </x:c>
      <x:c r="S327">
        <x:v>1500</x:v>
      </x:c>
      <x:c r="T327" t="s">
        <x:v>458</x:v>
      </x:c>
      <x:c r="U327">
        <x:v>4.97</x:v>
      </x:c>
      <x:c r="V327">
        <x:v>0.01</x:v>
      </x:c>
      <x:c r="W327">
        <x:v>53.66</x:v>
      </x:c>
    </x:row>
    <x:row r="328" spans="1:23">
      <x:c r="A328" t="s">
        <x:v>490</x:v>
      </x:c>
      <x:c r="B328" t="s">
        <x:v>698</x:v>
      </x:c>
      <x:c r="C328" t="s">
        <x:v>513</x:v>
      </x:c>
      <x:c r="D328" t="s">
        <x:v>514</x:v>
      </x:c>
      <x:c r="E328" t="s">
        <x:v>629</x:v>
      </x:c>
      <x:c r="F328" t="s">
        <x:v>504</x:v>
      </x:c>
      <x:c r="G328" t="s">
        <x:v>699</x:v>
      </x:c>
      <x:c r="H328" t="s">
        <x:v>528</x:v>
      </x:c>
      <x:c r="I328" t="s">
        <x:v>173</x:v>
      </x:c>
      <x:c r="J328">
        <x:v>140018231</x:v>
      </x:c>
      <x:c r="K328" t="s">
        <x:v>173</x:v>
      </x:c>
      <x:c r="L328" t="s">
        <x:v>165</x:v>
      </x:c>
      <x:c r="M328" t="s">
        <x:v>569</x:v>
      </x:c>
      <x:c r="N328" t="s">
        <x:v>630</x:v>
      </x:c>
      <x:c r="O328">
        <x:v>7000</x:v>
      </x:c>
      <x:c r="P328" t="s">
        <x:v>520</x:v>
      </x:c>
      <x:c r="Q328" t="s">
        <x:v>634</x:v>
      </x:c>
      <x:c r="R328" t="s">
        <x:v>522</x:v>
      </x:c>
      <x:c r="S328">
        <x:v>7000</x:v>
      </x:c>
      <x:c r="T328" t="s">
        <x:v>458</x:v>
      </x:c>
      <x:c r="U328">
        <x:v>53.83</x:v>
      </x:c>
      <x:c r="V328">
        <x:v>0.01</x:v>
      </x:c>
      <x:c r="W328">
        <x:v>344.88</x:v>
      </x:c>
    </x:row>
    <x:row r="329" spans="1:23">
      <x:c r="A329" t="s">
        <x:v>490</x:v>
      </x:c>
      <x:c r="B329" t="s">
        <x:v>698</x:v>
      </x:c>
      <x:c r="C329" t="s">
        <x:v>513</x:v>
      </x:c>
      <x:c r="D329" t="s">
        <x:v>514</x:v>
      </x:c>
      <x:c r="E329" t="s">
        <x:v>629</x:v>
      </x:c>
      <x:c r="F329" t="s">
        <x:v>504</x:v>
      </x:c>
      <x:c r="G329" t="s">
        <x:v>699</x:v>
      </x:c>
      <x:c r="H329" t="s">
        <x:v>528</x:v>
      </x:c>
      <x:c r="I329" t="s">
        <x:v>173</x:v>
      </x:c>
      <x:c r="J329">
        <x:v>140020074</x:v>
      </x:c>
      <x:c r="K329" t="s">
        <x:v>173</x:v>
      </x:c>
      <x:c r="L329" t="s">
        <x:v>143</x:v>
      </x:c>
      <x:c r="M329" t="s">
        <x:v>542</x:v>
      </x:c>
      <x:c r="N329" t="s">
        <x:v>630</x:v>
      </x:c>
      <x:c r="O329">
        <x:v>8000</x:v>
      </x:c>
      <x:c r="P329" t="s">
        <x:v>520</x:v>
      </x:c>
      <x:c r="Q329" t="s">
        <x:v>632</x:v>
      </x:c>
      <x:c r="R329" t="s">
        <x:v>522</x:v>
      </x:c>
      <x:c r="S329">
        <x:v>8000</x:v>
      </x:c>
      <x:c r="T329" t="s">
        <x:v>458</x:v>
      </x:c>
      <x:c r="U329">
        <x:v>40.08</x:v>
      </x:c>
      <x:c r="V329">
        <x:v>0.01</x:v>
      </x:c>
      <x:c r="W329">
        <x:v>323.95999999999998</x:v>
      </x:c>
    </x:row>
    <x:row r="330" spans="1:23">
      <x:c r="A330" t="s">
        <x:v>490</x:v>
      </x:c>
      <x:c r="B330" t="s">
        <x:v>698</x:v>
      </x:c>
      <x:c r="C330" t="s">
        <x:v>513</x:v>
      </x:c>
      <x:c r="D330" t="s">
        <x:v>514</x:v>
      </x:c>
      <x:c r="E330" t="s">
        <x:v>629</x:v>
      </x:c>
      <x:c r="F330" t="s">
        <x:v>504</x:v>
      </x:c>
      <x:c r="G330" t="s">
        <x:v>699</x:v>
      </x:c>
      <x:c r="H330" t="s">
        <x:v>528</x:v>
      </x:c>
      <x:c r="I330" t="s">
        <x:v>173</x:v>
      </x:c>
      <x:c r="J330">
        <x:v>140018224</x:v>
      </x:c>
      <x:c r="K330" t="s">
        <x:v>173</x:v>
      </x:c>
      <x:c r="L330" t="s">
        <x:v>143</x:v>
      </x:c>
      <x:c r="M330" t="s">
        <x:v>524</x:v>
      </x:c>
      <x:c r="N330" t="s">
        <x:v>630</x:v>
      </x:c>
      <x:c r="O330">
        <x:v>8000</x:v>
      </x:c>
      <x:c r="P330" t="s">
        <x:v>520</x:v>
      </x:c>
      <x:c r="Q330" t="s">
        <x:v>632</x:v>
      </x:c>
      <x:c r="R330" t="s">
        <x:v>522</x:v>
      </x:c>
      <x:c r="S330">
        <x:v>8000</x:v>
      </x:c>
      <x:c r="T330" t="s">
        <x:v>458</x:v>
      </x:c>
      <x:c r="U330">
        <x:v>40.08</x:v>
      </x:c>
      <x:c r="V330">
        <x:v>0.01</x:v>
      </x:c>
      <x:c r="W330">
        <x:v>323.95999999999998</x:v>
      </x:c>
    </x:row>
    <x:row r="331" spans="1:23">
      <x:c r="A331" t="s">
        <x:v>490</x:v>
      </x:c>
      <x:c r="B331" t="s">
        <x:v>698</x:v>
      </x:c>
      <x:c r="C331" t="s">
        <x:v>513</x:v>
      </x:c>
      <x:c r="D331" t="s">
        <x:v>514</x:v>
      </x:c>
      <x:c r="E331" t="s">
        <x:v>629</x:v>
      </x:c>
      <x:c r="F331" t="s">
        <x:v>504</x:v>
      </x:c>
      <x:c r="G331" t="s">
        <x:v>699</x:v>
      </x:c>
      <x:c r="H331" t="s">
        <x:v>528</x:v>
      </x:c>
      <x:c r="I331" t="s">
        <x:v>173</x:v>
      </x:c>
      <x:c r="J331">
        <x:v>140018227</x:v>
      </x:c>
      <x:c r="K331" t="s">
        <x:v>173</x:v>
      </x:c>
      <x:c r="L331" t="s">
        <x:v>143</x:v>
      </x:c>
      <x:c r="M331" t="s">
        <x:v>569</x:v>
      </x:c>
      <x:c r="N331" t="s">
        <x:v>630</x:v>
      </x:c>
      <x:c r="O331">
        <x:v>8000</x:v>
      </x:c>
      <x:c r="P331" t="s">
        <x:v>520</x:v>
      </x:c>
      <x:c r="Q331" t="s">
        <x:v>632</x:v>
      </x:c>
      <x:c r="R331" t="s">
        <x:v>522</x:v>
      </x:c>
      <x:c r="S331">
        <x:v>8000</x:v>
      </x:c>
      <x:c r="T331" t="s">
        <x:v>458</x:v>
      </x:c>
      <x:c r="U331">
        <x:v>40.08</x:v>
      </x:c>
      <x:c r="V331">
        <x:v>0.01</x:v>
      </x:c>
      <x:c r="W331">
        <x:v>323.95999999999998</x:v>
      </x:c>
    </x:row>
    <x:row r="332" spans="1:23">
      <x:c r="A332" t="s">
        <x:v>490</x:v>
      </x:c>
      <x:c r="B332" t="s">
        <x:v>698</x:v>
      </x:c>
      <x:c r="C332" t="s">
        <x:v>513</x:v>
      </x:c>
      <x:c r="D332" t="s">
        <x:v>514</x:v>
      </x:c>
      <x:c r="E332" t="s">
        <x:v>629</x:v>
      </x:c>
      <x:c r="F332" t="s">
        <x:v>504</x:v>
      </x:c>
      <x:c r="G332" t="s">
        <x:v>699</x:v>
      </x:c>
      <x:c r="H332" t="s">
        <x:v>528</x:v>
      </x:c>
      <x:c r="I332" t="s">
        <x:v>173</x:v>
      </x:c>
      <x:c r="J332">
        <x:v>140015182</x:v>
      </x:c>
      <x:c r="K332" t="s">
        <x:v>173</x:v>
      </x:c>
      <x:c r="L332" t="s">
        <x:v>141</x:v>
      </x:c>
      <x:c r="M332" t="s">
        <x:v>526</x:v>
      </x:c>
      <x:c r="N332" t="s">
        <x:v>630</x:v>
      </x:c>
      <x:c r="O332">
        <x:v>10000</x:v>
      </x:c>
      <x:c r="P332" t="s">
        <x:v>520</x:v>
      </x:c>
      <x:c r="Q332" t="s">
        <x:v>631</x:v>
      </x:c>
      <x:c r="R332" t="s">
        <x:v>522</x:v>
      </x:c>
      <x:c r="S332">
        <x:v>20000</x:v>
      </x:c>
      <x:c r="T332" t="s">
        <x:v>458</x:v>
      </x:c>
      <x:c r="U332">
        <x:v>66.2</x:v>
      </x:c>
      <x:c r="V332">
        <x:v>0.01</x:v>
      </x:c>
      <x:c r="W332">
        <x:v>715.42</x:v>
      </x:c>
    </x:row>
    <x:row r="333" spans="1:23">
      <x:c r="A333" t="s">
        <x:v>490</x:v>
      </x:c>
      <x:c r="B333" t="s">
        <x:v>698</x:v>
      </x:c>
      <x:c r="C333" t="s">
        <x:v>513</x:v>
      </x:c>
      <x:c r="D333" t="s">
        <x:v>514</x:v>
      </x:c>
      <x:c r="E333" t="s">
        <x:v>629</x:v>
      </x:c>
      <x:c r="F333" t="s">
        <x:v>504</x:v>
      </x:c>
      <x:c r="G333" t="s">
        <x:v>699</x:v>
      </x:c>
      <x:c r="H333" t="s">
        <x:v>528</x:v>
      </x:c>
      <x:c r="I333" t="s">
        <x:v>173</x:v>
      </x:c>
      <x:c r="J333">
        <x:v>140018216</x:v>
      </x:c>
      <x:c r="K333" t="s">
        <x:v>173</x:v>
      </x:c>
      <x:c r="L333" t="s">
        <x:v>141</x:v>
      </x:c>
      <x:c r="M333" t="s">
        <x:v>569</x:v>
      </x:c>
      <x:c r="N333" t="s">
        <x:v>630</x:v>
      </x:c>
      <x:c r="O333">
        <x:v>10000</x:v>
      </x:c>
      <x:c r="P333" t="s">
        <x:v>520</x:v>
      </x:c>
      <x:c r="Q333" t="s">
        <x:v>631</x:v>
      </x:c>
      <x:c r="R333" t="s">
        <x:v>522</x:v>
      </x:c>
      <x:c r="S333">
        <x:v>20000</x:v>
      </x:c>
      <x:c r="T333" t="s">
        <x:v>458</x:v>
      </x:c>
      <x:c r="U333">
        <x:v>66.2</x:v>
      </x:c>
      <x:c r="V333">
        <x:v>0.01</x:v>
      </x:c>
      <x:c r="W333">
        <x:v>715.42</x:v>
      </x:c>
    </x:row>
    <x:row r="334" spans="1:23">
      <x:c r="A334" t="s">
        <x:v>490</x:v>
      </x:c>
      <x:c r="B334" t="s">
        <x:v>698</x:v>
      </x:c>
      <x:c r="C334" t="s">
        <x:v>513</x:v>
      </x:c>
      <x:c r="D334" t="s">
        <x:v>514</x:v>
      </x:c>
      <x:c r="E334" t="s">
        <x:v>629</x:v>
      </x:c>
      <x:c r="F334" t="s">
        <x:v>504</x:v>
      </x:c>
      <x:c r="G334" t="s">
        <x:v>699</x:v>
      </x:c>
      <x:c r="H334" t="s">
        <x:v>528</x:v>
      </x:c>
      <x:c r="I334" t="s">
        <x:v>173</x:v>
      </x:c>
      <x:c r="J334">
        <x:v>140015178</x:v>
      </x:c>
      <x:c r="K334" t="s">
        <x:v>173</x:v>
      </x:c>
      <x:c r="L334" t="s">
        <x:v>141</x:v>
      </x:c>
      <x:c r="M334" t="s">
        <x:v>537</x:v>
      </x:c>
      <x:c r="N334" t="s">
        <x:v>630</x:v>
      </x:c>
      <x:c r="O334">
        <x:v>10000</x:v>
      </x:c>
      <x:c r="P334" t="s">
        <x:v>520</x:v>
      </x:c>
      <x:c r="Q334" t="s">
        <x:v>631</x:v>
      </x:c>
      <x:c r="R334" t="s">
        <x:v>522</x:v>
      </x:c>
      <x:c r="S334">
        <x:v>10000</x:v>
      </x:c>
      <x:c r="T334" t="s">
        <x:v>458</x:v>
      </x:c>
      <x:c r="U334">
        <x:v>33.1</x:v>
      </x:c>
      <x:c r="V334">
        <x:v>0.01</x:v>
      </x:c>
      <x:c r="W334">
        <x:v>357.71</x:v>
      </x:c>
    </x:row>
    <x:row r="335" spans="1:23">
      <x:c r="A335" t="s">
        <x:v>490</x:v>
      </x:c>
      <x:c r="B335" t="s">
        <x:v>698</x:v>
      </x:c>
      <x:c r="C335" t="s">
        <x:v>513</x:v>
      </x:c>
      <x:c r="D335" t="s">
        <x:v>514</x:v>
      </x:c>
      <x:c r="E335" t="s">
        <x:v>629</x:v>
      </x:c>
      <x:c r="F335" t="s">
        <x:v>504</x:v>
      </x:c>
      <x:c r="G335" t="s">
        <x:v>699</x:v>
      </x:c>
      <x:c r="H335" t="s">
        <x:v>528</x:v>
      </x:c>
      <x:c r="I335" t="s">
        <x:v>173</x:v>
      </x:c>
      <x:c r="J335">
        <x:v>140015177</x:v>
      </x:c>
      <x:c r="K335" t="s">
        <x:v>173</x:v>
      </x:c>
      <x:c r="L335" t="s">
        <x:v>141</x:v>
      </x:c>
      <x:c r="M335" t="s">
        <x:v>533</x:v>
      </x:c>
      <x:c r="N335" t="s">
        <x:v>630</x:v>
      </x:c>
      <x:c r="O335">
        <x:v>10000</x:v>
      </x:c>
      <x:c r="P335" t="s">
        <x:v>520</x:v>
      </x:c>
      <x:c r="Q335" t="s">
        <x:v>631</x:v>
      </x:c>
      <x:c r="R335" t="s">
        <x:v>522</x:v>
      </x:c>
      <x:c r="S335">
        <x:v>10000</x:v>
      </x:c>
      <x:c r="T335" t="s">
        <x:v>458</x:v>
      </x:c>
      <x:c r="U335">
        <x:v>33.1</x:v>
      </x:c>
      <x:c r="V335">
        <x:v>0.01</x:v>
      </x:c>
      <x:c r="W335">
        <x:v>357.71</x:v>
      </x:c>
    </x:row>
    <x:row r="336" spans="1:23">
      <x:c r="A336" t="s">
        <x:v>490</x:v>
      </x:c>
      <x:c r="B336" t="s">
        <x:v>698</x:v>
      </x:c>
      <x:c r="C336" t="s">
        <x:v>513</x:v>
      </x:c>
      <x:c r="D336" t="s">
        <x:v>514</x:v>
      </x:c>
      <x:c r="E336" t="s">
        <x:v>629</x:v>
      </x:c>
      <x:c r="F336" t="s">
        <x:v>504</x:v>
      </x:c>
      <x:c r="G336" t="s">
        <x:v>699</x:v>
      </x:c>
      <x:c r="H336" t="s">
        <x:v>528</x:v>
      </x:c>
      <x:c r="I336" t="s">
        <x:v>173</x:v>
      </x:c>
      <x:c r="J336">
        <x:v>140015176</x:v>
      </x:c>
      <x:c r="K336" t="s">
        <x:v>173</x:v>
      </x:c>
      <x:c r="L336" t="s">
        <x:v>141</x:v>
      </x:c>
      <x:c r="M336" t="s">
        <x:v>560</x:v>
      </x:c>
      <x:c r="N336" t="s">
        <x:v>630</x:v>
      </x:c>
      <x:c r="O336">
        <x:v>10000</x:v>
      </x:c>
      <x:c r="P336" t="s">
        <x:v>520</x:v>
      </x:c>
      <x:c r="Q336" t="s">
        <x:v>631</x:v>
      </x:c>
      <x:c r="R336" t="s">
        <x:v>522</x:v>
      </x:c>
      <x:c r="S336">
        <x:v>20000</x:v>
      </x:c>
      <x:c r="T336" t="s">
        <x:v>458</x:v>
      </x:c>
      <x:c r="U336">
        <x:v>66.2</x:v>
      </x:c>
      <x:c r="V336">
        <x:v>0.01</x:v>
      </x:c>
      <x:c r="W336">
        <x:v>715.42</x:v>
      </x:c>
    </x:row>
    <x:row r="337" spans="1:23">
      <x:c r="A337" t="s">
        <x:v>490</x:v>
      </x:c>
      <x:c r="B337" t="s">
        <x:v>698</x:v>
      </x:c>
      <x:c r="C337" t="s">
        <x:v>513</x:v>
      </x:c>
      <x:c r="D337" t="s">
        <x:v>514</x:v>
      </x:c>
      <x:c r="E337" t="s">
        <x:v>629</x:v>
      </x:c>
      <x:c r="F337" t="s">
        <x:v>504</x:v>
      </x:c>
      <x:c r="G337" t="s">
        <x:v>699</x:v>
      </x:c>
      <x:c r="H337" t="s">
        <x:v>528</x:v>
      </x:c>
      <x:c r="I337" t="s">
        <x:v>173</x:v>
      </x:c>
      <x:c r="J337">
        <x:v>140015173</x:v>
      </x:c>
      <x:c r="K337" t="s">
        <x:v>173</x:v>
      </x:c>
      <x:c r="L337" t="s">
        <x:v>141</x:v>
      </x:c>
      <x:c r="M337" t="s">
        <x:v>518</x:v>
      </x:c>
      <x:c r="N337" t="s">
        <x:v>630</x:v>
      </x:c>
      <x:c r="O337">
        <x:v>10000</x:v>
      </x:c>
      <x:c r="P337" t="s">
        <x:v>520</x:v>
      </x:c>
      <x:c r="Q337" t="s">
        <x:v>631</x:v>
      </x:c>
      <x:c r="R337" t="s">
        <x:v>522</x:v>
      </x:c>
      <x:c r="S337">
        <x:v>50000</x:v>
      </x:c>
      <x:c r="T337" t="s">
        <x:v>458</x:v>
      </x:c>
      <x:c r="U337">
        <x:v>165.5</x:v>
      </x:c>
      <x:c r="V337">
        <x:v>0.01</x:v>
      </x:c>
      <x:c r="W337">
        <x:v>1788.54</x:v>
      </x:c>
    </x:row>
    <x:row r="338" spans="1:23">
      <x:c r="A338" t="s">
        <x:v>490</x:v>
      </x:c>
      <x:c r="B338" t="s">
        <x:v>698</x:v>
      </x:c>
      <x:c r="C338" t="s">
        <x:v>513</x:v>
      </x:c>
      <x:c r="D338" t="s">
        <x:v>514</x:v>
      </x:c>
      <x:c r="E338" t="s">
        <x:v>629</x:v>
      </x:c>
      <x:c r="F338" t="s">
        <x:v>504</x:v>
      </x:c>
      <x:c r="G338" t="s">
        <x:v>699</x:v>
      </x:c>
      <x:c r="H338" t="s">
        <x:v>528</x:v>
      </x:c>
      <x:c r="I338" t="s">
        <x:v>173</x:v>
      </x:c>
      <x:c r="J338">
        <x:v>140020091</x:v>
      </x:c>
      <x:c r="K338" t="s">
        <x:v>173</x:v>
      </x:c>
      <x:c r="L338" t="s">
        <x:v>142</x:v>
      </x:c>
      <x:c r="M338" t="s">
        <x:v>550</x:v>
      </x:c>
      <x:c r="N338" t="s">
        <x:v>630</x:v>
      </x:c>
      <x:c r="O338">
        <x:v>3000</x:v>
      </x:c>
      <x:c r="P338" t="s">
        <x:v>520</x:v>
      </x:c>
      <x:c r="Q338" t="s">
        <x:v>636</x:v>
      </x:c>
      <x:c r="R338" t="s">
        <x:v>522</x:v>
      </x:c>
      <x:c r="S338">
        <x:v>6000</x:v>
      </x:c>
      <x:c r="T338" t="s">
        <x:v>458</x:v>
      </x:c>
      <x:c r="U338">
        <x:v>108.96</x:v>
      </x:c>
      <x:c r="V338">
        <x:v>0.01</x:v>
      </x:c>
      <x:c r="W338">
        <x:v>449.5</x:v>
      </x:c>
    </x:row>
    <x:row r="339" spans="1:23">
      <x:c r="A339" t="s">
        <x:v>490</x:v>
      </x:c>
      <x:c r="B339" t="s">
        <x:v>698</x:v>
      </x:c>
      <x:c r="C339" t="s">
        <x:v>513</x:v>
      </x:c>
      <x:c r="D339" t="s">
        <x:v>514</x:v>
      </x:c>
      <x:c r="E339" t="s">
        <x:v>629</x:v>
      </x:c>
      <x:c r="F339" t="s">
        <x:v>504</x:v>
      </x:c>
      <x:c r="G339" t="s">
        <x:v>699</x:v>
      </x:c>
      <x:c r="H339" t="s">
        <x:v>528</x:v>
      </x:c>
      <x:c r="I339" t="s">
        <x:v>173</x:v>
      </x:c>
      <x:c r="J339">
        <x:v>140018237</x:v>
      </x:c>
      <x:c r="K339" t="s">
        <x:v>173</x:v>
      </x:c>
      <x:c r="L339" t="s">
        <x:v>165</x:v>
      </x:c>
      <x:c r="M339" t="s">
        <x:v>526</x:v>
      </x:c>
      <x:c r="N339" t="s">
        <x:v>630</x:v>
      </x:c>
      <x:c r="O339">
        <x:v>7000</x:v>
      </x:c>
      <x:c r="P339" t="s">
        <x:v>520</x:v>
      </x:c>
      <x:c r="Q339" t="s">
        <x:v>634</x:v>
      </x:c>
      <x:c r="R339" t="s">
        <x:v>522</x:v>
      </x:c>
      <x:c r="S339">
        <x:v>7000</x:v>
      </x:c>
      <x:c r="T339" t="s">
        <x:v>458</x:v>
      </x:c>
      <x:c r="U339">
        <x:v>53.83</x:v>
      </x:c>
      <x:c r="V339">
        <x:v>0.01</x:v>
      </x:c>
      <x:c r="W339">
        <x:v>344.88</x:v>
      </x:c>
    </x:row>
    <x:row r="340" spans="1:23">
      <x:c r="A340" t="s">
        <x:v>490</x:v>
      </x:c>
      <x:c r="B340" t="s">
        <x:v>698</x:v>
      </x:c>
      <x:c r="C340" t="s">
        <x:v>513</x:v>
      </x:c>
      <x:c r="D340" t="s">
        <x:v>514</x:v>
      </x:c>
      <x:c r="E340" t="s">
        <x:v>629</x:v>
      </x:c>
      <x:c r="F340" t="s">
        <x:v>504</x:v>
      </x:c>
      <x:c r="G340" t="s">
        <x:v>699</x:v>
      </x:c>
      <x:c r="H340" t="s">
        <x:v>528</x:v>
      </x:c>
      <x:c r="I340" t="s">
        <x:v>173</x:v>
      </x:c>
      <x:c r="J340">
        <x:v>140018229</x:v>
      </x:c>
      <x:c r="K340" t="s">
        <x:v>173</x:v>
      </x:c>
      <x:c r="L340" t="s">
        <x:v>165</x:v>
      </x:c>
      <x:c r="M340" t="s">
        <x:v>525</x:v>
      </x:c>
      <x:c r="N340" t="s">
        <x:v>630</x:v>
      </x:c>
      <x:c r="O340">
        <x:v>7000</x:v>
      </x:c>
      <x:c r="P340" t="s">
        <x:v>520</x:v>
      </x:c>
      <x:c r="Q340" t="s">
        <x:v>634</x:v>
      </x:c>
      <x:c r="R340" t="s">
        <x:v>522</x:v>
      </x:c>
      <x:c r="S340">
        <x:v>7000</x:v>
      </x:c>
      <x:c r="T340" t="s">
        <x:v>458</x:v>
      </x:c>
      <x:c r="U340">
        <x:v>53.83</x:v>
      </x:c>
      <x:c r="V340">
        <x:v>0.01</x:v>
      </x:c>
      <x:c r="W340">
        <x:v>344.88</x:v>
      </x:c>
    </x:row>
    <x:row r="341" spans="1:23">
      <x:c r="A341" t="s">
        <x:v>490</x:v>
      </x:c>
      <x:c r="B341" t="s">
        <x:v>698</x:v>
      </x:c>
      <x:c r="C341" t="s">
        <x:v>513</x:v>
      </x:c>
      <x:c r="D341" t="s">
        <x:v>514</x:v>
      </x:c>
      <x:c r="E341" t="s">
        <x:v>629</x:v>
      </x:c>
      <x:c r="F341" t="s">
        <x:v>504</x:v>
      </x:c>
      <x:c r="G341" t="s">
        <x:v>699</x:v>
      </x:c>
      <x:c r="H341" t="s">
        <x:v>528</x:v>
      </x:c>
      <x:c r="I341" t="s">
        <x:v>173</x:v>
      </x:c>
      <x:c r="J341">
        <x:v>140000632</x:v>
      </x:c>
      <x:c r="K341" t="s">
        <x:v>173</x:v>
      </x:c>
      <x:c r="L341" t="s">
        <x:v>165</x:v>
      </x:c>
      <x:c r="M341" t="s">
        <x:v>577</x:v>
      </x:c>
      <x:c r="N341" t="s">
        <x:v>633</x:v>
      </x:c>
      <x:c r="O341">
        <x:v>1000</x:v>
      </x:c>
      <x:c r="P341" t="s">
        <x:v>520</x:v>
      </x:c>
      <x:c r="Q341" t="s">
        <x:v>634</x:v>
      </x:c>
      <x:c r="R341" t="s">
        <x:v>522</x:v>
      </x:c>
      <x:c r="S341">
        <x:v>1000</x:v>
      </x:c>
      <x:c r="T341" t="s">
        <x:v>458</x:v>
      </x:c>
      <x:c r="U341">
        <x:v>7.69</x:v>
      </x:c>
      <x:c r="V341">
        <x:v>0.01</x:v>
      </x:c>
      <x:c r="W341">
        <x:v>49.27</x:v>
      </x:c>
    </x:row>
    <x:row r="342" spans="1:23">
      <x:c r="A342" t="s">
        <x:v>490</x:v>
      </x:c>
      <x:c r="B342" t="s">
        <x:v>698</x:v>
      </x:c>
      <x:c r="C342" t="s">
        <x:v>513</x:v>
      </x:c>
      <x:c r="D342" t="s">
        <x:v>514</x:v>
      </x:c>
      <x:c r="E342" t="s">
        <x:v>629</x:v>
      </x:c>
      <x:c r="F342" t="s">
        <x:v>504</x:v>
      </x:c>
      <x:c r="G342" t="s">
        <x:v>699</x:v>
      </x:c>
      <x:c r="H342" t="s">
        <x:v>528</x:v>
      </x:c>
      <x:c r="I342" t="s">
        <x:v>173</x:v>
      </x:c>
      <x:c r="J342">
        <x:v>140015184</x:v>
      </x:c>
      <x:c r="K342" t="s">
        <x:v>173</x:v>
      </x:c>
      <x:c r="L342" t="s">
        <x:v>165</x:v>
      </x:c>
      <x:c r="M342" t="s">
        <x:v>518</x:v>
      </x:c>
      <x:c r="N342" t="s">
        <x:v>630</x:v>
      </x:c>
      <x:c r="O342">
        <x:v>7000</x:v>
      </x:c>
      <x:c r="P342" t="s">
        <x:v>520</x:v>
      </x:c>
      <x:c r="Q342" t="s">
        <x:v>634</x:v>
      </x:c>
      <x:c r="R342" t="s">
        <x:v>522</x:v>
      </x:c>
      <x:c r="S342">
        <x:v>14000</x:v>
      </x:c>
      <x:c r="T342" t="s">
        <x:v>458</x:v>
      </x:c>
      <x:c r="U342">
        <x:v>107.66</x:v>
      </x:c>
      <x:c r="V342">
        <x:v>0.01</x:v>
      </x:c>
      <x:c r="W342">
        <x:v>689.77</x:v>
      </x:c>
    </x:row>
    <x:row r="343" spans="1:23">
      <x:c r="A343" t="s">
        <x:v>490</x:v>
      </x:c>
      <x:c r="B343" t="s">
        <x:v>698</x:v>
      </x:c>
      <x:c r="C343" t="s">
        <x:v>513</x:v>
      </x:c>
      <x:c r="D343" t="s">
        <x:v>514</x:v>
      </x:c>
      <x:c r="E343" t="s">
        <x:v>629</x:v>
      </x:c>
      <x:c r="F343" t="s">
        <x:v>504</x:v>
      </x:c>
      <x:c r="G343" t="s">
        <x:v>699</x:v>
      </x:c>
      <x:c r="H343" t="s">
        <x:v>528</x:v>
      </x:c>
      <x:c r="I343" t="s">
        <x:v>173</x:v>
      </x:c>
      <x:c r="J343">
        <x:v>140020072</x:v>
      </x:c>
      <x:c r="K343" t="s">
        <x:v>173</x:v>
      </x:c>
      <x:c r="L343" t="s">
        <x:v>143</x:v>
      </x:c>
      <x:c r="M343" t="s">
        <x:v>574</x:v>
      </x:c>
      <x:c r="N343" t="s">
        <x:v>633</x:v>
      </x:c>
      <x:c r="O343">
        <x:v>1000</x:v>
      </x:c>
      <x:c r="P343" t="s">
        <x:v>520</x:v>
      </x:c>
      <x:c r="Q343" t="s">
        <x:v>632</x:v>
      </x:c>
      <x:c r="R343" t="s">
        <x:v>522</x:v>
      </x:c>
      <x:c r="S343">
        <x:v>1000</x:v>
      </x:c>
      <x:c r="T343" t="s">
        <x:v>458</x:v>
      </x:c>
      <x:c r="U343">
        <x:v>5.01</x:v>
      </x:c>
      <x:c r="V343">
        <x:v>0.01</x:v>
      </x:c>
      <x:c r="W343">
        <x:v>40.5</x:v>
      </x:c>
    </x:row>
    <x:row r="344" spans="1:23">
      <x:c r="A344" t="s">
        <x:v>490</x:v>
      </x:c>
      <x:c r="B344" t="s">
        <x:v>698</x:v>
      </x:c>
      <x:c r="C344" t="s">
        <x:v>513</x:v>
      </x:c>
      <x:c r="D344" t="s">
        <x:v>514</x:v>
      </x:c>
      <x:c r="E344" t="s">
        <x:v>629</x:v>
      </x:c>
      <x:c r="F344" t="s">
        <x:v>504</x:v>
      </x:c>
      <x:c r="G344" t="s">
        <x:v>699</x:v>
      </x:c>
      <x:c r="H344" t="s">
        <x:v>528</x:v>
      </x:c>
      <x:c r="I344" t="s">
        <x:v>173</x:v>
      </x:c>
      <x:c r="J344">
        <x:v>140018224</x:v>
      </x:c>
      <x:c r="K344" t="s">
        <x:v>173</x:v>
      </x:c>
      <x:c r="L344" t="s">
        <x:v>143</x:v>
      </x:c>
      <x:c r="M344" t="s">
        <x:v>524</x:v>
      </x:c>
      <x:c r="N344" t="s">
        <x:v>630</x:v>
      </x:c>
      <x:c r="O344">
        <x:v>8000</x:v>
      </x:c>
      <x:c r="P344" t="s">
        <x:v>520</x:v>
      </x:c>
      <x:c r="Q344" t="s">
        <x:v>632</x:v>
      </x:c>
      <x:c r="R344" t="s">
        <x:v>522</x:v>
      </x:c>
      <x:c r="S344">
        <x:v>24000</x:v>
      </x:c>
      <x:c r="T344" t="s">
        <x:v>458</x:v>
      </x:c>
      <x:c r="U344">
        <x:v>120.24</x:v>
      </x:c>
      <x:c r="V344">
        <x:v>0.01</x:v>
      </x:c>
      <x:c r="W344">
        <x:v>971.88</x:v>
      </x:c>
    </x:row>
    <x:row r="345" spans="1:23">
      <x:c r="A345" t="s">
        <x:v>490</x:v>
      </x:c>
      <x:c r="B345" t="s">
        <x:v>698</x:v>
      </x:c>
      <x:c r="C345" t="s">
        <x:v>513</x:v>
      </x:c>
      <x:c r="D345" t="s">
        <x:v>514</x:v>
      </x:c>
      <x:c r="E345" t="s">
        <x:v>629</x:v>
      </x:c>
      <x:c r="F345" t="s">
        <x:v>504</x:v>
      </x:c>
      <x:c r="G345" t="s">
        <x:v>699</x:v>
      </x:c>
      <x:c r="H345" t="s">
        <x:v>528</x:v>
      </x:c>
      <x:c r="I345" t="s">
        <x:v>173</x:v>
      </x:c>
      <x:c r="J345">
        <x:v>140018186</x:v>
      </x:c>
      <x:c r="K345" t="s">
        <x:v>173</x:v>
      </x:c>
      <x:c r="L345" t="s">
        <x:v>143</x:v>
      </x:c>
      <x:c r="M345" t="s">
        <x:v>537</x:v>
      </x:c>
      <x:c r="N345" t="s">
        <x:v>630</x:v>
      </x:c>
      <x:c r="O345">
        <x:v>8000</x:v>
      </x:c>
      <x:c r="P345" t="s">
        <x:v>520</x:v>
      </x:c>
      <x:c r="Q345" t="s">
        <x:v>632</x:v>
      </x:c>
      <x:c r="R345" t="s">
        <x:v>522</x:v>
      </x:c>
      <x:c r="S345">
        <x:v>16000</x:v>
      </x:c>
      <x:c r="T345" t="s">
        <x:v>458</x:v>
      </x:c>
      <x:c r="U345">
        <x:v>80.16</x:v>
      </x:c>
      <x:c r="V345">
        <x:v>0.01</x:v>
      </x:c>
      <x:c r="W345">
        <x:v>647.91999999999996</x:v>
      </x:c>
    </x:row>
    <x:row r="346" spans="1:23">
      <x:c r="A346" t="s">
        <x:v>490</x:v>
      </x:c>
      <x:c r="B346" t="s">
        <x:v>698</x:v>
      </x:c>
      <x:c r="C346" t="s">
        <x:v>513</x:v>
      </x:c>
      <x:c r="D346" t="s">
        <x:v>514</x:v>
      </x:c>
      <x:c r="E346" t="s">
        <x:v>629</x:v>
      </x:c>
      <x:c r="F346" t="s">
        <x:v>504</x:v>
      </x:c>
      <x:c r="G346" t="s">
        <x:v>699</x:v>
      </x:c>
      <x:c r="H346" t="s">
        <x:v>528</x:v>
      </x:c>
      <x:c r="I346" t="s">
        <x:v>173</x:v>
      </x:c>
      <x:c r="J346">
        <x:v>140015183</x:v>
      </x:c>
      <x:c r="K346" t="s">
        <x:v>173</x:v>
      </x:c>
      <x:c r="L346" t="s">
        <x:v>143</x:v>
      </x:c>
      <x:c r="M346" t="s">
        <x:v>518</x:v>
      </x:c>
      <x:c r="N346" t="s">
        <x:v>630</x:v>
      </x:c>
      <x:c r="O346">
        <x:v>8000</x:v>
      </x:c>
      <x:c r="P346" t="s">
        <x:v>520</x:v>
      </x:c>
      <x:c r="Q346" t="s">
        <x:v>632</x:v>
      </x:c>
      <x:c r="R346" t="s">
        <x:v>522</x:v>
      </x:c>
      <x:c r="S346">
        <x:v>24000</x:v>
      </x:c>
      <x:c r="T346" t="s">
        <x:v>458</x:v>
      </x:c>
      <x:c r="U346">
        <x:v>120.24</x:v>
      </x:c>
      <x:c r="V346">
        <x:v>0.01</x:v>
      </x:c>
      <x:c r="W346">
        <x:v>971.88</x:v>
      </x:c>
    </x:row>
    <x:row r="347" spans="1:23">
      <x:c r="A347" t="s">
        <x:v>490</x:v>
      </x:c>
      <x:c r="B347" t="s">
        <x:v>698</x:v>
      </x:c>
      <x:c r="C347" t="s">
        <x:v>513</x:v>
      </x:c>
      <x:c r="D347" t="s">
        <x:v>514</x:v>
      </x:c>
      <x:c r="E347" t="s">
        <x:v>629</x:v>
      </x:c>
      <x:c r="F347" t="s">
        <x:v>504</x:v>
      </x:c>
      <x:c r="G347" t="s">
        <x:v>699</x:v>
      </x:c>
      <x:c r="H347" t="s">
        <x:v>528</x:v>
      </x:c>
      <x:c r="I347" t="s">
        <x:v>173</x:v>
      </x:c>
      <x:c r="J347">
        <x:v>140015182</x:v>
      </x:c>
      <x:c r="K347" t="s">
        <x:v>173</x:v>
      </x:c>
      <x:c r="L347" t="s">
        <x:v>141</x:v>
      </x:c>
      <x:c r="M347" t="s">
        <x:v>526</x:v>
      </x:c>
      <x:c r="N347" t="s">
        <x:v>630</x:v>
      </x:c>
      <x:c r="O347">
        <x:v>10000</x:v>
      </x:c>
      <x:c r="P347" t="s">
        <x:v>520</x:v>
      </x:c>
      <x:c r="Q347" t="s">
        <x:v>631</x:v>
      </x:c>
      <x:c r="R347" t="s">
        <x:v>522</x:v>
      </x:c>
      <x:c r="S347">
        <x:v>20000</x:v>
      </x:c>
      <x:c r="T347" t="s">
        <x:v>458</x:v>
      </x:c>
      <x:c r="U347">
        <x:v>66.2</x:v>
      </x:c>
      <x:c r="V347">
        <x:v>0.01</x:v>
      </x:c>
      <x:c r="W347">
        <x:v>715.42</x:v>
      </x:c>
    </x:row>
    <x:row r="348" spans="1:23">
      <x:c r="A348" t="s">
        <x:v>490</x:v>
      </x:c>
      <x:c r="B348" t="s">
        <x:v>698</x:v>
      </x:c>
      <x:c r="C348" t="s">
        <x:v>513</x:v>
      </x:c>
      <x:c r="D348" t="s">
        <x:v>514</x:v>
      </x:c>
      <x:c r="E348" t="s">
        <x:v>629</x:v>
      </x:c>
      <x:c r="F348" t="s">
        <x:v>504</x:v>
      </x:c>
      <x:c r="G348" t="s">
        <x:v>699</x:v>
      </x:c>
      <x:c r="H348" t="s">
        <x:v>528</x:v>
      </x:c>
      <x:c r="I348" t="s">
        <x:v>173</x:v>
      </x:c>
      <x:c r="J348">
        <x:v>140018215</x:v>
      </x:c>
      <x:c r="K348" t="s">
        <x:v>173</x:v>
      </x:c>
      <x:c r="L348" t="s">
        <x:v>141</x:v>
      </x:c>
      <x:c r="M348" t="s">
        <x:v>608</x:v>
      </x:c>
      <x:c r="N348" t="s">
        <x:v>630</x:v>
      </x:c>
      <x:c r="O348">
        <x:v>10000</x:v>
      </x:c>
      <x:c r="P348" t="s">
        <x:v>520</x:v>
      </x:c>
      <x:c r="Q348" t="s">
        <x:v>13</x:v>
      </x:c>
      <x:c r="R348" t="s">
        <x:v>522</x:v>
      </x:c>
      <x:c r="S348">
        <x:v>10000</x:v>
      </x:c>
      <x:c r="T348" t="s">
        <x:v>458</x:v>
      </x:c>
      <x:c r="U348">
        <x:v>33.1</x:v>
      </x:c>
      <x:c r="V348">
        <x:v>0.01</x:v>
      </x:c>
      <x:c r="W348">
        <x:v>357.71</x:v>
      </x:c>
    </x:row>
    <x:row r="349" spans="1:23">
      <x:c r="A349" t="s">
        <x:v>490</x:v>
      </x:c>
      <x:c r="B349" t="s">
        <x:v>698</x:v>
      </x:c>
      <x:c r="C349" t="s">
        <x:v>513</x:v>
      </x:c>
      <x:c r="D349" t="s">
        <x:v>514</x:v>
      </x:c>
      <x:c r="E349" t="s">
        <x:v>629</x:v>
      </x:c>
      <x:c r="F349" t="s">
        <x:v>504</x:v>
      </x:c>
      <x:c r="G349" t="s">
        <x:v>699</x:v>
      </x:c>
      <x:c r="H349" t="s">
        <x:v>528</x:v>
      </x:c>
      <x:c r="I349" t="s">
        <x:v>173</x:v>
      </x:c>
      <x:c r="J349">
        <x:v>140018216</x:v>
      </x:c>
      <x:c r="K349" t="s">
        <x:v>173</x:v>
      </x:c>
      <x:c r="L349" t="s">
        <x:v>141</x:v>
      </x:c>
      <x:c r="M349" t="s">
        <x:v>569</x:v>
      </x:c>
      <x:c r="N349" t="s">
        <x:v>630</x:v>
      </x:c>
      <x:c r="O349">
        <x:v>10000</x:v>
      </x:c>
      <x:c r="P349" t="s">
        <x:v>520</x:v>
      </x:c>
      <x:c r="Q349" t="s">
        <x:v>631</x:v>
      </x:c>
      <x:c r="R349" t="s">
        <x:v>522</x:v>
      </x:c>
      <x:c r="S349">
        <x:v>20000</x:v>
      </x:c>
      <x:c r="T349" t="s">
        <x:v>458</x:v>
      </x:c>
      <x:c r="U349">
        <x:v>66.2</x:v>
      </x:c>
      <x:c r="V349">
        <x:v>0.01</x:v>
      </x:c>
      <x:c r="W349">
        <x:v>715.42</x:v>
      </x:c>
    </x:row>
    <x:row r="350" spans="1:23">
      <x:c r="A350" t="s">
        <x:v>490</x:v>
      </x:c>
      <x:c r="B350" t="s">
        <x:v>698</x:v>
      </x:c>
      <x:c r="C350" t="s">
        <x:v>513</x:v>
      </x:c>
      <x:c r="D350" t="s">
        <x:v>514</x:v>
      </x:c>
      <x:c r="E350" t="s">
        <x:v>629</x:v>
      </x:c>
      <x:c r="F350" t="s">
        <x:v>504</x:v>
      </x:c>
      <x:c r="G350" t="s">
        <x:v>699</x:v>
      </x:c>
      <x:c r="H350" t="s">
        <x:v>528</x:v>
      </x:c>
      <x:c r="I350" t="s">
        <x:v>173</x:v>
      </x:c>
      <x:c r="J350">
        <x:v>140015179</x:v>
      </x:c>
      <x:c r="K350" t="s">
        <x:v>173</x:v>
      </x:c>
      <x:c r="L350" t="s">
        <x:v>141</x:v>
      </x:c>
      <x:c r="M350" t="s">
        <x:v>550</x:v>
      </x:c>
      <x:c r="N350" t="s">
        <x:v>630</x:v>
      </x:c>
      <x:c r="O350">
        <x:v>10000</x:v>
      </x:c>
      <x:c r="P350" t="s">
        <x:v>520</x:v>
      </x:c>
      <x:c r="Q350" t="s">
        <x:v>631</x:v>
      </x:c>
      <x:c r="R350" t="s">
        <x:v>522</x:v>
      </x:c>
      <x:c r="S350">
        <x:v>10000</x:v>
      </x:c>
      <x:c r="T350" t="s">
        <x:v>458</x:v>
      </x:c>
      <x:c r="U350">
        <x:v>33.1</x:v>
      </x:c>
      <x:c r="V350">
        <x:v>0.01</x:v>
      </x:c>
      <x:c r="W350">
        <x:v>357.71</x:v>
      </x:c>
    </x:row>
    <x:row r="351" spans="1:23">
      <x:c r="A351" t="s">
        <x:v>490</x:v>
      </x:c>
      <x:c r="B351" t="s">
        <x:v>698</x:v>
      </x:c>
      <x:c r="C351" t="s">
        <x:v>513</x:v>
      </x:c>
      <x:c r="D351" t="s">
        <x:v>514</x:v>
      </x:c>
      <x:c r="E351" t="s">
        <x:v>629</x:v>
      </x:c>
      <x:c r="F351" t="s">
        <x:v>504</x:v>
      </x:c>
      <x:c r="G351" t="s">
        <x:v>699</x:v>
      </x:c>
      <x:c r="H351" t="s">
        <x:v>528</x:v>
      </x:c>
      <x:c r="I351" t="s">
        <x:v>173</x:v>
      </x:c>
      <x:c r="J351">
        <x:v>140015178</x:v>
      </x:c>
      <x:c r="K351" t="s">
        <x:v>173</x:v>
      </x:c>
      <x:c r="L351" t="s">
        <x:v>141</x:v>
      </x:c>
      <x:c r="M351" t="s">
        <x:v>537</x:v>
      </x:c>
      <x:c r="N351" t="s">
        <x:v>630</x:v>
      </x:c>
      <x:c r="O351">
        <x:v>10000</x:v>
      </x:c>
      <x:c r="P351" t="s">
        <x:v>520</x:v>
      </x:c>
      <x:c r="Q351" t="s">
        <x:v>631</x:v>
      </x:c>
      <x:c r="R351" t="s">
        <x:v>522</x:v>
      </x:c>
      <x:c r="S351">
        <x:v>30000</x:v>
      </x:c>
      <x:c r="T351" t="s">
        <x:v>458</x:v>
      </x:c>
      <x:c r="U351">
        <x:v>99.3</x:v>
      </x:c>
      <x:c r="V351">
        <x:v>0.01</x:v>
      </x:c>
      <x:c r="W351">
        <x:v>1073.1199999999999</x:v>
      </x:c>
    </x:row>
    <x:row r="352" spans="1:23">
      <x:c r="A352" t="s">
        <x:v>490</x:v>
      </x:c>
      <x:c r="B352" t="s">
        <x:v>698</x:v>
      </x:c>
      <x:c r="C352" t="s">
        <x:v>513</x:v>
      </x:c>
      <x:c r="D352" t="s">
        <x:v>514</x:v>
      </x:c>
      <x:c r="E352" t="s">
        <x:v>629</x:v>
      </x:c>
      <x:c r="F352" t="s">
        <x:v>504</x:v>
      </x:c>
      <x:c r="G352" t="s">
        <x:v>699</x:v>
      </x:c>
      <x:c r="H352" t="s">
        <x:v>528</x:v>
      </x:c>
      <x:c r="I352" t="s">
        <x:v>173</x:v>
      </x:c>
      <x:c r="J352">
        <x:v>140015177</x:v>
      </x:c>
      <x:c r="K352" t="s">
        <x:v>173</x:v>
      </x:c>
      <x:c r="L352" t="s">
        <x:v>141</x:v>
      </x:c>
      <x:c r="M352" t="s">
        <x:v>533</x:v>
      </x:c>
      <x:c r="N352" t="s">
        <x:v>630</x:v>
      </x:c>
      <x:c r="O352">
        <x:v>10000</x:v>
      </x:c>
      <x:c r="P352" t="s">
        <x:v>520</x:v>
      </x:c>
      <x:c r="Q352" t="s">
        <x:v>631</x:v>
      </x:c>
      <x:c r="R352" t="s">
        <x:v>522</x:v>
      </x:c>
      <x:c r="S352">
        <x:v>20000</x:v>
      </x:c>
      <x:c r="T352" t="s">
        <x:v>458</x:v>
      </x:c>
      <x:c r="U352">
        <x:v>66.2</x:v>
      </x:c>
      <x:c r="V352">
        <x:v>0.01</x:v>
      </x:c>
      <x:c r="W352">
        <x:v>715.42</x:v>
      </x:c>
    </x:row>
    <x:row r="353" spans="1:23">
      <x:c r="A353" t="s">
        <x:v>490</x:v>
      </x:c>
      <x:c r="B353" t="s">
        <x:v>698</x:v>
      </x:c>
      <x:c r="C353" t="s">
        <x:v>513</x:v>
      </x:c>
      <x:c r="D353" t="s">
        <x:v>514</x:v>
      </x:c>
      <x:c r="E353" t="s">
        <x:v>629</x:v>
      </x:c>
      <x:c r="F353" t="s">
        <x:v>504</x:v>
      </x:c>
      <x:c r="G353" t="s">
        <x:v>699</x:v>
      </x:c>
      <x:c r="H353" t="s">
        <x:v>528</x:v>
      </x:c>
      <x:c r="I353" t="s">
        <x:v>173</x:v>
      </x:c>
      <x:c r="J353">
        <x:v>140015176</x:v>
      </x:c>
      <x:c r="K353" t="s">
        <x:v>173</x:v>
      </x:c>
      <x:c r="L353" t="s">
        <x:v>141</x:v>
      </x:c>
      <x:c r="M353" t="s">
        <x:v>560</x:v>
      </x:c>
      <x:c r="N353" t="s">
        <x:v>630</x:v>
      </x:c>
      <x:c r="O353">
        <x:v>10000</x:v>
      </x:c>
      <x:c r="P353" t="s">
        <x:v>520</x:v>
      </x:c>
      <x:c r="Q353" t="s">
        <x:v>631</x:v>
      </x:c>
      <x:c r="R353" t="s">
        <x:v>522</x:v>
      </x:c>
      <x:c r="S353">
        <x:v>20000</x:v>
      </x:c>
      <x:c r="T353" t="s">
        <x:v>458</x:v>
      </x:c>
      <x:c r="U353">
        <x:v>66.2</x:v>
      </x:c>
      <x:c r="V353">
        <x:v>0.01</x:v>
      </x:c>
      <x:c r="W353">
        <x:v>715.42</x:v>
      </x:c>
    </x:row>
    <x:row r="354" spans="1:23">
      <x:c r="A354" t="s">
        <x:v>490</x:v>
      </x:c>
      <x:c r="B354" t="s">
        <x:v>698</x:v>
      </x:c>
      <x:c r="C354" t="s">
        <x:v>513</x:v>
      </x:c>
      <x:c r="D354" t="s">
        <x:v>514</x:v>
      </x:c>
      <x:c r="E354" t="s">
        <x:v>629</x:v>
      </x:c>
      <x:c r="F354" t="s">
        <x:v>504</x:v>
      </x:c>
      <x:c r="G354" t="s">
        <x:v>699</x:v>
      </x:c>
      <x:c r="H354" t="s">
        <x:v>528</x:v>
      </x:c>
      <x:c r="I354" t="s">
        <x:v>173</x:v>
      </x:c>
      <x:c r="J354">
        <x:v>140015174</x:v>
      </x:c>
      <x:c r="K354" t="s">
        <x:v>173</x:v>
      </x:c>
      <x:c r="L354" t="s">
        <x:v>141</x:v>
      </x:c>
      <x:c r="M354" t="s">
        <x:v>575</x:v>
      </x:c>
      <x:c r="N354" t="s">
        <x:v>630</x:v>
      </x:c>
      <x:c r="O354">
        <x:v>10000</x:v>
      </x:c>
      <x:c r="P354" t="s">
        <x:v>520</x:v>
      </x:c>
      <x:c r="Q354" t="s">
        <x:v>631</x:v>
      </x:c>
      <x:c r="R354" t="s">
        <x:v>522</x:v>
      </x:c>
      <x:c r="S354">
        <x:v>10000</x:v>
      </x:c>
      <x:c r="T354" t="s">
        <x:v>458</x:v>
      </x:c>
      <x:c r="U354">
        <x:v>33.1</x:v>
      </x:c>
      <x:c r="V354">
        <x:v>0.01</x:v>
      </x:c>
      <x:c r="W354">
        <x:v>357.71</x:v>
      </x:c>
    </x:row>
    <x:row r="355" spans="1:23">
      <x:c r="A355" t="s">
        <x:v>490</x:v>
      </x:c>
      <x:c r="B355" t="s">
        <x:v>698</x:v>
      </x:c>
      <x:c r="C355" t="s">
        <x:v>513</x:v>
      </x:c>
      <x:c r="D355" t="s">
        <x:v>514</x:v>
      </x:c>
      <x:c r="E355" t="s">
        <x:v>629</x:v>
      </x:c>
      <x:c r="F355" t="s">
        <x:v>504</x:v>
      </x:c>
      <x:c r="G355" t="s">
        <x:v>699</x:v>
      </x:c>
      <x:c r="H355" t="s">
        <x:v>528</x:v>
      </x:c>
      <x:c r="I355" t="s">
        <x:v>173</x:v>
      </x:c>
      <x:c r="J355">
        <x:v>140015173</x:v>
      </x:c>
      <x:c r="K355" t="s">
        <x:v>173</x:v>
      </x:c>
      <x:c r="L355" t="s">
        <x:v>141</x:v>
      </x:c>
      <x:c r="M355" t="s">
        <x:v>518</x:v>
      </x:c>
      <x:c r="N355" t="s">
        <x:v>630</x:v>
      </x:c>
      <x:c r="O355">
        <x:v>10000</x:v>
      </x:c>
      <x:c r="P355" t="s">
        <x:v>520</x:v>
      </x:c>
      <x:c r="Q355" t="s">
        <x:v>631</x:v>
      </x:c>
      <x:c r="R355" t="s">
        <x:v>522</x:v>
      </x:c>
      <x:c r="S355">
        <x:v>40000</x:v>
      </x:c>
      <x:c r="T355" t="s">
        <x:v>458</x:v>
      </x:c>
      <x:c r="U355">
        <x:v>132.4</x:v>
      </x:c>
      <x:c r="V355">
        <x:v>0.01</x:v>
      </x:c>
      <x:c r="W355">
        <x:v>1430.83</x:v>
      </x:c>
    </x:row>
    <x:row r="356" spans="1:23">
      <x:c r="A356" t="s">
        <x:v>490</x:v>
      </x:c>
      <x:c r="B356" t="s">
        <x:v>698</x:v>
      </x:c>
      <x:c r="C356" t="s">
        <x:v>513</x:v>
      </x:c>
      <x:c r="D356" t="s">
        <x:v>514</x:v>
      </x:c>
      <x:c r="E356" t="s">
        <x:v>629</x:v>
      </x:c>
      <x:c r="F356" t="s">
        <x:v>504</x:v>
      </x:c>
      <x:c r="G356" t="s">
        <x:v>699</x:v>
      </x:c>
      <x:c r="H356" t="s">
        <x:v>528</x:v>
      </x:c>
      <x:c r="I356" t="s">
        <x:v>173</x:v>
      </x:c>
      <x:c r="J356">
        <x:v>140020095</x:v>
      </x:c>
      <x:c r="K356" t="s">
        <x:v>173</x:v>
      </x:c>
      <x:c r="L356" t="s">
        <x:v>142</x:v>
      </x:c>
      <x:c r="M356" t="s">
        <x:v>526</x:v>
      </x:c>
      <x:c r="N356" t="s">
        <x:v>630</x:v>
      </x:c>
      <x:c r="O356">
        <x:v>3000</x:v>
      </x:c>
      <x:c r="P356" t="s">
        <x:v>520</x:v>
      </x:c>
      <x:c r="Q356" t="s">
        <x:v>636</x:v>
      </x:c>
      <x:c r="R356" t="s">
        <x:v>522</x:v>
      </x:c>
      <x:c r="S356">
        <x:v>4600</x:v>
      </x:c>
      <x:c r="T356" t="s">
        <x:v>458</x:v>
      </x:c>
      <x:c r="U356">
        <x:v>83.54</x:v>
      </x:c>
      <x:c r="V356">
        <x:v>0.01</x:v>
      </x:c>
      <x:c r="W356">
        <x:v>344.61</x:v>
      </x:c>
    </x:row>
    <x:row r="357" spans="1:23">
      <x:c r="A357" t="s">
        <x:v>490</x:v>
      </x:c>
      <x:c r="B357" t="s">
        <x:v>698</x:v>
      </x:c>
      <x:c r="C357" t="s">
        <x:v>513</x:v>
      </x:c>
      <x:c r="D357" t="s">
        <x:v>514</x:v>
      </x:c>
      <x:c r="E357" t="s">
        <x:v>629</x:v>
      </x:c>
      <x:c r="F357" t="s">
        <x:v>504</x:v>
      </x:c>
      <x:c r="G357" t="s">
        <x:v>699</x:v>
      </x:c>
      <x:c r="H357" t="s">
        <x:v>528</x:v>
      </x:c>
      <x:c r="I357" t="s">
        <x:v>173</x:v>
      </x:c>
      <x:c r="J357">
        <x:v>140020091</x:v>
      </x:c>
      <x:c r="K357" t="s">
        <x:v>173</x:v>
      </x:c>
      <x:c r="L357" t="s">
        <x:v>142</x:v>
      </x:c>
      <x:c r="M357" t="s">
        <x:v>550</x:v>
      </x:c>
      <x:c r="N357" t="s">
        <x:v>630</x:v>
      </x:c>
      <x:c r="O357">
        <x:v>3000</x:v>
      </x:c>
      <x:c r="P357" t="s">
        <x:v>520</x:v>
      </x:c>
      <x:c r="Q357" t="s">
        <x:v>636</x:v>
      </x:c>
      <x:c r="R357" t="s">
        <x:v>522</x:v>
      </x:c>
      <x:c r="S357">
        <x:v>6000</x:v>
      </x:c>
      <x:c r="T357" t="s">
        <x:v>458</x:v>
      </x:c>
      <x:c r="U357">
        <x:v>108.96</x:v>
      </x:c>
      <x:c r="V357">
        <x:v>0.01</x:v>
      </x:c>
      <x:c r="W357">
        <x:v>449.5</x:v>
      </x:c>
    </x:row>
    <x:row r="358" spans="1:23">
      <x:c r="A358" t="s">
        <x:v>490</x:v>
      </x:c>
      <x:c r="B358" t="s">
        <x:v>698</x:v>
      </x:c>
      <x:c r="C358" t="s">
        <x:v>513</x:v>
      </x:c>
      <x:c r="D358" t="s">
        <x:v>514</x:v>
      </x:c>
      <x:c r="E358" t="s">
        <x:v>629</x:v>
      </x:c>
      <x:c r="F358" t="s">
        <x:v>504</x:v>
      </x:c>
      <x:c r="G358" t="s">
        <x:v>699</x:v>
      </x:c>
      <x:c r="H358" t="s">
        <x:v>528</x:v>
      </x:c>
      <x:c r="I358" t="s">
        <x:v>173</x:v>
      </x:c>
      <x:c r="J358">
        <x:v>140019864</x:v>
      </x:c>
      <x:c r="K358" t="s">
        <x:v>173</x:v>
      </x:c>
      <x:c r="L358" t="s">
        <x:v>142</x:v>
      </x:c>
      <x:c r="M358" t="s">
        <x:v>537</x:v>
      </x:c>
      <x:c r="N358" t="s">
        <x:v>630</x:v>
      </x:c>
      <x:c r="O358">
        <x:v>3000</x:v>
      </x:c>
      <x:c r="P358" t="s">
        <x:v>520</x:v>
      </x:c>
      <x:c r="Q358" t="s">
        <x:v>636</x:v>
      </x:c>
      <x:c r="R358" t="s">
        <x:v>522</x:v>
      </x:c>
      <x:c r="S358">
        <x:v>6000</x:v>
      </x:c>
      <x:c r="T358" t="s">
        <x:v>458</x:v>
      </x:c>
      <x:c r="U358">
        <x:v>108.96</x:v>
      </x:c>
      <x:c r="V358">
        <x:v>0.01</x:v>
      </x:c>
      <x:c r="W358">
        <x:v>449.5</x:v>
      </x:c>
    </x:row>
    <x:row r="359" spans="1:23">
      <x:c r="A359" t="s">
        <x:v>490</x:v>
      </x:c>
      <x:c r="B359" t="s">
        <x:v>698</x:v>
      </x:c>
      <x:c r="C359" t="s">
        <x:v>513</x:v>
      </x:c>
      <x:c r="D359" t="s">
        <x:v>514</x:v>
      </x:c>
      <x:c r="E359" t="s">
        <x:v>629</x:v>
      </x:c>
      <x:c r="F359" t="s">
        <x:v>504</x:v>
      </x:c>
      <x:c r="G359" t="s">
        <x:v>699</x:v>
      </x:c>
      <x:c r="H359" t="s">
        <x:v>528</x:v>
      </x:c>
      <x:c r="I359" t="s">
        <x:v>173</x:v>
      </x:c>
      <x:c r="J359">
        <x:v>140020090</x:v>
      </x:c>
      <x:c r="K359" t="s">
        <x:v>173</x:v>
      </x:c>
      <x:c r="L359" t="s">
        <x:v>142</x:v>
      </x:c>
      <x:c r="M359" t="s">
        <x:v>560</x:v>
      </x:c>
      <x:c r="N359" t="s">
        <x:v>630</x:v>
      </x:c>
      <x:c r="O359">
        <x:v>3000</x:v>
      </x:c>
      <x:c r="P359" t="s">
        <x:v>520</x:v>
      </x:c>
      <x:c r="Q359" t="s">
        <x:v>636</x:v>
      </x:c>
      <x:c r="R359" t="s">
        <x:v>522</x:v>
      </x:c>
      <x:c r="S359">
        <x:v>3000</x:v>
      </x:c>
      <x:c r="T359" t="s">
        <x:v>458</x:v>
      </x:c>
      <x:c r="U359">
        <x:v>54.48</x:v>
      </x:c>
      <x:c r="V359">
        <x:v>0.01</x:v>
      </x:c>
      <x:c r="W359">
        <x:v>224.75</x:v>
      </x:c>
    </x:row>
    <x:row r="360" spans="1:23">
      <x:c r="A360" t="s">
        <x:v>490</x:v>
      </x:c>
      <x:c r="B360" t="s">
        <x:v>698</x:v>
      </x:c>
      <x:c r="C360" t="s">
        <x:v>513</x:v>
      </x:c>
      <x:c r="D360" t="s">
        <x:v>514</x:v>
      </x:c>
      <x:c r="E360" t="s">
        <x:v>629</x:v>
      </x:c>
      <x:c r="F360" t="s">
        <x:v>504</x:v>
      </x:c>
      <x:c r="G360" t="s">
        <x:v>699</x:v>
      </x:c>
      <x:c r="H360" t="s">
        <x:v>528</x:v>
      </x:c>
      <x:c r="I360" t="s">
        <x:v>173</x:v>
      </x:c>
      <x:c r="J360">
        <x:v>140019865</x:v>
      </x:c>
      <x:c r="K360" t="s">
        <x:v>173</x:v>
      </x:c>
      <x:c r="L360" t="s">
        <x:v>142</x:v>
      </x:c>
      <x:c r="M360" t="s">
        <x:v>518</x:v>
      </x:c>
      <x:c r="N360" t="s">
        <x:v>630</x:v>
      </x:c>
      <x:c r="O360">
        <x:v>3000</x:v>
      </x:c>
      <x:c r="P360" t="s">
        <x:v>520</x:v>
      </x:c>
      <x:c r="Q360" t="s">
        <x:v>636</x:v>
      </x:c>
      <x:c r="R360" t="s">
        <x:v>522</x:v>
      </x:c>
      <x:c r="S360">
        <x:v>3000</x:v>
      </x:c>
      <x:c r="T360" t="s">
        <x:v>458</x:v>
      </x:c>
      <x:c r="U360">
        <x:v>54.48</x:v>
      </x:c>
      <x:c r="V360">
        <x:v>0.01</x:v>
      </x:c>
      <x:c r="W360">
        <x:v>224.75</x:v>
      </x:c>
    </x:row>
    <x:row r="361" spans="1:23">
      <x:c r="A361" t="s">
        <x:v>490</x:v>
      </x:c>
      <x:c r="B361" t="s">
        <x:v>698</x:v>
      </x:c>
      <x:c r="C361" t="s">
        <x:v>513</x:v>
      </x:c>
      <x:c r="D361" t="s">
        <x:v>514</x:v>
      </x:c>
      <x:c r="E361" t="s">
        <x:v>629</x:v>
      </x:c>
      <x:c r="F361" t="s">
        <x:v>504</x:v>
      </x:c>
      <x:c r="G361" t="s">
        <x:v>699</x:v>
      </x:c>
      <x:c r="H361" t="s">
        <x:v>528</x:v>
      </x:c>
      <x:c r="I361" t="s">
        <x:v>173</x:v>
      </x:c>
      <x:c r="J361">
        <x:v>140019938</x:v>
      </x:c>
      <x:c r="K361" t="s">
        <x:v>173</x:v>
      </x:c>
      <x:c r="L361" t="s">
        <x:v>145</x:v>
      </x:c>
      <x:c r="M361" t="s">
        <x:v>526</x:v>
      </x:c>
      <x:c r="N361" t="s">
        <x:v>630</x:v>
      </x:c>
      <x:c r="O361">
        <x:v>5000</x:v>
      </x:c>
      <x:c r="P361" t="s">
        <x:v>520</x:v>
      </x:c>
      <x:c r="Q361" t="s">
        <x:v>635</x:v>
      </x:c>
      <x:c r="R361" t="s">
        <x:v>522</x:v>
      </x:c>
      <x:c r="S361">
        <x:v>10000</x:v>
      </x:c>
      <x:c r="T361" t="s">
        <x:v>458</x:v>
      </x:c>
      <x:c r="U361">
        <x:v>112.7</x:v>
      </x:c>
      <x:c r="V361">
        <x:v>0.01</x:v>
      </x:c>
      <x:c r="W361">
        <x:v>560.17999999999995</x:v>
      </x:c>
    </x:row>
    <x:row r="362" spans="1:23">
      <x:c r="A362" t="s">
        <x:v>490</x:v>
      </x:c>
      <x:c r="B362" t="s">
        <x:v>698</x:v>
      </x:c>
      <x:c r="C362" t="s">
        <x:v>513</x:v>
      </x:c>
      <x:c r="D362" t="s">
        <x:v>514</x:v>
      </x:c>
      <x:c r="E362" t="s">
        <x:v>629</x:v>
      </x:c>
      <x:c r="F362" t="s">
        <x:v>504</x:v>
      </x:c>
      <x:c r="G362" t="s">
        <x:v>699</x:v>
      </x:c>
      <x:c r="H362" t="s">
        <x:v>528</x:v>
      </x:c>
      <x:c r="I362" t="s">
        <x:v>173</x:v>
      </x:c>
      <x:c r="J362">
        <x:v>140019905</x:v>
      </x:c>
      <x:c r="K362" t="s">
        <x:v>173</x:v>
      </x:c>
      <x:c r="L362" t="s">
        <x:v>145</x:v>
      </x:c>
      <x:c r="M362" t="s">
        <x:v>524</x:v>
      </x:c>
      <x:c r="N362" t="s">
        <x:v>630</x:v>
      </x:c>
      <x:c r="O362">
        <x:v>5000</x:v>
      </x:c>
      <x:c r="P362" t="s">
        <x:v>520</x:v>
      </x:c>
      <x:c r="Q362" t="s">
        <x:v>635</x:v>
      </x:c>
      <x:c r="R362" t="s">
        <x:v>522</x:v>
      </x:c>
      <x:c r="S362">
        <x:v>20000</x:v>
      </x:c>
      <x:c r="T362" t="s">
        <x:v>458</x:v>
      </x:c>
      <x:c r="U362">
        <x:v>225.4</x:v>
      </x:c>
      <x:c r="V362">
        <x:v>0.01</x:v>
      </x:c>
      <x:c r="W362">
        <x:v>1120.3699999999999</x:v>
      </x:c>
    </x:row>
    <x:row r="363" spans="1:23">
      <x:c r="A363" t="s">
        <x:v>490</x:v>
      </x:c>
      <x:c r="B363" t="s">
        <x:v>698</x:v>
      </x:c>
      <x:c r="C363" t="s">
        <x:v>513</x:v>
      </x:c>
      <x:c r="D363" t="s">
        <x:v>514</x:v>
      </x:c>
      <x:c r="E363" t="s">
        <x:v>629</x:v>
      </x:c>
      <x:c r="F363" t="s">
        <x:v>504</x:v>
      </x:c>
      <x:c r="G363" t="s">
        <x:v>699</x:v>
      </x:c>
      <x:c r="H363" t="s">
        <x:v>528</x:v>
      </x:c>
      <x:c r="I363" t="s">
        <x:v>173</x:v>
      </x:c>
      <x:c r="J363">
        <x:v>140019869</x:v>
      </x:c>
      <x:c r="K363" t="s">
        <x:v>173</x:v>
      </x:c>
      <x:c r="L363" t="s">
        <x:v>145</x:v>
      </x:c>
      <x:c r="M363" t="s">
        <x:v>537</x:v>
      </x:c>
      <x:c r="N363" t="s">
        <x:v>630</x:v>
      </x:c>
      <x:c r="O363">
        <x:v>5000</x:v>
      </x:c>
      <x:c r="P363" t="s">
        <x:v>520</x:v>
      </x:c>
      <x:c r="Q363" t="s">
        <x:v>635</x:v>
      </x:c>
      <x:c r="R363" t="s">
        <x:v>522</x:v>
      </x:c>
      <x:c r="S363">
        <x:v>5000</x:v>
      </x:c>
      <x:c r="T363" t="s">
        <x:v>458</x:v>
      </x:c>
      <x:c r="U363">
        <x:v>56.35</x:v>
      </x:c>
      <x:c r="V363">
        <x:v>0.01</x:v>
      </x:c>
      <x:c r="W363">
        <x:v>280.08999999999997</x:v>
      </x:c>
    </x:row>
    <x:row r="364" spans="1:23">
      <x:c r="A364" t="s">
        <x:v>490</x:v>
      </x:c>
      <x:c r="B364" t="s">
        <x:v>698</x:v>
      </x:c>
      <x:c r="C364" t="s">
        <x:v>513</x:v>
      </x:c>
      <x:c r="D364" t="s">
        <x:v>514</x:v>
      </x:c>
      <x:c r="E364" t="s">
        <x:v>629</x:v>
      </x:c>
      <x:c r="F364" t="s">
        <x:v>504</x:v>
      </x:c>
      <x:c r="G364" t="s">
        <x:v>699</x:v>
      </x:c>
      <x:c r="H364" t="s">
        <x:v>528</x:v>
      </x:c>
      <x:c r="I364" t="s">
        <x:v>173</x:v>
      </x:c>
      <x:c r="J364">
        <x:v>140019867</x:v>
      </x:c>
      <x:c r="K364" t="s">
        <x:v>173</x:v>
      </x:c>
      <x:c r="L364" t="s">
        <x:v>145</x:v>
      </x:c>
      <x:c r="M364" t="s">
        <x:v>533</x:v>
      </x:c>
      <x:c r="N364" t="s">
        <x:v>630</x:v>
      </x:c>
      <x:c r="O364">
        <x:v>5000</x:v>
      </x:c>
      <x:c r="P364" t="s">
        <x:v>520</x:v>
      </x:c>
      <x:c r="Q364" t="s">
        <x:v>635</x:v>
      </x:c>
      <x:c r="R364" t="s">
        <x:v>522</x:v>
      </x:c>
      <x:c r="S364">
        <x:v>5000</x:v>
      </x:c>
      <x:c r="T364" t="s">
        <x:v>458</x:v>
      </x:c>
      <x:c r="U364">
        <x:v>56.35</x:v>
      </x:c>
      <x:c r="V364">
        <x:v>0.01</x:v>
      </x:c>
      <x:c r="W364">
        <x:v>280.08999999999997</x:v>
      </x:c>
    </x:row>
    <x:row r="365" spans="1:23">
      <x:c r="A365" t="s">
        <x:v>490</x:v>
      </x:c>
      <x:c r="B365" t="s">
        <x:v>698</x:v>
      </x:c>
      <x:c r="C365" t="s">
        <x:v>513</x:v>
      </x:c>
      <x:c r="D365" t="s">
        <x:v>514</x:v>
      </x:c>
      <x:c r="E365" t="s">
        <x:v>629</x:v>
      </x:c>
      <x:c r="F365" t="s">
        <x:v>504</x:v>
      </x:c>
      <x:c r="G365" t="s">
        <x:v>699</x:v>
      </x:c>
      <x:c r="H365" t="s">
        <x:v>528</x:v>
      </x:c>
      <x:c r="I365" t="s">
        <x:v>173</x:v>
      </x:c>
      <x:c r="J365">
        <x:v>140020082</x:v>
      </x:c>
      <x:c r="K365" t="s">
        <x:v>173</x:v>
      </x:c>
      <x:c r="L365" t="s">
        <x:v>145</x:v>
      </x:c>
      <x:c r="M365" t="s">
        <x:v>575</x:v>
      </x:c>
      <x:c r="N365" t="s">
        <x:v>630</x:v>
      </x:c>
      <x:c r="O365">
        <x:v>5000</x:v>
      </x:c>
      <x:c r="P365" t="s">
        <x:v>520</x:v>
      </x:c>
      <x:c r="Q365" t="s">
        <x:v>635</x:v>
      </x:c>
      <x:c r="R365" t="s">
        <x:v>522</x:v>
      </x:c>
      <x:c r="S365">
        <x:v>10000</x:v>
      </x:c>
      <x:c r="T365" t="s">
        <x:v>458</x:v>
      </x:c>
      <x:c r="U365">
        <x:v>112.7</x:v>
      </x:c>
      <x:c r="V365">
        <x:v>0.01</x:v>
      </x:c>
      <x:c r="W365">
        <x:v>560.17999999999995</x:v>
      </x:c>
    </x:row>
    <x:row r="366" spans="1:23">
      <x:c r="A366" t="s">
        <x:v>490</x:v>
      </x:c>
      <x:c r="B366" t="s">
        <x:v>698</x:v>
      </x:c>
      <x:c r="C366" t="s">
        <x:v>513</x:v>
      </x:c>
      <x:c r="D366" t="s">
        <x:v>514</x:v>
      </x:c>
      <x:c r="E366" t="s">
        <x:v>629</x:v>
      </x:c>
      <x:c r="F366" t="s">
        <x:v>504</x:v>
      </x:c>
      <x:c r="G366" t="s">
        <x:v>699</x:v>
      </x:c>
      <x:c r="H366" t="s">
        <x:v>528</x:v>
      </x:c>
      <x:c r="I366" t="s">
        <x:v>173</x:v>
      </x:c>
      <x:c r="J366">
        <x:v>140020081</x:v>
      </x:c>
      <x:c r="K366" t="s">
        <x:v>173</x:v>
      </x:c>
      <x:c r="L366" t="s">
        <x:v>145</x:v>
      </x:c>
      <x:c r="M366" t="s">
        <x:v>577</x:v>
      </x:c>
      <x:c r="N366" t="s">
        <x:v>630</x:v>
      </x:c>
      <x:c r="O366">
        <x:v>5000</x:v>
      </x:c>
      <x:c r="P366" t="s">
        <x:v>520</x:v>
      </x:c>
      <x:c r="Q366" t="s">
        <x:v>635</x:v>
      </x:c>
      <x:c r="R366" t="s">
        <x:v>522</x:v>
      </x:c>
      <x:c r="S366">
        <x:v>5000</x:v>
      </x:c>
      <x:c r="T366" t="s">
        <x:v>458</x:v>
      </x:c>
      <x:c r="U366">
        <x:v>56.35</x:v>
      </x:c>
      <x:c r="V366">
        <x:v>0.01</x:v>
      </x:c>
      <x:c r="W366">
        <x:v>280.08999999999997</x:v>
      </x:c>
    </x:row>
    <x:row r="367" spans="1:23">
      <x:c r="A367" t="s">
        <x:v>490</x:v>
      </x:c>
      <x:c r="B367" t="s">
        <x:v>698</x:v>
      </x:c>
      <x:c r="C367" t="s">
        <x:v>513</x:v>
      </x:c>
      <x:c r="D367" t="s">
        <x:v>514</x:v>
      </x:c>
      <x:c r="E367" t="s">
        <x:v>629</x:v>
      </x:c>
      <x:c r="F367" t="s">
        <x:v>504</x:v>
      </x:c>
      <x:c r="G367" t="s">
        <x:v>699</x:v>
      </x:c>
      <x:c r="H367" t="s">
        <x:v>528</x:v>
      </x:c>
      <x:c r="I367" t="s">
        <x:v>173</x:v>
      </x:c>
      <x:c r="J367">
        <x:v>140019904</x:v>
      </x:c>
      <x:c r="K367" t="s">
        <x:v>173</x:v>
      </x:c>
      <x:c r="L367" t="s">
        <x:v>145</x:v>
      </x:c>
      <x:c r="M367" t="s">
        <x:v>518</x:v>
      </x:c>
      <x:c r="N367" t="s">
        <x:v>630</x:v>
      </x:c>
      <x:c r="O367">
        <x:v>5000</x:v>
      </x:c>
      <x:c r="P367" t="s">
        <x:v>520</x:v>
      </x:c>
      <x:c r="Q367" t="s">
        <x:v>635</x:v>
      </x:c>
      <x:c r="R367" t="s">
        <x:v>522</x:v>
      </x:c>
      <x:c r="S367">
        <x:v>5000</x:v>
      </x:c>
      <x:c r="T367" t="s">
        <x:v>458</x:v>
      </x:c>
      <x:c r="U367">
        <x:v>56.35</x:v>
      </x:c>
      <x:c r="V367">
        <x:v>0.01</x:v>
      </x:c>
      <x:c r="W367">
        <x:v>280.08999999999997</x:v>
      </x:c>
    </x:row>
    <x:row r="368" spans="1:23">
      <x:c r="A368" t="s">
        <x:v>490</x:v>
      </x:c>
      <x:c r="B368" t="s">
        <x:v>698</x:v>
      </x:c>
      <x:c r="C368" t="s">
        <x:v>513</x:v>
      </x:c>
      <x:c r="D368" t="s">
        <x:v>514</x:v>
      </x:c>
      <x:c r="E368" t="s">
        <x:v>629</x:v>
      </x:c>
      <x:c r="F368" t="s">
        <x:v>504</x:v>
      </x:c>
      <x:c r="G368" t="s">
        <x:v>699</x:v>
      </x:c>
      <x:c r="H368" t="s">
        <x:v>528</x:v>
      </x:c>
      <x:c r="I368" t="s">
        <x:v>173</x:v>
      </x:c>
      <x:c r="J368">
        <x:v>140018229</x:v>
      </x:c>
      <x:c r="K368" t="s">
        <x:v>173</x:v>
      </x:c>
      <x:c r="L368" t="s">
        <x:v>165</x:v>
      </x:c>
      <x:c r="M368" t="s">
        <x:v>525</x:v>
      </x:c>
      <x:c r="N368" t="s">
        <x:v>630</x:v>
      </x:c>
      <x:c r="O368">
        <x:v>7000</x:v>
      </x:c>
      <x:c r="P368" t="s">
        <x:v>520</x:v>
      </x:c>
      <x:c r="Q368" t="s">
        <x:v>634</x:v>
      </x:c>
      <x:c r="R368" t="s">
        <x:v>522</x:v>
      </x:c>
      <x:c r="S368">
        <x:v>7000</x:v>
      </x:c>
      <x:c r="T368" t="s">
        <x:v>458</x:v>
      </x:c>
      <x:c r="U368">
        <x:v>53.83</x:v>
      </x:c>
      <x:c r="V368">
        <x:v>0.01</x:v>
      </x:c>
      <x:c r="W368">
        <x:v>344.88</x:v>
      </x:c>
    </x:row>
    <x:row r="369" spans="1:23">
      <x:c r="A369" t="s">
        <x:v>490</x:v>
      </x:c>
      <x:c r="B369" t="s">
        <x:v>698</x:v>
      </x:c>
      <x:c r="C369" t="s">
        <x:v>513</x:v>
      </x:c>
      <x:c r="D369" t="s">
        <x:v>514</x:v>
      </x:c>
      <x:c r="E369" t="s">
        <x:v>629</x:v>
      </x:c>
      <x:c r="F369" t="s">
        <x:v>504</x:v>
      </x:c>
      <x:c r="G369" t="s">
        <x:v>699</x:v>
      </x:c>
      <x:c r="H369" t="s">
        <x:v>528</x:v>
      </x:c>
      <x:c r="I369" t="s">
        <x:v>173</x:v>
      </x:c>
      <x:c r="J369">
        <x:v>140018230</x:v>
      </x:c>
      <x:c r="K369" t="s">
        <x:v>173</x:v>
      </x:c>
      <x:c r="L369" t="s">
        <x:v>165</x:v>
      </x:c>
      <x:c r="M369" t="s">
        <x:v>524</x:v>
      </x:c>
      <x:c r="N369" t="s">
        <x:v>630</x:v>
      </x:c>
      <x:c r="O369">
        <x:v>7000</x:v>
      </x:c>
      <x:c r="P369" t="s">
        <x:v>520</x:v>
      </x:c>
      <x:c r="Q369" t="s">
        <x:v>634</x:v>
      </x:c>
      <x:c r="R369" t="s">
        <x:v>522</x:v>
      </x:c>
      <x:c r="S369">
        <x:v>14000</x:v>
      </x:c>
      <x:c r="T369" t="s">
        <x:v>458</x:v>
      </x:c>
      <x:c r="U369">
        <x:v>107.66</x:v>
      </x:c>
      <x:c r="V369">
        <x:v>0.01</x:v>
      </x:c>
      <x:c r="W369">
        <x:v>689.77</x:v>
      </x:c>
    </x:row>
    <x:row r="370" spans="1:23">
      <x:c r="A370" t="s">
        <x:v>490</x:v>
      </x:c>
      <x:c r="B370" t="s">
        <x:v>698</x:v>
      </x:c>
      <x:c r="C370" t="s">
        <x:v>513</x:v>
      </x:c>
      <x:c r="D370" t="s">
        <x:v>514</x:v>
      </x:c>
      <x:c r="E370" t="s">
        <x:v>629</x:v>
      </x:c>
      <x:c r="F370" t="s">
        <x:v>504</x:v>
      </x:c>
      <x:c r="G370" t="s">
        <x:v>699</x:v>
      </x:c>
      <x:c r="H370" t="s">
        <x:v>528</x:v>
      </x:c>
      <x:c r="I370" t="s">
        <x:v>173</x:v>
      </x:c>
      <x:c r="J370">
        <x:v>140018232</x:v>
      </x:c>
      <x:c r="K370" t="s">
        <x:v>173</x:v>
      </x:c>
      <x:c r="L370" t="s">
        <x:v>165</x:v>
      </x:c>
      <x:c r="M370" t="s">
        <x:v>550</x:v>
      </x:c>
      <x:c r="N370" t="s">
        <x:v>630</x:v>
      </x:c>
      <x:c r="O370">
        <x:v>7000</x:v>
      </x:c>
      <x:c r="P370" t="s">
        <x:v>520</x:v>
      </x:c>
      <x:c r="Q370" t="s">
        <x:v>634</x:v>
      </x:c>
      <x:c r="R370" t="s">
        <x:v>522</x:v>
      </x:c>
      <x:c r="S370">
        <x:v>14000</x:v>
      </x:c>
      <x:c r="T370" t="s">
        <x:v>458</x:v>
      </x:c>
      <x:c r="U370">
        <x:v>107.66</x:v>
      </x:c>
      <x:c r="V370">
        <x:v>0.01</x:v>
      </x:c>
      <x:c r="W370">
        <x:v>689.77</x:v>
      </x:c>
    </x:row>
    <x:row r="371" spans="1:23">
      <x:c r="A371" t="s">
        <x:v>490</x:v>
      </x:c>
      <x:c r="B371" t="s">
        <x:v>698</x:v>
      </x:c>
      <x:c r="C371" t="s">
        <x:v>513</x:v>
      </x:c>
      <x:c r="D371" t="s">
        <x:v>514</x:v>
      </x:c>
      <x:c r="E371" t="s">
        <x:v>629</x:v>
      </x:c>
      <x:c r="F371" t="s">
        <x:v>504</x:v>
      </x:c>
      <x:c r="G371" t="s">
        <x:v>699</x:v>
      </x:c>
      <x:c r="H371" t="s">
        <x:v>528</x:v>
      </x:c>
      <x:c r="I371" t="s">
        <x:v>173</x:v>
      </x:c>
      <x:c r="J371">
        <x:v>140018234</x:v>
      </x:c>
      <x:c r="K371" t="s">
        <x:v>173</x:v>
      </x:c>
      <x:c r="L371" t="s">
        <x:v>165</x:v>
      </x:c>
      <x:c r="M371" t="s">
        <x:v>533</x:v>
      </x:c>
      <x:c r="N371" t="s">
        <x:v>630</x:v>
      </x:c>
      <x:c r="O371">
        <x:v>7000</x:v>
      </x:c>
      <x:c r="P371" t="s">
        <x:v>520</x:v>
      </x:c>
      <x:c r="Q371" t="s">
        <x:v>634</x:v>
      </x:c>
      <x:c r="R371" t="s">
        <x:v>522</x:v>
      </x:c>
      <x:c r="S371">
        <x:v>7000</x:v>
      </x:c>
      <x:c r="T371" t="s">
        <x:v>458</x:v>
      </x:c>
      <x:c r="U371">
        <x:v>53.83</x:v>
      </x:c>
      <x:c r="V371">
        <x:v>0.01</x:v>
      </x:c>
      <x:c r="W371">
        <x:v>344.88</x:v>
      </x:c>
    </x:row>
    <x:row r="372" spans="1:23">
      <x:c r="A372" t="s">
        <x:v>490</x:v>
      </x:c>
      <x:c r="B372" t="s">
        <x:v>698</x:v>
      </x:c>
      <x:c r="C372" t="s">
        <x:v>513</x:v>
      </x:c>
      <x:c r="D372" t="s">
        <x:v>514</x:v>
      </x:c>
      <x:c r="E372" t="s">
        <x:v>629</x:v>
      </x:c>
      <x:c r="F372" t="s">
        <x:v>504</x:v>
      </x:c>
      <x:c r="G372" t="s">
        <x:v>699</x:v>
      </x:c>
      <x:c r="H372" t="s">
        <x:v>528</x:v>
      </x:c>
      <x:c r="I372" t="s">
        <x:v>173</x:v>
      </x:c>
      <x:c r="J372">
        <x:v>140018236</x:v>
      </x:c>
      <x:c r="K372" t="s">
        <x:v>173</x:v>
      </x:c>
      <x:c r="L372" t="s">
        <x:v>165</x:v>
      </x:c>
      <x:c r="M372" t="s">
        <x:v>575</x:v>
      </x:c>
      <x:c r="N372" t="s">
        <x:v>630</x:v>
      </x:c>
      <x:c r="O372">
        <x:v>7000</x:v>
      </x:c>
      <x:c r="P372" t="s">
        <x:v>520</x:v>
      </x:c>
      <x:c r="Q372" t="s">
        <x:v>634</x:v>
      </x:c>
      <x:c r="R372" t="s">
        <x:v>522</x:v>
      </x:c>
      <x:c r="S372">
        <x:v>13000</x:v>
      </x:c>
      <x:c r="T372" t="s">
        <x:v>458</x:v>
      </x:c>
      <x:c r="U372">
        <x:v>99.97</x:v>
      </x:c>
      <x:c r="V372">
        <x:v>0.01</x:v>
      </x:c>
      <x:c r="W372">
        <x:v>640.5</x:v>
      </x:c>
    </x:row>
    <x:row r="373" spans="1:23">
      <x:c r="A373" t="s">
        <x:v>490</x:v>
      </x:c>
      <x:c r="B373" t="s">
        <x:v>698</x:v>
      </x:c>
      <x:c r="C373" t="s">
        <x:v>513</x:v>
      </x:c>
      <x:c r="D373" t="s">
        <x:v>514</x:v>
      </x:c>
      <x:c r="E373" t="s">
        <x:v>629</x:v>
      </x:c>
      <x:c r="F373" t="s">
        <x:v>504</x:v>
      </x:c>
      <x:c r="G373" t="s">
        <x:v>699</x:v>
      </x:c>
      <x:c r="H373" t="s">
        <x:v>528</x:v>
      </x:c>
      <x:c r="I373" t="s">
        <x:v>173</x:v>
      </x:c>
      <x:c r="J373">
        <x:v>140015184</x:v>
      </x:c>
      <x:c r="K373" t="s">
        <x:v>173</x:v>
      </x:c>
      <x:c r="L373" t="s">
        <x:v>165</x:v>
      </x:c>
      <x:c r="M373" t="s">
        <x:v>518</x:v>
      </x:c>
      <x:c r="N373" t="s">
        <x:v>630</x:v>
      </x:c>
      <x:c r="O373">
        <x:v>7000</x:v>
      </x:c>
      <x:c r="P373" t="s">
        <x:v>520</x:v>
      </x:c>
      <x:c r="Q373" t="s">
        <x:v>634</x:v>
      </x:c>
      <x:c r="R373" t="s">
        <x:v>522</x:v>
      </x:c>
      <x:c r="S373">
        <x:v>28000</x:v>
      </x:c>
      <x:c r="T373" t="s">
        <x:v>458</x:v>
      </x:c>
      <x:c r="U373">
        <x:v>215.32</x:v>
      </x:c>
      <x:c r="V373">
        <x:v>0.01</x:v>
      </x:c>
      <x:c r="W373">
        <x:v>1379.54</x:v>
      </x:c>
    </x:row>
    <x:row r="374" spans="1:23">
      <x:c r="A374" t="s">
        <x:v>490</x:v>
      </x:c>
      <x:c r="B374" t="s">
        <x:v>698</x:v>
      </x:c>
      <x:c r="C374" t="s">
        <x:v>513</x:v>
      </x:c>
      <x:c r="D374" t="s">
        <x:v>514</x:v>
      </x:c>
      <x:c r="E374" t="s">
        <x:v>629</x:v>
      </x:c>
      <x:c r="F374" t="s">
        <x:v>504</x:v>
      </x:c>
      <x:c r="G374" t="s">
        <x:v>699</x:v>
      </x:c>
      <x:c r="H374" t="s">
        <x:v>528</x:v>
      </x:c>
      <x:c r="I374" t="s">
        <x:v>173</x:v>
      </x:c>
      <x:c r="J374">
        <x:v>140018224</x:v>
      </x:c>
      <x:c r="K374" t="s">
        <x:v>173</x:v>
      </x:c>
      <x:c r="L374" t="s">
        <x:v>143</x:v>
      </x:c>
      <x:c r="M374" t="s">
        <x:v>524</x:v>
      </x:c>
      <x:c r="N374" t="s">
        <x:v>630</x:v>
      </x:c>
      <x:c r="O374">
        <x:v>8000</x:v>
      </x:c>
      <x:c r="P374" t="s">
        <x:v>520</x:v>
      </x:c>
      <x:c r="Q374" t="s">
        <x:v>632</x:v>
      </x:c>
      <x:c r="R374" t="s">
        <x:v>522</x:v>
      </x:c>
      <x:c r="S374">
        <x:v>37300</x:v>
      </x:c>
      <x:c r="T374" t="s">
        <x:v>458</x:v>
      </x:c>
      <x:c r="U374">
        <x:v>186.87</x:v>
      </x:c>
      <x:c r="V374">
        <x:v>0.01</x:v>
      </x:c>
      <x:c r="W374">
        <x:v>1510.47</x:v>
      </x:c>
    </x:row>
    <x:row r="375" spans="1:23">
      <x:c r="A375" t="s">
        <x:v>490</x:v>
      </x:c>
      <x:c r="B375" t="s">
        <x:v>698</x:v>
      </x:c>
      <x:c r="C375" t="s">
        <x:v>513</x:v>
      </x:c>
      <x:c r="D375" t="s">
        <x:v>514</x:v>
      </x:c>
      <x:c r="E375" t="s">
        <x:v>629</x:v>
      </x:c>
      <x:c r="F375" t="s">
        <x:v>504</x:v>
      </x:c>
      <x:c r="G375" t="s">
        <x:v>699</x:v>
      </x:c>
      <x:c r="H375" t="s">
        <x:v>528</x:v>
      </x:c>
      <x:c r="I375" t="s">
        <x:v>173</x:v>
      </x:c>
      <x:c r="J375">
        <x:v>140020068</x:v>
      </x:c>
      <x:c r="K375" t="s">
        <x:v>173</x:v>
      </x:c>
      <x:c r="L375" t="s">
        <x:v>143</x:v>
      </x:c>
      <x:c r="M375" t="s">
        <x:v>568</x:v>
      </x:c>
      <x:c r="N375" t="s">
        <x:v>630</x:v>
      </x:c>
      <x:c r="O375">
        <x:v>8000</x:v>
      </x:c>
      <x:c r="P375" t="s">
        <x:v>520</x:v>
      </x:c>
      <x:c r="Q375" t="s">
        <x:v>632</x:v>
      </x:c>
      <x:c r="R375" t="s">
        <x:v>522</x:v>
      </x:c>
      <x:c r="S375">
        <x:v>24000</x:v>
      </x:c>
      <x:c r="T375" t="s">
        <x:v>458</x:v>
      </x:c>
      <x:c r="U375">
        <x:v>120.24</x:v>
      </x:c>
      <x:c r="V375">
        <x:v>0.01</x:v>
      </x:c>
      <x:c r="W375">
        <x:v>971.88</x:v>
      </x:c>
    </x:row>
    <x:row r="376" spans="1:23">
      <x:c r="A376" t="s">
        <x:v>490</x:v>
      </x:c>
      <x:c r="B376" t="s">
        <x:v>698</x:v>
      </x:c>
      <x:c r="C376" t="s">
        <x:v>513</x:v>
      </x:c>
      <x:c r="D376" t="s">
        <x:v>514</x:v>
      </x:c>
      <x:c r="E376" t="s">
        <x:v>629</x:v>
      </x:c>
      <x:c r="F376" t="s">
        <x:v>504</x:v>
      </x:c>
      <x:c r="G376" t="s">
        <x:v>699</x:v>
      </x:c>
      <x:c r="H376" t="s">
        <x:v>528</x:v>
      </x:c>
      <x:c r="I376" t="s">
        <x:v>173</x:v>
      </x:c>
      <x:c r="J376">
        <x:v>140018226</x:v>
      </x:c>
      <x:c r="K376" t="s">
        <x:v>173</x:v>
      </x:c>
      <x:c r="L376" t="s">
        <x:v>143</x:v>
      </x:c>
      <x:c r="M376" t="s">
        <x:v>550</x:v>
      </x:c>
      <x:c r="N376" t="s">
        <x:v>630</x:v>
      </x:c>
      <x:c r="O376">
        <x:v>8000</x:v>
      </x:c>
      <x:c r="P376" t="s">
        <x:v>520</x:v>
      </x:c>
      <x:c r="Q376" t="s">
        <x:v>632</x:v>
      </x:c>
      <x:c r="R376" t="s">
        <x:v>522</x:v>
      </x:c>
      <x:c r="S376">
        <x:v>8000</x:v>
      </x:c>
      <x:c r="T376" t="s">
        <x:v>458</x:v>
      </x:c>
      <x:c r="U376">
        <x:v>40.08</x:v>
      </x:c>
      <x:c r="V376">
        <x:v>0.01</x:v>
      </x:c>
      <x:c r="W376">
        <x:v>323.95999999999998</x:v>
      </x:c>
    </x:row>
    <x:row r="377" spans="1:23">
      <x:c r="A377" t="s">
        <x:v>490</x:v>
      </x:c>
      <x:c r="B377" t="s">
        <x:v>698</x:v>
      </x:c>
      <x:c r="C377" t="s">
        <x:v>513</x:v>
      </x:c>
      <x:c r="D377" t="s">
        <x:v>514</x:v>
      </x:c>
      <x:c r="E377" t="s">
        <x:v>629</x:v>
      </x:c>
      <x:c r="F377" t="s">
        <x:v>504</x:v>
      </x:c>
      <x:c r="G377" t="s">
        <x:v>699</x:v>
      </x:c>
      <x:c r="H377" t="s">
        <x:v>528</x:v>
      </x:c>
      <x:c r="I377" t="s">
        <x:v>173</x:v>
      </x:c>
      <x:c r="J377">
        <x:v>140020067</x:v>
      </x:c>
      <x:c r="K377" t="s">
        <x:v>173</x:v>
      </x:c>
      <x:c r="L377" t="s">
        <x:v>143</x:v>
      </x:c>
      <x:c r="M377" t="s">
        <x:v>572</x:v>
      </x:c>
      <x:c r="N377" t="s">
        <x:v>630</x:v>
      </x:c>
      <x:c r="O377">
        <x:v>8000</x:v>
      </x:c>
      <x:c r="P377" t="s">
        <x:v>520</x:v>
      </x:c>
      <x:c r="Q377" t="s">
        <x:v>632</x:v>
      </x:c>
      <x:c r="R377" t="s">
        <x:v>522</x:v>
      </x:c>
      <x:c r="S377">
        <x:v>8000</x:v>
      </x:c>
      <x:c r="T377" t="s">
        <x:v>458</x:v>
      </x:c>
      <x:c r="U377">
        <x:v>40.08</x:v>
      </x:c>
      <x:c r="V377">
        <x:v>0.01</x:v>
      </x:c>
      <x:c r="W377">
        <x:v>323.95999999999998</x:v>
      </x:c>
    </x:row>
    <x:row r="378" spans="1:23">
      <x:c r="A378" t="s">
        <x:v>490</x:v>
      </x:c>
      <x:c r="B378" t="s">
        <x:v>698</x:v>
      </x:c>
      <x:c r="C378" t="s">
        <x:v>513</x:v>
      </x:c>
      <x:c r="D378" t="s">
        <x:v>514</x:v>
      </x:c>
      <x:c r="E378" t="s">
        <x:v>629</x:v>
      </x:c>
      <x:c r="F378" t="s">
        <x:v>504</x:v>
      </x:c>
      <x:c r="G378" t="s">
        <x:v>699</x:v>
      </x:c>
      <x:c r="H378" t="s">
        <x:v>528</x:v>
      </x:c>
      <x:c r="I378" t="s">
        <x:v>173</x:v>
      </x:c>
      <x:c r="J378">
        <x:v>140018186</x:v>
      </x:c>
      <x:c r="K378" t="s">
        <x:v>173</x:v>
      </x:c>
      <x:c r="L378" t="s">
        <x:v>143</x:v>
      </x:c>
      <x:c r="M378" t="s">
        <x:v>537</x:v>
      </x:c>
      <x:c r="N378" t="s">
        <x:v>630</x:v>
      </x:c>
      <x:c r="O378">
        <x:v>8000</x:v>
      </x:c>
      <x:c r="P378" t="s">
        <x:v>520</x:v>
      </x:c>
      <x:c r="Q378" t="s">
        <x:v>632</x:v>
      </x:c>
      <x:c r="R378" t="s">
        <x:v>522</x:v>
      </x:c>
      <x:c r="S378">
        <x:v>24000</x:v>
      </x:c>
      <x:c r="T378" t="s">
        <x:v>458</x:v>
      </x:c>
      <x:c r="U378">
        <x:v>120.24</x:v>
      </x:c>
      <x:c r="V378">
        <x:v>0.01</x:v>
      </x:c>
      <x:c r="W378">
        <x:v>971.88</x:v>
      </x:c>
    </x:row>
    <x:row r="379" spans="1:23">
      <x:c r="A379" t="s">
        <x:v>490</x:v>
      </x:c>
      <x:c r="B379" t="s">
        <x:v>698</x:v>
      </x:c>
      <x:c r="C379" t="s">
        <x:v>513</x:v>
      </x:c>
      <x:c r="D379" t="s">
        <x:v>514</x:v>
      </x:c>
      <x:c r="E379" t="s">
        <x:v>629</x:v>
      </x:c>
      <x:c r="F379" t="s">
        <x:v>504</x:v>
      </x:c>
      <x:c r="G379" t="s">
        <x:v>699</x:v>
      </x:c>
      <x:c r="H379" t="s">
        <x:v>528</x:v>
      </x:c>
      <x:c r="I379" t="s">
        <x:v>173</x:v>
      </x:c>
      <x:c r="J379">
        <x:v>140020065</x:v>
      </x:c>
      <x:c r="K379" t="s">
        <x:v>173</x:v>
      </x:c>
      <x:c r="L379" t="s">
        <x:v>143</x:v>
      </x:c>
      <x:c r="M379" t="s">
        <x:v>533</x:v>
      </x:c>
      <x:c r="N379" t="s">
        <x:v>630</x:v>
      </x:c>
      <x:c r="O379">
        <x:v>8000</x:v>
      </x:c>
      <x:c r="P379" t="s">
        <x:v>520</x:v>
      </x:c>
      <x:c r="Q379" t="s">
        <x:v>632</x:v>
      </x:c>
      <x:c r="R379" t="s">
        <x:v>522</x:v>
      </x:c>
      <x:c r="S379">
        <x:v>8000</x:v>
      </x:c>
      <x:c r="T379" t="s">
        <x:v>458</x:v>
      </x:c>
      <x:c r="U379">
        <x:v>40.08</x:v>
      </x:c>
      <x:c r="V379">
        <x:v>0.01</x:v>
      </x:c>
      <x:c r="W379">
        <x:v>323.95999999999998</x:v>
      </x:c>
    </x:row>
    <x:row r="380" spans="1:23">
      <x:c r="A380" t="s">
        <x:v>490</x:v>
      </x:c>
      <x:c r="B380" t="s">
        <x:v>698</x:v>
      </x:c>
      <x:c r="C380" t="s">
        <x:v>513</x:v>
      </x:c>
      <x:c r="D380" t="s">
        <x:v>514</x:v>
      </x:c>
      <x:c r="E380" t="s">
        <x:v>629</x:v>
      </x:c>
      <x:c r="F380" t="s">
        <x:v>504</x:v>
      </x:c>
      <x:c r="G380" t="s">
        <x:v>699</x:v>
      </x:c>
      <x:c r="H380" t="s">
        <x:v>528</x:v>
      </x:c>
      <x:c r="I380" t="s">
        <x:v>173</x:v>
      </x:c>
      <x:c r="J380">
        <x:v>140020063</x:v>
      </x:c>
      <x:c r="K380" t="s">
        <x:v>173</x:v>
      </x:c>
      <x:c r="L380" t="s">
        <x:v>143</x:v>
      </x:c>
      <x:c r="M380" t="s">
        <x:v>571</x:v>
      </x:c>
      <x:c r="N380" t="s">
        <x:v>633</x:v>
      </x:c>
      <x:c r="O380">
        <x:v>1000</x:v>
      </x:c>
      <x:c r="P380" t="s">
        <x:v>520</x:v>
      </x:c>
      <x:c r="Q380" t="s">
        <x:v>632</x:v>
      </x:c>
      <x:c r="R380" t="s">
        <x:v>522</x:v>
      </x:c>
      <x:c r="S380">
        <x:v>3000</x:v>
      </x:c>
      <x:c r="T380" t="s">
        <x:v>458</x:v>
      </x:c>
      <x:c r="U380">
        <x:v>15.03</x:v>
      </x:c>
      <x:c r="V380">
        <x:v>0.01</x:v>
      </x:c>
      <x:c r="W380">
        <x:v>121.49</x:v>
      </x:c>
    </x:row>
    <x:row r="381" spans="1:23">
      <x:c r="A381" t="s">
        <x:v>490</x:v>
      </x:c>
      <x:c r="B381" t="s">
        <x:v>698</x:v>
      </x:c>
      <x:c r="C381" t="s">
        <x:v>513</x:v>
      </x:c>
      <x:c r="D381" t="s">
        <x:v>514</x:v>
      </x:c>
      <x:c r="E381" t="s">
        <x:v>629</x:v>
      </x:c>
      <x:c r="F381" t="s">
        <x:v>504</x:v>
      </x:c>
      <x:c r="G381" t="s">
        <x:v>699</x:v>
      </x:c>
      <x:c r="H381" t="s">
        <x:v>528</x:v>
      </x:c>
      <x:c r="I381" t="s">
        <x:v>173</x:v>
      </x:c>
      <x:c r="J381">
        <x:v>140020061</x:v>
      </x:c>
      <x:c r="K381" t="s">
        <x:v>173</x:v>
      </x:c>
      <x:c r="L381" t="s">
        <x:v>143</x:v>
      </x:c>
      <x:c r="M381" t="s">
        <x:v>577</x:v>
      </x:c>
      <x:c r="N381" t="s">
        <x:v>630</x:v>
      </x:c>
      <x:c r="O381">
        <x:v>8000</x:v>
      </x:c>
      <x:c r="P381" t="s">
        <x:v>520</x:v>
      </x:c>
      <x:c r="Q381" t="s">
        <x:v>632</x:v>
      </x:c>
      <x:c r="R381" t="s">
        <x:v>522</x:v>
      </x:c>
      <x:c r="S381">
        <x:v>8000</x:v>
      </x:c>
      <x:c r="T381" t="s">
        <x:v>458</x:v>
      </x:c>
      <x:c r="U381">
        <x:v>40.08</x:v>
      </x:c>
      <x:c r="V381">
        <x:v>0.01</x:v>
      </x:c>
      <x:c r="W381">
        <x:v>323.95999999999998</x:v>
      </x:c>
    </x:row>
    <x:row r="382" spans="1:23">
      <x:c r="A382" t="s">
        <x:v>490</x:v>
      </x:c>
      <x:c r="B382" t="s">
        <x:v>698</x:v>
      </x:c>
      <x:c r="C382" t="s">
        <x:v>513</x:v>
      </x:c>
      <x:c r="D382" t="s">
        <x:v>514</x:v>
      </x:c>
      <x:c r="E382" t="s">
        <x:v>629</x:v>
      </x:c>
      <x:c r="F382" t="s">
        <x:v>504</x:v>
      </x:c>
      <x:c r="G382" t="s">
        <x:v>699</x:v>
      </x:c>
      <x:c r="H382" t="s">
        <x:v>528</x:v>
      </x:c>
      <x:c r="I382" t="s">
        <x:v>173</x:v>
      </x:c>
      <x:c r="J382">
        <x:v>140015183</x:v>
      </x:c>
      <x:c r="K382" t="s">
        <x:v>173</x:v>
      </x:c>
      <x:c r="L382" t="s">
        <x:v>143</x:v>
      </x:c>
      <x:c r="M382" t="s">
        <x:v>518</x:v>
      </x:c>
      <x:c r="N382" t="s">
        <x:v>630</x:v>
      </x:c>
      <x:c r="O382">
        <x:v>8000</x:v>
      </x:c>
      <x:c r="P382" t="s">
        <x:v>520</x:v>
      </x:c>
      <x:c r="Q382" t="s">
        <x:v>632</x:v>
      </x:c>
      <x:c r="R382" t="s">
        <x:v>522</x:v>
      </x:c>
      <x:c r="S382">
        <x:v>72000</x:v>
      </x:c>
      <x:c r="T382" t="s">
        <x:v>458</x:v>
      </x:c>
      <x:c r="U382">
        <x:v>360.72</x:v>
      </x:c>
      <x:c r="V382">
        <x:v>0.01</x:v>
      </x:c>
      <x:c r="W382">
        <x:v>2915.65</x:v>
      </x:c>
    </x:row>
    <x:row r="383" spans="1:23">
      <x:c r="A383" t="s">
        <x:v>490</x:v>
      </x:c>
      <x:c r="B383" t="s">
        <x:v>698</x:v>
      </x:c>
      <x:c r="C383" t="s">
        <x:v>513</x:v>
      </x:c>
      <x:c r="D383" t="s">
        <x:v>514</x:v>
      </x:c>
      <x:c r="E383" t="s">
        <x:v>629</x:v>
      </x:c>
      <x:c r="F383" t="s">
        <x:v>504</x:v>
      </x:c>
      <x:c r="G383" t="s">
        <x:v>699</x:v>
      </x:c>
      <x:c r="H383" t="s">
        <x:v>528</x:v>
      </x:c>
      <x:c r="I383" t="s">
        <x:v>173</x:v>
      </x:c>
      <x:c r="J383">
        <x:v>140018212</x:v>
      </x:c>
      <x:c r="K383" t="s">
        <x:v>173</x:v>
      </x:c>
      <x:c r="L383" t="s">
        <x:v>141</x:v>
      </x:c>
      <x:c r="M383" t="s">
        <x:v>542</x:v>
      </x:c>
      <x:c r="N383" t="s">
        <x:v>630</x:v>
      </x:c>
      <x:c r="O383">
        <x:v>10000</x:v>
      </x:c>
      <x:c r="P383" t="s">
        <x:v>520</x:v>
      </x:c>
      <x:c r="Q383" t="s">
        <x:v>631</x:v>
      </x:c>
      <x:c r="R383" t="s">
        <x:v>522</x:v>
      </x:c>
      <x:c r="S383">
        <x:v>30000</x:v>
      </x:c>
      <x:c r="T383" t="s">
        <x:v>458</x:v>
      </x:c>
      <x:c r="U383">
        <x:v>99.3</x:v>
      </x:c>
      <x:c r="V383">
        <x:v>0.01</x:v>
      </x:c>
      <x:c r="W383">
        <x:v>1073.1199999999999</x:v>
      </x:c>
    </x:row>
    <x:row r="384" spans="1:23">
      <x:c r="A384" t="s">
        <x:v>490</x:v>
      </x:c>
      <x:c r="B384" t="s">
        <x:v>698</x:v>
      </x:c>
      <x:c r="C384" t="s">
        <x:v>513</x:v>
      </x:c>
      <x:c r="D384" t="s">
        <x:v>514</x:v>
      </x:c>
      <x:c r="E384" t="s">
        <x:v>629</x:v>
      </x:c>
      <x:c r="F384" t="s">
        <x:v>504</x:v>
      </x:c>
      <x:c r="G384" t="s">
        <x:v>699</x:v>
      </x:c>
      <x:c r="H384" t="s">
        <x:v>528</x:v>
      </x:c>
      <x:c r="I384" t="s">
        <x:v>173</x:v>
      </x:c>
      <x:c r="J384">
        <x:v>140018215</x:v>
      </x:c>
      <x:c r="K384" t="s">
        <x:v>173</x:v>
      </x:c>
      <x:c r="L384" t="s">
        <x:v>141</x:v>
      </x:c>
      <x:c r="M384" t="s">
        <x:v>608</x:v>
      </x:c>
      <x:c r="N384" t="s">
        <x:v>630</x:v>
      </x:c>
      <x:c r="O384">
        <x:v>10000</x:v>
      </x:c>
      <x:c r="P384" t="s">
        <x:v>520</x:v>
      </x:c>
      <x:c r="Q384" t="s">
        <x:v>13</x:v>
      </x:c>
      <x:c r="R384" t="s">
        <x:v>522</x:v>
      </x:c>
      <x:c r="S384">
        <x:v>10000</x:v>
      </x:c>
      <x:c r="T384" t="s">
        <x:v>458</x:v>
      </x:c>
      <x:c r="U384">
        <x:v>33.1</x:v>
      </x:c>
      <x:c r="V384">
        <x:v>0.01</x:v>
      </x:c>
      <x:c r="W384">
        <x:v>357.71</x:v>
      </x:c>
    </x:row>
    <x:row r="385" spans="1:23">
      <x:c r="A385" t="s">
        <x:v>490</x:v>
      </x:c>
      <x:c r="B385" t="s">
        <x:v>698</x:v>
      </x:c>
      <x:c r="C385" t="s">
        <x:v>513</x:v>
      </x:c>
      <x:c r="D385" t="s">
        <x:v>514</x:v>
      </x:c>
      <x:c r="E385" t="s">
        <x:v>629</x:v>
      </x:c>
      <x:c r="F385" t="s">
        <x:v>504</x:v>
      </x:c>
      <x:c r="G385" t="s">
        <x:v>699</x:v>
      </x:c>
      <x:c r="H385" t="s">
        <x:v>528</x:v>
      </x:c>
      <x:c r="I385" t="s">
        <x:v>173</x:v>
      </x:c>
      <x:c r="J385">
        <x:v>140018216</x:v>
      </x:c>
      <x:c r="K385" t="s">
        <x:v>173</x:v>
      </x:c>
      <x:c r="L385" t="s">
        <x:v>141</x:v>
      </x:c>
      <x:c r="M385" t="s">
        <x:v>569</x:v>
      </x:c>
      <x:c r="N385" t="s">
        <x:v>630</x:v>
      </x:c>
      <x:c r="O385">
        <x:v>10000</x:v>
      </x:c>
      <x:c r="P385" t="s">
        <x:v>520</x:v>
      </x:c>
      <x:c r="Q385" t="s">
        <x:v>631</x:v>
      </x:c>
      <x:c r="R385" t="s">
        <x:v>522</x:v>
      </x:c>
      <x:c r="S385">
        <x:v>70000</x:v>
      </x:c>
      <x:c r="T385" t="s">
        <x:v>458</x:v>
      </x:c>
      <x:c r="U385">
        <x:v>231.7</x:v>
      </x:c>
      <x:c r="V385">
        <x:v>0.01</x:v>
      </x:c>
      <x:c r="W385">
        <x:v>2503.9499999999998</x:v>
      </x:c>
    </x:row>
    <x:row r="386" spans="1:23">
      <x:c r="A386" t="s">
        <x:v>490</x:v>
      </x:c>
      <x:c r="B386" t="s">
        <x:v>698</x:v>
      </x:c>
      <x:c r="C386" t="s">
        <x:v>513</x:v>
      </x:c>
      <x:c r="D386" t="s">
        <x:v>514</x:v>
      </x:c>
      <x:c r="E386" t="s">
        <x:v>629</x:v>
      </x:c>
      <x:c r="F386" t="s">
        <x:v>504</x:v>
      </x:c>
      <x:c r="G386" t="s">
        <x:v>699</x:v>
      </x:c>
      <x:c r="H386" t="s">
        <x:v>528</x:v>
      </x:c>
      <x:c r="I386" t="s">
        <x:v>173</x:v>
      </x:c>
      <x:c r="J386">
        <x:v>140018251</x:v>
      </x:c>
      <x:c r="K386" t="s">
        <x:v>173</x:v>
      </x:c>
      <x:c r="L386" t="s">
        <x:v>141</x:v>
      </x:c>
      <x:c r="M386" t="s">
        <x:v>568</x:v>
      </x:c>
      <x:c r="N386" t="s">
        <x:v>630</x:v>
      </x:c>
      <x:c r="O386">
        <x:v>10000</x:v>
      </x:c>
      <x:c r="P386" t="s">
        <x:v>520</x:v>
      </x:c>
      <x:c r="Q386" t="s">
        <x:v>631</x:v>
      </x:c>
      <x:c r="R386" t="s">
        <x:v>522</x:v>
      </x:c>
      <x:c r="S386">
        <x:v>10000</x:v>
      </x:c>
      <x:c r="T386" t="s">
        <x:v>458</x:v>
      </x:c>
      <x:c r="U386">
        <x:v>33.1</x:v>
      </x:c>
      <x:c r="V386">
        <x:v>0.01</x:v>
      </x:c>
      <x:c r="W386">
        <x:v>357.71</x:v>
      </x:c>
    </x:row>
    <x:row r="387" spans="1:23">
      <x:c r="A387" t="s">
        <x:v>490</x:v>
      </x:c>
      <x:c r="B387" t="s">
        <x:v>698</x:v>
      </x:c>
      <x:c r="C387" t="s">
        <x:v>513</x:v>
      </x:c>
      <x:c r="D387" t="s">
        <x:v>514</x:v>
      </x:c>
      <x:c r="E387" t="s">
        <x:v>629</x:v>
      </x:c>
      <x:c r="F387" t="s">
        <x:v>504</x:v>
      </x:c>
      <x:c r="G387" t="s">
        <x:v>699</x:v>
      </x:c>
      <x:c r="H387" t="s">
        <x:v>528</x:v>
      </x:c>
      <x:c r="I387" t="s">
        <x:v>173</x:v>
      </x:c>
      <x:c r="J387">
        <x:v>140018214</x:v>
      </x:c>
      <x:c r="K387" t="s">
        <x:v>173</x:v>
      </x:c>
      <x:c r="L387" t="s">
        <x:v>141</x:v>
      </x:c>
      <x:c r="M387" t="s">
        <x:v>573</x:v>
      </x:c>
      <x:c r="N387" t="s">
        <x:v>630</x:v>
      </x:c>
      <x:c r="O387">
        <x:v>10000</x:v>
      </x:c>
      <x:c r="P387" t="s">
        <x:v>520</x:v>
      </x:c>
      <x:c r="Q387" t="s">
        <x:v>631</x:v>
      </x:c>
      <x:c r="R387" t="s">
        <x:v>522</x:v>
      </x:c>
      <x:c r="S387">
        <x:v>20000</x:v>
      </x:c>
      <x:c r="T387" t="s">
        <x:v>458</x:v>
      </x:c>
      <x:c r="U387">
        <x:v>66.2</x:v>
      </x:c>
      <x:c r="V387">
        <x:v>0.01</x:v>
      </x:c>
      <x:c r="W387">
        <x:v>715.42</x:v>
      </x:c>
    </x:row>
    <x:row r="388" spans="1:23">
      <x:c r="A388" t="s">
        <x:v>490</x:v>
      </x:c>
      <x:c r="B388" t="s">
        <x:v>698</x:v>
      </x:c>
      <x:c r="C388" t="s">
        <x:v>513</x:v>
      </x:c>
      <x:c r="D388" t="s">
        <x:v>514</x:v>
      </x:c>
      <x:c r="E388" t="s">
        <x:v>629</x:v>
      </x:c>
      <x:c r="F388" t="s">
        <x:v>504</x:v>
      </x:c>
      <x:c r="G388" t="s">
        <x:v>699</x:v>
      </x:c>
      <x:c r="H388" t="s">
        <x:v>528</x:v>
      </x:c>
      <x:c r="I388" t="s">
        <x:v>173</x:v>
      </x:c>
      <x:c r="J388">
        <x:v>140015177</x:v>
      </x:c>
      <x:c r="K388" t="s">
        <x:v>173</x:v>
      </x:c>
      <x:c r="L388" t="s">
        <x:v>141</x:v>
      </x:c>
      <x:c r="M388" t="s">
        <x:v>533</x:v>
      </x:c>
      <x:c r="N388" t="s">
        <x:v>630</x:v>
      </x:c>
      <x:c r="O388">
        <x:v>10000</x:v>
      </x:c>
      <x:c r="P388" t="s">
        <x:v>520</x:v>
      </x:c>
      <x:c r="Q388" t="s">
        <x:v>631</x:v>
      </x:c>
      <x:c r="R388" t="s">
        <x:v>522</x:v>
      </x:c>
      <x:c r="S388">
        <x:v>50000</x:v>
      </x:c>
      <x:c r="T388" t="s">
        <x:v>458</x:v>
      </x:c>
      <x:c r="U388">
        <x:v>165.5</x:v>
      </x:c>
      <x:c r="V388">
        <x:v>0.01</x:v>
      </x:c>
      <x:c r="W388">
        <x:v>1788.54</x:v>
      </x:c>
    </x:row>
    <x:row r="389" spans="1:23">
      <x:c r="A389" t="s">
        <x:v>490</x:v>
      </x:c>
      <x:c r="B389" t="s">
        <x:v>698</x:v>
      </x:c>
      <x:c r="C389" t="s">
        <x:v>513</x:v>
      </x:c>
      <x:c r="D389" t="s">
        <x:v>514</x:v>
      </x:c>
      <x:c r="E389" t="s">
        <x:v>629</x:v>
      </x:c>
      <x:c r="F389" t="s">
        <x:v>504</x:v>
      </x:c>
      <x:c r="G389" t="s">
        <x:v>699</x:v>
      </x:c>
      <x:c r="H389" t="s">
        <x:v>528</x:v>
      </x:c>
      <x:c r="I389" t="s">
        <x:v>173</x:v>
      </x:c>
      <x:c r="J389">
        <x:v>140015175</x:v>
      </x:c>
      <x:c r="K389" t="s">
        <x:v>173</x:v>
      </x:c>
      <x:c r="L389" t="s">
        <x:v>141</x:v>
      </x:c>
      <x:c r="M389" t="s">
        <x:v>610</x:v>
      </x:c>
      <x:c r="N389" t="s">
        <x:v>630</x:v>
      </x:c>
      <x:c r="O389">
        <x:v>10000</x:v>
      </x:c>
      <x:c r="P389" t="s">
        <x:v>520</x:v>
      </x:c>
      <x:c r="Q389" t="s">
        <x:v>631</x:v>
      </x:c>
      <x:c r="R389" t="s">
        <x:v>522</x:v>
      </x:c>
      <x:c r="S389">
        <x:v>10000</x:v>
      </x:c>
      <x:c r="T389" t="s">
        <x:v>458</x:v>
      </x:c>
      <x:c r="U389">
        <x:v>33.1</x:v>
      </x:c>
      <x:c r="V389">
        <x:v>0.01</x:v>
      </x:c>
      <x:c r="W389">
        <x:v>357.71</x:v>
      </x:c>
    </x:row>
    <x:row r="390" spans="1:23">
      <x:c r="A390" t="s">
        <x:v>490</x:v>
      </x:c>
      <x:c r="B390" t="s">
        <x:v>698</x:v>
      </x:c>
      <x:c r="C390" t="s">
        <x:v>513</x:v>
      </x:c>
      <x:c r="D390" t="s">
        <x:v>514</x:v>
      </x:c>
      <x:c r="E390" t="s">
        <x:v>629</x:v>
      </x:c>
      <x:c r="F390" t="s">
        <x:v>504</x:v>
      </x:c>
      <x:c r="G390" t="s">
        <x:v>699</x:v>
      </x:c>
      <x:c r="H390" t="s">
        <x:v>528</x:v>
      </x:c>
      <x:c r="I390" t="s">
        <x:v>173</x:v>
      </x:c>
      <x:c r="J390">
        <x:v>140018218</x:v>
      </x:c>
      <x:c r="K390" t="s">
        <x:v>173</x:v>
      </x:c>
      <x:c r="L390" t="s">
        <x:v>141</x:v>
      </x:c>
      <x:c r="M390" t="s">
        <x:v>571</x:v>
      </x:c>
      <x:c r="N390" t="s">
        <x:v>630</x:v>
      </x:c>
      <x:c r="O390">
        <x:v>10000</x:v>
      </x:c>
      <x:c r="P390" t="s">
        <x:v>520</x:v>
      </x:c>
      <x:c r="Q390" t="s">
        <x:v>631</x:v>
      </x:c>
      <x:c r="R390" t="s">
        <x:v>522</x:v>
      </x:c>
      <x:c r="S390">
        <x:v>30000</x:v>
      </x:c>
      <x:c r="T390" t="s">
        <x:v>458</x:v>
      </x:c>
      <x:c r="U390">
        <x:v>99.3</x:v>
      </x:c>
      <x:c r="V390">
        <x:v>0.01</x:v>
      </x:c>
      <x:c r="W390">
        <x:v>1073.1199999999999</x:v>
      </x:c>
    </x:row>
  </x:sheetData>
  <x:phoneticPr fontId="18" type="noConversion"/>
  <x:pageMargins left="0.7" right="0.7" top="0.75" bottom="0.75" header="0.3" footer="0.3"/>
  <x:tableParts count="1">
    <x:tablePart r:id="rId1"/>
  </x:tableParts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91251E1-6A71-44FB-8AAC-EAE31F1656F5}" mc:Ignorable="x14ac xr xr2 xr3">
  <x:dimension ref="A1:W2"/>
  <x:sheetViews>
    <x:sheetView workbookViewId="0">
      <x:selection sqref="A1:W2"/>
    </x:sheetView>
  </x:sheetViews>
  <x:sheetFormatPr defaultRowHeight="14.25"/>
  <x:cols>
    <x:col min="2" max="2" width="13.25" customWidth="1"/>
    <x:col min="3" max="3" width="11.125" customWidth="1"/>
    <x:col min="4" max="4" width="13.25" customWidth="1"/>
    <x:col min="5" max="5" width="9" customWidth="1"/>
    <x:col min="6" max="7" width="11.125" customWidth="1"/>
    <x:col min="8" max="9" width="13.25" customWidth="1"/>
    <x:col min="10" max="10" width="11.125" customWidth="1"/>
    <x:col min="14" max="14" width="11.125" customWidth="1"/>
    <x:col min="16" max="18" width="11.125" customWidth="1"/>
    <x:col min="20" max="20" width="11.125" customWidth="1"/>
    <x:col min="21" max="21" width="9" customWidth="1"/>
    <x:col min="23" max="23" width="11.125" customWidth="1"/>
  </x:cols>
  <x:sheetData>
    <x:row r="1" spans="1:23">
      <x:c r="A1" t="s">
        <x:v>682</x:v>
      </x:c>
      <x:c r="B1" t="s">
        <x:v>459</x:v>
      </x:c>
      <x:c r="C1" t="s">
        <x:v>460</x:v>
      </x:c>
      <x:c r="D1" t="s">
        <x:v>461</x:v>
      </x:c>
      <x:c r="E1" t="s">
        <x:v>462</x:v>
      </x:c>
      <x:c r="F1" t="s">
        <x:v>463</x:v>
      </x:c>
      <x:c r="G1" t="s">
        <x:v>464</x:v>
      </x:c>
      <x:c r="H1" t="s">
        <x:v>465</x:v>
      </x:c>
      <x:c r="I1" t="s">
        <x:v>466</x:v>
      </x:c>
      <x:c r="J1" t="s">
        <x:v>467</x:v>
      </x:c>
      <x:c r="K1" t="s">
        <x:v>468</x:v>
      </x:c>
      <x:c r="L1" t="s">
        <x:v>469</x:v>
      </x:c>
      <x:c r="M1" t="s">
        <x:v>470</x:v>
      </x:c>
      <x:c r="N1" t="s">
        <x:v>471</x:v>
      </x:c>
      <x:c r="O1" t="s">
        <x:v>472</x:v>
      </x:c>
      <x:c r="P1" t="s">
        <x:v>473</x:v>
      </x:c>
      <x:c r="Q1" t="s">
        <x:v>5</x:v>
      </x:c>
      <x:c r="R1" t="s">
        <x:v>474</x:v>
      </x:c>
      <x:c r="S1" t="s">
        <x:v>475</x:v>
      </x:c>
      <x:c r="T1" t="s">
        <x:v>476</x:v>
      </x:c>
      <x:c r="U1" t="s">
        <x:v>477</x:v>
      </x:c>
      <x:c r="V1" t="s">
        <x:v>478</x:v>
      </x:c>
      <x:c r="W1" t="s">
        <x:v>479</x:v>
      </x:c>
    </x:row>
    <x:row r="2" spans="1:23">
      <x:c r="F2" t="s">
        <x:v>504</x:v>
      </x:c>
    </x:row>
  </x:sheetData>
  <x:phoneticPr fontId="18" type="noConversion"/>
  <x:pageMargins left="0.7" right="0.7" top="0.75" bottom="0.75" header="0.3" footer="0.3"/>
  <x:tableParts count="1">
    <x:tablePart r:id="rId1"/>
  </x:tableParts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E28068-08E2-4907-93B5-CCA36AEFE46C}" mc:Ignorable="x14ac xr xr2 xr3">
  <x:dimension ref="A1:W5"/>
  <x:sheetViews>
    <x:sheetView workbookViewId="0">
      <x:selection sqref="A1:W5"/>
    </x:sheetView>
  </x:sheetViews>
  <x:sheetFormatPr defaultRowHeight="14.25"/>
  <x:cols>
    <x:col min="2" max="2" width="13.25" customWidth="1"/>
    <x:col min="3" max="3" width="11.125" customWidth="1"/>
    <x:col min="4" max="4" width="13.25" customWidth="1"/>
    <x:col min="5" max="5" width="9" customWidth="1"/>
    <x:col min="6" max="7" width="11.125" customWidth="1"/>
    <x:col min="8" max="9" width="13.25" customWidth="1"/>
    <x:col min="10" max="10" width="11.125" customWidth="1"/>
    <x:col min="14" max="14" width="11.125" customWidth="1"/>
    <x:col min="16" max="18" width="11.125" customWidth="1"/>
    <x:col min="20" max="20" width="11.125" customWidth="1"/>
    <x:col min="21" max="21" width="9" customWidth="1"/>
    <x:col min="23" max="23" width="11.125" customWidth="1"/>
  </x:cols>
  <x:sheetData>
    <x:row r="1" spans="1:23">
      <x:c r="A1" t="s">
        <x:v>682</x:v>
      </x:c>
      <x:c r="B1" t="s">
        <x:v>459</x:v>
      </x:c>
      <x:c r="C1" t="s">
        <x:v>460</x:v>
      </x:c>
      <x:c r="D1" t="s">
        <x:v>461</x:v>
      </x:c>
      <x:c r="E1" t="s">
        <x:v>462</x:v>
      </x:c>
      <x:c r="F1" t="s">
        <x:v>463</x:v>
      </x:c>
      <x:c r="G1" t="s">
        <x:v>464</x:v>
      </x:c>
      <x:c r="H1" t="s">
        <x:v>465</x:v>
      </x:c>
      <x:c r="I1" t="s">
        <x:v>466</x:v>
      </x:c>
      <x:c r="J1" t="s">
        <x:v>467</x:v>
      </x:c>
      <x:c r="K1" t="s">
        <x:v>468</x:v>
      </x:c>
      <x:c r="L1" t="s">
        <x:v>469</x:v>
      </x:c>
      <x:c r="M1" t="s">
        <x:v>470</x:v>
      </x:c>
      <x:c r="N1" t="s">
        <x:v>471</x:v>
      </x:c>
      <x:c r="O1" t="s">
        <x:v>472</x:v>
      </x:c>
      <x:c r="P1" t="s">
        <x:v>473</x:v>
      </x:c>
      <x:c r="Q1" t="s">
        <x:v>5</x:v>
      </x:c>
      <x:c r="R1" t="s">
        <x:v>474</x:v>
      </x:c>
      <x:c r="S1" t="s">
        <x:v>475</x:v>
      </x:c>
      <x:c r="T1" t="s">
        <x:v>476</x:v>
      </x:c>
      <x:c r="U1" t="s">
        <x:v>477</x:v>
      </x:c>
      <x:c r="V1" t="s">
        <x:v>478</x:v>
      </x:c>
      <x:c r="W1" t="s">
        <x:v>479</x:v>
      </x:c>
    </x:row>
    <x:row r="2" spans="1:23">
      <x:c r="A2" t="s">
        <x:v>703</x:v>
      </x:c>
      <x:c r="B2" t="s">
        <x:v>698</x:v>
      </x:c>
      <x:c r="C2" t="s">
        <x:v>513</x:v>
      </x:c>
      <x:c r="D2" t="s">
        <x:v>514</x:v>
      </x:c>
      <x:c r="E2" t="s">
        <x:v>601</x:v>
      </x:c>
      <x:c r="F2" t="s">
        <x:v>496</x:v>
      </x:c>
      <x:c r="G2" t="s">
        <x:v>496</x:v>
      </x:c>
      <x:c r="H2" t="s">
        <x:v>528</x:v>
      </x:c>
      <x:c r="I2" t="s">
        <x:v>529</x:v>
      </x:c>
      <x:c r="J2">
        <x:v>100002394</x:v>
      </x:c>
      <x:c r="K2" t="s">
        <x:v>184</x:v>
      </x:c>
      <x:c r="L2" t="s">
        <x:v>185</x:v>
      </x:c>
      <x:c r="M2" t="s">
        <x:v>518</x:v>
      </x:c>
      <x:c r="O2">
        <x:v>1000</x:v>
      </x:c>
      <x:c r="P2" t="s">
        <x:v>520</x:v>
      </x:c>
      <x:c r="Q2" t="s">
        <x:v>443</x:v>
      </x:c>
      <x:c r="R2" t="s">
        <x:v>522</x:v>
      </x:c>
      <x:c r="S2">
        <x:v>2000</x:v>
      </x:c>
      <x:c r="T2" t="s">
        <x:v>458</x:v>
      </x:c>
      <x:c r="U2">
        <x:v>462.84</x:v>
      </x:c>
      <x:c r="V2">
        <x:v>19.559999999999999</x:v>
      </x:c>
      <x:c r="W2">
        <x:v>39116.35</x:v>
      </x:c>
    </x:row>
    <x:row r="3" spans="1:23">
      <x:c r="A3" t="s">
        <x:v>703</x:v>
      </x:c>
      <x:c r="B3" t="s">
        <x:v>698</x:v>
      </x:c>
      <x:c r="C3" t="s">
        <x:v>513</x:v>
      </x:c>
      <x:c r="D3" t="s">
        <x:v>514</x:v>
      </x:c>
      <x:c r="E3" t="s">
        <x:v>601</x:v>
      </x:c>
      <x:c r="F3" t="s">
        <x:v>496</x:v>
      </x:c>
      <x:c r="G3" t="s">
        <x:v>496</x:v>
      </x:c>
      <x:c r="H3" t="s">
        <x:v>528</x:v>
      </x:c>
      <x:c r="I3" t="s">
        <x:v>529</x:v>
      </x:c>
      <x:c r="J3">
        <x:v>100002394</x:v>
      </x:c>
      <x:c r="K3" t="s">
        <x:v>184</x:v>
      </x:c>
      <x:c r="L3" t="s">
        <x:v>185</x:v>
      </x:c>
      <x:c r="M3" t="s">
        <x:v>518</x:v>
      </x:c>
      <x:c r="O3">
        <x:v>1000</x:v>
      </x:c>
      <x:c r="P3" t="s">
        <x:v>520</x:v>
      </x:c>
      <x:c r="Q3" t="s">
        <x:v>443</x:v>
      </x:c>
      <x:c r="R3" t="s">
        <x:v>522</x:v>
      </x:c>
      <x:c r="S3">
        <x:v>500</x:v>
      </x:c>
      <x:c r="T3" t="s">
        <x:v>458</x:v>
      </x:c>
      <x:c r="U3">
        <x:v>115.71</x:v>
      </x:c>
      <x:c r="V3">
        <x:v>19.559999999999999</x:v>
      </x:c>
      <x:c r="W3">
        <x:v>9779.09</x:v>
      </x:c>
    </x:row>
    <x:row r="4" spans="1:23">
      <x:c r="A4" t="s">
        <x:v>703</x:v>
      </x:c>
      <x:c r="B4" t="s">
        <x:v>698</x:v>
      </x:c>
      <x:c r="C4" t="s">
        <x:v>513</x:v>
      </x:c>
      <x:c r="D4" t="s">
        <x:v>514</x:v>
      </x:c>
      <x:c r="E4" t="s">
        <x:v>601</x:v>
      </x:c>
      <x:c r="F4" t="s">
        <x:v>496</x:v>
      </x:c>
      <x:c r="G4" t="s">
        <x:v>496</x:v>
      </x:c>
      <x:c r="H4" t="s">
        <x:v>528</x:v>
      </x:c>
      <x:c r="I4" t="s">
        <x:v>529</x:v>
      </x:c>
      <x:c r="J4">
        <x:v>100002394</x:v>
      </x:c>
      <x:c r="K4" t="s">
        <x:v>184</x:v>
      </x:c>
      <x:c r="L4" t="s">
        <x:v>185</x:v>
      </x:c>
      <x:c r="M4" t="s">
        <x:v>518</x:v>
      </x:c>
      <x:c r="O4">
        <x:v>1000</x:v>
      </x:c>
      <x:c r="P4" t="s">
        <x:v>520</x:v>
      </x:c>
      <x:c r="Q4" t="s">
        <x:v>443</x:v>
      </x:c>
      <x:c r="R4" t="s">
        <x:v>522</x:v>
      </x:c>
      <x:c r="S4">
        <x:v>1500</x:v>
      </x:c>
      <x:c r="T4" t="s">
        <x:v>458</x:v>
      </x:c>
      <x:c r="U4">
        <x:v>347.13</x:v>
      </x:c>
      <x:c r="V4">
        <x:v>19.559999999999999</x:v>
      </x:c>
      <x:c r="W4">
        <x:v>29337.26</x:v>
      </x:c>
    </x:row>
    <x:row r="5" spans="1:23">
      <x:c r="A5" t="s">
        <x:v>703</x:v>
      </x:c>
      <x:c r="B5" t="s">
        <x:v>698</x:v>
      </x:c>
      <x:c r="C5" t="s">
        <x:v>513</x:v>
      </x:c>
      <x:c r="D5" t="s">
        <x:v>514</x:v>
      </x:c>
      <x:c r="E5" t="s">
        <x:v>601</x:v>
      </x:c>
      <x:c r="F5" t="s">
        <x:v>496</x:v>
      </x:c>
      <x:c r="G5" t="s">
        <x:v>496</x:v>
      </x:c>
      <x:c r="H5" t="s">
        <x:v>528</x:v>
      </x:c>
      <x:c r="I5" t="s">
        <x:v>529</x:v>
      </x:c>
      <x:c r="J5">
        <x:v>100002394</x:v>
      </x:c>
      <x:c r="K5" t="s">
        <x:v>184</x:v>
      </x:c>
      <x:c r="L5" t="s">
        <x:v>185</x:v>
      </x:c>
      <x:c r="M5" t="s">
        <x:v>518</x:v>
      </x:c>
      <x:c r="O5">
        <x:v>1000</x:v>
      </x:c>
      <x:c r="P5" t="s">
        <x:v>520</x:v>
      </x:c>
      <x:c r="Q5" t="s">
        <x:v>443</x:v>
      </x:c>
      <x:c r="R5" t="s">
        <x:v>522</x:v>
      </x:c>
      <x:c r="S5">
        <x:v>1800</x:v>
      </x:c>
      <x:c r="T5" t="s">
        <x:v>458</x:v>
      </x:c>
      <x:c r="U5">
        <x:v>416.56</x:v>
      </x:c>
      <x:c r="V5">
        <x:v>19.559999999999999</x:v>
      </x:c>
      <x:c r="W5">
        <x:v>35204.71</x:v>
      </x:c>
    </x:row>
  </x:sheetData>
  <x:phoneticPr fontId="18" type="noConversion"/>
  <x:pageMargins left="0.7" right="0.7" top="0.75" bottom="0.75" header="0.3" footer="0.3"/>
  <x:tableParts count="1">
    <x:tablePart r:id="rId1"/>
  </x:tableParts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321A110-7052-4AE5-876E-942A5B605DE7}" mc:Ignorable="x14ac xr xr2 xr3">
  <x:dimension ref="A1:W3820"/>
  <x:sheetViews>
    <x:sheetView workbookViewId="0">
      <x:selection sqref="A1:W3820"/>
    </x:sheetView>
  </x:sheetViews>
  <x:sheetFormatPr defaultRowHeight="14.25"/>
  <x:cols>
    <x:col min="2" max="2" width="13.25" customWidth="1"/>
    <x:col min="3" max="3" width="11.125" customWidth="1"/>
    <x:col min="4" max="4" width="13.25" customWidth="1"/>
    <x:col min="5" max="5" width="9" customWidth="1"/>
    <x:col min="6" max="7" width="11.125" customWidth="1"/>
    <x:col min="8" max="9" width="13.25" customWidth="1"/>
    <x:col min="10" max="10" width="11.125" customWidth="1"/>
    <x:col min="14" max="14" width="11.125" customWidth="1"/>
    <x:col min="16" max="18" width="11.125" customWidth="1"/>
    <x:col min="20" max="20" width="11.125" customWidth="1"/>
    <x:col min="21" max="21" width="9" customWidth="1"/>
    <x:col min="23" max="23" width="11.125" customWidth="1"/>
  </x:cols>
  <x:sheetData>
    <x:row r="1" spans="1:23">
      <x:c r="A1" t="s">
        <x:v>682</x:v>
      </x:c>
      <x:c r="B1" t="s">
        <x:v>459</x:v>
      </x:c>
      <x:c r="C1" t="s">
        <x:v>460</x:v>
      </x:c>
      <x:c r="D1" t="s">
        <x:v>461</x:v>
      </x:c>
      <x:c r="E1" t="s">
        <x:v>462</x:v>
      </x:c>
      <x:c r="F1" t="s">
        <x:v>463</x:v>
      </x:c>
      <x:c r="G1" t="s">
        <x:v>464</x:v>
      </x:c>
      <x:c r="H1" t="s">
        <x:v>465</x:v>
      </x:c>
      <x:c r="I1" t="s">
        <x:v>466</x:v>
      </x:c>
      <x:c r="J1" t="s">
        <x:v>467</x:v>
      </x:c>
      <x:c r="K1" t="s">
        <x:v>468</x:v>
      </x:c>
      <x:c r="L1" t="s">
        <x:v>469</x:v>
      </x:c>
      <x:c r="M1" t="s">
        <x:v>470</x:v>
      </x:c>
      <x:c r="N1" t="s">
        <x:v>471</x:v>
      </x:c>
      <x:c r="O1" t="s">
        <x:v>472</x:v>
      </x:c>
      <x:c r="P1" t="s">
        <x:v>473</x:v>
      </x:c>
      <x:c r="Q1" t="s">
        <x:v>5</x:v>
      </x:c>
      <x:c r="R1" t="s">
        <x:v>474</x:v>
      </x:c>
      <x:c r="S1" t="s">
        <x:v>475</x:v>
      </x:c>
      <x:c r="T1" t="s">
        <x:v>476</x:v>
      </x:c>
      <x:c r="U1" t="s">
        <x:v>477</x:v>
      </x:c>
      <x:c r="V1" t="s">
        <x:v>478</x:v>
      </x:c>
      <x:c r="W1" t="s">
        <x:v>479</x:v>
      </x:c>
    </x:row>
    <x:row r="2" spans="1:23">
      <x:c r="A2" t="s">
        <x:v>492</x:v>
      </x:c>
      <x:c r="B2" t="s">
        <x:v>698</x:v>
      </x:c>
      <x:c r="C2" t="s">
        <x:v>513</x:v>
      </x:c>
      <x:c r="D2" t="s">
        <x:v>514</x:v>
      </x:c>
      <x:c r="E2" t="s">
        <x:v>593</x:v>
      </x:c>
      <x:c r="F2" t="s">
        <x:v>480</x:v>
      </x:c>
      <x:c r="G2" t="s">
        <x:v>480</x:v>
      </x:c>
      <x:c r="H2" t="s">
        <x:v>528</x:v>
      </x:c>
      <x:c r="I2" t="s">
        <x:v>172</x:v>
      </x:c>
      <x:c r="J2">
        <x:v>100000412</x:v>
      </x:c>
      <x:c r="K2" t="s">
        <x:v>172</x:v>
      </x:c>
      <x:c r="L2" t="s">
        <x:v>163</x:v>
      </x:c>
      <x:c r="M2" t="s">
        <x:v>569</x:v>
      </x:c>
      <x:c r="O2">
        <x:v>300</x:v>
      </x:c>
      <x:c r="P2" t="s">
        <x:v>520</x:v>
      </x:c>
      <x:c r="Q2" t="s">
        <x:v>444</x:v>
      </x:c>
      <x:c r="R2" t="s">
        <x:v>522</x:v>
      </x:c>
      <x:c r="S2">
        <x:v>45000</x:v>
      </x:c>
      <x:c r="T2" t="s">
        <x:v>458</x:v>
      </x:c>
      <x:c r="U2">
        <x:v>1328.85</x:v>
      </x:c>
      <x:c r="V2">
        <x:v>0.3</x:v>
      </x:c>
      <x:c r="W2">
        <x:v>98288.66</x:v>
      </x:c>
    </x:row>
    <x:row r="3" spans="1:23">
      <x:c r="A3" t="s">
        <x:v>492</x:v>
      </x:c>
      <x:c r="B3" t="s">
        <x:v>698</x:v>
      </x:c>
      <x:c r="C3" t="s">
        <x:v>513</x:v>
      </x:c>
      <x:c r="D3" t="s">
        <x:v>514</x:v>
      </x:c>
      <x:c r="E3" t="s">
        <x:v>593</x:v>
      </x:c>
      <x:c r="F3" t="s">
        <x:v>480</x:v>
      </x:c>
      <x:c r="G3" t="s">
        <x:v>480</x:v>
      </x:c>
      <x:c r="H3" t="s">
        <x:v>528</x:v>
      </x:c>
      <x:c r="I3" t="s">
        <x:v>172</x:v>
      </x:c>
      <x:c r="J3">
        <x:v>100000403</x:v>
      </x:c>
      <x:c r="K3" t="s">
        <x:v>172</x:v>
      </x:c>
      <x:c r="L3" t="s">
        <x:v>163</x:v>
      </x:c>
      <x:c r="M3" t="s">
        <x:v>560</x:v>
      </x:c>
      <x:c r="O3">
        <x:v>300</x:v>
      </x:c>
      <x:c r="P3" t="s">
        <x:v>520</x:v>
      </x:c>
      <x:c r="Q3" t="s">
        <x:v>444</x:v>
      </x:c>
      <x:c r="R3" t="s">
        <x:v>522</x:v>
      </x:c>
      <x:c r="S3">
        <x:v>45000</x:v>
      </x:c>
      <x:c r="T3" t="s">
        <x:v>458</x:v>
      </x:c>
      <x:c r="U3">
        <x:v>1328.85</x:v>
      </x:c>
      <x:c r="V3">
        <x:v>0.3</x:v>
      </x:c>
      <x:c r="W3">
        <x:v>98288.66</x:v>
      </x:c>
    </x:row>
    <x:row r="4" spans="1:23">
      <x:c r="A4" t="s">
        <x:v>492</x:v>
      </x:c>
      <x:c r="B4" t="s">
        <x:v>698</x:v>
      </x:c>
      <x:c r="C4" t="s">
        <x:v>513</x:v>
      </x:c>
      <x:c r="D4" t="s">
        <x:v>514</x:v>
      </x:c>
      <x:c r="E4" t="s">
        <x:v>593</x:v>
      </x:c>
      <x:c r="F4" t="s">
        <x:v>480</x:v>
      </x:c>
      <x:c r="G4" t="s">
        <x:v>480</x:v>
      </x:c>
      <x:c r="H4" t="s">
        <x:v>528</x:v>
      </x:c>
      <x:c r="I4" t="s">
        <x:v>172</x:v>
      </x:c>
      <x:c r="J4">
        <x:v>100000410</x:v>
      </x:c>
      <x:c r="K4" t="s">
        <x:v>172</x:v>
      </x:c>
      <x:c r="L4" t="s">
        <x:v>163</x:v>
      </x:c>
      <x:c r="M4" t="s">
        <x:v>537</x:v>
      </x:c>
      <x:c r="O4">
        <x:v>300</x:v>
      </x:c>
      <x:c r="P4" t="s">
        <x:v>520</x:v>
      </x:c>
      <x:c r="Q4" t="s">
        <x:v>444</x:v>
      </x:c>
      <x:c r="R4" t="s">
        <x:v>522</x:v>
      </x:c>
      <x:c r="S4">
        <x:v>45000</x:v>
      </x:c>
      <x:c r="T4" t="s">
        <x:v>458</x:v>
      </x:c>
      <x:c r="U4">
        <x:v>1328.85</x:v>
      </x:c>
      <x:c r="V4">
        <x:v>0.3</x:v>
      </x:c>
      <x:c r="W4">
        <x:v>98288.66</x:v>
      </x:c>
    </x:row>
    <x:row r="5" spans="1:23">
      <x:c r="A5" t="s">
        <x:v>492</x:v>
      </x:c>
      <x:c r="B5" t="s">
        <x:v>698</x:v>
      </x:c>
      <x:c r="C5" t="s">
        <x:v>513</x:v>
      </x:c>
      <x:c r="D5" t="s">
        <x:v>514</x:v>
      </x:c>
      <x:c r="E5" t="s">
        <x:v>593</x:v>
      </x:c>
      <x:c r="F5" t="s">
        <x:v>480</x:v>
      </x:c>
      <x:c r="G5" t="s">
        <x:v>480</x:v>
      </x:c>
      <x:c r="H5" t="s">
        <x:v>528</x:v>
      </x:c>
      <x:c r="I5" t="s">
        <x:v>172</x:v>
      </x:c>
      <x:c r="J5">
        <x:v>100000426</x:v>
      </x:c>
      <x:c r="K5" t="s">
        <x:v>172</x:v>
      </x:c>
      <x:c r="L5" t="s">
        <x:v>163</x:v>
      </x:c>
      <x:c r="M5" t="s">
        <x:v>525</x:v>
      </x:c>
      <x:c r="O5">
        <x:v>300</x:v>
      </x:c>
      <x:c r="P5" t="s">
        <x:v>520</x:v>
      </x:c>
      <x:c r="Q5" t="s">
        <x:v>444</x:v>
      </x:c>
      <x:c r="R5" t="s">
        <x:v>522</x:v>
      </x:c>
      <x:c r="S5">
        <x:v>45000</x:v>
      </x:c>
      <x:c r="T5" t="s">
        <x:v>458</x:v>
      </x:c>
      <x:c r="U5">
        <x:v>1328.85</x:v>
      </x:c>
      <x:c r="V5">
        <x:v>0.3</x:v>
      </x:c>
      <x:c r="W5">
        <x:v>98288.66</x:v>
      </x:c>
    </x:row>
    <x:row r="6" spans="1:23">
      <x:c r="A6" t="s">
        <x:v>492</x:v>
      </x:c>
      <x:c r="B6" t="s">
        <x:v>698</x:v>
      </x:c>
      <x:c r="C6" t="s">
        <x:v>513</x:v>
      </x:c>
      <x:c r="D6" t="s">
        <x:v>514</x:v>
      </x:c>
      <x:c r="E6" t="s">
        <x:v>593</x:v>
      </x:c>
      <x:c r="F6" t="s">
        <x:v>480</x:v>
      </x:c>
      <x:c r="G6" t="s">
        <x:v>480</x:v>
      </x:c>
      <x:c r="H6" t="s">
        <x:v>528</x:v>
      </x:c>
      <x:c r="I6" t="s">
        <x:v>172</x:v>
      </x:c>
      <x:c r="J6">
        <x:v>100000397</x:v>
      </x:c>
      <x:c r="K6" t="s">
        <x:v>172</x:v>
      </x:c>
      <x:c r="L6" t="s">
        <x:v>163</x:v>
      </x:c>
      <x:c r="M6" t="s">
        <x:v>518</x:v>
      </x:c>
      <x:c r="O6">
        <x:v>300</x:v>
      </x:c>
      <x:c r="P6" t="s">
        <x:v>520</x:v>
      </x:c>
      <x:c r="Q6" t="s">
        <x:v>444</x:v>
      </x:c>
      <x:c r="R6" t="s">
        <x:v>522</x:v>
      </x:c>
      <x:c r="S6">
        <x:v>60000</x:v>
      </x:c>
      <x:c r="T6" t="s">
        <x:v>458</x:v>
      </x:c>
      <x:c r="U6">
        <x:v>1771.8</x:v>
      </x:c>
      <x:c r="V6">
        <x:v>0.3</x:v>
      </x:c>
      <x:c r="W6">
        <x:v>131051.54</x:v>
      </x:c>
    </x:row>
    <x:row r="7" spans="1:23">
      <x:c r="A7" t="s">
        <x:v>492</x:v>
      </x:c>
      <x:c r="B7" t="s">
        <x:v>698</x:v>
      </x:c>
      <x:c r="C7" t="s">
        <x:v>513</x:v>
      </x:c>
      <x:c r="D7" t="s">
        <x:v>514</x:v>
      </x:c>
      <x:c r="E7" t="s">
        <x:v>593</x:v>
      </x:c>
      <x:c r="F7" t="s">
        <x:v>480</x:v>
      </x:c>
      <x:c r="G7" t="s">
        <x:v>480</x:v>
      </x:c>
      <x:c r="H7" t="s">
        <x:v>528</x:v>
      </x:c>
      <x:c r="I7" t="s">
        <x:v>172</x:v>
      </x:c>
      <x:c r="J7">
        <x:v>100000419</x:v>
      </x:c>
      <x:c r="K7" t="s">
        <x:v>172</x:v>
      </x:c>
      <x:c r="L7" t="s">
        <x:v>163</x:v>
      </x:c>
      <x:c r="M7" t="s">
        <x:v>524</x:v>
      </x:c>
      <x:c r="O7">
        <x:v>300</x:v>
      </x:c>
      <x:c r="P7" t="s">
        <x:v>520</x:v>
      </x:c>
      <x:c r="Q7" t="s">
        <x:v>444</x:v>
      </x:c>
      <x:c r="R7" t="s">
        <x:v>522</x:v>
      </x:c>
      <x:c r="S7">
        <x:v>60000</x:v>
      </x:c>
      <x:c r="T7" t="s">
        <x:v>458</x:v>
      </x:c>
      <x:c r="U7">
        <x:v>1771.8</x:v>
      </x:c>
      <x:c r="V7">
        <x:v>0.3</x:v>
      </x:c>
      <x:c r="W7">
        <x:v>131051.54</x:v>
      </x:c>
    </x:row>
    <x:row r="8" spans="1:23">
      <x:c r="A8" t="s">
        <x:v>492</x:v>
      </x:c>
      <x:c r="B8" t="s">
        <x:v>698</x:v>
      </x:c>
      <x:c r="C8" t="s">
        <x:v>513</x:v>
      </x:c>
      <x:c r="D8" t="s">
        <x:v>514</x:v>
      </x:c>
      <x:c r="E8" t="s">
        <x:v>593</x:v>
      </x:c>
      <x:c r="F8" t="s">
        <x:v>480</x:v>
      </x:c>
      <x:c r="G8" t="s">
        <x:v>480</x:v>
      </x:c>
      <x:c r="H8" t="s">
        <x:v>528</x:v>
      </x:c>
      <x:c r="I8" t="s">
        <x:v>172</x:v>
      </x:c>
      <x:c r="J8">
        <x:v>100000412</x:v>
      </x:c>
      <x:c r="K8" t="s">
        <x:v>172</x:v>
      </x:c>
      <x:c r="L8" t="s">
        <x:v>163</x:v>
      </x:c>
      <x:c r="M8" t="s">
        <x:v>569</x:v>
      </x:c>
      <x:c r="O8">
        <x:v>300</x:v>
      </x:c>
      <x:c r="P8" t="s">
        <x:v>520</x:v>
      </x:c>
      <x:c r="Q8" t="s">
        <x:v>444</x:v>
      </x:c>
      <x:c r="R8" t="s">
        <x:v>522</x:v>
      </x:c>
      <x:c r="S8">
        <x:v>30000</x:v>
      </x:c>
      <x:c r="T8" t="s">
        <x:v>458</x:v>
      </x:c>
      <x:c r="U8">
        <x:v>885.9</x:v>
      </x:c>
      <x:c r="V8">
        <x:v>0.3</x:v>
      </x:c>
      <x:c r="W8">
        <x:v>65525.77</x:v>
      </x:c>
    </x:row>
    <x:row r="9" spans="1:23">
      <x:c r="A9" t="s">
        <x:v>492</x:v>
      </x:c>
      <x:c r="B9" t="s">
        <x:v>698</x:v>
      </x:c>
      <x:c r="C9" t="s">
        <x:v>513</x:v>
      </x:c>
      <x:c r="D9" t="s">
        <x:v>514</x:v>
      </x:c>
      <x:c r="E9" t="s">
        <x:v>593</x:v>
      </x:c>
      <x:c r="F9" t="s">
        <x:v>480</x:v>
      </x:c>
      <x:c r="G9" t="s">
        <x:v>480</x:v>
      </x:c>
      <x:c r="H9" t="s">
        <x:v>528</x:v>
      </x:c>
      <x:c r="I9" t="s">
        <x:v>172</x:v>
      </x:c>
      <x:c r="J9">
        <x:v>100000403</x:v>
      </x:c>
      <x:c r="K9" t="s">
        <x:v>172</x:v>
      </x:c>
      <x:c r="L9" t="s">
        <x:v>163</x:v>
      </x:c>
      <x:c r="M9" t="s">
        <x:v>560</x:v>
      </x:c>
      <x:c r="O9">
        <x:v>300</x:v>
      </x:c>
      <x:c r="P9" t="s">
        <x:v>520</x:v>
      </x:c>
      <x:c r="Q9" t="s">
        <x:v>444</x:v>
      </x:c>
      <x:c r="R9" t="s">
        <x:v>522</x:v>
      </x:c>
      <x:c r="S9">
        <x:v>30000</x:v>
      </x:c>
      <x:c r="T9" t="s">
        <x:v>458</x:v>
      </x:c>
      <x:c r="U9">
        <x:v>885.9</x:v>
      </x:c>
      <x:c r="V9">
        <x:v>0.3</x:v>
      </x:c>
      <x:c r="W9">
        <x:v>65525.77</x:v>
      </x:c>
    </x:row>
    <x:row r="10" spans="1:23">
      <x:c r="A10" t="s">
        <x:v>492</x:v>
      </x:c>
      <x:c r="B10" t="s">
        <x:v>698</x:v>
      </x:c>
      <x:c r="C10" t="s">
        <x:v>513</x:v>
      </x:c>
      <x:c r="D10" t="s">
        <x:v>514</x:v>
      </x:c>
      <x:c r="E10" t="s">
        <x:v>593</x:v>
      </x:c>
      <x:c r="F10" t="s">
        <x:v>480</x:v>
      </x:c>
      <x:c r="G10" t="s">
        <x:v>480</x:v>
      </x:c>
      <x:c r="H10" t="s">
        <x:v>528</x:v>
      </x:c>
      <x:c r="I10" t="s">
        <x:v>172</x:v>
      </x:c>
      <x:c r="J10">
        <x:v>100000410</x:v>
      </x:c>
      <x:c r="K10" t="s">
        <x:v>172</x:v>
      </x:c>
      <x:c r="L10" t="s">
        <x:v>163</x:v>
      </x:c>
      <x:c r="M10" t="s">
        <x:v>537</x:v>
      </x:c>
      <x:c r="O10">
        <x:v>300</x:v>
      </x:c>
      <x:c r="P10" t="s">
        <x:v>520</x:v>
      </x:c>
      <x:c r="Q10" t="s">
        <x:v>444</x:v>
      </x:c>
      <x:c r="R10" t="s">
        <x:v>522</x:v>
      </x:c>
      <x:c r="S10">
        <x:v>60000</x:v>
      </x:c>
      <x:c r="T10" t="s">
        <x:v>458</x:v>
      </x:c>
      <x:c r="U10">
        <x:v>1771.8</x:v>
      </x:c>
      <x:c r="V10">
        <x:v>0.3</x:v>
      </x:c>
      <x:c r="W10">
        <x:v>131051.54</x:v>
      </x:c>
    </x:row>
    <x:row r="11" spans="1:23">
      <x:c r="A11" t="s">
        <x:v>492</x:v>
      </x:c>
      <x:c r="B11" t="s">
        <x:v>698</x:v>
      </x:c>
      <x:c r="C11" t="s">
        <x:v>513</x:v>
      </x:c>
      <x:c r="D11" t="s">
        <x:v>514</x:v>
      </x:c>
      <x:c r="E11" t="s">
        <x:v>593</x:v>
      </x:c>
      <x:c r="F11" t="s">
        <x:v>480</x:v>
      </x:c>
      <x:c r="G11" t="s">
        <x:v>480</x:v>
      </x:c>
      <x:c r="H11" t="s">
        <x:v>528</x:v>
      </x:c>
      <x:c r="I11" t="s">
        <x:v>172</x:v>
      </x:c>
      <x:c r="J11">
        <x:v>100000426</x:v>
      </x:c>
      <x:c r="K11" t="s">
        <x:v>172</x:v>
      </x:c>
      <x:c r="L11" t="s">
        <x:v>163</x:v>
      </x:c>
      <x:c r="M11" t="s">
        <x:v>525</x:v>
      </x:c>
      <x:c r="O11">
        <x:v>300</x:v>
      </x:c>
      <x:c r="P11" t="s">
        <x:v>520</x:v>
      </x:c>
      <x:c r="Q11" t="s">
        <x:v>444</x:v>
      </x:c>
      <x:c r="R11" t="s">
        <x:v>522</x:v>
      </x:c>
      <x:c r="S11">
        <x:v>60000</x:v>
      </x:c>
      <x:c r="T11" t="s">
        <x:v>458</x:v>
      </x:c>
      <x:c r="U11">
        <x:v>1771.8</x:v>
      </x:c>
      <x:c r="V11">
        <x:v>0.3</x:v>
      </x:c>
      <x:c r="W11">
        <x:v>131051.54</x:v>
      </x:c>
    </x:row>
    <x:row r="12" spans="1:23">
      <x:c r="A12" t="s">
        <x:v>492</x:v>
      </x:c>
      <x:c r="B12" t="s">
        <x:v>698</x:v>
      </x:c>
      <x:c r="C12" t="s">
        <x:v>513</x:v>
      </x:c>
      <x:c r="D12" t="s">
        <x:v>514</x:v>
      </x:c>
      <x:c r="E12" t="s">
        <x:v>593</x:v>
      </x:c>
      <x:c r="F12" t="s">
        <x:v>480</x:v>
      </x:c>
      <x:c r="G12" t="s">
        <x:v>480</x:v>
      </x:c>
      <x:c r="H12" t="s">
        <x:v>528</x:v>
      </x:c>
      <x:c r="I12" t="s">
        <x:v>172</x:v>
      </x:c>
      <x:c r="J12">
        <x:v>100000397</x:v>
      </x:c>
      <x:c r="K12" t="s">
        <x:v>172</x:v>
      </x:c>
      <x:c r="L12" t="s">
        <x:v>163</x:v>
      </x:c>
      <x:c r="M12" t="s">
        <x:v>518</x:v>
      </x:c>
      <x:c r="O12">
        <x:v>300</x:v>
      </x:c>
      <x:c r="P12" t="s">
        <x:v>520</x:v>
      </x:c>
      <x:c r="Q12" t="s">
        <x:v>444</x:v>
      </x:c>
      <x:c r="R12" t="s">
        <x:v>522</x:v>
      </x:c>
      <x:c r="S12">
        <x:v>60000</x:v>
      </x:c>
      <x:c r="T12" t="s">
        <x:v>458</x:v>
      </x:c>
      <x:c r="U12">
        <x:v>1771.8</x:v>
      </x:c>
      <x:c r="V12">
        <x:v>0.3</x:v>
      </x:c>
      <x:c r="W12">
        <x:v>131051.54</x:v>
      </x:c>
    </x:row>
    <x:row r="13" spans="1:23">
      <x:c r="A13" t="s">
        <x:v>492</x:v>
      </x:c>
      <x:c r="B13" t="s">
        <x:v>698</x:v>
      </x:c>
      <x:c r="C13" t="s">
        <x:v>513</x:v>
      </x:c>
      <x:c r="D13" t="s">
        <x:v>514</x:v>
      </x:c>
      <x:c r="E13" t="s">
        <x:v>593</x:v>
      </x:c>
      <x:c r="F13" t="s">
        <x:v>480</x:v>
      </x:c>
      <x:c r="G13" t="s">
        <x:v>480</x:v>
      </x:c>
      <x:c r="H13" t="s">
        <x:v>528</x:v>
      </x:c>
      <x:c r="I13" t="s">
        <x:v>172</x:v>
      </x:c>
      <x:c r="J13">
        <x:v>100000419</x:v>
      </x:c>
      <x:c r="K13" t="s">
        <x:v>172</x:v>
      </x:c>
      <x:c r="L13" t="s">
        <x:v>163</x:v>
      </x:c>
      <x:c r="M13" t="s">
        <x:v>524</x:v>
      </x:c>
      <x:c r="O13">
        <x:v>300</x:v>
      </x:c>
      <x:c r="P13" t="s">
        <x:v>520</x:v>
      </x:c>
      <x:c r="Q13" t="s">
        <x:v>444</x:v>
      </x:c>
      <x:c r="R13" t="s">
        <x:v>522</x:v>
      </x:c>
      <x:c r="S13">
        <x:v>60000</x:v>
      </x:c>
      <x:c r="T13" t="s">
        <x:v>458</x:v>
      </x:c>
      <x:c r="U13">
        <x:v>1771.8</x:v>
      </x:c>
      <x:c r="V13">
        <x:v>0.3</x:v>
      </x:c>
      <x:c r="W13">
        <x:v>131051.54</x:v>
      </x:c>
    </x:row>
    <x:row r="14" spans="1:23">
      <x:c r="A14" t="s">
        <x:v>492</x:v>
      </x:c>
      <x:c r="B14" t="s">
        <x:v>698</x:v>
      </x:c>
      <x:c r="C14" t="s">
        <x:v>513</x:v>
      </x:c>
      <x:c r="D14" t="s">
        <x:v>514</x:v>
      </x:c>
      <x:c r="E14" t="s">
        <x:v>593</x:v>
      </x:c>
      <x:c r="F14" t="s">
        <x:v>480</x:v>
      </x:c>
      <x:c r="G14" t="s">
        <x:v>480</x:v>
      </x:c>
      <x:c r="H14" t="s">
        <x:v>528</x:v>
      </x:c>
      <x:c r="I14" t="s">
        <x:v>172</x:v>
      </x:c>
      <x:c r="J14">
        <x:v>100000410</x:v>
      </x:c>
      <x:c r="K14" t="s">
        <x:v>172</x:v>
      </x:c>
      <x:c r="L14" t="s">
        <x:v>163</x:v>
      </x:c>
      <x:c r="M14" t="s">
        <x:v>537</x:v>
      </x:c>
      <x:c r="O14">
        <x:v>300</x:v>
      </x:c>
      <x:c r="P14" t="s">
        <x:v>520</x:v>
      </x:c>
      <x:c r="Q14" t="s">
        <x:v>444</x:v>
      </x:c>
      <x:c r="R14" t="s">
        <x:v>522</x:v>
      </x:c>
      <x:c r="S14">
        <x:v>30000</x:v>
      </x:c>
      <x:c r="T14" t="s">
        <x:v>458</x:v>
      </x:c>
      <x:c r="U14">
        <x:v>885.9</x:v>
      </x:c>
      <x:c r="V14">
        <x:v>0.3</x:v>
      </x:c>
      <x:c r="W14">
        <x:v>65525.77</x:v>
      </x:c>
    </x:row>
    <x:row r="15" spans="1:23">
      <x:c r="A15" t="s">
        <x:v>492</x:v>
      </x:c>
      <x:c r="B15" t="s">
        <x:v>698</x:v>
      </x:c>
      <x:c r="C15" t="s">
        <x:v>513</x:v>
      </x:c>
      <x:c r="D15" t="s">
        <x:v>514</x:v>
      </x:c>
      <x:c r="E15" t="s">
        <x:v>593</x:v>
      </x:c>
      <x:c r="F15" t="s">
        <x:v>480</x:v>
      </x:c>
      <x:c r="G15" t="s">
        <x:v>480</x:v>
      </x:c>
      <x:c r="H15" t="s">
        <x:v>528</x:v>
      </x:c>
      <x:c r="I15" t="s">
        <x:v>172</x:v>
      </x:c>
      <x:c r="J15">
        <x:v>100000403</x:v>
      </x:c>
      <x:c r="K15" t="s">
        <x:v>172</x:v>
      </x:c>
      <x:c r="L15" t="s">
        <x:v>163</x:v>
      </x:c>
      <x:c r="M15" t="s">
        <x:v>560</x:v>
      </x:c>
      <x:c r="O15">
        <x:v>300</x:v>
      </x:c>
      <x:c r="P15" t="s">
        <x:v>520</x:v>
      </x:c>
      <x:c r="Q15" t="s">
        <x:v>444</x:v>
      </x:c>
      <x:c r="R15" t="s">
        <x:v>522</x:v>
      </x:c>
      <x:c r="S15">
        <x:v>30000</x:v>
      </x:c>
      <x:c r="T15" t="s">
        <x:v>458</x:v>
      </x:c>
      <x:c r="U15">
        <x:v>885.9</x:v>
      </x:c>
      <x:c r="V15">
        <x:v>0.3</x:v>
      </x:c>
      <x:c r="W15">
        <x:v>65525.77</x:v>
      </x:c>
    </x:row>
    <x:row r="16" spans="1:23">
      <x:c r="A16" t="s">
        <x:v>492</x:v>
      </x:c>
      <x:c r="B16" t="s">
        <x:v>698</x:v>
      </x:c>
      <x:c r="C16" t="s">
        <x:v>513</x:v>
      </x:c>
      <x:c r="D16" t="s">
        <x:v>514</x:v>
      </x:c>
      <x:c r="E16" t="s">
        <x:v>593</x:v>
      </x:c>
      <x:c r="F16" t="s">
        <x:v>480</x:v>
      </x:c>
      <x:c r="G16" t="s">
        <x:v>480</x:v>
      </x:c>
      <x:c r="H16" t="s">
        <x:v>528</x:v>
      </x:c>
      <x:c r="I16" t="s">
        <x:v>172</x:v>
      </x:c>
      <x:c r="J16">
        <x:v>100000412</x:v>
      </x:c>
      <x:c r="K16" t="s">
        <x:v>172</x:v>
      </x:c>
      <x:c r="L16" t="s">
        <x:v>163</x:v>
      </x:c>
      <x:c r="M16" t="s">
        <x:v>569</x:v>
      </x:c>
      <x:c r="O16">
        <x:v>300</x:v>
      </x:c>
      <x:c r="P16" t="s">
        <x:v>520</x:v>
      </x:c>
      <x:c r="Q16" t="s">
        <x:v>444</x:v>
      </x:c>
      <x:c r="R16" t="s">
        <x:v>522</x:v>
      </x:c>
      <x:c r="S16">
        <x:v>30000</x:v>
      </x:c>
      <x:c r="T16" t="s">
        <x:v>458</x:v>
      </x:c>
      <x:c r="U16">
        <x:v>885.9</x:v>
      </x:c>
      <x:c r="V16">
        <x:v>0.3</x:v>
      </x:c>
      <x:c r="W16">
        <x:v>65525.77</x:v>
      </x:c>
    </x:row>
    <x:row r="17" spans="1:23">
      <x:c r="A17" t="s">
        <x:v>492</x:v>
      </x:c>
      <x:c r="B17" t="s">
        <x:v>698</x:v>
      </x:c>
      <x:c r="C17" t="s">
        <x:v>513</x:v>
      </x:c>
      <x:c r="D17" t="s">
        <x:v>514</x:v>
      </x:c>
      <x:c r="E17" t="s">
        <x:v>593</x:v>
      </x:c>
      <x:c r="F17" t="s">
        <x:v>480</x:v>
      </x:c>
      <x:c r="G17" t="s">
        <x:v>480</x:v>
      </x:c>
      <x:c r="H17" t="s">
        <x:v>528</x:v>
      </x:c>
      <x:c r="I17" t="s">
        <x:v>172</x:v>
      </x:c>
      <x:c r="J17">
        <x:v>100000426</x:v>
      </x:c>
      <x:c r="K17" t="s">
        <x:v>172</x:v>
      </x:c>
      <x:c r="L17" t="s">
        <x:v>163</x:v>
      </x:c>
      <x:c r="M17" t="s">
        <x:v>525</x:v>
      </x:c>
      <x:c r="O17">
        <x:v>300</x:v>
      </x:c>
      <x:c r="P17" t="s">
        <x:v>520</x:v>
      </x:c>
      <x:c r="Q17" t="s">
        <x:v>444</x:v>
      </x:c>
      <x:c r="R17" t="s">
        <x:v>522</x:v>
      </x:c>
      <x:c r="S17">
        <x:v>60000</x:v>
      </x:c>
      <x:c r="T17" t="s">
        <x:v>458</x:v>
      </x:c>
      <x:c r="U17">
        <x:v>1771.8</x:v>
      </x:c>
      <x:c r="V17">
        <x:v>0.3</x:v>
      </x:c>
      <x:c r="W17">
        <x:v>131051.54</x:v>
      </x:c>
    </x:row>
    <x:row r="18" spans="1:23">
      <x:c r="A18" t="s">
        <x:v>492</x:v>
      </x:c>
      <x:c r="B18" t="s">
        <x:v>698</x:v>
      </x:c>
      <x:c r="C18" t="s">
        <x:v>513</x:v>
      </x:c>
      <x:c r="D18" t="s">
        <x:v>514</x:v>
      </x:c>
      <x:c r="E18" t="s">
        <x:v>593</x:v>
      </x:c>
      <x:c r="F18" t="s">
        <x:v>480</x:v>
      </x:c>
      <x:c r="G18" t="s">
        <x:v>480</x:v>
      </x:c>
      <x:c r="H18" t="s">
        <x:v>528</x:v>
      </x:c>
      <x:c r="I18" t="s">
        <x:v>172</x:v>
      </x:c>
      <x:c r="J18">
        <x:v>100000419</x:v>
      </x:c>
      <x:c r="K18" t="s">
        <x:v>172</x:v>
      </x:c>
      <x:c r="L18" t="s">
        <x:v>163</x:v>
      </x:c>
      <x:c r="M18" t="s">
        <x:v>524</x:v>
      </x:c>
      <x:c r="O18">
        <x:v>300</x:v>
      </x:c>
      <x:c r="P18" t="s">
        <x:v>520</x:v>
      </x:c>
      <x:c r="Q18" t="s">
        <x:v>444</x:v>
      </x:c>
      <x:c r="R18" t="s">
        <x:v>522</x:v>
      </x:c>
      <x:c r="S18">
        <x:v>60000</x:v>
      </x:c>
      <x:c r="T18" t="s">
        <x:v>458</x:v>
      </x:c>
      <x:c r="U18">
        <x:v>1771.8</x:v>
      </x:c>
      <x:c r="V18">
        <x:v>0.3</x:v>
      </x:c>
      <x:c r="W18">
        <x:v>131051.54</x:v>
      </x:c>
    </x:row>
    <x:row r="19" spans="1:23">
      <x:c r="A19" t="s">
        <x:v>492</x:v>
      </x:c>
      <x:c r="B19" t="s">
        <x:v>698</x:v>
      </x:c>
      <x:c r="C19" t="s">
        <x:v>513</x:v>
      </x:c>
      <x:c r="D19" t="s">
        <x:v>514</x:v>
      </x:c>
      <x:c r="E19" t="s">
        <x:v>593</x:v>
      </x:c>
      <x:c r="F19" t="s">
        <x:v>480</x:v>
      </x:c>
      <x:c r="G19" t="s">
        <x:v>480</x:v>
      </x:c>
      <x:c r="H19" t="s">
        <x:v>528</x:v>
      </x:c>
      <x:c r="I19" t="s">
        <x:v>172</x:v>
      </x:c>
      <x:c r="J19">
        <x:v>100000397</x:v>
      </x:c>
      <x:c r="K19" t="s">
        <x:v>172</x:v>
      </x:c>
      <x:c r="L19" t="s">
        <x:v>163</x:v>
      </x:c>
      <x:c r="M19" t="s">
        <x:v>518</x:v>
      </x:c>
      <x:c r="O19">
        <x:v>300</x:v>
      </x:c>
      <x:c r="P19" t="s">
        <x:v>520</x:v>
      </x:c>
      <x:c r="Q19" t="s">
        <x:v>444</x:v>
      </x:c>
      <x:c r="R19" t="s">
        <x:v>522</x:v>
      </x:c>
      <x:c r="S19">
        <x:v>90000</x:v>
      </x:c>
      <x:c r="T19" t="s">
        <x:v>458</x:v>
      </x:c>
      <x:c r="U19">
        <x:v>2657.7</x:v>
      </x:c>
      <x:c r="V19">
        <x:v>0.3</x:v>
      </x:c>
      <x:c r="W19">
        <x:v>196577.32</x:v>
      </x:c>
    </x:row>
    <x:row r="20" spans="1:23">
      <x:c r="A20" t="s">
        <x:v>492</x:v>
      </x:c>
      <x:c r="B20" t="s">
        <x:v>698</x:v>
      </x:c>
      <x:c r="C20" t="s">
        <x:v>513</x:v>
      </x:c>
      <x:c r="D20" t="s">
        <x:v>514</x:v>
      </x:c>
      <x:c r="E20" t="s">
        <x:v>593</x:v>
      </x:c>
      <x:c r="F20" t="s">
        <x:v>480</x:v>
      </x:c>
      <x:c r="G20" t="s">
        <x:v>480</x:v>
      </x:c>
      <x:c r="H20" t="s">
        <x:v>528</x:v>
      </x:c>
      <x:c r="I20" t="s">
        <x:v>172</x:v>
      </x:c>
      <x:c r="J20">
        <x:v>100000410</x:v>
      </x:c>
      <x:c r="K20" t="s">
        <x:v>172</x:v>
      </x:c>
      <x:c r="L20" t="s">
        <x:v>163</x:v>
      </x:c>
      <x:c r="M20" t="s">
        <x:v>537</x:v>
      </x:c>
      <x:c r="O20">
        <x:v>300</x:v>
      </x:c>
      <x:c r="P20" t="s">
        <x:v>520</x:v>
      </x:c>
      <x:c r="Q20" t="s">
        <x:v>444</x:v>
      </x:c>
      <x:c r="R20" t="s">
        <x:v>522</x:v>
      </x:c>
      <x:c r="S20">
        <x:v>30000</x:v>
      </x:c>
      <x:c r="T20" t="s">
        <x:v>458</x:v>
      </x:c>
      <x:c r="U20">
        <x:v>885.9</x:v>
      </x:c>
      <x:c r="V20">
        <x:v>0.3</x:v>
      </x:c>
      <x:c r="W20">
        <x:v>65525.77</x:v>
      </x:c>
    </x:row>
    <x:row r="21" spans="1:23">
      <x:c r="A21" t="s">
        <x:v>492</x:v>
      </x:c>
      <x:c r="B21" t="s">
        <x:v>698</x:v>
      </x:c>
      <x:c r="C21" t="s">
        <x:v>513</x:v>
      </x:c>
      <x:c r="D21" t="s">
        <x:v>514</x:v>
      </x:c>
      <x:c r="E21" t="s">
        <x:v>593</x:v>
      </x:c>
      <x:c r="F21" t="s">
        <x:v>480</x:v>
      </x:c>
      <x:c r="G21" t="s">
        <x:v>480</x:v>
      </x:c>
      <x:c r="H21" t="s">
        <x:v>528</x:v>
      </x:c>
      <x:c r="I21" t="s">
        <x:v>172</x:v>
      </x:c>
      <x:c r="J21">
        <x:v>100000403</x:v>
      </x:c>
      <x:c r="K21" t="s">
        <x:v>172</x:v>
      </x:c>
      <x:c r="L21" t="s">
        <x:v>163</x:v>
      </x:c>
      <x:c r="M21" t="s">
        <x:v>560</x:v>
      </x:c>
      <x:c r="O21">
        <x:v>300</x:v>
      </x:c>
      <x:c r="P21" t="s">
        <x:v>520</x:v>
      </x:c>
      <x:c r="Q21" t="s">
        <x:v>444</x:v>
      </x:c>
      <x:c r="R21" t="s">
        <x:v>522</x:v>
      </x:c>
      <x:c r="S21">
        <x:v>30000</x:v>
      </x:c>
      <x:c r="T21" t="s">
        <x:v>458</x:v>
      </x:c>
      <x:c r="U21">
        <x:v>885.9</x:v>
      </x:c>
      <x:c r="V21">
        <x:v>0.3</x:v>
      </x:c>
      <x:c r="W21">
        <x:v>65525.77</x:v>
      </x:c>
    </x:row>
    <x:row r="22" spans="1:23">
      <x:c r="A22" t="s">
        <x:v>492</x:v>
      </x:c>
      <x:c r="B22" t="s">
        <x:v>698</x:v>
      </x:c>
      <x:c r="C22" t="s">
        <x:v>513</x:v>
      </x:c>
      <x:c r="D22" t="s">
        <x:v>514</x:v>
      </x:c>
      <x:c r="E22" t="s">
        <x:v>593</x:v>
      </x:c>
      <x:c r="F22" t="s">
        <x:v>480</x:v>
      </x:c>
      <x:c r="G22" t="s">
        <x:v>480</x:v>
      </x:c>
      <x:c r="H22" t="s">
        <x:v>528</x:v>
      </x:c>
      <x:c r="I22" t="s">
        <x:v>172</x:v>
      </x:c>
      <x:c r="J22">
        <x:v>100000412</x:v>
      </x:c>
      <x:c r="K22" t="s">
        <x:v>172</x:v>
      </x:c>
      <x:c r="L22" t="s">
        <x:v>163</x:v>
      </x:c>
      <x:c r="M22" t="s">
        <x:v>569</x:v>
      </x:c>
      <x:c r="O22">
        <x:v>300</x:v>
      </x:c>
      <x:c r="P22" t="s">
        <x:v>520</x:v>
      </x:c>
      <x:c r="Q22" t="s">
        <x:v>444</x:v>
      </x:c>
      <x:c r="R22" t="s">
        <x:v>522</x:v>
      </x:c>
      <x:c r="S22">
        <x:v>30000</x:v>
      </x:c>
      <x:c r="T22" t="s">
        <x:v>458</x:v>
      </x:c>
      <x:c r="U22">
        <x:v>885.9</x:v>
      </x:c>
      <x:c r="V22">
        <x:v>0.3</x:v>
      </x:c>
      <x:c r="W22">
        <x:v>65525.77</x:v>
      </x:c>
    </x:row>
    <x:row r="23" spans="1:23">
      <x:c r="A23" t="s">
        <x:v>492</x:v>
      </x:c>
      <x:c r="B23" t="s">
        <x:v>698</x:v>
      </x:c>
      <x:c r="C23" t="s">
        <x:v>513</x:v>
      </x:c>
      <x:c r="D23" t="s">
        <x:v>514</x:v>
      </x:c>
      <x:c r="E23" t="s">
        <x:v>593</x:v>
      </x:c>
      <x:c r="F23" t="s">
        <x:v>480</x:v>
      </x:c>
      <x:c r="G23" t="s">
        <x:v>480</x:v>
      </x:c>
      <x:c r="H23" t="s">
        <x:v>528</x:v>
      </x:c>
      <x:c r="I23" t="s">
        <x:v>172</x:v>
      </x:c>
      <x:c r="J23">
        <x:v>100000426</x:v>
      </x:c>
      <x:c r="K23" t="s">
        <x:v>172</x:v>
      </x:c>
      <x:c r="L23" t="s">
        <x:v>163</x:v>
      </x:c>
      <x:c r="M23" t="s">
        <x:v>525</x:v>
      </x:c>
      <x:c r="O23">
        <x:v>300</x:v>
      </x:c>
      <x:c r="P23" t="s">
        <x:v>520</x:v>
      </x:c>
      <x:c r="Q23" t="s">
        <x:v>444</x:v>
      </x:c>
      <x:c r="R23" t="s">
        <x:v>522</x:v>
      </x:c>
      <x:c r="S23">
        <x:v>60000</x:v>
      </x:c>
      <x:c r="T23" t="s">
        <x:v>458</x:v>
      </x:c>
      <x:c r="U23">
        <x:v>1771.8</x:v>
      </x:c>
      <x:c r="V23">
        <x:v>0.3</x:v>
      </x:c>
      <x:c r="W23">
        <x:v>131051.54</x:v>
      </x:c>
    </x:row>
    <x:row r="24" spans="1:23">
      <x:c r="A24" t="s">
        <x:v>492</x:v>
      </x:c>
      <x:c r="B24" t="s">
        <x:v>698</x:v>
      </x:c>
      <x:c r="C24" t="s">
        <x:v>513</x:v>
      </x:c>
      <x:c r="D24" t="s">
        <x:v>514</x:v>
      </x:c>
      <x:c r="E24" t="s">
        <x:v>593</x:v>
      </x:c>
      <x:c r="F24" t="s">
        <x:v>480</x:v>
      </x:c>
      <x:c r="G24" t="s">
        <x:v>480</x:v>
      </x:c>
      <x:c r="H24" t="s">
        <x:v>528</x:v>
      </x:c>
      <x:c r="I24" t="s">
        <x:v>172</x:v>
      </x:c>
      <x:c r="J24">
        <x:v>100000419</x:v>
      </x:c>
      <x:c r="K24" t="s">
        <x:v>172</x:v>
      </x:c>
      <x:c r="L24" t="s">
        <x:v>163</x:v>
      </x:c>
      <x:c r="M24" t="s">
        <x:v>524</x:v>
      </x:c>
      <x:c r="O24">
        <x:v>300</x:v>
      </x:c>
      <x:c r="P24" t="s">
        <x:v>520</x:v>
      </x:c>
      <x:c r="Q24" t="s">
        <x:v>444</x:v>
      </x:c>
      <x:c r="R24" t="s">
        <x:v>522</x:v>
      </x:c>
      <x:c r="S24">
        <x:v>90000</x:v>
      </x:c>
      <x:c r="T24" t="s">
        <x:v>458</x:v>
      </x:c>
      <x:c r="U24">
        <x:v>2657.7</x:v>
      </x:c>
      <x:c r="V24">
        <x:v>0.3</x:v>
      </x:c>
      <x:c r="W24">
        <x:v>196577.32</x:v>
      </x:c>
    </x:row>
    <x:row r="25" spans="1:23">
      <x:c r="A25" t="s">
        <x:v>492</x:v>
      </x:c>
      <x:c r="B25" t="s">
        <x:v>698</x:v>
      </x:c>
      <x:c r="C25" t="s">
        <x:v>513</x:v>
      </x:c>
      <x:c r="D25" t="s">
        <x:v>514</x:v>
      </x:c>
      <x:c r="E25" t="s">
        <x:v>593</x:v>
      </x:c>
      <x:c r="F25" t="s">
        <x:v>480</x:v>
      </x:c>
      <x:c r="G25" t="s">
        <x:v>480</x:v>
      </x:c>
      <x:c r="H25" t="s">
        <x:v>528</x:v>
      </x:c>
      <x:c r="I25" t="s">
        <x:v>172</x:v>
      </x:c>
      <x:c r="J25">
        <x:v>100000397</x:v>
      </x:c>
      <x:c r="K25" t="s">
        <x:v>172</x:v>
      </x:c>
      <x:c r="L25" t="s">
        <x:v>163</x:v>
      </x:c>
      <x:c r="M25" t="s">
        <x:v>518</x:v>
      </x:c>
      <x:c r="O25">
        <x:v>300</x:v>
      </x:c>
      <x:c r="P25" t="s">
        <x:v>520</x:v>
      </x:c>
      <x:c r="Q25" t="s">
        <x:v>444</x:v>
      </x:c>
      <x:c r="R25" t="s">
        <x:v>522</x:v>
      </x:c>
      <x:c r="S25">
        <x:v>60000</x:v>
      </x:c>
      <x:c r="T25" t="s">
        <x:v>458</x:v>
      </x:c>
      <x:c r="U25">
        <x:v>1771.8</x:v>
      </x:c>
      <x:c r="V25">
        <x:v>0.3</x:v>
      </x:c>
      <x:c r="W25">
        <x:v>131051.54</x:v>
      </x:c>
    </x:row>
    <x:row r="26" spans="1:23">
      <x:c r="A26" t="s">
        <x:v>492</x:v>
      </x:c>
      <x:c r="B26" t="s">
        <x:v>698</x:v>
      </x:c>
      <x:c r="C26" t="s">
        <x:v>513</x:v>
      </x:c>
      <x:c r="D26" t="s">
        <x:v>514</x:v>
      </x:c>
      <x:c r="E26" t="s">
        <x:v>593</x:v>
      </x:c>
      <x:c r="F26" t="s">
        <x:v>480</x:v>
      </x:c>
      <x:c r="G26" t="s">
        <x:v>480</x:v>
      </x:c>
      <x:c r="H26" t="s">
        <x:v>528</x:v>
      </x:c>
      <x:c r="I26" t="s">
        <x:v>173</x:v>
      </x:c>
      <x:c r="J26">
        <x:v>100026368</x:v>
      </x:c>
      <x:c r="K26" t="s">
        <x:v>173</x:v>
      </x:c>
      <x:c r="L26" t="s">
        <x:v>145</x:v>
      </x:c>
      <x:c r="M26" t="s">
        <x:v>537</x:v>
      </x:c>
      <x:c r="N26" t="s">
        <x:v>694</x:v>
      </x:c>
      <x:c r="O26">
        <x:v>5000</x:v>
      </x:c>
      <x:c r="P26" t="s">
        <x:v>520</x:v>
      </x:c>
      <x:c r="Q26" t="s">
        <x:v>452</x:v>
      </x:c>
      <x:c r="R26" t="s">
        <x:v>522</x:v>
      </x:c>
      <x:c r="S26">
        <x:v>15000</x:v>
      </x:c>
      <x:c r="T26" t="s">
        <x:v>458</x:v>
      </x:c>
      <x:c r="U26">
        <x:v>169.05</x:v>
      </x:c>
      <x:c r="V26">
        <x:v>0.12</x:v>
      </x:c>
      <x:c r="W26">
        <x:v>12501.2</x:v>
      </x:c>
    </x:row>
    <x:row r="27" spans="1:23">
      <x:c r="A27" t="s">
        <x:v>492</x:v>
      </x:c>
      <x:c r="B27" t="s">
        <x:v>698</x:v>
      </x:c>
      <x:c r="C27" t="s">
        <x:v>513</x:v>
      </x:c>
      <x:c r="D27" t="s">
        <x:v>514</x:v>
      </x:c>
      <x:c r="E27" t="s">
        <x:v>593</x:v>
      </x:c>
      <x:c r="F27" t="s">
        <x:v>480</x:v>
      </x:c>
      <x:c r="G27" t="s">
        <x:v>480</x:v>
      </x:c>
      <x:c r="H27" t="s">
        <x:v>528</x:v>
      </x:c>
      <x:c r="I27" t="s">
        <x:v>173</x:v>
      </x:c>
      <x:c r="J27">
        <x:v>100026365</x:v>
      </x:c>
      <x:c r="K27" t="s">
        <x:v>173</x:v>
      </x:c>
      <x:c r="L27" t="s">
        <x:v>145</x:v>
      </x:c>
      <x:c r="M27" t="s">
        <x:v>575</x:v>
      </x:c>
      <x:c r="N27" t="s">
        <x:v>694</x:v>
      </x:c>
      <x:c r="O27">
        <x:v>5000</x:v>
      </x:c>
      <x:c r="P27" t="s">
        <x:v>520</x:v>
      </x:c>
      <x:c r="Q27" t="s">
        <x:v>452</x:v>
      </x:c>
      <x:c r="R27" t="s">
        <x:v>522</x:v>
      </x:c>
      <x:c r="S27">
        <x:v>15000</x:v>
      </x:c>
      <x:c r="T27" t="s">
        <x:v>458</x:v>
      </x:c>
      <x:c r="U27">
        <x:v>169.05</x:v>
      </x:c>
      <x:c r="V27">
        <x:v>0.12</x:v>
      </x:c>
      <x:c r="W27">
        <x:v>12501.2</x:v>
      </x:c>
    </x:row>
    <x:row r="28" spans="1:23">
      <x:c r="A28" t="s">
        <x:v>492</x:v>
      </x:c>
      <x:c r="B28" t="s">
        <x:v>698</x:v>
      </x:c>
      <x:c r="C28" t="s">
        <x:v>513</x:v>
      </x:c>
      <x:c r="D28" t="s">
        <x:v>514</x:v>
      </x:c>
      <x:c r="E28" t="s">
        <x:v>593</x:v>
      </x:c>
      <x:c r="F28" t="s">
        <x:v>480</x:v>
      </x:c>
      <x:c r="G28" t="s">
        <x:v>480</x:v>
      </x:c>
      <x:c r="H28" t="s">
        <x:v>528</x:v>
      </x:c>
      <x:c r="I28" t="s">
        <x:v>173</x:v>
      </x:c>
      <x:c r="J28">
        <x:v>100026361</x:v>
      </x:c>
      <x:c r="K28" t="s">
        <x:v>173</x:v>
      </x:c>
      <x:c r="L28" t="s">
        <x:v>165</x:v>
      </x:c>
      <x:c r="M28" t="s">
        <x:v>524</x:v>
      </x:c>
      <x:c r="N28" t="s">
        <x:v>694</x:v>
      </x:c>
      <x:c r="O28">
        <x:v>8000</x:v>
      </x:c>
      <x:c r="P28" t="s">
        <x:v>520</x:v>
      </x:c>
      <x:c r="Q28" t="s">
        <x:v>14</x:v>
      </x:c>
      <x:c r="R28" t="s">
        <x:v>522</x:v>
      </x:c>
      <x:c r="S28">
        <x:v>24000</x:v>
      </x:c>
      <x:c r="T28" t="s">
        <x:v>458</x:v>
      </x:c>
      <x:c r="U28">
        <x:v>184.85</x:v>
      </x:c>
      <x:c r="V28">
        <x:v>0.08</x:v>
      </x:c>
      <x:c r="W28">
        <x:v>13906.1</x:v>
      </x:c>
    </x:row>
    <x:row r="29" spans="1:23">
      <x:c r="A29" t="s">
        <x:v>492</x:v>
      </x:c>
      <x:c r="B29" t="s">
        <x:v>698</x:v>
      </x:c>
      <x:c r="C29" t="s">
        <x:v>513</x:v>
      </x:c>
      <x:c r="D29" t="s">
        <x:v>514</x:v>
      </x:c>
      <x:c r="E29" t="s">
        <x:v>593</x:v>
      </x:c>
      <x:c r="F29" t="s">
        <x:v>480</x:v>
      </x:c>
      <x:c r="G29" t="s">
        <x:v>480</x:v>
      </x:c>
      <x:c r="H29" t="s">
        <x:v>528</x:v>
      </x:c>
      <x:c r="I29" t="s">
        <x:v>173</x:v>
      </x:c>
      <x:c r="J29">
        <x:v>100026348</x:v>
      </x:c>
      <x:c r="K29" t="s">
        <x:v>173</x:v>
      </x:c>
      <x:c r="L29" t="s">
        <x:v>143</x:v>
      </x:c>
      <x:c r="M29" t="s">
        <x:v>558</x:v>
      </x:c>
      <x:c r="N29" t="s">
        <x:v>694</x:v>
      </x:c>
      <x:c r="O29">
        <x:v>10000</x:v>
      </x:c>
      <x:c r="P29" t="s">
        <x:v>520</x:v>
      </x:c>
      <x:c r="Q29" t="s">
        <x:v>6</x:v>
      </x:c>
      <x:c r="R29" t="s">
        <x:v>522</x:v>
      </x:c>
      <x:c r="S29">
        <x:v>30000</x:v>
      </x:c>
      <x:c r="T29" t="s">
        <x:v>458</x:v>
      </x:c>
      <x:c r="U29">
        <x:v>150.38999999999999</x:v>
      </x:c>
      <x:c r="V29">
        <x:v>0.05</x:v>
      </x:c>
      <x:c r="W29">
        <x:v>11494.61</x:v>
      </x:c>
    </x:row>
    <x:row r="30" spans="1:23">
      <x:c r="A30" t="s">
        <x:v>492</x:v>
      </x:c>
      <x:c r="B30" t="s">
        <x:v>698</x:v>
      </x:c>
      <x:c r="C30" t="s">
        <x:v>513</x:v>
      </x:c>
      <x:c r="D30" t="s">
        <x:v>514</x:v>
      </x:c>
      <x:c r="E30" t="s">
        <x:v>593</x:v>
      </x:c>
      <x:c r="F30" t="s">
        <x:v>480</x:v>
      </x:c>
      <x:c r="G30" t="s">
        <x:v>480</x:v>
      </x:c>
      <x:c r="H30" t="s">
        <x:v>528</x:v>
      </x:c>
      <x:c r="I30" t="s">
        <x:v>173</x:v>
      </x:c>
      <x:c r="J30">
        <x:v>100026240</x:v>
      </x:c>
      <x:c r="K30" t="s">
        <x:v>173</x:v>
      </x:c>
      <x:c r="L30" t="s">
        <x:v>143</x:v>
      </x:c>
      <x:c r="M30" t="s">
        <x:v>518</x:v>
      </x:c>
      <x:c r="N30" t="s">
        <x:v>695</x:v>
      </x:c>
      <x:c r="O30">
        <x:v>10000</x:v>
      </x:c>
      <x:c r="P30" t="s">
        <x:v>520</x:v>
      </x:c>
      <x:c r="Q30" t="s">
        <x:v>6</x:v>
      </x:c>
      <x:c r="R30" t="s">
        <x:v>522</x:v>
      </x:c>
      <x:c r="S30">
        <x:v>90000</x:v>
      </x:c>
      <x:c r="T30" t="s">
        <x:v>458</x:v>
      </x:c>
      <x:c r="U30">
        <x:v>451.17</x:v>
      </x:c>
      <x:c r="V30">
        <x:v>0.05</x:v>
      </x:c>
      <x:c r="W30">
        <x:v>34483.83</x:v>
      </x:c>
    </x:row>
    <x:row r="31" spans="1:23">
      <x:c r="A31" t="s">
        <x:v>492</x:v>
      </x:c>
      <x:c r="B31" t="s">
        <x:v>698</x:v>
      </x:c>
      <x:c r="C31" t="s">
        <x:v>513</x:v>
      </x:c>
      <x:c r="D31" t="s">
        <x:v>514</x:v>
      </x:c>
      <x:c r="E31" t="s">
        <x:v>593</x:v>
      </x:c>
      <x:c r="F31" t="s">
        <x:v>480</x:v>
      </x:c>
      <x:c r="G31" t="s">
        <x:v>480</x:v>
      </x:c>
      <x:c r="H31" t="s">
        <x:v>528</x:v>
      </x:c>
      <x:c r="I31" t="s">
        <x:v>173</x:v>
      </x:c>
      <x:c r="J31">
        <x:v>100026157</x:v>
      </x:c>
      <x:c r="K31" t="s">
        <x:v>173</x:v>
      </x:c>
      <x:c r="L31" t="s">
        <x:v>141</x:v>
      </x:c>
      <x:c r="M31" t="s">
        <x:v>545</x:v>
      </x:c>
      <x:c r="N31" t="s">
        <x:v>695</x:v>
      </x:c>
      <x:c r="O31">
        <x:v>12000</x:v>
      </x:c>
      <x:c r="P31" t="s">
        <x:v>520</x:v>
      </x:c>
      <x:c r="Q31" t="s">
        <x:v>13</x:v>
      </x:c>
      <x:c r="R31" t="s">
        <x:v>522</x:v>
      </x:c>
      <x:c r="S31">
        <x:v>72000</x:v>
      </x:c>
      <x:c r="T31" t="s">
        <x:v>458</x:v>
      </x:c>
      <x:c r="U31">
        <x:v>238.32</x:v>
      </x:c>
      <x:c r="V31">
        <x:v>0.04</x:v>
      </x:c>
      <x:c r="W31">
        <x:v>18807</x:v>
      </x:c>
    </x:row>
    <x:row r="32" spans="1:23">
      <x:c r="A32" t="s">
        <x:v>492</x:v>
      </x:c>
      <x:c r="B32" t="s">
        <x:v>698</x:v>
      </x:c>
      <x:c r="C32" t="s">
        <x:v>513</x:v>
      </x:c>
      <x:c r="D32" t="s">
        <x:v>514</x:v>
      </x:c>
      <x:c r="E32" t="s">
        <x:v>593</x:v>
      </x:c>
      <x:c r="F32" t="s">
        <x:v>480</x:v>
      </x:c>
      <x:c r="G32" t="s">
        <x:v>480</x:v>
      </x:c>
      <x:c r="H32" t="s">
        <x:v>528</x:v>
      </x:c>
      <x:c r="I32" t="s">
        <x:v>173</x:v>
      </x:c>
      <x:c r="J32">
        <x:v>100026151</x:v>
      </x:c>
      <x:c r="K32" t="s">
        <x:v>173</x:v>
      </x:c>
      <x:c r="L32" t="s">
        <x:v>141</x:v>
      </x:c>
      <x:c r="M32" t="s">
        <x:v>518</x:v>
      </x:c>
      <x:c r="N32" t="s">
        <x:v>695</x:v>
      </x:c>
      <x:c r="O32">
        <x:v>12000</x:v>
      </x:c>
      <x:c r="P32" t="s">
        <x:v>520</x:v>
      </x:c>
      <x:c r="Q32" t="s">
        <x:v>13</x:v>
      </x:c>
      <x:c r="R32" t="s">
        <x:v>522</x:v>
      </x:c>
      <x:c r="S32">
        <x:v>108000</x:v>
      </x:c>
      <x:c r="T32" t="s">
        <x:v>458</x:v>
      </x:c>
      <x:c r="U32">
        <x:v>357.48</x:v>
      </x:c>
      <x:c r="V32">
        <x:v>0.04</x:v>
      </x:c>
      <x:c r="W32">
        <x:v>28210.5</x:v>
      </x:c>
    </x:row>
    <x:row r="33" spans="1:23">
      <x:c r="A33" t="s">
        <x:v>492</x:v>
      </x:c>
      <x:c r="B33" t="s">
        <x:v>698</x:v>
      </x:c>
      <x:c r="C33" t="s">
        <x:v>513</x:v>
      </x:c>
      <x:c r="D33" t="s">
        <x:v>514</x:v>
      </x:c>
      <x:c r="E33" t="s">
        <x:v>593</x:v>
      </x:c>
      <x:c r="F33" t="s">
        <x:v>480</x:v>
      </x:c>
      <x:c r="G33" t="s">
        <x:v>480</x:v>
      </x:c>
      <x:c r="H33" t="s">
        <x:v>528</x:v>
      </x:c>
      <x:c r="I33" t="s">
        <x:v>173</x:v>
      </x:c>
      <x:c r="J33">
        <x:v>100019769</x:v>
      </x:c>
      <x:c r="K33" t="s">
        <x:v>173</x:v>
      </x:c>
      <x:c r="L33" t="s">
        <x:v>145</x:v>
      </x:c>
      <x:c r="M33" t="s">
        <x:v>524</x:v>
      </x:c>
      <x:c r="N33" t="s">
        <x:v>620</x:v>
      </x:c>
      <x:c r="O33">
        <x:v>5000</x:v>
      </x:c>
      <x:c r="P33" t="s">
        <x:v>520</x:v>
      </x:c>
      <x:c r="Q33" t="s">
        <x:v>452</x:v>
      </x:c>
      <x:c r="R33" t="s">
        <x:v>522</x:v>
      </x:c>
      <x:c r="S33">
        <x:v>15000</x:v>
      </x:c>
      <x:c r="T33" t="s">
        <x:v>458</x:v>
      </x:c>
      <x:c r="U33">
        <x:v>169.05</x:v>
      </x:c>
      <x:c r="V33">
        <x:v>0.12</x:v>
      </x:c>
      <x:c r="W33">
        <x:v>12501.2</x:v>
      </x:c>
    </x:row>
    <x:row r="34" spans="1:23">
      <x:c r="A34" t="s">
        <x:v>492</x:v>
      </x:c>
      <x:c r="B34" t="s">
        <x:v>698</x:v>
      </x:c>
      <x:c r="C34" t="s">
        <x:v>513</x:v>
      </x:c>
      <x:c r="D34" t="s">
        <x:v>514</x:v>
      </x:c>
      <x:c r="E34" t="s">
        <x:v>593</x:v>
      </x:c>
      <x:c r="F34" t="s">
        <x:v>480</x:v>
      </x:c>
      <x:c r="G34" t="s">
        <x:v>480</x:v>
      </x:c>
      <x:c r="H34" t="s">
        <x:v>528</x:v>
      </x:c>
      <x:c r="I34" t="s">
        <x:v>173</x:v>
      </x:c>
      <x:c r="J34">
        <x:v>100019768</x:v>
      </x:c>
      <x:c r="K34" t="s">
        <x:v>173</x:v>
      </x:c>
      <x:c r="L34" t="s">
        <x:v>145</x:v>
      </x:c>
      <x:c r="M34" t="s">
        <x:v>569</x:v>
      </x:c>
      <x:c r="N34" t="s">
        <x:v>620</x:v>
      </x:c>
      <x:c r="O34">
        <x:v>5000</x:v>
      </x:c>
      <x:c r="P34" t="s">
        <x:v>520</x:v>
      </x:c>
      <x:c r="Q34" t="s">
        <x:v>452</x:v>
      </x:c>
      <x:c r="R34" t="s">
        <x:v>522</x:v>
      </x:c>
      <x:c r="S34">
        <x:v>15000</x:v>
      </x:c>
      <x:c r="T34" t="s">
        <x:v>458</x:v>
      </x:c>
      <x:c r="U34">
        <x:v>169.05</x:v>
      </x:c>
      <x:c r="V34">
        <x:v>0.12</x:v>
      </x:c>
      <x:c r="W34">
        <x:v>12501.2</x:v>
      </x:c>
    </x:row>
    <x:row r="35" spans="1:23">
      <x:c r="A35" t="s">
        <x:v>492</x:v>
      </x:c>
      <x:c r="B35" t="s">
        <x:v>698</x:v>
      </x:c>
      <x:c r="C35" t="s">
        <x:v>513</x:v>
      </x:c>
      <x:c r="D35" t="s">
        <x:v>514</x:v>
      </x:c>
      <x:c r="E35" t="s">
        <x:v>593</x:v>
      </x:c>
      <x:c r="F35" t="s">
        <x:v>480</x:v>
      </x:c>
      <x:c r="G35" t="s">
        <x:v>480</x:v>
      </x:c>
      <x:c r="H35" t="s">
        <x:v>528</x:v>
      </x:c>
      <x:c r="I35" t="s">
        <x:v>173</x:v>
      </x:c>
      <x:c r="J35">
        <x:v>100019767</x:v>
      </x:c>
      <x:c r="K35" t="s">
        <x:v>173</x:v>
      </x:c>
      <x:c r="L35" t="s">
        <x:v>145</x:v>
      </x:c>
      <x:c r="M35" t="s">
        <x:v>550</x:v>
      </x:c>
      <x:c r="N35" t="s">
        <x:v>620</x:v>
      </x:c>
      <x:c r="O35">
        <x:v>5000</x:v>
      </x:c>
      <x:c r="P35" t="s">
        <x:v>520</x:v>
      </x:c>
      <x:c r="Q35" t="s">
        <x:v>452</x:v>
      </x:c>
      <x:c r="R35" t="s">
        <x:v>522</x:v>
      </x:c>
      <x:c r="S35">
        <x:v>15000</x:v>
      </x:c>
      <x:c r="T35" t="s">
        <x:v>458</x:v>
      </x:c>
      <x:c r="U35">
        <x:v>169.05</x:v>
      </x:c>
      <x:c r="V35">
        <x:v>0.12</x:v>
      </x:c>
      <x:c r="W35">
        <x:v>12501.2</x:v>
      </x:c>
    </x:row>
    <x:row r="36" spans="1:23">
      <x:c r="A36" t="s">
        <x:v>492</x:v>
      </x:c>
      <x:c r="B36" t="s">
        <x:v>698</x:v>
      </x:c>
      <x:c r="C36" t="s">
        <x:v>513</x:v>
      </x:c>
      <x:c r="D36" t="s">
        <x:v>514</x:v>
      </x:c>
      <x:c r="E36" t="s">
        <x:v>593</x:v>
      </x:c>
      <x:c r="F36" t="s">
        <x:v>480</x:v>
      </x:c>
      <x:c r="G36" t="s">
        <x:v>480</x:v>
      </x:c>
      <x:c r="H36" t="s">
        <x:v>528</x:v>
      </x:c>
      <x:c r="I36" t="s">
        <x:v>173</x:v>
      </x:c>
      <x:c r="J36">
        <x:v>100019762</x:v>
      </x:c>
      <x:c r="K36" t="s">
        <x:v>173</x:v>
      </x:c>
      <x:c r="L36" t="s">
        <x:v>165</x:v>
      </x:c>
      <x:c r="M36" t="s">
        <x:v>525</x:v>
      </x:c>
      <x:c r="N36" t="s">
        <x:v>620</x:v>
      </x:c>
      <x:c r="O36">
        <x:v>8000</x:v>
      </x:c>
      <x:c r="P36" t="s">
        <x:v>520</x:v>
      </x:c>
      <x:c r="Q36" t="s">
        <x:v>14</x:v>
      </x:c>
      <x:c r="R36" t="s">
        <x:v>522</x:v>
      </x:c>
      <x:c r="S36">
        <x:v>48000</x:v>
      </x:c>
      <x:c r="T36" t="s">
        <x:v>458</x:v>
      </x:c>
      <x:c r="U36">
        <x:v>369.12</x:v>
      </x:c>
      <x:c r="V36">
        <x:v>0.08</x:v>
      </x:c>
      <x:c r="W36">
        <x:v>27812.19</x:v>
      </x:c>
    </x:row>
    <x:row r="37" spans="1:23">
      <x:c r="A37" t="s">
        <x:v>492</x:v>
      </x:c>
      <x:c r="B37" t="s">
        <x:v>698</x:v>
      </x:c>
      <x:c r="C37" t="s">
        <x:v>513</x:v>
      </x:c>
      <x:c r="D37" t="s">
        <x:v>514</x:v>
      </x:c>
      <x:c r="E37" t="s">
        <x:v>593</x:v>
      </x:c>
      <x:c r="F37" t="s">
        <x:v>480</x:v>
      </x:c>
      <x:c r="G37" t="s">
        <x:v>480</x:v>
      </x:c>
      <x:c r="H37" t="s">
        <x:v>528</x:v>
      </x:c>
      <x:c r="I37" t="s">
        <x:v>173</x:v>
      </x:c>
      <x:c r="J37">
        <x:v>100019759</x:v>
      </x:c>
      <x:c r="K37" t="s">
        <x:v>173</x:v>
      </x:c>
      <x:c r="L37" t="s">
        <x:v>165</x:v>
      </x:c>
      <x:c r="M37" t="s">
        <x:v>550</x:v>
      </x:c>
      <x:c r="N37" t="s">
        <x:v>620</x:v>
      </x:c>
      <x:c r="O37">
        <x:v>8000</x:v>
      </x:c>
      <x:c r="P37" t="s">
        <x:v>520</x:v>
      </x:c>
      <x:c r="Q37" t="s">
        <x:v>14</x:v>
      </x:c>
      <x:c r="R37" t="s">
        <x:v>522</x:v>
      </x:c>
      <x:c r="S37">
        <x:v>48000</x:v>
      </x:c>
      <x:c r="T37" t="s">
        <x:v>458</x:v>
      </x:c>
      <x:c r="U37">
        <x:v>369.7</x:v>
      </x:c>
      <x:c r="V37">
        <x:v>0.08</x:v>
      </x:c>
      <x:c r="W37">
        <x:v>27812.19</x:v>
      </x:c>
    </x:row>
    <x:row r="38" spans="1:23">
      <x:c r="A38" t="s">
        <x:v>492</x:v>
      </x:c>
      <x:c r="B38" t="s">
        <x:v>698</x:v>
      </x:c>
      <x:c r="C38" t="s">
        <x:v>513</x:v>
      </x:c>
      <x:c r="D38" t="s">
        <x:v>514</x:v>
      </x:c>
      <x:c r="E38" t="s">
        <x:v>593</x:v>
      </x:c>
      <x:c r="F38" t="s">
        <x:v>480</x:v>
      </x:c>
      <x:c r="G38" t="s">
        <x:v>480</x:v>
      </x:c>
      <x:c r="H38" t="s">
        <x:v>528</x:v>
      </x:c>
      <x:c r="I38" t="s">
        <x:v>173</x:v>
      </x:c>
      <x:c r="J38">
        <x:v>100020425</x:v>
      </x:c>
      <x:c r="K38" t="s">
        <x:v>173</x:v>
      </x:c>
      <x:c r="L38" t="s">
        <x:v>165</x:v>
      </x:c>
      <x:c r="M38" t="s">
        <x:v>560</x:v>
      </x:c>
      <x:c r="N38" t="s">
        <x:v>620</x:v>
      </x:c>
      <x:c r="O38">
        <x:v>8000</x:v>
      </x:c>
      <x:c r="P38" t="s">
        <x:v>520</x:v>
      </x:c>
      <x:c r="Q38" t="s">
        <x:v>14</x:v>
      </x:c>
      <x:c r="R38" t="s">
        <x:v>522</x:v>
      </x:c>
      <x:c r="S38">
        <x:v>48000</x:v>
      </x:c>
      <x:c r="T38" t="s">
        <x:v>458</x:v>
      </x:c>
      <x:c r="U38">
        <x:v>369.7</x:v>
      </x:c>
      <x:c r="V38">
        <x:v>0.08</x:v>
      </x:c>
      <x:c r="W38">
        <x:v>27812.19</x:v>
      </x:c>
    </x:row>
    <x:row r="39" spans="1:23">
      <x:c r="A39" t="s">
        <x:v>492</x:v>
      </x:c>
      <x:c r="B39" t="s">
        <x:v>698</x:v>
      </x:c>
      <x:c r="C39" t="s">
        <x:v>513</x:v>
      </x:c>
      <x:c r="D39" t="s">
        <x:v>514</x:v>
      </x:c>
      <x:c r="E39" t="s">
        <x:v>593</x:v>
      </x:c>
      <x:c r="F39" t="s">
        <x:v>480</x:v>
      </x:c>
      <x:c r="G39" t="s">
        <x:v>480</x:v>
      </x:c>
      <x:c r="H39" t="s">
        <x:v>528</x:v>
      </x:c>
      <x:c r="I39" t="s">
        <x:v>173</x:v>
      </x:c>
      <x:c r="J39">
        <x:v>100019755</x:v>
      </x:c>
      <x:c r="K39" t="s">
        <x:v>173</x:v>
      </x:c>
      <x:c r="L39" t="s">
        <x:v>165</x:v>
      </x:c>
      <x:c r="M39" t="s">
        <x:v>518</x:v>
      </x:c>
      <x:c r="N39" t="s">
        <x:v>620</x:v>
      </x:c>
      <x:c r="O39">
        <x:v>8000</x:v>
      </x:c>
      <x:c r="P39" t="s">
        <x:v>520</x:v>
      </x:c>
      <x:c r="Q39" t="s">
        <x:v>14</x:v>
      </x:c>
      <x:c r="R39" t="s">
        <x:v>522</x:v>
      </x:c>
      <x:c r="S39">
        <x:v>24000</x:v>
      </x:c>
      <x:c r="T39" t="s">
        <x:v>458</x:v>
      </x:c>
      <x:c r="U39">
        <x:v>184.85</x:v>
      </x:c>
      <x:c r="V39">
        <x:v>0.08</x:v>
      </x:c>
      <x:c r="W39">
        <x:v>13906.1</x:v>
      </x:c>
    </x:row>
    <x:row r="40" spans="1:23">
      <x:c r="A40" t="s">
        <x:v>492</x:v>
      </x:c>
      <x:c r="B40" t="s">
        <x:v>698</x:v>
      </x:c>
      <x:c r="C40" t="s">
        <x:v>513</x:v>
      </x:c>
      <x:c r="D40" t="s">
        <x:v>514</x:v>
      </x:c>
      <x:c r="E40" t="s">
        <x:v>593</x:v>
      </x:c>
      <x:c r="F40" t="s">
        <x:v>480</x:v>
      </x:c>
      <x:c r="G40" t="s">
        <x:v>480</x:v>
      </x:c>
      <x:c r="H40" t="s">
        <x:v>528</x:v>
      </x:c>
      <x:c r="I40" t="s">
        <x:v>173</x:v>
      </x:c>
      <x:c r="J40">
        <x:v>100019749</x:v>
      </x:c>
      <x:c r="K40" t="s">
        <x:v>173</x:v>
      </x:c>
      <x:c r="L40" t="s">
        <x:v>143</x:v>
      </x:c>
      <x:c r="M40" t="s">
        <x:v>518</x:v>
      </x:c>
      <x:c r="N40" t="s">
        <x:v>620</x:v>
      </x:c>
      <x:c r="O40">
        <x:v>10000</x:v>
      </x:c>
      <x:c r="P40" t="s">
        <x:v>520</x:v>
      </x:c>
      <x:c r="Q40" t="s">
        <x:v>6</x:v>
      </x:c>
      <x:c r="R40" t="s">
        <x:v>522</x:v>
      </x:c>
      <x:c r="S40">
        <x:v>60000</x:v>
      </x:c>
      <x:c r="T40" t="s">
        <x:v>458</x:v>
      </x:c>
      <x:c r="U40">
        <x:v>300.77999999999997</x:v>
      </x:c>
      <x:c r="V40">
        <x:v>0.05</x:v>
      </x:c>
      <x:c r="W40">
        <x:v>22989.22</x:v>
      </x:c>
    </x:row>
    <x:row r="41" spans="1:23">
      <x:c r="A41" t="s">
        <x:v>492</x:v>
      </x:c>
      <x:c r="B41" t="s">
        <x:v>698</x:v>
      </x:c>
      <x:c r="C41" t="s">
        <x:v>513</x:v>
      </x:c>
      <x:c r="D41" t="s">
        <x:v>514</x:v>
      </x:c>
      <x:c r="E41" t="s">
        <x:v>593</x:v>
      </x:c>
      <x:c r="F41" t="s">
        <x:v>480</x:v>
      </x:c>
      <x:c r="G41" t="s">
        <x:v>480</x:v>
      </x:c>
      <x:c r="H41" t="s">
        <x:v>528</x:v>
      </x:c>
      <x:c r="I41" t="s">
        <x:v>173</x:v>
      </x:c>
      <x:c r="J41">
        <x:v>100018541</x:v>
      </x:c>
      <x:c r="K41" t="s">
        <x:v>173</x:v>
      </x:c>
      <x:c r="L41" t="s">
        <x:v>141</x:v>
      </x:c>
      <x:c r="M41" t="s">
        <x:v>550</x:v>
      </x:c>
      <x:c r="N41" t="s">
        <x:v>620</x:v>
      </x:c>
      <x:c r="O41">
        <x:v>12000</x:v>
      </x:c>
      <x:c r="P41" t="s">
        <x:v>520</x:v>
      </x:c>
      <x:c r="Q41" t="s">
        <x:v>13</x:v>
      </x:c>
      <x:c r="R41" t="s">
        <x:v>522</x:v>
      </x:c>
      <x:c r="S41">
        <x:v>72000</x:v>
      </x:c>
      <x:c r="T41" t="s">
        <x:v>458</x:v>
      </x:c>
      <x:c r="U41">
        <x:v>238.32</x:v>
      </x:c>
      <x:c r="V41">
        <x:v>0.04</x:v>
      </x:c>
      <x:c r="W41">
        <x:v>18807</x:v>
      </x:c>
    </x:row>
    <x:row r="42" spans="1:23">
      <x:c r="A42" t="s">
        <x:v>492</x:v>
      </x:c>
      <x:c r="B42" t="s">
        <x:v>698</x:v>
      </x:c>
      <x:c r="C42" t="s">
        <x:v>513</x:v>
      </x:c>
      <x:c r="D42" t="s">
        <x:v>514</x:v>
      </x:c>
      <x:c r="E42" t="s">
        <x:v>593</x:v>
      </x:c>
      <x:c r="F42" t="s">
        <x:v>480</x:v>
      </x:c>
      <x:c r="G42" t="s">
        <x:v>480</x:v>
      </x:c>
      <x:c r="H42" t="s">
        <x:v>528</x:v>
      </x:c>
      <x:c r="I42" t="s">
        <x:v>173</x:v>
      </x:c>
      <x:c r="J42">
        <x:v>100018517</x:v>
      </x:c>
      <x:c r="K42" t="s">
        <x:v>173</x:v>
      </x:c>
      <x:c r="L42" t="s">
        <x:v>141</x:v>
      </x:c>
      <x:c r="M42" t="s">
        <x:v>537</x:v>
      </x:c>
      <x:c r="N42" t="s">
        <x:v>620</x:v>
      </x:c>
      <x:c r="O42">
        <x:v>12000</x:v>
      </x:c>
      <x:c r="P42" t="s">
        <x:v>520</x:v>
      </x:c>
      <x:c r="Q42" t="s">
        <x:v>13</x:v>
      </x:c>
      <x:c r="R42" t="s">
        <x:v>522</x:v>
      </x:c>
      <x:c r="S42">
        <x:v>144000</x:v>
      </x:c>
      <x:c r="T42" t="s">
        <x:v>458</x:v>
      </x:c>
      <x:c r="U42">
        <x:v>476.64</x:v>
      </x:c>
      <x:c r="V42">
        <x:v>0.04</x:v>
      </x:c>
      <x:c r="W42">
        <x:v>37614</x:v>
      </x:c>
    </x:row>
    <x:row r="43" spans="1:23">
      <x:c r="A43" t="s">
        <x:v>492</x:v>
      </x:c>
      <x:c r="B43" t="s">
        <x:v>698</x:v>
      </x:c>
      <x:c r="C43" t="s">
        <x:v>513</x:v>
      </x:c>
      <x:c r="D43" t="s">
        <x:v>514</x:v>
      </x:c>
      <x:c r="E43" t="s">
        <x:v>593</x:v>
      </x:c>
      <x:c r="F43" t="s">
        <x:v>480</x:v>
      </x:c>
      <x:c r="G43" t="s">
        <x:v>480</x:v>
      </x:c>
      <x:c r="H43" t="s">
        <x:v>528</x:v>
      </x:c>
      <x:c r="I43" t="s">
        <x:v>173</x:v>
      </x:c>
      <x:c r="J43">
        <x:v>100019739</x:v>
      </x:c>
      <x:c r="K43" t="s">
        <x:v>173</x:v>
      </x:c>
      <x:c r="L43" t="s">
        <x:v>141</x:v>
      </x:c>
      <x:c r="M43" t="s">
        <x:v>609</x:v>
      </x:c>
      <x:c r="N43" t="s">
        <x:v>620</x:v>
      </x:c>
      <x:c r="O43">
        <x:v>12000</x:v>
      </x:c>
      <x:c r="P43" t="s">
        <x:v>520</x:v>
      </x:c>
      <x:c r="Q43" t="s">
        <x:v>13</x:v>
      </x:c>
      <x:c r="R43" t="s">
        <x:v>522</x:v>
      </x:c>
      <x:c r="S43">
        <x:v>72000</x:v>
      </x:c>
      <x:c r="T43" t="s">
        <x:v>458</x:v>
      </x:c>
      <x:c r="U43">
        <x:v>238.32</x:v>
      </x:c>
      <x:c r="V43">
        <x:v>0.04</x:v>
      </x:c>
      <x:c r="W43">
        <x:v>18807</x:v>
      </x:c>
    </x:row>
    <x:row r="44" spans="1:23">
      <x:c r="A44" t="s">
        <x:v>492</x:v>
      </x:c>
      <x:c r="B44" t="s">
        <x:v>698</x:v>
      </x:c>
      <x:c r="C44" t="s">
        <x:v>513</x:v>
      </x:c>
      <x:c r="D44" t="s">
        <x:v>514</x:v>
      </x:c>
      <x:c r="E44" t="s">
        <x:v>593</x:v>
      </x:c>
      <x:c r="F44" t="s">
        <x:v>480</x:v>
      </x:c>
      <x:c r="G44" t="s">
        <x:v>480</x:v>
      </x:c>
      <x:c r="H44" t="s">
        <x:v>528</x:v>
      </x:c>
      <x:c r="I44" t="s">
        <x:v>173</x:v>
      </x:c>
      <x:c r="J44">
        <x:v>100019262</x:v>
      </x:c>
      <x:c r="K44" t="s">
        <x:v>173</x:v>
      </x:c>
      <x:c r="L44" t="s">
        <x:v>141</x:v>
      </x:c>
      <x:c r="M44" t="s">
        <x:v>533</x:v>
      </x:c>
      <x:c r="N44" t="s">
        <x:v>620</x:v>
      </x:c>
      <x:c r="O44">
        <x:v>12000</x:v>
      </x:c>
      <x:c r="P44" t="s">
        <x:v>520</x:v>
      </x:c>
      <x:c r="Q44" t="s">
        <x:v>13</x:v>
      </x:c>
      <x:c r="R44" t="s">
        <x:v>522</x:v>
      </x:c>
      <x:c r="S44">
        <x:v>72000</x:v>
      </x:c>
      <x:c r="T44" t="s">
        <x:v>458</x:v>
      </x:c>
      <x:c r="U44">
        <x:v>238.32</x:v>
      </x:c>
      <x:c r="V44">
        <x:v>0.04</x:v>
      </x:c>
      <x:c r="W44">
        <x:v>18807</x:v>
      </x:c>
    </x:row>
    <x:row r="45" spans="1:23">
      <x:c r="A45" t="s">
        <x:v>492</x:v>
      </x:c>
      <x:c r="B45" t="s">
        <x:v>698</x:v>
      </x:c>
      <x:c r="C45" t="s">
        <x:v>513</x:v>
      </x:c>
      <x:c r="D45" t="s">
        <x:v>514</x:v>
      </x:c>
      <x:c r="E45" t="s">
        <x:v>593</x:v>
      </x:c>
      <x:c r="F45" t="s">
        <x:v>480</x:v>
      </x:c>
      <x:c r="G45" t="s">
        <x:v>480</x:v>
      </x:c>
      <x:c r="H45" t="s">
        <x:v>528</x:v>
      </x:c>
      <x:c r="I45" t="s">
        <x:v>173</x:v>
      </x:c>
      <x:c r="J45">
        <x:v>100018540</x:v>
      </x:c>
      <x:c r="K45" t="s">
        <x:v>173</x:v>
      </x:c>
      <x:c r="L45" t="s">
        <x:v>141</x:v>
      </x:c>
      <x:c r="M45" t="s">
        <x:v>575</x:v>
      </x:c>
      <x:c r="N45" t="s">
        <x:v>620</x:v>
      </x:c>
      <x:c r="O45">
        <x:v>12000</x:v>
      </x:c>
      <x:c r="P45" t="s">
        <x:v>520</x:v>
      </x:c>
      <x:c r="Q45" t="s">
        <x:v>13</x:v>
      </x:c>
      <x:c r="R45" t="s">
        <x:v>522</x:v>
      </x:c>
      <x:c r="S45">
        <x:v>72000</x:v>
      </x:c>
      <x:c r="T45" t="s">
        <x:v>458</x:v>
      </x:c>
      <x:c r="U45">
        <x:v>238.32</x:v>
      </x:c>
      <x:c r="V45">
        <x:v>0.04</x:v>
      </x:c>
      <x:c r="W45">
        <x:v>18807</x:v>
      </x:c>
    </x:row>
    <x:row r="46" spans="1:23">
      <x:c r="A46" t="s">
        <x:v>492</x:v>
      </x:c>
      <x:c r="B46" t="s">
        <x:v>698</x:v>
      </x:c>
      <x:c r="C46" t="s">
        <x:v>513</x:v>
      </x:c>
      <x:c r="D46" t="s">
        <x:v>514</x:v>
      </x:c>
      <x:c r="E46" t="s">
        <x:v>593</x:v>
      </x:c>
      <x:c r="F46" t="s">
        <x:v>480</x:v>
      </x:c>
      <x:c r="G46" t="s">
        <x:v>480</x:v>
      </x:c>
      <x:c r="H46" t="s">
        <x:v>528</x:v>
      </x:c>
      <x:c r="I46" t="s">
        <x:v>173</x:v>
      </x:c>
      <x:c r="J46">
        <x:v>100018516</x:v>
      </x:c>
      <x:c r="K46" t="s">
        <x:v>173</x:v>
      </x:c>
      <x:c r="L46" t="s">
        <x:v>141</x:v>
      </x:c>
      <x:c r="M46" t="s">
        <x:v>518</x:v>
      </x:c>
      <x:c r="N46" t="s">
        <x:v>620</x:v>
      </x:c>
      <x:c r="O46">
        <x:v>12000</x:v>
      </x:c>
      <x:c r="P46" t="s">
        <x:v>520</x:v>
      </x:c>
      <x:c r="Q46" t="s">
        <x:v>13</x:v>
      </x:c>
      <x:c r="R46" t="s">
        <x:v>522</x:v>
      </x:c>
      <x:c r="S46">
        <x:v>144000</x:v>
      </x:c>
      <x:c r="T46" t="s">
        <x:v>458</x:v>
      </x:c>
      <x:c r="U46">
        <x:v>476.64</x:v>
      </x:c>
      <x:c r="V46">
        <x:v>0.04</x:v>
      </x:c>
      <x:c r="W46">
        <x:v>37614</x:v>
      </x:c>
    </x:row>
    <x:row r="47" spans="1:23">
      <x:c r="A47" t="s">
        <x:v>492</x:v>
      </x:c>
      <x:c r="B47" t="s">
        <x:v>698</x:v>
      </x:c>
      <x:c r="C47" t="s">
        <x:v>513</x:v>
      </x:c>
      <x:c r="D47" t="s">
        <x:v>514</x:v>
      </x:c>
      <x:c r="E47" t="s">
        <x:v>593</x:v>
      </x:c>
      <x:c r="F47" t="s">
        <x:v>480</x:v>
      </x:c>
      <x:c r="G47" t="s">
        <x:v>480</x:v>
      </x:c>
      <x:c r="H47" t="s">
        <x:v>528</x:v>
      </x:c>
      <x:c r="I47" t="s">
        <x:v>173</x:v>
      </x:c>
      <x:c r="J47">
        <x:v>100026336</x:v>
      </x:c>
      <x:c r="K47" t="s">
        <x:v>173</x:v>
      </x:c>
      <x:c r="L47" t="s">
        <x:v>143</x:v>
      </x:c>
      <x:c r="M47" t="s">
        <x:v>524</x:v>
      </x:c>
      <x:c r="N47" t="s">
        <x:v>694</x:v>
      </x:c>
      <x:c r="O47">
        <x:v>10000</x:v>
      </x:c>
      <x:c r="P47" t="s">
        <x:v>520</x:v>
      </x:c>
      <x:c r="Q47" t="s">
        <x:v>6</x:v>
      </x:c>
      <x:c r="R47" t="s">
        <x:v>522</x:v>
      </x:c>
      <x:c r="S47">
        <x:v>60000</x:v>
      </x:c>
      <x:c r="T47" t="s">
        <x:v>458</x:v>
      </x:c>
      <x:c r="U47">
        <x:v>300.77999999999997</x:v>
      </x:c>
      <x:c r="V47">
        <x:v>0.05</x:v>
      </x:c>
      <x:c r="W47">
        <x:v>22989.22</x:v>
      </x:c>
    </x:row>
    <x:row r="48" spans="1:23">
      <x:c r="A48" t="s">
        <x:v>492</x:v>
      </x:c>
      <x:c r="B48" t="s">
        <x:v>698</x:v>
      </x:c>
      <x:c r="C48" t="s">
        <x:v>513</x:v>
      </x:c>
      <x:c r="D48" t="s">
        <x:v>514</x:v>
      </x:c>
      <x:c r="E48" t="s">
        <x:v>593</x:v>
      </x:c>
      <x:c r="F48" t="s">
        <x:v>480</x:v>
      </x:c>
      <x:c r="G48" t="s">
        <x:v>480</x:v>
      </x:c>
      <x:c r="H48" t="s">
        <x:v>528</x:v>
      </x:c>
      <x:c r="I48" t="s">
        <x:v>173</x:v>
      </x:c>
      <x:c r="J48">
        <x:v>100026333</x:v>
      </x:c>
      <x:c r="K48" t="s">
        <x:v>173</x:v>
      </x:c>
      <x:c r="L48" t="s">
        <x:v>143</x:v>
      </x:c>
      <x:c r="M48" t="s">
        <x:v>537</x:v>
      </x:c>
      <x:c r="N48" t="s">
        <x:v>694</x:v>
      </x:c>
      <x:c r="O48">
        <x:v>10000</x:v>
      </x:c>
      <x:c r="P48" t="s">
        <x:v>520</x:v>
      </x:c>
      <x:c r="Q48" t="s">
        <x:v>6</x:v>
      </x:c>
      <x:c r="R48" t="s">
        <x:v>522</x:v>
      </x:c>
      <x:c r="S48">
        <x:v>40000</x:v>
      </x:c>
      <x:c r="T48" t="s">
        <x:v>458</x:v>
      </x:c>
      <x:c r="U48">
        <x:v>200.52</x:v>
      </x:c>
      <x:c r="V48">
        <x:v>0.05</x:v>
      </x:c>
      <x:c r="W48">
        <x:v>15326.15</x:v>
      </x:c>
    </x:row>
    <x:row r="49" spans="1:23">
      <x:c r="A49" t="s">
        <x:v>492</x:v>
      </x:c>
      <x:c r="B49" t="s">
        <x:v>698</x:v>
      </x:c>
      <x:c r="C49" t="s">
        <x:v>513</x:v>
      </x:c>
      <x:c r="D49" t="s">
        <x:v>514</x:v>
      </x:c>
      <x:c r="E49" t="s">
        <x:v>593</x:v>
      </x:c>
      <x:c r="F49" t="s">
        <x:v>480</x:v>
      </x:c>
      <x:c r="G49" t="s">
        <x:v>480</x:v>
      </x:c>
      <x:c r="H49" t="s">
        <x:v>528</x:v>
      </x:c>
      <x:c r="I49" t="s">
        <x:v>173</x:v>
      </x:c>
      <x:c r="J49">
        <x:v>100026329</x:v>
      </x:c>
      <x:c r="K49" t="s">
        <x:v>173</x:v>
      </x:c>
      <x:c r="L49" t="s">
        <x:v>143</x:v>
      </x:c>
      <x:c r="M49" t="s">
        <x:v>518</x:v>
      </x:c>
      <x:c r="N49" t="s">
        <x:v>694</x:v>
      </x:c>
      <x:c r="O49">
        <x:v>10000</x:v>
      </x:c>
      <x:c r="P49" t="s">
        <x:v>520</x:v>
      </x:c>
      <x:c r="Q49" t="s">
        <x:v>6</x:v>
      </x:c>
      <x:c r="R49" t="s">
        <x:v>522</x:v>
      </x:c>
      <x:c r="S49">
        <x:v>50000</x:v>
      </x:c>
      <x:c r="T49" t="s">
        <x:v>458</x:v>
      </x:c>
      <x:c r="U49">
        <x:v>250.65</x:v>
      </x:c>
      <x:c r="V49">
        <x:v>0.05</x:v>
      </x:c>
      <x:c r="W49">
        <x:v>19157.68</x:v>
      </x:c>
    </x:row>
    <x:row r="50" spans="1:23">
      <x:c r="A50" t="s">
        <x:v>492</x:v>
      </x:c>
      <x:c r="B50" t="s">
        <x:v>698</x:v>
      </x:c>
      <x:c r="C50" t="s">
        <x:v>513</x:v>
      </x:c>
      <x:c r="D50" t="s">
        <x:v>514</x:v>
      </x:c>
      <x:c r="E50" t="s">
        <x:v>593</x:v>
      </x:c>
      <x:c r="F50" t="s">
        <x:v>480</x:v>
      </x:c>
      <x:c r="G50" t="s">
        <x:v>480</x:v>
      </x:c>
      <x:c r="H50" t="s">
        <x:v>528</x:v>
      </x:c>
      <x:c r="I50" t="s">
        <x:v>173</x:v>
      </x:c>
      <x:c r="J50">
        <x:v>100026306</x:v>
      </x:c>
      <x:c r="K50" t="s">
        <x:v>173</x:v>
      </x:c>
      <x:c r="L50" t="s">
        <x:v>141</x:v>
      </x:c>
      <x:c r="M50" t="s">
        <x:v>537</x:v>
      </x:c>
      <x:c r="N50" t="s">
        <x:v>694</x:v>
      </x:c>
      <x:c r="O50">
        <x:v>12000</x:v>
      </x:c>
      <x:c r="P50" t="s">
        <x:v>520</x:v>
      </x:c>
      <x:c r="Q50" t="s">
        <x:v>13</x:v>
      </x:c>
      <x:c r="R50" t="s">
        <x:v>522</x:v>
      </x:c>
      <x:c r="S50">
        <x:v>36000</x:v>
      </x:c>
      <x:c r="T50" t="s">
        <x:v>458</x:v>
      </x:c>
      <x:c r="U50">
        <x:v>119.16</x:v>
      </x:c>
      <x:c r="V50">
        <x:v>0.04</x:v>
      </x:c>
      <x:c r="W50">
        <x:v>9403.5</x:v>
      </x:c>
    </x:row>
    <x:row r="51" spans="1:23">
      <x:c r="A51" t="s">
        <x:v>492</x:v>
      </x:c>
      <x:c r="B51" t="s">
        <x:v>698</x:v>
      </x:c>
      <x:c r="C51" t="s">
        <x:v>513</x:v>
      </x:c>
      <x:c r="D51" t="s">
        <x:v>514</x:v>
      </x:c>
      <x:c r="E51" t="s">
        <x:v>593</x:v>
      </x:c>
      <x:c r="F51" t="s">
        <x:v>480</x:v>
      </x:c>
      <x:c r="G51" t="s">
        <x:v>480</x:v>
      </x:c>
      <x:c r="H51" t="s">
        <x:v>528</x:v>
      </x:c>
      <x:c r="I51" t="s">
        <x:v>173</x:v>
      </x:c>
      <x:c r="J51">
        <x:v>100026302</x:v>
      </x:c>
      <x:c r="K51" t="s">
        <x:v>173</x:v>
      </x:c>
      <x:c r="L51" t="s">
        <x:v>141</x:v>
      </x:c>
      <x:c r="M51" t="s">
        <x:v>518</x:v>
      </x:c>
      <x:c r="N51" t="s">
        <x:v>694</x:v>
      </x:c>
      <x:c r="O51">
        <x:v>12000</x:v>
      </x:c>
      <x:c r="P51" t="s">
        <x:v>520</x:v>
      </x:c>
      <x:c r="Q51" t="s">
        <x:v>13</x:v>
      </x:c>
      <x:c r="R51" t="s">
        <x:v>522</x:v>
      </x:c>
      <x:c r="S51">
        <x:v>72000</x:v>
      </x:c>
      <x:c r="T51" t="s">
        <x:v>458</x:v>
      </x:c>
      <x:c r="U51">
        <x:v>238.32</x:v>
      </x:c>
      <x:c r="V51">
        <x:v>0.04</x:v>
      </x:c>
      <x:c r="W51">
        <x:v>18807</x:v>
      </x:c>
    </x:row>
    <x:row r="52" spans="1:23">
      <x:c r="A52" t="s">
        <x:v>492</x:v>
      </x:c>
      <x:c r="B52" t="s">
        <x:v>698</x:v>
      </x:c>
      <x:c r="C52" t="s">
        <x:v>513</x:v>
      </x:c>
      <x:c r="D52" t="s">
        <x:v>514</x:v>
      </x:c>
      <x:c r="E52" t="s">
        <x:v>593</x:v>
      </x:c>
      <x:c r="F52" t="s">
        <x:v>480</x:v>
      </x:c>
      <x:c r="G52" t="s">
        <x:v>480</x:v>
      </x:c>
      <x:c r="H52" t="s">
        <x:v>528</x:v>
      </x:c>
      <x:c r="I52" t="s">
        <x:v>173</x:v>
      </x:c>
      <x:c r="J52">
        <x:v>100019219</x:v>
      </x:c>
      <x:c r="K52" t="s">
        <x:v>173</x:v>
      </x:c>
      <x:c r="L52" t="s">
        <x:v>145</x:v>
      </x:c>
      <x:c r="M52" t="s">
        <x:v>525</x:v>
      </x:c>
      <x:c r="N52" t="s">
        <x:v>672</x:v>
      </x:c>
      <x:c r="O52">
        <x:v>5000</x:v>
      </x:c>
      <x:c r="P52" t="s">
        <x:v>520</x:v>
      </x:c>
      <x:c r="Q52" t="s">
        <x:v>452</x:v>
      </x:c>
      <x:c r="R52" t="s">
        <x:v>522</x:v>
      </x:c>
      <x:c r="S52">
        <x:v>15000</x:v>
      </x:c>
      <x:c r="T52" t="s">
        <x:v>458</x:v>
      </x:c>
      <x:c r="U52">
        <x:v>169.05</x:v>
      </x:c>
      <x:c r="V52">
        <x:v>0.12</x:v>
      </x:c>
      <x:c r="W52">
        <x:v>12501.2</x:v>
      </x:c>
    </x:row>
    <x:row r="53" spans="1:23">
      <x:c r="A53" t="s">
        <x:v>492</x:v>
      </x:c>
      <x:c r="B53" t="s">
        <x:v>698</x:v>
      </x:c>
      <x:c r="C53" t="s">
        <x:v>513</x:v>
      </x:c>
      <x:c r="D53" t="s">
        <x:v>514</x:v>
      </x:c>
      <x:c r="E53" t="s">
        <x:v>593</x:v>
      </x:c>
      <x:c r="F53" t="s">
        <x:v>480</x:v>
      </x:c>
      <x:c r="G53" t="s">
        <x:v>480</x:v>
      </x:c>
      <x:c r="H53" t="s">
        <x:v>528</x:v>
      </x:c>
      <x:c r="I53" t="s">
        <x:v>173</x:v>
      </x:c>
      <x:c r="J53">
        <x:v>100019190</x:v>
      </x:c>
      <x:c r="K53" t="s">
        <x:v>173</x:v>
      </x:c>
      <x:c r="L53" t="s">
        <x:v>145</x:v>
      </x:c>
      <x:c r="M53" t="s">
        <x:v>524</x:v>
      </x:c>
      <x:c r="N53" t="s">
        <x:v>672</x:v>
      </x:c>
      <x:c r="O53">
        <x:v>5000</x:v>
      </x:c>
      <x:c r="P53" t="s">
        <x:v>520</x:v>
      </x:c>
      <x:c r="Q53" t="s">
        <x:v>452</x:v>
      </x:c>
      <x:c r="R53" t="s">
        <x:v>522</x:v>
      </x:c>
      <x:c r="S53">
        <x:v>25000</x:v>
      </x:c>
      <x:c r="T53" t="s">
        <x:v>458</x:v>
      </x:c>
      <x:c r="U53">
        <x:v>281.75</x:v>
      </x:c>
      <x:c r="V53">
        <x:v>0.12</x:v>
      </x:c>
      <x:c r="W53">
        <x:v>20835.330000000002</x:v>
      </x:c>
    </x:row>
    <x:row r="54" spans="1:23">
      <x:c r="A54" t="s">
        <x:v>492</x:v>
      </x:c>
      <x:c r="B54" t="s">
        <x:v>698</x:v>
      </x:c>
      <x:c r="C54" t="s">
        <x:v>513</x:v>
      </x:c>
      <x:c r="D54" t="s">
        <x:v>514</x:v>
      </x:c>
      <x:c r="E54" t="s">
        <x:v>593</x:v>
      </x:c>
      <x:c r="F54" t="s">
        <x:v>480</x:v>
      </x:c>
      <x:c r="G54" t="s">
        <x:v>480</x:v>
      </x:c>
      <x:c r="H54" t="s">
        <x:v>528</x:v>
      </x:c>
      <x:c r="I54" t="s">
        <x:v>173</x:v>
      </x:c>
      <x:c r="J54">
        <x:v>100019185</x:v>
      </x:c>
      <x:c r="K54" t="s">
        <x:v>173</x:v>
      </x:c>
      <x:c r="L54" t="s">
        <x:v>145</x:v>
      </x:c>
      <x:c r="M54" t="s">
        <x:v>518</x:v>
      </x:c>
      <x:c r="N54" t="s">
        <x:v>672</x:v>
      </x:c>
      <x:c r="O54">
        <x:v>5000</x:v>
      </x:c>
      <x:c r="P54" t="s">
        <x:v>520</x:v>
      </x:c>
      <x:c r="Q54" t="s">
        <x:v>452</x:v>
      </x:c>
      <x:c r="R54" t="s">
        <x:v>522</x:v>
      </x:c>
      <x:c r="S54">
        <x:v>55000</x:v>
      </x:c>
      <x:c r="T54" t="s">
        <x:v>458</x:v>
      </x:c>
      <x:c r="U54">
        <x:v>619.85</x:v>
      </x:c>
      <x:c r="V54">
        <x:v>0.12</x:v>
      </x:c>
      <x:c r="W54">
        <x:v>45837.73</x:v>
      </x:c>
    </x:row>
    <x:row r="55" spans="1:23">
      <x:c r="A55" t="s">
        <x:v>492</x:v>
      </x:c>
      <x:c r="B55" t="s">
        <x:v>698</x:v>
      </x:c>
      <x:c r="C55" t="s">
        <x:v>513</x:v>
      </x:c>
      <x:c r="D55" t="s">
        <x:v>514</x:v>
      </x:c>
      <x:c r="E55" t="s">
        <x:v>593</x:v>
      </x:c>
      <x:c r="F55" t="s">
        <x:v>480</x:v>
      </x:c>
      <x:c r="G55" t="s">
        <x:v>480</x:v>
      </x:c>
      <x:c r="H55" t="s">
        <x:v>528</x:v>
      </x:c>
      <x:c r="I55" t="s">
        <x:v>173</x:v>
      </x:c>
      <x:c r="J55">
        <x:v>100019064</x:v>
      </x:c>
      <x:c r="K55" t="s">
        <x:v>173</x:v>
      </x:c>
      <x:c r="L55" t="s">
        <x:v>143</x:v>
      </x:c>
      <x:c r="M55" t="s">
        <x:v>526</x:v>
      </x:c>
      <x:c r="N55" t="s">
        <x:v>672</x:v>
      </x:c>
      <x:c r="O55">
        <x:v>10000</x:v>
      </x:c>
      <x:c r="P55" t="s">
        <x:v>520</x:v>
      </x:c>
      <x:c r="Q55" t="s">
        <x:v>6</x:v>
      </x:c>
      <x:c r="R55" t="s">
        <x:v>522</x:v>
      </x:c>
      <x:c r="S55">
        <x:v>60000</x:v>
      </x:c>
      <x:c r="T55" t="s">
        <x:v>458</x:v>
      </x:c>
      <x:c r="U55">
        <x:v>300.60000000000002</x:v>
      </x:c>
      <x:c r="V55">
        <x:v>0.05</x:v>
      </x:c>
      <x:c r="W55">
        <x:v>22989.22</x:v>
      </x:c>
    </x:row>
    <x:row r="56" spans="1:23">
      <x:c r="A56" t="s">
        <x:v>492</x:v>
      </x:c>
      <x:c r="B56" t="s">
        <x:v>698</x:v>
      </x:c>
      <x:c r="C56" t="s">
        <x:v>513</x:v>
      </x:c>
      <x:c r="D56" t="s">
        <x:v>514</x:v>
      </x:c>
      <x:c r="E56" t="s">
        <x:v>593</x:v>
      </x:c>
      <x:c r="F56" t="s">
        <x:v>480</x:v>
      </x:c>
      <x:c r="G56" t="s">
        <x:v>480</x:v>
      </x:c>
      <x:c r="H56" t="s">
        <x:v>528</x:v>
      </x:c>
      <x:c r="I56" t="s">
        <x:v>173</x:v>
      </x:c>
      <x:c r="J56">
        <x:v>100018477</x:v>
      </x:c>
      <x:c r="K56" t="s">
        <x:v>173</x:v>
      </x:c>
      <x:c r="L56" t="s">
        <x:v>143</x:v>
      </x:c>
      <x:c r="M56" t="s">
        <x:v>524</x:v>
      </x:c>
      <x:c r="N56" t="s">
        <x:v>672</x:v>
      </x:c>
      <x:c r="O56">
        <x:v>10000</x:v>
      </x:c>
      <x:c r="P56" t="s">
        <x:v>520</x:v>
      </x:c>
      <x:c r="Q56" t="s">
        <x:v>6</x:v>
      </x:c>
      <x:c r="R56" t="s">
        <x:v>522</x:v>
      </x:c>
      <x:c r="S56">
        <x:v>70000</x:v>
      </x:c>
      <x:c r="T56" t="s">
        <x:v>458</x:v>
      </x:c>
      <x:c r="U56">
        <x:v>350.91</x:v>
      </x:c>
      <x:c r="V56">
        <x:v>0.05</x:v>
      </x:c>
      <x:c r="W56">
        <x:v>26820.76</x:v>
      </x:c>
    </x:row>
    <x:row r="57" spans="1:23">
      <x:c r="A57" t="s">
        <x:v>492</x:v>
      </x:c>
      <x:c r="B57" t="s">
        <x:v>698</x:v>
      </x:c>
      <x:c r="C57" t="s">
        <x:v>513</x:v>
      </x:c>
      <x:c r="D57" t="s">
        <x:v>514</x:v>
      </x:c>
      <x:c r="E57" t="s">
        <x:v>593</x:v>
      </x:c>
      <x:c r="F57" t="s">
        <x:v>480</x:v>
      </x:c>
      <x:c r="G57" t="s">
        <x:v>480</x:v>
      </x:c>
      <x:c r="H57" t="s">
        <x:v>528</x:v>
      </x:c>
      <x:c r="I57" t="s">
        <x:v>173</x:v>
      </x:c>
      <x:c r="J57">
        <x:v>100019060</x:v>
      </x:c>
      <x:c r="K57" t="s">
        <x:v>173</x:v>
      </x:c>
      <x:c r="L57" t="s">
        <x:v>143</x:v>
      </x:c>
      <x:c r="M57" t="s">
        <x:v>550</x:v>
      </x:c>
      <x:c r="N57" t="s">
        <x:v>672</x:v>
      </x:c>
      <x:c r="O57">
        <x:v>10000</x:v>
      </x:c>
      <x:c r="P57" t="s">
        <x:v>520</x:v>
      </x:c>
      <x:c r="Q57" t="s">
        <x:v>6</x:v>
      </x:c>
      <x:c r="R57" t="s">
        <x:v>522</x:v>
      </x:c>
      <x:c r="S57">
        <x:v>50000</x:v>
      </x:c>
      <x:c r="T57" t="s">
        <x:v>458</x:v>
      </x:c>
      <x:c r="U57">
        <x:v>250.5</x:v>
      </x:c>
      <x:c r="V57">
        <x:v>0.05</x:v>
      </x:c>
      <x:c r="W57">
        <x:v>19157.68</x:v>
      </x:c>
    </x:row>
    <x:row r="58" spans="1:23">
      <x:c r="A58" t="s">
        <x:v>492</x:v>
      </x:c>
      <x:c r="B58" t="s">
        <x:v>698</x:v>
      </x:c>
      <x:c r="C58" t="s">
        <x:v>513</x:v>
      </x:c>
      <x:c r="D58" t="s">
        <x:v>514</x:v>
      </x:c>
      <x:c r="E58" t="s">
        <x:v>593</x:v>
      </x:c>
      <x:c r="F58" t="s">
        <x:v>480</x:v>
      </x:c>
      <x:c r="G58" t="s">
        <x:v>480</x:v>
      </x:c>
      <x:c r="H58" t="s">
        <x:v>528</x:v>
      </x:c>
      <x:c r="I58" t="s">
        <x:v>173</x:v>
      </x:c>
      <x:c r="J58">
        <x:v>100019061</x:v>
      </x:c>
      <x:c r="K58" t="s">
        <x:v>173</x:v>
      </x:c>
      <x:c r="L58" t="s">
        <x:v>143</x:v>
      </x:c>
      <x:c r="M58" t="s">
        <x:v>537</x:v>
      </x:c>
      <x:c r="N58" t="s">
        <x:v>672</x:v>
      </x:c>
      <x:c r="O58">
        <x:v>10000</x:v>
      </x:c>
      <x:c r="P58" t="s">
        <x:v>520</x:v>
      </x:c>
      <x:c r="Q58" t="s">
        <x:v>6</x:v>
      </x:c>
      <x:c r="R58" t="s">
        <x:v>522</x:v>
      </x:c>
      <x:c r="S58">
        <x:v>60000</x:v>
      </x:c>
      <x:c r="T58" t="s">
        <x:v>458</x:v>
      </x:c>
      <x:c r="U58">
        <x:v>300.77999999999997</x:v>
      </x:c>
      <x:c r="V58">
        <x:v>0.05</x:v>
      </x:c>
      <x:c r="W58">
        <x:v>22989.22</x:v>
      </x:c>
    </x:row>
    <x:row r="59" spans="1:23">
      <x:c r="A59" t="s">
        <x:v>492</x:v>
      </x:c>
      <x:c r="B59" t="s">
        <x:v>698</x:v>
      </x:c>
      <x:c r="C59" t="s">
        <x:v>513</x:v>
      </x:c>
      <x:c r="D59" t="s">
        <x:v>514</x:v>
      </x:c>
      <x:c r="E59" t="s">
        <x:v>593</x:v>
      </x:c>
      <x:c r="F59" t="s">
        <x:v>480</x:v>
      </x:c>
      <x:c r="G59" t="s">
        <x:v>480</x:v>
      </x:c>
      <x:c r="H59" t="s">
        <x:v>528</x:v>
      </x:c>
      <x:c r="I59" t="s">
        <x:v>173</x:v>
      </x:c>
      <x:c r="J59">
        <x:v>100018478</x:v>
      </x:c>
      <x:c r="K59" t="s">
        <x:v>173</x:v>
      </x:c>
      <x:c r="L59" t="s">
        <x:v>143</x:v>
      </x:c>
      <x:c r="M59" t="s">
        <x:v>560</x:v>
      </x:c>
      <x:c r="N59" t="s">
        <x:v>672</x:v>
      </x:c>
      <x:c r="O59">
        <x:v>10000</x:v>
      </x:c>
      <x:c r="P59" t="s">
        <x:v>520</x:v>
      </x:c>
      <x:c r="Q59" t="s">
        <x:v>6</x:v>
      </x:c>
      <x:c r="R59" t="s">
        <x:v>522</x:v>
      </x:c>
      <x:c r="S59">
        <x:v>90000</x:v>
      </x:c>
      <x:c r="T59" t="s">
        <x:v>458</x:v>
      </x:c>
      <x:c r="U59">
        <x:v>451.17</x:v>
      </x:c>
      <x:c r="V59">
        <x:v>0.05</x:v>
      </x:c>
      <x:c r="W59">
        <x:v>34483.83</x:v>
      </x:c>
    </x:row>
    <x:row r="60" spans="1:23">
      <x:c r="A60" t="s">
        <x:v>492</x:v>
      </x:c>
      <x:c r="B60" t="s">
        <x:v>698</x:v>
      </x:c>
      <x:c r="C60" t="s">
        <x:v>513</x:v>
      </x:c>
      <x:c r="D60" t="s">
        <x:v>514</x:v>
      </x:c>
      <x:c r="E60" t="s">
        <x:v>593</x:v>
      </x:c>
      <x:c r="F60" t="s">
        <x:v>480</x:v>
      </x:c>
      <x:c r="G60" t="s">
        <x:v>480</x:v>
      </x:c>
      <x:c r="H60" t="s">
        <x:v>528</x:v>
      </x:c>
      <x:c r="I60" t="s">
        <x:v>173</x:v>
      </x:c>
      <x:c r="J60">
        <x:v>100019062</x:v>
      </x:c>
      <x:c r="K60" t="s">
        <x:v>173</x:v>
      </x:c>
      <x:c r="L60" t="s">
        <x:v>143</x:v>
      </x:c>
      <x:c r="M60" t="s">
        <x:v>575</x:v>
      </x:c>
      <x:c r="N60" t="s">
        <x:v>672</x:v>
      </x:c>
      <x:c r="O60">
        <x:v>10000</x:v>
      </x:c>
      <x:c r="P60" t="s">
        <x:v>520</x:v>
      </x:c>
      <x:c r="Q60" t="s">
        <x:v>6</x:v>
      </x:c>
      <x:c r="R60" t="s">
        <x:v>522</x:v>
      </x:c>
      <x:c r="S60">
        <x:v>50000</x:v>
      </x:c>
      <x:c r="T60" t="s">
        <x:v>458</x:v>
      </x:c>
      <x:c r="U60">
        <x:v>250.5</x:v>
      </x:c>
      <x:c r="V60">
        <x:v>0.05</x:v>
      </x:c>
      <x:c r="W60">
        <x:v>19157.68</x:v>
      </x:c>
    </x:row>
    <x:row r="61" spans="1:23">
      <x:c r="A61" t="s">
        <x:v>492</x:v>
      </x:c>
      <x:c r="B61" t="s">
        <x:v>698</x:v>
      </x:c>
      <x:c r="C61" t="s">
        <x:v>513</x:v>
      </x:c>
      <x:c r="D61" t="s">
        <x:v>514</x:v>
      </x:c>
      <x:c r="E61" t="s">
        <x:v>593</x:v>
      </x:c>
      <x:c r="F61" t="s">
        <x:v>480</x:v>
      </x:c>
      <x:c r="G61" t="s">
        <x:v>480</x:v>
      </x:c>
      <x:c r="H61" t="s">
        <x:v>528</x:v>
      </x:c>
      <x:c r="I61" t="s">
        <x:v>173</x:v>
      </x:c>
      <x:c r="J61">
        <x:v>100018476</x:v>
      </x:c>
      <x:c r="K61" t="s">
        <x:v>173</x:v>
      </x:c>
      <x:c r="L61" t="s">
        <x:v>143</x:v>
      </x:c>
      <x:c r="M61" t="s">
        <x:v>518</x:v>
      </x:c>
      <x:c r="N61" t="s">
        <x:v>672</x:v>
      </x:c>
      <x:c r="O61">
        <x:v>10000</x:v>
      </x:c>
      <x:c r="P61" t="s">
        <x:v>520</x:v>
      </x:c>
      <x:c r="Q61" t="s">
        <x:v>6</x:v>
      </x:c>
      <x:c r="R61" t="s">
        <x:v>522</x:v>
      </x:c>
      <x:c r="S61">
        <x:v>130000</x:v>
      </x:c>
      <x:c r="T61" t="s">
        <x:v>458</x:v>
      </x:c>
      <x:c r="U61">
        <x:v>651.69000000000005</x:v>
      </x:c>
      <x:c r="V61">
        <x:v>0.05</x:v>
      </x:c>
      <x:c r="W61">
        <x:v>49809.98</x:v>
      </x:c>
    </x:row>
    <x:row r="62" spans="1:23">
      <x:c r="A62" t="s">
        <x:v>492</x:v>
      </x:c>
      <x:c r="B62" t="s">
        <x:v>698</x:v>
      </x:c>
      <x:c r="C62" t="s">
        <x:v>513</x:v>
      </x:c>
      <x:c r="D62" t="s">
        <x:v>514</x:v>
      </x:c>
      <x:c r="E62" t="s">
        <x:v>593</x:v>
      </x:c>
      <x:c r="F62" t="s">
        <x:v>480</x:v>
      </x:c>
      <x:c r="G62" t="s">
        <x:v>480</x:v>
      </x:c>
      <x:c r="H62" t="s">
        <x:v>528</x:v>
      </x:c>
      <x:c r="I62" t="s">
        <x:v>173</x:v>
      </x:c>
      <x:c r="J62">
        <x:v>100019057</x:v>
      </x:c>
      <x:c r="K62" t="s">
        <x:v>173</x:v>
      </x:c>
      <x:c r="L62" t="s">
        <x:v>141</x:v>
      </x:c>
      <x:c r="M62" t="s">
        <x:v>526</x:v>
      </x:c>
      <x:c r="N62" t="s">
        <x:v>672</x:v>
      </x:c>
      <x:c r="O62">
        <x:v>12000</x:v>
      </x:c>
      <x:c r="P62" t="s">
        <x:v>520</x:v>
      </x:c>
      <x:c r="Q62" t="s">
        <x:v>13</x:v>
      </x:c>
      <x:c r="R62" t="s">
        <x:v>522</x:v>
      </x:c>
      <x:c r="S62">
        <x:v>72000</x:v>
      </x:c>
      <x:c r="T62" t="s">
        <x:v>458</x:v>
      </x:c>
      <x:c r="U62">
        <x:v>238.32</x:v>
      </x:c>
      <x:c r="V62">
        <x:v>0.04</x:v>
      </x:c>
      <x:c r="W62">
        <x:v>18807</x:v>
      </x:c>
    </x:row>
    <x:row r="63" spans="1:23">
      <x:c r="A63" t="s">
        <x:v>492</x:v>
      </x:c>
      <x:c r="B63" t="s">
        <x:v>698</x:v>
      </x:c>
      <x:c r="C63" t="s">
        <x:v>513</x:v>
      </x:c>
      <x:c r="D63" t="s">
        <x:v>514</x:v>
      </x:c>
      <x:c r="E63" t="s">
        <x:v>593</x:v>
      </x:c>
      <x:c r="F63" t="s">
        <x:v>480</x:v>
      </x:c>
      <x:c r="G63" t="s">
        <x:v>480</x:v>
      </x:c>
      <x:c r="H63" t="s">
        <x:v>528</x:v>
      </x:c>
      <x:c r="I63" t="s">
        <x:v>173</x:v>
      </x:c>
      <x:c r="J63">
        <x:v>100019058</x:v>
      </x:c>
      <x:c r="K63" t="s">
        <x:v>173</x:v>
      </x:c>
      <x:c r="L63" t="s">
        <x:v>141</x:v>
      </x:c>
      <x:c r="M63" t="s">
        <x:v>525</x:v>
      </x:c>
      <x:c r="N63" t="s">
        <x:v>672</x:v>
      </x:c>
      <x:c r="O63">
        <x:v>12000</x:v>
      </x:c>
      <x:c r="P63" t="s">
        <x:v>520</x:v>
      </x:c>
      <x:c r="Q63" t="s">
        <x:v>13</x:v>
      </x:c>
      <x:c r="R63" t="s">
        <x:v>522</x:v>
      </x:c>
      <x:c r="S63">
        <x:v>72000</x:v>
      </x:c>
      <x:c r="T63" t="s">
        <x:v>458</x:v>
      </x:c>
      <x:c r="U63">
        <x:v>238.32</x:v>
      </x:c>
      <x:c r="V63">
        <x:v>0.04</x:v>
      </x:c>
      <x:c r="W63">
        <x:v>18807</x:v>
      </x:c>
    </x:row>
    <x:row r="64" spans="1:23">
      <x:c r="A64" t="s">
        <x:v>492</x:v>
      </x:c>
      <x:c r="B64" t="s">
        <x:v>698</x:v>
      </x:c>
      <x:c r="C64" t="s">
        <x:v>513</x:v>
      </x:c>
      <x:c r="D64" t="s">
        <x:v>514</x:v>
      </x:c>
      <x:c r="E64" t="s">
        <x:v>593</x:v>
      </x:c>
      <x:c r="F64" t="s">
        <x:v>480</x:v>
      </x:c>
      <x:c r="G64" t="s">
        <x:v>480</x:v>
      </x:c>
      <x:c r="H64" t="s">
        <x:v>528</x:v>
      </x:c>
      <x:c r="I64" t="s">
        <x:v>173</x:v>
      </x:c>
      <x:c r="J64">
        <x:v>100019203</x:v>
      </x:c>
      <x:c r="K64" t="s">
        <x:v>173</x:v>
      </x:c>
      <x:c r="L64" t="s">
        <x:v>141</x:v>
      </x:c>
      <x:c r="M64" t="s">
        <x:v>524</x:v>
      </x:c>
      <x:c r="N64" t="s">
        <x:v>672</x:v>
      </x:c>
      <x:c r="O64">
        <x:v>12000</x:v>
      </x:c>
      <x:c r="P64" t="s">
        <x:v>520</x:v>
      </x:c>
      <x:c r="Q64" t="s">
        <x:v>13</x:v>
      </x:c>
      <x:c r="R64" t="s">
        <x:v>522</x:v>
      </x:c>
      <x:c r="S64">
        <x:v>72000</x:v>
      </x:c>
      <x:c r="T64" t="s">
        <x:v>458</x:v>
      </x:c>
      <x:c r="U64">
        <x:v>238.32</x:v>
      </x:c>
      <x:c r="V64">
        <x:v>0.04</x:v>
      </x:c>
      <x:c r="W64">
        <x:v>18807</x:v>
      </x:c>
    </x:row>
    <x:row r="65" spans="1:23">
      <x:c r="A65" t="s">
        <x:v>492</x:v>
      </x:c>
      <x:c r="B65" t="s">
        <x:v>698</x:v>
      </x:c>
      <x:c r="C65" t="s">
        <x:v>513</x:v>
      </x:c>
      <x:c r="D65" t="s">
        <x:v>514</x:v>
      </x:c>
      <x:c r="E65" t="s">
        <x:v>593</x:v>
      </x:c>
      <x:c r="F65" t="s">
        <x:v>480</x:v>
      </x:c>
      <x:c r="G65" t="s">
        <x:v>480</x:v>
      </x:c>
      <x:c r="H65" t="s">
        <x:v>528</x:v>
      </x:c>
      <x:c r="I65" t="s">
        <x:v>173</x:v>
      </x:c>
      <x:c r="J65">
        <x:v>100018474</x:v>
      </x:c>
      <x:c r="K65" t="s">
        <x:v>173</x:v>
      </x:c>
      <x:c r="L65" t="s">
        <x:v>141</x:v>
      </x:c>
      <x:c r="M65" t="s">
        <x:v>550</x:v>
      </x:c>
      <x:c r="N65" t="s">
        <x:v>672</x:v>
      </x:c>
      <x:c r="O65">
        <x:v>12000</x:v>
      </x:c>
      <x:c r="P65" t="s">
        <x:v>520</x:v>
      </x:c>
      <x:c r="Q65" t="s">
        <x:v>13</x:v>
      </x:c>
      <x:c r="R65" t="s">
        <x:v>522</x:v>
      </x:c>
      <x:c r="S65">
        <x:v>72000</x:v>
      </x:c>
      <x:c r="T65" t="s">
        <x:v>458</x:v>
      </x:c>
      <x:c r="U65">
        <x:v>238.32</x:v>
      </x:c>
      <x:c r="V65">
        <x:v>0.04</x:v>
      </x:c>
      <x:c r="W65">
        <x:v>18807</x:v>
      </x:c>
    </x:row>
    <x:row r="66" spans="1:23">
      <x:c r="A66" t="s">
        <x:v>492</x:v>
      </x:c>
      <x:c r="B66" t="s">
        <x:v>698</x:v>
      </x:c>
      <x:c r="C66" t="s">
        <x:v>513</x:v>
      </x:c>
      <x:c r="D66" t="s">
        <x:v>514</x:v>
      </x:c>
      <x:c r="E66" t="s">
        <x:v>593</x:v>
      </x:c>
      <x:c r="F66" t="s">
        <x:v>480</x:v>
      </x:c>
      <x:c r="G66" t="s">
        <x:v>480</x:v>
      </x:c>
      <x:c r="H66" t="s">
        <x:v>528</x:v>
      </x:c>
      <x:c r="I66" t="s">
        <x:v>173</x:v>
      </x:c>
      <x:c r="J66">
        <x:v>100018475</x:v>
      </x:c>
      <x:c r="K66" t="s">
        <x:v>173</x:v>
      </x:c>
      <x:c r="L66" t="s">
        <x:v>141</x:v>
      </x:c>
      <x:c r="M66" t="s">
        <x:v>537</x:v>
      </x:c>
      <x:c r="N66" t="s">
        <x:v>672</x:v>
      </x:c>
      <x:c r="O66">
        <x:v>12000</x:v>
      </x:c>
      <x:c r="P66" t="s">
        <x:v>520</x:v>
      </x:c>
      <x:c r="Q66" t="s">
        <x:v>13</x:v>
      </x:c>
      <x:c r="R66" t="s">
        <x:v>522</x:v>
      </x:c>
      <x:c r="S66">
        <x:v>72000</x:v>
      </x:c>
      <x:c r="T66" t="s">
        <x:v>458</x:v>
      </x:c>
      <x:c r="U66">
        <x:v>238.32</x:v>
      </x:c>
      <x:c r="V66">
        <x:v>0.04</x:v>
      </x:c>
      <x:c r="W66">
        <x:v>18807</x:v>
      </x:c>
    </x:row>
    <x:row r="67" spans="1:23">
      <x:c r="A67" t="s">
        <x:v>492</x:v>
      </x:c>
      <x:c r="B67" t="s">
        <x:v>698</x:v>
      </x:c>
      <x:c r="C67" t="s">
        <x:v>513</x:v>
      </x:c>
      <x:c r="D67" t="s">
        <x:v>514</x:v>
      </x:c>
      <x:c r="E67" t="s">
        <x:v>593</x:v>
      </x:c>
      <x:c r="F67" t="s">
        <x:v>480</x:v>
      </x:c>
      <x:c r="G67" t="s">
        <x:v>480</x:v>
      </x:c>
      <x:c r="H67" t="s">
        <x:v>528</x:v>
      </x:c>
      <x:c r="I67" t="s">
        <x:v>173</x:v>
      </x:c>
      <x:c r="J67">
        <x:v>100019054</x:v>
      </x:c>
      <x:c r="K67" t="s">
        <x:v>173</x:v>
      </x:c>
      <x:c r="L67" t="s">
        <x:v>141</x:v>
      </x:c>
      <x:c r="M67" t="s">
        <x:v>560</x:v>
      </x:c>
      <x:c r="N67" t="s">
        <x:v>672</x:v>
      </x:c>
      <x:c r="O67">
        <x:v>12000</x:v>
      </x:c>
      <x:c r="P67" t="s">
        <x:v>520</x:v>
      </x:c>
      <x:c r="Q67" t="s">
        <x:v>13</x:v>
      </x:c>
      <x:c r="R67" t="s">
        <x:v>522</x:v>
      </x:c>
      <x:c r="S67">
        <x:v>72000</x:v>
      </x:c>
      <x:c r="T67" t="s">
        <x:v>458</x:v>
      </x:c>
      <x:c r="U67">
        <x:v>238.32</x:v>
      </x:c>
      <x:c r="V67">
        <x:v>0.04</x:v>
      </x:c>
      <x:c r="W67">
        <x:v>18807</x:v>
      </x:c>
    </x:row>
    <x:row r="68" spans="1:23">
      <x:c r="A68" t="s">
        <x:v>492</x:v>
      </x:c>
      <x:c r="B68" t="s">
        <x:v>698</x:v>
      </x:c>
      <x:c r="C68" t="s">
        <x:v>513</x:v>
      </x:c>
      <x:c r="D68" t="s">
        <x:v>514</x:v>
      </x:c>
      <x:c r="E68" t="s">
        <x:v>593</x:v>
      </x:c>
      <x:c r="F68" t="s">
        <x:v>480</x:v>
      </x:c>
      <x:c r="G68" t="s">
        <x:v>480</x:v>
      </x:c>
      <x:c r="H68" t="s">
        <x:v>528</x:v>
      </x:c>
      <x:c r="I68" t="s">
        <x:v>173</x:v>
      </x:c>
      <x:c r="J68">
        <x:v>100020140</x:v>
      </x:c>
      <x:c r="K68" t="s">
        <x:v>173</x:v>
      </x:c>
      <x:c r="L68" t="s">
        <x:v>141</x:v>
      </x:c>
      <x:c r="M68" t="s">
        <x:v>571</x:v>
      </x:c>
      <x:c r="N68" t="s">
        <x:v>672</x:v>
      </x:c>
      <x:c r="O68">
        <x:v>12000</x:v>
      </x:c>
      <x:c r="P68" t="s">
        <x:v>520</x:v>
      </x:c>
      <x:c r="Q68" t="s">
        <x:v>13</x:v>
      </x:c>
      <x:c r="R68" t="s">
        <x:v>522</x:v>
      </x:c>
      <x:c r="S68">
        <x:v>48000</x:v>
      </x:c>
      <x:c r="T68" t="s">
        <x:v>458</x:v>
      </x:c>
      <x:c r="U68">
        <x:v>158.88</x:v>
      </x:c>
      <x:c r="V68">
        <x:v>0.04</x:v>
      </x:c>
      <x:c r="W68">
        <x:v>12538</x:v>
      </x:c>
    </x:row>
    <x:row r="69" spans="1:23">
      <x:c r="A69" t="s">
        <x:v>492</x:v>
      </x:c>
      <x:c r="B69" t="s">
        <x:v>698</x:v>
      </x:c>
      <x:c r="C69" t="s">
        <x:v>513</x:v>
      </x:c>
      <x:c r="D69" t="s">
        <x:v>514</x:v>
      </x:c>
      <x:c r="E69" t="s">
        <x:v>593</x:v>
      </x:c>
      <x:c r="F69" t="s">
        <x:v>480</x:v>
      </x:c>
      <x:c r="G69" t="s">
        <x:v>480</x:v>
      </x:c>
      <x:c r="H69" t="s">
        <x:v>528</x:v>
      </x:c>
      <x:c r="I69" t="s">
        <x:v>173</x:v>
      </x:c>
      <x:c r="J69">
        <x:v>100019055</x:v>
      </x:c>
      <x:c r="K69" t="s">
        <x:v>173</x:v>
      </x:c>
      <x:c r="L69" t="s">
        <x:v>141</x:v>
      </x:c>
      <x:c r="M69" t="s">
        <x:v>575</x:v>
      </x:c>
      <x:c r="N69" t="s">
        <x:v>672</x:v>
      </x:c>
      <x:c r="O69">
        <x:v>12000</x:v>
      </x:c>
      <x:c r="P69" t="s">
        <x:v>520</x:v>
      </x:c>
      <x:c r="Q69" t="s">
        <x:v>13</x:v>
      </x:c>
      <x:c r="R69" t="s">
        <x:v>522</x:v>
      </x:c>
      <x:c r="S69">
        <x:v>72000</x:v>
      </x:c>
      <x:c r="T69" t="s">
        <x:v>458</x:v>
      </x:c>
      <x:c r="U69">
        <x:v>238.32</x:v>
      </x:c>
      <x:c r="V69">
        <x:v>0.04</x:v>
      </x:c>
      <x:c r="W69">
        <x:v>18807</x:v>
      </x:c>
    </x:row>
    <x:row r="70" spans="1:23">
      <x:c r="A70" t="s">
        <x:v>492</x:v>
      </x:c>
      <x:c r="B70" t="s">
        <x:v>698</x:v>
      </x:c>
      <x:c r="C70" t="s">
        <x:v>513</x:v>
      </x:c>
      <x:c r="D70" t="s">
        <x:v>514</x:v>
      </x:c>
      <x:c r="E70" t="s">
        <x:v>593</x:v>
      </x:c>
      <x:c r="F70" t="s">
        <x:v>480</x:v>
      </x:c>
      <x:c r="G70" t="s">
        <x:v>480</x:v>
      </x:c>
      <x:c r="H70" t="s">
        <x:v>528</x:v>
      </x:c>
      <x:c r="I70" t="s">
        <x:v>173</x:v>
      </x:c>
      <x:c r="J70">
        <x:v>100019056</x:v>
      </x:c>
      <x:c r="K70" t="s">
        <x:v>173</x:v>
      </x:c>
      <x:c r="L70" t="s">
        <x:v>141</x:v>
      </x:c>
      <x:c r="M70" t="s">
        <x:v>518</x:v>
      </x:c>
      <x:c r="N70" t="s">
        <x:v>672</x:v>
      </x:c>
      <x:c r="O70">
        <x:v>12000</x:v>
      </x:c>
      <x:c r="P70" t="s">
        <x:v>520</x:v>
      </x:c>
      <x:c r="Q70" t="s">
        <x:v>13</x:v>
      </x:c>
      <x:c r="R70" t="s">
        <x:v>522</x:v>
      </x:c>
      <x:c r="S70">
        <x:v>48000</x:v>
      </x:c>
      <x:c r="T70" t="s">
        <x:v>458</x:v>
      </x:c>
      <x:c r="U70">
        <x:v>158.88</x:v>
      </x:c>
      <x:c r="V70">
        <x:v>0.04</x:v>
      </x:c>
      <x:c r="W70">
        <x:v>12538</x:v>
      </x:c>
    </x:row>
    <x:row r="71" spans="1:23">
      <x:c r="A71" t="s">
        <x:v>492</x:v>
      </x:c>
      <x:c r="B71" t="s">
        <x:v>698</x:v>
      </x:c>
      <x:c r="C71" t="s">
        <x:v>513</x:v>
      </x:c>
      <x:c r="D71" t="s">
        <x:v>514</x:v>
      </x:c>
      <x:c r="E71" t="s">
        <x:v>593</x:v>
      </x:c>
      <x:c r="F71" t="s">
        <x:v>480</x:v>
      </x:c>
      <x:c r="G71" t="s">
        <x:v>480</x:v>
      </x:c>
      <x:c r="H71" t="s">
        <x:v>516</x:v>
      </x:c>
      <x:c r="I71" t="s">
        <x:v>179</x:v>
      </x:c>
      <x:c r="J71">
        <x:v>150002980</x:v>
      </x:c>
      <x:c r="K71" t="s">
        <x:v>179</x:v>
      </x:c>
      <x:c r="L71" t="s">
        <x:v>141</x:v>
      </x:c>
      <x:c r="M71" t="s">
        <x:v>553</x:v>
      </x:c>
      <x:c r="N71" t="s">
        <x:v>692</x:v>
      </x:c>
      <x:c r="O71">
        <x:v>1500</x:v>
      </x:c>
      <x:c r="P71" t="s">
        <x:v>520</x:v>
      </x:c>
      <x:c r="Q71" t="s">
        <x:v>693</x:v>
      </x:c>
      <x:c r="R71" t="s">
        <x:v>522</x:v>
      </x:c>
      <x:c r="S71">
        <x:v>150000</x:v>
      </x:c>
      <x:c r="T71" t="s">
        <x:v>458</x:v>
      </x:c>
      <x:c r="U71">
        <x:v>513</x:v>
      </x:c>
      <x:c r="V71">
        <x:v>0.01</x:v>
      </x:c>
      <x:c r="W71">
        <x:v>13204.73</x:v>
      </x:c>
    </x:row>
    <x:row r="72" spans="1:23">
      <x:c r="A72" t="s">
        <x:v>492</x:v>
      </x:c>
      <x:c r="B72" t="s">
        <x:v>698</x:v>
      </x:c>
      <x:c r="C72" t="s">
        <x:v>513</x:v>
      </x:c>
      <x:c r="D72" t="s">
        <x:v>514</x:v>
      </x:c>
      <x:c r="E72" t="s">
        <x:v>593</x:v>
      </x:c>
      <x:c r="F72" t="s">
        <x:v>480</x:v>
      </x:c>
      <x:c r="G72" t="s">
        <x:v>480</x:v>
      </x:c>
      <x:c r="H72" t="s">
        <x:v>516</x:v>
      </x:c>
      <x:c r="I72" t="s">
        <x:v>179</x:v>
      </x:c>
      <x:c r="J72">
        <x:v>150002979</x:v>
      </x:c>
      <x:c r="K72" t="s">
        <x:v>179</x:v>
      </x:c>
      <x:c r="L72" t="s">
        <x:v>141</x:v>
      </x:c>
      <x:c r="M72" t="s">
        <x:v>558</x:v>
      </x:c>
      <x:c r="N72" t="s">
        <x:v>692</x:v>
      </x:c>
      <x:c r="O72">
        <x:v>1500</x:v>
      </x:c>
      <x:c r="P72" t="s">
        <x:v>520</x:v>
      </x:c>
      <x:c r="Q72" t="s">
        <x:v>693</x:v>
      </x:c>
      <x:c r="R72" t="s">
        <x:v>522</x:v>
      </x:c>
      <x:c r="S72">
        <x:v>150000</x:v>
      </x:c>
      <x:c r="T72" t="s">
        <x:v>458</x:v>
      </x:c>
      <x:c r="U72">
        <x:v>513</x:v>
      </x:c>
      <x:c r="V72">
        <x:v>0.01</x:v>
      </x:c>
      <x:c r="W72">
        <x:v>13204.73</x:v>
      </x:c>
    </x:row>
    <x:row r="73" spans="1:23">
      <x:c r="A73" t="s">
        <x:v>492</x:v>
      </x:c>
      <x:c r="B73" t="s">
        <x:v>698</x:v>
      </x:c>
      <x:c r="C73" t="s">
        <x:v>513</x:v>
      </x:c>
      <x:c r="D73" t="s">
        <x:v>514</x:v>
      </x:c>
      <x:c r="E73" t="s">
        <x:v>593</x:v>
      </x:c>
      <x:c r="F73" t="s">
        <x:v>480</x:v>
      </x:c>
      <x:c r="G73" t="s">
        <x:v>480</x:v>
      </x:c>
      <x:c r="H73" t="s">
        <x:v>516</x:v>
      </x:c>
      <x:c r="I73" t="s">
        <x:v>179</x:v>
      </x:c>
      <x:c r="J73">
        <x:v>150002981</x:v>
      </x:c>
      <x:c r="K73" t="s">
        <x:v>179</x:v>
      </x:c>
      <x:c r="L73" t="s">
        <x:v>141</x:v>
      </x:c>
      <x:c r="M73" t="s">
        <x:v>524</x:v>
      </x:c>
      <x:c r="N73" t="s">
        <x:v>692</x:v>
      </x:c>
      <x:c r="O73">
        <x:v>1500</x:v>
      </x:c>
      <x:c r="P73" t="s">
        <x:v>520</x:v>
      </x:c>
      <x:c r="Q73" t="s">
        <x:v>693</x:v>
      </x:c>
      <x:c r="R73" t="s">
        <x:v>522</x:v>
      </x:c>
      <x:c r="S73">
        <x:v>150000</x:v>
      </x:c>
      <x:c r="T73" t="s">
        <x:v>458</x:v>
      </x:c>
      <x:c r="U73">
        <x:v>513</x:v>
      </x:c>
      <x:c r="V73">
        <x:v>0.01</x:v>
      </x:c>
      <x:c r="W73">
        <x:v>13204.73</x:v>
      </x:c>
    </x:row>
    <x:row r="74" spans="1:23">
      <x:c r="A74" t="s">
        <x:v>492</x:v>
      </x:c>
      <x:c r="B74" t="s">
        <x:v>698</x:v>
      </x:c>
      <x:c r="C74" t="s">
        <x:v>513</x:v>
      </x:c>
      <x:c r="D74" t="s">
        <x:v>514</x:v>
      </x:c>
      <x:c r="E74" t="s">
        <x:v>593</x:v>
      </x:c>
      <x:c r="F74" t="s">
        <x:v>480</x:v>
      </x:c>
      <x:c r="G74" t="s">
        <x:v>480</x:v>
      </x:c>
      <x:c r="H74" t="s">
        <x:v>516</x:v>
      </x:c>
      <x:c r="I74" t="s">
        <x:v>179</x:v>
      </x:c>
      <x:c r="J74">
        <x:v>150002970</x:v>
      </x:c>
      <x:c r="K74" t="s">
        <x:v>179</x:v>
      </x:c>
      <x:c r="L74" t="s">
        <x:v>141</x:v>
      </x:c>
      <x:c r="M74" t="s">
        <x:v>550</x:v>
      </x:c>
      <x:c r="N74" t="s">
        <x:v>692</x:v>
      </x:c>
      <x:c r="O74">
        <x:v>1500</x:v>
      </x:c>
      <x:c r="P74" t="s">
        <x:v>520</x:v>
      </x:c>
      <x:c r="Q74" t="s">
        <x:v>693</x:v>
      </x:c>
      <x:c r="R74" t="s">
        <x:v>522</x:v>
      </x:c>
      <x:c r="S74">
        <x:v>150000</x:v>
      </x:c>
      <x:c r="T74" t="s">
        <x:v>458</x:v>
      </x:c>
      <x:c r="U74">
        <x:v>513</x:v>
      </x:c>
      <x:c r="V74">
        <x:v>0.01</x:v>
      </x:c>
      <x:c r="W74">
        <x:v>13204.73</x:v>
      </x:c>
    </x:row>
    <x:row r="75" spans="1:23">
      <x:c r="A75" t="s">
        <x:v>492</x:v>
      </x:c>
      <x:c r="B75" t="s">
        <x:v>698</x:v>
      </x:c>
      <x:c r="C75" t="s">
        <x:v>513</x:v>
      </x:c>
      <x:c r="D75" t="s">
        <x:v>514</x:v>
      </x:c>
      <x:c r="E75" t="s">
        <x:v>593</x:v>
      </x:c>
      <x:c r="F75" t="s">
        <x:v>480</x:v>
      </x:c>
      <x:c r="G75" t="s">
        <x:v>480</x:v>
      </x:c>
      <x:c r="H75" t="s">
        <x:v>516</x:v>
      </x:c>
      <x:c r="I75" t="s">
        <x:v>179</x:v>
      </x:c>
      <x:c r="J75">
        <x:v>150002975</x:v>
      </x:c>
      <x:c r="K75" t="s">
        <x:v>179</x:v>
      </x:c>
      <x:c r="L75" t="s">
        <x:v>141</x:v>
      </x:c>
      <x:c r="M75" t="s">
        <x:v>572</x:v>
      </x:c>
      <x:c r="N75" t="s">
        <x:v>692</x:v>
      </x:c>
      <x:c r="O75">
        <x:v>1500</x:v>
      </x:c>
      <x:c r="P75" t="s">
        <x:v>520</x:v>
      </x:c>
      <x:c r="Q75" t="s">
        <x:v>693</x:v>
      </x:c>
      <x:c r="R75" t="s">
        <x:v>522</x:v>
      </x:c>
      <x:c r="S75">
        <x:v>150000</x:v>
      </x:c>
      <x:c r="T75" t="s">
        <x:v>458</x:v>
      </x:c>
      <x:c r="U75">
        <x:v>513</x:v>
      </x:c>
      <x:c r="V75">
        <x:v>0.01</x:v>
      </x:c>
      <x:c r="W75">
        <x:v>13204.73</x:v>
      </x:c>
    </x:row>
    <x:row r="76" spans="1:23">
      <x:c r="A76" t="s">
        <x:v>492</x:v>
      </x:c>
      <x:c r="B76" t="s">
        <x:v>698</x:v>
      </x:c>
      <x:c r="C76" t="s">
        <x:v>513</x:v>
      </x:c>
      <x:c r="D76" t="s">
        <x:v>514</x:v>
      </x:c>
      <x:c r="E76" t="s">
        <x:v>593</x:v>
      </x:c>
      <x:c r="F76" t="s">
        <x:v>480</x:v>
      </x:c>
      <x:c r="G76" t="s">
        <x:v>480</x:v>
      </x:c>
      <x:c r="H76" t="s">
        <x:v>516</x:v>
      </x:c>
      <x:c r="I76" t="s">
        <x:v>179</x:v>
      </x:c>
      <x:c r="J76">
        <x:v>150002974</x:v>
      </x:c>
      <x:c r="K76" t="s">
        <x:v>179</x:v>
      </x:c>
      <x:c r="L76" t="s">
        <x:v>141</x:v>
      </x:c>
      <x:c r="M76" t="s">
        <x:v>563</x:v>
      </x:c>
      <x:c r="N76" t="s">
        <x:v>692</x:v>
      </x:c>
      <x:c r="O76">
        <x:v>1500</x:v>
      </x:c>
      <x:c r="P76" t="s">
        <x:v>520</x:v>
      </x:c>
      <x:c r="Q76" t="s">
        <x:v>693</x:v>
      </x:c>
      <x:c r="R76" t="s">
        <x:v>522</x:v>
      </x:c>
      <x:c r="S76">
        <x:v>150000</x:v>
      </x:c>
      <x:c r="T76" t="s">
        <x:v>458</x:v>
      </x:c>
      <x:c r="U76">
        <x:v>513</x:v>
      </x:c>
      <x:c r="V76">
        <x:v>0.01</x:v>
      </x:c>
      <x:c r="W76">
        <x:v>13204.73</x:v>
      </x:c>
    </x:row>
    <x:row r="77" spans="1:23">
      <x:c r="A77" t="s">
        <x:v>492</x:v>
      </x:c>
      <x:c r="B77" t="s">
        <x:v>698</x:v>
      </x:c>
      <x:c r="C77" t="s">
        <x:v>513</x:v>
      </x:c>
      <x:c r="D77" t="s">
        <x:v>514</x:v>
      </x:c>
      <x:c r="E77" t="s">
        <x:v>593</x:v>
      </x:c>
      <x:c r="F77" t="s">
        <x:v>480</x:v>
      </x:c>
      <x:c r="G77" t="s">
        <x:v>480</x:v>
      </x:c>
      <x:c r="H77" t="s">
        <x:v>516</x:v>
      </x:c>
      <x:c r="I77" t="s">
        <x:v>179</x:v>
      </x:c>
      <x:c r="J77">
        <x:v>150002976</x:v>
      </x:c>
      <x:c r="K77" t="s">
        <x:v>179</x:v>
      </x:c>
      <x:c r="L77" t="s">
        <x:v>141</x:v>
      </x:c>
      <x:c r="M77" t="s">
        <x:v>537</x:v>
      </x:c>
      <x:c r="N77" t="s">
        <x:v>692</x:v>
      </x:c>
      <x:c r="O77">
        <x:v>1500</x:v>
      </x:c>
      <x:c r="P77" t="s">
        <x:v>520</x:v>
      </x:c>
      <x:c r="Q77" t="s">
        <x:v>693</x:v>
      </x:c>
      <x:c r="R77" t="s">
        <x:v>522</x:v>
      </x:c>
      <x:c r="S77">
        <x:v>150000</x:v>
      </x:c>
      <x:c r="T77" t="s">
        <x:v>458</x:v>
      </x:c>
      <x:c r="U77">
        <x:v>513</x:v>
      </x:c>
      <x:c r="V77">
        <x:v>0.01</x:v>
      </x:c>
      <x:c r="W77">
        <x:v>13204.73</x:v>
      </x:c>
    </x:row>
    <x:row r="78" spans="1:23">
      <x:c r="A78" t="s">
        <x:v>492</x:v>
      </x:c>
      <x:c r="B78" t="s">
        <x:v>698</x:v>
      </x:c>
      <x:c r="C78" t="s">
        <x:v>513</x:v>
      </x:c>
      <x:c r="D78" t="s">
        <x:v>514</x:v>
      </x:c>
      <x:c r="E78" t="s">
        <x:v>593</x:v>
      </x:c>
      <x:c r="F78" t="s">
        <x:v>480</x:v>
      </x:c>
      <x:c r="G78" t="s">
        <x:v>480</x:v>
      </x:c>
      <x:c r="H78" t="s">
        <x:v>516</x:v>
      </x:c>
      <x:c r="I78" t="s">
        <x:v>179</x:v>
      </x:c>
      <x:c r="J78">
        <x:v>150002971</x:v>
      </x:c>
      <x:c r="K78" t="s">
        <x:v>179</x:v>
      </x:c>
      <x:c r="L78" t="s">
        <x:v>141</x:v>
      </x:c>
      <x:c r="M78" t="s">
        <x:v>545</x:v>
      </x:c>
      <x:c r="N78" t="s">
        <x:v>692</x:v>
      </x:c>
      <x:c r="O78">
        <x:v>1500</x:v>
      </x:c>
      <x:c r="P78" t="s">
        <x:v>520</x:v>
      </x:c>
      <x:c r="Q78" t="s">
        <x:v>693</x:v>
      </x:c>
      <x:c r="R78" t="s">
        <x:v>522</x:v>
      </x:c>
      <x:c r="S78">
        <x:v>150000</x:v>
      </x:c>
      <x:c r="T78" t="s">
        <x:v>458</x:v>
      </x:c>
      <x:c r="U78">
        <x:v>513</x:v>
      </x:c>
      <x:c r="V78">
        <x:v>0.01</x:v>
      </x:c>
      <x:c r="W78">
        <x:v>13204.73</x:v>
      </x:c>
    </x:row>
    <x:row r="79" spans="1:23">
      <x:c r="A79" t="s">
        <x:v>492</x:v>
      </x:c>
      <x:c r="B79" t="s">
        <x:v>698</x:v>
      </x:c>
      <x:c r="C79" t="s">
        <x:v>513</x:v>
      </x:c>
      <x:c r="D79" t="s">
        <x:v>514</x:v>
      </x:c>
      <x:c r="E79" t="s">
        <x:v>593</x:v>
      </x:c>
      <x:c r="F79" t="s">
        <x:v>480</x:v>
      </x:c>
      <x:c r="G79" t="s">
        <x:v>480</x:v>
      </x:c>
      <x:c r="H79" t="s">
        <x:v>516</x:v>
      </x:c>
      <x:c r="I79" t="s">
        <x:v>179</x:v>
      </x:c>
      <x:c r="J79">
        <x:v>150002973</x:v>
      </x:c>
      <x:c r="K79" t="s">
        <x:v>179</x:v>
      </x:c>
      <x:c r="L79" t="s">
        <x:v>141</x:v>
      </x:c>
      <x:c r="M79" t="s">
        <x:v>560</x:v>
      </x:c>
      <x:c r="N79" t="s">
        <x:v>692</x:v>
      </x:c>
      <x:c r="O79">
        <x:v>1500</x:v>
      </x:c>
      <x:c r="P79" t="s">
        <x:v>520</x:v>
      </x:c>
      <x:c r="Q79" t="s">
        <x:v>693</x:v>
      </x:c>
      <x:c r="R79" t="s">
        <x:v>522</x:v>
      </x:c>
      <x:c r="S79">
        <x:v>150000</x:v>
      </x:c>
      <x:c r="T79" t="s">
        <x:v>458</x:v>
      </x:c>
      <x:c r="U79">
        <x:v>513</x:v>
      </x:c>
      <x:c r="V79">
        <x:v>0.01</x:v>
      </x:c>
      <x:c r="W79">
        <x:v>13204.73</x:v>
      </x:c>
    </x:row>
    <x:row r="80" spans="1:23">
      <x:c r="A80" t="s">
        <x:v>492</x:v>
      </x:c>
      <x:c r="B80" t="s">
        <x:v>698</x:v>
      </x:c>
      <x:c r="C80" t="s">
        <x:v>513</x:v>
      </x:c>
      <x:c r="D80" t="s">
        <x:v>514</x:v>
      </x:c>
      <x:c r="E80" t="s">
        <x:v>593</x:v>
      </x:c>
      <x:c r="F80" t="s">
        <x:v>480</x:v>
      </x:c>
      <x:c r="G80" t="s">
        <x:v>480</x:v>
      </x:c>
      <x:c r="H80" t="s">
        <x:v>516</x:v>
      </x:c>
      <x:c r="I80" t="s">
        <x:v>179</x:v>
      </x:c>
      <x:c r="J80">
        <x:v>150002968</x:v>
      </x:c>
      <x:c r="K80" t="s">
        <x:v>179</x:v>
      </x:c>
      <x:c r="L80" t="s">
        <x:v>141</x:v>
      </x:c>
      <x:c r="M80" t="s">
        <x:v>575</x:v>
      </x:c>
      <x:c r="N80" t="s">
        <x:v>692</x:v>
      </x:c>
      <x:c r="O80">
        <x:v>1500</x:v>
      </x:c>
      <x:c r="P80" t="s">
        <x:v>520</x:v>
      </x:c>
      <x:c r="Q80" t="s">
        <x:v>693</x:v>
      </x:c>
      <x:c r="R80" t="s">
        <x:v>522</x:v>
      </x:c>
      <x:c r="S80">
        <x:v>150000</x:v>
      </x:c>
      <x:c r="T80" t="s">
        <x:v>458</x:v>
      </x:c>
      <x:c r="U80">
        <x:v>513</x:v>
      </x:c>
      <x:c r="V80">
        <x:v>0.01</x:v>
      </x:c>
      <x:c r="W80">
        <x:v>13204.73</x:v>
      </x:c>
    </x:row>
    <x:row r="81" spans="1:23">
      <x:c r="A81" t="s">
        <x:v>492</x:v>
      </x:c>
      <x:c r="B81" t="s">
        <x:v>698</x:v>
      </x:c>
      <x:c r="C81" t="s">
        <x:v>513</x:v>
      </x:c>
      <x:c r="D81" t="s">
        <x:v>514</x:v>
      </x:c>
      <x:c r="E81" t="s">
        <x:v>593</x:v>
      </x:c>
      <x:c r="F81" t="s">
        <x:v>480</x:v>
      </x:c>
      <x:c r="G81" t="s">
        <x:v>480</x:v>
      </x:c>
      <x:c r="H81" t="s">
        <x:v>528</x:v>
      </x:c>
      <x:c r="I81" t="s">
        <x:v>187</x:v>
      </x:c>
      <x:c r="J81">
        <x:v>140002376</x:v>
      </x:c>
      <x:c r="K81" t="s">
        <x:v>187</x:v>
      </x:c>
      <x:c r="L81" t="s">
        <x:v>188</x:v>
      </x:c>
      <x:c r="M81" t="s">
        <x:v>524</x:v>
      </x:c>
      <x:c r="N81" t="s">
        <x:v>594</x:v>
      </x:c>
      <x:c r="O81">
        <x:v>3000</x:v>
      </x:c>
      <x:c r="P81" t="s">
        <x:v>520</x:v>
      </x:c>
      <x:c r="Q81" t="s">
        <x:v>595</x:v>
      </x:c>
      <x:c r="R81" t="s">
        <x:v>522</x:v>
      </x:c>
      <x:c r="S81">
        <x:v>123000</x:v>
      </x:c>
      <x:c r="T81" t="s">
        <x:v>458</x:v>
      </x:c>
      <x:c r="U81">
        <x:v>275.52</x:v>
      </x:c>
      <x:c r="V81">
        <x:v>0.01</x:v>
      </x:c>
      <x:c r="W81">
        <x:v>6567.73</x:v>
      </x:c>
    </x:row>
    <x:row r="82" spans="1:23">
      <x:c r="A82" t="s">
        <x:v>492</x:v>
      </x:c>
      <x:c r="B82" t="s">
        <x:v>698</x:v>
      </x:c>
      <x:c r="C82" t="s">
        <x:v>513</x:v>
      </x:c>
      <x:c r="D82" t="s">
        <x:v>514</x:v>
      </x:c>
      <x:c r="E82" t="s">
        <x:v>593</x:v>
      </x:c>
      <x:c r="F82" t="s">
        <x:v>480</x:v>
      </x:c>
      <x:c r="G82" t="s">
        <x:v>480</x:v>
      </x:c>
      <x:c r="H82" t="s">
        <x:v>528</x:v>
      </x:c>
      <x:c r="I82" t="s">
        <x:v>187</x:v>
      </x:c>
      <x:c r="J82">
        <x:v>140002369</x:v>
      </x:c>
      <x:c r="K82" t="s">
        <x:v>187</x:v>
      </x:c>
      <x:c r="L82" t="s">
        <x:v>188</x:v>
      </x:c>
      <x:c r="M82" t="s">
        <x:v>560</x:v>
      </x:c>
      <x:c r="N82" t="s">
        <x:v>594</x:v>
      </x:c>
      <x:c r="O82">
        <x:v>3000</x:v>
      </x:c>
      <x:c r="P82" t="s">
        <x:v>520</x:v>
      </x:c>
      <x:c r="Q82" t="s">
        <x:v>595</x:v>
      </x:c>
      <x:c r="R82" t="s">
        <x:v>522</x:v>
      </x:c>
      <x:c r="S82">
        <x:v>300000</x:v>
      </x:c>
      <x:c r="T82" t="s">
        <x:v>458</x:v>
      </x:c>
      <x:c r="U82">
        <x:v>672</x:v>
      </x:c>
      <x:c r="V82">
        <x:v>0.01</x:v>
      </x:c>
      <x:c r="W82">
        <x:v>16018.85</x:v>
      </x:c>
    </x:row>
    <x:row r="83" spans="1:23">
      <x:c r="A83" t="s">
        <x:v>492</x:v>
      </x:c>
      <x:c r="B83" t="s">
        <x:v>698</x:v>
      </x:c>
      <x:c r="C83" t="s">
        <x:v>513</x:v>
      </x:c>
      <x:c r="D83" t="s">
        <x:v>514</x:v>
      </x:c>
      <x:c r="E83" t="s">
        <x:v>593</x:v>
      </x:c>
      <x:c r="F83" t="s">
        <x:v>480</x:v>
      </x:c>
      <x:c r="G83" t="s">
        <x:v>480</x:v>
      </x:c>
      <x:c r="H83" t="s">
        <x:v>528</x:v>
      </x:c>
      <x:c r="I83" t="s">
        <x:v>187</x:v>
      </x:c>
      <x:c r="J83">
        <x:v>140002372</x:v>
      </x:c>
      <x:c r="K83" t="s">
        <x:v>187</x:v>
      </x:c>
      <x:c r="L83" t="s">
        <x:v>188</x:v>
      </x:c>
      <x:c r="M83" t="s">
        <x:v>537</x:v>
      </x:c>
      <x:c r="N83" t="s">
        <x:v>594</x:v>
      </x:c>
      <x:c r="O83">
        <x:v>3000</x:v>
      </x:c>
      <x:c r="P83" t="s">
        <x:v>520</x:v>
      </x:c>
      <x:c r="Q83" t="s">
        <x:v>595</x:v>
      </x:c>
      <x:c r="R83" t="s">
        <x:v>522</x:v>
      </x:c>
      <x:c r="S83">
        <x:v>300000</x:v>
      </x:c>
      <x:c r="T83" t="s">
        <x:v>458</x:v>
      </x:c>
      <x:c r="U83">
        <x:v>672</x:v>
      </x:c>
      <x:c r="V83">
        <x:v>0.01</x:v>
      </x:c>
      <x:c r="W83">
        <x:v>16018.85</x:v>
      </x:c>
    </x:row>
    <x:row r="84" spans="1:23">
      <x:c r="A84" t="s">
        <x:v>492</x:v>
      </x:c>
      <x:c r="B84" t="s">
        <x:v>698</x:v>
      </x:c>
      <x:c r="C84" t="s">
        <x:v>513</x:v>
      </x:c>
      <x:c r="D84" t="s">
        <x:v>514</x:v>
      </x:c>
      <x:c r="E84" t="s">
        <x:v>593</x:v>
      </x:c>
      <x:c r="F84" t="s">
        <x:v>480</x:v>
      </x:c>
      <x:c r="G84" t="s">
        <x:v>480</x:v>
      </x:c>
      <x:c r="H84" t="s">
        <x:v>528</x:v>
      </x:c>
      <x:c r="I84" t="s">
        <x:v>187</x:v>
      </x:c>
      <x:c r="J84">
        <x:v>140002365</x:v>
      </x:c>
      <x:c r="K84" t="s">
        <x:v>187</x:v>
      </x:c>
      <x:c r="L84" t="s">
        <x:v>188</x:v>
      </x:c>
      <x:c r="M84" t="s">
        <x:v>575</x:v>
      </x:c>
      <x:c r="N84" t="s">
        <x:v>594</x:v>
      </x:c>
      <x:c r="O84">
        <x:v>3000</x:v>
      </x:c>
      <x:c r="P84" t="s">
        <x:v>520</x:v>
      </x:c>
      <x:c r="Q84" t="s">
        <x:v>595</x:v>
      </x:c>
      <x:c r="R84" t="s">
        <x:v>522</x:v>
      </x:c>
      <x:c r="S84">
        <x:v>300000</x:v>
      </x:c>
      <x:c r="T84" t="s">
        <x:v>458</x:v>
      </x:c>
      <x:c r="U84">
        <x:v>672</x:v>
      </x:c>
      <x:c r="V84">
        <x:v>0.01</x:v>
      </x:c>
      <x:c r="W84">
        <x:v>16018.85</x:v>
      </x:c>
    </x:row>
    <x:row r="85" spans="1:23">
      <x:c r="A85" t="s">
        <x:v>492</x:v>
      </x:c>
      <x:c r="B85" t="s">
        <x:v>698</x:v>
      </x:c>
      <x:c r="C85" t="s">
        <x:v>513</x:v>
      </x:c>
      <x:c r="D85" t="s">
        <x:v>514</x:v>
      </x:c>
      <x:c r="E85" t="s">
        <x:v>593</x:v>
      </x:c>
      <x:c r="F85" t="s">
        <x:v>480</x:v>
      </x:c>
      <x:c r="G85" t="s">
        <x:v>480</x:v>
      </x:c>
      <x:c r="H85" t="s">
        <x:v>528</x:v>
      </x:c>
      <x:c r="I85" t="s">
        <x:v>187</x:v>
      </x:c>
      <x:c r="J85">
        <x:v>140002367</x:v>
      </x:c>
      <x:c r="K85" t="s">
        <x:v>187</x:v>
      </x:c>
      <x:c r="L85" t="s">
        <x:v>188</x:v>
      </x:c>
      <x:c r="M85" t="s">
        <x:v>550</x:v>
      </x:c>
      <x:c r="N85" t="s">
        <x:v>594</x:v>
      </x:c>
      <x:c r="O85">
        <x:v>3000</x:v>
      </x:c>
      <x:c r="P85" t="s">
        <x:v>520</x:v>
      </x:c>
      <x:c r="Q85" t="s">
        <x:v>595</x:v>
      </x:c>
      <x:c r="R85" t="s">
        <x:v>522</x:v>
      </x:c>
      <x:c r="S85">
        <x:v>300000</x:v>
      </x:c>
      <x:c r="T85" t="s">
        <x:v>458</x:v>
      </x:c>
      <x:c r="U85">
        <x:v>672</x:v>
      </x:c>
      <x:c r="V85">
        <x:v>0.01</x:v>
      </x:c>
      <x:c r="W85">
        <x:v>16018.85</x:v>
      </x:c>
    </x:row>
    <x:row r="86" spans="1:23">
      <x:c r="A86" t="s">
        <x:v>492</x:v>
      </x:c>
      <x:c r="B86" t="s">
        <x:v>698</x:v>
      </x:c>
      <x:c r="C86" t="s">
        <x:v>513</x:v>
      </x:c>
      <x:c r="D86" t="s">
        <x:v>514</x:v>
      </x:c>
      <x:c r="E86" t="s">
        <x:v>593</x:v>
      </x:c>
      <x:c r="F86" t="s">
        <x:v>480</x:v>
      </x:c>
      <x:c r="G86" t="s">
        <x:v>480</x:v>
      </x:c>
      <x:c r="H86" t="s">
        <x:v>528</x:v>
      </x:c>
      <x:c r="I86" t="s">
        <x:v>187</x:v>
      </x:c>
      <x:c r="J86">
        <x:v>140002378</x:v>
      </x:c>
      <x:c r="K86" t="s">
        <x:v>187</x:v>
      </x:c>
      <x:c r="L86" t="s">
        <x:v>188</x:v>
      </x:c>
      <x:c r="M86" t="s">
        <x:v>525</x:v>
      </x:c>
      <x:c r="N86" t="s">
        <x:v>594</x:v>
      </x:c>
      <x:c r="O86">
        <x:v>3000</x:v>
      </x:c>
      <x:c r="P86" t="s">
        <x:v>520</x:v>
      </x:c>
      <x:c r="Q86" t="s">
        <x:v>595</x:v>
      </x:c>
      <x:c r="R86" t="s">
        <x:v>522</x:v>
      </x:c>
      <x:c r="S86">
        <x:v>237000</x:v>
      </x:c>
      <x:c r="T86" t="s">
        <x:v>458</x:v>
      </x:c>
      <x:c r="U86">
        <x:v>530.88</x:v>
      </x:c>
      <x:c r="V86">
        <x:v>0.01</x:v>
      </x:c>
      <x:c r="W86">
        <x:v>12654.89</x:v>
      </x:c>
    </x:row>
    <x:row r="87" spans="1:23">
      <x:c r="A87" t="s">
        <x:v>492</x:v>
      </x:c>
      <x:c r="B87" t="s">
        <x:v>698</x:v>
      </x:c>
      <x:c r="C87" t="s">
        <x:v>513</x:v>
      </x:c>
      <x:c r="D87" t="s">
        <x:v>514</x:v>
      </x:c>
      <x:c r="E87" t="s">
        <x:v>593</x:v>
      </x:c>
      <x:c r="F87" t="s">
        <x:v>480</x:v>
      </x:c>
      <x:c r="G87" t="s">
        <x:v>480</x:v>
      </x:c>
      <x:c r="H87" t="s">
        <x:v>528</x:v>
      </x:c>
      <x:c r="I87" t="s">
        <x:v>187</x:v>
      </x:c>
      <x:c r="J87">
        <x:v>140002361</x:v>
      </x:c>
      <x:c r="K87" t="s">
        <x:v>187</x:v>
      </x:c>
      <x:c r="L87" t="s">
        <x:v>188</x:v>
      </x:c>
      <x:c r="M87" t="s">
        <x:v>533</x:v>
      </x:c>
      <x:c r="N87" t="s">
        <x:v>594</x:v>
      </x:c>
      <x:c r="O87">
        <x:v>3000</x:v>
      </x:c>
      <x:c r="P87" t="s">
        <x:v>520</x:v>
      </x:c>
      <x:c r="Q87" t="s">
        <x:v>595</x:v>
      </x:c>
      <x:c r="R87" t="s">
        <x:v>522</x:v>
      </x:c>
      <x:c r="S87">
        <x:v>240000</x:v>
      </x:c>
      <x:c r="T87" t="s">
        <x:v>458</x:v>
      </x:c>
      <x:c r="U87">
        <x:v>537.6</x:v>
      </x:c>
      <x:c r="V87">
        <x:v>0.01</x:v>
      </x:c>
      <x:c r="W87">
        <x:v>12815.08</x:v>
      </x:c>
    </x:row>
    <x:row r="88" spans="1:23">
      <x:c r="A88" t="s">
        <x:v>492</x:v>
      </x:c>
      <x:c r="B88" t="s">
        <x:v>698</x:v>
      </x:c>
      <x:c r="C88" t="s">
        <x:v>513</x:v>
      </x:c>
      <x:c r="D88" t="s">
        <x:v>514</x:v>
      </x:c>
      <x:c r="E88" t="s">
        <x:v>593</x:v>
      </x:c>
      <x:c r="F88" t="s">
        <x:v>480</x:v>
      </x:c>
      <x:c r="G88" t="s">
        <x:v>480</x:v>
      </x:c>
      <x:c r="H88" t="s">
        <x:v>528</x:v>
      </x:c>
      <x:c r="I88" t="s">
        <x:v>187</x:v>
      </x:c>
      <x:c r="J88">
        <x:v>140002374</x:v>
      </x:c>
      <x:c r="K88" t="s">
        <x:v>187</x:v>
      </x:c>
      <x:c r="L88" t="s">
        <x:v>188</x:v>
      </x:c>
      <x:c r="M88" t="s">
        <x:v>569</x:v>
      </x:c>
      <x:c r="N88" t="s">
        <x:v>594</x:v>
      </x:c>
      <x:c r="O88">
        <x:v>3000</x:v>
      </x:c>
      <x:c r="P88" t="s">
        <x:v>520</x:v>
      </x:c>
      <x:c r="Q88" t="s">
        <x:v>595</x:v>
      </x:c>
      <x:c r="R88" t="s">
        <x:v>522</x:v>
      </x:c>
      <x:c r="S88">
        <x:v>300000</x:v>
      </x:c>
      <x:c r="T88" t="s">
        <x:v>458</x:v>
      </x:c>
      <x:c r="U88">
        <x:v>672</x:v>
      </x:c>
      <x:c r="V88">
        <x:v>0.01</x:v>
      </x:c>
      <x:c r="W88">
        <x:v>16018.85</x:v>
      </x:c>
    </x:row>
    <x:row r="89" spans="1:23">
      <x:c r="A89" t="s">
        <x:v>492</x:v>
      </x:c>
      <x:c r="B89" t="s">
        <x:v>698</x:v>
      </x:c>
      <x:c r="C89" t="s">
        <x:v>513</x:v>
      </x:c>
      <x:c r="D89" t="s">
        <x:v>514</x:v>
      </x:c>
      <x:c r="E89" t="s">
        <x:v>593</x:v>
      </x:c>
      <x:c r="F89" t="s">
        <x:v>480</x:v>
      </x:c>
      <x:c r="G89" t="s">
        <x:v>480</x:v>
      </x:c>
      <x:c r="H89" t="s">
        <x:v>528</x:v>
      </x:c>
      <x:c r="I89" t="s">
        <x:v>187</x:v>
      </x:c>
      <x:c r="J89">
        <x:v>140002381</x:v>
      </x:c>
      <x:c r="K89" t="s">
        <x:v>187</x:v>
      </x:c>
      <x:c r="L89" t="s">
        <x:v>188</x:v>
      </x:c>
      <x:c r="M89" t="s">
        <x:v>526</x:v>
      </x:c>
      <x:c r="N89" t="s">
        <x:v>594</x:v>
      </x:c>
      <x:c r="O89">
        <x:v>3000</x:v>
      </x:c>
      <x:c r="P89" t="s">
        <x:v>520</x:v>
      </x:c>
      <x:c r="Q89" t="s">
        <x:v>595</x:v>
      </x:c>
      <x:c r="R89" t="s">
        <x:v>522</x:v>
      </x:c>
      <x:c r="S89">
        <x:v>600000</x:v>
      </x:c>
      <x:c r="T89" t="s">
        <x:v>458</x:v>
      </x:c>
      <x:c r="U89">
        <x:v>1344</x:v>
      </x:c>
      <x:c r="V89">
        <x:v>0.01</x:v>
      </x:c>
      <x:c r="W89">
        <x:v>32037.71</x:v>
      </x:c>
    </x:row>
    <x:row r="90" spans="1:23">
      <x:c r="A90" t="s">
        <x:v>492</x:v>
      </x:c>
      <x:c r="B90" t="s">
        <x:v>698</x:v>
      </x:c>
      <x:c r="C90" t="s">
        <x:v>513</x:v>
      </x:c>
      <x:c r="D90" t="s">
        <x:v>514</x:v>
      </x:c>
      <x:c r="E90" t="s">
        <x:v>593</x:v>
      </x:c>
      <x:c r="F90" t="s">
        <x:v>480</x:v>
      </x:c>
      <x:c r="G90" t="s">
        <x:v>480</x:v>
      </x:c>
      <x:c r="H90" t="s">
        <x:v>528</x:v>
      </x:c>
      <x:c r="I90" t="s">
        <x:v>187</x:v>
      </x:c>
      <x:c r="J90">
        <x:v>140002363</x:v>
      </x:c>
      <x:c r="K90" t="s">
        <x:v>187</x:v>
      </x:c>
      <x:c r="L90" t="s">
        <x:v>188</x:v>
      </x:c>
      <x:c r="M90" t="s">
        <x:v>518</x:v>
      </x:c>
      <x:c r="N90" t="s">
        <x:v>594</x:v>
      </x:c>
      <x:c r="O90">
        <x:v>3000</x:v>
      </x:c>
      <x:c r="P90" t="s">
        <x:v>520</x:v>
      </x:c>
      <x:c r="Q90" t="s">
        <x:v>595</x:v>
      </x:c>
      <x:c r="R90" t="s">
        <x:v>522</x:v>
      </x:c>
      <x:c r="S90">
        <x:v>300000</x:v>
      </x:c>
      <x:c r="T90" t="s">
        <x:v>458</x:v>
      </x:c>
      <x:c r="U90">
        <x:v>672</x:v>
      </x:c>
      <x:c r="V90">
        <x:v>0.01</x:v>
      </x:c>
      <x:c r="W90">
        <x:v>16018.85</x:v>
      </x:c>
    </x:row>
    <x:row r="91" spans="1:23">
      <x:c r="A91" t="s">
        <x:v>492</x:v>
      </x:c>
      <x:c r="B91" t="s">
        <x:v>698</x:v>
      </x:c>
      <x:c r="C91" t="s">
        <x:v>513</x:v>
      </x:c>
      <x:c r="D91" t="s">
        <x:v>514</x:v>
      </x:c>
      <x:c r="E91" t="s">
        <x:v>593</x:v>
      </x:c>
      <x:c r="F91" t="s">
        <x:v>480</x:v>
      </x:c>
      <x:c r="G91" t="s">
        <x:v>480</x:v>
      </x:c>
      <x:c r="H91" t="s">
        <x:v>528</x:v>
      </x:c>
      <x:c r="I91" t="s">
        <x:v>187</x:v>
      </x:c>
      <x:c r="J91">
        <x:v>140002376</x:v>
      </x:c>
      <x:c r="K91" t="s">
        <x:v>187</x:v>
      </x:c>
      <x:c r="L91" t="s">
        <x:v>188</x:v>
      </x:c>
      <x:c r="M91" t="s">
        <x:v>524</x:v>
      </x:c>
      <x:c r="N91" t="s">
        <x:v>594</x:v>
      </x:c>
      <x:c r="O91">
        <x:v>3000</x:v>
      </x:c>
      <x:c r="P91" t="s">
        <x:v>520</x:v>
      </x:c>
      <x:c r="Q91" t="s">
        <x:v>595</x:v>
      </x:c>
      <x:c r="R91" t="s">
        <x:v>522</x:v>
      </x:c>
      <x:c r="S91">
        <x:v>600000</x:v>
      </x:c>
      <x:c r="T91" t="s">
        <x:v>458</x:v>
      </x:c>
      <x:c r="U91">
        <x:v>1344</x:v>
      </x:c>
      <x:c r="V91">
        <x:v>0.01</x:v>
      </x:c>
      <x:c r="W91">
        <x:v>32037.71</x:v>
      </x:c>
    </x:row>
    <x:row r="92" spans="1:23">
      <x:c r="A92" t="s">
        <x:v>492</x:v>
      </x:c>
      <x:c r="B92" t="s">
        <x:v>698</x:v>
      </x:c>
      <x:c r="C92" t="s">
        <x:v>513</x:v>
      </x:c>
      <x:c r="D92" t="s">
        <x:v>514</x:v>
      </x:c>
      <x:c r="E92" t="s">
        <x:v>593</x:v>
      </x:c>
      <x:c r="F92" t="s">
        <x:v>480</x:v>
      </x:c>
      <x:c r="G92" t="s">
        <x:v>480</x:v>
      </x:c>
      <x:c r="H92" t="s">
        <x:v>528</x:v>
      </x:c>
      <x:c r="I92" t="s">
        <x:v>187</x:v>
      </x:c>
      <x:c r="J92">
        <x:v>140002372</x:v>
      </x:c>
      <x:c r="K92" t="s">
        <x:v>187</x:v>
      </x:c>
      <x:c r="L92" t="s">
        <x:v>188</x:v>
      </x:c>
      <x:c r="M92" t="s">
        <x:v>537</x:v>
      </x:c>
      <x:c r="N92" t="s">
        <x:v>594</x:v>
      </x:c>
      <x:c r="O92">
        <x:v>3000</x:v>
      </x:c>
      <x:c r="P92" t="s">
        <x:v>520</x:v>
      </x:c>
      <x:c r="Q92" t="s">
        <x:v>595</x:v>
      </x:c>
      <x:c r="R92" t="s">
        <x:v>522</x:v>
      </x:c>
      <x:c r="S92">
        <x:v>300000</x:v>
      </x:c>
      <x:c r="T92" t="s">
        <x:v>458</x:v>
      </x:c>
      <x:c r="U92">
        <x:v>672</x:v>
      </x:c>
      <x:c r="V92">
        <x:v>0.01</x:v>
      </x:c>
      <x:c r="W92">
        <x:v>16018.85</x:v>
      </x:c>
    </x:row>
    <x:row r="93" spans="1:23">
      <x:c r="A93" t="s">
        <x:v>492</x:v>
      </x:c>
      <x:c r="B93" t="s">
        <x:v>698</x:v>
      </x:c>
      <x:c r="C93" t="s">
        <x:v>513</x:v>
      </x:c>
      <x:c r="D93" t="s">
        <x:v>514</x:v>
      </x:c>
      <x:c r="E93" t="s">
        <x:v>593</x:v>
      </x:c>
      <x:c r="F93" t="s">
        <x:v>480</x:v>
      </x:c>
      <x:c r="G93" t="s">
        <x:v>480</x:v>
      </x:c>
      <x:c r="H93" t="s">
        <x:v>528</x:v>
      </x:c>
      <x:c r="I93" t="s">
        <x:v>187</x:v>
      </x:c>
      <x:c r="J93">
        <x:v>140002369</x:v>
      </x:c>
      <x:c r="K93" t="s">
        <x:v>187</x:v>
      </x:c>
      <x:c r="L93" t="s">
        <x:v>188</x:v>
      </x:c>
      <x:c r="M93" t="s">
        <x:v>560</x:v>
      </x:c>
      <x:c r="N93" t="s">
        <x:v>594</x:v>
      </x:c>
      <x:c r="O93">
        <x:v>3000</x:v>
      </x:c>
      <x:c r="P93" t="s">
        <x:v>520</x:v>
      </x:c>
      <x:c r="Q93" t="s">
        <x:v>595</x:v>
      </x:c>
      <x:c r="R93" t="s">
        <x:v>522</x:v>
      </x:c>
      <x:c r="S93">
        <x:v>318000</x:v>
      </x:c>
      <x:c r="T93" t="s">
        <x:v>458</x:v>
      </x:c>
      <x:c r="U93">
        <x:v>712.32</x:v>
      </x:c>
      <x:c r="V93">
        <x:v>0.01</x:v>
      </x:c>
      <x:c r="W93">
        <x:v>16979.990000000002</x:v>
      </x:c>
    </x:row>
    <x:row r="94" spans="1:23">
      <x:c r="A94" t="s">
        <x:v>492</x:v>
      </x:c>
      <x:c r="B94" t="s">
        <x:v>698</x:v>
      </x:c>
      <x:c r="C94" t="s">
        <x:v>513</x:v>
      </x:c>
      <x:c r="D94" t="s">
        <x:v>514</x:v>
      </x:c>
      <x:c r="E94" t="s">
        <x:v>593</x:v>
      </x:c>
      <x:c r="F94" t="s">
        <x:v>480</x:v>
      </x:c>
      <x:c r="G94" t="s">
        <x:v>480</x:v>
      </x:c>
      <x:c r="H94" t="s">
        <x:v>528</x:v>
      </x:c>
      <x:c r="I94" t="s">
        <x:v>187</x:v>
      </x:c>
      <x:c r="J94">
        <x:v>140002365</x:v>
      </x:c>
      <x:c r="K94" t="s">
        <x:v>187</x:v>
      </x:c>
      <x:c r="L94" t="s">
        <x:v>188</x:v>
      </x:c>
      <x:c r="M94" t="s">
        <x:v>575</x:v>
      </x:c>
      <x:c r="N94" t="s">
        <x:v>594</x:v>
      </x:c>
      <x:c r="O94">
        <x:v>3000</x:v>
      </x:c>
      <x:c r="P94" t="s">
        <x:v>520</x:v>
      </x:c>
      <x:c r="Q94" t="s">
        <x:v>595</x:v>
      </x:c>
      <x:c r="R94" t="s">
        <x:v>522</x:v>
      </x:c>
      <x:c r="S94">
        <x:v>300000</x:v>
      </x:c>
      <x:c r="T94" t="s">
        <x:v>458</x:v>
      </x:c>
      <x:c r="U94">
        <x:v>672</x:v>
      </x:c>
      <x:c r="V94">
        <x:v>0.01</x:v>
      </x:c>
      <x:c r="W94">
        <x:v>16018.85</x:v>
      </x:c>
    </x:row>
    <x:row r="95" spans="1:23">
      <x:c r="A95" t="s">
        <x:v>492</x:v>
      </x:c>
      <x:c r="B95" t="s">
        <x:v>698</x:v>
      </x:c>
      <x:c r="C95" t="s">
        <x:v>513</x:v>
      </x:c>
      <x:c r="D95" t="s">
        <x:v>514</x:v>
      </x:c>
      <x:c r="E95" t="s">
        <x:v>593</x:v>
      </x:c>
      <x:c r="F95" t="s">
        <x:v>480</x:v>
      </x:c>
      <x:c r="G95" t="s">
        <x:v>480</x:v>
      </x:c>
      <x:c r="H95" t="s">
        <x:v>528</x:v>
      </x:c>
      <x:c r="I95" t="s">
        <x:v>187</x:v>
      </x:c>
      <x:c r="J95">
        <x:v>140002381</x:v>
      </x:c>
      <x:c r="K95" t="s">
        <x:v>187</x:v>
      </x:c>
      <x:c r="L95" t="s">
        <x:v>188</x:v>
      </x:c>
      <x:c r="M95" t="s">
        <x:v>526</x:v>
      </x:c>
      <x:c r="N95" t="s">
        <x:v>594</x:v>
      </x:c>
      <x:c r="O95">
        <x:v>3000</x:v>
      </x:c>
      <x:c r="P95" t="s">
        <x:v>520</x:v>
      </x:c>
      <x:c r="Q95" t="s">
        <x:v>595</x:v>
      </x:c>
      <x:c r="R95" t="s">
        <x:v>522</x:v>
      </x:c>
      <x:c r="S95">
        <x:v>300000</x:v>
      </x:c>
      <x:c r="T95" t="s">
        <x:v>458</x:v>
      </x:c>
      <x:c r="U95">
        <x:v>672</x:v>
      </x:c>
      <x:c r="V95">
        <x:v>0.01</x:v>
      </x:c>
      <x:c r="W95">
        <x:v>16018.85</x:v>
      </x:c>
    </x:row>
    <x:row r="96" spans="1:23">
      <x:c r="A96" t="s">
        <x:v>492</x:v>
      </x:c>
      <x:c r="B96" t="s">
        <x:v>698</x:v>
      </x:c>
      <x:c r="C96" t="s">
        <x:v>513</x:v>
      </x:c>
      <x:c r="D96" t="s">
        <x:v>514</x:v>
      </x:c>
      <x:c r="E96" t="s">
        <x:v>593</x:v>
      </x:c>
      <x:c r="F96" t="s">
        <x:v>480</x:v>
      </x:c>
      <x:c r="G96" t="s">
        <x:v>480</x:v>
      </x:c>
      <x:c r="H96" t="s">
        <x:v>528</x:v>
      </x:c>
      <x:c r="I96" t="s">
        <x:v>187</x:v>
      </x:c>
      <x:c r="J96">
        <x:v>140002367</x:v>
      </x:c>
      <x:c r="K96" t="s">
        <x:v>187</x:v>
      </x:c>
      <x:c r="L96" t="s">
        <x:v>188</x:v>
      </x:c>
      <x:c r="M96" t="s">
        <x:v>550</x:v>
      </x:c>
      <x:c r="N96" t="s">
        <x:v>594</x:v>
      </x:c>
      <x:c r="O96">
        <x:v>3000</x:v>
      </x:c>
      <x:c r="P96" t="s">
        <x:v>520</x:v>
      </x:c>
      <x:c r="Q96" t="s">
        <x:v>595</x:v>
      </x:c>
      <x:c r="R96" t="s">
        <x:v>522</x:v>
      </x:c>
      <x:c r="S96">
        <x:v>300000</x:v>
      </x:c>
      <x:c r="T96" t="s">
        <x:v>458</x:v>
      </x:c>
      <x:c r="U96">
        <x:v>672</x:v>
      </x:c>
      <x:c r="V96">
        <x:v>0.01</x:v>
      </x:c>
      <x:c r="W96">
        <x:v>16018.85</x:v>
      </x:c>
    </x:row>
    <x:row r="97" spans="1:23">
      <x:c r="A97" t="s">
        <x:v>492</x:v>
      </x:c>
      <x:c r="B97" t="s">
        <x:v>698</x:v>
      </x:c>
      <x:c r="C97" t="s">
        <x:v>513</x:v>
      </x:c>
      <x:c r="D97" t="s">
        <x:v>514</x:v>
      </x:c>
      <x:c r="E97" t="s">
        <x:v>593</x:v>
      </x:c>
      <x:c r="F97" t="s">
        <x:v>480</x:v>
      </x:c>
      <x:c r="G97" t="s">
        <x:v>480</x:v>
      </x:c>
      <x:c r="H97" t="s">
        <x:v>528</x:v>
      </x:c>
      <x:c r="I97" t="s">
        <x:v>187</x:v>
      </x:c>
      <x:c r="J97">
        <x:v>140002378</x:v>
      </x:c>
      <x:c r="K97" t="s">
        <x:v>187</x:v>
      </x:c>
      <x:c r="L97" t="s">
        <x:v>188</x:v>
      </x:c>
      <x:c r="M97" t="s">
        <x:v>525</x:v>
      </x:c>
      <x:c r="N97" t="s">
        <x:v>594</x:v>
      </x:c>
      <x:c r="O97">
        <x:v>3000</x:v>
      </x:c>
      <x:c r="P97" t="s">
        <x:v>520</x:v>
      </x:c>
      <x:c r="Q97" t="s">
        <x:v>595</x:v>
      </x:c>
      <x:c r="R97" t="s">
        <x:v>522</x:v>
      </x:c>
      <x:c r="S97">
        <x:v>303000</x:v>
      </x:c>
      <x:c r="T97" t="s">
        <x:v>458</x:v>
      </x:c>
      <x:c r="U97">
        <x:v>678.72</x:v>
      </x:c>
      <x:c r="V97">
        <x:v>0.01</x:v>
      </x:c>
      <x:c r="W97">
        <x:v>16179.04</x:v>
      </x:c>
    </x:row>
    <x:row r="98" spans="1:23">
      <x:c r="A98" t="s">
        <x:v>492</x:v>
      </x:c>
      <x:c r="B98" t="s">
        <x:v>698</x:v>
      </x:c>
      <x:c r="C98" t="s">
        <x:v>513</x:v>
      </x:c>
      <x:c r="D98" t="s">
        <x:v>514</x:v>
      </x:c>
      <x:c r="E98" t="s">
        <x:v>593</x:v>
      </x:c>
      <x:c r="F98" t="s">
        <x:v>480</x:v>
      </x:c>
      <x:c r="G98" t="s">
        <x:v>480</x:v>
      </x:c>
      <x:c r="H98" t="s">
        <x:v>528</x:v>
      </x:c>
      <x:c r="I98" t="s">
        <x:v>187</x:v>
      </x:c>
      <x:c r="J98">
        <x:v>140002361</x:v>
      </x:c>
      <x:c r="K98" t="s">
        <x:v>187</x:v>
      </x:c>
      <x:c r="L98" t="s">
        <x:v>188</x:v>
      </x:c>
      <x:c r="M98" t="s">
        <x:v>533</x:v>
      </x:c>
      <x:c r="N98" t="s">
        <x:v>594</x:v>
      </x:c>
      <x:c r="O98">
        <x:v>3000</x:v>
      </x:c>
      <x:c r="P98" t="s">
        <x:v>520</x:v>
      </x:c>
      <x:c r="Q98" t="s">
        <x:v>595</x:v>
      </x:c>
      <x:c r="R98" t="s">
        <x:v>522</x:v>
      </x:c>
      <x:c r="S98">
        <x:v>300000</x:v>
      </x:c>
      <x:c r="T98" t="s">
        <x:v>458</x:v>
      </x:c>
      <x:c r="U98">
        <x:v>672</x:v>
      </x:c>
      <x:c r="V98">
        <x:v>0.01</x:v>
      </x:c>
      <x:c r="W98">
        <x:v>16018.85</x:v>
      </x:c>
    </x:row>
    <x:row r="99" spans="1:23">
      <x:c r="A99" t="s">
        <x:v>492</x:v>
      </x:c>
      <x:c r="B99" t="s">
        <x:v>698</x:v>
      </x:c>
      <x:c r="C99" t="s">
        <x:v>513</x:v>
      </x:c>
      <x:c r="D99" t="s">
        <x:v>514</x:v>
      </x:c>
      <x:c r="E99" t="s">
        <x:v>593</x:v>
      </x:c>
      <x:c r="F99" t="s">
        <x:v>480</x:v>
      </x:c>
      <x:c r="G99" t="s">
        <x:v>480</x:v>
      </x:c>
      <x:c r="H99" t="s">
        <x:v>528</x:v>
      </x:c>
      <x:c r="I99" t="s">
        <x:v>187</x:v>
      </x:c>
      <x:c r="J99">
        <x:v>140002374</x:v>
      </x:c>
      <x:c r="K99" t="s">
        <x:v>187</x:v>
      </x:c>
      <x:c r="L99" t="s">
        <x:v>188</x:v>
      </x:c>
      <x:c r="M99" t="s">
        <x:v>569</x:v>
      </x:c>
      <x:c r="N99" t="s">
        <x:v>594</x:v>
      </x:c>
      <x:c r="O99">
        <x:v>3000</x:v>
      </x:c>
      <x:c r="P99" t="s">
        <x:v>520</x:v>
      </x:c>
      <x:c r="Q99" t="s">
        <x:v>595</x:v>
      </x:c>
      <x:c r="R99" t="s">
        <x:v>522</x:v>
      </x:c>
      <x:c r="S99">
        <x:v>300000</x:v>
      </x:c>
      <x:c r="T99" t="s">
        <x:v>458</x:v>
      </x:c>
      <x:c r="U99">
        <x:v>672</x:v>
      </x:c>
      <x:c r="V99">
        <x:v>0.01</x:v>
      </x:c>
      <x:c r="W99">
        <x:v>16018.85</x:v>
      </x:c>
    </x:row>
    <x:row r="100" spans="1:23">
      <x:c r="A100" t="s">
        <x:v>492</x:v>
      </x:c>
      <x:c r="B100" t="s">
        <x:v>698</x:v>
      </x:c>
      <x:c r="C100" t="s">
        <x:v>513</x:v>
      </x:c>
      <x:c r="D100" t="s">
        <x:v>514</x:v>
      </x:c>
      <x:c r="E100" t="s">
        <x:v>515</x:v>
      </x:c>
      <x:c r="F100" t="s">
        <x:v>481</x:v>
      </x:c>
      <x:c r="G100" t="s">
        <x:v>481</x:v>
      </x:c>
      <x:c r="H100" t="s">
        <x:v>516</x:v>
      </x:c>
      <x:c r="I100" t="s">
        <x:v>140</x:v>
      </x:c>
      <x:c r="J100">
        <x:v>100010636</x:v>
      </x:c>
      <x:c r="K100" t="s">
        <x:v>140</x:v>
      </x:c>
      <x:c r="L100" t="s">
        <x:v>144</x:v>
      </x:c>
      <x:c r="M100" t="s">
        <x:v>533</x:v>
      </x:c>
      <x:c r="N100" t="s">
        <x:v>671</x:v>
      </x:c>
      <x:c r="O100">
        <x:v>7500</x:v>
      </x:c>
      <x:c r="P100" t="s">
        <x:v>520</x:v>
      </x:c>
      <x:c r="Q100" t="s">
        <x:v>9</x:v>
      </x:c>
      <x:c r="R100" t="s">
        <x:v>522</x:v>
      </x:c>
      <x:c r="S100">
        <x:v>30000</x:v>
      </x:c>
      <x:c r="T100" t="s">
        <x:v>458</x:v>
      </x:c>
      <x:c r="U100">
        <x:v>211.8</x:v>
      </x:c>
      <x:c r="V100">
        <x:v>0.08</x:v>
      </x:c>
      <x:c r="W100">
        <x:v>18313.45</x:v>
      </x:c>
    </x:row>
    <x:row r="101" spans="1:23">
      <x:c r="A101" t="s">
        <x:v>492</x:v>
      </x:c>
      <x:c r="B101" t="s">
        <x:v>698</x:v>
      </x:c>
      <x:c r="C101" t="s">
        <x:v>513</x:v>
      </x:c>
      <x:c r="D101" t="s">
        <x:v>514</x:v>
      </x:c>
      <x:c r="E101" t="s">
        <x:v>515</x:v>
      </x:c>
      <x:c r="F101" t="s">
        <x:v>481</x:v>
      </x:c>
      <x:c r="G101" t="s">
        <x:v>481</x:v>
      </x:c>
      <x:c r="H101" t="s">
        <x:v>516</x:v>
      </x:c>
      <x:c r="I101" t="s">
        <x:v>140</x:v>
      </x:c>
      <x:c r="J101">
        <x:v>100010639</x:v>
      </x:c>
      <x:c r="K101" t="s">
        <x:v>140</x:v>
      </x:c>
      <x:c r="L101" t="s">
        <x:v>144</x:v>
      </x:c>
      <x:c r="M101" t="s">
        <x:v>560</x:v>
      </x:c>
      <x:c r="N101" t="s">
        <x:v>599</x:v>
      </x:c>
      <x:c r="O101">
        <x:v>7500</x:v>
      </x:c>
      <x:c r="P101" t="s">
        <x:v>520</x:v>
      </x:c>
      <x:c r="Q101" t="s">
        <x:v>9</x:v>
      </x:c>
      <x:c r="R101" t="s">
        <x:v>522</x:v>
      </x:c>
      <x:c r="S101">
        <x:v>22500</x:v>
      </x:c>
      <x:c r="T101" t="s">
        <x:v>458</x:v>
      </x:c>
      <x:c r="U101">
        <x:v>158.85</x:v>
      </x:c>
      <x:c r="V101">
        <x:v>0.08</x:v>
      </x:c>
      <x:c r="W101">
        <x:v>13735.08</x:v>
      </x:c>
    </x:row>
    <x:row r="102" spans="1:23">
      <x:c r="A102" t="s">
        <x:v>492</x:v>
      </x:c>
      <x:c r="B102" t="s">
        <x:v>698</x:v>
      </x:c>
      <x:c r="C102" t="s">
        <x:v>513</x:v>
      </x:c>
      <x:c r="D102" t="s">
        <x:v>514</x:v>
      </x:c>
      <x:c r="E102" t="s">
        <x:v>515</x:v>
      </x:c>
      <x:c r="F102" t="s">
        <x:v>481</x:v>
      </x:c>
      <x:c r="G102" t="s">
        <x:v>481</x:v>
      </x:c>
      <x:c r="H102" t="s">
        <x:v>516</x:v>
      </x:c>
      <x:c r="I102" t="s">
        <x:v>140</x:v>
      </x:c>
      <x:c r="J102">
        <x:v>100002482</x:v>
      </x:c>
      <x:c r="K102" t="s">
        <x:v>140</x:v>
      </x:c>
      <x:c r="L102" t="s">
        <x:v>143</x:v>
      </x:c>
      <x:c r="M102" t="s">
        <x:v>560</x:v>
      </x:c>
      <x:c r="N102" t="s">
        <x:v>644</x:v>
      </x:c>
      <x:c r="O102">
        <x:v>8000</x:v>
      </x:c>
      <x:c r="P102" t="s">
        <x:v>520</x:v>
      </x:c>
      <x:c r="Q102" t="s">
        <x:v>8</x:v>
      </x:c>
      <x:c r="R102" t="s">
        <x:v>522</x:v>
      </x:c>
      <x:c r="S102">
        <x:v>32000</x:v>
      </x:c>
      <x:c r="T102" t="s">
        <x:v>458</x:v>
      </x:c>
      <x:c r="U102">
        <x:v>154.13999999999999</x:v>
      </x:c>
      <x:c r="V102">
        <x:v>0.06</x:v>
      </x:c>
      <x:c r="W102">
        <x:v>13992.69</x:v>
      </x:c>
    </x:row>
    <x:row r="103" spans="1:23">
      <x:c r="A103" t="s">
        <x:v>492</x:v>
      </x:c>
      <x:c r="B103" t="s">
        <x:v>698</x:v>
      </x:c>
      <x:c r="C103" t="s">
        <x:v>513</x:v>
      </x:c>
      <x:c r="D103" t="s">
        <x:v>514</x:v>
      </x:c>
      <x:c r="E103" t="s">
        <x:v>515</x:v>
      </x:c>
      <x:c r="F103" t="s">
        <x:v>481</x:v>
      </x:c>
      <x:c r="G103" t="s">
        <x:v>481</x:v>
      </x:c>
      <x:c r="H103" t="s">
        <x:v>516</x:v>
      </x:c>
      <x:c r="I103" t="s">
        <x:v>140</x:v>
      </x:c>
      <x:c r="J103">
        <x:v>100002471</x:v>
      </x:c>
      <x:c r="K103" t="s">
        <x:v>140</x:v>
      </x:c>
      <x:c r="L103" t="s">
        <x:v>141</x:v>
      </x:c>
      <x:c r="M103" t="s">
        <x:v>525</x:v>
      </x:c>
      <x:c r="N103" t="s">
        <x:v>644</x:v>
      </x:c>
      <x:c r="O103">
        <x:v>12000</x:v>
      </x:c>
      <x:c r="P103" t="s">
        <x:v>520</x:v>
      </x:c>
      <x:c r="Q103" t="s">
        <x:v>448</x:v>
      </x:c>
      <x:c r="R103" t="s">
        <x:v>522</x:v>
      </x:c>
      <x:c r="S103">
        <x:v>12000</x:v>
      </x:c>
      <x:c r="T103" t="s">
        <x:v>458</x:v>
      </x:c>
      <x:c r="U103">
        <x:v>41.02</x:v>
      </x:c>
      <x:c r="V103">
        <x:v>0.05</x:v>
      </x:c>
      <x:c r="W103">
        <x:v>4009.04</x:v>
      </x:c>
    </x:row>
    <x:row r="104" spans="1:23">
      <x:c r="A104" t="s">
        <x:v>492</x:v>
      </x:c>
      <x:c r="B104" t="s">
        <x:v>698</x:v>
      </x:c>
      <x:c r="C104" t="s">
        <x:v>513</x:v>
      </x:c>
      <x:c r="D104" t="s">
        <x:v>514</x:v>
      </x:c>
      <x:c r="E104" t="s">
        <x:v>515</x:v>
      </x:c>
      <x:c r="F104" t="s">
        <x:v>481</x:v>
      </x:c>
      <x:c r="G104" t="s">
        <x:v>481</x:v>
      </x:c>
      <x:c r="H104" t="s">
        <x:v>516</x:v>
      </x:c>
      <x:c r="I104" t="s">
        <x:v>140</x:v>
      </x:c>
      <x:c r="J104">
        <x:v>100002466</x:v>
      </x:c>
      <x:c r="K104" t="s">
        <x:v>140</x:v>
      </x:c>
      <x:c r="L104" t="s">
        <x:v>141</x:v>
      </x:c>
      <x:c r="M104" t="s">
        <x:v>537</x:v>
      </x:c>
      <x:c r="N104" t="s">
        <x:v>644</x:v>
      </x:c>
      <x:c r="O104">
        <x:v>12000</x:v>
      </x:c>
      <x:c r="P104" t="s">
        <x:v>520</x:v>
      </x:c>
      <x:c r="Q104" t="s">
        <x:v>448</x:v>
      </x:c>
      <x:c r="R104" t="s">
        <x:v>522</x:v>
      </x:c>
      <x:c r="S104">
        <x:v>60000</x:v>
      </x:c>
      <x:c r="T104" t="s">
        <x:v>458</x:v>
      </x:c>
      <x:c r="U104">
        <x:v>205.08</x:v>
      </x:c>
      <x:c r="V104">
        <x:v>0.05</x:v>
      </x:c>
      <x:c r="W104">
        <x:v>20045.21</x:v>
      </x:c>
    </x:row>
    <x:row r="105" spans="1:23">
      <x:c r="A105" t="s">
        <x:v>492</x:v>
      </x:c>
      <x:c r="B105" t="s">
        <x:v>698</x:v>
      </x:c>
      <x:c r="C105" t="s">
        <x:v>513</x:v>
      </x:c>
      <x:c r="D105" t="s">
        <x:v>514</x:v>
      </x:c>
      <x:c r="E105" t="s">
        <x:v>515</x:v>
      </x:c>
      <x:c r="F105" t="s">
        <x:v>481</x:v>
      </x:c>
      <x:c r="G105" t="s">
        <x:v>481</x:v>
      </x:c>
      <x:c r="H105" t="s">
        <x:v>516</x:v>
      </x:c>
      <x:c r="I105" t="s">
        <x:v>140</x:v>
      </x:c>
      <x:c r="J105">
        <x:v>100013475</x:v>
      </x:c>
      <x:c r="K105" t="s">
        <x:v>140</x:v>
      </x:c>
      <x:c r="L105" t="s">
        <x:v>141</x:v>
      </x:c>
      <x:c r="M105" t="s">
        <x:v>578</x:v>
      </x:c>
      <x:c r="N105" t="s">
        <x:v>671</x:v>
      </x:c>
      <x:c r="O105">
        <x:v>12000</x:v>
      </x:c>
      <x:c r="P105" t="s">
        <x:v>520</x:v>
      </x:c>
      <x:c r="Q105" t="s">
        <x:v>448</x:v>
      </x:c>
      <x:c r="R105" t="s">
        <x:v>522</x:v>
      </x:c>
      <x:c r="S105">
        <x:v>36000</x:v>
      </x:c>
      <x:c r="T105" t="s">
        <x:v>458</x:v>
      </x:c>
      <x:c r="U105">
        <x:v>123.05</x:v>
      </x:c>
      <x:c r="V105">
        <x:v>0.05</x:v>
      </x:c>
      <x:c r="W105">
        <x:v>12027.13</x:v>
      </x:c>
    </x:row>
    <x:row r="106" spans="1:23">
      <x:c r="A106" t="s">
        <x:v>492</x:v>
      </x:c>
      <x:c r="B106" t="s">
        <x:v>698</x:v>
      </x:c>
      <x:c r="C106" t="s">
        <x:v>513</x:v>
      </x:c>
      <x:c r="D106" t="s">
        <x:v>514</x:v>
      </x:c>
      <x:c r="E106" t="s">
        <x:v>515</x:v>
      </x:c>
      <x:c r="F106" t="s">
        <x:v>481</x:v>
      </x:c>
      <x:c r="G106" t="s">
        <x:v>481</x:v>
      </x:c>
      <x:c r="H106" t="s">
        <x:v>516</x:v>
      </x:c>
      <x:c r="I106" t="s">
        <x:v>140</x:v>
      </x:c>
      <x:c r="J106">
        <x:v>100002460</x:v>
      </x:c>
      <x:c r="K106" t="s">
        <x:v>140</x:v>
      </x:c>
      <x:c r="L106" t="s">
        <x:v>141</x:v>
      </x:c>
      <x:c r="M106" t="s">
        <x:v>545</x:v>
      </x:c>
      <x:c r="N106" t="s">
        <x:v>644</x:v>
      </x:c>
      <x:c r="O106">
        <x:v>12000</x:v>
      </x:c>
      <x:c r="P106" t="s">
        <x:v>520</x:v>
      </x:c>
      <x:c r="Q106" t="s">
        <x:v>448</x:v>
      </x:c>
      <x:c r="R106" t="s">
        <x:v>522</x:v>
      </x:c>
      <x:c r="S106">
        <x:v>12000</x:v>
      </x:c>
      <x:c r="T106" t="s">
        <x:v>458</x:v>
      </x:c>
      <x:c r="U106">
        <x:v>41.02</x:v>
      </x:c>
      <x:c r="V106">
        <x:v>0.05</x:v>
      </x:c>
      <x:c r="W106">
        <x:v>4009.04</x:v>
      </x:c>
    </x:row>
    <x:row r="107" spans="1:23">
      <x:c r="A107" t="s">
        <x:v>492</x:v>
      </x:c>
      <x:c r="B107" t="s">
        <x:v>698</x:v>
      </x:c>
      <x:c r="C107" t="s">
        <x:v>513</x:v>
      </x:c>
      <x:c r="D107" t="s">
        <x:v>514</x:v>
      </x:c>
      <x:c r="E107" t="s">
        <x:v>515</x:v>
      </x:c>
      <x:c r="F107" t="s">
        <x:v>481</x:v>
      </x:c>
      <x:c r="G107" t="s">
        <x:v>481</x:v>
      </x:c>
      <x:c r="H107" t="s">
        <x:v>516</x:v>
      </x:c>
      <x:c r="I107" t="s">
        <x:v>140</x:v>
      </x:c>
      <x:c r="J107">
        <x:v>100002482</x:v>
      </x:c>
      <x:c r="K107" t="s">
        <x:v>140</x:v>
      </x:c>
      <x:c r="L107" t="s">
        <x:v>143</x:v>
      </x:c>
      <x:c r="M107" t="s">
        <x:v>560</x:v>
      </x:c>
      <x:c r="N107" t="s">
        <x:v>644</x:v>
      </x:c>
      <x:c r="O107">
        <x:v>8000</x:v>
      </x:c>
      <x:c r="P107" t="s">
        <x:v>520</x:v>
      </x:c>
      <x:c r="Q107" t="s">
        <x:v>8</x:v>
      </x:c>
      <x:c r="R107" t="s">
        <x:v>522</x:v>
      </x:c>
      <x:c r="S107">
        <x:v>8000</x:v>
      </x:c>
      <x:c r="T107" t="s">
        <x:v>458</x:v>
      </x:c>
      <x:c r="U107">
        <x:v>38.54</x:v>
      </x:c>
      <x:c r="V107">
        <x:v>0.06</x:v>
      </x:c>
      <x:c r="W107">
        <x:v>3498.17</x:v>
      </x:c>
    </x:row>
    <x:row r="108" spans="1:23">
      <x:c r="A108" t="s">
        <x:v>492</x:v>
      </x:c>
      <x:c r="B108" t="s">
        <x:v>698</x:v>
      </x:c>
      <x:c r="C108" t="s">
        <x:v>513</x:v>
      </x:c>
      <x:c r="D108" t="s">
        <x:v>514</x:v>
      </x:c>
      <x:c r="E108" t="s">
        <x:v>515</x:v>
      </x:c>
      <x:c r="F108" t="s">
        <x:v>481</x:v>
      </x:c>
      <x:c r="G108" t="s">
        <x:v>481</x:v>
      </x:c>
      <x:c r="H108" t="s">
        <x:v>516</x:v>
      </x:c>
      <x:c r="I108" t="s">
        <x:v>140</x:v>
      </x:c>
      <x:c r="J108">
        <x:v>100002499</x:v>
      </x:c>
      <x:c r="K108" t="s">
        <x:v>140</x:v>
      </x:c>
      <x:c r="L108" t="s">
        <x:v>145</x:v>
      </x:c>
      <x:c r="M108" t="s">
        <x:v>524</x:v>
      </x:c>
      <x:c r="N108" t="s">
        <x:v>671</x:v>
      </x:c>
      <x:c r="O108">
        <x:v>5000</x:v>
      </x:c>
      <x:c r="P108" t="s">
        <x:v>520</x:v>
      </x:c>
      <x:c r="Q108" t="s">
        <x:v>10</x:v>
      </x:c>
      <x:c r="R108" t="s">
        <x:v>522</x:v>
      </x:c>
      <x:c r="S108">
        <x:v>15000</x:v>
      </x:c>
      <x:c r="T108" t="s">
        <x:v>458</x:v>
      </x:c>
      <x:c r="U108">
        <x:v>174.6</x:v>
      </x:c>
      <x:c r="V108">
        <x:v>0.13</x:v>
      </x:c>
      <x:c r="W108">
        <x:v>14481.91</x:v>
      </x:c>
    </x:row>
    <x:row r="109" spans="1:23">
      <x:c r="A109" t="s">
        <x:v>492</x:v>
      </x:c>
      <x:c r="B109" t="s">
        <x:v>698</x:v>
      </x:c>
      <x:c r="C109" t="s">
        <x:v>513</x:v>
      </x:c>
      <x:c r="D109" t="s">
        <x:v>514</x:v>
      </x:c>
      <x:c r="E109" t="s">
        <x:v>515</x:v>
      </x:c>
      <x:c r="F109" t="s">
        <x:v>481</x:v>
      </x:c>
      <x:c r="G109" t="s">
        <x:v>481</x:v>
      </x:c>
      <x:c r="H109" t="s">
        <x:v>516</x:v>
      </x:c>
      <x:c r="I109" t="s">
        <x:v>140</x:v>
      </x:c>
      <x:c r="J109">
        <x:v>100010615</x:v>
      </x:c>
      <x:c r="K109" t="s">
        <x:v>140</x:v>
      </x:c>
      <x:c r="L109" t="s">
        <x:v>145</x:v>
      </x:c>
      <x:c r="M109" t="s">
        <x:v>575</x:v>
      </x:c>
      <x:c r="N109" t="s">
        <x:v>644</x:v>
      </x:c>
      <x:c r="O109">
        <x:v>5000</x:v>
      </x:c>
      <x:c r="P109" t="s">
        <x:v>520</x:v>
      </x:c>
      <x:c r="Q109" t="s">
        <x:v>10</x:v>
      </x:c>
      <x:c r="R109" t="s">
        <x:v>522</x:v>
      </x:c>
      <x:c r="S109">
        <x:v>15000</x:v>
      </x:c>
      <x:c r="T109" t="s">
        <x:v>458</x:v>
      </x:c>
      <x:c r="U109">
        <x:v>174.6</x:v>
      </x:c>
      <x:c r="V109">
        <x:v>0.13</x:v>
      </x:c>
      <x:c r="W109">
        <x:v>14481.91</x:v>
      </x:c>
    </x:row>
    <x:row r="110" spans="1:23">
      <x:c r="A110" t="s">
        <x:v>492</x:v>
      </x:c>
      <x:c r="B110" t="s">
        <x:v>698</x:v>
      </x:c>
      <x:c r="C110" t="s">
        <x:v>513</x:v>
      </x:c>
      <x:c r="D110" t="s">
        <x:v>514</x:v>
      </x:c>
      <x:c r="E110" t="s">
        <x:v>515</x:v>
      </x:c>
      <x:c r="F110" t="s">
        <x:v>481</x:v>
      </x:c>
      <x:c r="G110" t="s">
        <x:v>481</x:v>
      </x:c>
      <x:c r="H110" t="s">
        <x:v>516</x:v>
      </x:c>
      <x:c r="I110" t="s">
        <x:v>140</x:v>
      </x:c>
      <x:c r="J110">
        <x:v>100010643</x:v>
      </x:c>
      <x:c r="K110" t="s">
        <x:v>140</x:v>
      </x:c>
      <x:c r="L110" t="s">
        <x:v>145</x:v>
      </x:c>
      <x:c r="M110" t="s">
        <x:v>518</x:v>
      </x:c>
      <x:c r="N110" t="s">
        <x:v>671</x:v>
      </x:c>
      <x:c r="O110">
        <x:v>5000</x:v>
      </x:c>
      <x:c r="P110" t="s">
        <x:v>520</x:v>
      </x:c>
      <x:c r="Q110" t="s">
        <x:v>10</x:v>
      </x:c>
      <x:c r="R110" t="s">
        <x:v>522</x:v>
      </x:c>
      <x:c r="S110">
        <x:v>15000</x:v>
      </x:c>
      <x:c r="T110" t="s">
        <x:v>458</x:v>
      </x:c>
      <x:c r="U110">
        <x:v>174.6</x:v>
      </x:c>
      <x:c r="V110">
        <x:v>0.13</x:v>
      </x:c>
      <x:c r="W110">
        <x:v>14481.91</x:v>
      </x:c>
    </x:row>
    <x:row r="111" spans="1:23">
      <x:c r="A111" t="s">
        <x:v>492</x:v>
      </x:c>
      <x:c r="B111" t="s">
        <x:v>698</x:v>
      </x:c>
      <x:c r="C111" t="s">
        <x:v>513</x:v>
      </x:c>
      <x:c r="D111" t="s">
        <x:v>514</x:v>
      </x:c>
      <x:c r="E111" t="s">
        <x:v>515</x:v>
      </x:c>
      <x:c r="F111" t="s">
        <x:v>481</x:v>
      </x:c>
      <x:c r="G111" t="s">
        <x:v>481</x:v>
      </x:c>
      <x:c r="H111" t="s">
        <x:v>516</x:v>
      </x:c>
      <x:c r="I111" t="s">
        <x:v>140</x:v>
      </x:c>
      <x:c r="J111">
        <x:v>100002499</x:v>
      </x:c>
      <x:c r="K111" t="s">
        <x:v>140</x:v>
      </x:c>
      <x:c r="L111" t="s">
        <x:v>145</x:v>
      </x:c>
      <x:c r="M111" t="s">
        <x:v>524</x:v>
      </x:c>
      <x:c r="N111" t="s">
        <x:v>671</x:v>
      </x:c>
      <x:c r="O111">
        <x:v>5000</x:v>
      </x:c>
      <x:c r="P111" t="s">
        <x:v>520</x:v>
      </x:c>
      <x:c r="Q111" t="s">
        <x:v>10</x:v>
      </x:c>
      <x:c r="R111" t="s">
        <x:v>522</x:v>
      </x:c>
      <x:c r="S111">
        <x:v>20000</x:v>
      </x:c>
      <x:c r="T111" t="s">
        <x:v>458</x:v>
      </x:c>
      <x:c r="U111">
        <x:v>232.8</x:v>
      </x:c>
      <x:c r="V111">
        <x:v>0.13</x:v>
      </x:c>
      <x:c r="W111">
        <x:v>19309.21</x:v>
      </x:c>
    </x:row>
    <x:row r="112" spans="1:23">
      <x:c r="A112" t="s">
        <x:v>492</x:v>
      </x:c>
      <x:c r="B112" t="s">
        <x:v>698</x:v>
      </x:c>
      <x:c r="C112" t="s">
        <x:v>513</x:v>
      </x:c>
      <x:c r="D112" t="s">
        <x:v>514</x:v>
      </x:c>
      <x:c r="E112" t="s">
        <x:v>515</x:v>
      </x:c>
      <x:c r="F112" t="s">
        <x:v>481</x:v>
      </x:c>
      <x:c r="G112" t="s">
        <x:v>481</x:v>
      </x:c>
      <x:c r="H112" t="s">
        <x:v>516</x:v>
      </x:c>
      <x:c r="I112" t="s">
        <x:v>140</x:v>
      </x:c>
      <x:c r="J112">
        <x:v>100002498</x:v>
      </x:c>
      <x:c r="K112" t="s">
        <x:v>140</x:v>
      </x:c>
      <x:c r="L112" t="s">
        <x:v>145</x:v>
      </x:c>
      <x:c r="M112" t="s">
        <x:v>560</x:v>
      </x:c>
      <x:c r="N112" t="s">
        <x:v>599</x:v>
      </x:c>
      <x:c r="O112">
        <x:v>5000</x:v>
      </x:c>
      <x:c r="P112" t="s">
        <x:v>520</x:v>
      </x:c>
      <x:c r="Q112" t="s">
        <x:v>10</x:v>
      </x:c>
      <x:c r="R112" t="s">
        <x:v>522</x:v>
      </x:c>
      <x:c r="S112">
        <x:v>40000</x:v>
      </x:c>
      <x:c r="T112" t="s">
        <x:v>458</x:v>
      </x:c>
      <x:c r="U112">
        <x:v>465.6</x:v>
      </x:c>
      <x:c r="V112">
        <x:v>0.13</x:v>
      </x:c>
      <x:c r="W112">
        <x:v>38618.43</x:v>
      </x:c>
    </x:row>
    <x:row r="113" spans="1:23">
      <x:c r="A113" t="s">
        <x:v>492</x:v>
      </x:c>
      <x:c r="B113" t="s">
        <x:v>698</x:v>
      </x:c>
      <x:c r="C113" t="s">
        <x:v>513</x:v>
      </x:c>
      <x:c r="D113" t="s">
        <x:v>514</x:v>
      </x:c>
      <x:c r="E113" t="s">
        <x:v>515</x:v>
      </x:c>
      <x:c r="F113" t="s">
        <x:v>481</x:v>
      </x:c>
      <x:c r="G113" t="s">
        <x:v>481</x:v>
      </x:c>
      <x:c r="H113" t="s">
        <x:v>516</x:v>
      </x:c>
      <x:c r="I113" t="s">
        <x:v>140</x:v>
      </x:c>
      <x:c r="J113">
        <x:v>100010641</x:v>
      </x:c>
      <x:c r="K113" t="s">
        <x:v>140</x:v>
      </x:c>
      <x:c r="L113" t="s">
        <x:v>144</x:v>
      </x:c>
      <x:c r="M113" t="s">
        <x:v>525</x:v>
      </x:c>
      <x:c r="N113" t="s">
        <x:v>671</x:v>
      </x:c>
      <x:c r="O113">
        <x:v>7500</x:v>
      </x:c>
      <x:c r="P113" t="s">
        <x:v>520</x:v>
      </x:c>
      <x:c r="Q113" t="s">
        <x:v>9</x:v>
      </x:c>
      <x:c r="R113" t="s">
        <x:v>522</x:v>
      </x:c>
      <x:c r="S113">
        <x:v>37500</x:v>
      </x:c>
      <x:c r="T113" t="s">
        <x:v>458</x:v>
      </x:c>
      <x:c r="U113">
        <x:v>264.75</x:v>
      </x:c>
      <x:c r="V113">
        <x:v>0.08</x:v>
      </x:c>
      <x:c r="W113">
        <x:v>22891.81</x:v>
      </x:c>
    </x:row>
    <x:row r="114" spans="1:23">
      <x:c r="A114" t="s">
        <x:v>492</x:v>
      </x:c>
      <x:c r="B114" t="s">
        <x:v>698</x:v>
      </x:c>
      <x:c r="C114" t="s">
        <x:v>513</x:v>
      </x:c>
      <x:c r="D114" t="s">
        <x:v>514</x:v>
      </x:c>
      <x:c r="E114" t="s">
        <x:v>515</x:v>
      </x:c>
      <x:c r="F114" t="s">
        <x:v>481</x:v>
      </x:c>
      <x:c r="G114" t="s">
        <x:v>481</x:v>
      </x:c>
      <x:c r="H114" t="s">
        <x:v>516</x:v>
      </x:c>
      <x:c r="I114" t="s">
        <x:v>140</x:v>
      </x:c>
      <x:c r="J114">
        <x:v>100010637</x:v>
      </x:c>
      <x:c r="K114" t="s">
        <x:v>140</x:v>
      </x:c>
      <x:c r="L114" t="s">
        <x:v>144</x:v>
      </x:c>
      <x:c r="M114" t="s">
        <x:v>577</x:v>
      </x:c>
      <x:c r="N114" t="s">
        <x:v>599</x:v>
      </x:c>
      <x:c r="O114">
        <x:v>7500</x:v>
      </x:c>
      <x:c r="P114" t="s">
        <x:v>520</x:v>
      </x:c>
      <x:c r="Q114" t="s">
        <x:v>9</x:v>
      </x:c>
      <x:c r="R114" t="s">
        <x:v>522</x:v>
      </x:c>
      <x:c r="S114">
        <x:v>7500</x:v>
      </x:c>
      <x:c r="T114" t="s">
        <x:v>458</x:v>
      </x:c>
      <x:c r="U114">
        <x:v>52.95</x:v>
      </x:c>
      <x:c r="V114">
        <x:v>0.08</x:v>
      </x:c>
      <x:c r="W114">
        <x:v>4578.3599999999997</x:v>
      </x:c>
    </x:row>
    <x:row r="115" spans="1:23">
      <x:c r="A115" t="s">
        <x:v>492</x:v>
      </x:c>
      <x:c r="B115" t="s">
        <x:v>698</x:v>
      </x:c>
      <x:c r="C115" t="s">
        <x:v>513</x:v>
      </x:c>
      <x:c r="D115" t="s">
        <x:v>514</x:v>
      </x:c>
      <x:c r="E115" t="s">
        <x:v>515</x:v>
      </x:c>
      <x:c r="F115" t="s">
        <x:v>481</x:v>
      </x:c>
      <x:c r="G115" t="s">
        <x:v>481</x:v>
      </x:c>
      <x:c r="H115" t="s">
        <x:v>516</x:v>
      </x:c>
      <x:c r="I115" t="s">
        <x:v>140</x:v>
      </x:c>
      <x:c r="J115">
        <x:v>100010613</x:v>
      </x:c>
      <x:c r="K115" t="s">
        <x:v>140</x:v>
      </x:c>
      <x:c r="L115" t="s">
        <x:v>144</x:v>
      </x:c>
      <x:c r="M115" t="s">
        <x:v>518</x:v>
      </x:c>
      <x:c r="N115" t="s">
        <x:v>599</x:v>
      </x:c>
      <x:c r="O115">
        <x:v>7500</x:v>
      </x:c>
      <x:c r="P115" t="s">
        <x:v>520</x:v>
      </x:c>
      <x:c r="Q115" t="s">
        <x:v>9</x:v>
      </x:c>
      <x:c r="R115" t="s">
        <x:v>522</x:v>
      </x:c>
      <x:c r="S115">
        <x:v>7500</x:v>
      </x:c>
      <x:c r="T115" t="s">
        <x:v>458</x:v>
      </x:c>
      <x:c r="U115">
        <x:v>52.95</x:v>
      </x:c>
      <x:c r="V115">
        <x:v>0.08</x:v>
      </x:c>
      <x:c r="W115">
        <x:v>4578.3599999999997</x:v>
      </x:c>
    </x:row>
    <x:row r="116" spans="1:23">
      <x:c r="A116" t="s">
        <x:v>492</x:v>
      </x:c>
      <x:c r="B116" t="s">
        <x:v>698</x:v>
      </x:c>
      <x:c r="C116" t="s">
        <x:v>513</x:v>
      </x:c>
      <x:c r="D116" t="s">
        <x:v>514</x:v>
      </x:c>
      <x:c r="E116" t="s">
        <x:v>515</x:v>
      </x:c>
      <x:c r="F116" t="s">
        <x:v>481</x:v>
      </x:c>
      <x:c r="G116" t="s">
        <x:v>481</x:v>
      </x:c>
      <x:c r="H116" t="s">
        <x:v>516</x:v>
      </x:c>
      <x:c r="I116" t="s">
        <x:v>140</x:v>
      </x:c>
      <x:c r="J116">
        <x:v>100002471</x:v>
      </x:c>
      <x:c r="K116" t="s">
        <x:v>140</x:v>
      </x:c>
      <x:c r="L116" t="s">
        <x:v>141</x:v>
      </x:c>
      <x:c r="M116" t="s">
        <x:v>525</x:v>
      </x:c>
      <x:c r="N116" t="s">
        <x:v>644</x:v>
      </x:c>
      <x:c r="O116">
        <x:v>12000</x:v>
      </x:c>
      <x:c r="P116" t="s">
        <x:v>520</x:v>
      </x:c>
      <x:c r="Q116" t="s">
        <x:v>448</x:v>
      </x:c>
      <x:c r="R116" t="s">
        <x:v>522</x:v>
      </x:c>
      <x:c r="S116">
        <x:v>24000</x:v>
      </x:c>
      <x:c r="T116" t="s">
        <x:v>458</x:v>
      </x:c>
      <x:c r="U116">
        <x:v>82.03</x:v>
      </x:c>
      <x:c r="V116">
        <x:v>0.05</x:v>
      </x:c>
      <x:c r="W116">
        <x:v>8018.09</x:v>
      </x:c>
    </x:row>
    <x:row r="117" spans="1:23">
      <x:c r="A117" t="s">
        <x:v>492</x:v>
      </x:c>
      <x:c r="B117" t="s">
        <x:v>698</x:v>
      </x:c>
      <x:c r="C117" t="s">
        <x:v>513</x:v>
      </x:c>
      <x:c r="D117" t="s">
        <x:v>514</x:v>
      </x:c>
      <x:c r="E117" t="s">
        <x:v>515</x:v>
      </x:c>
      <x:c r="F117" t="s">
        <x:v>481</x:v>
      </x:c>
      <x:c r="G117" t="s">
        <x:v>481</x:v>
      </x:c>
      <x:c r="H117" t="s">
        <x:v>516</x:v>
      </x:c>
      <x:c r="I117" t="s">
        <x:v>140</x:v>
      </x:c>
      <x:c r="J117">
        <x:v>100002454</x:v>
      </x:c>
      <x:c r="K117" t="s">
        <x:v>140</x:v>
      </x:c>
      <x:c r="L117" t="s">
        <x:v>141</x:v>
      </x:c>
      <x:c r="M117" t="s">
        <x:v>533</x:v>
      </x:c>
      <x:c r="N117" t="s">
        <x:v>644</x:v>
      </x:c>
      <x:c r="O117">
        <x:v>12000</x:v>
      </x:c>
      <x:c r="P117" t="s">
        <x:v>520</x:v>
      </x:c>
      <x:c r="Q117" t="s">
        <x:v>448</x:v>
      </x:c>
      <x:c r="R117" t="s">
        <x:v>522</x:v>
      </x:c>
      <x:c r="S117">
        <x:v>12000</x:v>
      </x:c>
      <x:c r="T117" t="s">
        <x:v>458</x:v>
      </x:c>
      <x:c r="U117">
        <x:v>41.02</x:v>
      </x:c>
      <x:c r="V117">
        <x:v>0.05</x:v>
      </x:c>
      <x:c r="W117">
        <x:v>4009.04</x:v>
      </x:c>
    </x:row>
    <x:row r="118" spans="1:23">
      <x:c r="A118" t="s">
        <x:v>492</x:v>
      </x:c>
      <x:c r="B118" t="s">
        <x:v>698</x:v>
      </x:c>
      <x:c r="C118" t="s">
        <x:v>513</x:v>
      </x:c>
      <x:c r="D118" t="s">
        <x:v>514</x:v>
      </x:c>
      <x:c r="E118" t="s">
        <x:v>515</x:v>
      </x:c>
      <x:c r="F118" t="s">
        <x:v>481</x:v>
      </x:c>
      <x:c r="G118" t="s">
        <x:v>481</x:v>
      </x:c>
      <x:c r="H118" t="s">
        <x:v>516</x:v>
      </x:c>
      <x:c r="I118" t="s">
        <x:v>140</x:v>
      </x:c>
      <x:c r="J118">
        <x:v>100024911</x:v>
      </x:c>
      <x:c r="K118" t="s">
        <x:v>140</x:v>
      </x:c>
      <x:c r="L118" t="s">
        <x:v>141</x:v>
      </x:c>
      <x:c r="M118" t="s">
        <x:v>728</x:v>
      </x:c>
      <x:c r="N118" t="s">
        <x:v>644</x:v>
      </x:c>
      <x:c r="O118">
        <x:v>12000</x:v>
      </x:c>
      <x:c r="P118" t="s">
        <x:v>520</x:v>
      </x:c>
      <x:c r="Q118" t="s">
        <x:v>448</x:v>
      </x:c>
      <x:c r="R118" t="s">
        <x:v>522</x:v>
      </x:c>
      <x:c r="S118">
        <x:v>48000</x:v>
      </x:c>
      <x:c r="T118" t="s">
        <x:v>458</x:v>
      </x:c>
      <x:c r="U118">
        <x:v>164.06</x:v>
      </x:c>
      <x:c r="V118">
        <x:v>0.05</x:v>
      </x:c>
      <x:c r="W118">
        <x:v>16036.17</x:v>
      </x:c>
    </x:row>
    <x:row r="119" spans="1:23">
      <x:c r="A119" t="s">
        <x:v>492</x:v>
      </x:c>
      <x:c r="B119" t="s">
        <x:v>698</x:v>
      </x:c>
      <x:c r="C119" t="s">
        <x:v>513</x:v>
      </x:c>
      <x:c r="D119" t="s">
        <x:v>514</x:v>
      </x:c>
      <x:c r="E119" t="s">
        <x:v>515</x:v>
      </x:c>
      <x:c r="F119" t="s">
        <x:v>481</x:v>
      </x:c>
      <x:c r="G119" t="s">
        <x:v>481</x:v>
      </x:c>
      <x:c r="H119" t="s">
        <x:v>516</x:v>
      </x:c>
      <x:c r="I119" t="s">
        <x:v>140</x:v>
      </x:c>
      <x:c r="J119">
        <x:v>100002477</x:v>
      </x:c>
      <x:c r="K119" t="s">
        <x:v>140</x:v>
      </x:c>
      <x:c r="L119" t="s">
        <x:v>143</x:v>
      </x:c>
      <x:c r="M119" t="s">
        <x:v>518</x:v>
      </x:c>
      <x:c r="N119" t="s">
        <x:v>644</x:v>
      </x:c>
      <x:c r="O119">
        <x:v>8000</x:v>
      </x:c>
      <x:c r="P119" t="s">
        <x:v>520</x:v>
      </x:c>
      <x:c r="Q119" t="s">
        <x:v>8</x:v>
      </x:c>
      <x:c r="R119" t="s">
        <x:v>522</x:v>
      </x:c>
      <x:c r="S119">
        <x:v>8000</x:v>
      </x:c>
      <x:c r="T119" t="s">
        <x:v>458</x:v>
      </x:c>
      <x:c r="U119">
        <x:v>38.54</x:v>
      </x:c>
      <x:c r="V119">
        <x:v>0.06</x:v>
      </x:c>
      <x:c r="W119">
        <x:v>3498.17</x:v>
      </x:c>
    </x:row>
    <x:row r="120" spans="1:23">
      <x:c r="A120" t="s">
        <x:v>492</x:v>
      </x:c>
      <x:c r="B120" t="s">
        <x:v>698</x:v>
      </x:c>
      <x:c r="C120" t="s">
        <x:v>513</x:v>
      </x:c>
      <x:c r="D120" t="s">
        <x:v>514</x:v>
      </x:c>
      <x:c r="E120" t="s">
        <x:v>515</x:v>
      </x:c>
      <x:c r="F120" t="s">
        <x:v>481</x:v>
      </x:c>
      <x:c r="G120" t="s">
        <x:v>481</x:v>
      </x:c>
      <x:c r="H120" t="s">
        <x:v>516</x:v>
      </x:c>
      <x:c r="I120" t="s">
        <x:v>140</x:v>
      </x:c>
      <x:c r="J120">
        <x:v>100002454</x:v>
      </x:c>
      <x:c r="K120" t="s">
        <x:v>140</x:v>
      </x:c>
      <x:c r="L120" t="s">
        <x:v>141</x:v>
      </x:c>
      <x:c r="M120" t="s">
        <x:v>533</x:v>
      </x:c>
      <x:c r="N120" t="s">
        <x:v>644</x:v>
      </x:c>
      <x:c r="O120">
        <x:v>12000</x:v>
      </x:c>
      <x:c r="P120" t="s">
        <x:v>520</x:v>
      </x:c>
      <x:c r="Q120" t="s">
        <x:v>448</x:v>
      </x:c>
      <x:c r="R120" t="s">
        <x:v>522</x:v>
      </x:c>
      <x:c r="S120">
        <x:v>48000</x:v>
      </x:c>
      <x:c r="T120" t="s">
        <x:v>458</x:v>
      </x:c>
      <x:c r="U120">
        <x:v>164.06</x:v>
      </x:c>
      <x:c r="V120">
        <x:v>0.05</x:v>
      </x:c>
      <x:c r="W120">
        <x:v>16036.17</x:v>
      </x:c>
    </x:row>
    <x:row r="121" spans="1:23">
      <x:c r="A121" t="s">
        <x:v>492</x:v>
      </x:c>
      <x:c r="B121" t="s">
        <x:v>698</x:v>
      </x:c>
      <x:c r="C121" t="s">
        <x:v>513</x:v>
      </x:c>
      <x:c r="D121" t="s">
        <x:v>514</x:v>
      </x:c>
      <x:c r="E121" t="s">
        <x:v>515</x:v>
      </x:c>
      <x:c r="F121" t="s">
        <x:v>481</x:v>
      </x:c>
      <x:c r="G121" t="s">
        <x:v>481</x:v>
      </x:c>
      <x:c r="H121" t="s">
        <x:v>516</x:v>
      </x:c>
      <x:c r="I121" t="s">
        <x:v>140</x:v>
      </x:c>
      <x:c r="J121">
        <x:v>160011655</x:v>
      </x:c>
      <x:c r="K121" t="s">
        <x:v>140</x:v>
      </x:c>
      <x:c r="L121" t="s">
        <x:v>141</x:v>
      </x:c>
      <x:c r="M121" t="s">
        <x:v>628</x:v>
      </x:c>
      <x:c r="N121" t="s">
        <x:v>671</x:v>
      </x:c>
      <x:c r="O121">
        <x:v>12000</x:v>
      </x:c>
      <x:c r="P121" t="s">
        <x:v>520</x:v>
      </x:c>
      <x:c r="Q121" t="s">
        <x:v>448</x:v>
      </x:c>
      <x:c r="R121" t="s">
        <x:v>522</x:v>
      </x:c>
      <x:c r="S121">
        <x:v>12000</x:v>
      </x:c>
      <x:c r="T121" t="s">
        <x:v>458</x:v>
      </x:c>
      <x:c r="U121">
        <x:v>41.02</x:v>
      </x:c>
      <x:c r="V121">
        <x:v>0.05</x:v>
      </x:c>
      <x:c r="W121">
        <x:v>4009.04</x:v>
      </x:c>
    </x:row>
    <x:row r="122" spans="1:23">
      <x:c r="A122" t="s">
        <x:v>492</x:v>
      </x:c>
      <x:c r="B122" t="s">
        <x:v>698</x:v>
      </x:c>
      <x:c r="C122" t="s">
        <x:v>513</x:v>
      </x:c>
      <x:c r="D122" t="s">
        <x:v>514</x:v>
      </x:c>
      <x:c r="E122" t="s">
        <x:v>515</x:v>
      </x:c>
      <x:c r="F122" t="s">
        <x:v>481</x:v>
      </x:c>
      <x:c r="G122" t="s">
        <x:v>481</x:v>
      </x:c>
      <x:c r="H122" t="s">
        <x:v>516</x:v>
      </x:c>
      <x:c r="I122" t="s">
        <x:v>140</x:v>
      </x:c>
      <x:c r="J122">
        <x:v>100002456</x:v>
      </x:c>
      <x:c r="K122" t="s">
        <x:v>140</x:v>
      </x:c>
      <x:c r="L122" t="s">
        <x:v>141</x:v>
      </x:c>
      <x:c r="M122" t="s">
        <x:v>619</x:v>
      </x:c>
      <x:c r="N122" t="s">
        <x:v>671</x:v>
      </x:c>
      <x:c r="O122">
        <x:v>12000</x:v>
      </x:c>
      <x:c r="P122" t="s">
        <x:v>520</x:v>
      </x:c>
      <x:c r="Q122" t="s">
        <x:v>448</x:v>
      </x:c>
      <x:c r="R122" t="s">
        <x:v>522</x:v>
      </x:c>
      <x:c r="S122">
        <x:v>36000</x:v>
      </x:c>
      <x:c r="T122" t="s">
        <x:v>458</x:v>
      </x:c>
      <x:c r="U122">
        <x:v>123.05</x:v>
      </x:c>
      <x:c r="V122">
        <x:v>0.05</x:v>
      </x:c>
      <x:c r="W122">
        <x:v>12027.13</x:v>
      </x:c>
    </x:row>
    <x:row r="123" spans="1:23">
      <x:c r="A123" t="s">
        <x:v>492</x:v>
      </x:c>
      <x:c r="B123" t="s">
        <x:v>698</x:v>
      </x:c>
      <x:c r="C123" t="s">
        <x:v>513</x:v>
      </x:c>
      <x:c r="D123" t="s">
        <x:v>514</x:v>
      </x:c>
      <x:c r="E123" t="s">
        <x:v>515</x:v>
      </x:c>
      <x:c r="F123" t="s">
        <x:v>481</x:v>
      </x:c>
      <x:c r="G123" t="s">
        <x:v>481</x:v>
      </x:c>
      <x:c r="H123" t="s">
        <x:v>516</x:v>
      </x:c>
      <x:c r="I123" t="s">
        <x:v>140</x:v>
      </x:c>
      <x:c r="J123">
        <x:v>100002510</x:v>
      </x:c>
      <x:c r="K123" t="s">
        <x:v>140</x:v>
      </x:c>
      <x:c r="L123" t="s">
        <x:v>146</x:v>
      </x:c>
      <x:c r="M123" t="s">
        <x:v>560</x:v>
      </x:c>
      <x:c r="N123" t="s">
        <x:v>644</x:v>
      </x:c>
      <x:c r="O123">
        <x:v>2500</x:v>
      </x:c>
      <x:c r="P123" t="s">
        <x:v>520</x:v>
      </x:c>
      <x:c r="Q123" t="s">
        <x:v>681</x:v>
      </x:c>
      <x:c r="R123" t="s">
        <x:v>522</x:v>
      </x:c>
      <x:c r="S123">
        <x:v>2500</x:v>
      </x:c>
      <x:c r="T123" t="s">
        <x:v>458</x:v>
      </x:c>
      <x:c r="U123">
        <x:v>59.8</x:v>
      </x:c>
      <x:c r="V123">
        <x:v>0.25</x:v>
      </x:c>
      <x:c r="W123">
        <x:v>4453.8900000000003</x:v>
      </x:c>
    </x:row>
    <x:row r="124" spans="1:23">
      <x:c r="A124" t="s">
        <x:v>492</x:v>
      </x:c>
      <x:c r="B124" t="s">
        <x:v>698</x:v>
      </x:c>
      <x:c r="C124" t="s">
        <x:v>513</x:v>
      </x:c>
      <x:c r="D124" t="s">
        <x:v>514</x:v>
      </x:c>
      <x:c r="E124" t="s">
        <x:v>515</x:v>
      </x:c>
      <x:c r="F124" t="s">
        <x:v>481</x:v>
      </x:c>
      <x:c r="G124" t="s">
        <x:v>481</x:v>
      </x:c>
      <x:c r="H124" t="s">
        <x:v>516</x:v>
      </x:c>
      <x:c r="I124" t="s">
        <x:v>140</x:v>
      </x:c>
      <x:c r="J124">
        <x:v>100001981</x:v>
      </x:c>
      <x:c r="K124" t="s">
        <x:v>140</x:v>
      </x:c>
      <x:c r="L124" t="s">
        <x:v>145</x:v>
      </x:c>
      <x:c r="M124" t="s">
        <x:v>569</x:v>
      </x:c>
      <x:c r="N124" t="s">
        <x:v>599</x:v>
      </x:c>
      <x:c r="O124">
        <x:v>5000</x:v>
      </x:c>
      <x:c r="P124" t="s">
        <x:v>520</x:v>
      </x:c>
      <x:c r="Q124" t="s">
        <x:v>10</x:v>
      </x:c>
      <x:c r="R124" t="s">
        <x:v>522</x:v>
      </x:c>
      <x:c r="S124">
        <x:v>30000</x:v>
      </x:c>
      <x:c r="T124" t="s">
        <x:v>458</x:v>
      </x:c>
      <x:c r="U124">
        <x:v>349.2</x:v>
      </x:c>
      <x:c r="V124">
        <x:v>0.13</x:v>
      </x:c>
      <x:c r="W124">
        <x:v>28963.82</x:v>
      </x:c>
    </x:row>
    <x:row r="125" spans="1:23">
      <x:c r="A125" t="s">
        <x:v>492</x:v>
      </x:c>
      <x:c r="B125" t="s">
        <x:v>698</x:v>
      </x:c>
      <x:c r="C125" t="s">
        <x:v>513</x:v>
      </x:c>
      <x:c r="D125" t="s">
        <x:v>514</x:v>
      </x:c>
      <x:c r="E125" t="s">
        <x:v>515</x:v>
      </x:c>
      <x:c r="F125" t="s">
        <x:v>481</x:v>
      </x:c>
      <x:c r="G125" t="s">
        <x:v>481</x:v>
      </x:c>
      <x:c r="H125" t="s">
        <x:v>516</x:v>
      </x:c>
      <x:c r="I125" t="s">
        <x:v>140</x:v>
      </x:c>
      <x:c r="J125">
        <x:v>100002498</x:v>
      </x:c>
      <x:c r="K125" t="s">
        <x:v>140</x:v>
      </x:c>
      <x:c r="L125" t="s">
        <x:v>145</x:v>
      </x:c>
      <x:c r="M125" t="s">
        <x:v>560</x:v>
      </x:c>
      <x:c r="N125" t="s">
        <x:v>599</x:v>
      </x:c>
      <x:c r="O125">
        <x:v>5000</x:v>
      </x:c>
      <x:c r="P125" t="s">
        <x:v>520</x:v>
      </x:c>
      <x:c r="Q125" t="s">
        <x:v>10</x:v>
      </x:c>
      <x:c r="R125" t="s">
        <x:v>522</x:v>
      </x:c>
      <x:c r="S125">
        <x:v>5000</x:v>
      </x:c>
      <x:c r="T125" t="s">
        <x:v>458</x:v>
      </x:c>
      <x:c r="U125">
        <x:v>58.2</x:v>
      </x:c>
      <x:c r="V125">
        <x:v>0.13</x:v>
      </x:c>
      <x:c r="W125">
        <x:v>4827.3</x:v>
      </x:c>
    </x:row>
    <x:row r="126" spans="1:23">
      <x:c r="A126" t="s">
        <x:v>492</x:v>
      </x:c>
      <x:c r="B126" t="s">
        <x:v>698</x:v>
      </x:c>
      <x:c r="C126" t="s">
        <x:v>513</x:v>
      </x:c>
      <x:c r="D126" t="s">
        <x:v>514</x:v>
      </x:c>
      <x:c r="E126" t="s">
        <x:v>515</x:v>
      </x:c>
      <x:c r="F126" t="s">
        <x:v>481</x:v>
      </x:c>
      <x:c r="G126" t="s">
        <x:v>481</x:v>
      </x:c>
      <x:c r="H126" t="s">
        <x:v>516</x:v>
      </x:c>
      <x:c r="I126" t="s">
        <x:v>140</x:v>
      </x:c>
      <x:c r="J126">
        <x:v>100010643</x:v>
      </x:c>
      <x:c r="K126" t="s">
        <x:v>140</x:v>
      </x:c>
      <x:c r="L126" t="s">
        <x:v>145</x:v>
      </x:c>
      <x:c r="M126" t="s">
        <x:v>518</x:v>
      </x:c>
      <x:c r="N126" t="s">
        <x:v>671</x:v>
      </x:c>
      <x:c r="O126">
        <x:v>5000</x:v>
      </x:c>
      <x:c r="P126" t="s">
        <x:v>520</x:v>
      </x:c>
      <x:c r="Q126" t="s">
        <x:v>10</x:v>
      </x:c>
      <x:c r="R126" t="s">
        <x:v>522</x:v>
      </x:c>
      <x:c r="S126">
        <x:v>5000</x:v>
      </x:c>
      <x:c r="T126" t="s">
        <x:v>458</x:v>
      </x:c>
      <x:c r="U126">
        <x:v>58.2</x:v>
      </x:c>
      <x:c r="V126">
        <x:v>0.13</x:v>
      </x:c>
      <x:c r="W126">
        <x:v>4827.3</x:v>
      </x:c>
    </x:row>
    <x:row r="127" spans="1:23">
      <x:c r="A127" t="s">
        <x:v>492</x:v>
      </x:c>
      <x:c r="B127" t="s">
        <x:v>698</x:v>
      </x:c>
      <x:c r="C127" t="s">
        <x:v>513</x:v>
      </x:c>
      <x:c r="D127" t="s">
        <x:v>514</x:v>
      </x:c>
      <x:c r="E127" t="s">
        <x:v>515</x:v>
      </x:c>
      <x:c r="F127" t="s">
        <x:v>481</x:v>
      </x:c>
      <x:c r="G127" t="s">
        <x:v>481</x:v>
      </x:c>
      <x:c r="H127" t="s">
        <x:v>516</x:v>
      </x:c>
      <x:c r="I127" t="s">
        <x:v>140</x:v>
      </x:c>
      <x:c r="J127">
        <x:v>100010641</x:v>
      </x:c>
      <x:c r="K127" t="s">
        <x:v>140</x:v>
      </x:c>
      <x:c r="L127" t="s">
        <x:v>144</x:v>
      </x:c>
      <x:c r="M127" t="s">
        <x:v>525</x:v>
      </x:c>
      <x:c r="N127" t="s">
        <x:v>671</x:v>
      </x:c>
      <x:c r="O127">
        <x:v>7500</x:v>
      </x:c>
      <x:c r="P127" t="s">
        <x:v>520</x:v>
      </x:c>
      <x:c r="Q127" t="s">
        <x:v>9</x:v>
      </x:c>
      <x:c r="R127" t="s">
        <x:v>522</x:v>
      </x:c>
      <x:c r="S127">
        <x:v>7500</x:v>
      </x:c>
      <x:c r="T127" t="s">
        <x:v>458</x:v>
      </x:c>
      <x:c r="U127">
        <x:v>52.95</x:v>
      </x:c>
      <x:c r="V127">
        <x:v>0.08</x:v>
      </x:c>
      <x:c r="W127">
        <x:v>4578.3599999999997</x:v>
      </x:c>
    </x:row>
    <x:row r="128" spans="1:23">
      <x:c r="A128" t="s">
        <x:v>492</x:v>
      </x:c>
      <x:c r="B128" t="s">
        <x:v>698</x:v>
      </x:c>
      <x:c r="C128" t="s">
        <x:v>513</x:v>
      </x:c>
      <x:c r="D128" t="s">
        <x:v>514</x:v>
      </x:c>
      <x:c r="E128" t="s">
        <x:v>515</x:v>
      </x:c>
      <x:c r="F128" t="s">
        <x:v>481</x:v>
      </x:c>
      <x:c r="G128" t="s">
        <x:v>481</x:v>
      </x:c>
      <x:c r="H128" t="s">
        <x:v>516</x:v>
      </x:c>
      <x:c r="I128" t="s">
        <x:v>140</x:v>
      </x:c>
      <x:c r="J128">
        <x:v>100010636</x:v>
      </x:c>
      <x:c r="K128" t="s">
        <x:v>140</x:v>
      </x:c>
      <x:c r="L128" t="s">
        <x:v>144</x:v>
      </x:c>
      <x:c r="M128" t="s">
        <x:v>533</x:v>
      </x:c>
      <x:c r="N128" t="s">
        <x:v>671</x:v>
      </x:c>
      <x:c r="O128">
        <x:v>7500</x:v>
      </x:c>
      <x:c r="P128" t="s">
        <x:v>520</x:v>
      </x:c>
      <x:c r="Q128" t="s">
        <x:v>9</x:v>
      </x:c>
      <x:c r="R128" t="s">
        <x:v>522</x:v>
      </x:c>
      <x:c r="S128">
        <x:v>7500</x:v>
      </x:c>
      <x:c r="T128" t="s">
        <x:v>458</x:v>
      </x:c>
      <x:c r="U128">
        <x:v>52.95</x:v>
      </x:c>
      <x:c r="V128">
        <x:v>0.08</x:v>
      </x:c>
      <x:c r="W128">
        <x:v>4578.3599999999997</x:v>
      </x:c>
    </x:row>
    <x:row r="129" spans="1:23">
      <x:c r="A129" t="s">
        <x:v>492</x:v>
      </x:c>
      <x:c r="B129" t="s">
        <x:v>698</x:v>
      </x:c>
      <x:c r="C129" t="s">
        <x:v>513</x:v>
      </x:c>
      <x:c r="D129" t="s">
        <x:v>514</x:v>
      </x:c>
      <x:c r="E129" t="s">
        <x:v>515</x:v>
      </x:c>
      <x:c r="F129" t="s">
        <x:v>481</x:v>
      </x:c>
      <x:c r="G129" t="s">
        <x:v>481</x:v>
      </x:c>
      <x:c r="H129" t="s">
        <x:v>516</x:v>
      </x:c>
      <x:c r="I129" t="s">
        <x:v>140</x:v>
      </x:c>
      <x:c r="J129">
        <x:v>100002497</x:v>
      </x:c>
      <x:c r="K129" t="s">
        <x:v>140</x:v>
      </x:c>
      <x:c r="L129" t="s">
        <x:v>145</x:v>
      </x:c>
      <x:c r="M129" t="s">
        <x:v>550</x:v>
      </x:c>
      <x:c r="N129" t="s">
        <x:v>599</x:v>
      </x:c>
      <x:c r="O129">
        <x:v>5000</x:v>
      </x:c>
      <x:c r="P129" t="s">
        <x:v>520</x:v>
      </x:c>
      <x:c r="Q129" t="s">
        <x:v>10</x:v>
      </x:c>
      <x:c r="R129" t="s">
        <x:v>522</x:v>
      </x:c>
      <x:c r="S129">
        <x:v>5000</x:v>
      </x:c>
      <x:c r="T129" t="s">
        <x:v>458</x:v>
      </x:c>
      <x:c r="U129">
        <x:v>58.2</x:v>
      </x:c>
      <x:c r="V129">
        <x:v>0.13</x:v>
      </x:c>
      <x:c r="W129">
        <x:v>4827.3</x:v>
      </x:c>
    </x:row>
    <x:row r="130" spans="1:23">
      <x:c r="A130" t="s">
        <x:v>492</x:v>
      </x:c>
      <x:c r="B130" t="s">
        <x:v>698</x:v>
      </x:c>
      <x:c r="C130" t="s">
        <x:v>513</x:v>
      </x:c>
      <x:c r="D130" t="s">
        <x:v>514</x:v>
      </x:c>
      <x:c r="E130" t="s">
        <x:v>515</x:v>
      </x:c>
      <x:c r="F130" t="s">
        <x:v>481</x:v>
      </x:c>
      <x:c r="G130" t="s">
        <x:v>481</x:v>
      </x:c>
      <x:c r="H130" t="s">
        <x:v>516</x:v>
      </x:c>
      <x:c r="I130" t="s">
        <x:v>140</x:v>
      </x:c>
      <x:c r="J130">
        <x:v>100010615</x:v>
      </x:c>
      <x:c r="K130" t="s">
        <x:v>140</x:v>
      </x:c>
      <x:c r="L130" t="s">
        <x:v>145</x:v>
      </x:c>
      <x:c r="M130" t="s">
        <x:v>575</x:v>
      </x:c>
      <x:c r="N130" t="s">
        <x:v>644</x:v>
      </x:c>
      <x:c r="O130">
        <x:v>5000</x:v>
      </x:c>
      <x:c r="P130" t="s">
        <x:v>520</x:v>
      </x:c>
      <x:c r="Q130" t="s">
        <x:v>10</x:v>
      </x:c>
      <x:c r="R130" t="s">
        <x:v>522</x:v>
      </x:c>
      <x:c r="S130">
        <x:v>5000</x:v>
      </x:c>
      <x:c r="T130" t="s">
        <x:v>458</x:v>
      </x:c>
      <x:c r="U130">
        <x:v>58.2</x:v>
      </x:c>
      <x:c r="V130">
        <x:v>0.13</x:v>
      </x:c>
      <x:c r="W130">
        <x:v>4827.3</x:v>
      </x:c>
    </x:row>
    <x:row r="131" spans="1:23">
      <x:c r="A131" t="s">
        <x:v>492</x:v>
      </x:c>
      <x:c r="B131" t="s">
        <x:v>698</x:v>
      </x:c>
      <x:c r="C131" t="s">
        <x:v>513</x:v>
      </x:c>
      <x:c r="D131" t="s">
        <x:v>514</x:v>
      </x:c>
      <x:c r="E131" t="s">
        <x:v>515</x:v>
      </x:c>
      <x:c r="F131" t="s">
        <x:v>481</x:v>
      </x:c>
      <x:c r="G131" t="s">
        <x:v>481</x:v>
      </x:c>
      <x:c r="H131" t="s">
        <x:v>516</x:v>
      </x:c>
      <x:c r="I131" t="s">
        <x:v>140</x:v>
      </x:c>
      <x:c r="J131">
        <x:v>100010638</x:v>
      </x:c>
      <x:c r="K131" t="s">
        <x:v>140</x:v>
      </x:c>
      <x:c r="L131" t="s">
        <x:v>144</x:v>
      </x:c>
      <x:c r="M131" t="s">
        <x:v>575</x:v>
      </x:c>
      <x:c r="N131" t="s">
        <x:v>671</x:v>
      </x:c>
      <x:c r="O131">
        <x:v>7500</x:v>
      </x:c>
      <x:c r="P131" t="s">
        <x:v>520</x:v>
      </x:c>
      <x:c r="Q131" t="s">
        <x:v>9</x:v>
      </x:c>
      <x:c r="R131" t="s">
        <x:v>522</x:v>
      </x:c>
      <x:c r="S131">
        <x:v>22500</x:v>
      </x:c>
      <x:c r="T131" t="s">
        <x:v>458</x:v>
      </x:c>
      <x:c r="U131">
        <x:v>158.85</x:v>
      </x:c>
      <x:c r="V131">
        <x:v>0.08</x:v>
      </x:c>
      <x:c r="W131">
        <x:v>13735.08</x:v>
      </x:c>
    </x:row>
    <x:row r="132" spans="1:23">
      <x:c r="A132" t="s">
        <x:v>492</x:v>
      </x:c>
      <x:c r="B132" t="s">
        <x:v>698</x:v>
      </x:c>
      <x:c r="C132" t="s">
        <x:v>513</x:v>
      </x:c>
      <x:c r="D132" t="s">
        <x:v>514</x:v>
      </x:c>
      <x:c r="E132" t="s">
        <x:v>515</x:v>
      </x:c>
      <x:c r="F132" t="s">
        <x:v>481</x:v>
      </x:c>
      <x:c r="G132" t="s">
        <x:v>481</x:v>
      </x:c>
      <x:c r="H132" t="s">
        <x:v>516</x:v>
      </x:c>
      <x:c r="I132" t="s">
        <x:v>140</x:v>
      </x:c>
      <x:c r="J132">
        <x:v>100002458</x:v>
      </x:c>
      <x:c r="K132" t="s">
        <x:v>140</x:v>
      </x:c>
      <x:c r="L132" t="s">
        <x:v>141</x:v>
      </x:c>
      <x:c r="M132" t="s">
        <x:v>575</x:v>
      </x:c>
      <x:c r="N132" t="s">
        <x:v>644</x:v>
      </x:c>
      <x:c r="O132">
        <x:v>12000</x:v>
      </x:c>
      <x:c r="P132" t="s">
        <x:v>520</x:v>
      </x:c>
      <x:c r="Q132" t="s">
        <x:v>448</x:v>
      </x:c>
      <x:c r="R132" t="s">
        <x:v>522</x:v>
      </x:c>
      <x:c r="S132">
        <x:v>12000</x:v>
      </x:c>
      <x:c r="T132" t="s">
        <x:v>458</x:v>
      </x:c>
      <x:c r="U132">
        <x:v>41.02</x:v>
      </x:c>
      <x:c r="V132">
        <x:v>0.05</x:v>
      </x:c>
      <x:c r="W132">
        <x:v>4009.04</x:v>
      </x:c>
    </x:row>
    <x:row r="133" spans="1:23">
      <x:c r="A133" t="s">
        <x:v>492</x:v>
      </x:c>
      <x:c r="B133" t="s">
        <x:v>698</x:v>
      </x:c>
      <x:c r="C133" t="s">
        <x:v>513</x:v>
      </x:c>
      <x:c r="D133" t="s">
        <x:v>514</x:v>
      </x:c>
      <x:c r="E133" t="s">
        <x:v>515</x:v>
      </x:c>
      <x:c r="F133" t="s">
        <x:v>481</x:v>
      </x:c>
      <x:c r="G133" t="s">
        <x:v>481</x:v>
      </x:c>
      <x:c r="H133" t="s">
        <x:v>516</x:v>
      </x:c>
      <x:c r="I133" t="s">
        <x:v>140</x:v>
      </x:c>
      <x:c r="J133">
        <x:v>100002497</x:v>
      </x:c>
      <x:c r="K133" t="s">
        <x:v>140</x:v>
      </x:c>
      <x:c r="L133" t="s">
        <x:v>145</x:v>
      </x:c>
      <x:c r="M133" t="s">
        <x:v>550</x:v>
      </x:c>
      <x:c r="N133" t="s">
        <x:v>599</x:v>
      </x:c>
      <x:c r="O133">
        <x:v>5000</x:v>
      </x:c>
      <x:c r="P133" t="s">
        <x:v>520</x:v>
      </x:c>
      <x:c r="Q133" t="s">
        <x:v>10</x:v>
      </x:c>
      <x:c r="R133" t="s">
        <x:v>522</x:v>
      </x:c>
      <x:c r="S133">
        <x:v>5000</x:v>
      </x:c>
      <x:c r="T133" t="s">
        <x:v>458</x:v>
      </x:c>
      <x:c r="U133">
        <x:v>58.2</x:v>
      </x:c>
      <x:c r="V133">
        <x:v>0.13</x:v>
      </x:c>
      <x:c r="W133">
        <x:v>4827.3</x:v>
      </x:c>
    </x:row>
    <x:row r="134" spans="1:23">
      <x:c r="A134" t="s">
        <x:v>492</x:v>
      </x:c>
      <x:c r="B134" t="s">
        <x:v>698</x:v>
      </x:c>
      <x:c r="C134" t="s">
        <x:v>513</x:v>
      </x:c>
      <x:c r="D134" t="s">
        <x:v>514</x:v>
      </x:c>
      <x:c r="E134" t="s">
        <x:v>515</x:v>
      </x:c>
      <x:c r="F134" t="s">
        <x:v>481</x:v>
      </x:c>
      <x:c r="G134" t="s">
        <x:v>481</x:v>
      </x:c>
      <x:c r="H134" t="s">
        <x:v>516</x:v>
      </x:c>
      <x:c r="I134" t="s">
        <x:v>140</x:v>
      </x:c>
      <x:c r="J134">
        <x:v>100002498</x:v>
      </x:c>
      <x:c r="K134" t="s">
        <x:v>140</x:v>
      </x:c>
      <x:c r="L134" t="s">
        <x:v>145</x:v>
      </x:c>
      <x:c r="M134" t="s">
        <x:v>560</x:v>
      </x:c>
      <x:c r="N134" t="s">
        <x:v>599</x:v>
      </x:c>
      <x:c r="O134">
        <x:v>5000</x:v>
      </x:c>
      <x:c r="P134" t="s">
        <x:v>520</x:v>
      </x:c>
      <x:c r="Q134" t="s">
        <x:v>10</x:v>
      </x:c>
      <x:c r="R134" t="s">
        <x:v>522</x:v>
      </x:c>
      <x:c r="S134">
        <x:v>10000</x:v>
      </x:c>
      <x:c r="T134" t="s">
        <x:v>458</x:v>
      </x:c>
      <x:c r="U134">
        <x:v>116.4</x:v>
      </x:c>
      <x:c r="V134">
        <x:v>0.13</x:v>
      </x:c>
      <x:c r="W134">
        <x:v>9654.61</x:v>
      </x:c>
    </x:row>
    <x:row r="135" spans="1:23">
      <x:c r="A135" t="s">
        <x:v>492</x:v>
      </x:c>
      <x:c r="B135" t="s">
        <x:v>698</x:v>
      </x:c>
      <x:c r="C135" t="s">
        <x:v>513</x:v>
      </x:c>
      <x:c r="D135" t="s">
        <x:v>514</x:v>
      </x:c>
      <x:c r="E135" t="s">
        <x:v>515</x:v>
      </x:c>
      <x:c r="F135" t="s">
        <x:v>481</x:v>
      </x:c>
      <x:c r="G135" t="s">
        <x:v>481</x:v>
      </x:c>
      <x:c r="H135" t="s">
        <x:v>516</x:v>
      </x:c>
      <x:c r="I135" t="s">
        <x:v>140</x:v>
      </x:c>
      <x:c r="J135">
        <x:v>100002499</x:v>
      </x:c>
      <x:c r="K135" t="s">
        <x:v>140</x:v>
      </x:c>
      <x:c r="L135" t="s">
        <x:v>145</x:v>
      </x:c>
      <x:c r="M135" t="s">
        <x:v>524</x:v>
      </x:c>
      <x:c r="N135" t="s">
        <x:v>671</x:v>
      </x:c>
      <x:c r="O135">
        <x:v>5000</x:v>
      </x:c>
      <x:c r="P135" t="s">
        <x:v>520</x:v>
      </x:c>
      <x:c r="Q135" t="s">
        <x:v>10</x:v>
      </x:c>
      <x:c r="R135" t="s">
        <x:v>522</x:v>
      </x:c>
      <x:c r="S135">
        <x:v>20000</x:v>
      </x:c>
      <x:c r="T135" t="s">
        <x:v>458</x:v>
      </x:c>
      <x:c r="U135">
        <x:v>232.8</x:v>
      </x:c>
      <x:c r="V135">
        <x:v>0.13</x:v>
      </x:c>
      <x:c r="W135">
        <x:v>19309.21</x:v>
      </x:c>
    </x:row>
    <x:row r="136" spans="1:23">
      <x:c r="A136" t="s">
        <x:v>492</x:v>
      </x:c>
      <x:c r="B136" t="s">
        <x:v>698</x:v>
      </x:c>
      <x:c r="C136" t="s">
        <x:v>513</x:v>
      </x:c>
      <x:c r="D136" t="s">
        <x:v>514</x:v>
      </x:c>
      <x:c r="E136" t="s">
        <x:v>515</x:v>
      </x:c>
      <x:c r="F136" t="s">
        <x:v>481</x:v>
      </x:c>
      <x:c r="G136" t="s">
        <x:v>481</x:v>
      </x:c>
      <x:c r="H136" t="s">
        <x:v>516</x:v>
      </x:c>
      <x:c r="I136" t="s">
        <x:v>140</x:v>
      </x:c>
      <x:c r="J136">
        <x:v>100002495</x:v>
      </x:c>
      <x:c r="K136" t="s">
        <x:v>140</x:v>
      </x:c>
      <x:c r="L136" t="s">
        <x:v>145</x:v>
      </x:c>
      <x:c r="M136" t="s">
        <x:v>533</x:v>
      </x:c>
      <x:c r="N136" t="s">
        <x:v>644</x:v>
      </x:c>
      <x:c r="O136">
        <x:v>5000</x:v>
      </x:c>
      <x:c r="P136" t="s">
        <x:v>520</x:v>
      </x:c>
      <x:c r="Q136" t="s">
        <x:v>10</x:v>
      </x:c>
      <x:c r="R136" t="s">
        <x:v>522</x:v>
      </x:c>
      <x:c r="S136">
        <x:v>20000</x:v>
      </x:c>
      <x:c r="T136" t="s">
        <x:v>458</x:v>
      </x:c>
      <x:c r="U136">
        <x:v>232.8</x:v>
      </x:c>
      <x:c r="V136">
        <x:v>0.13</x:v>
      </x:c>
      <x:c r="W136">
        <x:v>19309.21</x:v>
      </x:c>
    </x:row>
    <x:row r="137" spans="1:23">
      <x:c r="A137" t="s">
        <x:v>492</x:v>
      </x:c>
      <x:c r="B137" t="s">
        <x:v>698</x:v>
      </x:c>
      <x:c r="C137" t="s">
        <x:v>513</x:v>
      </x:c>
      <x:c r="D137" t="s">
        <x:v>514</x:v>
      </x:c>
      <x:c r="E137" t="s">
        <x:v>515</x:v>
      </x:c>
      <x:c r="F137" t="s">
        <x:v>481</x:v>
      </x:c>
      <x:c r="G137" t="s">
        <x:v>481</x:v>
      </x:c>
      <x:c r="H137" t="s">
        <x:v>516</x:v>
      </x:c>
      <x:c r="I137" t="s">
        <x:v>140</x:v>
      </x:c>
      <x:c r="J137">
        <x:v>100010644</x:v>
      </x:c>
      <x:c r="K137" t="s">
        <x:v>140</x:v>
      </x:c>
      <x:c r="L137" t="s">
        <x:v>145</x:v>
      </x:c>
      <x:c r="M137" t="s">
        <x:v>537</x:v>
      </x:c>
      <x:c r="N137" t="s">
        <x:v>599</x:v>
      </x:c>
      <x:c r="O137">
        <x:v>5000</x:v>
      </x:c>
      <x:c r="P137" t="s">
        <x:v>520</x:v>
      </x:c>
      <x:c r="Q137" t="s">
        <x:v>10</x:v>
      </x:c>
      <x:c r="R137" t="s">
        <x:v>522</x:v>
      </x:c>
      <x:c r="S137">
        <x:v>5000</x:v>
      </x:c>
      <x:c r="T137" t="s">
        <x:v>458</x:v>
      </x:c>
      <x:c r="U137">
        <x:v>58.2</x:v>
      </x:c>
      <x:c r="V137">
        <x:v>0.13</x:v>
      </x:c>
      <x:c r="W137">
        <x:v>4827.3</x:v>
      </x:c>
    </x:row>
    <x:row r="138" spans="1:23">
      <x:c r="A138" t="s">
        <x:v>492</x:v>
      </x:c>
      <x:c r="B138" t="s">
        <x:v>698</x:v>
      </x:c>
      <x:c r="C138" t="s">
        <x:v>513</x:v>
      </x:c>
      <x:c r="D138" t="s">
        <x:v>514</x:v>
      </x:c>
      <x:c r="E138" t="s">
        <x:v>515</x:v>
      </x:c>
      <x:c r="F138" t="s">
        <x:v>481</x:v>
      </x:c>
      <x:c r="G138" t="s">
        <x:v>481</x:v>
      </x:c>
      <x:c r="H138" t="s">
        <x:v>516</x:v>
      </x:c>
      <x:c r="I138" t="s">
        <x:v>140</x:v>
      </x:c>
      <x:c r="J138">
        <x:v>100002495</x:v>
      </x:c>
      <x:c r="K138" t="s">
        <x:v>140</x:v>
      </x:c>
      <x:c r="L138" t="s">
        <x:v>145</x:v>
      </x:c>
      <x:c r="M138" t="s">
        <x:v>533</x:v>
      </x:c>
      <x:c r="N138" t="s">
        <x:v>644</x:v>
      </x:c>
      <x:c r="O138">
        <x:v>5000</x:v>
      </x:c>
      <x:c r="P138" t="s">
        <x:v>520</x:v>
      </x:c>
      <x:c r="Q138" t="s">
        <x:v>10</x:v>
      </x:c>
      <x:c r="R138" t="s">
        <x:v>522</x:v>
      </x:c>
      <x:c r="S138">
        <x:v>10000</x:v>
      </x:c>
      <x:c r="T138" t="s">
        <x:v>458</x:v>
      </x:c>
      <x:c r="U138">
        <x:v>116.4</x:v>
      </x:c>
      <x:c r="V138">
        <x:v>0.13</x:v>
      </x:c>
      <x:c r="W138">
        <x:v>9654.61</x:v>
      </x:c>
    </x:row>
    <x:row r="139" spans="1:23">
      <x:c r="A139" t="s">
        <x:v>492</x:v>
      </x:c>
      <x:c r="B139" t="s">
        <x:v>698</x:v>
      </x:c>
      <x:c r="C139" t="s">
        <x:v>513</x:v>
      </x:c>
      <x:c r="D139" t="s">
        <x:v>514</x:v>
      </x:c>
      <x:c r="E139" t="s">
        <x:v>515</x:v>
      </x:c>
      <x:c r="F139" t="s">
        <x:v>481</x:v>
      </x:c>
      <x:c r="G139" t="s">
        <x:v>481</x:v>
      </x:c>
      <x:c r="H139" t="s">
        <x:v>516</x:v>
      </x:c>
      <x:c r="I139" t="s">
        <x:v>140</x:v>
      </x:c>
      <x:c r="J139">
        <x:v>100010644</x:v>
      </x:c>
      <x:c r="K139" t="s">
        <x:v>140</x:v>
      </x:c>
      <x:c r="L139" t="s">
        <x:v>145</x:v>
      </x:c>
      <x:c r="M139" t="s">
        <x:v>537</x:v>
      </x:c>
      <x:c r="N139" t="s">
        <x:v>599</x:v>
      </x:c>
      <x:c r="O139">
        <x:v>5000</x:v>
      </x:c>
      <x:c r="P139" t="s">
        <x:v>520</x:v>
      </x:c>
      <x:c r="Q139" t="s">
        <x:v>10</x:v>
      </x:c>
      <x:c r="R139" t="s">
        <x:v>522</x:v>
      </x:c>
      <x:c r="S139">
        <x:v>5000</x:v>
      </x:c>
      <x:c r="T139" t="s">
        <x:v>458</x:v>
      </x:c>
      <x:c r="U139">
        <x:v>58.2</x:v>
      </x:c>
      <x:c r="V139">
        <x:v>0.13</x:v>
      </x:c>
      <x:c r="W139">
        <x:v>4827.3</x:v>
      </x:c>
    </x:row>
    <x:row r="140" spans="1:23">
      <x:c r="A140" t="s">
        <x:v>492</x:v>
      </x:c>
      <x:c r="B140" t="s">
        <x:v>698</x:v>
      </x:c>
      <x:c r="C140" t="s">
        <x:v>513</x:v>
      </x:c>
      <x:c r="D140" t="s">
        <x:v>514</x:v>
      </x:c>
      <x:c r="E140" t="s">
        <x:v>515</x:v>
      </x:c>
      <x:c r="F140" t="s">
        <x:v>481</x:v>
      </x:c>
      <x:c r="G140" t="s">
        <x:v>481</x:v>
      </x:c>
      <x:c r="H140" t="s">
        <x:v>516</x:v>
      </x:c>
      <x:c r="I140" t="s">
        <x:v>140</x:v>
      </x:c>
      <x:c r="J140">
        <x:v>100002498</x:v>
      </x:c>
      <x:c r="K140" t="s">
        <x:v>140</x:v>
      </x:c>
      <x:c r="L140" t="s">
        <x:v>145</x:v>
      </x:c>
      <x:c r="M140" t="s">
        <x:v>560</x:v>
      </x:c>
      <x:c r="N140" t="s">
        <x:v>599</x:v>
      </x:c>
      <x:c r="O140">
        <x:v>5000</x:v>
      </x:c>
      <x:c r="P140" t="s">
        <x:v>520</x:v>
      </x:c>
      <x:c r="Q140" t="s">
        <x:v>10</x:v>
      </x:c>
      <x:c r="R140" t="s">
        <x:v>522</x:v>
      </x:c>
      <x:c r="S140">
        <x:v>25000</x:v>
      </x:c>
      <x:c r="T140" t="s">
        <x:v>458</x:v>
      </x:c>
      <x:c r="U140">
        <x:v>291</x:v>
      </x:c>
      <x:c r="V140">
        <x:v>0.13</x:v>
      </x:c>
      <x:c r="W140">
        <x:v>24136.52</x:v>
      </x:c>
    </x:row>
    <x:row r="141" spans="1:23">
      <x:c r="A141" t="s">
        <x:v>492</x:v>
      </x:c>
      <x:c r="B141" t="s">
        <x:v>698</x:v>
      </x:c>
      <x:c r="C141" t="s">
        <x:v>513</x:v>
      </x:c>
      <x:c r="D141" t="s">
        <x:v>514</x:v>
      </x:c>
      <x:c r="E141" t="s">
        <x:v>515</x:v>
      </x:c>
      <x:c r="F141" t="s">
        <x:v>481</x:v>
      </x:c>
      <x:c r="G141" t="s">
        <x:v>481</x:v>
      </x:c>
      <x:c r="H141" t="s">
        <x:v>516</x:v>
      </x:c>
      <x:c r="I141" t="s">
        <x:v>140</x:v>
      </x:c>
      <x:c r="J141">
        <x:v>100002499</x:v>
      </x:c>
      <x:c r="K141" t="s">
        <x:v>140</x:v>
      </x:c>
      <x:c r="L141" t="s">
        <x:v>145</x:v>
      </x:c>
      <x:c r="M141" t="s">
        <x:v>524</x:v>
      </x:c>
      <x:c r="N141" t="s">
        <x:v>671</x:v>
      </x:c>
      <x:c r="O141">
        <x:v>5000</x:v>
      </x:c>
      <x:c r="P141" t="s">
        <x:v>520</x:v>
      </x:c>
      <x:c r="Q141" t="s">
        <x:v>10</x:v>
      </x:c>
      <x:c r="R141" t="s">
        <x:v>522</x:v>
      </x:c>
      <x:c r="S141">
        <x:v>30000</x:v>
      </x:c>
      <x:c r="T141" t="s">
        <x:v>458</x:v>
      </x:c>
      <x:c r="U141">
        <x:v>349.2</x:v>
      </x:c>
      <x:c r="V141">
        <x:v>0.13</x:v>
      </x:c>
      <x:c r="W141">
        <x:v>28963.82</x:v>
      </x:c>
    </x:row>
    <x:row r="142" spans="1:23">
      <x:c r="A142" t="s">
        <x:v>492</x:v>
      </x:c>
      <x:c r="B142" t="s">
        <x:v>698</x:v>
      </x:c>
      <x:c r="C142" t="s">
        <x:v>513</x:v>
      </x:c>
      <x:c r="D142" t="s">
        <x:v>514</x:v>
      </x:c>
      <x:c r="E142" t="s">
        <x:v>515</x:v>
      </x:c>
      <x:c r="F142" t="s">
        <x:v>481</x:v>
      </x:c>
      <x:c r="G142" t="s">
        <x:v>481</x:v>
      </x:c>
      <x:c r="H142" t="s">
        <x:v>516</x:v>
      </x:c>
      <x:c r="I142" t="s">
        <x:v>140</x:v>
      </x:c>
      <x:c r="J142">
        <x:v>100010644</x:v>
      </x:c>
      <x:c r="K142" t="s">
        <x:v>140</x:v>
      </x:c>
      <x:c r="L142" t="s">
        <x:v>145</x:v>
      </x:c>
      <x:c r="M142" t="s">
        <x:v>537</x:v>
      </x:c>
      <x:c r="N142" t="s">
        <x:v>599</x:v>
      </x:c>
      <x:c r="O142">
        <x:v>5000</x:v>
      </x:c>
      <x:c r="P142" t="s">
        <x:v>520</x:v>
      </x:c>
      <x:c r="Q142" t="s">
        <x:v>10</x:v>
      </x:c>
      <x:c r="R142" t="s">
        <x:v>522</x:v>
      </x:c>
      <x:c r="S142">
        <x:v>5000</x:v>
      </x:c>
      <x:c r="T142" t="s">
        <x:v>458</x:v>
      </x:c>
      <x:c r="U142">
        <x:v>58.2</x:v>
      </x:c>
      <x:c r="V142">
        <x:v>0.13</x:v>
      </x:c>
      <x:c r="W142">
        <x:v>4827.3</x:v>
      </x:c>
    </x:row>
    <x:row r="143" spans="1:23">
      <x:c r="A143" t="s">
        <x:v>492</x:v>
      </x:c>
      <x:c r="B143" t="s">
        <x:v>698</x:v>
      </x:c>
      <x:c r="C143" t="s">
        <x:v>513</x:v>
      </x:c>
      <x:c r="D143" t="s">
        <x:v>514</x:v>
      </x:c>
      <x:c r="E143" t="s">
        <x:v>515</x:v>
      </x:c>
      <x:c r="F143" t="s">
        <x:v>481</x:v>
      </x:c>
      <x:c r="G143" t="s">
        <x:v>481</x:v>
      </x:c>
      <x:c r="H143" t="s">
        <x:v>516</x:v>
      </x:c>
      <x:c r="I143" t="s">
        <x:v>140</x:v>
      </x:c>
      <x:c r="J143">
        <x:v>100010644</x:v>
      </x:c>
      <x:c r="K143" t="s">
        <x:v>140</x:v>
      </x:c>
      <x:c r="L143" t="s">
        <x:v>145</x:v>
      </x:c>
      <x:c r="M143" t="s">
        <x:v>537</x:v>
      </x:c>
      <x:c r="N143" t="s">
        <x:v>599</x:v>
      </x:c>
      <x:c r="O143">
        <x:v>5000</x:v>
      </x:c>
      <x:c r="P143" t="s">
        <x:v>520</x:v>
      </x:c>
      <x:c r="Q143" t="s">
        <x:v>10</x:v>
      </x:c>
      <x:c r="R143" t="s">
        <x:v>522</x:v>
      </x:c>
      <x:c r="S143">
        <x:v>30000</x:v>
      </x:c>
      <x:c r="T143" t="s">
        <x:v>458</x:v>
      </x:c>
      <x:c r="U143">
        <x:v>349.2</x:v>
      </x:c>
      <x:c r="V143">
        <x:v>0.13</x:v>
      </x:c>
      <x:c r="W143">
        <x:v>28963.82</x:v>
      </x:c>
    </x:row>
    <x:row r="144" spans="1:23">
      <x:c r="A144" t="s">
        <x:v>492</x:v>
      </x:c>
      <x:c r="B144" t="s">
        <x:v>698</x:v>
      </x:c>
      <x:c r="C144" t="s">
        <x:v>513</x:v>
      </x:c>
      <x:c r="D144" t="s">
        <x:v>514</x:v>
      </x:c>
      <x:c r="E144" t="s">
        <x:v>515</x:v>
      </x:c>
      <x:c r="F144" t="s">
        <x:v>481</x:v>
      </x:c>
      <x:c r="G144" t="s">
        <x:v>481</x:v>
      </x:c>
      <x:c r="H144" t="s">
        <x:v>516</x:v>
      </x:c>
      <x:c r="I144" t="s">
        <x:v>140</x:v>
      </x:c>
      <x:c r="J144">
        <x:v>160004069</x:v>
      </x:c>
      <x:c r="K144" t="s">
        <x:v>140</x:v>
      </x:c>
      <x:c r="L144" t="s">
        <x:v>145</x:v>
      </x:c>
      <x:c r="M144" t="s">
        <x:v>526</x:v>
      </x:c>
      <x:c r="N144" t="s">
        <x:v>644</x:v>
      </x:c>
      <x:c r="O144">
        <x:v>5000</x:v>
      </x:c>
      <x:c r="P144" t="s">
        <x:v>520</x:v>
      </x:c>
      <x:c r="Q144" t="s">
        <x:v>10</x:v>
      </x:c>
      <x:c r="R144" t="s">
        <x:v>522</x:v>
      </x:c>
      <x:c r="S144">
        <x:v>5000</x:v>
      </x:c>
      <x:c r="T144" t="s">
        <x:v>458</x:v>
      </x:c>
      <x:c r="U144">
        <x:v>58.2</x:v>
      </x:c>
      <x:c r="V144">
        <x:v>0.13</x:v>
      </x:c>
      <x:c r="W144">
        <x:v>4827.3</x:v>
      </x:c>
    </x:row>
    <x:row r="145" spans="1:23">
      <x:c r="A145" t="s">
        <x:v>492</x:v>
      </x:c>
      <x:c r="B145" t="s">
        <x:v>698</x:v>
      </x:c>
      <x:c r="C145" t="s">
        <x:v>513</x:v>
      </x:c>
      <x:c r="D145" t="s">
        <x:v>514</x:v>
      </x:c>
      <x:c r="E145" t="s">
        <x:v>515</x:v>
      </x:c>
      <x:c r="F145" t="s">
        <x:v>481</x:v>
      </x:c>
      <x:c r="G145" t="s">
        <x:v>481</x:v>
      </x:c>
      <x:c r="H145" t="s">
        <x:v>516</x:v>
      </x:c>
      <x:c r="I145" t="s">
        <x:v>140</x:v>
      </x:c>
      <x:c r="J145">
        <x:v>100002492</x:v>
      </x:c>
      <x:c r="K145" t="s">
        <x:v>140</x:v>
      </x:c>
      <x:c r="L145" t="s">
        <x:v>144</x:v>
      </x:c>
      <x:c r="M145" t="s">
        <x:v>550</x:v>
      </x:c>
      <x:c r="N145" t="s">
        <x:v>671</x:v>
      </x:c>
      <x:c r="O145">
        <x:v>7500</x:v>
      </x:c>
      <x:c r="P145" t="s">
        <x:v>520</x:v>
      </x:c>
      <x:c r="Q145" t="s">
        <x:v>9</x:v>
      </x:c>
      <x:c r="R145" t="s">
        <x:v>522</x:v>
      </x:c>
      <x:c r="S145">
        <x:v>37500</x:v>
      </x:c>
      <x:c r="T145" t="s">
        <x:v>458</x:v>
      </x:c>
      <x:c r="U145">
        <x:v>264.75</x:v>
      </x:c>
      <x:c r="V145">
        <x:v>0.08</x:v>
      </x:c>
      <x:c r="W145">
        <x:v>22891.81</x:v>
      </x:c>
    </x:row>
    <x:row r="146" spans="1:23">
      <x:c r="A146" t="s">
        <x:v>492</x:v>
      </x:c>
      <x:c r="B146" t="s">
        <x:v>698</x:v>
      </x:c>
      <x:c r="C146" t="s">
        <x:v>513</x:v>
      </x:c>
      <x:c r="D146" t="s">
        <x:v>514</x:v>
      </x:c>
      <x:c r="E146" t="s">
        <x:v>515</x:v>
      </x:c>
      <x:c r="F146" t="s">
        <x:v>481</x:v>
      </x:c>
      <x:c r="G146" t="s">
        <x:v>481</x:v>
      </x:c>
      <x:c r="H146" t="s">
        <x:v>516</x:v>
      </x:c>
      <x:c r="I146" t="s">
        <x:v>140</x:v>
      </x:c>
      <x:c r="J146">
        <x:v>100002459</x:v>
      </x:c>
      <x:c r="K146" t="s">
        <x:v>140</x:v>
      </x:c>
      <x:c r="L146" t="s">
        <x:v>141</x:v>
      </x:c>
      <x:c r="M146" t="s">
        <x:v>550</x:v>
      </x:c>
      <x:c r="N146" t="s">
        <x:v>644</x:v>
      </x:c>
      <x:c r="O146">
        <x:v>12000</x:v>
      </x:c>
      <x:c r="P146" t="s">
        <x:v>520</x:v>
      </x:c>
      <x:c r="Q146" t="s">
        <x:v>448</x:v>
      </x:c>
      <x:c r="R146" t="s">
        <x:v>522</x:v>
      </x:c>
      <x:c r="S146">
        <x:v>12000</x:v>
      </x:c>
      <x:c r="T146" t="s">
        <x:v>458</x:v>
      </x:c>
      <x:c r="U146">
        <x:v>41.02</x:v>
      </x:c>
      <x:c r="V146">
        <x:v>0.05</x:v>
      </x:c>
      <x:c r="W146">
        <x:v>4009.04</x:v>
      </x:c>
    </x:row>
    <x:row r="147" spans="1:23">
      <x:c r="A147" t="s">
        <x:v>492</x:v>
      </x:c>
      <x:c r="B147" t="s">
        <x:v>698</x:v>
      </x:c>
      <x:c r="C147" t="s">
        <x:v>513</x:v>
      </x:c>
      <x:c r="D147" t="s">
        <x:v>514</x:v>
      </x:c>
      <x:c r="E147" t="s">
        <x:v>515</x:v>
      </x:c>
      <x:c r="F147" t="s">
        <x:v>481</x:v>
      </x:c>
      <x:c r="G147" t="s">
        <x:v>481</x:v>
      </x:c>
      <x:c r="H147" t="s">
        <x:v>538</x:v>
      </x:c>
      <x:c r="I147" t="s">
        <x:v>602</x:v>
      </x:c>
      <x:c r="J147">
        <x:v>190005508</x:v>
      </x:c>
      <x:c r="K147" t="s">
        <x:v>148</x:v>
      </x:c>
      <x:c r="L147" t="s">
        <x:v>150</x:v>
      </x:c>
      <x:c r="M147" t="s">
        <x:v>719</x:v>
      </x:c>
      <x:c r="O147">
        <x:v>300</x:v>
      </x:c>
      <x:c r="P147" t="s">
        <x:v>520</x:v>
      </x:c>
      <x:c r="Q147" t="s">
        <x:v>12</x:v>
      </x:c>
      <x:c r="R147" t="s">
        <x:v>522</x:v>
      </x:c>
      <x:c r="S147">
        <x:v>2100</x:v>
      </x:c>
      <x:c r="T147" t="s">
        <x:v>458</x:v>
      </x:c>
      <x:c r="U147">
        <x:v>38.76</x:v>
      </x:c>
      <x:c r="V147">
        <x:v>0.35</x:v>
      </x:c>
      <x:c r="W147">
        <x:v>5233.1099999999997</x:v>
      </x:c>
    </x:row>
    <x:row r="148" spans="1:23">
      <x:c r="A148" t="s">
        <x:v>492</x:v>
      </x:c>
      <x:c r="B148" t="s">
        <x:v>698</x:v>
      </x:c>
      <x:c r="C148" t="s">
        <x:v>513</x:v>
      </x:c>
      <x:c r="D148" t="s">
        <x:v>514</x:v>
      </x:c>
      <x:c r="E148" t="s">
        <x:v>515</x:v>
      </x:c>
      <x:c r="F148" t="s">
        <x:v>481</x:v>
      </x:c>
      <x:c r="G148" t="s">
        <x:v>481</x:v>
      </x:c>
      <x:c r="H148" t="s">
        <x:v>538</x:v>
      </x:c>
      <x:c r="I148" t="s">
        <x:v>602</x:v>
      </x:c>
      <x:c r="J148">
        <x:v>190005511</x:v>
      </x:c>
      <x:c r="K148" t="s">
        <x:v>148</x:v>
      </x:c>
      <x:c r="L148" t="s">
        <x:v>150</x:v>
      </x:c>
      <x:c r="M148" t="s">
        <x:v>606</x:v>
      </x:c>
      <x:c r="O148">
        <x:v>300</x:v>
      </x:c>
      <x:c r="P148" t="s">
        <x:v>520</x:v>
      </x:c>
      <x:c r="Q148" t="s">
        <x:v>12</x:v>
      </x:c>
      <x:c r="R148" t="s">
        <x:v>522</x:v>
      </x:c>
      <x:c r="S148">
        <x:v>4800</x:v>
      </x:c>
      <x:c r="T148" t="s">
        <x:v>458</x:v>
      </x:c>
      <x:c r="U148">
        <x:v>88.58</x:v>
      </x:c>
      <x:c r="V148">
        <x:v>0.34</x:v>
      </x:c>
      <x:c r="W148">
        <x:v>11942.27</x:v>
      </x:c>
    </x:row>
    <x:row r="149" spans="1:23">
      <x:c r="A149" t="s">
        <x:v>492</x:v>
      </x:c>
      <x:c r="B149" t="s">
        <x:v>698</x:v>
      </x:c>
      <x:c r="C149" t="s">
        <x:v>513</x:v>
      </x:c>
      <x:c r="D149" t="s">
        <x:v>514</x:v>
      </x:c>
      <x:c r="E149" t="s">
        <x:v>515</x:v>
      </x:c>
      <x:c r="F149" t="s">
        <x:v>481</x:v>
      </x:c>
      <x:c r="G149" t="s">
        <x:v>481</x:v>
      </x:c>
      <x:c r="H149" t="s">
        <x:v>538</x:v>
      </x:c>
      <x:c r="I149" t="s">
        <x:v>602</x:v>
      </x:c>
      <x:c r="J149">
        <x:v>190005517</x:v>
      </x:c>
      <x:c r="K149" t="s">
        <x:v>148</x:v>
      </x:c>
      <x:c r="L149" t="s">
        <x:v>150</x:v>
      </x:c>
      <x:c r="M149" t="s">
        <x:v>718</x:v>
      </x:c>
      <x:c r="O149">
        <x:v>300</x:v>
      </x:c>
      <x:c r="P149" t="s">
        <x:v>520</x:v>
      </x:c>
      <x:c r="Q149" t="s">
        <x:v>12</x:v>
      </x:c>
      <x:c r="R149" t="s">
        <x:v>522</x:v>
      </x:c>
      <x:c r="S149">
        <x:v>8100</x:v>
      </x:c>
      <x:c r="T149" t="s">
        <x:v>458</x:v>
      </x:c>
      <x:c r="U149">
        <x:v>149.49</x:v>
      </x:c>
      <x:c r="V149">
        <x:v>0.34</x:v>
      </x:c>
      <x:c r="W149">
        <x:v>20152.580000000002</x:v>
      </x:c>
    </x:row>
    <x:row r="150" spans="1:23">
      <x:c r="A150" t="s">
        <x:v>492</x:v>
      </x:c>
      <x:c r="B150" t="s">
        <x:v>698</x:v>
      </x:c>
      <x:c r="C150" t="s">
        <x:v>513</x:v>
      </x:c>
      <x:c r="D150" t="s">
        <x:v>514</x:v>
      </x:c>
      <x:c r="E150" t="s">
        <x:v>515</x:v>
      </x:c>
      <x:c r="F150" t="s">
        <x:v>481</x:v>
      </x:c>
      <x:c r="G150" t="s">
        <x:v>481</x:v>
      </x:c>
      <x:c r="H150" t="s">
        <x:v>538</x:v>
      </x:c>
      <x:c r="I150" t="s">
        <x:v>602</x:v>
      </x:c>
      <x:c r="J150">
        <x:v>190005513</x:v>
      </x:c>
      <x:c r="K150" t="s">
        <x:v>148</x:v>
      </x:c>
      <x:c r="L150" t="s">
        <x:v>150</x:v>
      </x:c>
      <x:c r="M150" t="s">
        <x:v>678</x:v>
      </x:c>
      <x:c r="O150">
        <x:v>300</x:v>
      </x:c>
      <x:c r="P150" t="s">
        <x:v>520</x:v>
      </x:c>
      <x:c r="Q150" t="s">
        <x:v>12</x:v>
      </x:c>
      <x:c r="R150" t="s">
        <x:v>522</x:v>
      </x:c>
      <x:c r="S150">
        <x:v>300</x:v>
      </x:c>
      <x:c r="T150" t="s">
        <x:v>458</x:v>
      </x:c>
      <x:c r="U150">
        <x:v>5.54</x:v>
      </x:c>
      <x:c r="V150">
        <x:v>0.34</x:v>
      </x:c>
      <x:c r="W150">
        <x:v>746.39</x:v>
      </x:c>
    </x:row>
    <x:row r="151" spans="1:23">
      <x:c r="A151" t="s">
        <x:v>492</x:v>
      </x:c>
      <x:c r="B151" t="s">
        <x:v>698</x:v>
      </x:c>
      <x:c r="C151" t="s">
        <x:v>513</x:v>
      </x:c>
      <x:c r="D151" t="s">
        <x:v>514</x:v>
      </x:c>
      <x:c r="E151" t="s">
        <x:v>515</x:v>
      </x:c>
      <x:c r="F151" t="s">
        <x:v>481</x:v>
      </x:c>
      <x:c r="G151" t="s">
        <x:v>481</x:v>
      </x:c>
      <x:c r="H151" t="s">
        <x:v>538</x:v>
      </x:c>
      <x:c r="I151" t="s">
        <x:v>602</x:v>
      </x:c>
      <x:c r="J151">
        <x:v>190005507</x:v>
      </x:c>
      <x:c r="K151" t="s">
        <x:v>148</x:v>
      </x:c>
      <x:c r="L151" t="s">
        <x:v>150</x:v>
      </x:c>
      <x:c r="M151" t="s">
        <x:v>607</x:v>
      </x:c>
      <x:c r="O151">
        <x:v>300</x:v>
      </x:c>
      <x:c r="P151" t="s">
        <x:v>520</x:v>
      </x:c>
      <x:c r="Q151" t="s">
        <x:v>12</x:v>
      </x:c>
      <x:c r="R151" t="s">
        <x:v>522</x:v>
      </x:c>
      <x:c r="S151">
        <x:v>7200</x:v>
      </x:c>
      <x:c r="T151" t="s">
        <x:v>458</x:v>
      </x:c>
      <x:c r="U151">
        <x:v>132.88</x:v>
      </x:c>
      <x:c r="V151">
        <x:v>0.34</x:v>
      </x:c>
      <x:c r="W151">
        <x:v>17913.41</x:v>
      </x:c>
    </x:row>
    <x:row r="152" spans="1:23">
      <x:c r="A152" t="s">
        <x:v>492</x:v>
      </x:c>
      <x:c r="B152" t="s">
        <x:v>698</x:v>
      </x:c>
      <x:c r="C152" t="s">
        <x:v>513</x:v>
      </x:c>
      <x:c r="D152" t="s">
        <x:v>514</x:v>
      </x:c>
      <x:c r="E152" t="s">
        <x:v>515</x:v>
      </x:c>
      <x:c r="F152" t="s">
        <x:v>481</x:v>
      </x:c>
      <x:c r="G152" t="s">
        <x:v>481</x:v>
      </x:c>
      <x:c r="H152" t="s">
        <x:v>538</x:v>
      </x:c>
      <x:c r="I152" t="s">
        <x:v>602</x:v>
      </x:c>
      <x:c r="J152">
        <x:v>190005507</x:v>
      </x:c>
      <x:c r="K152" t="s">
        <x:v>148</x:v>
      </x:c>
      <x:c r="L152" t="s">
        <x:v>150</x:v>
      </x:c>
      <x:c r="M152" t="s">
        <x:v>607</x:v>
      </x:c>
      <x:c r="O152">
        <x:v>300</x:v>
      </x:c>
      <x:c r="P152" t="s">
        <x:v>520</x:v>
      </x:c>
      <x:c r="Q152" t="s">
        <x:v>12</x:v>
      </x:c>
      <x:c r="R152" t="s">
        <x:v>522</x:v>
      </x:c>
      <x:c r="S152">
        <x:v>900</x:v>
      </x:c>
      <x:c r="T152" t="s">
        <x:v>458</x:v>
      </x:c>
      <x:c r="U152">
        <x:v>16.61</x:v>
      </x:c>
      <x:c r="V152">
        <x:v>0.34</x:v>
      </x:c>
      <x:c r="W152">
        <x:v>2239.1799999999998</x:v>
      </x:c>
    </x:row>
    <x:row r="153" spans="1:23">
      <x:c r="A153" t="s">
        <x:v>492</x:v>
      </x:c>
      <x:c r="B153" t="s">
        <x:v>698</x:v>
      </x:c>
      <x:c r="C153" t="s">
        <x:v>513</x:v>
      </x:c>
      <x:c r="D153" t="s">
        <x:v>514</x:v>
      </x:c>
      <x:c r="E153" t="s">
        <x:v>515</x:v>
      </x:c>
      <x:c r="F153" t="s">
        <x:v>481</x:v>
      </x:c>
      <x:c r="G153" t="s">
        <x:v>481</x:v>
      </x:c>
      <x:c r="H153" t="s">
        <x:v>538</x:v>
      </x:c>
      <x:c r="I153" t="s">
        <x:v>602</x:v>
      </x:c>
      <x:c r="J153">
        <x:v>190005511</x:v>
      </x:c>
      <x:c r="K153" t="s">
        <x:v>148</x:v>
      </x:c>
      <x:c r="L153" t="s">
        <x:v>150</x:v>
      </x:c>
      <x:c r="M153" t="s">
        <x:v>606</x:v>
      </x:c>
      <x:c r="O153">
        <x:v>300</x:v>
      </x:c>
      <x:c r="P153" t="s">
        <x:v>520</x:v>
      </x:c>
      <x:c r="Q153" t="s">
        <x:v>12</x:v>
      </x:c>
      <x:c r="R153" t="s">
        <x:v>522</x:v>
      </x:c>
      <x:c r="S153">
        <x:v>51900</x:v>
      </x:c>
      <x:c r="T153" t="s">
        <x:v>458</x:v>
      </x:c>
      <x:c r="U153">
        <x:v>957.81</x:v>
      </x:c>
      <x:c r="V153">
        <x:v>0.34</x:v>
      </x:c>
      <x:c r="W153">
        <x:v>129125.82</x:v>
      </x:c>
    </x:row>
    <x:row r="154" spans="1:23">
      <x:c r="A154" t="s">
        <x:v>492</x:v>
      </x:c>
      <x:c r="B154" t="s">
        <x:v>698</x:v>
      </x:c>
      <x:c r="C154" t="s">
        <x:v>513</x:v>
      </x:c>
      <x:c r="D154" t="s">
        <x:v>514</x:v>
      </x:c>
      <x:c r="E154" t="s">
        <x:v>515</x:v>
      </x:c>
      <x:c r="F154" t="s">
        <x:v>481</x:v>
      </x:c>
      <x:c r="G154" t="s">
        <x:v>481</x:v>
      </x:c>
      <x:c r="H154" t="s">
        <x:v>538</x:v>
      </x:c>
      <x:c r="I154" t="s">
        <x:v>602</x:v>
      </x:c>
      <x:c r="J154">
        <x:v>190005507</x:v>
      </x:c>
      <x:c r="K154" t="s">
        <x:v>148</x:v>
      </x:c>
      <x:c r="L154" t="s">
        <x:v>150</x:v>
      </x:c>
      <x:c r="M154" t="s">
        <x:v>607</x:v>
      </x:c>
      <x:c r="O154">
        <x:v>300</x:v>
      </x:c>
      <x:c r="P154" t="s">
        <x:v>520</x:v>
      </x:c>
      <x:c r="Q154" t="s">
        <x:v>12</x:v>
      </x:c>
      <x:c r="R154" t="s">
        <x:v>522</x:v>
      </x:c>
      <x:c r="S154">
        <x:v>16200</x:v>
      </x:c>
      <x:c r="T154" t="s">
        <x:v>458</x:v>
      </x:c>
      <x:c r="U154">
        <x:v>298.97000000000003</x:v>
      </x:c>
      <x:c r="V154">
        <x:v>0.34</x:v>
      </x:c>
      <x:c r="W154">
        <x:v>40305.17</x:v>
      </x:c>
    </x:row>
    <x:row r="155" spans="1:23">
      <x:c r="A155" t="s">
        <x:v>492</x:v>
      </x:c>
      <x:c r="B155" t="s">
        <x:v>698</x:v>
      </x:c>
      <x:c r="C155" t="s">
        <x:v>513</x:v>
      </x:c>
      <x:c r="D155" t="s">
        <x:v>514</x:v>
      </x:c>
      <x:c r="E155" t="s">
        <x:v>515</x:v>
      </x:c>
      <x:c r="F155" t="s">
        <x:v>481</x:v>
      </x:c>
      <x:c r="G155" t="s">
        <x:v>481</x:v>
      </x:c>
      <x:c r="H155" t="s">
        <x:v>538</x:v>
      </x:c>
      <x:c r="I155" t="s">
        <x:v>602</x:v>
      </x:c>
      <x:c r="J155">
        <x:v>190005530</x:v>
      </x:c>
      <x:c r="K155" t="s">
        <x:v>148</x:v>
      </x:c>
      <x:c r="L155" t="s">
        <x:v>152</x:v>
      </x:c>
      <x:c r="M155" t="s">
        <x:v>645</x:v>
      </x:c>
      <x:c r="O155">
        <x:v>200</x:v>
      </x:c>
      <x:c r="P155" t="s">
        <x:v>520</x:v>
      </x:c>
      <x:c r="Q155" t="s">
        <x:v>646</x:v>
      </x:c>
      <x:c r="R155" t="s">
        <x:v>522</x:v>
      </x:c>
      <x:c r="S155">
        <x:v>3800</x:v>
      </x:c>
      <x:c r="T155" t="s">
        <x:v>458</x:v>
      </x:c>
      <x:c r="U155">
        <x:v>145.24</x:v>
      </x:c>
      <x:c r="V155">
        <x:v>0.65</x:v>
      </x:c>
      <x:c r="W155">
        <x:v>17894.07</x:v>
      </x:c>
    </x:row>
    <x:row r="156" spans="1:23">
      <x:c r="A156" t="s">
        <x:v>492</x:v>
      </x:c>
      <x:c r="B156" t="s">
        <x:v>698</x:v>
      </x:c>
      <x:c r="C156" t="s">
        <x:v>513</x:v>
      </x:c>
      <x:c r="D156" t="s">
        <x:v>514</x:v>
      </x:c>
      <x:c r="E156" t="s">
        <x:v>515</x:v>
      </x:c>
      <x:c r="F156" t="s">
        <x:v>481</x:v>
      </x:c>
      <x:c r="G156" t="s">
        <x:v>481</x:v>
      </x:c>
      <x:c r="H156" t="s">
        <x:v>538</x:v>
      </x:c>
      <x:c r="I156" t="s">
        <x:v>602</x:v>
      </x:c>
      <x:c r="J156">
        <x:v>190005508</x:v>
      </x:c>
      <x:c r="K156" t="s">
        <x:v>148</x:v>
      </x:c>
      <x:c r="L156" t="s">
        <x:v>150</x:v>
      </x:c>
      <x:c r="M156" t="s">
        <x:v>719</x:v>
      </x:c>
      <x:c r="O156">
        <x:v>300</x:v>
      </x:c>
      <x:c r="P156" t="s">
        <x:v>520</x:v>
      </x:c>
      <x:c r="Q156" t="s">
        <x:v>12</x:v>
      </x:c>
      <x:c r="R156" t="s">
        <x:v>522</x:v>
      </x:c>
      <x:c r="S156">
        <x:v>4500</x:v>
      </x:c>
      <x:c r="T156" t="s">
        <x:v>458</x:v>
      </x:c>
      <x:c r="U156">
        <x:v>83.05</x:v>
      </x:c>
      <x:c r="V156">
        <x:v>0.34</x:v>
      </x:c>
      <x:c r="W156">
        <x:v>11195.88</x:v>
      </x:c>
    </x:row>
    <x:row r="157" spans="1:23">
      <x:c r="A157" t="s">
        <x:v>492</x:v>
      </x:c>
      <x:c r="B157" t="s">
        <x:v>698</x:v>
      </x:c>
      <x:c r="C157" t="s">
        <x:v>513</x:v>
      </x:c>
      <x:c r="D157" t="s">
        <x:v>514</x:v>
      </x:c>
      <x:c r="E157" t="s">
        <x:v>515</x:v>
      </x:c>
      <x:c r="F157" t="s">
        <x:v>481</x:v>
      </x:c>
      <x:c r="G157" t="s">
        <x:v>481</x:v>
      </x:c>
      <x:c r="H157" t="s">
        <x:v>538</x:v>
      </x:c>
      <x:c r="I157" t="s">
        <x:v>602</x:v>
      </x:c>
      <x:c r="J157">
        <x:v>190005489</x:v>
      </x:c>
      <x:c r="K157" t="s">
        <x:v>148</x:v>
      </x:c>
      <x:c r="L157" t="s">
        <x:v>157</x:v>
      </x:c>
      <x:c r="M157" t="s">
        <x:v>647</x:v>
      </x:c>
      <x:c r="O157">
        <x:v>500</x:v>
      </x:c>
      <x:c r="P157" t="s">
        <x:v>520</x:v>
      </x:c>
      <x:c r="Q157" t="s">
        <x:v>11</x:v>
      </x:c>
      <x:c r="R157" t="s">
        <x:v>522</x:v>
      </x:c>
      <x:c r="S157">
        <x:v>1500</x:v>
      </x:c>
      <x:c r="T157" t="s">
        <x:v>458</x:v>
      </x:c>
      <x:c r="U157">
        <x:v>57.33</x:v>
      </x:c>
      <x:c r="V157">
        <x:v>0.2</x:v>
      </x:c>
      <x:c r="W157">
        <x:v>2196.1</x:v>
      </x:c>
    </x:row>
    <x:row r="158" spans="1:23">
      <x:c r="A158" t="s">
        <x:v>492</x:v>
      </x:c>
      <x:c r="B158" t="s">
        <x:v>698</x:v>
      </x:c>
      <x:c r="C158" t="s">
        <x:v>513</x:v>
      </x:c>
      <x:c r="D158" t="s">
        <x:v>514</x:v>
      </x:c>
      <x:c r="E158" t="s">
        <x:v>515</x:v>
      </x:c>
      <x:c r="F158" t="s">
        <x:v>481</x:v>
      </x:c>
      <x:c r="G158" t="s">
        <x:v>481</x:v>
      </x:c>
      <x:c r="H158" t="s">
        <x:v>538</x:v>
      </x:c>
      <x:c r="I158" t="s">
        <x:v>602</x:v>
      </x:c>
      <x:c r="J158">
        <x:v>190005508</x:v>
      </x:c>
      <x:c r="K158" t="s">
        <x:v>148</x:v>
      </x:c>
      <x:c r="L158" t="s">
        <x:v>150</x:v>
      </x:c>
      <x:c r="M158" t="s">
        <x:v>719</x:v>
      </x:c>
      <x:c r="O158">
        <x:v>300</x:v>
      </x:c>
      <x:c r="P158" t="s">
        <x:v>520</x:v>
      </x:c>
      <x:c r="Q158" t="s">
        <x:v>12</x:v>
      </x:c>
      <x:c r="R158" t="s">
        <x:v>522</x:v>
      </x:c>
      <x:c r="S158">
        <x:v>900</x:v>
      </x:c>
      <x:c r="T158" t="s">
        <x:v>458</x:v>
      </x:c>
      <x:c r="U158">
        <x:v>16.61</x:v>
      </x:c>
      <x:c r="V158">
        <x:v>0.34</x:v>
      </x:c>
      <x:c r="W158">
        <x:v>2239.1799999999998</x:v>
      </x:c>
    </x:row>
    <x:row r="159" spans="1:23">
      <x:c r="A159" t="s">
        <x:v>492</x:v>
      </x:c>
      <x:c r="B159" t="s">
        <x:v>698</x:v>
      </x:c>
      <x:c r="C159" t="s">
        <x:v>513</x:v>
      </x:c>
      <x:c r="D159" t="s">
        <x:v>514</x:v>
      </x:c>
      <x:c r="E159" t="s">
        <x:v>515</x:v>
      </x:c>
      <x:c r="F159" t="s">
        <x:v>481</x:v>
      </x:c>
      <x:c r="G159" t="s">
        <x:v>481</x:v>
      </x:c>
      <x:c r="H159" t="s">
        <x:v>538</x:v>
      </x:c>
      <x:c r="I159" t="s">
        <x:v>602</x:v>
      </x:c>
      <x:c r="J159">
        <x:v>190005505</x:v>
      </x:c>
      <x:c r="K159" t="s">
        <x:v>148</x:v>
      </x:c>
      <x:c r="L159" t="s">
        <x:v>150</x:v>
      </x:c>
      <x:c r="M159" t="s">
        <x:v>603</x:v>
      </x:c>
      <x:c r="O159">
        <x:v>300</x:v>
      </x:c>
      <x:c r="P159" t="s">
        <x:v>520</x:v>
      </x:c>
      <x:c r="Q159" t="s">
        <x:v>12</x:v>
      </x:c>
      <x:c r="R159" t="s">
        <x:v>522</x:v>
      </x:c>
      <x:c r="S159">
        <x:v>23400</x:v>
      </x:c>
      <x:c r="T159" t="s">
        <x:v>458</x:v>
      </x:c>
      <x:c r="U159">
        <x:v>431.85</x:v>
      </x:c>
      <x:c r="V159">
        <x:v>0.34</x:v>
      </x:c>
      <x:c r="W159">
        <x:v>58218.58</x:v>
      </x:c>
    </x:row>
    <x:row r="160" spans="1:23">
      <x:c r="A160" t="s">
        <x:v>492</x:v>
      </x:c>
      <x:c r="B160" t="s">
        <x:v>698</x:v>
      </x:c>
      <x:c r="C160" t="s">
        <x:v>513</x:v>
      </x:c>
      <x:c r="D160" t="s">
        <x:v>514</x:v>
      </x:c>
      <x:c r="E160" t="s">
        <x:v>515</x:v>
      </x:c>
      <x:c r="F160" t="s">
        <x:v>481</x:v>
      </x:c>
      <x:c r="G160" t="s">
        <x:v>481</x:v>
      </x:c>
      <x:c r="H160" t="s">
        <x:v>538</x:v>
      </x:c>
      <x:c r="I160" t="s">
        <x:v>602</x:v>
      </x:c>
      <x:c r="J160">
        <x:v>190005489</x:v>
      </x:c>
      <x:c r="K160" t="s">
        <x:v>148</x:v>
      </x:c>
      <x:c r="L160" t="s">
        <x:v>157</x:v>
      </x:c>
      <x:c r="M160" t="s">
        <x:v>647</x:v>
      </x:c>
      <x:c r="O160">
        <x:v>500</x:v>
      </x:c>
      <x:c r="P160" t="s">
        <x:v>520</x:v>
      </x:c>
      <x:c r="Q160" t="s">
        <x:v>11</x:v>
      </x:c>
      <x:c r="R160" t="s">
        <x:v>522</x:v>
      </x:c>
      <x:c r="S160">
        <x:v>3000</x:v>
      </x:c>
      <x:c r="T160" t="s">
        <x:v>458</x:v>
      </x:c>
      <x:c r="U160">
        <x:v>114.66</x:v>
      </x:c>
      <x:c r="V160">
        <x:v>0.2</x:v>
      </x:c>
      <x:c r="W160">
        <x:v>4392.2</x:v>
      </x:c>
    </x:row>
    <x:row r="161" spans="1:23">
      <x:c r="A161" t="s">
        <x:v>492</x:v>
      </x:c>
      <x:c r="B161" t="s">
        <x:v>698</x:v>
      </x:c>
      <x:c r="C161" t="s">
        <x:v>513</x:v>
      </x:c>
      <x:c r="D161" t="s">
        <x:v>514</x:v>
      </x:c>
      <x:c r="E161" t="s">
        <x:v>515</x:v>
      </x:c>
      <x:c r="F161" t="s">
        <x:v>481</x:v>
      </x:c>
      <x:c r="G161" t="s">
        <x:v>481</x:v>
      </x:c>
      <x:c r="H161" t="s">
        <x:v>538</x:v>
      </x:c>
      <x:c r="I161" t="s">
        <x:v>602</x:v>
      </x:c>
      <x:c r="J161">
        <x:v>190005530</x:v>
      </x:c>
      <x:c r="K161" t="s">
        <x:v>148</x:v>
      </x:c>
      <x:c r="L161" t="s">
        <x:v>152</x:v>
      </x:c>
      <x:c r="M161" t="s">
        <x:v>645</x:v>
      </x:c>
      <x:c r="O161">
        <x:v>200</x:v>
      </x:c>
      <x:c r="P161" t="s">
        <x:v>520</x:v>
      </x:c>
      <x:c r="Q161" t="s">
        <x:v>646</x:v>
      </x:c>
      <x:c r="R161" t="s">
        <x:v>522</x:v>
      </x:c>
      <x:c r="S161">
        <x:v>1400</x:v>
      </x:c>
      <x:c r="T161" t="s">
        <x:v>458</x:v>
      </x:c>
      <x:c r="U161">
        <x:v>53.51</x:v>
      </x:c>
      <x:c r="V161">
        <x:v>0.65</x:v>
      </x:c>
      <x:c r="W161">
        <x:v>6592.55</x:v>
      </x:c>
    </x:row>
    <x:row r="162" spans="1:23">
      <x:c r="A162" t="s">
        <x:v>492</x:v>
      </x:c>
      <x:c r="B162" t="s">
        <x:v>698</x:v>
      </x:c>
      <x:c r="C162" t="s">
        <x:v>513</x:v>
      </x:c>
      <x:c r="D162" t="s">
        <x:v>514</x:v>
      </x:c>
      <x:c r="E162" t="s">
        <x:v>515</x:v>
      </x:c>
      <x:c r="F162" t="s">
        <x:v>481</x:v>
      </x:c>
      <x:c r="G162" t="s">
        <x:v>481</x:v>
      </x:c>
      <x:c r="H162" t="s">
        <x:v>538</x:v>
      </x:c>
      <x:c r="I162" t="s">
        <x:v>602</x:v>
      </x:c>
      <x:c r="J162">
        <x:v>190005541</x:v>
      </x:c>
      <x:c r="K162" t="s">
        <x:v>148</x:v>
      </x:c>
      <x:c r="L162" t="s">
        <x:v>154</x:v>
      </x:c>
      <x:c r="M162" t="s">
        <x:v>647</x:v>
      </x:c>
      <x:c r="O162">
        <x:v>300</x:v>
      </x:c>
      <x:c r="P162" t="s">
        <x:v>520</x:v>
      </x:c>
      <x:c r="Q162" t="s">
        <x:v>727</x:v>
      </x:c>
      <x:c r="R162" t="s">
        <x:v>522</x:v>
      </x:c>
      <x:c r="S162">
        <x:v>2700</x:v>
      </x:c>
      <x:c r="T162" t="s">
        <x:v>458</x:v>
      </x:c>
      <x:c r="U162">
        <x:v>50.73</x:v>
      </x:c>
      <x:c r="V162">
        <x:v>0.27</x:v>
      </x:c>
      <x:c r="W162">
        <x:v>5244.66</x:v>
      </x:c>
    </x:row>
    <x:row r="163" spans="1:23">
      <x:c r="A163" t="s">
        <x:v>492</x:v>
      </x:c>
      <x:c r="B163" t="s">
        <x:v>698</x:v>
      </x:c>
      <x:c r="C163" t="s">
        <x:v>513</x:v>
      </x:c>
      <x:c r="D163" t="s">
        <x:v>514</x:v>
      </x:c>
      <x:c r="E163" t="s">
        <x:v>515</x:v>
      </x:c>
      <x:c r="F163" t="s">
        <x:v>481</x:v>
      </x:c>
      <x:c r="G163" t="s">
        <x:v>481</x:v>
      </x:c>
      <x:c r="H163" t="s">
        <x:v>538</x:v>
      </x:c>
      <x:c r="I163" t="s">
        <x:v>602</x:v>
      </x:c>
      <x:c r="J163">
        <x:v>190012432</x:v>
      </x:c>
      <x:c r="K163" t="s">
        <x:v>148</x:v>
      </x:c>
      <x:c r="L163" t="s">
        <x:v>149</x:v>
      </x:c>
      <x:c r="M163" t="s">
        <x:v>676</x:v>
      </x:c>
      <x:c r="O163">
        <x:v>500</x:v>
      </x:c>
      <x:c r="P163" t="s">
        <x:v>520</x:v>
      </x:c>
      <x:c r="Q163" t="s">
        <x:v>677</x:v>
      </x:c>
      <x:c r="R163" t="s">
        <x:v>522</x:v>
      </x:c>
      <x:c r="S163">
        <x:v>1500</x:v>
      </x:c>
      <x:c r="T163" t="s">
        <x:v>458</x:v>
      </x:c>
      <x:c r="U163">
        <x:v>15.53</x:v>
      </x:c>
      <x:c r="V163">
        <x:v>0.19</x:v>
      </x:c>
      <x:c r="W163">
        <x:v>2098.69</x:v>
      </x:c>
    </x:row>
    <x:row r="164" spans="1:23">
      <x:c r="A164" t="s">
        <x:v>492</x:v>
      </x:c>
      <x:c r="B164" t="s">
        <x:v>698</x:v>
      </x:c>
      <x:c r="C164" t="s">
        <x:v>513</x:v>
      </x:c>
      <x:c r="D164" t="s">
        <x:v>514</x:v>
      </x:c>
      <x:c r="E164" t="s">
        <x:v>515</x:v>
      </x:c>
      <x:c r="F164" t="s">
        <x:v>481</x:v>
      </x:c>
      <x:c r="G164" t="s">
        <x:v>481</x:v>
      </x:c>
      <x:c r="H164" t="s">
        <x:v>538</x:v>
      </x:c>
      <x:c r="I164" t="s">
        <x:v>602</x:v>
      </x:c>
      <x:c r="J164">
        <x:v>190005530</x:v>
      </x:c>
      <x:c r="K164" t="s">
        <x:v>148</x:v>
      </x:c>
      <x:c r="L164" t="s">
        <x:v>152</x:v>
      </x:c>
      <x:c r="M164" t="s">
        <x:v>645</x:v>
      </x:c>
      <x:c r="O164">
        <x:v>200</x:v>
      </x:c>
      <x:c r="P164" t="s">
        <x:v>520</x:v>
      </x:c>
      <x:c r="Q164" t="s">
        <x:v>646</x:v>
      </x:c>
      <x:c r="R164" t="s">
        <x:v>522</x:v>
      </x:c>
      <x:c r="S164">
        <x:v>4000</x:v>
      </x:c>
      <x:c r="T164" t="s">
        <x:v>458</x:v>
      </x:c>
      <x:c r="U164">
        <x:v>152.88</x:v>
      </x:c>
      <x:c r="V164">
        <x:v>0.65</x:v>
      </x:c>
      <x:c r="W164">
        <x:v>18835.86</x:v>
      </x:c>
    </x:row>
    <x:row r="165" spans="1:23">
      <x:c r="A165" t="s">
        <x:v>492</x:v>
      </x:c>
      <x:c r="B165" t="s">
        <x:v>698</x:v>
      </x:c>
      <x:c r="C165" t="s">
        <x:v>513</x:v>
      </x:c>
      <x:c r="D165" t="s">
        <x:v>514</x:v>
      </x:c>
      <x:c r="E165" t="s">
        <x:v>515</x:v>
      </x:c>
      <x:c r="F165" t="s">
        <x:v>481</x:v>
      </x:c>
      <x:c r="G165" t="s">
        <x:v>481</x:v>
      </x:c>
      <x:c r="H165" t="s">
        <x:v>538</x:v>
      </x:c>
      <x:c r="I165" t="s">
        <x:v>602</x:v>
      </x:c>
      <x:c r="J165">
        <x:v>190005508</x:v>
      </x:c>
      <x:c r="K165" t="s">
        <x:v>148</x:v>
      </x:c>
      <x:c r="L165" t="s">
        <x:v>150</x:v>
      </x:c>
      <x:c r="M165" t="s">
        <x:v>719</x:v>
      </x:c>
      <x:c r="O165">
        <x:v>300</x:v>
      </x:c>
      <x:c r="P165" t="s">
        <x:v>520</x:v>
      </x:c>
      <x:c r="Q165" t="s">
        <x:v>12</x:v>
      </x:c>
      <x:c r="R165" t="s">
        <x:v>522</x:v>
      </x:c>
      <x:c r="S165">
        <x:v>6600</x:v>
      </x:c>
      <x:c r="T165" t="s">
        <x:v>458</x:v>
      </x:c>
      <x:c r="U165">
        <x:v>121.8</x:v>
      </x:c>
      <x:c r="V165">
        <x:v>0.34</x:v>
      </x:c>
      <x:c r="W165">
        <x:v>16420.62</x:v>
      </x:c>
    </x:row>
    <x:row r="166" spans="1:23">
      <x:c r="A166" t="s">
        <x:v>492</x:v>
      </x:c>
      <x:c r="B166" t="s">
        <x:v>698</x:v>
      </x:c>
      <x:c r="C166" t="s">
        <x:v>513</x:v>
      </x:c>
      <x:c r="D166" t="s">
        <x:v>514</x:v>
      </x:c>
      <x:c r="E166" t="s">
        <x:v>515</x:v>
      </x:c>
      <x:c r="F166" t="s">
        <x:v>481</x:v>
      </x:c>
      <x:c r="G166" t="s">
        <x:v>481</x:v>
      </x:c>
      <x:c r="H166" t="s">
        <x:v>538</x:v>
      </x:c>
      <x:c r="I166" t="s">
        <x:v>602</x:v>
      </x:c>
      <x:c r="J166">
        <x:v>190005541</x:v>
      </x:c>
      <x:c r="K166" t="s">
        <x:v>148</x:v>
      </x:c>
      <x:c r="L166" t="s">
        <x:v>154</x:v>
      </x:c>
      <x:c r="M166" t="s">
        <x:v>647</x:v>
      </x:c>
      <x:c r="O166">
        <x:v>300</x:v>
      </x:c>
      <x:c r="P166" t="s">
        <x:v>520</x:v>
      </x:c>
      <x:c r="Q166" t="s">
        <x:v>727</x:v>
      </x:c>
      <x:c r="R166" t="s">
        <x:v>522</x:v>
      </x:c>
      <x:c r="S166">
        <x:v>1800</x:v>
      </x:c>
      <x:c r="T166" t="s">
        <x:v>458</x:v>
      </x:c>
      <x:c r="U166">
        <x:v>33.82</x:v>
      </x:c>
      <x:c r="V166">
        <x:v>0.27</x:v>
      </x:c>
      <x:c r="W166">
        <x:v>3496.44</x:v>
      </x:c>
    </x:row>
    <x:row r="167" spans="1:23">
      <x:c r="A167" t="s">
        <x:v>492</x:v>
      </x:c>
      <x:c r="B167" t="s">
        <x:v>698</x:v>
      </x:c>
      <x:c r="C167" t="s">
        <x:v>513</x:v>
      </x:c>
      <x:c r="D167" t="s">
        <x:v>514</x:v>
      </x:c>
      <x:c r="E167" t="s">
        <x:v>515</x:v>
      </x:c>
      <x:c r="F167" t="s">
        <x:v>481</x:v>
      </x:c>
      <x:c r="G167" t="s">
        <x:v>481</x:v>
      </x:c>
      <x:c r="H167" t="s">
        <x:v>538</x:v>
      </x:c>
      <x:c r="I167" t="s">
        <x:v>602</x:v>
      </x:c>
      <x:c r="J167">
        <x:v>190005490</x:v>
      </x:c>
      <x:c r="K167" t="s">
        <x:v>148</x:v>
      </x:c>
      <x:c r="L167" t="s">
        <x:v>157</x:v>
      </x:c>
      <x:c r="M167" t="s">
        <x:v>648</x:v>
      </x:c>
      <x:c r="O167">
        <x:v>500</x:v>
      </x:c>
      <x:c r="P167" t="s">
        <x:v>520</x:v>
      </x:c>
      <x:c r="Q167" t="s">
        <x:v>11</x:v>
      </x:c>
      <x:c r="R167" t="s">
        <x:v>522</x:v>
      </x:c>
      <x:c r="S167">
        <x:v>3000</x:v>
      </x:c>
      <x:c r="T167" t="s">
        <x:v>458</x:v>
      </x:c>
      <x:c r="U167">
        <x:v>114.66</x:v>
      </x:c>
      <x:c r="V167">
        <x:v>0.2</x:v>
      </x:c>
      <x:c r="W167">
        <x:v>4392.2</x:v>
      </x:c>
    </x:row>
    <x:row r="168" spans="1:23">
      <x:c r="A168" t="s">
        <x:v>492</x:v>
      </x:c>
      <x:c r="B168" t="s">
        <x:v>698</x:v>
      </x:c>
      <x:c r="C168" t="s">
        <x:v>513</x:v>
      </x:c>
      <x:c r="D168" t="s">
        <x:v>514</x:v>
      </x:c>
      <x:c r="E168" t="s">
        <x:v>515</x:v>
      </x:c>
      <x:c r="F168" t="s">
        <x:v>481</x:v>
      </x:c>
      <x:c r="G168" t="s">
        <x:v>481</x:v>
      </x:c>
      <x:c r="H168" t="s">
        <x:v>538</x:v>
      </x:c>
      <x:c r="I168" t="s">
        <x:v>602</x:v>
      </x:c>
      <x:c r="J168">
        <x:v>190005530</x:v>
      </x:c>
      <x:c r="K168" t="s">
        <x:v>148</x:v>
      </x:c>
      <x:c r="L168" t="s">
        <x:v>152</x:v>
      </x:c>
      <x:c r="M168" t="s">
        <x:v>645</x:v>
      </x:c>
      <x:c r="O168">
        <x:v>200</x:v>
      </x:c>
      <x:c r="P168" t="s">
        <x:v>520</x:v>
      </x:c>
      <x:c r="Q168" t="s">
        <x:v>646</x:v>
      </x:c>
      <x:c r="R168" t="s">
        <x:v>522</x:v>
      </x:c>
      <x:c r="S168">
        <x:v>1600</x:v>
      </x:c>
      <x:c r="T168" t="s">
        <x:v>458</x:v>
      </x:c>
      <x:c r="U168">
        <x:v>61.15</x:v>
      </x:c>
      <x:c r="V168">
        <x:v>0.65</x:v>
      </x:c>
      <x:c r="W168">
        <x:v>7534.35</x:v>
      </x:c>
    </x:row>
    <x:row r="169" spans="1:23">
      <x:c r="A169" t="s">
        <x:v>492</x:v>
      </x:c>
      <x:c r="B169" t="s">
        <x:v>698</x:v>
      </x:c>
      <x:c r="C169" t="s">
        <x:v>513</x:v>
      </x:c>
      <x:c r="D169" t="s">
        <x:v>514</x:v>
      </x:c>
      <x:c r="E169" t="s">
        <x:v>515</x:v>
      </x:c>
      <x:c r="F169" t="s">
        <x:v>481</x:v>
      </x:c>
      <x:c r="G169" t="s">
        <x:v>481</x:v>
      </x:c>
      <x:c r="H169" t="s">
        <x:v>538</x:v>
      </x:c>
      <x:c r="I169" t="s">
        <x:v>602</x:v>
      </x:c>
      <x:c r="J169">
        <x:v>190005508</x:v>
      </x:c>
      <x:c r="K169" t="s">
        <x:v>148</x:v>
      </x:c>
      <x:c r="L169" t="s">
        <x:v>150</x:v>
      </x:c>
      <x:c r="M169" t="s">
        <x:v>719</x:v>
      </x:c>
      <x:c r="O169">
        <x:v>300</x:v>
      </x:c>
      <x:c r="P169" t="s">
        <x:v>520</x:v>
      </x:c>
      <x:c r="Q169" t="s">
        <x:v>12</x:v>
      </x:c>
      <x:c r="R169" t="s">
        <x:v>522</x:v>
      </x:c>
      <x:c r="S169">
        <x:v>600</x:v>
      </x:c>
      <x:c r="T169" t="s">
        <x:v>458</x:v>
      </x:c>
      <x:c r="U169">
        <x:v>11.07</x:v>
      </x:c>
      <x:c r="V169">
        <x:v>0.34</x:v>
      </x:c>
      <x:c r="W169">
        <x:v>1492.78</x:v>
      </x:c>
    </x:row>
    <x:row r="170" spans="1:23">
      <x:c r="A170" t="s">
        <x:v>492</x:v>
      </x:c>
      <x:c r="B170" t="s">
        <x:v>698</x:v>
      </x:c>
      <x:c r="C170" t="s">
        <x:v>513</x:v>
      </x:c>
      <x:c r="D170" t="s">
        <x:v>514</x:v>
      </x:c>
      <x:c r="E170" t="s">
        <x:v>515</x:v>
      </x:c>
      <x:c r="F170" t="s">
        <x:v>481</x:v>
      </x:c>
      <x:c r="G170" t="s">
        <x:v>481</x:v>
      </x:c>
      <x:c r="H170" t="s">
        <x:v>538</x:v>
      </x:c>
      <x:c r="I170" t="s">
        <x:v>602</x:v>
      </x:c>
      <x:c r="J170">
        <x:v>190005511</x:v>
      </x:c>
      <x:c r="K170" t="s">
        <x:v>148</x:v>
      </x:c>
      <x:c r="L170" t="s">
        <x:v>150</x:v>
      </x:c>
      <x:c r="M170" t="s">
        <x:v>606</x:v>
      </x:c>
      <x:c r="O170">
        <x:v>300</x:v>
      </x:c>
      <x:c r="P170" t="s">
        <x:v>520</x:v>
      </x:c>
      <x:c r="Q170" t="s">
        <x:v>12</x:v>
      </x:c>
      <x:c r="R170" t="s">
        <x:v>522</x:v>
      </x:c>
      <x:c r="S170">
        <x:v>3900</x:v>
      </x:c>
      <x:c r="T170" t="s">
        <x:v>458</x:v>
      </x:c>
      <x:c r="U170">
        <x:v>71.97</x:v>
      </x:c>
      <x:c r="V170">
        <x:v>0.34</x:v>
      </x:c>
      <x:c r="W170">
        <x:v>9703.1</x:v>
      </x:c>
    </x:row>
    <x:row r="171" spans="1:23">
      <x:c r="A171" t="s">
        <x:v>492</x:v>
      </x:c>
      <x:c r="B171" t="s">
        <x:v>698</x:v>
      </x:c>
      <x:c r="C171" t="s">
        <x:v>513</x:v>
      </x:c>
      <x:c r="D171" t="s">
        <x:v>514</x:v>
      </x:c>
      <x:c r="E171" t="s">
        <x:v>515</x:v>
      </x:c>
      <x:c r="F171" t="s">
        <x:v>481</x:v>
      </x:c>
      <x:c r="G171" t="s">
        <x:v>481</x:v>
      </x:c>
      <x:c r="H171" t="s">
        <x:v>538</x:v>
      </x:c>
      <x:c r="I171" t="s">
        <x:v>602</x:v>
      </x:c>
      <x:c r="J171">
        <x:v>190005507</x:v>
      </x:c>
      <x:c r="K171" t="s">
        <x:v>148</x:v>
      </x:c>
      <x:c r="L171" t="s">
        <x:v>150</x:v>
      </x:c>
      <x:c r="M171" t="s">
        <x:v>607</x:v>
      </x:c>
      <x:c r="O171">
        <x:v>300</x:v>
      </x:c>
      <x:c r="P171" t="s">
        <x:v>520</x:v>
      </x:c>
      <x:c r="Q171" t="s">
        <x:v>12</x:v>
      </x:c>
      <x:c r="R171" t="s">
        <x:v>522</x:v>
      </x:c>
      <x:c r="S171">
        <x:v>6300</x:v>
      </x:c>
      <x:c r="T171" t="s">
        <x:v>458</x:v>
      </x:c>
      <x:c r="U171">
        <x:v>116.27</x:v>
      </x:c>
      <x:c r="V171">
        <x:v>0.34</x:v>
      </x:c>
      <x:c r="W171">
        <x:v>15674.23</x:v>
      </x:c>
    </x:row>
    <x:row r="172" spans="1:23">
      <x:c r="A172" t="s">
        <x:v>492</x:v>
      </x:c>
      <x:c r="B172" t="s">
        <x:v>698</x:v>
      </x:c>
      <x:c r="C172" t="s">
        <x:v>513</x:v>
      </x:c>
      <x:c r="D172" t="s">
        <x:v>514</x:v>
      </x:c>
      <x:c r="E172" t="s">
        <x:v>515</x:v>
      </x:c>
      <x:c r="F172" t="s">
        <x:v>481</x:v>
      </x:c>
      <x:c r="G172" t="s">
        <x:v>481</x:v>
      </x:c>
      <x:c r="H172" t="s">
        <x:v>538</x:v>
      </x:c>
      <x:c r="I172" t="s">
        <x:v>602</x:v>
      </x:c>
      <x:c r="J172">
        <x:v>190005517</x:v>
      </x:c>
      <x:c r="K172" t="s">
        <x:v>148</x:v>
      </x:c>
      <x:c r="L172" t="s">
        <x:v>150</x:v>
      </x:c>
      <x:c r="M172" t="s">
        <x:v>718</x:v>
      </x:c>
      <x:c r="O172">
        <x:v>300</x:v>
      </x:c>
      <x:c r="P172" t="s">
        <x:v>520</x:v>
      </x:c>
      <x:c r="Q172" t="s">
        <x:v>12</x:v>
      </x:c>
      <x:c r="R172" t="s">
        <x:v>522</x:v>
      </x:c>
      <x:c r="S172">
        <x:v>550</x:v>
      </x:c>
      <x:c r="T172" t="s">
        <x:v>458</x:v>
      </x:c>
      <x:c r="U172">
        <x:v>10.15</x:v>
      </x:c>
      <x:c r="V172">
        <x:v>0.34</x:v>
      </x:c>
      <x:c r="W172">
        <x:v>1368.39</x:v>
      </x:c>
    </x:row>
    <x:row r="173" spans="1:23">
      <x:c r="A173" t="s">
        <x:v>492</x:v>
      </x:c>
      <x:c r="B173" t="s">
        <x:v>698</x:v>
      </x:c>
      <x:c r="C173" t="s">
        <x:v>513</x:v>
      </x:c>
      <x:c r="D173" t="s">
        <x:v>514</x:v>
      </x:c>
      <x:c r="E173" t="s">
        <x:v>515</x:v>
      </x:c>
      <x:c r="F173" t="s">
        <x:v>481</x:v>
      </x:c>
      <x:c r="G173" t="s">
        <x:v>481</x:v>
      </x:c>
      <x:c r="H173" t="s">
        <x:v>538</x:v>
      </x:c>
      <x:c r="I173" t="s">
        <x:v>602</x:v>
      </x:c>
      <x:c r="J173">
        <x:v>190005490</x:v>
      </x:c>
      <x:c r="K173" t="s">
        <x:v>148</x:v>
      </x:c>
      <x:c r="L173" t="s">
        <x:v>157</x:v>
      </x:c>
      <x:c r="M173" t="s">
        <x:v>648</x:v>
      </x:c>
      <x:c r="O173">
        <x:v>500</x:v>
      </x:c>
      <x:c r="P173" t="s">
        <x:v>520</x:v>
      </x:c>
      <x:c r="Q173" t="s">
        <x:v>11</x:v>
      </x:c>
      <x:c r="R173" t="s">
        <x:v>522</x:v>
      </x:c>
      <x:c r="S173">
        <x:v>500</x:v>
      </x:c>
      <x:c r="T173" t="s">
        <x:v>458</x:v>
      </x:c>
      <x:c r="U173">
        <x:v>19.11</x:v>
      </x:c>
      <x:c r="V173">
        <x:v>0.2</x:v>
      </x:c>
      <x:c r="W173">
        <x:v>732.03</x:v>
      </x:c>
    </x:row>
    <x:row r="174" spans="1:23">
      <x:c r="A174" t="s">
        <x:v>492</x:v>
      </x:c>
      <x:c r="B174" t="s">
        <x:v>698</x:v>
      </x:c>
      <x:c r="C174" t="s">
        <x:v>513</x:v>
      </x:c>
      <x:c r="D174" t="s">
        <x:v>514</x:v>
      </x:c>
      <x:c r="E174" t="s">
        <x:v>515</x:v>
      </x:c>
      <x:c r="F174" t="s">
        <x:v>481</x:v>
      </x:c>
      <x:c r="G174" t="s">
        <x:v>481</x:v>
      </x:c>
      <x:c r="H174" t="s">
        <x:v>538</x:v>
      </x:c>
      <x:c r="I174" t="s">
        <x:v>602</x:v>
      </x:c>
      <x:c r="J174">
        <x:v>190005490</x:v>
      </x:c>
      <x:c r="K174" t="s">
        <x:v>148</x:v>
      </x:c>
      <x:c r="L174" t="s">
        <x:v>157</x:v>
      </x:c>
      <x:c r="M174" t="s">
        <x:v>648</x:v>
      </x:c>
      <x:c r="O174">
        <x:v>500</x:v>
      </x:c>
      <x:c r="P174" t="s">
        <x:v>520</x:v>
      </x:c>
      <x:c r="Q174" t="s">
        <x:v>11</x:v>
      </x:c>
      <x:c r="R174" t="s">
        <x:v>522</x:v>
      </x:c>
      <x:c r="S174">
        <x:v>1500</x:v>
      </x:c>
      <x:c r="T174" t="s">
        <x:v>458</x:v>
      </x:c>
      <x:c r="U174">
        <x:v>57.33</x:v>
      </x:c>
      <x:c r="V174">
        <x:v>0.2</x:v>
      </x:c>
      <x:c r="W174">
        <x:v>2196.1</x:v>
      </x:c>
    </x:row>
    <x:row r="175" spans="1:23">
      <x:c r="A175" t="s">
        <x:v>492</x:v>
      </x:c>
      <x:c r="B175" t="s">
        <x:v>698</x:v>
      </x:c>
      <x:c r="C175" t="s">
        <x:v>513</x:v>
      </x:c>
      <x:c r="D175" t="s">
        <x:v>514</x:v>
      </x:c>
      <x:c r="E175" t="s">
        <x:v>515</x:v>
      </x:c>
      <x:c r="F175" t="s">
        <x:v>481</x:v>
      </x:c>
      <x:c r="G175" t="s">
        <x:v>481</x:v>
      </x:c>
      <x:c r="H175" t="s">
        <x:v>538</x:v>
      </x:c>
      <x:c r="I175" t="s">
        <x:v>602</x:v>
      </x:c>
      <x:c r="J175">
        <x:v>190005490</x:v>
      </x:c>
      <x:c r="K175" t="s">
        <x:v>148</x:v>
      </x:c>
      <x:c r="L175" t="s">
        <x:v>157</x:v>
      </x:c>
      <x:c r="M175" t="s">
        <x:v>648</x:v>
      </x:c>
      <x:c r="O175">
        <x:v>500</x:v>
      </x:c>
      <x:c r="P175" t="s">
        <x:v>520</x:v>
      </x:c>
      <x:c r="Q175" t="s">
        <x:v>11</x:v>
      </x:c>
      <x:c r="R175" t="s">
        <x:v>522</x:v>
      </x:c>
      <x:c r="S175">
        <x:v>2500</x:v>
      </x:c>
      <x:c r="T175" t="s">
        <x:v>458</x:v>
      </x:c>
      <x:c r="U175">
        <x:v>95.55</x:v>
      </x:c>
      <x:c r="V175">
        <x:v>0.2</x:v>
      </x:c>
      <x:c r="W175">
        <x:v>3660.16</x:v>
      </x:c>
    </x:row>
    <x:row r="176" spans="1:23">
      <x:c r="A176" t="s">
        <x:v>492</x:v>
      </x:c>
      <x:c r="B176" t="s">
        <x:v>698</x:v>
      </x:c>
      <x:c r="C176" t="s">
        <x:v>513</x:v>
      </x:c>
      <x:c r="D176" t="s">
        <x:v>514</x:v>
      </x:c>
      <x:c r="E176" t="s">
        <x:v>515</x:v>
      </x:c>
      <x:c r="F176" t="s">
        <x:v>481</x:v>
      </x:c>
      <x:c r="G176" t="s">
        <x:v>481</x:v>
      </x:c>
      <x:c r="H176" t="s">
        <x:v>538</x:v>
      </x:c>
      <x:c r="I176" t="s">
        <x:v>602</x:v>
      </x:c>
      <x:c r="J176">
        <x:v>190005530</x:v>
      </x:c>
      <x:c r="K176" t="s">
        <x:v>148</x:v>
      </x:c>
      <x:c r="L176" t="s">
        <x:v>152</x:v>
      </x:c>
      <x:c r="M176" t="s">
        <x:v>645</x:v>
      </x:c>
      <x:c r="O176">
        <x:v>200</x:v>
      </x:c>
      <x:c r="P176" t="s">
        <x:v>520</x:v>
      </x:c>
      <x:c r="Q176" t="s">
        <x:v>646</x:v>
      </x:c>
      <x:c r="R176" t="s">
        <x:v>522</x:v>
      </x:c>
      <x:c r="S176">
        <x:v>2400</x:v>
      </x:c>
      <x:c r="T176" t="s">
        <x:v>458</x:v>
      </x:c>
      <x:c r="U176">
        <x:v>91.73</x:v>
      </x:c>
      <x:c r="V176">
        <x:v>0.65</x:v>
      </x:c>
      <x:c r="W176">
        <x:v>11301.52</x:v>
      </x:c>
    </x:row>
    <x:row r="177" spans="1:23">
      <x:c r="A177" t="s">
        <x:v>492</x:v>
      </x:c>
      <x:c r="B177" t="s">
        <x:v>698</x:v>
      </x:c>
      <x:c r="C177" t="s">
        <x:v>513</x:v>
      </x:c>
      <x:c r="D177" t="s">
        <x:v>514</x:v>
      </x:c>
      <x:c r="E177" t="s">
        <x:v>515</x:v>
      </x:c>
      <x:c r="F177" t="s">
        <x:v>481</x:v>
      </x:c>
      <x:c r="G177" t="s">
        <x:v>481</x:v>
      </x:c>
      <x:c r="H177" t="s">
        <x:v>538</x:v>
      </x:c>
      <x:c r="I177" t="s">
        <x:v>602</x:v>
      </x:c>
      <x:c r="J177">
        <x:v>190005508</x:v>
      </x:c>
      <x:c r="K177" t="s">
        <x:v>148</x:v>
      </x:c>
      <x:c r="L177" t="s">
        <x:v>150</x:v>
      </x:c>
      <x:c r="M177" t="s">
        <x:v>719</x:v>
      </x:c>
      <x:c r="O177">
        <x:v>300</x:v>
      </x:c>
      <x:c r="P177" t="s">
        <x:v>520</x:v>
      </x:c>
      <x:c r="Q177" t="s">
        <x:v>12</x:v>
      </x:c>
      <x:c r="R177" t="s">
        <x:v>522</x:v>
      </x:c>
      <x:c r="S177">
        <x:v>8400</x:v>
      </x:c>
      <x:c r="T177" t="s">
        <x:v>458</x:v>
      </x:c>
      <x:c r="U177">
        <x:v>155.02000000000001</x:v>
      </x:c>
      <x:c r="V177">
        <x:v>0.34</x:v>
      </x:c>
      <x:c r="W177">
        <x:v>20898.98</x:v>
      </x:c>
    </x:row>
    <x:row r="178" spans="1:23">
      <x:c r="A178" t="s">
        <x:v>492</x:v>
      </x:c>
      <x:c r="B178" t="s">
        <x:v>698</x:v>
      </x:c>
      <x:c r="C178" t="s">
        <x:v>513</x:v>
      </x:c>
      <x:c r="D178" t="s">
        <x:v>514</x:v>
      </x:c>
      <x:c r="E178" t="s">
        <x:v>515</x:v>
      </x:c>
      <x:c r="F178" t="s">
        <x:v>481</x:v>
      </x:c>
      <x:c r="G178" t="s">
        <x:v>481</x:v>
      </x:c>
      <x:c r="H178" t="s">
        <x:v>516</x:v>
      </x:c>
      <x:c r="I178" t="s">
        <x:v>161</x:v>
      </x:c>
      <x:c r="J178">
        <x:v>160003676</x:v>
      </x:c>
      <x:c r="K178" t="s">
        <x:v>161</x:v>
      </x:c>
      <x:c r="L178" t="s">
        <x:v>162</x:v>
      </x:c>
      <x:c r="M178" t="s">
        <x:v>518</x:v>
      </x:c>
      <x:c r="N178" t="s">
        <x:v>644</x:v>
      </x:c>
      <x:c r="O178">
        <x:v>700</x:v>
      </x:c>
      <x:c r="P178" t="s">
        <x:v>520</x:v>
      </x:c>
      <x:c r="Q178" t="s">
        <x:v>642</x:v>
      </x:c>
      <x:c r="R178" t="s">
        <x:v>522</x:v>
      </x:c>
      <x:c r="S178">
        <x:v>700</x:v>
      </x:c>
      <x:c r="T178" t="s">
        <x:v>458</x:v>
      </x:c>
      <x:c r="U178">
        <x:v>50.05</x:v>
      </x:c>
      <x:c r="V178">
        <x:v>0.87</x:v>
      </x:c>
      <x:c r="W178">
        <x:v>4401.43</x:v>
      </x:c>
    </x:row>
    <x:row r="179" spans="1:23">
      <x:c r="A179" t="s">
        <x:v>492</x:v>
      </x:c>
      <x:c r="B179" t="s">
        <x:v>698</x:v>
      </x:c>
      <x:c r="C179" t="s">
        <x:v>513</x:v>
      </x:c>
      <x:c r="D179" t="s">
        <x:v>514</x:v>
      </x:c>
      <x:c r="E179" t="s">
        <x:v>515</x:v>
      </x:c>
      <x:c r="F179" t="s">
        <x:v>481</x:v>
      </x:c>
      <x:c r="G179" t="s">
        <x:v>481</x:v>
      </x:c>
      <x:c r="H179" t="s">
        <x:v>516</x:v>
      </x:c>
      <x:c r="I179" t="s">
        <x:v>161</x:v>
      </x:c>
      <x:c r="J179">
        <x:v>160003676</x:v>
      </x:c>
      <x:c r="K179" t="s">
        <x:v>161</x:v>
      </x:c>
      <x:c r="L179" t="s">
        <x:v>162</x:v>
      </x:c>
      <x:c r="M179" t="s">
        <x:v>518</x:v>
      </x:c>
      <x:c r="N179" t="s">
        <x:v>644</x:v>
      </x:c>
      <x:c r="O179">
        <x:v>700</x:v>
      </x:c>
      <x:c r="P179" t="s">
        <x:v>520</x:v>
      </x:c>
      <x:c r="Q179" t="s">
        <x:v>642</x:v>
      </x:c>
      <x:c r="R179" t="s">
        <x:v>522</x:v>
      </x:c>
      <x:c r="S179">
        <x:v>2100</x:v>
      </x:c>
      <x:c r="T179" t="s">
        <x:v>458</x:v>
      </x:c>
      <x:c r="U179">
        <x:v>150.16</x:v>
      </x:c>
      <x:c r="V179">
        <x:v>0.87</x:v>
      </x:c>
      <x:c r="W179">
        <x:v>13204.3</x:v>
      </x:c>
    </x:row>
    <x:row r="180" spans="1:23">
      <x:c r="A180" t="s">
        <x:v>492</x:v>
      </x:c>
      <x:c r="B180" t="s">
        <x:v>698</x:v>
      </x:c>
      <x:c r="C180" t="s">
        <x:v>513</x:v>
      </x:c>
      <x:c r="D180" t="s">
        <x:v>514</x:v>
      </x:c>
      <x:c r="E180" t="s">
        <x:v>515</x:v>
      </x:c>
      <x:c r="F180" t="s">
        <x:v>481</x:v>
      </x:c>
      <x:c r="G180" t="s">
        <x:v>481</x:v>
      </x:c>
      <x:c r="H180" t="s">
        <x:v>516</x:v>
      </x:c>
      <x:c r="I180" t="s">
        <x:v>161</x:v>
      </x:c>
      <x:c r="J180">
        <x:v>160003676</x:v>
      </x:c>
      <x:c r="K180" t="s">
        <x:v>161</x:v>
      </x:c>
      <x:c r="L180" t="s">
        <x:v>162</x:v>
      </x:c>
      <x:c r="M180" t="s">
        <x:v>518</x:v>
      </x:c>
      <x:c r="N180" t="s">
        <x:v>644</x:v>
      </x:c>
      <x:c r="O180">
        <x:v>700</x:v>
      </x:c>
      <x:c r="P180" t="s">
        <x:v>520</x:v>
      </x:c>
      <x:c r="Q180" t="s">
        <x:v>642</x:v>
      </x:c>
      <x:c r="R180" t="s">
        <x:v>522</x:v>
      </x:c>
      <x:c r="S180">
        <x:v>6300</x:v>
      </x:c>
      <x:c r="T180" t="s">
        <x:v>458</x:v>
      </x:c>
      <x:c r="U180">
        <x:v>450.47</x:v>
      </x:c>
      <x:c r="V180">
        <x:v>0.87</x:v>
      </x:c>
      <x:c r="W180">
        <x:v>39612.89</x:v>
      </x:c>
    </x:row>
    <x:row r="181" spans="1:23">
      <x:c r="A181" t="s">
        <x:v>492</x:v>
      </x:c>
      <x:c r="B181" t="s">
        <x:v>698</x:v>
      </x:c>
      <x:c r="C181" t="s">
        <x:v>513</x:v>
      </x:c>
      <x:c r="D181" t="s">
        <x:v>514</x:v>
      </x:c>
      <x:c r="E181" t="s">
        <x:v>515</x:v>
      </x:c>
      <x:c r="F181" t="s">
        <x:v>481</x:v>
      </x:c>
      <x:c r="G181" t="s">
        <x:v>481</x:v>
      </x:c>
      <x:c r="H181" t="s">
        <x:v>516</x:v>
      </x:c>
      <x:c r="I181" t="s">
        <x:v>161</x:v>
      </x:c>
      <x:c r="J181">
        <x:v>100016094</x:v>
      </x:c>
      <x:c r="K181" t="s">
        <x:v>161</x:v>
      </x:c>
      <x:c r="L181" t="s">
        <x:v>160</x:v>
      </x:c>
      <x:c r="M181" t="s">
        <x:v>525</x:v>
      </x:c>
      <x:c r="N181" t="s">
        <x:v>599</x:v>
      </x:c>
      <x:c r="O181">
        <x:v>1000</x:v>
      </x:c>
      <x:c r="P181" t="s">
        <x:v>520</x:v>
      </x:c>
      <x:c r="Q181" t="s">
        <x:v>675</x:v>
      </x:c>
      <x:c r="R181" t="s">
        <x:v>522</x:v>
      </x:c>
      <x:c r="S181">
        <x:v>4000</x:v>
      </x:c>
      <x:c r="T181" t="s">
        <x:v>458</x:v>
      </x:c>
      <x:c r="U181">
        <x:v>188.27</x:v>
      </x:c>
      <x:c r="V181">
        <x:v>0.56999999999999995</x:v>
      </x:c>
      <x:c r="W181">
        <x:v>16480.66</x:v>
      </x:c>
    </x:row>
    <x:row r="182" spans="1:23">
      <x:c r="A182" t="s">
        <x:v>492</x:v>
      </x:c>
      <x:c r="B182" t="s">
        <x:v>698</x:v>
      </x:c>
      <x:c r="C182" t="s">
        <x:v>513</x:v>
      </x:c>
      <x:c r="D182" t="s">
        <x:v>514</x:v>
      </x:c>
      <x:c r="E182" t="s">
        <x:v>515</x:v>
      </x:c>
      <x:c r="F182" t="s">
        <x:v>481</x:v>
      </x:c>
      <x:c r="G182" t="s">
        <x:v>481</x:v>
      </x:c>
      <x:c r="H182" t="s">
        <x:v>516</x:v>
      </x:c>
      <x:c r="I182" t="s">
        <x:v>161</x:v>
      </x:c>
      <x:c r="J182">
        <x:v>160003666</x:v>
      </x:c>
      <x:c r="K182" t="s">
        <x:v>161</x:v>
      </x:c>
      <x:c r="L182" t="s">
        <x:v>160</x:v>
      </x:c>
      <x:c r="M182" t="s">
        <x:v>537</x:v>
      </x:c>
      <x:c r="N182" t="s">
        <x:v>644</x:v>
      </x:c>
      <x:c r="O182">
        <x:v>1000</x:v>
      </x:c>
      <x:c r="P182" t="s">
        <x:v>520</x:v>
      </x:c>
      <x:c r="Q182" t="s">
        <x:v>675</x:v>
      </x:c>
      <x:c r="R182" t="s">
        <x:v>522</x:v>
      </x:c>
      <x:c r="S182">
        <x:v>22000</x:v>
      </x:c>
      <x:c r="T182" t="s">
        <x:v>458</x:v>
      </x:c>
      <x:c r="U182">
        <x:v>1035.47</x:v>
      </x:c>
      <x:c r="V182">
        <x:v>0.56999999999999995</x:v>
      </x:c>
      <x:c r="W182">
        <x:v>90643.62</x:v>
      </x:c>
    </x:row>
    <x:row r="183" spans="1:23">
      <x:c r="A183" t="s">
        <x:v>492</x:v>
      </x:c>
      <x:c r="B183" t="s">
        <x:v>698</x:v>
      </x:c>
      <x:c r="C183" t="s">
        <x:v>513</x:v>
      </x:c>
      <x:c r="D183" t="s">
        <x:v>514</x:v>
      </x:c>
      <x:c r="E183" t="s">
        <x:v>515</x:v>
      </x:c>
      <x:c r="F183" t="s">
        <x:v>481</x:v>
      </x:c>
      <x:c r="G183" t="s">
        <x:v>481</x:v>
      </x:c>
      <x:c r="H183" t="s">
        <x:v>516</x:v>
      </x:c>
      <x:c r="I183" t="s">
        <x:v>161</x:v>
      </x:c>
      <x:c r="J183">
        <x:v>100016050</x:v>
      </x:c>
      <x:c r="K183" t="s">
        <x:v>161</x:v>
      </x:c>
      <x:c r="L183" t="s">
        <x:v>160</x:v>
      </x:c>
      <x:c r="M183" t="s">
        <x:v>518</x:v>
      </x:c>
      <x:c r="N183" t="s">
        <x:v>644</x:v>
      </x:c>
      <x:c r="O183">
        <x:v>1000</x:v>
      </x:c>
      <x:c r="P183" t="s">
        <x:v>520</x:v>
      </x:c>
      <x:c r="Q183" t="s">
        <x:v>675</x:v>
      </x:c>
      <x:c r="R183" t="s">
        <x:v>522</x:v>
      </x:c>
      <x:c r="S183">
        <x:v>20000</x:v>
      </x:c>
      <x:c r="T183" t="s">
        <x:v>458</x:v>
      </x:c>
      <x:c r="U183">
        <x:v>941.34</x:v>
      </x:c>
      <x:c r="V183">
        <x:v>0.56999999999999995</x:v>
      </x:c>
      <x:c r="W183">
        <x:v>82403.289999999994</x:v>
      </x:c>
    </x:row>
    <x:row r="184" spans="1:23">
      <x:c r="A184" t="s">
        <x:v>492</x:v>
      </x:c>
      <x:c r="B184" t="s">
        <x:v>698</x:v>
      </x:c>
      <x:c r="C184" t="s">
        <x:v>513</x:v>
      </x:c>
      <x:c r="D184" t="s">
        <x:v>514</x:v>
      </x:c>
      <x:c r="E184" t="s">
        <x:v>515</x:v>
      </x:c>
      <x:c r="F184" t="s">
        <x:v>481</x:v>
      </x:c>
      <x:c r="G184" t="s">
        <x:v>481</x:v>
      </x:c>
      <x:c r="H184" t="s">
        <x:v>516</x:v>
      </x:c>
      <x:c r="I184" t="s">
        <x:v>161</x:v>
      </x:c>
      <x:c r="J184">
        <x:v>160003681</x:v>
      </x:c>
      <x:c r="K184" t="s">
        <x:v>161</x:v>
      </x:c>
      <x:c r="L184" t="s">
        <x:v>162</x:v>
      </x:c>
      <x:c r="M184" t="s">
        <x:v>524</x:v>
      </x:c>
      <x:c r="N184" t="s">
        <x:v>644</x:v>
      </x:c>
      <x:c r="O184">
        <x:v>700</x:v>
      </x:c>
      <x:c r="P184" t="s">
        <x:v>520</x:v>
      </x:c>
      <x:c r="Q184" t="s">
        <x:v>642</x:v>
      </x:c>
      <x:c r="R184" t="s">
        <x:v>522</x:v>
      </x:c>
      <x:c r="S184">
        <x:v>7700</x:v>
      </x:c>
      <x:c r="T184" t="s">
        <x:v>458</x:v>
      </x:c>
      <x:c r="U184">
        <x:v>550.57000000000005</x:v>
      </x:c>
      <x:c r="V184">
        <x:v>0.87</x:v>
      </x:c>
      <x:c r="W184">
        <x:v>48415.76</x:v>
      </x:c>
    </x:row>
    <x:row r="185" spans="1:23">
      <x:c r="A185" t="s">
        <x:v>492</x:v>
      </x:c>
      <x:c r="B185" t="s">
        <x:v>698</x:v>
      </x:c>
      <x:c r="C185" t="s">
        <x:v>513</x:v>
      </x:c>
      <x:c r="D185" t="s">
        <x:v>514</x:v>
      </x:c>
      <x:c r="E185" t="s">
        <x:v>515</x:v>
      </x:c>
      <x:c r="F185" t="s">
        <x:v>481</x:v>
      </x:c>
      <x:c r="G185" t="s">
        <x:v>481</x:v>
      </x:c>
      <x:c r="H185" t="s">
        <x:v>538</x:v>
      </x:c>
      <x:c r="I185" t="s">
        <x:v>613</x:v>
      </x:c>
      <x:c r="J185">
        <x:v>190005346</x:v>
      </x:c>
      <x:c r="K185" t="s">
        <x:v>174</x:v>
      </x:c>
      <x:c r="L185" t="s">
        <x:v>155</x:v>
      </x:c>
      <x:c r="M185" t="s">
        <x:v>606</x:v>
      </x:c>
      <x:c r="O185">
        <x:v>500</x:v>
      </x:c>
      <x:c r="P185" t="s">
        <x:v>520</x:v>
      </x:c>
      <x:c r="Q185" t="s">
        <x:v>614</x:v>
      </x:c>
      <x:c r="R185" t="s">
        <x:v>522</x:v>
      </x:c>
      <x:c r="S185">
        <x:v>16500</x:v>
      </x:c>
      <x:c r="T185" t="s">
        <x:v>458</x:v>
      </x:c>
      <x:c r="U185">
        <x:v>227.21</x:v>
      </x:c>
      <x:c r="V185">
        <x:v>0.25</x:v>
      </x:c>
      <x:c r="W185">
        <x:v>29657.61</x:v>
      </x:c>
    </x:row>
    <x:row r="186" spans="1:23">
      <x:c r="A186" t="s">
        <x:v>492</x:v>
      </x:c>
      <x:c r="B186" t="s">
        <x:v>698</x:v>
      </x:c>
      <x:c r="C186" t="s">
        <x:v>513</x:v>
      </x:c>
      <x:c r="D186" t="s">
        <x:v>514</x:v>
      </x:c>
      <x:c r="E186" t="s">
        <x:v>515</x:v>
      </x:c>
      <x:c r="F186" t="s">
        <x:v>481</x:v>
      </x:c>
      <x:c r="G186" t="s">
        <x:v>481</x:v>
      </x:c>
      <x:c r="H186" t="s">
        <x:v>538</x:v>
      </x:c>
      <x:c r="I186" t="s">
        <x:v>613</x:v>
      </x:c>
      <x:c r="J186">
        <x:v>190005398</x:v>
      </x:c>
      <x:c r="K186" t="s">
        <x:v>174</x:v>
      </x:c>
      <x:c r="L186" t="s">
        <x:v>177</x:v>
      </x:c>
      <x:c r="M186" t="s">
        <x:v>606</x:v>
      </x:c>
      <x:c r="O186">
        <x:v>300</x:v>
      </x:c>
      <x:c r="P186" t="s">
        <x:v>520</x:v>
      </x:c>
      <x:c r="Q186" t="s">
        <x:v>618</x:v>
      </x:c>
      <x:c r="R186" t="s">
        <x:v>522</x:v>
      </x:c>
      <x:c r="S186">
        <x:v>8700</x:v>
      </x:c>
      <x:c r="T186" t="s">
        <x:v>458</x:v>
      </x:c>
      <x:c r="U186">
        <x:v>289.45</x:v>
      </x:c>
      <x:c r="V186">
        <x:v>0.52</x:v>
      </x:c>
      <x:c r="W186">
        <x:v>32863.54</x:v>
      </x:c>
    </x:row>
    <x:row r="187" spans="1:23">
      <x:c r="A187" t="s">
        <x:v>492</x:v>
      </x:c>
      <x:c r="B187" t="s">
        <x:v>698</x:v>
      </x:c>
      <x:c r="C187" t="s">
        <x:v>513</x:v>
      </x:c>
      <x:c r="D187" t="s">
        <x:v>514</x:v>
      </x:c>
      <x:c r="E187" t="s">
        <x:v>515</x:v>
      </x:c>
      <x:c r="F187" t="s">
        <x:v>481</x:v>
      </x:c>
      <x:c r="G187" t="s">
        <x:v>481</x:v>
      </x:c>
      <x:c r="H187" t="s">
        <x:v>538</x:v>
      </x:c>
      <x:c r="I187" t="s">
        <x:v>613</x:v>
      </x:c>
      <x:c r="J187">
        <x:v>190005346</x:v>
      </x:c>
      <x:c r="K187" t="s">
        <x:v>174</x:v>
      </x:c>
      <x:c r="L187" t="s">
        <x:v>155</x:v>
      </x:c>
      <x:c r="M187" t="s">
        <x:v>606</x:v>
      </x:c>
      <x:c r="O187">
        <x:v>500</x:v>
      </x:c>
      <x:c r="P187" t="s">
        <x:v>520</x:v>
      </x:c>
      <x:c r="Q187" t="s">
        <x:v>614</x:v>
      </x:c>
      <x:c r="R187" t="s">
        <x:v>522</x:v>
      </x:c>
      <x:c r="S187">
        <x:v>97930</x:v>
      </x:c>
      <x:c r="T187" t="s">
        <x:v>458</x:v>
      </x:c>
      <x:c r="U187">
        <x:v>1348.5</x:v>
      </x:c>
      <x:c r="V187">
        <x:v>0.25</x:v>
      </x:c>
      <x:c r="W187">
        <x:v>176022.38</x:v>
      </x:c>
    </x:row>
    <x:row r="188" spans="1:23">
      <x:c r="A188" t="s">
        <x:v>492</x:v>
      </x:c>
      <x:c r="B188" t="s">
        <x:v>698</x:v>
      </x:c>
      <x:c r="C188" t="s">
        <x:v>513</x:v>
      </x:c>
      <x:c r="D188" t="s">
        <x:v>514</x:v>
      </x:c>
      <x:c r="E188" t="s">
        <x:v>515</x:v>
      </x:c>
      <x:c r="F188" t="s">
        <x:v>481</x:v>
      </x:c>
      <x:c r="G188" t="s">
        <x:v>481</x:v>
      </x:c>
      <x:c r="H188" t="s">
        <x:v>538</x:v>
      </x:c>
      <x:c r="I188" t="s">
        <x:v>613</x:v>
      </x:c>
      <x:c r="J188">
        <x:v>190005351</x:v>
      </x:c>
      <x:c r="K188" t="s">
        <x:v>174</x:v>
      </x:c>
      <x:c r="L188" t="s">
        <x:v>155</x:v>
      </x:c>
      <x:c r="M188" t="s">
        <x:v>607</x:v>
      </x:c>
      <x:c r="O188">
        <x:v>500</x:v>
      </x:c>
      <x:c r="P188" t="s">
        <x:v>520</x:v>
      </x:c>
      <x:c r="Q188" t="s">
        <x:v>614</x:v>
      </x:c>
      <x:c r="R188" t="s">
        <x:v>522</x:v>
      </x:c>
      <x:c r="S188">
        <x:v>7000</x:v>
      </x:c>
      <x:c r="T188" t="s">
        <x:v>458</x:v>
      </x:c>
      <x:c r="U188">
        <x:v>96.39</x:v>
      </x:c>
      <x:c r="V188">
        <x:v>0.25</x:v>
      </x:c>
      <x:c r="W188">
        <x:v>12582.02</x:v>
      </x:c>
    </x:row>
    <x:row r="189" spans="1:23">
      <x:c r="A189" t="s">
        <x:v>492</x:v>
      </x:c>
      <x:c r="B189" t="s">
        <x:v>698</x:v>
      </x:c>
      <x:c r="C189" t="s">
        <x:v>513</x:v>
      </x:c>
      <x:c r="D189" t="s">
        <x:v>514</x:v>
      </x:c>
      <x:c r="E189" t="s">
        <x:v>515</x:v>
      </x:c>
      <x:c r="F189" t="s">
        <x:v>481</x:v>
      </x:c>
      <x:c r="G189" t="s">
        <x:v>481</x:v>
      </x:c>
      <x:c r="H189" t="s">
        <x:v>538</x:v>
      </x:c>
      <x:c r="I189" t="s">
        <x:v>613</x:v>
      </x:c>
      <x:c r="J189">
        <x:v>190005398</x:v>
      </x:c>
      <x:c r="K189" t="s">
        <x:v>174</x:v>
      </x:c>
      <x:c r="L189" t="s">
        <x:v>177</x:v>
      </x:c>
      <x:c r="M189" t="s">
        <x:v>606</x:v>
      </x:c>
      <x:c r="O189">
        <x:v>300</x:v>
      </x:c>
      <x:c r="P189" t="s">
        <x:v>520</x:v>
      </x:c>
      <x:c r="Q189" t="s">
        <x:v>618</x:v>
      </x:c>
      <x:c r="R189" t="s">
        <x:v>522</x:v>
      </x:c>
      <x:c r="S189">
        <x:v>47100</x:v>
      </x:c>
      <x:c r="T189" t="s">
        <x:v>458</x:v>
      </x:c>
      <x:c r="U189">
        <x:v>1567.02</x:v>
      </x:c>
      <x:c r="V189">
        <x:v>0.52</x:v>
      </x:c>
      <x:c r="W189">
        <x:v>177916.43</x:v>
      </x:c>
    </x:row>
    <x:row r="190" spans="1:23">
      <x:c r="A190" t="s">
        <x:v>492</x:v>
      </x:c>
      <x:c r="B190" t="s">
        <x:v>698</x:v>
      </x:c>
      <x:c r="C190" t="s">
        <x:v>513</x:v>
      </x:c>
      <x:c r="D190" t="s">
        <x:v>514</x:v>
      </x:c>
      <x:c r="E190" t="s">
        <x:v>515</x:v>
      </x:c>
      <x:c r="F190" t="s">
        <x:v>481</x:v>
      </x:c>
      <x:c r="G190" t="s">
        <x:v>481</x:v>
      </x:c>
      <x:c r="H190" t="s">
        <x:v>538</x:v>
      </x:c>
      <x:c r="I190" t="s">
        <x:v>613</x:v>
      </x:c>
      <x:c r="J190">
        <x:v>190005346</x:v>
      </x:c>
      <x:c r="K190" t="s">
        <x:v>174</x:v>
      </x:c>
      <x:c r="L190" t="s">
        <x:v>155</x:v>
      </x:c>
      <x:c r="M190" t="s">
        <x:v>606</x:v>
      </x:c>
      <x:c r="O190">
        <x:v>500</x:v>
      </x:c>
      <x:c r="P190" t="s">
        <x:v>520</x:v>
      </x:c>
      <x:c r="Q190" t="s">
        <x:v>614</x:v>
      </x:c>
      <x:c r="R190" t="s">
        <x:v>522</x:v>
      </x:c>
      <x:c r="S190">
        <x:v>500</x:v>
      </x:c>
      <x:c r="T190" t="s">
        <x:v>458</x:v>
      </x:c>
      <x:c r="U190">
        <x:v>6.89</x:v>
      </x:c>
      <x:c r="V190">
        <x:v>0.25</x:v>
      </x:c>
      <x:c r="W190">
        <x:v>898.72</x:v>
      </x:c>
    </x:row>
    <x:row r="191" spans="1:23">
      <x:c r="A191" t="s">
        <x:v>492</x:v>
      </x:c>
      <x:c r="B191" t="s">
        <x:v>698</x:v>
      </x:c>
      <x:c r="C191" t="s">
        <x:v>513</x:v>
      </x:c>
      <x:c r="D191" t="s">
        <x:v>514</x:v>
      </x:c>
      <x:c r="E191" t="s">
        <x:v>515</x:v>
      </x:c>
      <x:c r="F191" t="s">
        <x:v>481</x:v>
      </x:c>
      <x:c r="G191" t="s">
        <x:v>481</x:v>
      </x:c>
      <x:c r="H191" t="s">
        <x:v>538</x:v>
      </x:c>
      <x:c r="I191" t="s">
        <x:v>613</x:v>
      </x:c>
      <x:c r="J191">
        <x:v>190005351</x:v>
      </x:c>
      <x:c r="K191" t="s">
        <x:v>174</x:v>
      </x:c>
      <x:c r="L191" t="s">
        <x:v>155</x:v>
      </x:c>
      <x:c r="M191" t="s">
        <x:v>607</x:v>
      </x:c>
      <x:c r="O191">
        <x:v>500</x:v>
      </x:c>
      <x:c r="P191" t="s">
        <x:v>520</x:v>
      </x:c>
      <x:c r="Q191" t="s">
        <x:v>614</x:v>
      </x:c>
      <x:c r="R191" t="s">
        <x:v>522</x:v>
      </x:c>
      <x:c r="S191">
        <x:v>19000</x:v>
      </x:c>
      <x:c r="T191" t="s">
        <x:v>458</x:v>
      </x:c>
      <x:c r="U191">
        <x:v>261.63</x:v>
      </x:c>
      <x:c r="V191">
        <x:v>0.25</x:v>
      </x:c>
      <x:c r="W191">
        <x:v>34151.19</x:v>
      </x:c>
    </x:row>
    <x:row r="192" spans="1:23">
      <x:c r="A192" t="s">
        <x:v>492</x:v>
      </x:c>
      <x:c r="B192" t="s">
        <x:v>698</x:v>
      </x:c>
      <x:c r="C192" t="s">
        <x:v>513</x:v>
      </x:c>
      <x:c r="D192" t="s">
        <x:v>514</x:v>
      </x:c>
      <x:c r="E192" t="s">
        <x:v>515</x:v>
      </x:c>
      <x:c r="F192" t="s">
        <x:v>481</x:v>
      </x:c>
      <x:c r="G192" t="s">
        <x:v>481</x:v>
      </x:c>
      <x:c r="H192" t="s">
        <x:v>538</x:v>
      </x:c>
      <x:c r="I192" t="s">
        <x:v>613</x:v>
      </x:c>
      <x:c r="J192">
        <x:v>190005398</x:v>
      </x:c>
      <x:c r="K192" t="s">
        <x:v>174</x:v>
      </x:c>
      <x:c r="L192" t="s">
        <x:v>177</x:v>
      </x:c>
      <x:c r="M192" t="s">
        <x:v>606</x:v>
      </x:c>
      <x:c r="O192">
        <x:v>300</x:v>
      </x:c>
      <x:c r="P192" t="s">
        <x:v>520</x:v>
      </x:c>
      <x:c r="Q192" t="s">
        <x:v>618</x:v>
      </x:c>
      <x:c r="R192" t="s">
        <x:v>522</x:v>
      </x:c>
      <x:c r="S192">
        <x:v>36280</x:v>
      </x:c>
      <x:c r="T192" t="s">
        <x:v>458</x:v>
      </x:c>
      <x:c r="U192">
        <x:v>1207.04</x:v>
      </x:c>
      <x:c r="V192">
        <x:v>0.52</x:v>
      </x:c>
      <x:c r="W192">
        <x:v>137044.76</x:v>
      </x:c>
    </x:row>
    <x:row r="193" spans="1:23">
      <x:c r="A193" t="s">
        <x:v>492</x:v>
      </x:c>
      <x:c r="B193" t="s">
        <x:v>698</x:v>
      </x:c>
      <x:c r="C193" t="s">
        <x:v>513</x:v>
      </x:c>
      <x:c r="D193" t="s">
        <x:v>514</x:v>
      </x:c>
      <x:c r="E193" t="s">
        <x:v>515</x:v>
      </x:c>
      <x:c r="F193" t="s">
        <x:v>481</x:v>
      </x:c>
      <x:c r="G193" t="s">
        <x:v>481</x:v>
      </x:c>
      <x:c r="H193" t="s">
        <x:v>538</x:v>
      </x:c>
      <x:c r="I193" t="s">
        <x:v>613</x:v>
      </x:c>
      <x:c r="J193">
        <x:v>190005346</x:v>
      </x:c>
      <x:c r="K193" t="s">
        <x:v>174</x:v>
      </x:c>
      <x:c r="L193" t="s">
        <x:v>155</x:v>
      </x:c>
      <x:c r="M193" t="s">
        <x:v>606</x:v>
      </x:c>
      <x:c r="O193">
        <x:v>500</x:v>
      </x:c>
      <x:c r="P193" t="s">
        <x:v>520</x:v>
      </x:c>
      <x:c r="Q193" t="s">
        <x:v>614</x:v>
      </x:c>
      <x:c r="R193" t="s">
        <x:v>522</x:v>
      </x:c>
      <x:c r="S193">
        <x:v>40000</x:v>
      </x:c>
      <x:c r="T193" t="s">
        <x:v>458</x:v>
      </x:c>
      <x:c r="U193">
        <x:v>550.79999999999995</x:v>
      </x:c>
      <x:c r="V193">
        <x:v>0.25</x:v>
      </x:c>
      <x:c r="W193">
        <x:v>71897.23</x:v>
      </x:c>
    </x:row>
    <x:row r="194" spans="1:23">
      <x:c r="A194" t="s">
        <x:v>492</x:v>
      </x:c>
      <x:c r="B194" t="s">
        <x:v>698</x:v>
      </x:c>
      <x:c r="C194" t="s">
        <x:v>513</x:v>
      </x:c>
      <x:c r="D194" t="s">
        <x:v>514</x:v>
      </x:c>
      <x:c r="E194" t="s">
        <x:v>515</x:v>
      </x:c>
      <x:c r="F194" t="s">
        <x:v>481</x:v>
      </x:c>
      <x:c r="G194" t="s">
        <x:v>481</x:v>
      </x:c>
      <x:c r="H194" t="s">
        <x:v>538</x:v>
      </x:c>
      <x:c r="I194" t="s">
        <x:v>613</x:v>
      </x:c>
      <x:c r="J194">
        <x:v>190005398</x:v>
      </x:c>
      <x:c r="K194" t="s">
        <x:v>174</x:v>
      </x:c>
      <x:c r="L194" t="s">
        <x:v>177</x:v>
      </x:c>
      <x:c r="M194" t="s">
        <x:v>606</x:v>
      </x:c>
      <x:c r="O194">
        <x:v>300</x:v>
      </x:c>
      <x:c r="P194" t="s">
        <x:v>520</x:v>
      </x:c>
      <x:c r="Q194" t="s">
        <x:v>618</x:v>
      </x:c>
      <x:c r="R194" t="s">
        <x:v>522</x:v>
      </x:c>
      <x:c r="S194">
        <x:v>300</x:v>
      </x:c>
      <x:c r="T194" t="s">
        <x:v>458</x:v>
      </x:c>
      <x:c r="U194">
        <x:v>9.98</x:v>
      </x:c>
      <x:c r="V194">
        <x:v>0.52</x:v>
      </x:c>
      <x:c r="W194">
        <x:v>1133.23</x:v>
      </x:c>
    </x:row>
    <x:row r="195" spans="1:23">
      <x:c r="A195" t="s">
        <x:v>492</x:v>
      </x:c>
      <x:c r="B195" t="s">
        <x:v>698</x:v>
      </x:c>
      <x:c r="C195" t="s">
        <x:v>513</x:v>
      </x:c>
      <x:c r="D195" t="s">
        <x:v>514</x:v>
      </x:c>
      <x:c r="E195" t="s">
        <x:v>515</x:v>
      </x:c>
      <x:c r="F195" t="s">
        <x:v>481</x:v>
      </x:c>
      <x:c r="G195" t="s">
        <x:v>481</x:v>
      </x:c>
      <x:c r="H195" t="s">
        <x:v>538</x:v>
      </x:c>
      <x:c r="I195" t="s">
        <x:v>613</x:v>
      </x:c>
      <x:c r="J195">
        <x:v>190005398</x:v>
      </x:c>
      <x:c r="K195" t="s">
        <x:v>174</x:v>
      </x:c>
      <x:c r="L195" t="s">
        <x:v>177</x:v>
      </x:c>
      <x:c r="M195" t="s">
        <x:v>606</x:v>
      </x:c>
      <x:c r="O195">
        <x:v>300</x:v>
      </x:c>
      <x:c r="P195" t="s">
        <x:v>520</x:v>
      </x:c>
      <x:c r="Q195" t="s">
        <x:v>618</x:v>
      </x:c>
      <x:c r="R195" t="s">
        <x:v>522</x:v>
      </x:c>
      <x:c r="S195">
        <x:v>20960</x:v>
      </x:c>
      <x:c r="T195" t="s">
        <x:v>458</x:v>
      </x:c>
      <x:c r="U195">
        <x:v>697.34</x:v>
      </x:c>
      <x:c r="V195">
        <x:v>0.52</x:v>
      </x:c>
      <x:c r="W195">
        <x:v>79174.7</x:v>
      </x:c>
    </x:row>
    <x:row r="196" spans="1:23">
      <x:c r="A196" t="s">
        <x:v>492</x:v>
      </x:c>
      <x:c r="B196" t="s">
        <x:v>698</x:v>
      </x:c>
      <x:c r="C196" t="s">
        <x:v>513</x:v>
      </x:c>
      <x:c r="D196" t="s">
        <x:v>514</x:v>
      </x:c>
      <x:c r="E196" t="s">
        <x:v>515</x:v>
      </x:c>
      <x:c r="F196" t="s">
        <x:v>481</x:v>
      </x:c>
      <x:c r="G196" t="s">
        <x:v>481</x:v>
      </x:c>
      <x:c r="H196" t="s">
        <x:v>538</x:v>
      </x:c>
      <x:c r="I196" t="s">
        <x:v>613</x:v>
      </x:c>
      <x:c r="J196">
        <x:v>190005346</x:v>
      </x:c>
      <x:c r="K196" t="s">
        <x:v>174</x:v>
      </x:c>
      <x:c r="L196" t="s">
        <x:v>155</x:v>
      </x:c>
      <x:c r="M196" t="s">
        <x:v>606</x:v>
      </x:c>
      <x:c r="O196">
        <x:v>500</x:v>
      </x:c>
      <x:c r="P196" t="s">
        <x:v>520</x:v>
      </x:c>
      <x:c r="Q196" t="s">
        <x:v>614</x:v>
      </x:c>
      <x:c r="R196" t="s">
        <x:v>522</x:v>
      </x:c>
      <x:c r="S196">
        <x:v>28960</x:v>
      </x:c>
      <x:c r="T196" t="s">
        <x:v>458</x:v>
      </x:c>
      <x:c r="U196">
        <x:v>398.78</x:v>
      </x:c>
      <x:c r="V196">
        <x:v>0.25</x:v>
      </x:c>
      <x:c r="W196">
        <x:v>52053.63</x:v>
      </x:c>
    </x:row>
    <x:row r="197" spans="1:23">
      <x:c r="A197" t="s">
        <x:v>492</x:v>
      </x:c>
      <x:c r="B197" t="s">
        <x:v>698</x:v>
      </x:c>
      <x:c r="C197" t="s">
        <x:v>513</x:v>
      </x:c>
      <x:c r="D197" t="s">
        <x:v>514</x:v>
      </x:c>
      <x:c r="E197" t="s">
        <x:v>515</x:v>
      </x:c>
      <x:c r="F197" t="s">
        <x:v>481</x:v>
      </x:c>
      <x:c r="G197" t="s">
        <x:v>481</x:v>
      </x:c>
      <x:c r="H197" t="s">
        <x:v>538</x:v>
      </x:c>
      <x:c r="I197" t="s">
        <x:v>613</x:v>
      </x:c>
      <x:c r="J197">
        <x:v>190005398</x:v>
      </x:c>
      <x:c r="K197" t="s">
        <x:v>174</x:v>
      </x:c>
      <x:c r="L197" t="s">
        <x:v>177</x:v>
      </x:c>
      <x:c r="M197" t="s">
        <x:v>606</x:v>
      </x:c>
      <x:c r="O197">
        <x:v>300</x:v>
      </x:c>
      <x:c r="P197" t="s">
        <x:v>520</x:v>
      </x:c>
      <x:c r="Q197" t="s">
        <x:v>618</x:v>
      </x:c>
      <x:c r="R197" t="s">
        <x:v>522</x:v>
      </x:c>
      <x:c r="S197">
        <x:v>41650</x:v>
      </x:c>
      <x:c r="T197" t="s">
        <x:v>458</x:v>
      </x:c>
      <x:c r="U197">
        <x:v>1385.7</x:v>
      </x:c>
      <x:c r="V197">
        <x:v>0.52</x:v>
      </x:c>
      <x:c r="W197">
        <x:v>157329.54</x:v>
      </x:c>
    </x:row>
    <x:row r="198" spans="1:23">
      <x:c r="A198" t="s">
        <x:v>492</x:v>
      </x:c>
      <x:c r="B198" t="s">
        <x:v>698</x:v>
      </x:c>
      <x:c r="C198" t="s">
        <x:v>513</x:v>
      </x:c>
      <x:c r="D198" t="s">
        <x:v>514</x:v>
      </x:c>
      <x:c r="E198" t="s">
        <x:v>515</x:v>
      </x:c>
      <x:c r="F198" t="s">
        <x:v>481</x:v>
      </x:c>
      <x:c r="G198" t="s">
        <x:v>481</x:v>
      </x:c>
      <x:c r="H198" t="s">
        <x:v>538</x:v>
      </x:c>
      <x:c r="I198" t="s">
        <x:v>613</x:v>
      </x:c>
      <x:c r="J198">
        <x:v>190005346</x:v>
      </x:c>
      <x:c r="K198" t="s">
        <x:v>174</x:v>
      </x:c>
      <x:c r="L198" t="s">
        <x:v>155</x:v>
      </x:c>
      <x:c r="M198" t="s">
        <x:v>606</x:v>
      </x:c>
      <x:c r="O198">
        <x:v>500</x:v>
      </x:c>
      <x:c r="P198" t="s">
        <x:v>520</x:v>
      </x:c>
      <x:c r="Q198" t="s">
        <x:v>614</x:v>
      </x:c>
      <x:c r="R198" t="s">
        <x:v>522</x:v>
      </x:c>
      <x:c r="S198">
        <x:v>15500</x:v>
      </x:c>
      <x:c r="T198" t="s">
        <x:v>458</x:v>
      </x:c>
      <x:c r="U198">
        <x:v>213.44</x:v>
      </x:c>
      <x:c r="V198">
        <x:v>0.25</x:v>
      </x:c>
      <x:c r="W198">
        <x:v>27860.18</x:v>
      </x:c>
    </x:row>
    <x:row r="199" spans="1:23">
      <x:c r="A199" t="s">
        <x:v>492</x:v>
      </x:c>
      <x:c r="B199" t="s">
        <x:v>698</x:v>
      </x:c>
      <x:c r="C199" t="s">
        <x:v>513</x:v>
      </x:c>
      <x:c r="D199" t="s">
        <x:v>514</x:v>
      </x:c>
      <x:c r="E199" t="s">
        <x:v>515</x:v>
      </x:c>
      <x:c r="F199" t="s">
        <x:v>481</x:v>
      </x:c>
      <x:c r="G199" t="s">
        <x:v>481</x:v>
      </x:c>
      <x:c r="H199" t="s">
        <x:v>538</x:v>
      </x:c>
      <x:c r="I199" t="s">
        <x:v>613</x:v>
      </x:c>
      <x:c r="J199">
        <x:v>190005398</x:v>
      </x:c>
      <x:c r="K199" t="s">
        <x:v>174</x:v>
      </x:c>
      <x:c r="L199" t="s">
        <x:v>177</x:v>
      </x:c>
      <x:c r="M199" t="s">
        <x:v>606</x:v>
      </x:c>
      <x:c r="O199">
        <x:v>300</x:v>
      </x:c>
      <x:c r="P199" t="s">
        <x:v>520</x:v>
      </x:c>
      <x:c r="Q199" t="s">
        <x:v>618</x:v>
      </x:c>
      <x:c r="R199" t="s">
        <x:v>522</x:v>
      </x:c>
      <x:c r="S199">
        <x:v>6600</x:v>
      </x:c>
      <x:c r="T199" t="s">
        <x:v>458</x:v>
      </x:c>
      <x:c r="U199">
        <x:v>219.58</x:v>
      </x:c>
      <x:c r="V199">
        <x:v>0.52</x:v>
      </x:c>
      <x:c r="W199">
        <x:v>24930.97</x:v>
      </x:c>
    </x:row>
    <x:row r="200" spans="1:23">
      <x:c r="A200" t="s">
        <x:v>492</x:v>
      </x:c>
      <x:c r="B200" t="s">
        <x:v>698</x:v>
      </x:c>
      <x:c r="C200" t="s">
        <x:v>513</x:v>
      </x:c>
      <x:c r="D200" t="s">
        <x:v>514</x:v>
      </x:c>
      <x:c r="E200" t="s">
        <x:v>515</x:v>
      </x:c>
      <x:c r="F200" t="s">
        <x:v>481</x:v>
      </x:c>
      <x:c r="G200" t="s">
        <x:v>481</x:v>
      </x:c>
      <x:c r="H200" t="s">
        <x:v>538</x:v>
      </x:c>
      <x:c r="I200" t="s">
        <x:v>613</x:v>
      </x:c>
      <x:c r="J200">
        <x:v>190005346</x:v>
      </x:c>
      <x:c r="K200" t="s">
        <x:v>174</x:v>
      </x:c>
      <x:c r="L200" t="s">
        <x:v>155</x:v>
      </x:c>
      <x:c r="M200" t="s">
        <x:v>606</x:v>
      </x:c>
      <x:c r="O200">
        <x:v>500</x:v>
      </x:c>
      <x:c r="P200" t="s">
        <x:v>520</x:v>
      </x:c>
      <x:c r="Q200" t="s">
        <x:v>614</x:v>
      </x:c>
      <x:c r="R200" t="s">
        <x:v>522</x:v>
      </x:c>
      <x:c r="S200">
        <x:v>24000</x:v>
      </x:c>
      <x:c r="T200" t="s">
        <x:v>458</x:v>
      </x:c>
      <x:c r="U200">
        <x:v>330.48</x:v>
      </x:c>
      <x:c r="V200">
        <x:v>0.25</x:v>
      </x:c>
      <x:c r="W200">
        <x:v>43138.34</x:v>
      </x:c>
    </x:row>
    <x:row r="201" spans="1:23">
      <x:c r="A201" t="s">
        <x:v>492</x:v>
      </x:c>
      <x:c r="B201" t="s">
        <x:v>698</x:v>
      </x:c>
      <x:c r="C201" t="s">
        <x:v>513</x:v>
      </x:c>
      <x:c r="D201" t="s">
        <x:v>514</x:v>
      </x:c>
      <x:c r="E201" t="s">
        <x:v>515</x:v>
      </x:c>
      <x:c r="F201" t="s">
        <x:v>481</x:v>
      </x:c>
      <x:c r="G201" t="s">
        <x:v>481</x:v>
      </x:c>
      <x:c r="H201" t="s">
        <x:v>538</x:v>
      </x:c>
      <x:c r="I201" t="s">
        <x:v>613</x:v>
      </x:c>
      <x:c r="J201">
        <x:v>190005398</x:v>
      </x:c>
      <x:c r="K201" t="s">
        <x:v>174</x:v>
      </x:c>
      <x:c r="L201" t="s">
        <x:v>177</x:v>
      </x:c>
      <x:c r="M201" t="s">
        <x:v>606</x:v>
      </x:c>
      <x:c r="O201">
        <x:v>300</x:v>
      </x:c>
      <x:c r="P201" t="s">
        <x:v>520</x:v>
      </x:c>
      <x:c r="Q201" t="s">
        <x:v>618</x:v>
      </x:c>
      <x:c r="R201" t="s">
        <x:v>522</x:v>
      </x:c>
      <x:c r="S201">
        <x:v>15300</x:v>
      </x:c>
      <x:c r="T201" t="s">
        <x:v>458</x:v>
      </x:c>
      <x:c r="U201">
        <x:v>509.03</x:v>
      </x:c>
      <x:c r="V201">
        <x:v>0.52</x:v>
      </x:c>
      <x:c r="W201">
        <x:v>57794.51</x:v>
      </x:c>
    </x:row>
    <x:row r="202" spans="1:23">
      <x:c r="A202" t="s">
        <x:v>492</x:v>
      </x:c>
      <x:c r="B202" t="s">
        <x:v>698</x:v>
      </x:c>
      <x:c r="C202" t="s">
        <x:v>513</x:v>
      </x:c>
      <x:c r="D202" t="s">
        <x:v>514</x:v>
      </x:c>
      <x:c r="E202" t="s">
        <x:v>515</x:v>
      </x:c>
      <x:c r="F202" t="s">
        <x:v>481</x:v>
      </x:c>
      <x:c r="G202" t="s">
        <x:v>481</x:v>
      </x:c>
      <x:c r="H202" t="s">
        <x:v>538</x:v>
      </x:c>
      <x:c r="I202" t="s">
        <x:v>613</x:v>
      </x:c>
      <x:c r="J202">
        <x:v>190005403</x:v>
      </x:c>
      <x:c r="K202" t="s">
        <x:v>174</x:v>
      </x:c>
      <x:c r="L202" t="s">
        <x:v>175</x:v>
      </x:c>
      <x:c r="M202" t="s">
        <x:v>605</x:v>
      </x:c>
      <x:c r="O202">
        <x:v>300</x:v>
      </x:c>
      <x:c r="P202" t="s">
        <x:v>520</x:v>
      </x:c>
      <x:c r="Q202" t="s">
        <x:v>616</x:v>
      </x:c>
      <x:c r="R202" t="s">
        <x:v>522</x:v>
      </x:c>
      <x:c r="S202">
        <x:v>600</x:v>
      </x:c>
      <x:c r="T202" t="s">
        <x:v>458</x:v>
      </x:c>
      <x:c r="U202">
        <x:v>11.26</x:v>
      </x:c>
      <x:c r="V202">
        <x:v>0.3</x:v>
      </x:c>
      <x:c r="W202">
        <x:v>1278.9100000000001</x:v>
      </x:c>
    </x:row>
    <x:row r="203" spans="1:23">
      <x:c r="A203" t="s">
        <x:v>492</x:v>
      </x:c>
      <x:c r="B203" t="s">
        <x:v>698</x:v>
      </x:c>
      <x:c r="C203" t="s">
        <x:v>513</x:v>
      </x:c>
      <x:c r="D203" t="s">
        <x:v>514</x:v>
      </x:c>
      <x:c r="E203" t="s">
        <x:v>515</x:v>
      </x:c>
      <x:c r="F203" t="s">
        <x:v>481</x:v>
      </x:c>
      <x:c r="G203" t="s">
        <x:v>481</x:v>
      </x:c>
      <x:c r="H203" t="s">
        <x:v>538</x:v>
      </x:c>
      <x:c r="I203" t="s">
        <x:v>613</x:v>
      </x:c>
      <x:c r="J203">
        <x:v>190005346</x:v>
      </x:c>
      <x:c r="K203" t="s">
        <x:v>174</x:v>
      </x:c>
      <x:c r="L203" t="s">
        <x:v>155</x:v>
      </x:c>
      <x:c r="M203" t="s">
        <x:v>606</x:v>
      </x:c>
      <x:c r="O203">
        <x:v>500</x:v>
      </x:c>
      <x:c r="P203" t="s">
        <x:v>520</x:v>
      </x:c>
      <x:c r="Q203" t="s">
        <x:v>614</x:v>
      </x:c>
      <x:c r="R203" t="s">
        <x:v>522</x:v>
      </x:c>
      <x:c r="S203">
        <x:v>23000</x:v>
      </x:c>
      <x:c r="T203" t="s">
        <x:v>458</x:v>
      </x:c>
      <x:c r="U203">
        <x:v>316.70999999999998</x:v>
      </x:c>
      <x:c r="V203">
        <x:v>0.25</x:v>
      </x:c>
      <x:c r="W203">
        <x:v>41340.910000000003</x:v>
      </x:c>
    </x:row>
    <x:row r="204" spans="1:23">
      <x:c r="A204" t="s">
        <x:v>492</x:v>
      </x:c>
      <x:c r="B204" t="s">
        <x:v>698</x:v>
      </x:c>
      <x:c r="C204" t="s">
        <x:v>513</x:v>
      </x:c>
      <x:c r="D204" t="s">
        <x:v>514</x:v>
      </x:c>
      <x:c r="E204" t="s">
        <x:v>515</x:v>
      </x:c>
      <x:c r="F204" t="s">
        <x:v>481</x:v>
      </x:c>
      <x:c r="G204" t="s">
        <x:v>481</x:v>
      </x:c>
      <x:c r="H204" t="s">
        <x:v>538</x:v>
      </x:c>
      <x:c r="I204" t="s">
        <x:v>613</x:v>
      </x:c>
      <x:c r="J204">
        <x:v>190005398</x:v>
      </x:c>
      <x:c r="K204" t="s">
        <x:v>174</x:v>
      </x:c>
      <x:c r="L204" t="s">
        <x:v>177</x:v>
      </x:c>
      <x:c r="M204" t="s">
        <x:v>606</x:v>
      </x:c>
      <x:c r="O204">
        <x:v>300</x:v>
      </x:c>
      <x:c r="P204" t="s">
        <x:v>520</x:v>
      </x:c>
      <x:c r="Q204" t="s">
        <x:v>618</x:v>
      </x:c>
      <x:c r="R204" t="s">
        <x:v>522</x:v>
      </x:c>
      <x:c r="S204">
        <x:v>25800</x:v>
      </x:c>
      <x:c r="T204" t="s">
        <x:v>458</x:v>
      </x:c>
      <x:c r="U204">
        <x:v>858.37</x:v>
      </x:c>
      <x:c r="V204">
        <x:v>0.52</x:v>
      </x:c>
      <x:c r="W204">
        <x:v>97457.41</x:v>
      </x:c>
    </x:row>
    <x:row r="205" spans="1:23">
      <x:c r="A205" t="s">
        <x:v>492</x:v>
      </x:c>
      <x:c r="B205" t="s">
        <x:v>698</x:v>
      </x:c>
      <x:c r="C205" t="s">
        <x:v>513</x:v>
      </x:c>
      <x:c r="D205" t="s">
        <x:v>514</x:v>
      </x:c>
      <x:c r="E205" t="s">
        <x:v>515</x:v>
      </x:c>
      <x:c r="F205" t="s">
        <x:v>481</x:v>
      </x:c>
      <x:c r="G205" t="s">
        <x:v>481</x:v>
      </x:c>
      <x:c r="H205" t="s">
        <x:v>538</x:v>
      </x:c>
      <x:c r="I205" t="s">
        <x:v>613</x:v>
      </x:c>
      <x:c r="J205">
        <x:v>190005346</x:v>
      </x:c>
      <x:c r="K205" t="s">
        <x:v>174</x:v>
      </x:c>
      <x:c r="L205" t="s">
        <x:v>155</x:v>
      </x:c>
      <x:c r="M205" t="s">
        <x:v>606</x:v>
      </x:c>
      <x:c r="O205">
        <x:v>500</x:v>
      </x:c>
      <x:c r="P205" t="s">
        <x:v>520</x:v>
      </x:c>
      <x:c r="Q205" t="s">
        <x:v>614</x:v>
      </x:c>
      <x:c r="R205" t="s">
        <x:v>522</x:v>
      </x:c>
      <x:c r="S205">
        <x:v>6000</x:v>
      </x:c>
      <x:c r="T205" t="s">
        <x:v>458</x:v>
      </x:c>
      <x:c r="U205">
        <x:v>82.62</x:v>
      </x:c>
      <x:c r="V205">
        <x:v>0.25</x:v>
      </x:c>
      <x:c r="W205">
        <x:v>10784.59</x:v>
      </x:c>
    </x:row>
    <x:row r="206" spans="1:23">
      <x:c r="A206" t="s">
        <x:v>492</x:v>
      </x:c>
      <x:c r="B206" t="s">
        <x:v>698</x:v>
      </x:c>
      <x:c r="C206" t="s">
        <x:v>513</x:v>
      </x:c>
      <x:c r="D206" t="s">
        <x:v>514</x:v>
      </x:c>
      <x:c r="E206" t="s">
        <x:v>515</x:v>
      </x:c>
      <x:c r="F206" t="s">
        <x:v>481</x:v>
      </x:c>
      <x:c r="G206" t="s">
        <x:v>481</x:v>
      </x:c>
      <x:c r="H206" t="s">
        <x:v>538</x:v>
      </x:c>
      <x:c r="I206" t="s">
        <x:v>613</x:v>
      </x:c>
      <x:c r="J206">
        <x:v>190005346</x:v>
      </x:c>
      <x:c r="K206" t="s">
        <x:v>174</x:v>
      </x:c>
      <x:c r="L206" t="s">
        <x:v>155</x:v>
      </x:c>
      <x:c r="M206" t="s">
        <x:v>606</x:v>
      </x:c>
      <x:c r="O206">
        <x:v>500</x:v>
      </x:c>
      <x:c r="P206" t="s">
        <x:v>520</x:v>
      </x:c>
      <x:c r="Q206" t="s">
        <x:v>614</x:v>
      </x:c>
      <x:c r="R206" t="s">
        <x:v>522</x:v>
      </x:c>
      <x:c r="S206">
        <x:v>98600</x:v>
      </x:c>
      <x:c r="T206" t="s">
        <x:v>458</x:v>
      </x:c>
      <x:c r="U206">
        <x:v>1357.72</x:v>
      </x:c>
      <x:c r="V206">
        <x:v>0.25</x:v>
      </x:c>
      <x:c r="W206">
        <x:v>177226.68</x:v>
      </x:c>
    </x:row>
    <x:row r="207" spans="1:23">
      <x:c r="A207" t="s">
        <x:v>492</x:v>
      </x:c>
      <x:c r="B207" t="s">
        <x:v>698</x:v>
      </x:c>
      <x:c r="C207" t="s">
        <x:v>513</x:v>
      </x:c>
      <x:c r="D207" t="s">
        <x:v>514</x:v>
      </x:c>
      <x:c r="E207" t="s">
        <x:v>515</x:v>
      </x:c>
      <x:c r="F207" t="s">
        <x:v>481</x:v>
      </x:c>
      <x:c r="G207" t="s">
        <x:v>481</x:v>
      </x:c>
      <x:c r="H207" t="s">
        <x:v>538</x:v>
      </x:c>
      <x:c r="I207" t="s">
        <x:v>613</x:v>
      </x:c>
      <x:c r="J207">
        <x:v>190005398</x:v>
      </x:c>
      <x:c r="K207" t="s">
        <x:v>174</x:v>
      </x:c>
      <x:c r="L207" t="s">
        <x:v>177</x:v>
      </x:c>
      <x:c r="M207" t="s">
        <x:v>606</x:v>
      </x:c>
      <x:c r="O207">
        <x:v>300</x:v>
      </x:c>
      <x:c r="P207" t="s">
        <x:v>520</x:v>
      </x:c>
      <x:c r="Q207" t="s">
        <x:v>618</x:v>
      </x:c>
      <x:c r="R207" t="s">
        <x:v>522</x:v>
      </x:c>
      <x:c r="S207">
        <x:v>26100</x:v>
      </x:c>
      <x:c r="T207" t="s">
        <x:v>458</x:v>
      </x:c>
      <x:c r="U207">
        <x:v>868.35</x:v>
      </x:c>
      <x:c r="V207">
        <x:v>0.52</x:v>
      </x:c>
      <x:c r="W207">
        <x:v>98590.63</x:v>
      </x:c>
    </x:row>
    <x:row r="208" spans="1:23">
      <x:c r="A208" t="s">
        <x:v>492</x:v>
      </x:c>
      <x:c r="B208" t="s">
        <x:v>698</x:v>
      </x:c>
      <x:c r="C208" t="s">
        <x:v>513</x:v>
      </x:c>
      <x:c r="D208" t="s">
        <x:v>514</x:v>
      </x:c>
      <x:c r="E208" t="s">
        <x:v>515</x:v>
      </x:c>
      <x:c r="F208" t="s">
        <x:v>481</x:v>
      </x:c>
      <x:c r="G208" t="s">
        <x:v>481</x:v>
      </x:c>
      <x:c r="H208" t="s">
        <x:v>538</x:v>
      </x:c>
      <x:c r="I208" t="s">
        <x:v>613</x:v>
      </x:c>
      <x:c r="J208">
        <x:v>190005346</x:v>
      </x:c>
      <x:c r="K208" t="s">
        <x:v>174</x:v>
      </x:c>
      <x:c r="L208" t="s">
        <x:v>155</x:v>
      </x:c>
      <x:c r="M208" t="s">
        <x:v>606</x:v>
      </x:c>
      <x:c r="O208">
        <x:v>500</x:v>
      </x:c>
      <x:c r="P208" t="s">
        <x:v>520</x:v>
      </x:c>
      <x:c r="Q208" t="s">
        <x:v>614</x:v>
      </x:c>
      <x:c r="R208" t="s">
        <x:v>522</x:v>
      </x:c>
      <x:c r="S208">
        <x:v>500</x:v>
      </x:c>
      <x:c r="T208" t="s">
        <x:v>458</x:v>
      </x:c>
      <x:c r="U208">
        <x:v>6.89</x:v>
      </x:c>
      <x:c r="V208">
        <x:v>0.25</x:v>
      </x:c>
      <x:c r="W208">
        <x:v>898.72</x:v>
      </x:c>
    </x:row>
    <x:row r="209" spans="1:23">
      <x:c r="A209" t="s">
        <x:v>492</x:v>
      </x:c>
      <x:c r="B209" t="s">
        <x:v>698</x:v>
      </x:c>
      <x:c r="C209" t="s">
        <x:v>513</x:v>
      </x:c>
      <x:c r="D209" t="s">
        <x:v>514</x:v>
      </x:c>
      <x:c r="E209" t="s">
        <x:v>515</x:v>
      </x:c>
      <x:c r="F209" t="s">
        <x:v>481</x:v>
      </x:c>
      <x:c r="G209" t="s">
        <x:v>481</x:v>
      </x:c>
      <x:c r="H209" t="s">
        <x:v>538</x:v>
      </x:c>
      <x:c r="I209" t="s">
        <x:v>613</x:v>
      </x:c>
      <x:c r="J209">
        <x:v>190005354</x:v>
      </x:c>
      <x:c r="K209" t="s">
        <x:v>174</x:v>
      </x:c>
      <x:c r="L209" t="s">
        <x:v>155</x:v>
      </x:c>
      <x:c r="M209" t="s">
        <x:v>603</x:v>
      </x:c>
      <x:c r="O209">
        <x:v>500</x:v>
      </x:c>
      <x:c r="P209" t="s">
        <x:v>520</x:v>
      </x:c>
      <x:c r="Q209" t="s">
        <x:v>614</x:v>
      </x:c>
      <x:c r="R209" t="s">
        <x:v>522</x:v>
      </x:c>
      <x:c r="S209">
        <x:v>31000</x:v>
      </x:c>
      <x:c r="T209" t="s">
        <x:v>458</x:v>
      </x:c>
      <x:c r="U209">
        <x:v>426.87</x:v>
      </x:c>
      <x:c r="V209">
        <x:v>0.25</x:v>
      </x:c>
      <x:c r="W209">
        <x:v>55720.36</x:v>
      </x:c>
    </x:row>
    <x:row r="210" spans="1:23">
      <x:c r="A210" t="s">
        <x:v>492</x:v>
      </x:c>
      <x:c r="B210" t="s">
        <x:v>698</x:v>
      </x:c>
      <x:c r="C210" t="s">
        <x:v>513</x:v>
      </x:c>
      <x:c r="D210" t="s">
        <x:v>514</x:v>
      </x:c>
      <x:c r="E210" t="s">
        <x:v>515</x:v>
      </x:c>
      <x:c r="F210" t="s">
        <x:v>481</x:v>
      </x:c>
      <x:c r="G210" t="s">
        <x:v>481</x:v>
      </x:c>
      <x:c r="H210" t="s">
        <x:v>538</x:v>
      </x:c>
      <x:c r="I210" t="s">
        <x:v>613</x:v>
      </x:c>
      <x:c r="J210">
        <x:v>190005398</x:v>
      </x:c>
      <x:c r="K210" t="s">
        <x:v>174</x:v>
      </x:c>
      <x:c r="L210" t="s">
        <x:v>177</x:v>
      </x:c>
      <x:c r="M210" t="s">
        <x:v>606</x:v>
      </x:c>
      <x:c r="O210">
        <x:v>300</x:v>
      </x:c>
      <x:c r="P210" t="s">
        <x:v>520</x:v>
      </x:c>
      <x:c r="Q210" t="s">
        <x:v>618</x:v>
      </x:c>
      <x:c r="R210" t="s">
        <x:v>522</x:v>
      </x:c>
      <x:c r="S210">
        <x:v>92590</x:v>
      </x:c>
      <x:c r="T210" t="s">
        <x:v>458</x:v>
      </x:c>
      <x:c r="U210">
        <x:v>3080.47</x:v>
      </x:c>
      <x:c r="V210">
        <x:v>0.52</x:v>
      </x:c>
      <x:c r="W210">
        <x:v>349751.26</x:v>
      </x:c>
    </x:row>
    <x:row r="211" spans="1:23">
      <x:c r="A211" t="s">
        <x:v>492</x:v>
      </x:c>
      <x:c r="B211" t="s">
        <x:v>698</x:v>
      </x:c>
      <x:c r="C211" t="s">
        <x:v>513</x:v>
      </x:c>
      <x:c r="D211" t="s">
        <x:v>514</x:v>
      </x:c>
      <x:c r="E211" t="s">
        <x:v>515</x:v>
      </x:c>
      <x:c r="F211" t="s">
        <x:v>481</x:v>
      </x:c>
      <x:c r="G211" t="s">
        <x:v>481</x:v>
      </x:c>
      <x:c r="H211" t="s">
        <x:v>516</x:v>
      </x:c>
      <x:c r="I211" t="s">
        <x:v>179</x:v>
      </x:c>
      <x:c r="J211">
        <x:v>100013461</x:v>
      </x:c>
      <x:c r="K211" t="s">
        <x:v>179</x:v>
      </x:c>
      <x:c r="L211" t="s">
        <x:v>145</x:v>
      </x:c>
      <x:c r="M211" t="s">
        <x:v>560</x:v>
      </x:c>
      <x:c r="N211" t="s">
        <x:v>599</x:v>
      </x:c>
      <x:c r="O211">
        <x:v>5000</x:v>
      </x:c>
      <x:c r="P211" t="s">
        <x:v>520</x:v>
      </x:c>
      <x:c r="Q211" t="s">
        <x:v>19</x:v>
      </x:c>
      <x:c r="R211" t="s">
        <x:v>522</x:v>
      </x:c>
      <x:c r="S211">
        <x:v>5000</x:v>
      </x:c>
      <x:c r="T211" t="s">
        <x:v>458</x:v>
      </x:c>
      <x:c r="U211">
        <x:v>58.2</x:v>
      </x:c>
      <x:c r="V211">
        <x:v>0.13</x:v>
      </x:c>
      <x:c r="W211">
        <x:v>4856.17</x:v>
      </x:c>
    </x:row>
    <x:row r="212" spans="1:23">
      <x:c r="A212" t="s">
        <x:v>492</x:v>
      </x:c>
      <x:c r="B212" t="s">
        <x:v>698</x:v>
      </x:c>
      <x:c r="C212" t="s">
        <x:v>513</x:v>
      </x:c>
      <x:c r="D212" t="s">
        <x:v>514</x:v>
      </x:c>
      <x:c r="E212" t="s">
        <x:v>515</x:v>
      </x:c>
      <x:c r="F212" t="s">
        <x:v>481</x:v>
      </x:c>
      <x:c r="G212" t="s">
        <x:v>481</x:v>
      </x:c>
      <x:c r="H212" t="s">
        <x:v>516</x:v>
      </x:c>
      <x:c r="I212" t="s">
        <x:v>179</x:v>
      </x:c>
      <x:c r="J212">
        <x:v>100013461</x:v>
      </x:c>
      <x:c r="K212" t="s">
        <x:v>179</x:v>
      </x:c>
      <x:c r="L212" t="s">
        <x:v>145</x:v>
      </x:c>
      <x:c r="M212" t="s">
        <x:v>560</x:v>
      </x:c>
      <x:c r="N212" t="s">
        <x:v>599</x:v>
      </x:c>
      <x:c r="O212">
        <x:v>5000</x:v>
      </x:c>
      <x:c r="P212" t="s">
        <x:v>520</x:v>
      </x:c>
      <x:c r="Q212" t="s">
        <x:v>19</x:v>
      </x:c>
      <x:c r="R212" t="s">
        <x:v>522</x:v>
      </x:c>
      <x:c r="S212">
        <x:v>30000</x:v>
      </x:c>
      <x:c r="T212" t="s">
        <x:v>458</x:v>
      </x:c>
      <x:c r="U212">
        <x:v>349.2</x:v>
      </x:c>
      <x:c r="V212">
        <x:v>0.13</x:v>
      </x:c>
      <x:c r="W212">
        <x:v>29137</x:v>
      </x:c>
    </x:row>
    <x:row r="213" spans="1:23">
      <x:c r="A213" t="s">
        <x:v>492</x:v>
      </x:c>
      <x:c r="B213" t="s">
        <x:v>698</x:v>
      </x:c>
      <x:c r="C213" t="s">
        <x:v>513</x:v>
      </x:c>
      <x:c r="D213" t="s">
        <x:v>514</x:v>
      </x:c>
      <x:c r="E213" t="s">
        <x:v>515</x:v>
      </x:c>
      <x:c r="F213" t="s">
        <x:v>481</x:v>
      </x:c>
      <x:c r="G213" t="s">
        <x:v>481</x:v>
      </x:c>
      <x:c r="H213" t="s">
        <x:v>516</x:v>
      </x:c>
      <x:c r="I213" t="s">
        <x:v>179</x:v>
      </x:c>
      <x:c r="J213">
        <x:v>160011202</x:v>
      </x:c>
      <x:c r="K213" t="s">
        <x:v>179</x:v>
      </x:c>
      <x:c r="L213" t="s">
        <x:v>141</x:v>
      </x:c>
      <x:c r="M213" t="s">
        <x:v>526</x:v>
      </x:c>
      <x:c r="N213" t="s">
        <x:v>644</x:v>
      </x:c>
      <x:c r="O213">
        <x:v>12000</x:v>
      </x:c>
      <x:c r="P213" t="s">
        <x:v>520</x:v>
      </x:c>
      <x:c r="Q213" t="s">
        <x:v>15</x:v>
      </x:c>
      <x:c r="R213" t="s">
        <x:v>522</x:v>
      </x:c>
      <x:c r="S213">
        <x:v>12000</x:v>
      </x:c>
      <x:c r="T213" t="s">
        <x:v>458</x:v>
      </x:c>
      <x:c r="U213">
        <x:v>41.04</x:v>
      </x:c>
      <x:c r="V213">
        <x:v>0.04</x:v>
      </x:c>
      <x:c r="W213">
        <x:v>3861.84</x:v>
      </x:c>
    </x:row>
    <x:row r="214" spans="1:23">
      <x:c r="A214" t="s">
        <x:v>492</x:v>
      </x:c>
      <x:c r="B214" t="s">
        <x:v>698</x:v>
      </x:c>
      <x:c r="C214" t="s">
        <x:v>513</x:v>
      </x:c>
      <x:c r="D214" t="s">
        <x:v>514</x:v>
      </x:c>
      <x:c r="E214" t="s">
        <x:v>515</x:v>
      </x:c>
      <x:c r="F214" t="s">
        <x:v>481</x:v>
      </x:c>
      <x:c r="G214" t="s">
        <x:v>481</x:v>
      </x:c>
      <x:c r="H214" t="s">
        <x:v>516</x:v>
      </x:c>
      <x:c r="I214" t="s">
        <x:v>179</x:v>
      </x:c>
      <x:c r="J214">
        <x:v>160013455</x:v>
      </x:c>
      <x:c r="K214" t="s">
        <x:v>179</x:v>
      </x:c>
      <x:c r="L214" t="s">
        <x:v>141</x:v>
      </x:c>
      <x:c r="M214" t="s">
        <x:v>558</x:v>
      </x:c>
      <x:c r="N214" t="s">
        <x:v>644</x:v>
      </x:c>
      <x:c r="O214">
        <x:v>12000</x:v>
      </x:c>
      <x:c r="P214" t="s">
        <x:v>520</x:v>
      </x:c>
      <x:c r="Q214" t="s">
        <x:v>15</x:v>
      </x:c>
      <x:c r="R214" t="s">
        <x:v>522</x:v>
      </x:c>
      <x:c r="S214">
        <x:v>36000</x:v>
      </x:c>
      <x:c r="T214" t="s">
        <x:v>458</x:v>
      </x:c>
      <x:c r="U214">
        <x:v>123.12</x:v>
      </x:c>
      <x:c r="V214">
        <x:v>0.04</x:v>
      </x:c>
      <x:c r="W214">
        <x:v>11585.53</x:v>
      </x:c>
    </x:row>
    <x:row r="215" spans="1:23">
      <x:c r="A215" t="s">
        <x:v>492</x:v>
      </x:c>
      <x:c r="B215" t="s">
        <x:v>698</x:v>
      </x:c>
      <x:c r="C215" t="s">
        <x:v>513</x:v>
      </x:c>
      <x:c r="D215" t="s">
        <x:v>514</x:v>
      </x:c>
      <x:c r="E215" t="s">
        <x:v>515</x:v>
      </x:c>
      <x:c r="F215" t="s">
        <x:v>481</x:v>
      </x:c>
      <x:c r="G215" t="s">
        <x:v>481</x:v>
      </x:c>
      <x:c r="H215" t="s">
        <x:v>516</x:v>
      </x:c>
      <x:c r="I215" t="s">
        <x:v>179</x:v>
      </x:c>
      <x:c r="J215">
        <x:v>160011200</x:v>
      </x:c>
      <x:c r="K215" t="s">
        <x:v>179</x:v>
      </x:c>
      <x:c r="L215" t="s">
        <x:v>141</x:v>
      </x:c>
      <x:c r="M215" t="s">
        <x:v>524</x:v>
      </x:c>
      <x:c r="N215" t="s">
        <x:v>644</x:v>
      </x:c>
      <x:c r="O215">
        <x:v>12000</x:v>
      </x:c>
      <x:c r="P215" t="s">
        <x:v>520</x:v>
      </x:c>
      <x:c r="Q215" t="s">
        <x:v>15</x:v>
      </x:c>
      <x:c r="R215" t="s">
        <x:v>522</x:v>
      </x:c>
      <x:c r="S215">
        <x:v>24000</x:v>
      </x:c>
      <x:c r="T215" t="s">
        <x:v>458</x:v>
      </x:c>
      <x:c r="U215">
        <x:v>82.08</x:v>
      </x:c>
      <x:c r="V215">
        <x:v>0.04</x:v>
      </x:c>
      <x:c r="W215">
        <x:v>7723.69</x:v>
      </x:c>
    </x:row>
    <x:row r="216" spans="1:23">
      <x:c r="A216" t="s">
        <x:v>492</x:v>
      </x:c>
      <x:c r="B216" t="s">
        <x:v>698</x:v>
      </x:c>
      <x:c r="C216" t="s">
        <x:v>513</x:v>
      </x:c>
      <x:c r="D216" t="s">
        <x:v>514</x:v>
      </x:c>
      <x:c r="E216" t="s">
        <x:v>515</x:v>
      </x:c>
      <x:c r="F216" t="s">
        <x:v>481</x:v>
      </x:c>
      <x:c r="G216" t="s">
        <x:v>481</x:v>
      </x:c>
      <x:c r="H216" t="s">
        <x:v>516</x:v>
      </x:c>
      <x:c r="I216" t="s">
        <x:v>179</x:v>
      </x:c>
      <x:c r="J216">
        <x:v>160011197</x:v>
      </x:c>
      <x:c r="K216" t="s">
        <x:v>179</x:v>
      </x:c>
      <x:c r="L216" t="s">
        <x:v>141</x:v>
      </x:c>
      <x:c r="M216" t="s">
        <x:v>572</x:v>
      </x:c>
      <x:c r="N216" t="s">
        <x:v>644</x:v>
      </x:c>
      <x:c r="O216">
        <x:v>12000</x:v>
      </x:c>
      <x:c r="P216" t="s">
        <x:v>520</x:v>
      </x:c>
      <x:c r="Q216" t="s">
        <x:v>15</x:v>
      </x:c>
      <x:c r="R216" t="s">
        <x:v>522</x:v>
      </x:c>
      <x:c r="S216">
        <x:v>36000</x:v>
      </x:c>
      <x:c r="T216" t="s">
        <x:v>458</x:v>
      </x:c>
      <x:c r="U216">
        <x:v>123.12</x:v>
      </x:c>
      <x:c r="V216">
        <x:v>0.04</x:v>
      </x:c>
      <x:c r="W216">
        <x:v>11585.53</x:v>
      </x:c>
    </x:row>
    <x:row r="217" spans="1:23">
      <x:c r="A217" t="s">
        <x:v>492</x:v>
      </x:c>
      <x:c r="B217" t="s">
        <x:v>698</x:v>
      </x:c>
      <x:c r="C217" t="s">
        <x:v>513</x:v>
      </x:c>
      <x:c r="D217" t="s">
        <x:v>514</x:v>
      </x:c>
      <x:c r="E217" t="s">
        <x:v>515</x:v>
      </x:c>
      <x:c r="F217" t="s">
        <x:v>481</x:v>
      </x:c>
      <x:c r="G217" t="s">
        <x:v>481</x:v>
      </x:c>
      <x:c r="H217" t="s">
        <x:v>516</x:v>
      </x:c>
      <x:c r="I217" t="s">
        <x:v>179</x:v>
      </x:c>
      <x:c r="J217">
        <x:v>100014016</x:v>
      </x:c>
      <x:c r="K217" t="s">
        <x:v>179</x:v>
      </x:c>
      <x:c r="L217" t="s">
        <x:v>141</x:v>
      </x:c>
      <x:c r="M217" t="s">
        <x:v>577</x:v>
      </x:c>
      <x:c r="N217" t="s">
        <x:v>644</x:v>
      </x:c>
      <x:c r="O217">
        <x:v>12000</x:v>
      </x:c>
      <x:c r="P217" t="s">
        <x:v>520</x:v>
      </x:c>
      <x:c r="Q217" t="s">
        <x:v>15</x:v>
      </x:c>
      <x:c r="R217" t="s">
        <x:v>522</x:v>
      </x:c>
      <x:c r="S217">
        <x:v>36000</x:v>
      </x:c>
      <x:c r="T217" t="s">
        <x:v>458</x:v>
      </x:c>
      <x:c r="U217">
        <x:v>123.12</x:v>
      </x:c>
      <x:c r="V217">
        <x:v>0.04</x:v>
      </x:c>
      <x:c r="W217">
        <x:v>11585.53</x:v>
      </x:c>
    </x:row>
    <x:row r="218" spans="1:23">
      <x:c r="A218" t="s">
        <x:v>492</x:v>
      </x:c>
      <x:c r="B218" t="s">
        <x:v>698</x:v>
      </x:c>
      <x:c r="C218" t="s">
        <x:v>513</x:v>
      </x:c>
      <x:c r="D218" t="s">
        <x:v>514</x:v>
      </x:c>
      <x:c r="E218" t="s">
        <x:v>515</x:v>
      </x:c>
      <x:c r="F218" t="s">
        <x:v>481</x:v>
      </x:c>
      <x:c r="G218" t="s">
        <x:v>481</x:v>
      </x:c>
      <x:c r="H218" t="s">
        <x:v>516</x:v>
      </x:c>
      <x:c r="I218" t="s">
        <x:v>179</x:v>
      </x:c>
      <x:c r="J218">
        <x:v>160011202</x:v>
      </x:c>
      <x:c r="K218" t="s">
        <x:v>179</x:v>
      </x:c>
      <x:c r="L218" t="s">
        <x:v>141</x:v>
      </x:c>
      <x:c r="M218" t="s">
        <x:v>526</x:v>
      </x:c>
      <x:c r="N218" t="s">
        <x:v>644</x:v>
      </x:c>
      <x:c r="O218">
        <x:v>12000</x:v>
      </x:c>
      <x:c r="P218" t="s">
        <x:v>520</x:v>
      </x:c>
      <x:c r="Q218" t="s">
        <x:v>15</x:v>
      </x:c>
      <x:c r="R218" t="s">
        <x:v>522</x:v>
      </x:c>
      <x:c r="S218">
        <x:v>12000</x:v>
      </x:c>
      <x:c r="T218" t="s">
        <x:v>458</x:v>
      </x:c>
      <x:c r="U218">
        <x:v>41.04</x:v>
      </x:c>
      <x:c r="V218">
        <x:v>0.04</x:v>
      </x:c>
      <x:c r="W218">
        <x:v>3861.84</x:v>
      </x:c>
    </x:row>
    <x:row r="219" spans="1:23">
      <x:c r="A219" t="s">
        <x:v>492</x:v>
      </x:c>
      <x:c r="B219" t="s">
        <x:v>698</x:v>
      </x:c>
      <x:c r="C219" t="s">
        <x:v>513</x:v>
      </x:c>
      <x:c r="D219" t="s">
        <x:v>514</x:v>
      </x:c>
      <x:c r="E219" t="s">
        <x:v>515</x:v>
      </x:c>
      <x:c r="F219" t="s">
        <x:v>481</x:v>
      </x:c>
      <x:c r="G219" t="s">
        <x:v>481</x:v>
      </x:c>
      <x:c r="H219" t="s">
        <x:v>516</x:v>
      </x:c>
      <x:c r="I219" t="s">
        <x:v>179</x:v>
      </x:c>
      <x:c r="J219">
        <x:v>100013337</x:v>
      </x:c>
      <x:c r="K219" t="s">
        <x:v>179</x:v>
      </x:c>
      <x:c r="L219" t="s">
        <x:v>145</x:v>
      </x:c>
      <x:c r="M219" t="s">
        <x:v>524</x:v>
      </x:c>
      <x:c r="N219" t="s">
        <x:v>599</x:v>
      </x:c>
      <x:c r="O219">
        <x:v>5000</x:v>
      </x:c>
      <x:c r="P219" t="s">
        <x:v>520</x:v>
      </x:c>
      <x:c r="Q219" t="s">
        <x:v>19</x:v>
      </x:c>
      <x:c r="R219" t="s">
        <x:v>522</x:v>
      </x:c>
      <x:c r="S219">
        <x:v>20000</x:v>
      </x:c>
      <x:c r="T219" t="s">
        <x:v>458</x:v>
      </x:c>
      <x:c r="U219">
        <x:v>232.8</x:v>
      </x:c>
      <x:c r="V219">
        <x:v>0.13</x:v>
      </x:c>
      <x:c r="W219">
        <x:v>19424.66</x:v>
      </x:c>
    </x:row>
    <x:row r="220" spans="1:23">
      <x:c r="A220" t="s">
        <x:v>492</x:v>
      </x:c>
      <x:c r="B220" t="s">
        <x:v>698</x:v>
      </x:c>
      <x:c r="C220" t="s">
        <x:v>513</x:v>
      </x:c>
      <x:c r="D220" t="s">
        <x:v>514</x:v>
      </x:c>
      <x:c r="E220" t="s">
        <x:v>515</x:v>
      </x:c>
      <x:c r="F220" t="s">
        <x:v>481</x:v>
      </x:c>
      <x:c r="G220" t="s">
        <x:v>481</x:v>
      </x:c>
      <x:c r="H220" t="s">
        <x:v>516</x:v>
      </x:c>
      <x:c r="I220" t="s">
        <x:v>179</x:v>
      </x:c>
      <x:c r="J220">
        <x:v>100013337</x:v>
      </x:c>
      <x:c r="K220" t="s">
        <x:v>179</x:v>
      </x:c>
      <x:c r="L220" t="s">
        <x:v>145</x:v>
      </x:c>
      <x:c r="M220" t="s">
        <x:v>524</x:v>
      </x:c>
      <x:c r="N220" t="s">
        <x:v>599</x:v>
      </x:c>
      <x:c r="O220">
        <x:v>5000</x:v>
      </x:c>
      <x:c r="P220" t="s">
        <x:v>520</x:v>
      </x:c>
      <x:c r="Q220" t="s">
        <x:v>19</x:v>
      </x:c>
      <x:c r="R220" t="s">
        <x:v>522</x:v>
      </x:c>
      <x:c r="S220">
        <x:v>20000</x:v>
      </x:c>
      <x:c r="T220" t="s">
        <x:v>458</x:v>
      </x:c>
      <x:c r="U220">
        <x:v>232.8</x:v>
      </x:c>
      <x:c r="V220">
        <x:v>0.13</x:v>
      </x:c>
      <x:c r="W220">
        <x:v>19424.66</x:v>
      </x:c>
    </x:row>
    <x:row r="221" spans="1:23">
      <x:c r="A221" t="s">
        <x:v>492</x:v>
      </x:c>
      <x:c r="B221" t="s">
        <x:v>698</x:v>
      </x:c>
      <x:c r="C221" t="s">
        <x:v>513</x:v>
      </x:c>
      <x:c r="D221" t="s">
        <x:v>514</x:v>
      </x:c>
      <x:c r="E221" t="s">
        <x:v>515</x:v>
      </x:c>
      <x:c r="F221" t="s">
        <x:v>481</x:v>
      </x:c>
      <x:c r="G221" t="s">
        <x:v>481</x:v>
      </x:c>
      <x:c r="H221" t="s">
        <x:v>516</x:v>
      </x:c>
      <x:c r="I221" t="s">
        <x:v>179</x:v>
      </x:c>
      <x:c r="J221">
        <x:v>100014836</x:v>
      </x:c>
      <x:c r="K221" t="s">
        <x:v>179</x:v>
      </x:c>
      <x:c r="L221" t="s">
        <x:v>145</x:v>
      </x:c>
      <x:c r="M221" t="s">
        <x:v>550</x:v>
      </x:c>
      <x:c r="N221" t="s">
        <x:v>599</x:v>
      </x:c>
      <x:c r="O221">
        <x:v>5000</x:v>
      </x:c>
      <x:c r="P221" t="s">
        <x:v>520</x:v>
      </x:c>
      <x:c r="Q221" t="s">
        <x:v>19</x:v>
      </x:c>
      <x:c r="R221" t="s">
        <x:v>522</x:v>
      </x:c>
      <x:c r="S221">
        <x:v>60000</x:v>
      </x:c>
      <x:c r="T221" t="s">
        <x:v>458</x:v>
      </x:c>
      <x:c r="U221">
        <x:v>698.4</x:v>
      </x:c>
      <x:c r="V221">
        <x:v>0.13</x:v>
      </x:c>
      <x:c r="W221">
        <x:v>58273.99</x:v>
      </x:c>
    </x:row>
    <x:row r="222" spans="1:23">
      <x:c r="A222" t="s">
        <x:v>492</x:v>
      </x:c>
      <x:c r="B222" t="s">
        <x:v>698</x:v>
      </x:c>
      <x:c r="C222" t="s">
        <x:v>513</x:v>
      </x:c>
      <x:c r="D222" t="s">
        <x:v>514</x:v>
      </x:c>
      <x:c r="E222" t="s">
        <x:v>515</x:v>
      </x:c>
      <x:c r="F222" t="s">
        <x:v>481</x:v>
      </x:c>
      <x:c r="G222" t="s">
        <x:v>481</x:v>
      </x:c>
      <x:c r="H222" t="s">
        <x:v>516</x:v>
      </x:c>
      <x:c r="I222" t="s">
        <x:v>179</x:v>
      </x:c>
      <x:c r="J222">
        <x:v>100025153</x:v>
      </x:c>
      <x:c r="K222" t="s">
        <x:v>179</x:v>
      </x:c>
      <x:c r="L222" t="s">
        <x:v>145</x:v>
      </x:c>
      <x:c r="M222" t="s">
        <x:v>533</x:v>
      </x:c>
      <x:c r="N222" t="s">
        <x:v>671</x:v>
      </x:c>
      <x:c r="O222">
        <x:v>5000</x:v>
      </x:c>
      <x:c r="P222" t="s">
        <x:v>520</x:v>
      </x:c>
      <x:c r="Q222" t="s">
        <x:v>19</x:v>
      </x:c>
      <x:c r="R222" t="s">
        <x:v>522</x:v>
      </x:c>
      <x:c r="S222">
        <x:v>10000</x:v>
      </x:c>
      <x:c r="T222" t="s">
        <x:v>458</x:v>
      </x:c>
      <x:c r="U222">
        <x:v>116.4</x:v>
      </x:c>
      <x:c r="V222">
        <x:v>0.13</x:v>
      </x:c>
      <x:c r="W222">
        <x:v>9712.33</x:v>
      </x:c>
    </x:row>
    <x:row r="223" spans="1:23">
      <x:c r="A223" t="s">
        <x:v>492</x:v>
      </x:c>
      <x:c r="B223" t="s">
        <x:v>698</x:v>
      </x:c>
      <x:c r="C223" t="s">
        <x:v>513</x:v>
      </x:c>
      <x:c r="D223" t="s">
        <x:v>514</x:v>
      </x:c>
      <x:c r="E223" t="s">
        <x:v>515</x:v>
      </x:c>
      <x:c r="F223" t="s">
        <x:v>481</x:v>
      </x:c>
      <x:c r="G223" t="s">
        <x:v>481</x:v>
      </x:c>
      <x:c r="H223" t="s">
        <x:v>516</x:v>
      </x:c>
      <x:c r="I223" t="s">
        <x:v>179</x:v>
      </x:c>
      <x:c r="J223">
        <x:v>100025153</x:v>
      </x:c>
      <x:c r="K223" t="s">
        <x:v>179</x:v>
      </x:c>
      <x:c r="L223" t="s">
        <x:v>145</x:v>
      </x:c>
      <x:c r="M223" t="s">
        <x:v>533</x:v>
      </x:c>
      <x:c r="N223" t="s">
        <x:v>671</x:v>
      </x:c>
      <x:c r="O223">
        <x:v>5000</x:v>
      </x:c>
      <x:c r="P223" t="s">
        <x:v>520</x:v>
      </x:c>
      <x:c r="Q223" t="s">
        <x:v>19</x:v>
      </x:c>
      <x:c r="R223" t="s">
        <x:v>522</x:v>
      </x:c>
      <x:c r="S223">
        <x:v>30000</x:v>
      </x:c>
      <x:c r="T223" t="s">
        <x:v>458</x:v>
      </x:c>
      <x:c r="U223">
        <x:v>349.2</x:v>
      </x:c>
      <x:c r="V223">
        <x:v>0.13</x:v>
      </x:c>
      <x:c r="W223">
        <x:v>29137</x:v>
      </x:c>
    </x:row>
    <x:row r="224" spans="1:23">
      <x:c r="A224" t="s">
        <x:v>492</x:v>
      </x:c>
      <x:c r="B224" t="s">
        <x:v>698</x:v>
      </x:c>
      <x:c r="C224" t="s">
        <x:v>513</x:v>
      </x:c>
      <x:c r="D224" t="s">
        <x:v>514</x:v>
      </x:c>
      <x:c r="E224" t="s">
        <x:v>515</x:v>
      </x:c>
      <x:c r="F224" t="s">
        <x:v>481</x:v>
      </x:c>
      <x:c r="G224" t="s">
        <x:v>481</x:v>
      </x:c>
      <x:c r="H224" t="s">
        <x:v>516</x:v>
      </x:c>
      <x:c r="I224" t="s">
        <x:v>179</x:v>
      </x:c>
      <x:c r="J224">
        <x:v>100013461</x:v>
      </x:c>
      <x:c r="K224" t="s">
        <x:v>179</x:v>
      </x:c>
      <x:c r="L224" t="s">
        <x:v>145</x:v>
      </x:c>
      <x:c r="M224" t="s">
        <x:v>560</x:v>
      </x:c>
      <x:c r="N224" t="s">
        <x:v>599</x:v>
      </x:c>
      <x:c r="O224">
        <x:v>5000</x:v>
      </x:c>
      <x:c r="P224" t="s">
        <x:v>520</x:v>
      </x:c>
      <x:c r="Q224" t="s">
        <x:v>19</x:v>
      </x:c>
      <x:c r="R224" t="s">
        <x:v>522</x:v>
      </x:c>
      <x:c r="S224">
        <x:v>60000</x:v>
      </x:c>
      <x:c r="T224" t="s">
        <x:v>458</x:v>
      </x:c>
      <x:c r="U224">
        <x:v>698.4</x:v>
      </x:c>
      <x:c r="V224">
        <x:v>0.13</x:v>
      </x:c>
      <x:c r="W224">
        <x:v>58273.99</x:v>
      </x:c>
    </x:row>
    <x:row r="225" spans="1:23">
      <x:c r="A225" t="s">
        <x:v>492</x:v>
      </x:c>
      <x:c r="B225" t="s">
        <x:v>698</x:v>
      </x:c>
      <x:c r="C225" t="s">
        <x:v>513</x:v>
      </x:c>
      <x:c r="D225" t="s">
        <x:v>514</x:v>
      </x:c>
      <x:c r="E225" t="s">
        <x:v>515</x:v>
      </x:c>
      <x:c r="F225" t="s">
        <x:v>481</x:v>
      </x:c>
      <x:c r="G225" t="s">
        <x:v>481</x:v>
      </x:c>
      <x:c r="H225" t="s">
        <x:v>516</x:v>
      </x:c>
      <x:c r="I225" t="s">
        <x:v>179</x:v>
      </x:c>
      <x:c r="J225">
        <x:v>100025061</x:v>
      </x:c>
      <x:c r="K225" t="s">
        <x:v>179</x:v>
      </x:c>
      <x:c r="L225" t="s">
        <x:v>141</x:v>
      </x:c>
      <x:c r="M225" t="s">
        <x:v>591</x:v>
      </x:c>
      <x:c r="N225" t="s">
        <x:v>644</x:v>
      </x:c>
      <x:c r="O225">
        <x:v>12000</x:v>
      </x:c>
      <x:c r="P225" t="s">
        <x:v>520</x:v>
      </x:c>
      <x:c r="Q225" t="s">
        <x:v>15</x:v>
      </x:c>
      <x:c r="R225" t="s">
        <x:v>522</x:v>
      </x:c>
      <x:c r="S225">
        <x:v>12000</x:v>
      </x:c>
      <x:c r="T225" t="s">
        <x:v>458</x:v>
      </x:c>
      <x:c r="U225">
        <x:v>41.04</x:v>
      </x:c>
      <x:c r="V225">
        <x:v>0.04</x:v>
      </x:c>
      <x:c r="W225">
        <x:v>3861.84</x:v>
      </x:c>
    </x:row>
    <x:row r="226" spans="1:23">
      <x:c r="A226" t="s">
        <x:v>492</x:v>
      </x:c>
      <x:c r="B226" t="s">
        <x:v>698</x:v>
      </x:c>
      <x:c r="C226" t="s">
        <x:v>513</x:v>
      </x:c>
      <x:c r="D226" t="s">
        <x:v>514</x:v>
      </x:c>
      <x:c r="E226" t="s">
        <x:v>515</x:v>
      </x:c>
      <x:c r="F226" t="s">
        <x:v>481</x:v>
      </x:c>
      <x:c r="G226" t="s">
        <x:v>481</x:v>
      </x:c>
      <x:c r="H226" t="s">
        <x:v>516</x:v>
      </x:c>
      <x:c r="I226" t="s">
        <x:v>179</x:v>
      </x:c>
      <x:c r="J226">
        <x:v>160011202</x:v>
      </x:c>
      <x:c r="K226" t="s">
        <x:v>179</x:v>
      </x:c>
      <x:c r="L226" t="s">
        <x:v>141</x:v>
      </x:c>
      <x:c r="M226" t="s">
        <x:v>526</x:v>
      </x:c>
      <x:c r="N226" t="s">
        <x:v>644</x:v>
      </x:c>
      <x:c r="O226">
        <x:v>12000</x:v>
      </x:c>
      <x:c r="P226" t="s">
        <x:v>520</x:v>
      </x:c>
      <x:c r="Q226" t="s">
        <x:v>15</x:v>
      </x:c>
      <x:c r="R226" t="s">
        <x:v>522</x:v>
      </x:c>
      <x:c r="S226">
        <x:v>192000</x:v>
      </x:c>
      <x:c r="T226" t="s">
        <x:v>458</x:v>
      </x:c>
      <x:c r="U226">
        <x:v>656.64</x:v>
      </x:c>
      <x:c r="V226">
        <x:v>0.04</x:v>
      </x:c>
      <x:c r="W226">
        <x:v>61789.48</x:v>
      </x:c>
    </x:row>
    <x:row r="227" spans="1:23">
      <x:c r="A227" t="s">
        <x:v>492</x:v>
      </x:c>
      <x:c r="B227" t="s">
        <x:v>698</x:v>
      </x:c>
      <x:c r="C227" t="s">
        <x:v>513</x:v>
      </x:c>
      <x:c r="D227" t="s">
        <x:v>514</x:v>
      </x:c>
      <x:c r="E227" t="s">
        <x:v>515</x:v>
      </x:c>
      <x:c r="F227" t="s">
        <x:v>481</x:v>
      </x:c>
      <x:c r="G227" t="s">
        <x:v>481</x:v>
      </x:c>
      <x:c r="H227" t="s">
        <x:v>516</x:v>
      </x:c>
      <x:c r="I227" t="s">
        <x:v>179</x:v>
      </x:c>
      <x:c r="J227">
        <x:v>160011201</x:v>
      </x:c>
      <x:c r="K227" t="s">
        <x:v>179</x:v>
      </x:c>
      <x:c r="L227" t="s">
        <x:v>141</x:v>
      </x:c>
      <x:c r="M227" t="s">
        <x:v>525</x:v>
      </x:c>
      <x:c r="N227" t="s">
        <x:v>644</x:v>
      </x:c>
      <x:c r="O227">
        <x:v>12000</x:v>
      </x:c>
      <x:c r="P227" t="s">
        <x:v>520</x:v>
      </x:c>
      <x:c r="Q227" t="s">
        <x:v>15</x:v>
      </x:c>
      <x:c r="R227" t="s">
        <x:v>522</x:v>
      </x:c>
      <x:c r="S227">
        <x:v>36000</x:v>
      </x:c>
      <x:c r="T227" t="s">
        <x:v>458</x:v>
      </x:c>
      <x:c r="U227">
        <x:v>123.12</x:v>
      </x:c>
      <x:c r="V227">
        <x:v>0.04</x:v>
      </x:c>
      <x:c r="W227">
        <x:v>11585.53</x:v>
      </x:c>
    </x:row>
    <x:row r="228" spans="1:23">
      <x:c r="A228" t="s">
        <x:v>492</x:v>
      </x:c>
      <x:c r="B228" t="s">
        <x:v>698</x:v>
      </x:c>
      <x:c r="C228" t="s">
        <x:v>513</x:v>
      </x:c>
      <x:c r="D228" t="s">
        <x:v>514</x:v>
      </x:c>
      <x:c r="E228" t="s">
        <x:v>515</x:v>
      </x:c>
      <x:c r="F228" t="s">
        <x:v>481</x:v>
      </x:c>
      <x:c r="G228" t="s">
        <x:v>481</x:v>
      </x:c>
      <x:c r="H228" t="s">
        <x:v>516</x:v>
      </x:c>
      <x:c r="I228" t="s">
        <x:v>179</x:v>
      </x:c>
      <x:c r="J228">
        <x:v>160011200</x:v>
      </x:c>
      <x:c r="K228" t="s">
        <x:v>179</x:v>
      </x:c>
      <x:c r="L228" t="s">
        <x:v>141</x:v>
      </x:c>
      <x:c r="M228" t="s">
        <x:v>524</x:v>
      </x:c>
      <x:c r="N228" t="s">
        <x:v>644</x:v>
      </x:c>
      <x:c r="O228">
        <x:v>12000</x:v>
      </x:c>
      <x:c r="P228" t="s">
        <x:v>520</x:v>
      </x:c>
      <x:c r="Q228" t="s">
        <x:v>15</x:v>
      </x:c>
      <x:c r="R228" t="s">
        <x:v>522</x:v>
      </x:c>
      <x:c r="S228">
        <x:v>48000</x:v>
      </x:c>
      <x:c r="T228" t="s">
        <x:v>458</x:v>
      </x:c>
      <x:c r="U228">
        <x:v>164.16</x:v>
      </x:c>
      <x:c r="V228">
        <x:v>0.04</x:v>
      </x:c>
      <x:c r="W228">
        <x:v>15447.37</x:v>
      </x:c>
    </x:row>
    <x:row r="229" spans="1:23">
      <x:c r="A229" t="s">
        <x:v>492</x:v>
      </x:c>
      <x:c r="B229" t="s">
        <x:v>698</x:v>
      </x:c>
      <x:c r="C229" t="s">
        <x:v>513</x:v>
      </x:c>
      <x:c r="D229" t="s">
        <x:v>514</x:v>
      </x:c>
      <x:c r="E229" t="s">
        <x:v>515</x:v>
      </x:c>
      <x:c r="F229" t="s">
        <x:v>481</x:v>
      </x:c>
      <x:c r="G229" t="s">
        <x:v>481</x:v>
      </x:c>
      <x:c r="H229" t="s">
        <x:v>516</x:v>
      </x:c>
      <x:c r="I229" t="s">
        <x:v>179</x:v>
      </x:c>
      <x:c r="J229">
        <x:v>160011198</x:v>
      </x:c>
      <x:c r="K229" t="s">
        <x:v>179</x:v>
      </x:c>
      <x:c r="L229" t="s">
        <x:v>141</x:v>
      </x:c>
      <x:c r="M229" t="s">
        <x:v>550</x:v>
      </x:c>
      <x:c r="N229" t="s">
        <x:v>644</x:v>
      </x:c>
      <x:c r="O229">
        <x:v>12000</x:v>
      </x:c>
      <x:c r="P229" t="s">
        <x:v>520</x:v>
      </x:c>
      <x:c r="Q229" t="s">
        <x:v>15</x:v>
      </x:c>
      <x:c r="R229" t="s">
        <x:v>522</x:v>
      </x:c>
      <x:c r="S229">
        <x:v>48000</x:v>
      </x:c>
      <x:c r="T229" t="s">
        <x:v>458</x:v>
      </x:c>
      <x:c r="U229">
        <x:v>164.16</x:v>
      </x:c>
      <x:c r="V229">
        <x:v>0.04</x:v>
      </x:c>
      <x:c r="W229">
        <x:v>15447.37</x:v>
      </x:c>
    </x:row>
    <x:row r="230" spans="1:23">
      <x:c r="A230" t="s">
        <x:v>492</x:v>
      </x:c>
      <x:c r="B230" t="s">
        <x:v>698</x:v>
      </x:c>
      <x:c r="C230" t="s">
        <x:v>513</x:v>
      </x:c>
      <x:c r="D230" t="s">
        <x:v>514</x:v>
      </x:c>
      <x:c r="E230" t="s">
        <x:v>515</x:v>
      </x:c>
      <x:c r="F230" t="s">
        <x:v>481</x:v>
      </x:c>
      <x:c r="G230" t="s">
        <x:v>481</x:v>
      </x:c>
      <x:c r="H230" t="s">
        <x:v>516</x:v>
      </x:c>
      <x:c r="I230" t="s">
        <x:v>179</x:v>
      </x:c>
      <x:c r="J230">
        <x:v>160000020</x:v>
      </x:c>
      <x:c r="K230" t="s">
        <x:v>179</x:v>
      </x:c>
      <x:c r="L230" t="s">
        <x:v>141</x:v>
      </x:c>
      <x:c r="M230" t="s">
        <x:v>610</x:v>
      </x:c>
      <x:c r="N230" t="s">
        <x:v>671</x:v>
      </x:c>
      <x:c r="O230">
        <x:v>12000</x:v>
      </x:c>
      <x:c r="P230" t="s">
        <x:v>520</x:v>
      </x:c>
      <x:c r="Q230" t="s">
        <x:v>15</x:v>
      </x:c>
      <x:c r="R230" t="s">
        <x:v>522</x:v>
      </x:c>
      <x:c r="S230">
        <x:v>24000</x:v>
      </x:c>
      <x:c r="T230" t="s">
        <x:v>458</x:v>
      </x:c>
      <x:c r="U230">
        <x:v>82.08</x:v>
      </x:c>
      <x:c r="V230">
        <x:v>0.04</x:v>
      </x:c>
      <x:c r="W230">
        <x:v>7723.69</x:v>
      </x:c>
    </x:row>
    <x:row r="231" spans="1:23">
      <x:c r="A231" t="s">
        <x:v>492</x:v>
      </x:c>
      <x:c r="B231" t="s">
        <x:v>698</x:v>
      </x:c>
      <x:c r="C231" t="s">
        <x:v>513</x:v>
      </x:c>
      <x:c r="D231" t="s">
        <x:v>514</x:v>
      </x:c>
      <x:c r="E231" t="s">
        <x:v>515</x:v>
      </x:c>
      <x:c r="F231" t="s">
        <x:v>481</x:v>
      </x:c>
      <x:c r="G231" t="s">
        <x:v>481</x:v>
      </x:c>
      <x:c r="H231" t="s">
        <x:v>516</x:v>
      </x:c>
      <x:c r="I231" t="s">
        <x:v>179</x:v>
      </x:c>
      <x:c r="J231">
        <x:v>160011192</x:v>
      </x:c>
      <x:c r="K231" t="s">
        <x:v>179</x:v>
      </x:c>
      <x:c r="L231" t="s">
        <x:v>141</x:v>
      </x:c>
      <x:c r="M231" t="s">
        <x:v>575</x:v>
      </x:c>
      <x:c r="N231" t="s">
        <x:v>644</x:v>
      </x:c>
      <x:c r="O231">
        <x:v>12000</x:v>
      </x:c>
      <x:c r="P231" t="s">
        <x:v>520</x:v>
      </x:c>
      <x:c r="Q231" t="s">
        <x:v>15</x:v>
      </x:c>
      <x:c r="R231" t="s">
        <x:v>522</x:v>
      </x:c>
      <x:c r="S231">
        <x:v>12000</x:v>
      </x:c>
      <x:c r="T231" t="s">
        <x:v>458</x:v>
      </x:c>
      <x:c r="U231">
        <x:v>41.04</x:v>
      </x:c>
      <x:c r="V231">
        <x:v>0.04</x:v>
      </x:c>
      <x:c r="W231">
        <x:v>3861.84</x:v>
      </x:c>
    </x:row>
    <x:row r="232" spans="1:23">
      <x:c r="A232" t="s">
        <x:v>492</x:v>
      </x:c>
      <x:c r="B232" t="s">
        <x:v>698</x:v>
      </x:c>
      <x:c r="C232" t="s">
        <x:v>513</x:v>
      </x:c>
      <x:c r="D232" t="s">
        <x:v>514</x:v>
      </x:c>
      <x:c r="E232" t="s">
        <x:v>515</x:v>
      </x:c>
      <x:c r="F232" t="s">
        <x:v>481</x:v>
      </x:c>
      <x:c r="G232" t="s">
        <x:v>481</x:v>
      </x:c>
      <x:c r="H232" t="s">
        <x:v>516</x:v>
      </x:c>
      <x:c r="I232" t="s">
        <x:v>179</x:v>
      </x:c>
      <x:c r="J232">
        <x:v>100014836</x:v>
      </x:c>
      <x:c r="K232" t="s">
        <x:v>179</x:v>
      </x:c>
      <x:c r="L232" t="s">
        <x:v>145</x:v>
      </x:c>
      <x:c r="M232" t="s">
        <x:v>550</x:v>
      </x:c>
      <x:c r="N232" t="s">
        <x:v>599</x:v>
      </x:c>
      <x:c r="O232">
        <x:v>5000</x:v>
      </x:c>
      <x:c r="P232" t="s">
        <x:v>520</x:v>
      </x:c>
      <x:c r="Q232" t="s">
        <x:v>19</x:v>
      </x:c>
      <x:c r="R232" t="s">
        <x:v>522</x:v>
      </x:c>
      <x:c r="S232">
        <x:v>30000</x:v>
      </x:c>
      <x:c r="T232" t="s">
        <x:v>458</x:v>
      </x:c>
      <x:c r="U232">
        <x:v>349.2</x:v>
      </x:c>
      <x:c r="V232">
        <x:v>0.13</x:v>
      </x:c>
      <x:c r="W232">
        <x:v>29137</x:v>
      </x:c>
    </x:row>
    <x:row r="233" spans="1:23">
      <x:c r="A233" t="s">
        <x:v>492</x:v>
      </x:c>
      <x:c r="B233" t="s">
        <x:v>698</x:v>
      </x:c>
      <x:c r="C233" t="s">
        <x:v>513</x:v>
      </x:c>
      <x:c r="D233" t="s">
        <x:v>514</x:v>
      </x:c>
      <x:c r="E233" t="s">
        <x:v>515</x:v>
      </x:c>
      <x:c r="F233" t="s">
        <x:v>481</x:v>
      </x:c>
      <x:c r="G233" t="s">
        <x:v>481</x:v>
      </x:c>
      <x:c r="H233" t="s">
        <x:v>516</x:v>
      </x:c>
      <x:c r="I233" t="s">
        <x:v>179</x:v>
      </x:c>
      <x:c r="J233">
        <x:v>160011202</x:v>
      </x:c>
      <x:c r="K233" t="s">
        <x:v>179</x:v>
      </x:c>
      <x:c r="L233" t="s">
        <x:v>141</x:v>
      </x:c>
      <x:c r="M233" t="s">
        <x:v>526</x:v>
      </x:c>
      <x:c r="N233" t="s">
        <x:v>644</x:v>
      </x:c>
      <x:c r="O233">
        <x:v>12000</x:v>
      </x:c>
      <x:c r="P233" t="s">
        <x:v>520</x:v>
      </x:c>
      <x:c r="Q233" t="s">
        <x:v>15</x:v>
      </x:c>
      <x:c r="R233" t="s">
        <x:v>522</x:v>
      </x:c>
      <x:c r="S233">
        <x:v>24000</x:v>
      </x:c>
      <x:c r="T233" t="s">
        <x:v>458</x:v>
      </x:c>
      <x:c r="U233">
        <x:v>82.08</x:v>
      </x:c>
      <x:c r="V233">
        <x:v>0.04</x:v>
      </x:c>
      <x:c r="W233">
        <x:v>7723.69</x:v>
      </x:c>
    </x:row>
    <x:row r="234" spans="1:23">
      <x:c r="A234" t="s">
        <x:v>492</x:v>
      </x:c>
      <x:c r="B234" t="s">
        <x:v>698</x:v>
      </x:c>
      <x:c r="C234" t="s">
        <x:v>513</x:v>
      </x:c>
      <x:c r="D234" t="s">
        <x:v>514</x:v>
      </x:c>
      <x:c r="E234" t="s">
        <x:v>515</x:v>
      </x:c>
      <x:c r="F234" t="s">
        <x:v>481</x:v>
      </x:c>
      <x:c r="G234" t="s">
        <x:v>481</x:v>
      </x:c>
      <x:c r="H234" t="s">
        <x:v>516</x:v>
      </x:c>
      <x:c r="I234" t="s">
        <x:v>179</x:v>
      </x:c>
      <x:c r="J234">
        <x:v>160013456</x:v>
      </x:c>
      <x:c r="K234" t="s">
        <x:v>179</x:v>
      </x:c>
      <x:c r="L234" t="s">
        <x:v>141</x:v>
      </x:c>
      <x:c r="M234" t="s">
        <x:v>570</x:v>
      </x:c>
      <x:c r="N234" t="s">
        <x:v>644</x:v>
      </x:c>
      <x:c r="O234">
        <x:v>12000</x:v>
      </x:c>
      <x:c r="P234" t="s">
        <x:v>520</x:v>
      </x:c>
      <x:c r="Q234" t="s">
        <x:v>15</x:v>
      </x:c>
      <x:c r="R234" t="s">
        <x:v>522</x:v>
      </x:c>
      <x:c r="S234">
        <x:v>24000</x:v>
      </x:c>
      <x:c r="T234" t="s">
        <x:v>458</x:v>
      </x:c>
      <x:c r="U234">
        <x:v>82.08</x:v>
      </x:c>
      <x:c r="V234">
        <x:v>0.04</x:v>
      </x:c>
      <x:c r="W234">
        <x:v>7723.69</x:v>
      </x:c>
    </x:row>
    <x:row r="235" spans="1:23">
      <x:c r="A235" t="s">
        <x:v>492</x:v>
      </x:c>
      <x:c r="B235" t="s">
        <x:v>698</x:v>
      </x:c>
      <x:c r="C235" t="s">
        <x:v>513</x:v>
      </x:c>
      <x:c r="D235" t="s">
        <x:v>514</x:v>
      </x:c>
      <x:c r="E235" t="s">
        <x:v>515</x:v>
      </x:c>
      <x:c r="F235" t="s">
        <x:v>481</x:v>
      </x:c>
      <x:c r="G235" t="s">
        <x:v>481</x:v>
      </x:c>
      <x:c r="H235" t="s">
        <x:v>516</x:v>
      </x:c>
      <x:c r="I235" t="s">
        <x:v>179</x:v>
      </x:c>
      <x:c r="J235">
        <x:v>160011201</x:v>
      </x:c>
      <x:c r="K235" t="s">
        <x:v>179</x:v>
      </x:c>
      <x:c r="L235" t="s">
        <x:v>141</x:v>
      </x:c>
      <x:c r="M235" t="s">
        <x:v>525</x:v>
      </x:c>
      <x:c r="N235" t="s">
        <x:v>644</x:v>
      </x:c>
      <x:c r="O235">
        <x:v>12000</x:v>
      </x:c>
      <x:c r="P235" t="s">
        <x:v>520</x:v>
      </x:c>
      <x:c r="Q235" t="s">
        <x:v>15</x:v>
      </x:c>
      <x:c r="R235" t="s">
        <x:v>522</x:v>
      </x:c>
      <x:c r="S235">
        <x:v>96000</x:v>
      </x:c>
      <x:c r="T235" t="s">
        <x:v>458</x:v>
      </x:c>
      <x:c r="U235">
        <x:v>328.32</x:v>
      </x:c>
      <x:c r="V235">
        <x:v>0.04</x:v>
      </x:c>
      <x:c r="W235">
        <x:v>30894.74</x:v>
      </x:c>
    </x:row>
    <x:row r="236" spans="1:23">
      <x:c r="A236" t="s">
        <x:v>492</x:v>
      </x:c>
      <x:c r="B236" t="s">
        <x:v>698</x:v>
      </x:c>
      <x:c r="C236" t="s">
        <x:v>513</x:v>
      </x:c>
      <x:c r="D236" t="s">
        <x:v>514</x:v>
      </x:c>
      <x:c r="E236" t="s">
        <x:v>515</x:v>
      </x:c>
      <x:c r="F236" t="s">
        <x:v>481</x:v>
      </x:c>
      <x:c r="G236" t="s">
        <x:v>481</x:v>
      </x:c>
      <x:c r="H236" t="s">
        <x:v>516</x:v>
      </x:c>
      <x:c r="I236" t="s">
        <x:v>179</x:v>
      </x:c>
      <x:c r="J236">
        <x:v>100013792</x:v>
      </x:c>
      <x:c r="K236" t="s">
        <x:v>179</x:v>
      </x:c>
      <x:c r="L236" t="s">
        <x:v>141</x:v>
      </x:c>
      <x:c r="M236" t="s">
        <x:v>608</x:v>
      </x:c>
      <x:c r="N236" t="s">
        <x:v>671</x:v>
      </x:c>
      <x:c r="O236">
        <x:v>12000</x:v>
      </x:c>
      <x:c r="P236" t="s">
        <x:v>520</x:v>
      </x:c>
      <x:c r="Q236" t="s">
        <x:v>15</x:v>
      </x:c>
      <x:c r="R236" t="s">
        <x:v>522</x:v>
      </x:c>
      <x:c r="S236">
        <x:v>36000</x:v>
      </x:c>
      <x:c r="T236" t="s">
        <x:v>458</x:v>
      </x:c>
      <x:c r="U236">
        <x:v>123.12</x:v>
      </x:c>
      <x:c r="V236">
        <x:v>0.04</x:v>
      </x:c>
      <x:c r="W236">
        <x:v>11585.53</x:v>
      </x:c>
    </x:row>
    <x:row r="237" spans="1:23">
      <x:c r="A237" t="s">
        <x:v>492</x:v>
      </x:c>
      <x:c r="B237" t="s">
        <x:v>698</x:v>
      </x:c>
      <x:c r="C237" t="s">
        <x:v>513</x:v>
      </x:c>
      <x:c r="D237" t="s">
        <x:v>514</x:v>
      </x:c>
      <x:c r="E237" t="s">
        <x:v>515</x:v>
      </x:c>
      <x:c r="F237" t="s">
        <x:v>481</x:v>
      </x:c>
      <x:c r="G237" t="s">
        <x:v>481</x:v>
      </x:c>
      <x:c r="H237" t="s">
        <x:v>516</x:v>
      </x:c>
      <x:c r="I237" t="s">
        <x:v>179</x:v>
      </x:c>
      <x:c r="J237">
        <x:v>100013323</x:v>
      </x:c>
      <x:c r="K237" t="s">
        <x:v>179</x:v>
      </x:c>
      <x:c r="L237" t="s">
        <x:v>143</x:v>
      </x:c>
      <x:c r="M237" t="s">
        <x:v>550</x:v>
      </x:c>
      <x:c r="N237" t="s">
        <x:v>671</x:v>
      </x:c>
      <x:c r="O237">
        <x:v>8000</x:v>
      </x:c>
      <x:c r="P237" t="s">
        <x:v>520</x:v>
      </x:c>
      <x:c r="Q237" t="s">
        <x:v>16</x:v>
      </x:c>
      <x:c r="R237" t="s">
        <x:v>522</x:v>
      </x:c>
      <x:c r="S237">
        <x:v>24000</x:v>
      </x:c>
      <x:c r="T237" t="s">
        <x:v>458</x:v>
      </x:c>
      <x:c r="U237">
        <x:v>115.68</x:v>
      </x:c>
      <x:c r="V237">
        <x:v>0.06</x:v>
      </x:c>
      <x:c r="W237">
        <x:v>10130.84</x:v>
      </x:c>
    </x:row>
    <x:row r="238" spans="1:23">
      <x:c r="A238" t="s">
        <x:v>492</x:v>
      </x:c>
      <x:c r="B238" t="s">
        <x:v>698</x:v>
      </x:c>
      <x:c r="C238" t="s">
        <x:v>513</x:v>
      </x:c>
      <x:c r="D238" t="s">
        <x:v>514</x:v>
      </x:c>
      <x:c r="E238" t="s">
        <x:v>515</x:v>
      </x:c>
      <x:c r="F238" t="s">
        <x:v>481</x:v>
      </x:c>
      <x:c r="G238" t="s">
        <x:v>481</x:v>
      </x:c>
      <x:c r="H238" t="s">
        <x:v>516</x:v>
      </x:c>
      <x:c r="I238" t="s">
        <x:v>179</x:v>
      </x:c>
      <x:c r="J238">
        <x:v>160011196</x:v>
      </x:c>
      <x:c r="K238" t="s">
        <x:v>179</x:v>
      </x:c>
      <x:c r="L238" t="s">
        <x:v>141</x:v>
      </x:c>
      <x:c r="M238" t="s">
        <x:v>537</x:v>
      </x:c>
      <x:c r="N238" t="s">
        <x:v>644</x:v>
      </x:c>
      <x:c r="O238">
        <x:v>12000</x:v>
      </x:c>
      <x:c r="P238" t="s">
        <x:v>520</x:v>
      </x:c>
      <x:c r="Q238" t="s">
        <x:v>15</x:v>
      </x:c>
      <x:c r="R238" t="s">
        <x:v>522</x:v>
      </x:c>
      <x:c r="S238">
        <x:v>12000</x:v>
      </x:c>
      <x:c r="T238" t="s">
        <x:v>458</x:v>
      </x:c>
      <x:c r="U238">
        <x:v>41.04</x:v>
      </x:c>
      <x:c r="V238">
        <x:v>0.04</x:v>
      </x:c>
      <x:c r="W238">
        <x:v>3861.84</x:v>
      </x:c>
    </x:row>
    <x:row r="239" spans="1:23">
      <x:c r="A239" t="s">
        <x:v>492</x:v>
      </x:c>
      <x:c r="B239" t="s">
        <x:v>698</x:v>
      </x:c>
      <x:c r="C239" t="s">
        <x:v>513</x:v>
      </x:c>
      <x:c r="D239" t="s">
        <x:v>514</x:v>
      </x:c>
      <x:c r="E239" t="s">
        <x:v>515</x:v>
      </x:c>
      <x:c r="F239" t="s">
        <x:v>481</x:v>
      </x:c>
      <x:c r="G239" t="s">
        <x:v>481</x:v>
      </x:c>
      <x:c r="H239" t="s">
        <x:v>516</x:v>
      </x:c>
      <x:c r="I239" t="s">
        <x:v>179</x:v>
      </x:c>
      <x:c r="J239">
        <x:v>160011193</x:v>
      </x:c>
      <x:c r="K239" t="s">
        <x:v>179</x:v>
      </x:c>
      <x:c r="L239" t="s">
        <x:v>141</x:v>
      </x:c>
      <x:c r="M239" t="s">
        <x:v>560</x:v>
      </x:c>
      <x:c r="N239" t="s">
        <x:v>644</x:v>
      </x:c>
      <x:c r="O239">
        <x:v>12000</x:v>
      </x:c>
      <x:c r="P239" t="s">
        <x:v>520</x:v>
      </x:c>
      <x:c r="Q239" t="s">
        <x:v>15</x:v>
      </x:c>
      <x:c r="R239" t="s">
        <x:v>522</x:v>
      </x:c>
      <x:c r="S239">
        <x:v>12000</x:v>
      </x:c>
      <x:c r="T239" t="s">
        <x:v>458</x:v>
      </x:c>
      <x:c r="U239">
        <x:v>41.04</x:v>
      </x:c>
      <x:c r="V239">
        <x:v>0.04</x:v>
      </x:c>
      <x:c r="W239">
        <x:v>3861.84</x:v>
      </x:c>
    </x:row>
    <x:row r="240" spans="1:23">
      <x:c r="A240" t="s">
        <x:v>492</x:v>
      </x:c>
      <x:c r="B240" t="s">
        <x:v>698</x:v>
      </x:c>
      <x:c r="C240" t="s">
        <x:v>513</x:v>
      </x:c>
      <x:c r="D240" t="s">
        <x:v>514</x:v>
      </x:c>
      <x:c r="E240" t="s">
        <x:v>515</x:v>
      </x:c>
      <x:c r="F240" t="s">
        <x:v>481</x:v>
      </x:c>
      <x:c r="G240" t="s">
        <x:v>481</x:v>
      </x:c>
      <x:c r="H240" t="s">
        <x:v>516</x:v>
      </x:c>
      <x:c r="I240" t="s">
        <x:v>179</x:v>
      </x:c>
      <x:c r="J240">
        <x:v>100013832</x:v>
      </x:c>
      <x:c r="K240" t="s">
        <x:v>179</x:v>
      </x:c>
      <x:c r="L240" t="s">
        <x:v>142</x:v>
      </x:c>
      <x:c r="M240" t="s">
        <x:v>525</x:v>
      </x:c>
      <x:c r="N240" t="s">
        <x:v>599</x:v>
      </x:c>
      <x:c r="O240">
        <x:v>3000</x:v>
      </x:c>
      <x:c r="P240" t="s">
        <x:v>520</x:v>
      </x:c>
      <x:c r="Q240" t="s">
        <x:v>455</x:v>
      </x:c>
      <x:c r="R240" t="s">
        <x:v>522</x:v>
      </x:c>
      <x:c r="S240">
        <x:v>36000</x:v>
      </x:c>
      <x:c r="T240" t="s">
        <x:v>458</x:v>
      </x:c>
      <x:c r="U240">
        <x:v>649.79999999999995</x:v>
      </x:c>
      <x:c r="V240">
        <x:v>0.2</x:v>
      </x:c>
      <x:c r="W240">
        <x:v>51459.49</x:v>
      </x:c>
    </x:row>
    <x:row r="241" spans="1:23">
      <x:c r="A241" t="s">
        <x:v>492</x:v>
      </x:c>
      <x:c r="B241" t="s">
        <x:v>698</x:v>
      </x:c>
      <x:c r="C241" t="s">
        <x:v>513</x:v>
      </x:c>
      <x:c r="D241" t="s">
        <x:v>514</x:v>
      </x:c>
      <x:c r="E241" t="s">
        <x:v>515</x:v>
      </x:c>
      <x:c r="F241" t="s">
        <x:v>481</x:v>
      </x:c>
      <x:c r="G241" t="s">
        <x:v>481</x:v>
      </x:c>
      <x:c r="H241" t="s">
        <x:v>516</x:v>
      </x:c>
      <x:c r="I241" t="s">
        <x:v>179</x:v>
      </x:c>
      <x:c r="J241">
        <x:v>100013335</x:v>
      </x:c>
      <x:c r="K241" t="s">
        <x:v>179</x:v>
      </x:c>
      <x:c r="L241" t="s">
        <x:v>145</x:v>
      </x:c>
      <x:c r="M241" t="s">
        <x:v>518</x:v>
      </x:c>
      <x:c r="N241" t="s">
        <x:v>599</x:v>
      </x:c>
      <x:c r="O241">
        <x:v>5000</x:v>
      </x:c>
      <x:c r="P241" t="s">
        <x:v>520</x:v>
      </x:c>
      <x:c r="Q241" t="s">
        <x:v>19</x:v>
      </x:c>
      <x:c r="R241" t="s">
        <x:v>522</x:v>
      </x:c>
      <x:c r="S241">
        <x:v>50000</x:v>
      </x:c>
      <x:c r="T241" t="s">
        <x:v>458</x:v>
      </x:c>
      <x:c r="U241">
        <x:v>582</x:v>
      </x:c>
      <x:c r="V241">
        <x:v>0.13</x:v>
      </x:c>
      <x:c r="W241">
        <x:v>48561.66</x:v>
      </x:c>
    </x:row>
    <x:row r="242" spans="1:23">
      <x:c r="A242" t="s">
        <x:v>492</x:v>
      </x:c>
      <x:c r="B242" t="s">
        <x:v>698</x:v>
      </x:c>
      <x:c r="C242" t="s">
        <x:v>513</x:v>
      </x:c>
      <x:c r="D242" t="s">
        <x:v>514</x:v>
      </x:c>
      <x:c r="E242" t="s">
        <x:v>515</x:v>
      </x:c>
      <x:c r="F242" t="s">
        <x:v>481</x:v>
      </x:c>
      <x:c r="G242" t="s">
        <x:v>481</x:v>
      </x:c>
      <x:c r="H242" t="s">
        <x:v>516</x:v>
      </x:c>
      <x:c r="I242" t="s">
        <x:v>179</x:v>
      </x:c>
      <x:c r="J242">
        <x:v>100025126</x:v>
      </x:c>
      <x:c r="K242" t="s">
        <x:v>179</x:v>
      </x:c>
      <x:c r="L242" t="s">
        <x:v>144</x:v>
      </x:c>
      <x:c r="M242" t="s">
        <x:v>560</x:v>
      </x:c>
      <x:c r="N242" t="s">
        <x:v>644</x:v>
      </x:c>
      <x:c r="O242">
        <x:v>7500</x:v>
      </x:c>
      <x:c r="P242" t="s">
        <x:v>520</x:v>
      </x:c>
      <x:c r="Q242" t="s">
        <x:v>17</x:v>
      </x:c>
      <x:c r="R242" t="s">
        <x:v>522</x:v>
      </x:c>
      <x:c r="S242">
        <x:v>7500</x:v>
      </x:c>
      <x:c r="T242" t="s">
        <x:v>458</x:v>
      </x:c>
      <x:c r="U242">
        <x:v>52.95</x:v>
      </x:c>
      <x:c r="V242">
        <x:v>0.09</x:v>
      </x:c>
      <x:c r="W242">
        <x:v>4637.8900000000003</x:v>
      </x:c>
    </x:row>
    <x:row r="243" spans="1:23">
      <x:c r="A243" t="s">
        <x:v>492</x:v>
      </x:c>
      <x:c r="B243" t="s">
        <x:v>698</x:v>
      </x:c>
      <x:c r="C243" t="s">
        <x:v>513</x:v>
      </x:c>
      <x:c r="D243" t="s">
        <x:v>514</x:v>
      </x:c>
      <x:c r="E243" t="s">
        <x:v>515</x:v>
      </x:c>
      <x:c r="F243" t="s">
        <x:v>481</x:v>
      </x:c>
      <x:c r="G243" t="s">
        <x:v>481</x:v>
      </x:c>
      <x:c r="H243" t="s">
        <x:v>516</x:v>
      </x:c>
      <x:c r="I243" t="s">
        <x:v>179</x:v>
      </x:c>
      <x:c r="J243">
        <x:v>160003089</x:v>
      </x:c>
      <x:c r="K243" t="s">
        <x:v>179</x:v>
      </x:c>
      <x:c r="L243" t="s">
        <x:v>145</x:v>
      </x:c>
      <x:c r="M243" t="s">
        <x:v>577</x:v>
      </x:c>
      <x:c r="N243" t="s">
        <x:v>644</x:v>
      </x:c>
      <x:c r="O243">
        <x:v>5000</x:v>
      </x:c>
      <x:c r="P243" t="s">
        <x:v>520</x:v>
      </x:c>
      <x:c r="Q243" t="s">
        <x:v>19</x:v>
      </x:c>
      <x:c r="R243" t="s">
        <x:v>522</x:v>
      </x:c>
      <x:c r="S243">
        <x:v>10000</x:v>
      </x:c>
      <x:c r="T243" t="s">
        <x:v>458</x:v>
      </x:c>
      <x:c r="U243">
        <x:v>116.4</x:v>
      </x:c>
      <x:c r="V243">
        <x:v>0.13</x:v>
      </x:c>
      <x:c r="W243">
        <x:v>9712.33</x:v>
      </x:c>
    </x:row>
    <x:row r="244" spans="1:23">
      <x:c r="A244" t="s">
        <x:v>492</x:v>
      </x:c>
      <x:c r="B244" t="s">
        <x:v>698</x:v>
      </x:c>
      <x:c r="C244" t="s">
        <x:v>513</x:v>
      </x:c>
      <x:c r="D244" t="s">
        <x:v>514</x:v>
      </x:c>
      <x:c r="E244" t="s">
        <x:v>515</x:v>
      </x:c>
      <x:c r="F244" t="s">
        <x:v>481</x:v>
      </x:c>
      <x:c r="G244" t="s">
        <x:v>481</x:v>
      </x:c>
      <x:c r="H244" t="s">
        <x:v>516</x:v>
      </x:c>
      <x:c r="I244" t="s">
        <x:v>179</x:v>
      </x:c>
      <x:c r="J244">
        <x:v>160013454</x:v>
      </x:c>
      <x:c r="K244" t="s">
        <x:v>179</x:v>
      </x:c>
      <x:c r="L244" t="s">
        <x:v>141</x:v>
      </x:c>
      <x:c r="M244" t="s">
        <x:v>563</x:v>
      </x:c>
      <x:c r="N244" t="s">
        <x:v>644</x:v>
      </x:c>
      <x:c r="O244">
        <x:v>12000</x:v>
      </x:c>
      <x:c r="P244" t="s">
        <x:v>520</x:v>
      </x:c>
      <x:c r="Q244" t="s">
        <x:v>15</x:v>
      </x:c>
      <x:c r="R244" t="s">
        <x:v>522</x:v>
      </x:c>
      <x:c r="S244">
        <x:v>72000</x:v>
      </x:c>
      <x:c r="T244" t="s">
        <x:v>458</x:v>
      </x:c>
      <x:c r="U244">
        <x:v>246.24</x:v>
      </x:c>
      <x:c r="V244">
        <x:v>0.04</x:v>
      </x:c>
      <x:c r="W244">
        <x:v>23171.06</x:v>
      </x:c>
    </x:row>
    <x:row r="245" spans="1:23">
      <x:c r="A245" t="s">
        <x:v>492</x:v>
      </x:c>
      <x:c r="B245" t="s">
        <x:v>698</x:v>
      </x:c>
      <x:c r="C245" t="s">
        <x:v>513</x:v>
      </x:c>
      <x:c r="D245" t="s">
        <x:v>514</x:v>
      </x:c>
      <x:c r="E245" t="s">
        <x:v>515</x:v>
      </x:c>
      <x:c r="F245" t="s">
        <x:v>481</x:v>
      </x:c>
      <x:c r="G245" t="s">
        <x:v>481</x:v>
      </x:c>
      <x:c r="H245" t="s">
        <x:v>516</x:v>
      </x:c>
      <x:c r="I245" t="s">
        <x:v>179</x:v>
      </x:c>
      <x:c r="J245">
        <x:v>160011196</x:v>
      </x:c>
      <x:c r="K245" t="s">
        <x:v>179</x:v>
      </x:c>
      <x:c r="L245" t="s">
        <x:v>141</x:v>
      </x:c>
      <x:c r="M245" t="s">
        <x:v>537</x:v>
      </x:c>
      <x:c r="N245" t="s">
        <x:v>644</x:v>
      </x:c>
      <x:c r="O245">
        <x:v>12000</x:v>
      </x:c>
      <x:c r="P245" t="s">
        <x:v>520</x:v>
      </x:c>
      <x:c r="Q245" t="s">
        <x:v>15</x:v>
      </x:c>
      <x:c r="R245" t="s">
        <x:v>522</x:v>
      </x:c>
      <x:c r="S245">
        <x:v>288000</x:v>
      </x:c>
      <x:c r="T245" t="s">
        <x:v>458</x:v>
      </x:c>
      <x:c r="U245">
        <x:v>984.96</x:v>
      </x:c>
      <x:c r="V245">
        <x:v>0.04</x:v>
      </x:c>
      <x:c r="W245">
        <x:v>92684.22</x:v>
      </x:c>
    </x:row>
    <x:row r="246" spans="1:23">
      <x:c r="A246" t="s">
        <x:v>492</x:v>
      </x:c>
      <x:c r="B246" t="s">
        <x:v>698</x:v>
      </x:c>
      <x:c r="C246" t="s">
        <x:v>513</x:v>
      </x:c>
      <x:c r="D246" t="s">
        <x:v>514</x:v>
      </x:c>
      <x:c r="E246" t="s">
        <x:v>515</x:v>
      </x:c>
      <x:c r="F246" t="s">
        <x:v>481</x:v>
      </x:c>
      <x:c r="G246" t="s">
        <x:v>481</x:v>
      </x:c>
      <x:c r="H246" t="s">
        <x:v>516</x:v>
      </x:c>
      <x:c r="I246" t="s">
        <x:v>179</x:v>
      </x:c>
      <x:c r="J246">
        <x:v>100014016</x:v>
      </x:c>
      <x:c r="K246" t="s">
        <x:v>179</x:v>
      </x:c>
      <x:c r="L246" t="s">
        <x:v>141</x:v>
      </x:c>
      <x:c r="M246" t="s">
        <x:v>577</x:v>
      </x:c>
      <x:c r="N246" t="s">
        <x:v>644</x:v>
      </x:c>
      <x:c r="O246">
        <x:v>12000</x:v>
      </x:c>
      <x:c r="P246" t="s">
        <x:v>520</x:v>
      </x:c>
      <x:c r="Q246" t="s">
        <x:v>15</x:v>
      </x:c>
      <x:c r="R246" t="s">
        <x:v>522</x:v>
      </x:c>
      <x:c r="S246">
        <x:v>84000</x:v>
      </x:c>
      <x:c r="T246" t="s">
        <x:v>458</x:v>
      </x:c>
      <x:c r="U246">
        <x:v>287.27999999999997</x:v>
      </x:c>
      <x:c r="V246">
        <x:v>0.04</x:v>
      </x:c>
      <x:c r="W246">
        <x:v>27032.9</x:v>
      </x:c>
    </x:row>
    <x:row r="247" spans="1:23">
      <x:c r="A247" t="s">
        <x:v>492</x:v>
      </x:c>
      <x:c r="B247" t="s">
        <x:v>698</x:v>
      </x:c>
      <x:c r="C247" t="s">
        <x:v>513</x:v>
      </x:c>
      <x:c r="D247" t="s">
        <x:v>514</x:v>
      </x:c>
      <x:c r="E247" t="s">
        <x:v>515</x:v>
      </x:c>
      <x:c r="F247" t="s">
        <x:v>481</x:v>
      </x:c>
      <x:c r="G247" t="s">
        <x:v>481</x:v>
      </x:c>
      <x:c r="H247" t="s">
        <x:v>516</x:v>
      </x:c>
      <x:c r="I247" t="s">
        <x:v>179</x:v>
      </x:c>
      <x:c r="J247">
        <x:v>160011191</x:v>
      </x:c>
      <x:c r="K247" t="s">
        <x:v>179</x:v>
      </x:c>
      <x:c r="L247" t="s">
        <x:v>141</x:v>
      </x:c>
      <x:c r="M247" t="s">
        <x:v>518</x:v>
      </x:c>
      <x:c r="N247" t="s">
        <x:v>644</x:v>
      </x:c>
      <x:c r="O247">
        <x:v>12000</x:v>
      </x:c>
      <x:c r="P247" t="s">
        <x:v>520</x:v>
      </x:c>
      <x:c r="Q247" t="s">
        <x:v>15</x:v>
      </x:c>
      <x:c r="R247" t="s">
        <x:v>522</x:v>
      </x:c>
      <x:c r="S247">
        <x:v>204000</x:v>
      </x:c>
      <x:c r="T247" t="s">
        <x:v>458</x:v>
      </x:c>
      <x:c r="U247">
        <x:v>697.68</x:v>
      </x:c>
      <x:c r="V247">
        <x:v>0.04</x:v>
      </x:c>
      <x:c r="W247">
        <x:v>65651.320000000007</x:v>
      </x:c>
    </x:row>
    <x:row r="248" spans="1:23">
      <x:c r="A248" t="s">
        <x:v>492</x:v>
      </x:c>
      <x:c r="B248" t="s">
        <x:v>698</x:v>
      </x:c>
      <x:c r="C248" t="s">
        <x:v>513</x:v>
      </x:c>
      <x:c r="D248" t="s">
        <x:v>514</x:v>
      </x:c>
      <x:c r="E248" t="s">
        <x:v>515</x:v>
      </x:c>
      <x:c r="F248" t="s">
        <x:v>481</x:v>
      </x:c>
      <x:c r="G248" t="s">
        <x:v>481</x:v>
      </x:c>
      <x:c r="H248" t="s">
        <x:v>516</x:v>
      </x:c>
      <x:c r="I248" t="s">
        <x:v>179</x:v>
      </x:c>
      <x:c r="J248">
        <x:v>160011191</x:v>
      </x:c>
      <x:c r="K248" t="s">
        <x:v>179</x:v>
      </x:c>
      <x:c r="L248" t="s">
        <x:v>141</x:v>
      </x:c>
      <x:c r="M248" t="s">
        <x:v>518</x:v>
      </x:c>
      <x:c r="N248" t="s">
        <x:v>644</x:v>
      </x:c>
      <x:c r="O248">
        <x:v>12000</x:v>
      </x:c>
      <x:c r="P248" t="s">
        <x:v>520</x:v>
      </x:c>
      <x:c r="Q248" t="s">
        <x:v>15</x:v>
      </x:c>
      <x:c r="R248" t="s">
        <x:v>522</x:v>
      </x:c>
      <x:c r="S248">
        <x:v>72000</x:v>
      </x:c>
      <x:c r="T248" t="s">
        <x:v>458</x:v>
      </x:c>
      <x:c r="U248">
        <x:v>246.24</x:v>
      </x:c>
      <x:c r="V248">
        <x:v>0.04</x:v>
      </x:c>
      <x:c r="W248">
        <x:v>23171.06</x:v>
      </x:c>
    </x:row>
    <x:row r="249" spans="1:23">
      <x:c r="A249" t="s">
        <x:v>492</x:v>
      </x:c>
      <x:c r="B249" t="s">
        <x:v>698</x:v>
      </x:c>
      <x:c r="C249" t="s">
        <x:v>513</x:v>
      </x:c>
      <x:c r="D249" t="s">
        <x:v>514</x:v>
      </x:c>
      <x:c r="E249" t="s">
        <x:v>515</x:v>
      </x:c>
      <x:c r="F249" t="s">
        <x:v>481</x:v>
      </x:c>
      <x:c r="G249" t="s">
        <x:v>481</x:v>
      </x:c>
      <x:c r="H249" t="s">
        <x:v>516</x:v>
      </x:c>
      <x:c r="I249" t="s">
        <x:v>179</x:v>
      </x:c>
      <x:c r="J249">
        <x:v>160002983</x:v>
      </x:c>
      <x:c r="K249" t="s">
        <x:v>179</x:v>
      </x:c>
      <x:c r="L249" t="s">
        <x:v>141</x:v>
      </x:c>
      <x:c r="M249" t="s">
        <x:v>574</x:v>
      </x:c>
      <x:c r="N249" t="s">
        <x:v>644</x:v>
      </x:c>
      <x:c r="O249">
        <x:v>12000</x:v>
      </x:c>
      <x:c r="P249" t="s">
        <x:v>520</x:v>
      </x:c>
      <x:c r="Q249" t="s">
        <x:v>15</x:v>
      </x:c>
      <x:c r="R249" t="s">
        <x:v>522</x:v>
      </x:c>
      <x:c r="S249">
        <x:v>12000</x:v>
      </x:c>
      <x:c r="T249" t="s">
        <x:v>458</x:v>
      </x:c>
      <x:c r="U249">
        <x:v>41.04</x:v>
      </x:c>
      <x:c r="V249">
        <x:v>0.04</x:v>
      </x:c>
      <x:c r="W249">
        <x:v>3861.84</x:v>
      </x:c>
    </x:row>
    <x:row r="250" spans="1:23">
      <x:c r="A250" t="s">
        <x:v>492</x:v>
      </x:c>
      <x:c r="B250" t="s">
        <x:v>698</x:v>
      </x:c>
      <x:c r="C250" t="s">
        <x:v>513</x:v>
      </x:c>
      <x:c r="D250" t="s">
        <x:v>514</x:v>
      </x:c>
      <x:c r="E250" t="s">
        <x:v>515</x:v>
      </x:c>
      <x:c r="F250" t="s">
        <x:v>481</x:v>
      </x:c>
      <x:c r="G250" t="s">
        <x:v>481</x:v>
      </x:c>
      <x:c r="H250" t="s">
        <x:v>516</x:v>
      </x:c>
      <x:c r="I250" t="s">
        <x:v>179</x:v>
      </x:c>
      <x:c r="J250">
        <x:v>160013456</x:v>
      </x:c>
      <x:c r="K250" t="s">
        <x:v>179</x:v>
      </x:c>
      <x:c r="L250" t="s">
        <x:v>141</x:v>
      </x:c>
      <x:c r="M250" t="s">
        <x:v>570</x:v>
      </x:c>
      <x:c r="N250" t="s">
        <x:v>644</x:v>
      </x:c>
      <x:c r="O250">
        <x:v>12000</x:v>
      </x:c>
      <x:c r="P250" t="s">
        <x:v>520</x:v>
      </x:c>
      <x:c r="Q250" t="s">
        <x:v>15</x:v>
      </x:c>
      <x:c r="R250" t="s">
        <x:v>522</x:v>
      </x:c>
      <x:c r="S250">
        <x:v>24000</x:v>
      </x:c>
      <x:c r="T250" t="s">
        <x:v>458</x:v>
      </x:c>
      <x:c r="U250">
        <x:v>82.08</x:v>
      </x:c>
      <x:c r="V250">
        <x:v>0.04</x:v>
      </x:c>
      <x:c r="W250">
        <x:v>7723.69</x:v>
      </x:c>
    </x:row>
    <x:row r="251" spans="1:23">
      <x:c r="A251" t="s">
        <x:v>492</x:v>
      </x:c>
      <x:c r="B251" t="s">
        <x:v>698</x:v>
      </x:c>
      <x:c r="C251" t="s">
        <x:v>513</x:v>
      </x:c>
      <x:c r="D251" t="s">
        <x:v>514</x:v>
      </x:c>
      <x:c r="E251" t="s">
        <x:v>515</x:v>
      </x:c>
      <x:c r="F251" t="s">
        <x:v>481</x:v>
      </x:c>
      <x:c r="G251" t="s">
        <x:v>481</x:v>
      </x:c>
      <x:c r="H251" t="s">
        <x:v>516</x:v>
      </x:c>
      <x:c r="I251" t="s">
        <x:v>179</x:v>
      </x:c>
      <x:c r="J251">
        <x:v>160011201</x:v>
      </x:c>
      <x:c r="K251" t="s">
        <x:v>179</x:v>
      </x:c>
      <x:c r="L251" t="s">
        <x:v>141</x:v>
      </x:c>
      <x:c r="M251" t="s">
        <x:v>525</x:v>
      </x:c>
      <x:c r="N251" t="s">
        <x:v>644</x:v>
      </x:c>
      <x:c r="O251">
        <x:v>12000</x:v>
      </x:c>
      <x:c r="P251" t="s">
        <x:v>520</x:v>
      </x:c>
      <x:c r="Q251" t="s">
        <x:v>15</x:v>
      </x:c>
      <x:c r="R251" t="s">
        <x:v>522</x:v>
      </x:c>
      <x:c r="S251">
        <x:v>60000</x:v>
      </x:c>
      <x:c r="T251" t="s">
        <x:v>458</x:v>
      </x:c>
      <x:c r="U251">
        <x:v>205.2</x:v>
      </x:c>
      <x:c r="V251">
        <x:v>0.04</x:v>
      </x:c>
      <x:c r="W251">
        <x:v>19309.21</x:v>
      </x:c>
    </x:row>
    <x:row r="252" spans="1:23">
      <x:c r="A252" t="s">
        <x:v>492</x:v>
      </x:c>
      <x:c r="B252" t="s">
        <x:v>698</x:v>
      </x:c>
      <x:c r="C252" t="s">
        <x:v>513</x:v>
      </x:c>
      <x:c r="D252" t="s">
        <x:v>514</x:v>
      </x:c>
      <x:c r="E252" t="s">
        <x:v>515</x:v>
      </x:c>
      <x:c r="F252" t="s">
        <x:v>481</x:v>
      </x:c>
      <x:c r="G252" t="s">
        <x:v>481</x:v>
      </x:c>
      <x:c r="H252" t="s">
        <x:v>516</x:v>
      </x:c>
      <x:c r="I252" t="s">
        <x:v>179</x:v>
      </x:c>
      <x:c r="J252">
        <x:v>160011196</x:v>
      </x:c>
      <x:c r="K252" t="s">
        <x:v>179</x:v>
      </x:c>
      <x:c r="L252" t="s">
        <x:v>141</x:v>
      </x:c>
      <x:c r="M252" t="s">
        <x:v>537</x:v>
      </x:c>
      <x:c r="N252" t="s">
        <x:v>644</x:v>
      </x:c>
      <x:c r="O252">
        <x:v>12000</x:v>
      </x:c>
      <x:c r="P252" t="s">
        <x:v>520</x:v>
      </x:c>
      <x:c r="Q252" t="s">
        <x:v>15</x:v>
      </x:c>
      <x:c r="R252" t="s">
        <x:v>522</x:v>
      </x:c>
      <x:c r="S252">
        <x:v>108000</x:v>
      </x:c>
      <x:c r="T252" t="s">
        <x:v>458</x:v>
      </x:c>
      <x:c r="U252">
        <x:v>369.36</x:v>
      </x:c>
      <x:c r="V252">
        <x:v>0.04</x:v>
      </x:c>
      <x:c r="W252">
        <x:v>34756.58</x:v>
      </x:c>
    </x:row>
    <x:row r="253" spans="1:23">
      <x:c r="A253" t="s">
        <x:v>492</x:v>
      </x:c>
      <x:c r="B253" t="s">
        <x:v>698</x:v>
      </x:c>
      <x:c r="C253" t="s">
        <x:v>513</x:v>
      </x:c>
      <x:c r="D253" t="s">
        <x:v>514</x:v>
      </x:c>
      <x:c r="E253" t="s">
        <x:v>515</x:v>
      </x:c>
      <x:c r="F253" t="s">
        <x:v>481</x:v>
      </x:c>
      <x:c r="G253" t="s">
        <x:v>481</x:v>
      </x:c>
      <x:c r="H253" t="s">
        <x:v>516</x:v>
      </x:c>
      <x:c r="I253" t="s">
        <x:v>179</x:v>
      </x:c>
      <x:c r="J253">
        <x:v>160011191</x:v>
      </x:c>
      <x:c r="K253" t="s">
        <x:v>179</x:v>
      </x:c>
      <x:c r="L253" t="s">
        <x:v>141</x:v>
      </x:c>
      <x:c r="M253" t="s">
        <x:v>518</x:v>
      </x:c>
      <x:c r="N253" t="s">
        <x:v>644</x:v>
      </x:c>
      <x:c r="O253">
        <x:v>12000</x:v>
      </x:c>
      <x:c r="P253" t="s">
        <x:v>520</x:v>
      </x:c>
      <x:c r="Q253" t="s">
        <x:v>15</x:v>
      </x:c>
      <x:c r="R253" t="s">
        <x:v>522</x:v>
      </x:c>
      <x:c r="S253">
        <x:v>84000</x:v>
      </x:c>
      <x:c r="T253" t="s">
        <x:v>458</x:v>
      </x:c>
      <x:c r="U253">
        <x:v>287.27999999999997</x:v>
      </x:c>
      <x:c r="V253">
        <x:v>0.04</x:v>
      </x:c>
      <x:c r="W253">
        <x:v>27032.9</x:v>
      </x:c>
    </x:row>
    <x:row r="254" spans="1:23">
      <x:c r="A254" t="s">
        <x:v>492</x:v>
      </x:c>
      <x:c r="B254" t="s">
        <x:v>698</x:v>
      </x:c>
      <x:c r="C254" t="s">
        <x:v>513</x:v>
      </x:c>
      <x:c r="D254" t="s">
        <x:v>514</x:v>
      </x:c>
      <x:c r="E254" t="s">
        <x:v>515</x:v>
      </x:c>
      <x:c r="F254" t="s">
        <x:v>481</x:v>
      </x:c>
      <x:c r="G254" t="s">
        <x:v>481</x:v>
      </x:c>
      <x:c r="H254" t="s">
        <x:v>516</x:v>
      </x:c>
      <x:c r="I254" t="s">
        <x:v>179</x:v>
      </x:c>
      <x:c r="J254">
        <x:v>160011196</x:v>
      </x:c>
      <x:c r="K254" t="s">
        <x:v>179</x:v>
      </x:c>
      <x:c r="L254" t="s">
        <x:v>141</x:v>
      </x:c>
      <x:c r="M254" t="s">
        <x:v>537</x:v>
      </x:c>
      <x:c r="N254" t="s">
        <x:v>644</x:v>
      </x:c>
      <x:c r="O254">
        <x:v>12000</x:v>
      </x:c>
      <x:c r="P254" t="s">
        <x:v>520</x:v>
      </x:c>
      <x:c r="Q254" t="s">
        <x:v>15</x:v>
      </x:c>
      <x:c r="R254" t="s">
        <x:v>522</x:v>
      </x:c>
      <x:c r="S254">
        <x:v>36000</x:v>
      </x:c>
      <x:c r="T254" t="s">
        <x:v>458</x:v>
      </x:c>
      <x:c r="U254">
        <x:v>123.12</x:v>
      </x:c>
      <x:c r="V254">
        <x:v>0.04</x:v>
      </x:c>
      <x:c r="W254">
        <x:v>11585.53</x:v>
      </x:c>
    </x:row>
    <x:row r="255" spans="1:23">
      <x:c r="A255" t="s">
        <x:v>492</x:v>
      </x:c>
      <x:c r="B255" t="s">
        <x:v>698</x:v>
      </x:c>
      <x:c r="C255" t="s">
        <x:v>513</x:v>
      </x:c>
      <x:c r="D255" t="s">
        <x:v>514</x:v>
      </x:c>
      <x:c r="E255" t="s">
        <x:v>515</x:v>
      </x:c>
      <x:c r="F255" t="s">
        <x:v>481</x:v>
      </x:c>
      <x:c r="G255" t="s">
        <x:v>481</x:v>
      </x:c>
      <x:c r="H255" t="s">
        <x:v>516</x:v>
      </x:c>
      <x:c r="I255" t="s">
        <x:v>179</x:v>
      </x:c>
      <x:c r="J255">
        <x:v>160011192</x:v>
      </x:c>
      <x:c r="K255" t="s">
        <x:v>179</x:v>
      </x:c>
      <x:c r="L255" t="s">
        <x:v>141</x:v>
      </x:c>
      <x:c r="M255" t="s">
        <x:v>575</x:v>
      </x:c>
      <x:c r="N255" t="s">
        <x:v>644</x:v>
      </x:c>
      <x:c r="O255">
        <x:v>12000</x:v>
      </x:c>
      <x:c r="P255" t="s">
        <x:v>520</x:v>
      </x:c>
      <x:c r="Q255" t="s">
        <x:v>15</x:v>
      </x:c>
      <x:c r="R255" t="s">
        <x:v>522</x:v>
      </x:c>
      <x:c r="S255">
        <x:v>180000</x:v>
      </x:c>
      <x:c r="T255" t="s">
        <x:v>458</x:v>
      </x:c>
      <x:c r="U255">
        <x:v>615.6</x:v>
      </x:c>
      <x:c r="V255">
        <x:v>0.04</x:v>
      </x:c>
      <x:c r="W255">
        <x:v>57927.64</x:v>
      </x:c>
    </x:row>
    <x:row r="256" spans="1:23">
      <x:c r="A256" t="s">
        <x:v>492</x:v>
      </x:c>
      <x:c r="B256" t="s">
        <x:v>698</x:v>
      </x:c>
      <x:c r="C256" t="s">
        <x:v>513</x:v>
      </x:c>
      <x:c r="D256" t="s">
        <x:v>514</x:v>
      </x:c>
      <x:c r="E256" t="s">
        <x:v>515</x:v>
      </x:c>
      <x:c r="F256" t="s">
        <x:v>481</x:v>
      </x:c>
      <x:c r="G256" t="s">
        <x:v>481</x:v>
      </x:c>
      <x:c r="H256" t="s">
        <x:v>516</x:v>
      </x:c>
      <x:c r="I256" t="s">
        <x:v>179</x:v>
      </x:c>
      <x:c r="J256">
        <x:v>100013344</x:v>
      </x:c>
      <x:c r="K256" t="s">
        <x:v>179</x:v>
      </x:c>
      <x:c r="L256" t="s">
        <x:v>142</x:v>
      </x:c>
      <x:c r="M256" t="s">
        <x:v>524</x:v>
      </x:c>
      <x:c r="N256" t="s">
        <x:v>599</x:v>
      </x:c>
      <x:c r="O256">
        <x:v>3000</x:v>
      </x:c>
      <x:c r="P256" t="s">
        <x:v>520</x:v>
      </x:c>
      <x:c r="Q256" t="s">
        <x:v>455</x:v>
      </x:c>
      <x:c r="R256" t="s">
        <x:v>522</x:v>
      </x:c>
      <x:c r="S256">
        <x:v>3000</x:v>
      </x:c>
      <x:c r="T256" t="s">
        <x:v>458</x:v>
      </x:c>
      <x:c r="U256">
        <x:v>54.15</x:v>
      </x:c>
      <x:c r="V256">
        <x:v>0.2</x:v>
      </x:c>
      <x:c r="W256">
        <x:v>4288.29</x:v>
      </x:c>
    </x:row>
    <x:row r="257" spans="1:23">
      <x:c r="A257" t="s">
        <x:v>492</x:v>
      </x:c>
      <x:c r="B257" t="s">
        <x:v>698</x:v>
      </x:c>
      <x:c r="C257" t="s">
        <x:v>513</x:v>
      </x:c>
      <x:c r="D257" t="s">
        <x:v>514</x:v>
      </x:c>
      <x:c r="E257" t="s">
        <x:v>515</x:v>
      </x:c>
      <x:c r="F257" t="s">
        <x:v>481</x:v>
      </x:c>
      <x:c r="G257" t="s">
        <x:v>481</x:v>
      </x:c>
      <x:c r="H257" t="s">
        <x:v>516</x:v>
      </x:c>
      <x:c r="I257" t="s">
        <x:v>179</x:v>
      </x:c>
      <x:c r="J257">
        <x:v>100013337</x:v>
      </x:c>
      <x:c r="K257" t="s">
        <x:v>179</x:v>
      </x:c>
      <x:c r="L257" t="s">
        <x:v>145</x:v>
      </x:c>
      <x:c r="M257" t="s">
        <x:v>524</x:v>
      </x:c>
      <x:c r="N257" t="s">
        <x:v>599</x:v>
      </x:c>
      <x:c r="O257">
        <x:v>5000</x:v>
      </x:c>
      <x:c r="P257" t="s">
        <x:v>520</x:v>
      </x:c>
      <x:c r="Q257" t="s">
        <x:v>19</x:v>
      </x:c>
      <x:c r="R257" t="s">
        <x:v>522</x:v>
      </x:c>
      <x:c r="S257">
        <x:v>5000</x:v>
      </x:c>
      <x:c r="T257" t="s">
        <x:v>458</x:v>
      </x:c>
      <x:c r="U257">
        <x:v>58.2</x:v>
      </x:c>
      <x:c r="V257">
        <x:v>0.13</x:v>
      </x:c>
      <x:c r="W257">
        <x:v>4856.17</x:v>
      </x:c>
    </x:row>
    <x:row r="258" spans="1:23">
      <x:c r="A258" t="s">
        <x:v>492</x:v>
      </x:c>
      <x:c r="B258" t="s">
        <x:v>698</x:v>
      </x:c>
      <x:c r="C258" t="s">
        <x:v>513</x:v>
      </x:c>
      <x:c r="D258" t="s">
        <x:v>514</x:v>
      </x:c>
      <x:c r="E258" t="s">
        <x:v>515</x:v>
      </x:c>
      <x:c r="F258" t="s">
        <x:v>481</x:v>
      </x:c>
      <x:c r="G258" t="s">
        <x:v>481</x:v>
      </x:c>
      <x:c r="H258" t="s">
        <x:v>516</x:v>
      </x:c>
      <x:c r="I258" t="s">
        <x:v>179</x:v>
      </x:c>
      <x:c r="J258">
        <x:v>160011201</x:v>
      </x:c>
      <x:c r="K258" t="s">
        <x:v>179</x:v>
      </x:c>
      <x:c r="L258" t="s">
        <x:v>141</x:v>
      </x:c>
      <x:c r="M258" t="s">
        <x:v>525</x:v>
      </x:c>
      <x:c r="N258" t="s">
        <x:v>644</x:v>
      </x:c>
      <x:c r="O258">
        <x:v>12000</x:v>
      </x:c>
      <x:c r="P258" t="s">
        <x:v>520</x:v>
      </x:c>
      <x:c r="Q258" t="s">
        <x:v>15</x:v>
      </x:c>
      <x:c r="R258" t="s">
        <x:v>522</x:v>
      </x:c>
      <x:c r="S258">
        <x:v>72000</x:v>
      </x:c>
      <x:c r="T258" t="s">
        <x:v>458</x:v>
      </x:c>
      <x:c r="U258">
        <x:v>246.24</x:v>
      </x:c>
      <x:c r="V258">
        <x:v>0.04</x:v>
      </x:c>
      <x:c r="W258">
        <x:v>23171.06</x:v>
      </x:c>
    </x:row>
    <x:row r="259" spans="1:23">
      <x:c r="A259" t="s">
        <x:v>492</x:v>
      </x:c>
      <x:c r="B259" t="s">
        <x:v>698</x:v>
      </x:c>
      <x:c r="C259" t="s">
        <x:v>513</x:v>
      </x:c>
      <x:c r="D259" t="s">
        <x:v>514</x:v>
      </x:c>
      <x:c r="E259" t="s">
        <x:v>515</x:v>
      </x:c>
      <x:c r="F259" t="s">
        <x:v>481</x:v>
      </x:c>
      <x:c r="G259" t="s">
        <x:v>481</x:v>
      </x:c>
      <x:c r="H259" t="s">
        <x:v>516</x:v>
      </x:c>
      <x:c r="I259" t="s">
        <x:v>179</x:v>
      </x:c>
      <x:c r="J259">
        <x:v>160011193</x:v>
      </x:c>
      <x:c r="K259" t="s">
        <x:v>179</x:v>
      </x:c>
      <x:c r="L259" t="s">
        <x:v>141</x:v>
      </x:c>
      <x:c r="M259" t="s">
        <x:v>560</x:v>
      </x:c>
      <x:c r="N259" t="s">
        <x:v>644</x:v>
      </x:c>
      <x:c r="O259">
        <x:v>12000</x:v>
      </x:c>
      <x:c r="P259" t="s">
        <x:v>520</x:v>
      </x:c>
      <x:c r="Q259" t="s">
        <x:v>15</x:v>
      </x:c>
      <x:c r="R259" t="s">
        <x:v>522</x:v>
      </x:c>
      <x:c r="S259">
        <x:v>24000</x:v>
      </x:c>
      <x:c r="T259" t="s">
        <x:v>458</x:v>
      </x:c>
      <x:c r="U259">
        <x:v>82.08</x:v>
      </x:c>
      <x:c r="V259">
        <x:v>0.04</x:v>
      </x:c>
      <x:c r="W259">
        <x:v>7723.69</x:v>
      </x:c>
    </x:row>
    <x:row r="260" spans="1:23">
      <x:c r="A260" t="s">
        <x:v>492</x:v>
      </x:c>
      <x:c r="B260" t="s">
        <x:v>698</x:v>
      </x:c>
      <x:c r="C260" t="s">
        <x:v>513</x:v>
      </x:c>
      <x:c r="D260" t="s">
        <x:v>514</x:v>
      </x:c>
      <x:c r="E260" t="s">
        <x:v>515</x:v>
      </x:c>
      <x:c r="F260" t="s">
        <x:v>481</x:v>
      </x:c>
      <x:c r="G260" t="s">
        <x:v>481</x:v>
      </x:c>
      <x:c r="H260" t="s">
        <x:v>516</x:v>
      </x:c>
      <x:c r="I260" t="s">
        <x:v>179</x:v>
      </x:c>
      <x:c r="J260">
        <x:v>160011192</x:v>
      </x:c>
      <x:c r="K260" t="s">
        <x:v>179</x:v>
      </x:c>
      <x:c r="L260" t="s">
        <x:v>141</x:v>
      </x:c>
      <x:c r="M260" t="s">
        <x:v>575</x:v>
      </x:c>
      <x:c r="N260" t="s">
        <x:v>644</x:v>
      </x:c>
      <x:c r="O260">
        <x:v>12000</x:v>
      </x:c>
      <x:c r="P260" t="s">
        <x:v>520</x:v>
      </x:c>
      <x:c r="Q260" t="s">
        <x:v>15</x:v>
      </x:c>
      <x:c r="R260" t="s">
        <x:v>522</x:v>
      </x:c>
      <x:c r="S260">
        <x:v>480000</x:v>
      </x:c>
      <x:c r="T260" t="s">
        <x:v>458</x:v>
      </x:c>
      <x:c r="U260">
        <x:v>1641.6</x:v>
      </x:c>
      <x:c r="V260">
        <x:v>0.04</x:v>
      </x:c>
      <x:c r="W260">
        <x:v>154473.71</x:v>
      </x:c>
    </x:row>
    <x:row r="261" spans="1:23">
      <x:c r="A261" t="s">
        <x:v>492</x:v>
      </x:c>
      <x:c r="B261" t="s">
        <x:v>698</x:v>
      </x:c>
      <x:c r="C261" t="s">
        <x:v>513</x:v>
      </x:c>
      <x:c r="D261" t="s">
        <x:v>514</x:v>
      </x:c>
      <x:c r="E261" t="s">
        <x:v>515</x:v>
      </x:c>
      <x:c r="F261" t="s">
        <x:v>481</x:v>
      </x:c>
      <x:c r="G261" t="s">
        <x:v>481</x:v>
      </x:c>
      <x:c r="H261" t="s">
        <x:v>516</x:v>
      </x:c>
      <x:c r="I261" t="s">
        <x:v>179</x:v>
      </x:c>
      <x:c r="J261">
        <x:v>160011201</x:v>
      </x:c>
      <x:c r="K261" t="s">
        <x:v>179</x:v>
      </x:c>
      <x:c r="L261" t="s">
        <x:v>141</x:v>
      </x:c>
      <x:c r="M261" t="s">
        <x:v>525</x:v>
      </x:c>
      <x:c r="N261" t="s">
        <x:v>644</x:v>
      </x:c>
      <x:c r="O261">
        <x:v>12000</x:v>
      </x:c>
      <x:c r="P261" t="s">
        <x:v>520</x:v>
      </x:c>
      <x:c r="Q261" t="s">
        <x:v>15</x:v>
      </x:c>
      <x:c r="R261" t="s">
        <x:v>522</x:v>
      </x:c>
      <x:c r="S261">
        <x:v>372000</x:v>
      </x:c>
      <x:c r="T261" t="s">
        <x:v>458</x:v>
      </x:c>
      <x:c r="U261">
        <x:v>1272.24</x:v>
      </x:c>
      <x:c r="V261">
        <x:v>0.04</x:v>
      </x:c>
      <x:c r="W261">
        <x:v>119717.12</x:v>
      </x:c>
    </x:row>
    <x:row r="262" spans="1:23">
      <x:c r="A262" t="s">
        <x:v>492</x:v>
      </x:c>
      <x:c r="B262" t="s">
        <x:v>698</x:v>
      </x:c>
      <x:c r="C262" t="s">
        <x:v>513</x:v>
      </x:c>
      <x:c r="D262" t="s">
        <x:v>514</x:v>
      </x:c>
      <x:c r="E262" t="s">
        <x:v>515</x:v>
      </x:c>
      <x:c r="F262" t="s">
        <x:v>481</x:v>
      </x:c>
      <x:c r="G262" t="s">
        <x:v>481</x:v>
      </x:c>
      <x:c r="H262" t="s">
        <x:v>516</x:v>
      </x:c>
      <x:c r="I262" t="s">
        <x:v>179</x:v>
      </x:c>
      <x:c r="J262">
        <x:v>160011193</x:v>
      </x:c>
      <x:c r="K262" t="s">
        <x:v>179</x:v>
      </x:c>
      <x:c r="L262" t="s">
        <x:v>141</x:v>
      </x:c>
      <x:c r="M262" t="s">
        <x:v>560</x:v>
      </x:c>
      <x:c r="N262" t="s">
        <x:v>644</x:v>
      </x:c>
      <x:c r="O262">
        <x:v>12000</x:v>
      </x:c>
      <x:c r="P262" t="s">
        <x:v>520</x:v>
      </x:c>
      <x:c r="Q262" t="s">
        <x:v>15</x:v>
      </x:c>
      <x:c r="R262" t="s">
        <x:v>522</x:v>
      </x:c>
      <x:c r="S262">
        <x:v>120000</x:v>
      </x:c>
      <x:c r="T262" t="s">
        <x:v>458</x:v>
      </x:c>
      <x:c r="U262">
        <x:v>410.4</x:v>
      </x:c>
      <x:c r="V262">
        <x:v>0.04</x:v>
      </x:c>
      <x:c r="W262">
        <x:v>38618.43</x:v>
      </x:c>
    </x:row>
    <x:row r="263" spans="1:23">
      <x:c r="A263" t="s">
        <x:v>492</x:v>
      </x:c>
      <x:c r="B263" t="s">
        <x:v>698</x:v>
      </x:c>
      <x:c r="C263" t="s">
        <x:v>513</x:v>
      </x:c>
      <x:c r="D263" t="s">
        <x:v>514</x:v>
      </x:c>
      <x:c r="E263" t="s">
        <x:v>515</x:v>
      </x:c>
      <x:c r="F263" t="s">
        <x:v>481</x:v>
      </x:c>
      <x:c r="G263" t="s">
        <x:v>481</x:v>
      </x:c>
      <x:c r="H263" t="s">
        <x:v>516</x:v>
      </x:c>
      <x:c r="I263" t="s">
        <x:v>179</x:v>
      </x:c>
      <x:c r="J263">
        <x:v>160013456</x:v>
      </x:c>
      <x:c r="K263" t="s">
        <x:v>179</x:v>
      </x:c>
      <x:c r="L263" t="s">
        <x:v>141</x:v>
      </x:c>
      <x:c r="M263" t="s">
        <x:v>570</x:v>
      </x:c>
      <x:c r="N263" t="s">
        <x:v>644</x:v>
      </x:c>
      <x:c r="O263">
        <x:v>12000</x:v>
      </x:c>
      <x:c r="P263" t="s">
        <x:v>520</x:v>
      </x:c>
      <x:c r="Q263" t="s">
        <x:v>15</x:v>
      </x:c>
      <x:c r="R263" t="s">
        <x:v>522</x:v>
      </x:c>
      <x:c r="S263">
        <x:v>12000</x:v>
      </x:c>
      <x:c r="T263" t="s">
        <x:v>458</x:v>
      </x:c>
      <x:c r="U263">
        <x:v>41.04</x:v>
      </x:c>
      <x:c r="V263">
        <x:v>0.04</x:v>
      </x:c>
      <x:c r="W263">
        <x:v>3861.84</x:v>
      </x:c>
    </x:row>
    <x:row r="264" spans="1:23">
      <x:c r="A264" t="s">
        <x:v>492</x:v>
      </x:c>
      <x:c r="B264" t="s">
        <x:v>698</x:v>
      </x:c>
      <x:c r="C264" t="s">
        <x:v>513</x:v>
      </x:c>
      <x:c r="D264" t="s">
        <x:v>514</x:v>
      </x:c>
      <x:c r="E264" t="s">
        <x:v>515</x:v>
      </x:c>
      <x:c r="F264" t="s">
        <x:v>481</x:v>
      </x:c>
      <x:c r="G264" t="s">
        <x:v>481</x:v>
      </x:c>
      <x:c r="H264" t="s">
        <x:v>516</x:v>
      </x:c>
      <x:c r="I264" t="s">
        <x:v>179</x:v>
      </x:c>
      <x:c r="J264">
        <x:v>160013827</x:v>
      </x:c>
      <x:c r="K264" t="s">
        <x:v>179</x:v>
      </x:c>
      <x:c r="L264" t="s">
        <x:v>141</x:v>
      </x:c>
      <x:c r="M264" t="s">
        <x:v>578</x:v>
      </x:c>
      <x:c r="N264" t="s">
        <x:v>644</x:v>
      </x:c>
      <x:c r="O264">
        <x:v>12000</x:v>
      </x:c>
      <x:c r="P264" t="s">
        <x:v>520</x:v>
      </x:c>
      <x:c r="Q264" t="s">
        <x:v>15</x:v>
      </x:c>
      <x:c r="R264" t="s">
        <x:v>522</x:v>
      </x:c>
      <x:c r="S264">
        <x:v>36000</x:v>
      </x:c>
      <x:c r="T264" t="s">
        <x:v>458</x:v>
      </x:c>
      <x:c r="U264">
        <x:v>123.12</x:v>
      </x:c>
      <x:c r="V264">
        <x:v>0.04</x:v>
      </x:c>
      <x:c r="W264">
        <x:v>11585.53</x:v>
      </x:c>
    </x:row>
    <x:row r="265" spans="1:23">
      <x:c r="A265" t="s">
        <x:v>492</x:v>
      </x:c>
      <x:c r="B265" t="s">
        <x:v>698</x:v>
      </x:c>
      <x:c r="C265" t="s">
        <x:v>513</x:v>
      </x:c>
      <x:c r="D265" t="s">
        <x:v>514</x:v>
      </x:c>
      <x:c r="E265" t="s">
        <x:v>515</x:v>
      </x:c>
      <x:c r="F265" t="s">
        <x:v>481</x:v>
      </x:c>
      <x:c r="G265" t="s">
        <x:v>481</x:v>
      </x:c>
      <x:c r="H265" t="s">
        <x:v>516</x:v>
      </x:c>
      <x:c r="I265" t="s">
        <x:v>179</x:v>
      </x:c>
      <x:c r="J265">
        <x:v>160013826</x:v>
      </x:c>
      <x:c r="K265" t="s">
        <x:v>179</x:v>
      </x:c>
      <x:c r="L265" t="s">
        <x:v>141</x:v>
      </x:c>
      <x:c r="M265" t="s">
        <x:v>545</x:v>
      </x:c>
      <x:c r="N265" t="s">
        <x:v>644</x:v>
      </x:c>
      <x:c r="O265">
        <x:v>12000</x:v>
      </x:c>
      <x:c r="P265" t="s">
        <x:v>520</x:v>
      </x:c>
      <x:c r="Q265" t="s">
        <x:v>15</x:v>
      </x:c>
      <x:c r="R265" t="s">
        <x:v>522</x:v>
      </x:c>
      <x:c r="S265">
        <x:v>24000</x:v>
      </x:c>
      <x:c r="T265" t="s">
        <x:v>458</x:v>
      </x:c>
      <x:c r="U265">
        <x:v>82.08</x:v>
      </x:c>
      <x:c r="V265">
        <x:v>0.04</x:v>
      </x:c>
      <x:c r="W265">
        <x:v>7723.69</x:v>
      </x:c>
    </x:row>
    <x:row r="266" spans="1:23">
      <x:c r="A266" t="s">
        <x:v>492</x:v>
      </x:c>
      <x:c r="B266" t="s">
        <x:v>698</x:v>
      </x:c>
      <x:c r="C266" t="s">
        <x:v>513</x:v>
      </x:c>
      <x:c r="D266" t="s">
        <x:v>514</x:v>
      </x:c>
      <x:c r="E266" t="s">
        <x:v>515</x:v>
      </x:c>
      <x:c r="F266" t="s">
        <x:v>481</x:v>
      </x:c>
      <x:c r="G266" t="s">
        <x:v>481</x:v>
      </x:c>
      <x:c r="H266" t="s">
        <x:v>516</x:v>
      </x:c>
      <x:c r="I266" t="s">
        <x:v>179</x:v>
      </x:c>
      <x:c r="J266">
        <x:v>160002980</x:v>
      </x:c>
      <x:c r="K266" t="s">
        <x:v>179</x:v>
      </x:c>
      <x:c r="L266" t="s">
        <x:v>141</x:v>
      </x:c>
      <x:c r="M266" t="s">
        <x:v>553</x:v>
      </x:c>
      <x:c r="N266" t="s">
        <x:v>644</x:v>
      </x:c>
      <x:c r="O266">
        <x:v>12000</x:v>
      </x:c>
      <x:c r="P266" t="s">
        <x:v>520</x:v>
      </x:c>
      <x:c r="Q266" t="s">
        <x:v>15</x:v>
      </x:c>
      <x:c r="R266" t="s">
        <x:v>522</x:v>
      </x:c>
      <x:c r="S266">
        <x:v>12000</x:v>
      </x:c>
      <x:c r="T266" t="s">
        <x:v>458</x:v>
      </x:c>
      <x:c r="U266">
        <x:v>41.04</x:v>
      </x:c>
      <x:c r="V266">
        <x:v>0.04</x:v>
      </x:c>
      <x:c r="W266">
        <x:v>3861.84</x:v>
      </x:c>
    </x:row>
    <x:row r="267" spans="1:23">
      <x:c r="A267" t="s">
        <x:v>492</x:v>
      </x:c>
      <x:c r="B267" t="s">
        <x:v>698</x:v>
      </x:c>
      <x:c r="C267" t="s">
        <x:v>513</x:v>
      </x:c>
      <x:c r="D267" t="s">
        <x:v>514</x:v>
      </x:c>
      <x:c r="E267" t="s">
        <x:v>515</x:v>
      </x:c>
      <x:c r="F267" t="s">
        <x:v>481</x:v>
      </x:c>
      <x:c r="G267" t="s">
        <x:v>481</x:v>
      </x:c>
      <x:c r="H267" t="s">
        <x:v>516</x:v>
      </x:c>
      <x:c r="I267" t="s">
        <x:v>179</x:v>
      </x:c>
      <x:c r="J267">
        <x:v>100025061</x:v>
      </x:c>
      <x:c r="K267" t="s">
        <x:v>179</x:v>
      </x:c>
      <x:c r="L267" t="s">
        <x:v>141</x:v>
      </x:c>
      <x:c r="M267" t="s">
        <x:v>591</x:v>
      </x:c>
      <x:c r="N267" t="s">
        <x:v>644</x:v>
      </x:c>
      <x:c r="O267">
        <x:v>12000</x:v>
      </x:c>
      <x:c r="P267" t="s">
        <x:v>520</x:v>
      </x:c>
      <x:c r="Q267" t="s">
        <x:v>15</x:v>
      </x:c>
      <x:c r="R267" t="s">
        <x:v>522</x:v>
      </x:c>
      <x:c r="S267">
        <x:v>24000</x:v>
      </x:c>
      <x:c r="T267" t="s">
        <x:v>458</x:v>
      </x:c>
      <x:c r="U267">
        <x:v>82.08</x:v>
      </x:c>
      <x:c r="V267">
        <x:v>0.04</x:v>
      </x:c>
      <x:c r="W267">
        <x:v>7723.69</x:v>
      </x:c>
    </x:row>
    <x:row r="268" spans="1:23">
      <x:c r="A268" t="s">
        <x:v>492</x:v>
      </x:c>
      <x:c r="B268" t="s">
        <x:v>698</x:v>
      </x:c>
      <x:c r="C268" t="s">
        <x:v>513</x:v>
      </x:c>
      <x:c r="D268" t="s">
        <x:v>514</x:v>
      </x:c>
      <x:c r="E268" t="s">
        <x:v>515</x:v>
      </x:c>
      <x:c r="F268" t="s">
        <x:v>481</x:v>
      </x:c>
      <x:c r="G268" t="s">
        <x:v>481</x:v>
      </x:c>
      <x:c r="H268" t="s">
        <x:v>516</x:v>
      </x:c>
      <x:c r="I268" t="s">
        <x:v>179</x:v>
      </x:c>
      <x:c r="J268">
        <x:v>160013458</x:v>
      </x:c>
      <x:c r="K268" t="s">
        <x:v>179</x:v>
      </x:c>
      <x:c r="L268" t="s">
        <x:v>141</x:v>
      </x:c>
      <x:c r="M268" t="s">
        <x:v>542</x:v>
      </x:c>
      <x:c r="N268" t="s">
        <x:v>644</x:v>
      </x:c>
      <x:c r="O268">
        <x:v>12000</x:v>
      </x:c>
      <x:c r="P268" t="s">
        <x:v>520</x:v>
      </x:c>
      <x:c r="Q268" t="s">
        <x:v>15</x:v>
      </x:c>
      <x:c r="R268" t="s">
        <x:v>522</x:v>
      </x:c>
      <x:c r="S268">
        <x:v>48000</x:v>
      </x:c>
      <x:c r="T268" t="s">
        <x:v>458</x:v>
      </x:c>
      <x:c r="U268">
        <x:v>164.16</x:v>
      </x:c>
      <x:c r="V268">
        <x:v>0.04</x:v>
      </x:c>
      <x:c r="W268">
        <x:v>15447.37</x:v>
      </x:c>
    </x:row>
    <x:row r="269" spans="1:23">
      <x:c r="A269" t="s">
        <x:v>492</x:v>
      </x:c>
      <x:c r="B269" t="s">
        <x:v>698</x:v>
      </x:c>
      <x:c r="C269" t="s">
        <x:v>513</x:v>
      </x:c>
      <x:c r="D269" t="s">
        <x:v>514</x:v>
      </x:c>
      <x:c r="E269" t="s">
        <x:v>515</x:v>
      </x:c>
      <x:c r="F269" t="s">
        <x:v>481</x:v>
      </x:c>
      <x:c r="G269" t="s">
        <x:v>481</x:v>
      </x:c>
      <x:c r="H269" t="s">
        <x:v>516</x:v>
      </x:c>
      <x:c r="I269" t="s">
        <x:v>179</x:v>
      </x:c>
      <x:c r="J269">
        <x:v>160011202</x:v>
      </x:c>
      <x:c r="K269" t="s">
        <x:v>179</x:v>
      </x:c>
      <x:c r="L269" t="s">
        <x:v>141</x:v>
      </x:c>
      <x:c r="M269" t="s">
        <x:v>526</x:v>
      </x:c>
      <x:c r="N269" t="s">
        <x:v>644</x:v>
      </x:c>
      <x:c r="O269">
        <x:v>12000</x:v>
      </x:c>
      <x:c r="P269" t="s">
        <x:v>520</x:v>
      </x:c>
      <x:c r="Q269" t="s">
        <x:v>15</x:v>
      </x:c>
      <x:c r="R269" t="s">
        <x:v>522</x:v>
      </x:c>
      <x:c r="S269">
        <x:v>84000</x:v>
      </x:c>
      <x:c r="T269" t="s">
        <x:v>458</x:v>
      </x:c>
      <x:c r="U269">
        <x:v>287.27999999999997</x:v>
      </x:c>
      <x:c r="V269">
        <x:v>0.04</x:v>
      </x:c>
      <x:c r="W269">
        <x:v>27032.9</x:v>
      </x:c>
    </x:row>
    <x:row r="270" spans="1:23">
      <x:c r="A270" t="s">
        <x:v>492</x:v>
      </x:c>
      <x:c r="B270" t="s">
        <x:v>698</x:v>
      </x:c>
      <x:c r="C270" t="s">
        <x:v>513</x:v>
      </x:c>
      <x:c r="D270" t="s">
        <x:v>514</x:v>
      </x:c>
      <x:c r="E270" t="s">
        <x:v>515</x:v>
      </x:c>
      <x:c r="F270" t="s">
        <x:v>481</x:v>
      </x:c>
      <x:c r="G270" t="s">
        <x:v>481</x:v>
      </x:c>
      <x:c r="H270" t="s">
        <x:v>516</x:v>
      </x:c>
      <x:c r="I270" t="s">
        <x:v>179</x:v>
      </x:c>
      <x:c r="J270">
        <x:v>160013456</x:v>
      </x:c>
      <x:c r="K270" t="s">
        <x:v>179</x:v>
      </x:c>
      <x:c r="L270" t="s">
        <x:v>141</x:v>
      </x:c>
      <x:c r="M270" t="s">
        <x:v>570</x:v>
      </x:c>
      <x:c r="N270" t="s">
        <x:v>644</x:v>
      </x:c>
      <x:c r="O270">
        <x:v>12000</x:v>
      </x:c>
      <x:c r="P270" t="s">
        <x:v>520</x:v>
      </x:c>
      <x:c r="Q270" t="s">
        <x:v>15</x:v>
      </x:c>
      <x:c r="R270" t="s">
        <x:v>522</x:v>
      </x:c>
      <x:c r="S270">
        <x:v>36000</x:v>
      </x:c>
      <x:c r="T270" t="s">
        <x:v>458</x:v>
      </x:c>
      <x:c r="U270">
        <x:v>123.12</x:v>
      </x:c>
      <x:c r="V270">
        <x:v>0.04</x:v>
      </x:c>
      <x:c r="W270">
        <x:v>11585.53</x:v>
      </x:c>
    </x:row>
    <x:row r="271" spans="1:23">
      <x:c r="A271" t="s">
        <x:v>492</x:v>
      </x:c>
      <x:c r="B271" t="s">
        <x:v>698</x:v>
      </x:c>
      <x:c r="C271" t="s">
        <x:v>513</x:v>
      </x:c>
      <x:c r="D271" t="s">
        <x:v>514</x:v>
      </x:c>
      <x:c r="E271" t="s">
        <x:v>515</x:v>
      </x:c>
      <x:c r="F271" t="s">
        <x:v>481</x:v>
      </x:c>
      <x:c r="G271" t="s">
        <x:v>481</x:v>
      </x:c>
      <x:c r="H271" t="s">
        <x:v>516</x:v>
      </x:c>
      <x:c r="I271" t="s">
        <x:v>179</x:v>
      </x:c>
      <x:c r="J271">
        <x:v>160013455</x:v>
      </x:c>
      <x:c r="K271" t="s">
        <x:v>179</x:v>
      </x:c>
      <x:c r="L271" t="s">
        <x:v>141</x:v>
      </x:c>
      <x:c r="M271" t="s">
        <x:v>558</x:v>
      </x:c>
      <x:c r="N271" t="s">
        <x:v>644</x:v>
      </x:c>
      <x:c r="O271">
        <x:v>12000</x:v>
      </x:c>
      <x:c r="P271" t="s">
        <x:v>520</x:v>
      </x:c>
      <x:c r="Q271" t="s">
        <x:v>15</x:v>
      </x:c>
      <x:c r="R271" t="s">
        <x:v>522</x:v>
      </x:c>
      <x:c r="S271">
        <x:v>24000</x:v>
      </x:c>
      <x:c r="T271" t="s">
        <x:v>458</x:v>
      </x:c>
      <x:c r="U271">
        <x:v>82.08</x:v>
      </x:c>
      <x:c r="V271">
        <x:v>0.04</x:v>
      </x:c>
      <x:c r="W271">
        <x:v>7723.69</x:v>
      </x:c>
    </x:row>
    <x:row r="272" spans="1:23">
      <x:c r="A272" t="s">
        <x:v>492</x:v>
      </x:c>
      <x:c r="B272" t="s">
        <x:v>698</x:v>
      </x:c>
      <x:c r="C272" t="s">
        <x:v>513</x:v>
      </x:c>
      <x:c r="D272" t="s">
        <x:v>514</x:v>
      </x:c>
      <x:c r="E272" t="s">
        <x:v>515</x:v>
      </x:c>
      <x:c r="F272" t="s">
        <x:v>481</x:v>
      </x:c>
      <x:c r="G272" t="s">
        <x:v>481</x:v>
      </x:c>
      <x:c r="H272" t="s">
        <x:v>516</x:v>
      </x:c>
      <x:c r="I272" t="s">
        <x:v>179</x:v>
      </x:c>
      <x:c r="J272">
        <x:v>100013828</x:v>
      </x:c>
      <x:c r="K272" t="s">
        <x:v>179</x:v>
      </x:c>
      <x:c r="L272" t="s">
        <x:v>141</x:v>
      </x:c>
      <x:c r="M272" t="s">
        <x:v>573</x:v>
      </x:c>
      <x:c r="N272" t="s">
        <x:v>644</x:v>
      </x:c>
      <x:c r="O272">
        <x:v>12000</x:v>
      </x:c>
      <x:c r="P272" t="s">
        <x:v>520</x:v>
      </x:c>
      <x:c r="Q272" t="s">
        <x:v>15</x:v>
      </x:c>
      <x:c r="R272" t="s">
        <x:v>522</x:v>
      </x:c>
      <x:c r="S272">
        <x:v>36000</x:v>
      </x:c>
      <x:c r="T272" t="s">
        <x:v>458</x:v>
      </x:c>
      <x:c r="U272">
        <x:v>123.12</x:v>
      </x:c>
      <x:c r="V272">
        <x:v>0.04</x:v>
      </x:c>
      <x:c r="W272">
        <x:v>11585.53</x:v>
      </x:c>
    </x:row>
    <x:row r="273" spans="1:23">
      <x:c r="A273" t="s">
        <x:v>492</x:v>
      </x:c>
      <x:c r="B273" t="s">
        <x:v>698</x:v>
      </x:c>
      <x:c r="C273" t="s">
        <x:v>513</x:v>
      </x:c>
      <x:c r="D273" t="s">
        <x:v>514</x:v>
      </x:c>
      <x:c r="E273" t="s">
        <x:v>515</x:v>
      </x:c>
      <x:c r="F273" t="s">
        <x:v>481</x:v>
      </x:c>
      <x:c r="G273" t="s">
        <x:v>481</x:v>
      </x:c>
      <x:c r="H273" t="s">
        <x:v>516</x:v>
      </x:c>
      <x:c r="I273" t="s">
        <x:v>179</x:v>
      </x:c>
      <x:c r="J273">
        <x:v>160011194</x:v>
      </x:c>
      <x:c r="K273" t="s">
        <x:v>179</x:v>
      </x:c>
      <x:c r="L273" t="s">
        <x:v>141</x:v>
      </x:c>
      <x:c r="M273" t="s">
        <x:v>533</x:v>
      </x:c>
      <x:c r="N273" t="s">
        <x:v>644</x:v>
      </x:c>
      <x:c r="O273">
        <x:v>12000</x:v>
      </x:c>
      <x:c r="P273" t="s">
        <x:v>520</x:v>
      </x:c>
      <x:c r="Q273" t="s">
        <x:v>15</x:v>
      </x:c>
      <x:c r="R273" t="s">
        <x:v>522</x:v>
      </x:c>
      <x:c r="S273">
        <x:v>60000</x:v>
      </x:c>
      <x:c r="T273" t="s">
        <x:v>458</x:v>
      </x:c>
      <x:c r="U273">
        <x:v>205.2</x:v>
      </x:c>
      <x:c r="V273">
        <x:v>0.04</x:v>
      </x:c>
      <x:c r="W273">
        <x:v>19309.21</x:v>
      </x:c>
    </x:row>
    <x:row r="274" spans="1:23">
      <x:c r="A274" t="s">
        <x:v>492</x:v>
      </x:c>
      <x:c r="B274" t="s">
        <x:v>698</x:v>
      </x:c>
      <x:c r="C274" t="s">
        <x:v>513</x:v>
      </x:c>
      <x:c r="D274" t="s">
        <x:v>514</x:v>
      </x:c>
      <x:c r="E274" t="s">
        <x:v>515</x:v>
      </x:c>
      <x:c r="F274" t="s">
        <x:v>481</x:v>
      </x:c>
      <x:c r="G274" t="s">
        <x:v>481</x:v>
      </x:c>
      <x:c r="H274" t="s">
        <x:v>516</x:v>
      </x:c>
      <x:c r="I274" t="s">
        <x:v>179</x:v>
      </x:c>
      <x:c r="J274">
        <x:v>160011193</x:v>
      </x:c>
      <x:c r="K274" t="s">
        <x:v>179</x:v>
      </x:c>
      <x:c r="L274" t="s">
        <x:v>141</x:v>
      </x:c>
      <x:c r="M274" t="s">
        <x:v>560</x:v>
      </x:c>
      <x:c r="N274" t="s">
        <x:v>644</x:v>
      </x:c>
      <x:c r="O274">
        <x:v>12000</x:v>
      </x:c>
      <x:c r="P274" t="s">
        <x:v>520</x:v>
      </x:c>
      <x:c r="Q274" t="s">
        <x:v>15</x:v>
      </x:c>
      <x:c r="R274" t="s">
        <x:v>522</x:v>
      </x:c>
      <x:c r="S274">
        <x:v>24000</x:v>
      </x:c>
      <x:c r="T274" t="s">
        <x:v>458</x:v>
      </x:c>
      <x:c r="U274">
        <x:v>82.08</x:v>
      </x:c>
      <x:c r="V274">
        <x:v>0.04</x:v>
      </x:c>
      <x:c r="W274">
        <x:v>7723.69</x:v>
      </x:c>
    </x:row>
    <x:row r="275" spans="1:23">
      <x:c r="A275" t="s">
        <x:v>492</x:v>
      </x:c>
      <x:c r="B275" t="s">
        <x:v>698</x:v>
      </x:c>
      <x:c r="C275" t="s">
        <x:v>513</x:v>
      </x:c>
      <x:c r="D275" t="s">
        <x:v>514</x:v>
      </x:c>
      <x:c r="E275" t="s">
        <x:v>515</x:v>
      </x:c>
      <x:c r="F275" t="s">
        <x:v>481</x:v>
      </x:c>
      <x:c r="G275" t="s">
        <x:v>481</x:v>
      </x:c>
      <x:c r="H275" t="s">
        <x:v>516</x:v>
      </x:c>
      <x:c r="I275" t="s">
        <x:v>179</x:v>
      </x:c>
      <x:c r="J275">
        <x:v>160013455</x:v>
      </x:c>
      <x:c r="K275" t="s">
        <x:v>179</x:v>
      </x:c>
      <x:c r="L275" t="s">
        <x:v>141</x:v>
      </x:c>
      <x:c r="M275" t="s">
        <x:v>558</x:v>
      </x:c>
      <x:c r="N275" t="s">
        <x:v>644</x:v>
      </x:c>
      <x:c r="O275">
        <x:v>12000</x:v>
      </x:c>
      <x:c r="P275" t="s">
        <x:v>520</x:v>
      </x:c>
      <x:c r="Q275" t="s">
        <x:v>15</x:v>
      </x:c>
      <x:c r="R275" t="s">
        <x:v>522</x:v>
      </x:c>
      <x:c r="S275">
        <x:v>12000</x:v>
      </x:c>
      <x:c r="T275" t="s">
        <x:v>458</x:v>
      </x:c>
      <x:c r="U275">
        <x:v>41.04</x:v>
      </x:c>
      <x:c r="V275">
        <x:v>0.04</x:v>
      </x:c>
      <x:c r="W275">
        <x:v>3861.84</x:v>
      </x:c>
    </x:row>
    <x:row r="276" spans="1:23">
      <x:c r="A276" t="s">
        <x:v>492</x:v>
      </x:c>
      <x:c r="B276" t="s">
        <x:v>698</x:v>
      </x:c>
      <x:c r="C276" t="s">
        <x:v>513</x:v>
      </x:c>
      <x:c r="D276" t="s">
        <x:v>514</x:v>
      </x:c>
      <x:c r="E276" t="s">
        <x:v>515</x:v>
      </x:c>
      <x:c r="F276" t="s">
        <x:v>481</x:v>
      </x:c>
      <x:c r="G276" t="s">
        <x:v>481</x:v>
      </x:c>
      <x:c r="H276" t="s">
        <x:v>516</x:v>
      </x:c>
      <x:c r="I276" t="s">
        <x:v>179</x:v>
      </x:c>
      <x:c r="J276">
        <x:v>160011202</x:v>
      </x:c>
      <x:c r="K276" t="s">
        <x:v>179</x:v>
      </x:c>
      <x:c r="L276" t="s">
        <x:v>141</x:v>
      </x:c>
      <x:c r="M276" t="s">
        <x:v>526</x:v>
      </x:c>
      <x:c r="N276" t="s">
        <x:v>644</x:v>
      </x:c>
      <x:c r="O276">
        <x:v>12000</x:v>
      </x:c>
      <x:c r="P276" t="s">
        <x:v>520</x:v>
      </x:c>
      <x:c r="Q276" t="s">
        <x:v>15</x:v>
      </x:c>
      <x:c r="R276" t="s">
        <x:v>522</x:v>
      </x:c>
      <x:c r="S276">
        <x:v>12000</x:v>
      </x:c>
      <x:c r="T276" t="s">
        <x:v>458</x:v>
      </x:c>
      <x:c r="U276">
        <x:v>41.04</x:v>
      </x:c>
      <x:c r="V276">
        <x:v>0.04</x:v>
      </x:c>
      <x:c r="W276">
        <x:v>3861.84</x:v>
      </x:c>
    </x:row>
    <x:row r="277" spans="1:23">
      <x:c r="A277" t="s">
        <x:v>492</x:v>
      </x:c>
      <x:c r="B277" t="s">
        <x:v>698</x:v>
      </x:c>
      <x:c r="C277" t="s">
        <x:v>513</x:v>
      </x:c>
      <x:c r="D277" t="s">
        <x:v>514</x:v>
      </x:c>
      <x:c r="E277" t="s">
        <x:v>515</x:v>
      </x:c>
      <x:c r="F277" t="s">
        <x:v>481</x:v>
      </x:c>
      <x:c r="G277" t="s">
        <x:v>481</x:v>
      </x:c>
      <x:c r="H277" t="s">
        <x:v>516</x:v>
      </x:c>
      <x:c r="I277" t="s">
        <x:v>179</x:v>
      </x:c>
      <x:c r="J277">
        <x:v>160011194</x:v>
      </x:c>
      <x:c r="K277" t="s">
        <x:v>179</x:v>
      </x:c>
      <x:c r="L277" t="s">
        <x:v>141</x:v>
      </x:c>
      <x:c r="M277" t="s">
        <x:v>533</x:v>
      </x:c>
      <x:c r="N277" t="s">
        <x:v>644</x:v>
      </x:c>
      <x:c r="O277">
        <x:v>12000</x:v>
      </x:c>
      <x:c r="P277" t="s">
        <x:v>520</x:v>
      </x:c>
      <x:c r="Q277" t="s">
        <x:v>15</x:v>
      </x:c>
      <x:c r="R277" t="s">
        <x:v>522</x:v>
      </x:c>
      <x:c r="S277">
        <x:v>132000</x:v>
      </x:c>
      <x:c r="T277" t="s">
        <x:v>458</x:v>
      </x:c>
      <x:c r="U277">
        <x:v>451.44</x:v>
      </x:c>
      <x:c r="V277">
        <x:v>0.04</x:v>
      </x:c>
      <x:c r="W277">
        <x:v>42480.27</x:v>
      </x:c>
    </x:row>
    <x:row r="278" spans="1:23">
      <x:c r="A278" t="s">
        <x:v>492</x:v>
      </x:c>
      <x:c r="B278" t="s">
        <x:v>698</x:v>
      </x:c>
      <x:c r="C278" t="s">
        <x:v>513</x:v>
      </x:c>
      <x:c r="D278" t="s">
        <x:v>514</x:v>
      </x:c>
      <x:c r="E278" t="s">
        <x:v>515</x:v>
      </x:c>
      <x:c r="F278" t="s">
        <x:v>481</x:v>
      </x:c>
      <x:c r="G278" t="s">
        <x:v>481</x:v>
      </x:c>
      <x:c r="H278" t="s">
        <x:v>516</x:v>
      </x:c>
      <x:c r="I278" t="s">
        <x:v>179</x:v>
      </x:c>
      <x:c r="J278">
        <x:v>160011193</x:v>
      </x:c>
      <x:c r="K278" t="s">
        <x:v>179</x:v>
      </x:c>
      <x:c r="L278" t="s">
        <x:v>141</x:v>
      </x:c>
      <x:c r="M278" t="s">
        <x:v>560</x:v>
      </x:c>
      <x:c r="N278" t="s">
        <x:v>644</x:v>
      </x:c>
      <x:c r="O278">
        <x:v>12000</x:v>
      </x:c>
      <x:c r="P278" t="s">
        <x:v>520</x:v>
      </x:c>
      <x:c r="Q278" t="s">
        <x:v>15</x:v>
      </x:c>
      <x:c r="R278" t="s">
        <x:v>522</x:v>
      </x:c>
      <x:c r="S278">
        <x:v>144000</x:v>
      </x:c>
      <x:c r="T278" t="s">
        <x:v>458</x:v>
      </x:c>
      <x:c r="U278">
        <x:v>492.48</x:v>
      </x:c>
      <x:c r="V278">
        <x:v>0.04</x:v>
      </x:c>
      <x:c r="W278">
        <x:v>46342.11</x:v>
      </x:c>
    </x:row>
    <x:row r="279" spans="1:23">
      <x:c r="A279" t="s">
        <x:v>492</x:v>
      </x:c>
      <x:c r="B279" t="s">
        <x:v>698</x:v>
      </x:c>
      <x:c r="C279" t="s">
        <x:v>513</x:v>
      </x:c>
      <x:c r="D279" t="s">
        <x:v>514</x:v>
      </x:c>
      <x:c r="E279" t="s">
        <x:v>515</x:v>
      </x:c>
      <x:c r="F279" t="s">
        <x:v>481</x:v>
      </x:c>
      <x:c r="G279" t="s">
        <x:v>481</x:v>
      </x:c>
      <x:c r="H279" t="s">
        <x:v>516</x:v>
      </x:c>
      <x:c r="I279" t="s">
        <x:v>179</x:v>
      </x:c>
      <x:c r="J279">
        <x:v>160011202</x:v>
      </x:c>
      <x:c r="K279" t="s">
        <x:v>179</x:v>
      </x:c>
      <x:c r="L279" t="s">
        <x:v>141</x:v>
      </x:c>
      <x:c r="M279" t="s">
        <x:v>526</x:v>
      </x:c>
      <x:c r="N279" t="s">
        <x:v>644</x:v>
      </x:c>
      <x:c r="O279">
        <x:v>12000</x:v>
      </x:c>
      <x:c r="P279" t="s">
        <x:v>520</x:v>
      </x:c>
      <x:c r="Q279" t="s">
        <x:v>15</x:v>
      </x:c>
      <x:c r="R279" t="s">
        <x:v>522</x:v>
      </x:c>
      <x:c r="S279">
        <x:v>120000</x:v>
      </x:c>
      <x:c r="T279" t="s">
        <x:v>458</x:v>
      </x:c>
      <x:c r="U279">
        <x:v>410.4</x:v>
      </x:c>
      <x:c r="V279">
        <x:v>0.04</x:v>
      </x:c>
      <x:c r="W279">
        <x:v>38618.43</x:v>
      </x:c>
    </x:row>
    <x:row r="280" spans="1:23">
      <x:c r="A280" t="s">
        <x:v>492</x:v>
      </x:c>
      <x:c r="B280" t="s">
        <x:v>698</x:v>
      </x:c>
      <x:c r="C280" t="s">
        <x:v>513</x:v>
      </x:c>
      <x:c r="D280" t="s">
        <x:v>514</x:v>
      </x:c>
      <x:c r="E280" t="s">
        <x:v>515</x:v>
      </x:c>
      <x:c r="F280" t="s">
        <x:v>481</x:v>
      </x:c>
      <x:c r="G280" t="s">
        <x:v>481</x:v>
      </x:c>
      <x:c r="H280" t="s">
        <x:v>516</x:v>
      </x:c>
      <x:c r="I280" t="s">
        <x:v>179</x:v>
      </x:c>
      <x:c r="J280">
        <x:v>160011200</x:v>
      </x:c>
      <x:c r="K280" t="s">
        <x:v>179</x:v>
      </x:c>
      <x:c r="L280" t="s">
        <x:v>141</x:v>
      </x:c>
      <x:c r="M280" t="s">
        <x:v>524</x:v>
      </x:c>
      <x:c r="N280" t="s">
        <x:v>644</x:v>
      </x:c>
      <x:c r="O280">
        <x:v>12000</x:v>
      </x:c>
      <x:c r="P280" t="s">
        <x:v>520</x:v>
      </x:c>
      <x:c r="Q280" t="s">
        <x:v>15</x:v>
      </x:c>
      <x:c r="R280" t="s">
        <x:v>522</x:v>
      </x:c>
      <x:c r="S280">
        <x:v>144000</x:v>
      </x:c>
      <x:c r="T280" t="s">
        <x:v>458</x:v>
      </x:c>
      <x:c r="U280">
        <x:v>492.48</x:v>
      </x:c>
      <x:c r="V280">
        <x:v>0.04</x:v>
      </x:c>
      <x:c r="W280">
        <x:v>46342.11</x:v>
      </x:c>
    </x:row>
    <x:row r="281" spans="1:23">
      <x:c r="A281" t="s">
        <x:v>492</x:v>
      </x:c>
      <x:c r="B281" t="s">
        <x:v>698</x:v>
      </x:c>
      <x:c r="C281" t="s">
        <x:v>513</x:v>
      </x:c>
      <x:c r="D281" t="s">
        <x:v>514</x:v>
      </x:c>
      <x:c r="E281" t="s">
        <x:v>515</x:v>
      </x:c>
      <x:c r="F281" t="s">
        <x:v>481</x:v>
      </x:c>
      <x:c r="G281" t="s">
        <x:v>481</x:v>
      </x:c>
      <x:c r="H281" t="s">
        <x:v>516</x:v>
      </x:c>
      <x:c r="I281" t="s">
        <x:v>179</x:v>
      </x:c>
      <x:c r="J281">
        <x:v>160011193</x:v>
      </x:c>
      <x:c r="K281" t="s">
        <x:v>179</x:v>
      </x:c>
      <x:c r="L281" t="s">
        <x:v>141</x:v>
      </x:c>
      <x:c r="M281" t="s">
        <x:v>560</x:v>
      </x:c>
      <x:c r="N281" t="s">
        <x:v>644</x:v>
      </x:c>
      <x:c r="O281">
        <x:v>12000</x:v>
      </x:c>
      <x:c r="P281" t="s">
        <x:v>520</x:v>
      </x:c>
      <x:c r="Q281" t="s">
        <x:v>15</x:v>
      </x:c>
      <x:c r="R281" t="s">
        <x:v>522</x:v>
      </x:c>
      <x:c r="S281">
        <x:v>144000</x:v>
      </x:c>
      <x:c r="T281" t="s">
        <x:v>458</x:v>
      </x:c>
      <x:c r="U281">
        <x:v>492.48</x:v>
      </x:c>
      <x:c r="V281">
        <x:v>0.04</x:v>
      </x:c>
      <x:c r="W281">
        <x:v>46342.11</x:v>
      </x:c>
    </x:row>
    <x:row r="282" spans="1:23">
      <x:c r="A282" t="s">
        <x:v>492</x:v>
      </x:c>
      <x:c r="B282" t="s">
        <x:v>698</x:v>
      </x:c>
      <x:c r="C282" t="s">
        <x:v>513</x:v>
      </x:c>
      <x:c r="D282" t="s">
        <x:v>514</x:v>
      </x:c>
      <x:c r="E282" t="s">
        <x:v>515</x:v>
      </x:c>
      <x:c r="F282" t="s">
        <x:v>481</x:v>
      </x:c>
      <x:c r="G282" t="s">
        <x:v>481</x:v>
      </x:c>
      <x:c r="H282" t="s">
        <x:v>516</x:v>
      </x:c>
      <x:c r="I282" t="s">
        <x:v>179</x:v>
      </x:c>
      <x:c r="J282">
        <x:v>100011203</x:v>
      </x:c>
      <x:c r="K282" t="s">
        <x:v>179</x:v>
      </x:c>
      <x:c r="L282" t="s">
        <x:v>146</x:v>
      </x:c>
      <x:c r="M282" t="s">
        <x:v>518</x:v>
      </x:c>
      <x:c r="N282" t="s">
        <x:v>599</x:v>
      </x:c>
      <x:c r="O282">
        <x:v>2500</x:v>
      </x:c>
      <x:c r="P282" t="s">
        <x:v>520</x:v>
      </x:c>
      <x:c r="Q282" t="s">
        <x:v>456</x:v>
      </x:c>
      <x:c r="R282" t="s">
        <x:v>522</x:v>
      </x:c>
      <x:c r="S282">
        <x:v>15000</x:v>
      </x:c>
      <x:c r="T282" t="s">
        <x:v>458</x:v>
      </x:c>
      <x:c r="U282">
        <x:v>358.8</x:v>
      </x:c>
      <x:c r="V282">
        <x:v>0.26</x:v>
      </x:c>
      <x:c r="W282">
        <x:v>28260.29</x:v>
      </x:c>
    </x:row>
    <x:row r="283" spans="1:23">
      <x:c r="A283" t="s">
        <x:v>492</x:v>
      </x:c>
      <x:c r="B283" t="s">
        <x:v>698</x:v>
      </x:c>
      <x:c r="C283" t="s">
        <x:v>513</x:v>
      </x:c>
      <x:c r="D283" t="s">
        <x:v>514</x:v>
      </x:c>
      <x:c r="E283" t="s">
        <x:v>515</x:v>
      </x:c>
      <x:c r="F283" t="s">
        <x:v>481</x:v>
      </x:c>
      <x:c r="G283" t="s">
        <x:v>481</x:v>
      </x:c>
      <x:c r="H283" t="s">
        <x:v>516</x:v>
      </x:c>
      <x:c r="I283" t="s">
        <x:v>179</x:v>
      </x:c>
      <x:c r="J283">
        <x:v>160011200</x:v>
      </x:c>
      <x:c r="K283" t="s">
        <x:v>179</x:v>
      </x:c>
      <x:c r="L283" t="s">
        <x:v>141</x:v>
      </x:c>
      <x:c r="M283" t="s">
        <x:v>524</x:v>
      </x:c>
      <x:c r="N283" t="s">
        <x:v>644</x:v>
      </x:c>
      <x:c r="O283">
        <x:v>12000</x:v>
      </x:c>
      <x:c r="P283" t="s">
        <x:v>520</x:v>
      </x:c>
      <x:c r="Q283" t="s">
        <x:v>15</x:v>
      </x:c>
      <x:c r="R283" t="s">
        <x:v>522</x:v>
      </x:c>
      <x:c r="S283">
        <x:v>216000</x:v>
      </x:c>
      <x:c r="T283" t="s">
        <x:v>458</x:v>
      </x:c>
      <x:c r="U283">
        <x:v>738.72</x:v>
      </x:c>
      <x:c r="V283">
        <x:v>0.04</x:v>
      </x:c>
      <x:c r="W283">
        <x:v>69513.17</x:v>
      </x:c>
    </x:row>
    <x:row r="284" spans="1:23">
      <x:c r="A284" t="s">
        <x:v>492</x:v>
      </x:c>
      <x:c r="B284" t="s">
        <x:v>698</x:v>
      </x:c>
      <x:c r="C284" t="s">
        <x:v>513</x:v>
      </x:c>
      <x:c r="D284" t="s">
        <x:v>514</x:v>
      </x:c>
      <x:c r="E284" t="s">
        <x:v>515</x:v>
      </x:c>
      <x:c r="F284" t="s">
        <x:v>481</x:v>
      </x:c>
      <x:c r="G284" t="s">
        <x:v>481</x:v>
      </x:c>
      <x:c r="H284" t="s">
        <x:v>516</x:v>
      </x:c>
      <x:c r="I284" t="s">
        <x:v>179</x:v>
      </x:c>
      <x:c r="J284">
        <x:v>100011203</x:v>
      </x:c>
      <x:c r="K284" t="s">
        <x:v>179</x:v>
      </x:c>
      <x:c r="L284" t="s">
        <x:v>146</x:v>
      </x:c>
      <x:c r="M284" t="s">
        <x:v>518</x:v>
      </x:c>
      <x:c r="N284" t="s">
        <x:v>599</x:v>
      </x:c>
      <x:c r="O284">
        <x:v>2500</x:v>
      </x:c>
      <x:c r="P284" t="s">
        <x:v>520</x:v>
      </x:c>
      <x:c r="Q284" t="s">
        <x:v>456</x:v>
      </x:c>
      <x:c r="R284" t="s">
        <x:v>522</x:v>
      </x:c>
      <x:c r="S284">
        <x:v>15000</x:v>
      </x:c>
      <x:c r="T284" t="s">
        <x:v>458</x:v>
      </x:c>
      <x:c r="U284">
        <x:v>358.8</x:v>
      </x:c>
      <x:c r="V284">
        <x:v>0.26</x:v>
      </x:c>
      <x:c r="W284">
        <x:v>28260.29</x:v>
      </x:c>
    </x:row>
    <x:row r="285" spans="1:23">
      <x:c r="A285" t="s">
        <x:v>492</x:v>
      </x:c>
      <x:c r="B285" t="s">
        <x:v>698</x:v>
      </x:c>
      <x:c r="C285" t="s">
        <x:v>513</x:v>
      </x:c>
      <x:c r="D285" t="s">
        <x:v>514</x:v>
      </x:c>
      <x:c r="E285" t="s">
        <x:v>515</x:v>
      </x:c>
      <x:c r="F285" t="s">
        <x:v>481</x:v>
      </x:c>
      <x:c r="G285" t="s">
        <x:v>481</x:v>
      </x:c>
      <x:c r="H285" t="s">
        <x:v>516</x:v>
      </x:c>
      <x:c r="I285" t="s">
        <x:v>179</x:v>
      </x:c>
      <x:c r="J285">
        <x:v>160011198</x:v>
      </x:c>
      <x:c r="K285" t="s">
        <x:v>179</x:v>
      </x:c>
      <x:c r="L285" t="s">
        <x:v>141</x:v>
      </x:c>
      <x:c r="M285" t="s">
        <x:v>550</x:v>
      </x:c>
      <x:c r="N285" t="s">
        <x:v>644</x:v>
      </x:c>
      <x:c r="O285">
        <x:v>12000</x:v>
      </x:c>
      <x:c r="P285" t="s">
        <x:v>520</x:v>
      </x:c>
      <x:c r="Q285" t="s">
        <x:v>15</x:v>
      </x:c>
      <x:c r="R285" t="s">
        <x:v>522</x:v>
      </x:c>
      <x:c r="S285">
        <x:v>12000</x:v>
      </x:c>
      <x:c r="T285" t="s">
        <x:v>458</x:v>
      </x:c>
      <x:c r="U285">
        <x:v>41.04</x:v>
      </x:c>
      <x:c r="V285">
        <x:v>0.04</x:v>
      </x:c>
      <x:c r="W285">
        <x:v>3861.84</x:v>
      </x:c>
    </x:row>
    <x:row r="286" spans="1:23">
      <x:c r="A286" t="s">
        <x:v>492</x:v>
      </x:c>
      <x:c r="B286" t="s">
        <x:v>698</x:v>
      </x:c>
      <x:c r="C286" t="s">
        <x:v>513</x:v>
      </x:c>
      <x:c r="D286" t="s">
        <x:v>514</x:v>
      </x:c>
      <x:c r="E286" t="s">
        <x:v>515</x:v>
      </x:c>
      <x:c r="F286" t="s">
        <x:v>481</x:v>
      </x:c>
      <x:c r="G286" t="s">
        <x:v>481</x:v>
      </x:c>
      <x:c r="H286" t="s">
        <x:v>516</x:v>
      </x:c>
      <x:c r="I286" t="s">
        <x:v>179</x:v>
      </x:c>
      <x:c r="J286">
        <x:v>100011874</x:v>
      </x:c>
      <x:c r="K286" t="s">
        <x:v>179</x:v>
      </x:c>
      <x:c r="L286" t="s">
        <x:v>146</x:v>
      </x:c>
      <x:c r="M286" t="s">
        <x:v>525</x:v>
      </x:c>
      <x:c r="N286" t="s">
        <x:v>644</x:v>
      </x:c>
      <x:c r="O286">
        <x:v>2500</x:v>
      </x:c>
      <x:c r="P286" t="s">
        <x:v>520</x:v>
      </x:c>
      <x:c r="Q286" t="s">
        <x:v>456</x:v>
      </x:c>
      <x:c r="R286" t="s">
        <x:v>522</x:v>
      </x:c>
      <x:c r="S286">
        <x:v>100000</x:v>
      </x:c>
      <x:c r="T286" t="s">
        <x:v>458</x:v>
      </x:c>
      <x:c r="U286">
        <x:v>2392</x:v>
      </x:c>
      <x:c r="V286">
        <x:v>0.26</x:v>
      </x:c>
      <x:c r="W286">
        <x:v>188401.93</x:v>
      </x:c>
    </x:row>
    <x:row r="287" spans="1:23">
      <x:c r="A287" t="s">
        <x:v>492</x:v>
      </x:c>
      <x:c r="B287" t="s">
        <x:v>698</x:v>
      </x:c>
      <x:c r="C287" t="s">
        <x:v>513</x:v>
      </x:c>
      <x:c r="D287" t="s">
        <x:v>514</x:v>
      </x:c>
      <x:c r="E287" t="s">
        <x:v>515</x:v>
      </x:c>
      <x:c r="F287" t="s">
        <x:v>481</x:v>
      </x:c>
      <x:c r="G287" t="s">
        <x:v>481</x:v>
      </x:c>
      <x:c r="H287" t="s">
        <x:v>516</x:v>
      </x:c>
      <x:c r="I287" t="s">
        <x:v>179</x:v>
      </x:c>
      <x:c r="J287">
        <x:v>100011203</x:v>
      </x:c>
      <x:c r="K287" t="s">
        <x:v>179</x:v>
      </x:c>
      <x:c r="L287" t="s">
        <x:v>146</x:v>
      </x:c>
      <x:c r="M287" t="s">
        <x:v>518</x:v>
      </x:c>
      <x:c r="N287" t="s">
        <x:v>599</x:v>
      </x:c>
      <x:c r="O287">
        <x:v>2500</x:v>
      </x:c>
      <x:c r="P287" t="s">
        <x:v>520</x:v>
      </x:c>
      <x:c r="Q287" t="s">
        <x:v>456</x:v>
      </x:c>
      <x:c r="R287" t="s">
        <x:v>522</x:v>
      </x:c>
      <x:c r="S287">
        <x:v>75000</x:v>
      </x:c>
      <x:c r="T287" t="s">
        <x:v>458</x:v>
      </x:c>
      <x:c r="U287">
        <x:v>1794</x:v>
      </x:c>
      <x:c r="V287">
        <x:v>0.26</x:v>
      </x:c>
      <x:c r="W287">
        <x:v>141301.45000000001</x:v>
      </x:c>
    </x:row>
    <x:row r="288" spans="1:23">
      <x:c r="A288" t="s">
        <x:v>492</x:v>
      </x:c>
      <x:c r="B288" t="s">
        <x:v>698</x:v>
      </x:c>
      <x:c r="C288" t="s">
        <x:v>513</x:v>
      </x:c>
      <x:c r="D288" t="s">
        <x:v>514</x:v>
      </x:c>
      <x:c r="E288" t="s">
        <x:v>515</x:v>
      </x:c>
      <x:c r="F288" t="s">
        <x:v>481</x:v>
      </x:c>
      <x:c r="G288" t="s">
        <x:v>481</x:v>
      </x:c>
      <x:c r="H288" t="s">
        <x:v>516</x:v>
      </x:c>
      <x:c r="I288" t="s">
        <x:v>179</x:v>
      </x:c>
      <x:c r="J288">
        <x:v>160013831</x:v>
      </x:c>
      <x:c r="K288" t="s">
        <x:v>179</x:v>
      </x:c>
      <x:c r="L288" t="s">
        <x:v>142</x:v>
      </x:c>
      <x:c r="M288" t="s">
        <x:v>537</x:v>
      </x:c>
      <x:c r="N288" t="s">
        <x:v>644</x:v>
      </x:c>
      <x:c r="O288">
        <x:v>3000</x:v>
      </x:c>
      <x:c r="P288" t="s">
        <x:v>520</x:v>
      </x:c>
      <x:c r="Q288" t="s">
        <x:v>455</x:v>
      </x:c>
      <x:c r="R288" t="s">
        <x:v>522</x:v>
      </x:c>
      <x:c r="S288">
        <x:v>3000</x:v>
      </x:c>
      <x:c r="T288" t="s">
        <x:v>458</x:v>
      </x:c>
      <x:c r="U288">
        <x:v>54.15</x:v>
      </x:c>
      <x:c r="V288">
        <x:v>0.2</x:v>
      </x:c>
      <x:c r="W288">
        <x:v>4288.29</x:v>
      </x:c>
    </x:row>
    <x:row r="289" spans="1:23">
      <x:c r="A289" t="s">
        <x:v>492</x:v>
      </x:c>
      <x:c r="B289" t="s">
        <x:v>698</x:v>
      </x:c>
      <x:c r="C289" t="s">
        <x:v>513</x:v>
      </x:c>
      <x:c r="D289" t="s">
        <x:v>514</x:v>
      </x:c>
      <x:c r="E289" t="s">
        <x:v>515</x:v>
      </x:c>
      <x:c r="F289" t="s">
        <x:v>481</x:v>
      </x:c>
      <x:c r="G289" t="s">
        <x:v>481</x:v>
      </x:c>
      <x:c r="H289" t="s">
        <x:v>516</x:v>
      </x:c>
      <x:c r="I289" t="s">
        <x:v>179</x:v>
      </x:c>
      <x:c r="J289">
        <x:v>100013792</x:v>
      </x:c>
      <x:c r="K289" t="s">
        <x:v>179</x:v>
      </x:c>
      <x:c r="L289" t="s">
        <x:v>141</x:v>
      </x:c>
      <x:c r="M289" t="s">
        <x:v>608</x:v>
      </x:c>
      <x:c r="N289" t="s">
        <x:v>671</x:v>
      </x:c>
      <x:c r="O289">
        <x:v>12000</x:v>
      </x:c>
      <x:c r="P289" t="s">
        <x:v>520</x:v>
      </x:c>
      <x:c r="Q289" t="s">
        <x:v>15</x:v>
      </x:c>
      <x:c r="R289" t="s">
        <x:v>522</x:v>
      </x:c>
      <x:c r="S289">
        <x:v>24000</x:v>
      </x:c>
      <x:c r="T289" t="s">
        <x:v>458</x:v>
      </x:c>
      <x:c r="U289">
        <x:v>82.08</x:v>
      </x:c>
      <x:c r="V289">
        <x:v>0.04</x:v>
      </x:c>
      <x:c r="W289">
        <x:v>7723.69</x:v>
      </x:c>
    </x:row>
    <x:row r="290" spans="1:23">
      <x:c r="A290" t="s">
        <x:v>492</x:v>
      </x:c>
      <x:c r="B290" t="s">
        <x:v>698</x:v>
      </x:c>
      <x:c r="C290" t="s">
        <x:v>513</x:v>
      </x:c>
      <x:c r="D290" t="s">
        <x:v>514</x:v>
      </x:c>
      <x:c r="E290" t="s">
        <x:v>515</x:v>
      </x:c>
      <x:c r="F290" t="s">
        <x:v>481</x:v>
      </x:c>
      <x:c r="G290" t="s">
        <x:v>481</x:v>
      </x:c>
      <x:c r="H290" t="s">
        <x:v>516</x:v>
      </x:c>
      <x:c r="I290" t="s">
        <x:v>179</x:v>
      </x:c>
      <x:c r="J290">
        <x:v>160011199</x:v>
      </x:c>
      <x:c r="K290" t="s">
        <x:v>179</x:v>
      </x:c>
      <x:c r="L290" t="s">
        <x:v>141</x:v>
      </x:c>
      <x:c r="M290" t="s">
        <x:v>569</x:v>
      </x:c>
      <x:c r="N290" t="s">
        <x:v>644</x:v>
      </x:c>
      <x:c r="O290">
        <x:v>12000</x:v>
      </x:c>
      <x:c r="P290" t="s">
        <x:v>520</x:v>
      </x:c>
      <x:c r="Q290" t="s">
        <x:v>15</x:v>
      </x:c>
      <x:c r="R290" t="s">
        <x:v>522</x:v>
      </x:c>
      <x:c r="S290">
        <x:v>60000</x:v>
      </x:c>
      <x:c r="T290" t="s">
        <x:v>458</x:v>
      </x:c>
      <x:c r="U290">
        <x:v>205.2</x:v>
      </x:c>
      <x:c r="V290">
        <x:v>0.04</x:v>
      </x:c>
      <x:c r="W290">
        <x:v>19309.21</x:v>
      </x:c>
    </x:row>
    <x:row r="291" spans="1:23">
      <x:c r="A291" t="s">
        <x:v>492</x:v>
      </x:c>
      <x:c r="B291" t="s">
        <x:v>698</x:v>
      </x:c>
      <x:c r="C291" t="s">
        <x:v>513</x:v>
      </x:c>
      <x:c r="D291" t="s">
        <x:v>514</x:v>
      </x:c>
      <x:c r="E291" t="s">
        <x:v>515</x:v>
      </x:c>
      <x:c r="F291" t="s">
        <x:v>481</x:v>
      </x:c>
      <x:c r="G291" t="s">
        <x:v>481</x:v>
      </x:c>
      <x:c r="H291" t="s">
        <x:v>516</x:v>
      </x:c>
      <x:c r="I291" t="s">
        <x:v>179</x:v>
      </x:c>
      <x:c r="J291">
        <x:v>160013829</x:v>
      </x:c>
      <x:c r="K291" t="s">
        <x:v>179</x:v>
      </x:c>
      <x:c r="L291" t="s">
        <x:v>141</x:v>
      </x:c>
      <x:c r="M291" t="s">
        <x:v>568</x:v>
      </x:c>
      <x:c r="N291" t="s">
        <x:v>644</x:v>
      </x:c>
      <x:c r="O291">
        <x:v>12000</x:v>
      </x:c>
      <x:c r="P291" t="s">
        <x:v>520</x:v>
      </x:c>
      <x:c r="Q291" t="s">
        <x:v>15</x:v>
      </x:c>
      <x:c r="R291" t="s">
        <x:v>522</x:v>
      </x:c>
      <x:c r="S291">
        <x:v>48000</x:v>
      </x:c>
      <x:c r="T291" t="s">
        <x:v>458</x:v>
      </x:c>
      <x:c r="U291">
        <x:v>164.16</x:v>
      </x:c>
      <x:c r="V291">
        <x:v>0.04</x:v>
      </x:c>
      <x:c r="W291">
        <x:v>15447.37</x:v>
      </x:c>
    </x:row>
    <x:row r="292" spans="1:23">
      <x:c r="A292" t="s">
        <x:v>492</x:v>
      </x:c>
      <x:c r="B292" t="s">
        <x:v>698</x:v>
      </x:c>
      <x:c r="C292" t="s">
        <x:v>513</x:v>
      </x:c>
      <x:c r="D292" t="s">
        <x:v>514</x:v>
      </x:c>
      <x:c r="E292" t="s">
        <x:v>515</x:v>
      </x:c>
      <x:c r="F292" t="s">
        <x:v>481</x:v>
      </x:c>
      <x:c r="G292" t="s">
        <x:v>481</x:v>
      </x:c>
      <x:c r="H292" t="s">
        <x:v>516</x:v>
      </x:c>
      <x:c r="I292" t="s">
        <x:v>179</x:v>
      </x:c>
      <x:c r="J292">
        <x:v>160011198</x:v>
      </x:c>
      <x:c r="K292" t="s">
        <x:v>179</x:v>
      </x:c>
      <x:c r="L292" t="s">
        <x:v>141</x:v>
      </x:c>
      <x:c r="M292" t="s">
        <x:v>550</x:v>
      </x:c>
      <x:c r="N292" t="s">
        <x:v>644</x:v>
      </x:c>
      <x:c r="O292">
        <x:v>12000</x:v>
      </x:c>
      <x:c r="P292" t="s">
        <x:v>520</x:v>
      </x:c>
      <x:c r="Q292" t="s">
        <x:v>15</x:v>
      </x:c>
      <x:c r="R292" t="s">
        <x:v>522</x:v>
      </x:c>
      <x:c r="S292">
        <x:v>300000</x:v>
      </x:c>
      <x:c r="T292" t="s">
        <x:v>458</x:v>
      </x:c>
      <x:c r="U292">
        <x:v>1026</x:v>
      </x:c>
      <x:c r="V292">
        <x:v>0.04</x:v>
      </x:c>
      <x:c r="W292">
        <x:v>96546.07</x:v>
      </x:c>
    </x:row>
    <x:row r="293" spans="1:23">
      <x:c r="A293" t="s">
        <x:v>492</x:v>
      </x:c>
      <x:c r="B293" t="s">
        <x:v>698</x:v>
      </x:c>
      <x:c r="C293" t="s">
        <x:v>513</x:v>
      </x:c>
      <x:c r="D293" t="s">
        <x:v>514</x:v>
      </x:c>
      <x:c r="E293" t="s">
        <x:v>515</x:v>
      </x:c>
      <x:c r="F293" t="s">
        <x:v>481</x:v>
      </x:c>
      <x:c r="G293" t="s">
        <x:v>481</x:v>
      </x:c>
      <x:c r="H293" t="s">
        <x:v>516</x:v>
      </x:c>
      <x:c r="I293" t="s">
        <x:v>179</x:v>
      </x:c>
      <x:c r="J293">
        <x:v>100011204</x:v>
      </x:c>
      <x:c r="K293" t="s">
        <x:v>179</x:v>
      </x:c>
      <x:c r="L293" t="s">
        <x:v>146</x:v>
      </x:c>
      <x:c r="M293" t="s">
        <x:v>524</x:v>
      </x:c>
      <x:c r="N293" t="s">
        <x:v>644</x:v>
      </x:c>
      <x:c r="O293">
        <x:v>2500</x:v>
      </x:c>
      <x:c r="P293" t="s">
        <x:v>520</x:v>
      </x:c>
      <x:c r="Q293" t="s">
        <x:v>456</x:v>
      </x:c>
      <x:c r="R293" t="s">
        <x:v>522</x:v>
      </x:c>
      <x:c r="S293">
        <x:v>32500</x:v>
      </x:c>
      <x:c r="T293" t="s">
        <x:v>458</x:v>
      </x:c>
      <x:c r="U293">
        <x:v>777.4</x:v>
      </x:c>
      <x:c r="V293">
        <x:v>0.26</x:v>
      </x:c>
      <x:c r="W293">
        <x:v>61230.63</x:v>
      </x:c>
    </x:row>
    <x:row r="294" spans="1:23">
      <x:c r="A294" t="s">
        <x:v>492</x:v>
      </x:c>
      <x:c r="B294" t="s">
        <x:v>698</x:v>
      </x:c>
      <x:c r="C294" t="s">
        <x:v>513</x:v>
      </x:c>
      <x:c r="D294" t="s">
        <x:v>514</x:v>
      </x:c>
      <x:c r="E294" t="s">
        <x:v>515</x:v>
      </x:c>
      <x:c r="F294" t="s">
        <x:v>481</x:v>
      </x:c>
      <x:c r="G294" t="s">
        <x:v>481</x:v>
      </x:c>
      <x:c r="H294" t="s">
        <x:v>516</x:v>
      </x:c>
      <x:c r="I294" t="s">
        <x:v>179</x:v>
      </x:c>
      <x:c r="J294">
        <x:v>100013344</x:v>
      </x:c>
      <x:c r="K294" t="s">
        <x:v>179</x:v>
      </x:c>
      <x:c r="L294" t="s">
        <x:v>142</x:v>
      </x:c>
      <x:c r="M294" t="s">
        <x:v>524</x:v>
      </x:c>
      <x:c r="N294" t="s">
        <x:v>599</x:v>
      </x:c>
      <x:c r="O294">
        <x:v>3000</x:v>
      </x:c>
      <x:c r="P294" t="s">
        <x:v>520</x:v>
      </x:c>
      <x:c r="Q294" t="s">
        <x:v>455</x:v>
      </x:c>
      <x:c r="R294" t="s">
        <x:v>522</x:v>
      </x:c>
      <x:c r="S294">
        <x:v>6000</x:v>
      </x:c>
      <x:c r="T294" t="s">
        <x:v>458</x:v>
      </x:c>
      <x:c r="U294">
        <x:v>108.3</x:v>
      </x:c>
      <x:c r="V294">
        <x:v>0.2</x:v>
      </x:c>
      <x:c r="W294">
        <x:v>8576.58</x:v>
      </x:c>
    </x:row>
    <x:row r="295" spans="1:23">
      <x:c r="A295" t="s">
        <x:v>492</x:v>
      </x:c>
      <x:c r="B295" t="s">
        <x:v>698</x:v>
      </x:c>
      <x:c r="C295" t="s">
        <x:v>513</x:v>
      </x:c>
      <x:c r="D295" t="s">
        <x:v>514</x:v>
      </x:c>
      <x:c r="E295" t="s">
        <x:v>515</x:v>
      </x:c>
      <x:c r="F295" t="s">
        <x:v>481</x:v>
      </x:c>
      <x:c r="G295" t="s">
        <x:v>481</x:v>
      </x:c>
      <x:c r="H295" t="s">
        <x:v>516</x:v>
      </x:c>
      <x:c r="I295" t="s">
        <x:v>179</x:v>
      </x:c>
      <x:c r="J295">
        <x:v>160013831</x:v>
      </x:c>
      <x:c r="K295" t="s">
        <x:v>179</x:v>
      </x:c>
      <x:c r="L295" t="s">
        <x:v>142</x:v>
      </x:c>
      <x:c r="M295" t="s">
        <x:v>537</x:v>
      </x:c>
      <x:c r="N295" t="s">
        <x:v>644</x:v>
      </x:c>
      <x:c r="O295">
        <x:v>3000</x:v>
      </x:c>
      <x:c r="P295" t="s">
        <x:v>520</x:v>
      </x:c>
      <x:c r="Q295" t="s">
        <x:v>455</x:v>
      </x:c>
      <x:c r="R295" t="s">
        <x:v>522</x:v>
      </x:c>
      <x:c r="S295">
        <x:v>9000</x:v>
      </x:c>
      <x:c r="T295" t="s">
        <x:v>458</x:v>
      </x:c>
      <x:c r="U295">
        <x:v>162.44999999999999</x:v>
      </x:c>
      <x:c r="V295">
        <x:v>0.2</x:v>
      </x:c>
      <x:c r="W295">
        <x:v>12864.87</x:v>
      </x:c>
    </x:row>
    <x:row r="296" spans="1:23">
      <x:c r="A296" t="s">
        <x:v>492</x:v>
      </x:c>
      <x:c r="B296" t="s">
        <x:v>698</x:v>
      </x:c>
      <x:c r="C296" t="s">
        <x:v>513</x:v>
      </x:c>
      <x:c r="D296" t="s">
        <x:v>514</x:v>
      </x:c>
      <x:c r="E296" t="s">
        <x:v>515</x:v>
      </x:c>
      <x:c r="F296" t="s">
        <x:v>481</x:v>
      </x:c>
      <x:c r="G296" t="s">
        <x:v>481</x:v>
      </x:c>
      <x:c r="H296" t="s">
        <x:v>516</x:v>
      </x:c>
      <x:c r="I296" t="s">
        <x:v>179</x:v>
      </x:c>
      <x:c r="J296">
        <x:v>160011202</x:v>
      </x:c>
      <x:c r="K296" t="s">
        <x:v>179</x:v>
      </x:c>
      <x:c r="L296" t="s">
        <x:v>141</x:v>
      </x:c>
      <x:c r="M296" t="s">
        <x:v>526</x:v>
      </x:c>
      <x:c r="N296" t="s">
        <x:v>644</x:v>
      </x:c>
      <x:c r="O296">
        <x:v>12000</x:v>
      </x:c>
      <x:c r="P296" t="s">
        <x:v>520</x:v>
      </x:c>
      <x:c r="Q296" t="s">
        <x:v>15</x:v>
      </x:c>
      <x:c r="R296" t="s">
        <x:v>522</x:v>
      </x:c>
      <x:c r="S296">
        <x:v>12000</x:v>
      </x:c>
      <x:c r="T296" t="s">
        <x:v>458</x:v>
      </x:c>
      <x:c r="U296">
        <x:v>41.04</x:v>
      </x:c>
      <x:c r="V296">
        <x:v>0.04</x:v>
      </x:c>
      <x:c r="W296">
        <x:v>3861.84</x:v>
      </x:c>
    </x:row>
    <x:row r="297" spans="1:23">
      <x:c r="A297" t="s">
        <x:v>492</x:v>
      </x:c>
      <x:c r="B297" t="s">
        <x:v>698</x:v>
      </x:c>
      <x:c r="C297" t="s">
        <x:v>513</x:v>
      </x:c>
      <x:c r="D297" t="s">
        <x:v>514</x:v>
      </x:c>
      <x:c r="E297" t="s">
        <x:v>515</x:v>
      </x:c>
      <x:c r="F297" t="s">
        <x:v>481</x:v>
      </x:c>
      <x:c r="G297" t="s">
        <x:v>481</x:v>
      </x:c>
      <x:c r="H297" t="s">
        <x:v>516</x:v>
      </x:c>
      <x:c r="I297" t="s">
        <x:v>179</x:v>
      </x:c>
      <x:c r="J297">
        <x:v>160011199</x:v>
      </x:c>
      <x:c r="K297" t="s">
        <x:v>179</x:v>
      </x:c>
      <x:c r="L297" t="s">
        <x:v>141</x:v>
      </x:c>
      <x:c r="M297" t="s">
        <x:v>569</x:v>
      </x:c>
      <x:c r="N297" t="s">
        <x:v>644</x:v>
      </x:c>
      <x:c r="O297">
        <x:v>12000</x:v>
      </x:c>
      <x:c r="P297" t="s">
        <x:v>520</x:v>
      </x:c>
      <x:c r="Q297" t="s">
        <x:v>15</x:v>
      </x:c>
      <x:c r="R297" t="s">
        <x:v>522</x:v>
      </x:c>
      <x:c r="S297">
        <x:v>432000</x:v>
      </x:c>
      <x:c r="T297" t="s">
        <x:v>458</x:v>
      </x:c>
      <x:c r="U297">
        <x:v>1477.44</x:v>
      </x:c>
      <x:c r="V297">
        <x:v>0.04</x:v>
      </x:c>
      <x:c r="W297">
        <x:v>139026.34</x:v>
      </x:c>
    </x:row>
    <x:row r="298" spans="1:23">
      <x:c r="A298" t="s">
        <x:v>492</x:v>
      </x:c>
      <x:c r="B298" t="s">
        <x:v>698</x:v>
      </x:c>
      <x:c r="C298" t="s">
        <x:v>513</x:v>
      </x:c>
      <x:c r="D298" t="s">
        <x:v>514</x:v>
      </x:c>
      <x:c r="E298" t="s">
        <x:v>515</x:v>
      </x:c>
      <x:c r="F298" t="s">
        <x:v>481</x:v>
      </x:c>
      <x:c r="G298" t="s">
        <x:v>481</x:v>
      </x:c>
      <x:c r="H298" t="s">
        <x:v>516</x:v>
      </x:c>
      <x:c r="I298" t="s">
        <x:v>179</x:v>
      </x:c>
      <x:c r="J298">
        <x:v>160011198</x:v>
      </x:c>
      <x:c r="K298" t="s">
        <x:v>179</x:v>
      </x:c>
      <x:c r="L298" t="s">
        <x:v>141</x:v>
      </x:c>
      <x:c r="M298" t="s">
        <x:v>550</x:v>
      </x:c>
      <x:c r="N298" t="s">
        <x:v>644</x:v>
      </x:c>
      <x:c r="O298">
        <x:v>12000</x:v>
      </x:c>
      <x:c r="P298" t="s">
        <x:v>520</x:v>
      </x:c>
      <x:c r="Q298" t="s">
        <x:v>15</x:v>
      </x:c>
      <x:c r="R298" t="s">
        <x:v>522</x:v>
      </x:c>
      <x:c r="S298">
        <x:v>132000</x:v>
      </x:c>
      <x:c r="T298" t="s">
        <x:v>458</x:v>
      </x:c>
      <x:c r="U298">
        <x:v>451.44</x:v>
      </x:c>
      <x:c r="V298">
        <x:v>0.04</x:v>
      </x:c>
      <x:c r="W298">
        <x:v>42480.27</x:v>
      </x:c>
    </x:row>
    <x:row r="299" spans="1:23">
      <x:c r="A299" t="s">
        <x:v>492</x:v>
      </x:c>
      <x:c r="B299" t="s">
        <x:v>698</x:v>
      </x:c>
      <x:c r="C299" t="s">
        <x:v>513</x:v>
      </x:c>
      <x:c r="D299" t="s">
        <x:v>514</x:v>
      </x:c>
      <x:c r="E299" t="s">
        <x:v>515</x:v>
      </x:c>
      <x:c r="F299" t="s">
        <x:v>481</x:v>
      </x:c>
      <x:c r="G299" t="s">
        <x:v>481</x:v>
      </x:c>
      <x:c r="H299" t="s">
        <x:v>516</x:v>
      </x:c>
      <x:c r="I299" t="s">
        <x:v>179</x:v>
      </x:c>
      <x:c r="J299">
        <x:v>100013344</x:v>
      </x:c>
      <x:c r="K299" t="s">
        <x:v>179</x:v>
      </x:c>
      <x:c r="L299" t="s">
        <x:v>142</x:v>
      </x:c>
      <x:c r="M299" t="s">
        <x:v>524</x:v>
      </x:c>
      <x:c r="N299" t="s">
        <x:v>599</x:v>
      </x:c>
      <x:c r="O299">
        <x:v>3000</x:v>
      </x:c>
      <x:c r="P299" t="s">
        <x:v>520</x:v>
      </x:c>
      <x:c r="Q299" t="s">
        <x:v>455</x:v>
      </x:c>
      <x:c r="R299" t="s">
        <x:v>522</x:v>
      </x:c>
      <x:c r="S299">
        <x:v>45000</x:v>
      </x:c>
      <x:c r="T299" t="s">
        <x:v>458</x:v>
      </x:c>
      <x:c r="U299">
        <x:v>812.25</x:v>
      </x:c>
      <x:c r="V299">
        <x:v>0.2</x:v>
      </x:c>
      <x:c r="W299">
        <x:v>64324.36</x:v>
      </x:c>
    </x:row>
    <x:row r="300" spans="1:23">
      <x:c r="A300" t="s">
        <x:v>492</x:v>
      </x:c>
      <x:c r="B300" t="s">
        <x:v>698</x:v>
      </x:c>
      <x:c r="C300" t="s">
        <x:v>513</x:v>
      </x:c>
      <x:c r="D300" t="s">
        <x:v>514</x:v>
      </x:c>
      <x:c r="E300" t="s">
        <x:v>515</x:v>
      </x:c>
      <x:c r="F300" t="s">
        <x:v>481</x:v>
      </x:c>
      <x:c r="G300" t="s">
        <x:v>481</x:v>
      </x:c>
      <x:c r="H300" t="s">
        <x:v>516</x:v>
      </x:c>
      <x:c r="I300" t="s">
        <x:v>179</x:v>
      </x:c>
      <x:c r="J300">
        <x:v>160011202</x:v>
      </x:c>
      <x:c r="K300" t="s">
        <x:v>179</x:v>
      </x:c>
      <x:c r="L300" t="s">
        <x:v>141</x:v>
      </x:c>
      <x:c r="M300" t="s">
        <x:v>526</x:v>
      </x:c>
      <x:c r="N300" t="s">
        <x:v>644</x:v>
      </x:c>
      <x:c r="O300">
        <x:v>12000</x:v>
      </x:c>
      <x:c r="P300" t="s">
        <x:v>520</x:v>
      </x:c>
      <x:c r="Q300" t="s">
        <x:v>15</x:v>
      </x:c>
      <x:c r="R300" t="s">
        <x:v>522</x:v>
      </x:c>
      <x:c r="S300">
        <x:v>12000</x:v>
      </x:c>
      <x:c r="T300" t="s">
        <x:v>458</x:v>
      </x:c>
      <x:c r="U300">
        <x:v>41.04</x:v>
      </x:c>
      <x:c r="V300">
        <x:v>0.04</x:v>
      </x:c>
      <x:c r="W300">
        <x:v>3861.84</x:v>
      </x:c>
    </x:row>
    <x:row r="301" spans="1:23">
      <x:c r="A301" t="s">
        <x:v>492</x:v>
      </x:c>
      <x:c r="B301" t="s">
        <x:v>698</x:v>
      </x:c>
      <x:c r="C301" t="s">
        <x:v>513</x:v>
      </x:c>
      <x:c r="D301" t="s">
        <x:v>514</x:v>
      </x:c>
      <x:c r="E301" t="s">
        <x:v>515</x:v>
      </x:c>
      <x:c r="F301" t="s">
        <x:v>481</x:v>
      </x:c>
      <x:c r="G301" t="s">
        <x:v>481</x:v>
      </x:c>
      <x:c r="H301" t="s">
        <x:v>538</x:v>
      </x:c>
      <x:c r="I301" t="s">
        <x:v>602</x:v>
      </x:c>
      <x:c r="J301">
        <x:v>190005444</x:v>
      </x:c>
      <x:c r="K301" t="s">
        <x:v>182</x:v>
      </x:c>
      <x:c r="L301" t="s">
        <x:v>150</x:v>
      </x:c>
      <x:c r="M301" t="s">
        <x:v>606</x:v>
      </x:c>
      <x:c r="O301">
        <x:v>300</x:v>
      </x:c>
      <x:c r="P301" t="s">
        <x:v>520</x:v>
      </x:c>
      <x:c r="Q301" t="s">
        <x:v>20</x:v>
      </x:c>
      <x:c r="R301" t="s">
        <x:v>522</x:v>
      </x:c>
      <x:c r="S301">
        <x:v>8650</x:v>
      </x:c>
      <x:c r="T301" t="s">
        <x:v>458</x:v>
      </x:c>
      <x:c r="U301">
        <x:v>159.61000000000001</x:v>
      </x:c>
      <x:c r="V301">
        <x:v>0.32</x:v>
      </x:c>
      <x:c r="W301">
        <x:v>20085.41</x:v>
      </x:c>
    </x:row>
    <x:row r="302" spans="1:23">
      <x:c r="A302" t="s">
        <x:v>492</x:v>
      </x:c>
      <x:c r="B302" t="s">
        <x:v>698</x:v>
      </x:c>
      <x:c r="C302" t="s">
        <x:v>513</x:v>
      </x:c>
      <x:c r="D302" t="s">
        <x:v>514</x:v>
      </x:c>
      <x:c r="E302" t="s">
        <x:v>515</x:v>
      </x:c>
      <x:c r="F302" t="s">
        <x:v>481</x:v>
      </x:c>
      <x:c r="G302" t="s">
        <x:v>481</x:v>
      </x:c>
      <x:c r="H302" t="s">
        <x:v>538</x:v>
      </x:c>
      <x:c r="I302" t="s">
        <x:v>602</x:v>
      </x:c>
      <x:c r="J302">
        <x:v>190005444</x:v>
      </x:c>
      <x:c r="K302" t="s">
        <x:v>182</x:v>
      </x:c>
      <x:c r="L302" t="s">
        <x:v>150</x:v>
      </x:c>
      <x:c r="M302" t="s">
        <x:v>606</x:v>
      </x:c>
      <x:c r="O302">
        <x:v>300</x:v>
      </x:c>
      <x:c r="P302" t="s">
        <x:v>520</x:v>
      </x:c>
      <x:c r="Q302" t="s">
        <x:v>20</x:v>
      </x:c>
      <x:c r="R302" t="s">
        <x:v>522</x:v>
      </x:c>
      <x:c r="S302">
        <x:v>26100</x:v>
      </x:c>
      <x:c r="T302" t="s">
        <x:v>458</x:v>
      </x:c>
      <x:c r="U302">
        <x:v>481.6</x:v>
      </x:c>
      <x:c r="V302">
        <x:v>0.32</x:v>
      </x:c>
      <x:c r="W302">
        <x:v>60604.52</x:v>
      </x:c>
    </x:row>
    <x:row r="303" spans="1:23">
      <x:c r="A303" t="s">
        <x:v>492</x:v>
      </x:c>
      <x:c r="B303" t="s">
        <x:v>698</x:v>
      </x:c>
      <x:c r="C303" t="s">
        <x:v>513</x:v>
      </x:c>
      <x:c r="D303" t="s">
        <x:v>514</x:v>
      </x:c>
      <x:c r="E303" t="s">
        <x:v>515</x:v>
      </x:c>
      <x:c r="F303" t="s">
        <x:v>481</x:v>
      </x:c>
      <x:c r="G303" t="s">
        <x:v>481</x:v>
      </x:c>
      <x:c r="H303" t="s">
        <x:v>538</x:v>
      </x:c>
      <x:c r="I303" t="s">
        <x:v>602</x:v>
      </x:c>
      <x:c r="J303">
        <x:v>190005444</x:v>
      </x:c>
      <x:c r="K303" t="s">
        <x:v>182</x:v>
      </x:c>
      <x:c r="L303" t="s">
        <x:v>150</x:v>
      </x:c>
      <x:c r="M303" t="s">
        <x:v>606</x:v>
      </x:c>
      <x:c r="O303">
        <x:v>300</x:v>
      </x:c>
      <x:c r="P303" t="s">
        <x:v>520</x:v>
      </x:c>
      <x:c r="Q303" t="s">
        <x:v>20</x:v>
      </x:c>
      <x:c r="R303" t="s">
        <x:v>522</x:v>
      </x:c>
      <x:c r="S303">
        <x:v>17360</x:v>
      </x:c>
      <x:c r="T303" t="s">
        <x:v>458</x:v>
      </x:c>
      <x:c r="U303">
        <x:v>320.33</x:v>
      </x:c>
      <x:c r="V303">
        <x:v>0.32</x:v>
      </x:c>
      <x:c r="W303">
        <x:v>40310.15</x:v>
      </x:c>
    </x:row>
    <x:row r="304" spans="1:23">
      <x:c r="A304" t="s">
        <x:v>492</x:v>
      </x:c>
      <x:c r="B304" t="s">
        <x:v>698</x:v>
      </x:c>
      <x:c r="C304" t="s">
        <x:v>513</x:v>
      </x:c>
      <x:c r="D304" t="s">
        <x:v>514</x:v>
      </x:c>
      <x:c r="E304" t="s">
        <x:v>515</x:v>
      </x:c>
      <x:c r="F304" t="s">
        <x:v>481</x:v>
      </x:c>
      <x:c r="G304" t="s">
        <x:v>481</x:v>
      </x:c>
      <x:c r="H304" t="s">
        <x:v>538</x:v>
      </x:c>
      <x:c r="I304" t="s">
        <x:v>602</x:v>
      </x:c>
      <x:c r="J304">
        <x:v>190005444</x:v>
      </x:c>
      <x:c r="K304" t="s">
        <x:v>182</x:v>
      </x:c>
      <x:c r="L304" t="s">
        <x:v>150</x:v>
      </x:c>
      <x:c r="M304" t="s">
        <x:v>606</x:v>
      </x:c>
      <x:c r="O304">
        <x:v>300</x:v>
      </x:c>
      <x:c r="P304" t="s">
        <x:v>520</x:v>
      </x:c>
      <x:c r="Q304" t="s">
        <x:v>20</x:v>
      </x:c>
      <x:c r="R304" t="s">
        <x:v>522</x:v>
      </x:c>
      <x:c r="S304">
        <x:v>300</x:v>
      </x:c>
      <x:c r="T304" t="s">
        <x:v>458</x:v>
      </x:c>
      <x:c r="U304">
        <x:v>5.54</x:v>
      </x:c>
      <x:c r="V304">
        <x:v>0.32</x:v>
      </x:c>
      <x:c r="W304">
        <x:v>696.6</x:v>
      </x:c>
    </x:row>
    <x:row r="305" spans="1:23">
      <x:c r="A305" t="s">
        <x:v>492</x:v>
      </x:c>
      <x:c r="B305" t="s">
        <x:v>698</x:v>
      </x:c>
      <x:c r="C305" t="s">
        <x:v>513</x:v>
      </x:c>
      <x:c r="D305" t="s">
        <x:v>514</x:v>
      </x:c>
      <x:c r="E305" t="s">
        <x:v>515</x:v>
      </x:c>
      <x:c r="F305" t="s">
        <x:v>481</x:v>
      </x:c>
      <x:c r="G305" t="s">
        <x:v>481</x:v>
      </x:c>
      <x:c r="H305" t="s">
        <x:v>516</x:v>
      </x:c>
      <x:c r="I305" t="s">
        <x:v>186</x:v>
      </x:c>
      <x:c r="J305">
        <x:v>160002814</x:v>
      </x:c>
      <x:c r="K305" t="s">
        <x:v>186</x:v>
      </x:c>
      <x:c r="L305" t="s">
        <x:v>162</x:v>
      </x:c>
      <x:c r="M305" t="s">
        <x:v>518</x:v>
      </x:c>
      <x:c r="N305" t="s">
        <x:v>644</x:v>
      </x:c>
      <x:c r="O305">
        <x:v>700</x:v>
      </x:c>
      <x:c r="P305" t="s">
        <x:v>520</x:v>
      </x:c>
      <x:c r="Q305" t="s">
        <x:v>596</x:v>
      </x:c>
      <x:c r="R305" t="s">
        <x:v>522</x:v>
      </x:c>
      <x:c r="S305">
        <x:v>700</x:v>
      </x:c>
      <x:c r="T305" t="s">
        <x:v>458</x:v>
      </x:c>
      <x:c r="U305">
        <x:v>50.05</x:v>
      </x:c>
      <x:c r="V305">
        <x:v>0.87</x:v>
      </x:c>
      <x:c r="W305">
        <x:v>4391.84</x:v>
      </x:c>
    </x:row>
    <x:row r="306" spans="1:23">
      <x:c r="A306" t="s">
        <x:v>492</x:v>
      </x:c>
      <x:c r="B306" t="s">
        <x:v>698</x:v>
      </x:c>
      <x:c r="C306" t="s">
        <x:v>513</x:v>
      </x:c>
      <x:c r="D306" t="s">
        <x:v>514</x:v>
      </x:c>
      <x:c r="E306" t="s">
        <x:v>515</x:v>
      </x:c>
      <x:c r="F306" t="s">
        <x:v>481</x:v>
      </x:c>
      <x:c r="G306" t="s">
        <x:v>481</x:v>
      </x:c>
      <x:c r="H306" t="s">
        <x:v>516</x:v>
      </x:c>
      <x:c r="I306" t="s">
        <x:v>186</x:v>
      </x:c>
      <x:c r="J306">
        <x:v>100013713</x:v>
      </x:c>
      <x:c r="K306" t="s">
        <x:v>186</x:v>
      </x:c>
      <x:c r="L306" t="s">
        <x:v>163</x:v>
      </x:c>
      <x:c r="M306" t="s">
        <x:v>524</x:v>
      </x:c>
      <x:c r="N306" t="s">
        <x:v>599</x:v>
      </x:c>
      <x:c r="O306">
        <x:v>1800</x:v>
      </x:c>
      <x:c r="P306" t="s">
        <x:v>520</x:v>
      </x:c>
      <x:c r="Q306" t="s">
        <x:v>453</x:v>
      </x:c>
      <x:c r="R306" t="s">
        <x:v>522</x:v>
      </x:c>
      <x:c r="S306">
        <x:v>21600</x:v>
      </x:c>
      <x:c r="T306" t="s">
        <x:v>458</x:v>
      </x:c>
      <x:c r="U306">
        <x:v>584.71</x:v>
      </x:c>
      <x:c r="V306">
        <x:v>0.31</x:v>
      </x:c>
      <x:c r="W306">
        <x:v>48799.49</x:v>
      </x:c>
    </x:row>
    <x:row r="307" spans="1:23">
      <x:c r="A307" t="s">
        <x:v>492</x:v>
      </x:c>
      <x:c r="B307" t="s">
        <x:v>698</x:v>
      </x:c>
      <x:c r="C307" t="s">
        <x:v>513</x:v>
      </x:c>
      <x:c r="D307" t="s">
        <x:v>514</x:v>
      </x:c>
      <x:c r="E307" t="s">
        <x:v>515</x:v>
      </x:c>
      <x:c r="F307" t="s">
        <x:v>481</x:v>
      </x:c>
      <x:c r="G307" t="s">
        <x:v>481</x:v>
      </x:c>
      <x:c r="H307" t="s">
        <x:v>516</x:v>
      </x:c>
      <x:c r="I307" t="s">
        <x:v>186</x:v>
      </x:c>
      <x:c r="J307">
        <x:v>100013713</x:v>
      </x:c>
      <x:c r="K307" t="s">
        <x:v>186</x:v>
      </x:c>
      <x:c r="L307" t="s">
        <x:v>163</x:v>
      </x:c>
      <x:c r="M307" t="s">
        <x:v>524</x:v>
      </x:c>
      <x:c r="N307" t="s">
        <x:v>599</x:v>
      </x:c>
      <x:c r="O307">
        <x:v>1800</x:v>
      </x:c>
      <x:c r="P307" t="s">
        <x:v>520</x:v>
      </x:c>
      <x:c r="Q307" t="s">
        <x:v>453</x:v>
      </x:c>
      <x:c r="R307" t="s">
        <x:v>522</x:v>
      </x:c>
      <x:c r="S307">
        <x:v>28800</x:v>
      </x:c>
      <x:c r="T307" t="s">
        <x:v>458</x:v>
      </x:c>
      <x:c r="U307">
        <x:v>779.62</x:v>
      </x:c>
      <x:c r="V307">
        <x:v>0.31</x:v>
      </x:c>
      <x:c r="W307">
        <x:v>65065.99</x:v>
      </x:c>
    </x:row>
    <x:row r="308" spans="1:23">
      <x:c r="A308" t="s">
        <x:v>492</x:v>
      </x:c>
      <x:c r="B308" t="s">
        <x:v>698</x:v>
      </x:c>
      <x:c r="C308" t="s">
        <x:v>513</x:v>
      </x:c>
      <x:c r="D308" t="s">
        <x:v>514</x:v>
      </x:c>
      <x:c r="E308" t="s">
        <x:v>515</x:v>
      </x:c>
      <x:c r="F308" t="s">
        <x:v>481</x:v>
      </x:c>
      <x:c r="G308" t="s">
        <x:v>481</x:v>
      </x:c>
      <x:c r="H308" t="s">
        <x:v>516</x:v>
      </x:c>
      <x:c r="I308" t="s">
        <x:v>186</x:v>
      </x:c>
      <x:c r="J308">
        <x:v>100013716</x:v>
      </x:c>
      <x:c r="K308" t="s">
        <x:v>186</x:v>
      </x:c>
      <x:c r="L308" t="s">
        <x:v>160</x:v>
      </x:c>
      <x:c r="M308" t="s">
        <x:v>518</x:v>
      </x:c>
      <x:c r="N308" t="s">
        <x:v>599</x:v>
      </x:c>
      <x:c r="O308">
        <x:v>1000</x:v>
      </x:c>
      <x:c r="P308" t="s">
        <x:v>520</x:v>
      </x:c>
      <x:c r="Q308" t="s">
        <x:v>454</x:v>
      </x:c>
      <x:c r="R308" t="s">
        <x:v>522</x:v>
      </x:c>
      <x:c r="S308">
        <x:v>60000</x:v>
      </x:c>
      <x:c r="T308" t="s">
        <x:v>458</x:v>
      </x:c>
      <x:c r="U308">
        <x:v>2824.02</x:v>
      </x:c>
      <x:c r="V308">
        <x:v>0.54</x:v>
      </x:c>
      <x:c r="W308">
        <x:v>232706.33</x:v>
      </x:c>
    </x:row>
    <x:row r="309" spans="1:23">
      <x:c r="A309" t="s">
        <x:v>492</x:v>
      </x:c>
      <x:c r="B309" t="s">
        <x:v>698</x:v>
      </x:c>
      <x:c r="C309" t="s">
        <x:v>513</x:v>
      </x:c>
      <x:c r="D309" t="s">
        <x:v>514</x:v>
      </x:c>
      <x:c r="E309" t="s">
        <x:v>515</x:v>
      </x:c>
      <x:c r="F309" t="s">
        <x:v>481</x:v>
      </x:c>
      <x:c r="G309" t="s">
        <x:v>481</x:v>
      </x:c>
      <x:c r="H309" t="s">
        <x:v>516</x:v>
      </x:c>
      <x:c r="I309" t="s">
        <x:v>186</x:v>
      </x:c>
      <x:c r="J309">
        <x:v>100013718</x:v>
      </x:c>
      <x:c r="K309" t="s">
        <x:v>186</x:v>
      </x:c>
      <x:c r="L309" t="s">
        <x:v>160</x:v>
      </x:c>
      <x:c r="M309" t="s">
        <x:v>524</x:v>
      </x:c>
      <x:c r="N309" t="s">
        <x:v>599</x:v>
      </x:c>
      <x:c r="O309">
        <x:v>1000</x:v>
      </x:c>
      <x:c r="P309" t="s">
        <x:v>520</x:v>
      </x:c>
      <x:c r="Q309" t="s">
        <x:v>454</x:v>
      </x:c>
      <x:c r="R309" t="s">
        <x:v>522</x:v>
      </x:c>
      <x:c r="S309">
        <x:v>4000</x:v>
      </x:c>
      <x:c r="T309" t="s">
        <x:v>458</x:v>
      </x:c>
      <x:c r="U309">
        <x:v>188.27</x:v>
      </x:c>
      <x:c r="V309">
        <x:v>0.54</x:v>
      </x:c>
      <x:c r="W309">
        <x:v>15513.76</x:v>
      </x:c>
    </x:row>
    <x:row r="310" spans="1:23">
      <x:c r="A310" t="s">
        <x:v>492</x:v>
      </x:c>
      <x:c r="B310" t="s">
        <x:v>698</x:v>
      </x:c>
      <x:c r="C310" t="s">
        <x:v>513</x:v>
      </x:c>
      <x:c r="D310" t="s">
        <x:v>514</x:v>
      </x:c>
      <x:c r="E310" t="s">
        <x:v>515</x:v>
      </x:c>
      <x:c r="F310" t="s">
        <x:v>481</x:v>
      </x:c>
      <x:c r="G310" t="s">
        <x:v>481</x:v>
      </x:c>
      <x:c r="H310" t="s">
        <x:v>516</x:v>
      </x:c>
      <x:c r="I310" t="s">
        <x:v>186</x:v>
      </x:c>
      <x:c r="J310">
        <x:v>160002815</x:v>
      </x:c>
      <x:c r="K310" t="s">
        <x:v>186</x:v>
      </x:c>
      <x:c r="L310" t="s">
        <x:v>162</x:v>
      </x:c>
      <x:c r="M310" t="s">
        <x:v>524</x:v>
      </x:c>
      <x:c r="N310" t="s">
        <x:v>644</x:v>
      </x:c>
      <x:c r="O310">
        <x:v>700</x:v>
      </x:c>
      <x:c r="P310" t="s">
        <x:v>520</x:v>
      </x:c>
      <x:c r="Q310" t="s">
        <x:v>596</x:v>
      </x:c>
      <x:c r="R310" t="s">
        <x:v>522</x:v>
      </x:c>
      <x:c r="S310">
        <x:v>6300</x:v>
      </x:c>
      <x:c r="T310" t="s">
        <x:v>458</x:v>
      </x:c>
      <x:c r="U310">
        <x:v>450.47</x:v>
      </x:c>
      <x:c r="V310">
        <x:v>0.87</x:v>
      </x:c>
      <x:c r="W310">
        <x:v>39526.519999999997</x:v>
      </x:c>
    </x:row>
    <x:row r="311" spans="1:23">
      <x:c r="A311" t="s">
        <x:v>492</x:v>
      </x:c>
      <x:c r="B311" t="s">
        <x:v>698</x:v>
      </x:c>
      <x:c r="C311" t="s">
        <x:v>513</x:v>
      </x:c>
      <x:c r="D311" t="s">
        <x:v>514</x:v>
      </x:c>
      <x:c r="E311" t="s">
        <x:v>515</x:v>
      </x:c>
      <x:c r="F311" t="s">
        <x:v>481</x:v>
      </x:c>
      <x:c r="G311" t="s">
        <x:v>481</x:v>
      </x:c>
      <x:c r="H311" t="s">
        <x:v>516</x:v>
      </x:c>
      <x:c r="I311" t="s">
        <x:v>186</x:v>
      </x:c>
      <x:c r="J311">
        <x:v>100013716</x:v>
      </x:c>
      <x:c r="K311" t="s">
        <x:v>186</x:v>
      </x:c>
      <x:c r="L311" t="s">
        <x:v>160</x:v>
      </x:c>
      <x:c r="M311" t="s">
        <x:v>518</x:v>
      </x:c>
      <x:c r="N311" t="s">
        <x:v>599</x:v>
      </x:c>
      <x:c r="O311">
        <x:v>1000</x:v>
      </x:c>
      <x:c r="P311" t="s">
        <x:v>520</x:v>
      </x:c>
      <x:c r="Q311" t="s">
        <x:v>454</x:v>
      </x:c>
      <x:c r="R311" t="s">
        <x:v>522</x:v>
      </x:c>
      <x:c r="S311">
        <x:v>1000</x:v>
      </x:c>
      <x:c r="T311" t="s">
        <x:v>458</x:v>
      </x:c>
      <x:c r="U311">
        <x:v>47.07</x:v>
      </x:c>
      <x:c r="V311">
        <x:v>0.54</x:v>
      </x:c>
      <x:c r="W311">
        <x:v>3878.44</x:v>
      </x:c>
    </x:row>
    <x:row r="312" spans="1:23">
      <x:c r="A312" t="s">
        <x:v>492</x:v>
      </x:c>
      <x:c r="B312" t="s">
        <x:v>698</x:v>
      </x:c>
      <x:c r="C312" t="s">
        <x:v>513</x:v>
      </x:c>
      <x:c r="D312" t="s">
        <x:v>514</x:v>
      </x:c>
      <x:c r="E312" t="s">
        <x:v>515</x:v>
      </x:c>
      <x:c r="F312" t="s">
        <x:v>481</x:v>
      </x:c>
      <x:c r="G312" t="s">
        <x:v>481</x:v>
      </x:c>
      <x:c r="H312" t="s">
        <x:v>516</x:v>
      </x:c>
      <x:c r="I312" t="s">
        <x:v>186</x:v>
      </x:c>
      <x:c r="J312">
        <x:v>100013719</x:v>
      </x:c>
      <x:c r="K312" t="s">
        <x:v>186</x:v>
      </x:c>
      <x:c r="L312" t="s">
        <x:v>160</x:v>
      </x:c>
      <x:c r="M312" t="s">
        <x:v>525</x:v>
      </x:c>
      <x:c r="N312" t="s">
        <x:v>644</x:v>
      </x:c>
      <x:c r="O312">
        <x:v>1000</x:v>
      </x:c>
      <x:c r="P312" t="s">
        <x:v>520</x:v>
      </x:c>
      <x:c r="Q312" t="s">
        <x:v>454</x:v>
      </x:c>
      <x:c r="R312" t="s">
        <x:v>522</x:v>
      </x:c>
      <x:c r="S312">
        <x:v>16000</x:v>
      </x:c>
      <x:c r="T312" t="s">
        <x:v>458</x:v>
      </x:c>
      <x:c r="U312">
        <x:v>753.07</x:v>
      </x:c>
      <x:c r="V312">
        <x:v>0.54</x:v>
      </x:c>
      <x:c r="W312">
        <x:v>62055.02</x:v>
      </x:c>
    </x:row>
    <x:row r="313" spans="1:23">
      <x:c r="A313" t="s">
        <x:v>492</x:v>
      </x:c>
      <x:c r="B313" t="s">
        <x:v>698</x:v>
      </x:c>
      <x:c r="C313" t="s">
        <x:v>513</x:v>
      </x:c>
      <x:c r="D313" t="s">
        <x:v>514</x:v>
      </x:c>
      <x:c r="E313" t="s">
        <x:v>515</x:v>
      </x:c>
      <x:c r="F313" t="s">
        <x:v>481</x:v>
      </x:c>
      <x:c r="G313" t="s">
        <x:v>481</x:v>
      </x:c>
      <x:c r="H313" t="s">
        <x:v>516</x:v>
      </x:c>
      <x:c r="I313" t="s">
        <x:v>186</x:v>
      </x:c>
      <x:c r="J313">
        <x:v>100013716</x:v>
      </x:c>
      <x:c r="K313" t="s">
        <x:v>186</x:v>
      </x:c>
      <x:c r="L313" t="s">
        <x:v>160</x:v>
      </x:c>
      <x:c r="M313" t="s">
        <x:v>518</x:v>
      </x:c>
      <x:c r="N313" t="s">
        <x:v>599</x:v>
      </x:c>
      <x:c r="O313">
        <x:v>1000</x:v>
      </x:c>
      <x:c r="P313" t="s">
        <x:v>520</x:v>
      </x:c>
      <x:c r="Q313" t="s">
        <x:v>454</x:v>
      </x:c>
      <x:c r="R313" t="s">
        <x:v>522</x:v>
      </x:c>
      <x:c r="S313">
        <x:v>21000</x:v>
      </x:c>
      <x:c r="T313" t="s">
        <x:v>458</x:v>
      </x:c>
      <x:c r="U313">
        <x:v>988.41</x:v>
      </x:c>
      <x:c r="V313">
        <x:v>0.54</x:v>
      </x:c>
      <x:c r="W313">
        <x:v>81447.210000000006</x:v>
      </x:c>
    </x:row>
    <x:row r="314" spans="1:23">
      <x:c r="A314" t="s">
        <x:v>492</x:v>
      </x:c>
      <x:c r="B314" t="s">
        <x:v>698</x:v>
      </x:c>
      <x:c r="C314" t="s">
        <x:v>513</x:v>
      </x:c>
      <x:c r="D314" t="s">
        <x:v>514</x:v>
      </x:c>
      <x:c r="E314" t="s">
        <x:v>515</x:v>
      </x:c>
      <x:c r="F314" t="s">
        <x:v>481</x:v>
      </x:c>
      <x:c r="G314" t="s">
        <x:v>481</x:v>
      </x:c>
      <x:c r="H314" t="s">
        <x:v>516</x:v>
      </x:c>
      <x:c r="I314" t="s">
        <x:v>186</x:v>
      </x:c>
      <x:c r="J314">
        <x:v>100013719</x:v>
      </x:c>
      <x:c r="K314" t="s">
        <x:v>186</x:v>
      </x:c>
      <x:c r="L314" t="s">
        <x:v>160</x:v>
      </x:c>
      <x:c r="M314" t="s">
        <x:v>525</x:v>
      </x:c>
      <x:c r="N314" t="s">
        <x:v>644</x:v>
      </x:c>
      <x:c r="O314">
        <x:v>1000</x:v>
      </x:c>
      <x:c r="P314" t="s">
        <x:v>520</x:v>
      </x:c>
      <x:c r="Q314" t="s">
        <x:v>454</x:v>
      </x:c>
      <x:c r="R314" t="s">
        <x:v>522</x:v>
      </x:c>
      <x:c r="S314">
        <x:v>66000</x:v>
      </x:c>
      <x:c r="T314" t="s">
        <x:v>458</x:v>
      </x:c>
      <x:c r="U314">
        <x:v>3106.42</x:v>
      </x:c>
      <x:c r="V314">
        <x:v>0.54</x:v>
      </x:c>
      <x:c r="W314">
        <x:v>255976.95999999999</x:v>
      </x:c>
    </x:row>
    <x:row r="315" spans="1:23">
      <x:c r="A315" t="s">
        <x:v>492</x:v>
      </x:c>
      <x:c r="B315" t="s">
        <x:v>698</x:v>
      </x:c>
      <x:c r="C315" t="s">
        <x:v>513</x:v>
      </x:c>
      <x:c r="D315" t="s">
        <x:v>514</x:v>
      </x:c>
      <x:c r="E315" t="s">
        <x:v>515</x:v>
      </x:c>
      <x:c r="F315" t="s">
        <x:v>481</x:v>
      </x:c>
      <x:c r="G315" t="s">
        <x:v>481</x:v>
      </x:c>
      <x:c r="H315" t="s">
        <x:v>516</x:v>
      </x:c>
      <x:c r="I315" t="s">
        <x:v>517</x:v>
      </x:c>
      <x:c r="J315">
        <x:v>160000019</x:v>
      </x:c>
      <x:c r="K315" t="s">
        <x:v>203</x:v>
      </x:c>
      <x:c r="L315" t="s">
        <x:v>162</x:v>
      </x:c>
      <x:c r="M315" t="s">
        <x:v>525</x:v>
      </x:c>
      <x:c r="N315" t="s">
        <x:v>644</x:v>
      </x:c>
      <x:c r="O315">
        <x:v>800</x:v>
      </x:c>
      <x:c r="P315" t="s">
        <x:v>520</x:v>
      </x:c>
      <x:c r="Q315" t="s">
        <x:v>707</x:v>
      </x:c>
      <x:c r="R315" t="s">
        <x:v>522</x:v>
      </x:c>
      <x:c r="S315">
        <x:v>5600</x:v>
      </x:c>
      <x:c r="T315" t="s">
        <x:v>458</x:v>
      </x:c>
      <x:c r="U315">
        <x:v>388.19</x:v>
      </x:c>
      <x:c r="V315">
        <x:v>0.85</x:v>
      </x:c>
      <x:c r="W315">
        <x:v>34451.79</x:v>
      </x:c>
    </x:row>
    <x:row r="316" spans="1:23">
      <x:c r="A316" t="s">
        <x:v>492</x:v>
      </x:c>
      <x:c r="B316" t="s">
        <x:v>698</x:v>
      </x:c>
      <x:c r="C316" t="s">
        <x:v>513</x:v>
      </x:c>
      <x:c r="D316" t="s">
        <x:v>514</x:v>
      </x:c>
      <x:c r="E316" t="s">
        <x:v>515</x:v>
      </x:c>
      <x:c r="F316" t="s">
        <x:v>481</x:v>
      </x:c>
      <x:c r="G316" t="s">
        <x:v>481</x:v>
      </x:c>
      <x:c r="H316" t="s">
        <x:v>516</x:v>
      </x:c>
      <x:c r="I316" t="s">
        <x:v>517</x:v>
      </x:c>
      <x:c r="J316">
        <x:v>160000018</x:v>
      </x:c>
      <x:c r="K316" t="s">
        <x:v>203</x:v>
      </x:c>
      <x:c r="L316" t="s">
        <x:v>162</x:v>
      </x:c>
      <x:c r="M316" t="s">
        <x:v>524</x:v>
      </x:c>
      <x:c r="N316" t="s">
        <x:v>644</x:v>
      </x:c>
      <x:c r="O316">
        <x:v>800</x:v>
      </x:c>
      <x:c r="P316" t="s">
        <x:v>520</x:v>
      </x:c>
      <x:c r="Q316" t="s">
        <x:v>707</x:v>
      </x:c>
      <x:c r="R316" t="s">
        <x:v>522</x:v>
      </x:c>
      <x:c r="S316">
        <x:v>65600</x:v>
      </x:c>
      <x:c r="T316" t="s">
        <x:v>458</x:v>
      </x:c>
      <x:c r="U316">
        <x:v>4547.3900000000003</x:v>
      </x:c>
      <x:c r="V316">
        <x:v>0.85</x:v>
      </x:c>
      <x:c r="W316">
        <x:v>403618.48</x:v>
      </x:c>
    </x:row>
    <x:row r="317" spans="1:23">
      <x:c r="A317" t="s">
        <x:v>492</x:v>
      </x:c>
      <x:c r="B317" t="s">
        <x:v>698</x:v>
      </x:c>
      <x:c r="C317" t="s">
        <x:v>513</x:v>
      </x:c>
      <x:c r="D317" t="s">
        <x:v>514</x:v>
      </x:c>
      <x:c r="E317" t="s">
        <x:v>515</x:v>
      </x:c>
      <x:c r="F317" t="s">
        <x:v>481</x:v>
      </x:c>
      <x:c r="G317" t="s">
        <x:v>481</x:v>
      </x:c>
      <x:c r="H317" t="s">
        <x:v>516</x:v>
      </x:c>
      <x:c r="I317" t="s">
        <x:v>517</x:v>
      </x:c>
      <x:c r="J317">
        <x:v>160000015</x:v>
      </x:c>
      <x:c r="K317" t="s">
        <x:v>203</x:v>
      </x:c>
      <x:c r="L317" t="s">
        <x:v>160</x:v>
      </x:c>
      <x:c r="M317" t="s">
        <x:v>524</x:v>
      </x:c>
      <x:c r="N317" t="s">
        <x:v>644</x:v>
      </x:c>
      <x:c r="O317">
        <x:v>1400</x:v>
      </x:c>
      <x:c r="P317" t="s">
        <x:v>520</x:v>
      </x:c>
      <x:c r="Q317" t="s">
        <x:v>706</x:v>
      </x:c>
      <x:c r="R317" t="s">
        <x:v>522</x:v>
      </x:c>
      <x:c r="S317">
        <x:v>21000</x:v>
      </x:c>
      <x:c r="T317" t="s">
        <x:v>458</x:v>
      </x:c>
      <x:c r="U317">
        <x:v>912.87</x:v>
      </x:c>
      <x:c r="V317">
        <x:v>0.46</x:v>
      </x:c>
      <x:c r="W317">
        <x:v>69567.289999999994</x:v>
      </x:c>
    </x:row>
    <x:row r="318" spans="1:23">
      <x:c r="A318" t="s">
        <x:v>492</x:v>
      </x:c>
      <x:c r="B318" t="s">
        <x:v>698</x:v>
      </x:c>
      <x:c r="C318" t="s">
        <x:v>513</x:v>
      </x:c>
      <x:c r="D318" t="s">
        <x:v>514</x:v>
      </x:c>
      <x:c r="E318" t="s">
        <x:v>515</x:v>
      </x:c>
      <x:c r="F318" t="s">
        <x:v>481</x:v>
      </x:c>
      <x:c r="G318" t="s">
        <x:v>481</x:v>
      </x:c>
      <x:c r="H318" t="s">
        <x:v>516</x:v>
      </x:c>
      <x:c r="I318" t="s">
        <x:v>517</x:v>
      </x:c>
      <x:c r="J318">
        <x:v>160000018</x:v>
      </x:c>
      <x:c r="K318" t="s">
        <x:v>203</x:v>
      </x:c>
      <x:c r="L318" t="s">
        <x:v>162</x:v>
      </x:c>
      <x:c r="M318" t="s">
        <x:v>524</x:v>
      </x:c>
      <x:c r="N318" t="s">
        <x:v>644</x:v>
      </x:c>
      <x:c r="O318">
        <x:v>800</x:v>
      </x:c>
      <x:c r="P318" t="s">
        <x:v>520</x:v>
      </x:c>
      <x:c r="Q318" t="s">
        <x:v>707</x:v>
      </x:c>
      <x:c r="R318" t="s">
        <x:v>522</x:v>
      </x:c>
      <x:c r="S318">
        <x:v>36000</x:v>
      </x:c>
      <x:c r="T318" t="s">
        <x:v>458</x:v>
      </x:c>
      <x:c r="U318">
        <x:v>2495.52</x:v>
      </x:c>
      <x:c r="V318">
        <x:v>0.85</x:v>
      </x:c>
      <x:c r="W318">
        <x:v>221475.81</x:v>
      </x:c>
    </x:row>
    <x:row r="319" spans="1:23">
      <x:c r="A319" t="s">
        <x:v>492</x:v>
      </x:c>
      <x:c r="B319" t="s">
        <x:v>698</x:v>
      </x:c>
      <x:c r="C319" t="s">
        <x:v>513</x:v>
      </x:c>
      <x:c r="D319" t="s">
        <x:v>514</x:v>
      </x:c>
      <x:c r="E319" t="s">
        <x:v>515</x:v>
      </x:c>
      <x:c r="F319" t="s">
        <x:v>481</x:v>
      </x:c>
      <x:c r="G319" t="s">
        <x:v>481</x:v>
      </x:c>
      <x:c r="H319" t="s">
        <x:v>516</x:v>
      </x:c>
      <x:c r="I319" t="s">
        <x:v>517</x:v>
      </x:c>
      <x:c r="J319">
        <x:v>160000016</x:v>
      </x:c>
      <x:c r="K319" t="s">
        <x:v>203</x:v>
      </x:c>
      <x:c r="L319" t="s">
        <x:v>160</x:v>
      </x:c>
      <x:c r="M319" t="s">
        <x:v>525</x:v>
      </x:c>
      <x:c r="N319" t="s">
        <x:v>644</x:v>
      </x:c>
      <x:c r="O319">
        <x:v>1400</x:v>
      </x:c>
      <x:c r="P319" t="s">
        <x:v>520</x:v>
      </x:c>
      <x:c r="Q319" t="s">
        <x:v>706</x:v>
      </x:c>
      <x:c r="R319" t="s">
        <x:v>522</x:v>
      </x:c>
      <x:c r="S319">
        <x:v>11200</x:v>
      </x:c>
      <x:c r="T319" t="s">
        <x:v>458</x:v>
      </x:c>
      <x:c r="U319">
        <x:v>486.86</x:v>
      </x:c>
      <x:c r="V319">
        <x:v>0.46</x:v>
      </x:c>
      <x:c r="W319">
        <x:v>37102.550000000003</x:v>
      </x:c>
    </x:row>
    <x:row r="320" spans="1:23">
      <x:c r="A320" t="s">
        <x:v>492</x:v>
      </x:c>
      <x:c r="B320" t="s">
        <x:v>698</x:v>
      </x:c>
      <x:c r="C320" t="s">
        <x:v>513</x:v>
      </x:c>
      <x:c r="D320" t="s">
        <x:v>514</x:v>
      </x:c>
      <x:c r="E320" t="s">
        <x:v>515</x:v>
      </x:c>
      <x:c r="F320" t="s">
        <x:v>481</x:v>
      </x:c>
      <x:c r="G320" t="s">
        <x:v>481</x:v>
      </x:c>
      <x:c r="H320" t="s">
        <x:v>516</x:v>
      </x:c>
      <x:c r="I320" t="s">
        <x:v>517</x:v>
      </x:c>
      <x:c r="J320">
        <x:v>160000014</x:v>
      </x:c>
      <x:c r="K320" t="s">
        <x:v>203</x:v>
      </x:c>
      <x:c r="L320" t="s">
        <x:v>160</x:v>
      </x:c>
      <x:c r="M320" t="s">
        <x:v>537</x:v>
      </x:c>
      <x:c r="N320" t="s">
        <x:v>644</x:v>
      </x:c>
      <x:c r="O320">
        <x:v>1400</x:v>
      </x:c>
      <x:c r="P320" t="s">
        <x:v>520</x:v>
      </x:c>
      <x:c r="Q320" t="s">
        <x:v>706</x:v>
      </x:c>
      <x:c r="R320" t="s">
        <x:v>522</x:v>
      </x:c>
      <x:c r="S320">
        <x:v>68600</x:v>
      </x:c>
      <x:c r="T320" t="s">
        <x:v>458</x:v>
      </x:c>
      <x:c r="U320">
        <x:v>2982.04</x:v>
      </x:c>
      <x:c r="V320">
        <x:v>0.46</x:v>
      </x:c>
      <x:c r="W320">
        <x:v>227253.13</x:v>
      </x:c>
    </x:row>
    <x:row r="321" spans="1:23">
      <x:c r="A321" t="s">
        <x:v>492</x:v>
      </x:c>
      <x:c r="B321" t="s">
        <x:v>698</x:v>
      </x:c>
      <x:c r="C321" t="s">
        <x:v>513</x:v>
      </x:c>
      <x:c r="D321" t="s">
        <x:v>514</x:v>
      </x:c>
      <x:c r="E321" t="s">
        <x:v>515</x:v>
      </x:c>
      <x:c r="F321" t="s">
        <x:v>481</x:v>
      </x:c>
      <x:c r="G321" t="s">
        <x:v>481</x:v>
      </x:c>
      <x:c r="H321" t="s">
        <x:v>516</x:v>
      </x:c>
      <x:c r="I321" t="s">
        <x:v>517</x:v>
      </x:c>
      <x:c r="J321">
        <x:v>160000016</x:v>
      </x:c>
      <x:c r="K321" t="s">
        <x:v>203</x:v>
      </x:c>
      <x:c r="L321" t="s">
        <x:v>160</x:v>
      </x:c>
      <x:c r="M321" t="s">
        <x:v>525</x:v>
      </x:c>
      <x:c r="N321" t="s">
        <x:v>644</x:v>
      </x:c>
      <x:c r="O321">
        <x:v>1400</x:v>
      </x:c>
      <x:c r="P321" t="s">
        <x:v>520</x:v>
      </x:c>
      <x:c r="Q321" t="s">
        <x:v>706</x:v>
      </x:c>
      <x:c r="R321" t="s">
        <x:v>522</x:v>
      </x:c>
      <x:c r="S321">
        <x:v>35000</x:v>
      </x:c>
      <x:c r="T321" t="s">
        <x:v>458</x:v>
      </x:c>
      <x:c r="U321">
        <x:v>1521.45</x:v>
      </x:c>
      <x:c r="V321">
        <x:v>0.46</x:v>
      </x:c>
      <x:c r="W321">
        <x:v>115945.48</x:v>
      </x:c>
    </x:row>
    <x:row r="322" spans="1:23">
      <x:c r="A322" t="s">
        <x:v>492</x:v>
      </x:c>
      <x:c r="B322" t="s">
        <x:v>698</x:v>
      </x:c>
      <x:c r="C322" t="s">
        <x:v>513</x:v>
      </x:c>
      <x:c r="D322" t="s">
        <x:v>514</x:v>
      </x:c>
      <x:c r="E322" t="s">
        <x:v>515</x:v>
      </x:c>
      <x:c r="F322" t="s">
        <x:v>481</x:v>
      </x:c>
      <x:c r="G322" t="s">
        <x:v>481</x:v>
      </x:c>
      <x:c r="H322" t="s">
        <x:v>516</x:v>
      </x:c>
      <x:c r="I322" t="s">
        <x:v>517</x:v>
      </x:c>
      <x:c r="J322">
        <x:v>160000015</x:v>
      </x:c>
      <x:c r="K322" t="s">
        <x:v>203</x:v>
      </x:c>
      <x:c r="L322" t="s">
        <x:v>160</x:v>
      </x:c>
      <x:c r="M322" t="s">
        <x:v>524</x:v>
      </x:c>
      <x:c r="N322" t="s">
        <x:v>644</x:v>
      </x:c>
      <x:c r="O322">
        <x:v>1400</x:v>
      </x:c>
      <x:c r="P322" t="s">
        <x:v>520</x:v>
      </x:c>
      <x:c r="Q322" t="s">
        <x:v>706</x:v>
      </x:c>
      <x:c r="R322" t="s">
        <x:v>522</x:v>
      </x:c>
      <x:c r="S322">
        <x:v>12600</x:v>
      </x:c>
      <x:c r="T322" t="s">
        <x:v>458</x:v>
      </x:c>
      <x:c r="U322">
        <x:v>547.72</x:v>
      </x:c>
      <x:c r="V322">
        <x:v>0.46</x:v>
      </x:c>
      <x:c r="W322">
        <x:v>41740.370000000003</x:v>
      </x:c>
    </x:row>
    <x:row r="323" spans="1:23">
      <x:c r="A323" t="s">
        <x:v>492</x:v>
      </x:c>
      <x:c r="B323" t="s">
        <x:v>698</x:v>
      </x:c>
      <x:c r="C323" t="s">
        <x:v>513</x:v>
      </x:c>
      <x:c r="D323" t="s">
        <x:v>514</x:v>
      </x:c>
      <x:c r="E323" t="s">
        <x:v>515</x:v>
      </x:c>
      <x:c r="F323" t="s">
        <x:v>481</x:v>
      </x:c>
      <x:c r="G323" t="s">
        <x:v>481</x:v>
      </x:c>
      <x:c r="H323" t="s">
        <x:v>516</x:v>
      </x:c>
      <x:c r="I323" t="s">
        <x:v>517</x:v>
      </x:c>
      <x:c r="J323">
        <x:v>160000014</x:v>
      </x:c>
      <x:c r="K323" t="s">
        <x:v>203</x:v>
      </x:c>
      <x:c r="L323" t="s">
        <x:v>160</x:v>
      </x:c>
      <x:c r="M323" t="s">
        <x:v>537</x:v>
      </x:c>
      <x:c r="N323" t="s">
        <x:v>644</x:v>
      </x:c>
      <x:c r="O323">
        <x:v>1400</x:v>
      </x:c>
      <x:c r="P323" t="s">
        <x:v>520</x:v>
      </x:c>
      <x:c r="Q323" t="s">
        <x:v>706</x:v>
      </x:c>
      <x:c r="R323" t="s">
        <x:v>522</x:v>
      </x:c>
      <x:c r="S323">
        <x:v>2800</x:v>
      </x:c>
      <x:c r="T323" t="s">
        <x:v>458</x:v>
      </x:c>
      <x:c r="U323">
        <x:v>121.72</x:v>
      </x:c>
      <x:c r="V323">
        <x:v>0.46</x:v>
      </x:c>
      <x:c r="W323">
        <x:v>9275.64</x:v>
      </x:c>
    </x:row>
    <x:row r="324" spans="1:23">
      <x:c r="A324" t="s">
        <x:v>492</x:v>
      </x:c>
      <x:c r="B324" t="s">
        <x:v>698</x:v>
      </x:c>
      <x:c r="C324" t="s">
        <x:v>513</x:v>
      </x:c>
      <x:c r="D324" t="s">
        <x:v>514</x:v>
      </x:c>
      <x:c r="E324" t="s">
        <x:v>515</x:v>
      </x:c>
      <x:c r="F324" t="s">
        <x:v>481</x:v>
      </x:c>
      <x:c r="G324" t="s">
        <x:v>481</x:v>
      </x:c>
      <x:c r="H324" t="s">
        <x:v>516</x:v>
      </x:c>
      <x:c r="I324" t="s">
        <x:v>517</x:v>
      </x:c>
      <x:c r="J324">
        <x:v>160000018</x:v>
      </x:c>
      <x:c r="K324" t="s">
        <x:v>203</x:v>
      </x:c>
      <x:c r="L324" t="s">
        <x:v>162</x:v>
      </x:c>
      <x:c r="M324" t="s">
        <x:v>524</x:v>
      </x:c>
      <x:c r="N324" t="s">
        <x:v>644</x:v>
      </x:c>
      <x:c r="O324">
        <x:v>800</x:v>
      </x:c>
      <x:c r="P324" t="s">
        <x:v>520</x:v>
      </x:c>
      <x:c r="Q324" t="s">
        <x:v>707</x:v>
      </x:c>
      <x:c r="R324" t="s">
        <x:v>522</x:v>
      </x:c>
      <x:c r="S324">
        <x:v>12000</x:v>
      </x:c>
      <x:c r="T324" t="s">
        <x:v>458</x:v>
      </x:c>
      <x:c r="U324">
        <x:v>831.84</x:v>
      </x:c>
      <x:c r="V324">
        <x:v>0.85</x:v>
      </x:c>
      <x:c r="W324">
        <x:v>73825.27</x:v>
      </x:c>
    </x:row>
    <x:row r="325" spans="1:23">
      <x:c r="A325" t="s">
        <x:v>492</x:v>
      </x:c>
      <x:c r="B325" t="s">
        <x:v>698</x:v>
      </x:c>
      <x:c r="C325" t="s">
        <x:v>513</x:v>
      </x:c>
      <x:c r="D325" t="s">
        <x:v>514</x:v>
      </x:c>
      <x:c r="E325" t="s">
        <x:v>515</x:v>
      </x:c>
      <x:c r="F325" t="s">
        <x:v>481</x:v>
      </x:c>
      <x:c r="G325" t="s">
        <x:v>481</x:v>
      </x:c>
      <x:c r="H325" t="s">
        <x:v>516</x:v>
      </x:c>
      <x:c r="I325" t="s">
        <x:v>517</x:v>
      </x:c>
      <x:c r="J325">
        <x:v>100010569</x:v>
      </x:c>
      <x:c r="K325" t="s">
        <x:v>203</x:v>
      </x:c>
      <x:c r="L325" t="s">
        <x:v>163</x:v>
      </x:c>
      <x:c r="M325" t="s">
        <x:v>526</x:v>
      </x:c>
      <x:c r="N325" t="s">
        <x:v>519</x:v>
      </x:c>
      <x:c r="O325">
        <x:v>2300</x:v>
      </x:c>
      <x:c r="P325" t="s">
        <x:v>520</x:v>
      </x:c>
      <x:c r="Q325" t="s">
        <x:v>521</x:v>
      </x:c>
      <x:c r="R325" t="s">
        <x:v>522</x:v>
      </x:c>
      <x:c r="S325">
        <x:v>2300</x:v>
      </x:c>
      <x:c r="T325" t="s">
        <x:v>458</x:v>
      </x:c>
      <x:c r="U325">
        <x:v>62.72</x:v>
      </x:c>
      <x:c r="V325">
        <x:v>0.28000000000000003</x:v>
      </x:c>
      <x:c r="W325">
        <x:v>4602.1000000000004</x:v>
      </x:c>
    </x:row>
    <x:row r="326" spans="1:23">
      <x:c r="A326" t="s">
        <x:v>492</x:v>
      </x:c>
      <x:c r="B326" t="s">
        <x:v>698</x:v>
      </x:c>
      <x:c r="C326" t="s">
        <x:v>513</x:v>
      </x:c>
      <x:c r="D326" t="s">
        <x:v>514</x:v>
      </x:c>
      <x:c r="E326" t="s">
        <x:v>515</x:v>
      </x:c>
      <x:c r="F326" t="s">
        <x:v>481</x:v>
      </x:c>
      <x:c r="G326" t="s">
        <x:v>481</x:v>
      </x:c>
      <x:c r="H326" t="s">
        <x:v>516</x:v>
      </x:c>
      <x:c r="I326" t="s">
        <x:v>517</x:v>
      </x:c>
      <x:c r="J326">
        <x:v>100010568</x:v>
      </x:c>
      <x:c r="K326" t="s">
        <x:v>203</x:v>
      </x:c>
      <x:c r="L326" t="s">
        <x:v>163</x:v>
      </x:c>
      <x:c r="M326" t="s">
        <x:v>569</x:v>
      </x:c>
      <x:c r="N326" t="s">
        <x:v>519</x:v>
      </x:c>
      <x:c r="O326">
        <x:v>2300</x:v>
      </x:c>
      <x:c r="P326" t="s">
        <x:v>520</x:v>
      </x:c>
      <x:c r="Q326" t="s">
        <x:v>521</x:v>
      </x:c>
      <x:c r="R326" t="s">
        <x:v>522</x:v>
      </x:c>
      <x:c r="S326">
        <x:v>2300</x:v>
      </x:c>
      <x:c r="T326" t="s">
        <x:v>458</x:v>
      </x:c>
      <x:c r="U326">
        <x:v>62.72</x:v>
      </x:c>
      <x:c r="V326">
        <x:v>0.28000000000000003</x:v>
      </x:c>
      <x:c r="W326">
        <x:v>4602.1000000000004</x:v>
      </x:c>
    </x:row>
    <x:row r="327" spans="1:23">
      <x:c r="A327" t="s">
        <x:v>492</x:v>
      </x:c>
      <x:c r="B327" t="s">
        <x:v>698</x:v>
      </x:c>
      <x:c r="C327" t="s">
        <x:v>513</x:v>
      </x:c>
      <x:c r="D327" t="s">
        <x:v>514</x:v>
      </x:c>
      <x:c r="E327" t="s">
        <x:v>515</x:v>
      </x:c>
      <x:c r="F327" t="s">
        <x:v>481</x:v>
      </x:c>
      <x:c r="G327" t="s">
        <x:v>481</x:v>
      </x:c>
      <x:c r="H327" t="s">
        <x:v>516</x:v>
      </x:c>
      <x:c r="I327" t="s">
        <x:v>517</x:v>
      </x:c>
      <x:c r="J327">
        <x:v>100010569</x:v>
      </x:c>
      <x:c r="K327" t="s">
        <x:v>203</x:v>
      </x:c>
      <x:c r="L327" t="s">
        <x:v>163</x:v>
      </x:c>
      <x:c r="M327" t="s">
        <x:v>526</x:v>
      </x:c>
      <x:c r="N327" t="s">
        <x:v>519</x:v>
      </x:c>
      <x:c r="O327">
        <x:v>2300</x:v>
      </x:c>
      <x:c r="P327" t="s">
        <x:v>520</x:v>
      </x:c>
      <x:c r="Q327" t="s">
        <x:v>521</x:v>
      </x:c>
      <x:c r="R327" t="s">
        <x:v>522</x:v>
      </x:c>
      <x:c r="S327">
        <x:v>20700</x:v>
      </x:c>
      <x:c r="T327" t="s">
        <x:v>458</x:v>
      </x:c>
      <x:c r="U327">
        <x:v>564.49</x:v>
      </x:c>
      <x:c r="V327">
        <x:v>0.28000000000000003</x:v>
      </x:c>
      <x:c r="W327">
        <x:v>41418.910000000003</x:v>
      </x:c>
    </x:row>
    <x:row r="328" spans="1:23">
      <x:c r="A328" t="s">
        <x:v>492</x:v>
      </x:c>
      <x:c r="B328" t="s">
        <x:v>698</x:v>
      </x:c>
      <x:c r="C328" t="s">
        <x:v>513</x:v>
      </x:c>
      <x:c r="D328" t="s">
        <x:v>514</x:v>
      </x:c>
      <x:c r="E328" t="s">
        <x:v>515</x:v>
      </x:c>
      <x:c r="F328" t="s">
        <x:v>481</x:v>
      </x:c>
      <x:c r="G328" t="s">
        <x:v>481</x:v>
      </x:c>
      <x:c r="H328" t="s">
        <x:v>516</x:v>
      </x:c>
      <x:c r="I328" t="s">
        <x:v>517</x:v>
      </x:c>
      <x:c r="J328">
        <x:v>100010282</x:v>
      </x:c>
      <x:c r="K328" t="s">
        <x:v>203</x:v>
      </x:c>
      <x:c r="L328" t="s">
        <x:v>163</x:v>
      </x:c>
      <x:c r="M328" t="s">
        <x:v>525</x:v>
      </x:c>
      <x:c r="N328" t="s">
        <x:v>519</x:v>
      </x:c>
      <x:c r="O328">
        <x:v>2300</x:v>
      </x:c>
      <x:c r="P328" t="s">
        <x:v>520</x:v>
      </x:c>
      <x:c r="Q328" t="s">
        <x:v>521</x:v>
      </x:c>
      <x:c r="R328" t="s">
        <x:v>522</x:v>
      </x:c>
      <x:c r="S328">
        <x:v>101200</x:v>
      </x:c>
      <x:c r="T328" t="s">
        <x:v>458</x:v>
      </x:c>
      <x:c r="U328">
        <x:v>2759.72</x:v>
      </x:c>
      <x:c r="V328">
        <x:v>0.28000000000000003</x:v>
      </x:c>
      <x:c r="W328">
        <x:v>202492.46</x:v>
      </x:c>
    </x:row>
    <x:row r="329" spans="1:23">
      <x:c r="A329" t="s">
        <x:v>492</x:v>
      </x:c>
      <x:c r="B329" t="s">
        <x:v>698</x:v>
      </x:c>
      <x:c r="C329" t="s">
        <x:v>513</x:v>
      </x:c>
      <x:c r="D329" t="s">
        <x:v>514</x:v>
      </x:c>
      <x:c r="E329" t="s">
        <x:v>515</x:v>
      </x:c>
      <x:c r="F329" t="s">
        <x:v>481</x:v>
      </x:c>
      <x:c r="G329" t="s">
        <x:v>481</x:v>
      </x:c>
      <x:c r="H329" t="s">
        <x:v>516</x:v>
      </x:c>
      <x:c r="I329" t="s">
        <x:v>517</x:v>
      </x:c>
      <x:c r="J329">
        <x:v>100010279</x:v>
      </x:c>
      <x:c r="K329" t="s">
        <x:v>203</x:v>
      </x:c>
      <x:c r="L329" t="s">
        <x:v>163</x:v>
      </x:c>
      <x:c r="M329" t="s">
        <x:v>524</x:v>
      </x:c>
      <x:c r="N329" t="s">
        <x:v>519</x:v>
      </x:c>
      <x:c r="O329">
        <x:v>2300</x:v>
      </x:c>
      <x:c r="P329" t="s">
        <x:v>520</x:v>
      </x:c>
      <x:c r="Q329" t="s">
        <x:v>521</x:v>
      </x:c>
      <x:c r="R329" t="s">
        <x:v>522</x:v>
      </x:c>
      <x:c r="S329">
        <x:v>144900</x:v>
      </x:c>
      <x:c r="T329" t="s">
        <x:v>458</x:v>
      </x:c>
      <x:c r="U329">
        <x:v>3951.42</x:v>
      </x:c>
      <x:c r="V329">
        <x:v>0.28000000000000003</x:v>
      </x:c>
      <x:c r="W329">
        <x:v>289932.38</x:v>
      </x:c>
    </x:row>
    <x:row r="330" spans="1:23">
      <x:c r="A330" t="s">
        <x:v>492</x:v>
      </x:c>
      <x:c r="B330" t="s">
        <x:v>698</x:v>
      </x:c>
      <x:c r="C330" t="s">
        <x:v>513</x:v>
      </x:c>
      <x:c r="D330" t="s">
        <x:v>514</x:v>
      </x:c>
      <x:c r="E330" t="s">
        <x:v>515</x:v>
      </x:c>
      <x:c r="F330" t="s">
        <x:v>481</x:v>
      </x:c>
      <x:c r="G330" t="s">
        <x:v>481</x:v>
      </x:c>
      <x:c r="H330" t="s">
        <x:v>516</x:v>
      </x:c>
      <x:c r="I330" t="s">
        <x:v>517</x:v>
      </x:c>
      <x:c r="J330">
        <x:v>100010568</x:v>
      </x:c>
      <x:c r="K330" t="s">
        <x:v>203</x:v>
      </x:c>
      <x:c r="L330" t="s">
        <x:v>163</x:v>
      </x:c>
      <x:c r="M330" t="s">
        <x:v>569</x:v>
      </x:c>
      <x:c r="N330" t="s">
        <x:v>519</x:v>
      </x:c>
      <x:c r="O330">
        <x:v>2300</x:v>
      </x:c>
      <x:c r="P330" t="s">
        <x:v>520</x:v>
      </x:c>
      <x:c r="Q330" t="s">
        <x:v>521</x:v>
      </x:c>
      <x:c r="R330" t="s">
        <x:v>522</x:v>
      </x:c>
      <x:c r="S330">
        <x:v>6900</x:v>
      </x:c>
      <x:c r="T330" t="s">
        <x:v>458</x:v>
      </x:c>
      <x:c r="U330">
        <x:v>188.16</x:v>
      </x:c>
      <x:c r="V330">
        <x:v>0.28000000000000003</x:v>
      </x:c>
      <x:c r="W330">
        <x:v>13806.3</x:v>
      </x:c>
    </x:row>
    <x:row r="331" spans="1:23">
      <x:c r="A331" t="s">
        <x:v>492</x:v>
      </x:c>
      <x:c r="B331" t="s">
        <x:v>698</x:v>
      </x:c>
      <x:c r="C331" t="s">
        <x:v>513</x:v>
      </x:c>
      <x:c r="D331" t="s">
        <x:v>514</x:v>
      </x:c>
      <x:c r="E331" t="s">
        <x:v>515</x:v>
      </x:c>
      <x:c r="F331" t="s">
        <x:v>481</x:v>
      </x:c>
      <x:c r="G331" t="s">
        <x:v>481</x:v>
      </x:c>
      <x:c r="H331" t="s">
        <x:v>516</x:v>
      </x:c>
      <x:c r="I331" t="s">
        <x:v>517</x:v>
      </x:c>
      <x:c r="J331">
        <x:v>100010276</x:v>
      </x:c>
      <x:c r="K331" t="s">
        <x:v>203</x:v>
      </x:c>
      <x:c r="L331" t="s">
        <x:v>163</x:v>
      </x:c>
      <x:c r="M331" t="s">
        <x:v>523</x:v>
      </x:c>
      <x:c r="N331" t="s">
        <x:v>519</x:v>
      </x:c>
      <x:c r="O331">
        <x:v>2300</x:v>
      </x:c>
      <x:c r="P331" t="s">
        <x:v>520</x:v>
      </x:c>
      <x:c r="Q331" t="s">
        <x:v>521</x:v>
      </x:c>
      <x:c r="R331" t="s">
        <x:v>522</x:v>
      </x:c>
      <x:c r="S331">
        <x:v>11500</x:v>
      </x:c>
      <x:c r="T331" t="s">
        <x:v>458</x:v>
      </x:c>
      <x:c r="U331">
        <x:v>313.61</x:v>
      </x:c>
      <x:c r="V331">
        <x:v>0.28000000000000003</x:v>
      </x:c>
      <x:c r="W331">
        <x:v>23010.51</x:v>
      </x:c>
    </x:row>
    <x:row r="332" spans="1:23">
      <x:c r="A332" t="s">
        <x:v>492</x:v>
      </x:c>
      <x:c r="B332" t="s">
        <x:v>698</x:v>
      </x:c>
      <x:c r="C332" t="s">
        <x:v>513</x:v>
      </x:c>
      <x:c r="D332" t="s">
        <x:v>514</x:v>
      </x:c>
      <x:c r="E332" t="s">
        <x:v>515</x:v>
      </x:c>
      <x:c r="F332" t="s">
        <x:v>481</x:v>
      </x:c>
      <x:c r="G332" t="s">
        <x:v>481</x:v>
      </x:c>
      <x:c r="H332" t="s">
        <x:v>516</x:v>
      </x:c>
      <x:c r="I332" t="s">
        <x:v>517</x:v>
      </x:c>
      <x:c r="J332">
        <x:v>160000014</x:v>
      </x:c>
      <x:c r="K332" t="s">
        <x:v>203</x:v>
      </x:c>
      <x:c r="L332" t="s">
        <x:v>160</x:v>
      </x:c>
      <x:c r="M332" t="s">
        <x:v>537</x:v>
      </x:c>
      <x:c r="N332" t="s">
        <x:v>644</x:v>
      </x:c>
      <x:c r="O332">
        <x:v>1400</x:v>
      </x:c>
      <x:c r="P332" t="s">
        <x:v>520</x:v>
      </x:c>
      <x:c r="Q332" t="s">
        <x:v>706</x:v>
      </x:c>
      <x:c r="R332" t="s">
        <x:v>522</x:v>
      </x:c>
      <x:c r="S332">
        <x:v>43400</x:v>
      </x:c>
      <x:c r="T332" t="s">
        <x:v>458</x:v>
      </x:c>
      <x:c r="U332">
        <x:v>1886.6</x:v>
      </x:c>
      <x:c r="V332">
        <x:v>0.46</x:v>
      </x:c>
      <x:c r="W332">
        <x:v>143772.39000000001</x:v>
      </x:c>
    </x:row>
    <x:row r="333" spans="1:23">
      <x:c r="A333" t="s">
        <x:v>492</x:v>
      </x:c>
      <x:c r="B333" t="s">
        <x:v>698</x:v>
      </x:c>
      <x:c r="C333" t="s">
        <x:v>513</x:v>
      </x:c>
      <x:c r="D333" t="s">
        <x:v>514</x:v>
      </x:c>
      <x:c r="E333" t="s">
        <x:v>515</x:v>
      </x:c>
      <x:c r="F333" t="s">
        <x:v>481</x:v>
      </x:c>
      <x:c r="G333" t="s">
        <x:v>481</x:v>
      </x:c>
      <x:c r="H333" t="s">
        <x:v>516</x:v>
      </x:c>
      <x:c r="I333" t="s">
        <x:v>517</x:v>
      </x:c>
      <x:c r="J333">
        <x:v>160000014</x:v>
      </x:c>
      <x:c r="K333" t="s">
        <x:v>203</x:v>
      </x:c>
      <x:c r="L333" t="s">
        <x:v>160</x:v>
      </x:c>
      <x:c r="M333" t="s">
        <x:v>537</x:v>
      </x:c>
      <x:c r="N333" t="s">
        <x:v>644</x:v>
      </x:c>
      <x:c r="O333">
        <x:v>1400</x:v>
      </x:c>
      <x:c r="P333" t="s">
        <x:v>520</x:v>
      </x:c>
      <x:c r="Q333" t="s">
        <x:v>706</x:v>
      </x:c>
      <x:c r="R333" t="s">
        <x:v>522</x:v>
      </x:c>
      <x:c r="S333">
        <x:v>16800</x:v>
      </x:c>
      <x:c r="T333" t="s">
        <x:v>458</x:v>
      </x:c>
      <x:c r="U333">
        <x:v>730.3</x:v>
      </x:c>
      <x:c r="V333">
        <x:v>0.46</x:v>
      </x:c>
      <x:c r="W333">
        <x:v>55653.83</x:v>
      </x:c>
    </x:row>
    <x:row r="334" spans="1:23">
      <x:c r="A334" t="s">
        <x:v>492</x:v>
      </x:c>
      <x:c r="B334" t="s">
        <x:v>698</x:v>
      </x:c>
      <x:c r="C334" t="s">
        <x:v>513</x:v>
      </x:c>
      <x:c r="D334" t="s">
        <x:v>514</x:v>
      </x:c>
      <x:c r="E334" t="s">
        <x:v>515</x:v>
      </x:c>
      <x:c r="F334" t="s">
        <x:v>481</x:v>
      </x:c>
      <x:c r="G334" t="s">
        <x:v>481</x:v>
      </x:c>
      <x:c r="H334" t="s">
        <x:v>516</x:v>
      </x:c>
      <x:c r="I334" t="s">
        <x:v>517</x:v>
      </x:c>
      <x:c r="J334">
        <x:v>100010569</x:v>
      </x:c>
      <x:c r="K334" t="s">
        <x:v>203</x:v>
      </x:c>
      <x:c r="L334" t="s">
        <x:v>163</x:v>
      </x:c>
      <x:c r="M334" t="s">
        <x:v>526</x:v>
      </x:c>
      <x:c r="N334" t="s">
        <x:v>519</x:v>
      </x:c>
      <x:c r="O334">
        <x:v>2300</x:v>
      </x:c>
      <x:c r="P334" t="s">
        <x:v>520</x:v>
      </x:c>
      <x:c r="Q334" t="s">
        <x:v>521</x:v>
      </x:c>
      <x:c r="R334" t="s">
        <x:v>522</x:v>
      </x:c>
      <x:c r="S334">
        <x:v>6900</x:v>
      </x:c>
      <x:c r="T334" t="s">
        <x:v>458</x:v>
      </x:c>
      <x:c r="U334">
        <x:v>188.16</x:v>
      </x:c>
      <x:c r="V334">
        <x:v>0.28000000000000003</x:v>
      </x:c>
      <x:c r="W334">
        <x:v>13806.3</x:v>
      </x:c>
    </x:row>
    <x:row r="335" spans="1:23">
      <x:c r="A335" t="s">
        <x:v>492</x:v>
      </x:c>
      <x:c r="B335" t="s">
        <x:v>698</x:v>
      </x:c>
      <x:c r="C335" t="s">
        <x:v>513</x:v>
      </x:c>
      <x:c r="D335" t="s">
        <x:v>514</x:v>
      </x:c>
      <x:c r="E335" t="s">
        <x:v>515</x:v>
      </x:c>
      <x:c r="F335" t="s">
        <x:v>481</x:v>
      </x:c>
      <x:c r="G335" t="s">
        <x:v>481</x:v>
      </x:c>
      <x:c r="H335" t="s">
        <x:v>516</x:v>
      </x:c>
      <x:c r="I335" t="s">
        <x:v>517</x:v>
      </x:c>
      <x:c r="J335">
        <x:v>160000014</x:v>
      </x:c>
      <x:c r="K335" t="s">
        <x:v>203</x:v>
      </x:c>
      <x:c r="L335" t="s">
        <x:v>160</x:v>
      </x:c>
      <x:c r="M335" t="s">
        <x:v>537</x:v>
      </x:c>
      <x:c r="N335" t="s">
        <x:v>644</x:v>
      </x:c>
      <x:c r="O335">
        <x:v>1400</x:v>
      </x:c>
      <x:c r="P335" t="s">
        <x:v>520</x:v>
      </x:c>
      <x:c r="Q335" t="s">
        <x:v>706</x:v>
      </x:c>
      <x:c r="R335" t="s">
        <x:v>522</x:v>
      </x:c>
      <x:c r="S335">
        <x:v>2800</x:v>
      </x:c>
      <x:c r="T335" t="s">
        <x:v>458</x:v>
      </x:c>
      <x:c r="U335">
        <x:v>121.72</x:v>
      </x:c>
      <x:c r="V335">
        <x:v>0.46</x:v>
      </x:c>
      <x:c r="W335">
        <x:v>9275.64</x:v>
      </x:c>
    </x:row>
    <x:row r="336" spans="1:23">
      <x:c r="A336" t="s">
        <x:v>492</x:v>
      </x:c>
      <x:c r="B336" t="s">
        <x:v>698</x:v>
      </x:c>
      <x:c r="C336" t="s">
        <x:v>513</x:v>
      </x:c>
      <x:c r="D336" t="s">
        <x:v>514</x:v>
      </x:c>
      <x:c r="E336" t="s">
        <x:v>515</x:v>
      </x:c>
      <x:c r="F336" t="s">
        <x:v>481</x:v>
      </x:c>
      <x:c r="G336" t="s">
        <x:v>481</x:v>
      </x:c>
      <x:c r="H336" t="s">
        <x:v>516</x:v>
      </x:c>
      <x:c r="I336" t="s">
        <x:v>517</x:v>
      </x:c>
      <x:c r="J336">
        <x:v>160000017</x:v>
      </x:c>
      <x:c r="K336" t="s">
        <x:v>203</x:v>
      </x:c>
      <x:c r="L336" t="s">
        <x:v>162</x:v>
      </x:c>
      <x:c r="M336" t="s">
        <x:v>518</x:v>
      </x:c>
      <x:c r="N336" t="s">
        <x:v>644</x:v>
      </x:c>
      <x:c r="O336">
        <x:v>800</x:v>
      </x:c>
      <x:c r="P336" t="s">
        <x:v>520</x:v>
      </x:c>
      <x:c r="Q336" t="s">
        <x:v>707</x:v>
      </x:c>
      <x:c r="R336" t="s">
        <x:v>522</x:v>
      </x:c>
      <x:c r="S336">
        <x:v>800</x:v>
      </x:c>
      <x:c r="T336" t="s">
        <x:v>458</x:v>
      </x:c>
      <x:c r="U336">
        <x:v>55.46</x:v>
      </x:c>
      <x:c r="V336">
        <x:v>0.85</x:v>
      </x:c>
      <x:c r="W336">
        <x:v>4921.68</x:v>
      </x:c>
    </x:row>
    <x:row r="337" spans="1:23">
      <x:c r="A337" t="s">
        <x:v>492</x:v>
      </x:c>
      <x:c r="B337" t="s">
        <x:v>698</x:v>
      </x:c>
      <x:c r="C337" t="s">
        <x:v>513</x:v>
      </x:c>
      <x:c r="D337" t="s">
        <x:v>514</x:v>
      </x:c>
      <x:c r="E337" t="s">
        <x:v>515</x:v>
      </x:c>
      <x:c r="F337" t="s">
        <x:v>481</x:v>
      </x:c>
      <x:c r="G337" t="s">
        <x:v>481</x:v>
      </x:c>
      <x:c r="H337" t="s">
        <x:v>516</x:v>
      </x:c>
      <x:c r="I337" t="s">
        <x:v>517</x:v>
      </x:c>
      <x:c r="J337">
        <x:v>160000013</x:v>
      </x:c>
      <x:c r="K337" t="s">
        <x:v>203</x:v>
      </x:c>
      <x:c r="L337" t="s">
        <x:v>160</x:v>
      </x:c>
      <x:c r="M337" t="s">
        <x:v>518</x:v>
      </x:c>
      <x:c r="N337" t="s">
        <x:v>644</x:v>
      </x:c>
      <x:c r="O337">
        <x:v>1400</x:v>
      </x:c>
      <x:c r="P337" t="s">
        <x:v>520</x:v>
      </x:c>
      <x:c r="Q337" t="s">
        <x:v>706</x:v>
      </x:c>
      <x:c r="R337" t="s">
        <x:v>522</x:v>
      </x:c>
      <x:c r="S337">
        <x:v>1400</x:v>
      </x:c>
      <x:c r="T337" t="s">
        <x:v>458</x:v>
      </x:c>
      <x:c r="U337">
        <x:v>60.86</x:v>
      </x:c>
      <x:c r="V337">
        <x:v>0.46</x:v>
      </x:c>
      <x:c r="W337">
        <x:v>4637.82</x:v>
      </x:c>
    </x:row>
    <x:row r="338" spans="1:23">
      <x:c r="A338" t="s">
        <x:v>492</x:v>
      </x:c>
      <x:c r="B338" t="s">
        <x:v>698</x:v>
      </x:c>
      <x:c r="C338" t="s">
        <x:v>513</x:v>
      </x:c>
      <x:c r="D338" t="s">
        <x:v>514</x:v>
      </x:c>
      <x:c r="E338" t="s">
        <x:v>515</x:v>
      </x:c>
      <x:c r="F338" t="s">
        <x:v>481</x:v>
      </x:c>
      <x:c r="G338" t="s">
        <x:v>481</x:v>
      </x:c>
      <x:c r="H338" t="s">
        <x:v>516</x:v>
      </x:c>
      <x:c r="I338" t="s">
        <x:v>517</x:v>
      </x:c>
      <x:c r="J338">
        <x:v>160000017</x:v>
      </x:c>
      <x:c r="K338" t="s">
        <x:v>203</x:v>
      </x:c>
      <x:c r="L338" t="s">
        <x:v>162</x:v>
      </x:c>
      <x:c r="M338" t="s">
        <x:v>518</x:v>
      </x:c>
      <x:c r="N338" t="s">
        <x:v>644</x:v>
      </x:c>
      <x:c r="O338">
        <x:v>800</x:v>
      </x:c>
      <x:c r="P338" t="s">
        <x:v>520</x:v>
      </x:c>
      <x:c r="Q338" t="s">
        <x:v>707</x:v>
      </x:c>
      <x:c r="R338" t="s">
        <x:v>522</x:v>
      </x:c>
      <x:c r="S338">
        <x:v>7200</x:v>
      </x:c>
      <x:c r="T338" t="s">
        <x:v>458</x:v>
      </x:c>
      <x:c r="U338">
        <x:v>499.1</x:v>
      </x:c>
      <x:c r="V338">
        <x:v>0.85</x:v>
      </x:c>
      <x:c r="W338">
        <x:v>44295.16</x:v>
      </x:c>
    </x:row>
    <x:row r="339" spans="1:23">
      <x:c r="A339" t="s">
        <x:v>492</x:v>
      </x:c>
      <x:c r="B339" t="s">
        <x:v>698</x:v>
      </x:c>
      <x:c r="C339" t="s">
        <x:v>513</x:v>
      </x:c>
      <x:c r="D339" t="s">
        <x:v>514</x:v>
      </x:c>
      <x:c r="E339" t="s">
        <x:v>515</x:v>
      </x:c>
      <x:c r="F339" t="s">
        <x:v>481</x:v>
      </x:c>
      <x:c r="G339" t="s">
        <x:v>481</x:v>
      </x:c>
      <x:c r="H339" t="s">
        <x:v>516</x:v>
      </x:c>
      <x:c r="I339" t="s">
        <x:v>517</x:v>
      </x:c>
      <x:c r="J339">
        <x:v>160000014</x:v>
      </x:c>
      <x:c r="K339" t="s">
        <x:v>203</x:v>
      </x:c>
      <x:c r="L339" t="s">
        <x:v>160</x:v>
      </x:c>
      <x:c r="M339" t="s">
        <x:v>537</x:v>
      </x:c>
      <x:c r="N339" t="s">
        <x:v>644</x:v>
      </x:c>
      <x:c r="O339">
        <x:v>1400</x:v>
      </x:c>
      <x:c r="P339" t="s">
        <x:v>520</x:v>
      </x:c>
      <x:c r="Q339" t="s">
        <x:v>706</x:v>
      </x:c>
      <x:c r="R339" t="s">
        <x:v>522</x:v>
      </x:c>
      <x:c r="S339">
        <x:v>35000</x:v>
      </x:c>
      <x:c r="T339" t="s">
        <x:v>458</x:v>
      </x:c>
      <x:c r="U339">
        <x:v>1521.45</x:v>
      </x:c>
      <x:c r="V339">
        <x:v>0.46</x:v>
      </x:c>
      <x:c r="W339">
        <x:v>115945.48</x:v>
      </x:c>
    </x:row>
    <x:row r="340" spans="1:23">
      <x:c r="A340" t="s">
        <x:v>492</x:v>
      </x:c>
      <x:c r="B340" t="s">
        <x:v>698</x:v>
      </x:c>
      <x:c r="C340" t="s">
        <x:v>513</x:v>
      </x:c>
      <x:c r="D340" t="s">
        <x:v>514</x:v>
      </x:c>
      <x:c r="E340" t="s">
        <x:v>515</x:v>
      </x:c>
      <x:c r="F340" t="s">
        <x:v>481</x:v>
      </x:c>
      <x:c r="G340" t="s">
        <x:v>481</x:v>
      </x:c>
      <x:c r="H340" t="s">
        <x:v>516</x:v>
      </x:c>
      <x:c r="I340" t="s">
        <x:v>517</x:v>
      </x:c>
      <x:c r="J340">
        <x:v>160000013</x:v>
      </x:c>
      <x:c r="K340" t="s">
        <x:v>203</x:v>
      </x:c>
      <x:c r="L340" t="s">
        <x:v>160</x:v>
      </x:c>
      <x:c r="M340" t="s">
        <x:v>518</x:v>
      </x:c>
      <x:c r="N340" t="s">
        <x:v>644</x:v>
      </x:c>
      <x:c r="O340">
        <x:v>1400</x:v>
      </x:c>
      <x:c r="P340" t="s">
        <x:v>520</x:v>
      </x:c>
      <x:c r="Q340" t="s">
        <x:v>706</x:v>
      </x:c>
      <x:c r="R340" t="s">
        <x:v>522</x:v>
      </x:c>
      <x:c r="S340">
        <x:v>39200</x:v>
      </x:c>
      <x:c r="T340" t="s">
        <x:v>458</x:v>
      </x:c>
      <x:c r="U340">
        <x:v>1704.02</x:v>
      </x:c>
      <x:c r="V340">
        <x:v>0.46</x:v>
      </x:c>
      <x:c r="W340">
        <x:v>129858.93</x:v>
      </x:c>
    </x:row>
    <x:row r="341" spans="1:23">
      <x:c r="A341" t="s">
        <x:v>492</x:v>
      </x:c>
      <x:c r="B341" t="s">
        <x:v>698</x:v>
      </x:c>
      <x:c r="C341" t="s">
        <x:v>513</x:v>
      </x:c>
      <x:c r="D341" t="s">
        <x:v>514</x:v>
      </x:c>
      <x:c r="E341" t="s">
        <x:v>515</x:v>
      </x:c>
      <x:c r="F341" t="s">
        <x:v>481</x:v>
      </x:c>
      <x:c r="G341" t="s">
        <x:v>481</x:v>
      </x:c>
      <x:c r="H341" t="s">
        <x:v>516</x:v>
      </x:c>
      <x:c r="I341" t="s">
        <x:v>517</x:v>
      </x:c>
      <x:c r="J341">
        <x:v>160000014</x:v>
      </x:c>
      <x:c r="K341" t="s">
        <x:v>203</x:v>
      </x:c>
      <x:c r="L341" t="s">
        <x:v>160</x:v>
      </x:c>
      <x:c r="M341" t="s">
        <x:v>537</x:v>
      </x:c>
      <x:c r="N341" t="s">
        <x:v>644</x:v>
      </x:c>
      <x:c r="O341">
        <x:v>1400</x:v>
      </x:c>
      <x:c r="P341" t="s">
        <x:v>520</x:v>
      </x:c>
      <x:c r="Q341" t="s">
        <x:v>706</x:v>
      </x:c>
      <x:c r="R341" t="s">
        <x:v>522</x:v>
      </x:c>
      <x:c r="S341">
        <x:v>36400</x:v>
      </x:c>
      <x:c r="T341" t="s">
        <x:v>458</x:v>
      </x:c>
      <x:c r="U341">
        <x:v>1582.31</x:v>
      </x:c>
      <x:c r="V341">
        <x:v>0.46</x:v>
      </x:c>
      <x:c r="W341">
        <x:v>120583.29</x:v>
      </x:c>
    </x:row>
    <x:row r="342" spans="1:23">
      <x:c r="A342" t="s">
        <x:v>492</x:v>
      </x:c>
      <x:c r="B342" t="s">
        <x:v>698</x:v>
      </x:c>
      <x:c r="C342" t="s">
        <x:v>513</x:v>
      </x:c>
      <x:c r="D342" t="s">
        <x:v>514</x:v>
      </x:c>
      <x:c r="E342" t="s">
        <x:v>515</x:v>
      </x:c>
      <x:c r="F342" t="s">
        <x:v>481</x:v>
      </x:c>
      <x:c r="G342" t="s">
        <x:v>481</x:v>
      </x:c>
      <x:c r="H342" t="s">
        <x:v>516</x:v>
      </x:c>
      <x:c r="I342" t="s">
        <x:v>517</x:v>
      </x:c>
      <x:c r="J342">
        <x:v>160000013</x:v>
      </x:c>
      <x:c r="K342" t="s">
        <x:v>203</x:v>
      </x:c>
      <x:c r="L342" t="s">
        <x:v>160</x:v>
      </x:c>
      <x:c r="M342" t="s">
        <x:v>518</x:v>
      </x:c>
      <x:c r="N342" t="s">
        <x:v>644</x:v>
      </x:c>
      <x:c r="O342">
        <x:v>1400</x:v>
      </x:c>
      <x:c r="P342" t="s">
        <x:v>520</x:v>
      </x:c>
      <x:c r="Q342" t="s">
        <x:v>706</x:v>
      </x:c>
      <x:c r="R342" t="s">
        <x:v>522</x:v>
      </x:c>
      <x:c r="S342">
        <x:v>21000</x:v>
      </x:c>
      <x:c r="T342" t="s">
        <x:v>458</x:v>
      </x:c>
      <x:c r="U342">
        <x:v>912.87</x:v>
      </x:c>
      <x:c r="V342">
        <x:v>0.46</x:v>
      </x:c>
      <x:c r="W342">
        <x:v>69567.289999999994</x:v>
      </x:c>
    </x:row>
    <x:row r="343" spans="1:23">
      <x:c r="A343" t="s">
        <x:v>492</x:v>
      </x:c>
      <x:c r="B343" t="s">
        <x:v>698</x:v>
      </x:c>
      <x:c r="C343" t="s">
        <x:v>513</x:v>
      </x:c>
      <x:c r="D343" t="s">
        <x:v>514</x:v>
      </x:c>
      <x:c r="E343" t="s">
        <x:v>515</x:v>
      </x:c>
      <x:c r="F343" t="s">
        <x:v>481</x:v>
      </x:c>
      <x:c r="G343" t="s">
        <x:v>481</x:v>
      </x:c>
      <x:c r="H343" t="s">
        <x:v>516</x:v>
      </x:c>
      <x:c r="I343" t="s">
        <x:v>517</x:v>
      </x:c>
      <x:c r="J343">
        <x:v>100010279</x:v>
      </x:c>
      <x:c r="K343" t="s">
        <x:v>203</x:v>
      </x:c>
      <x:c r="L343" t="s">
        <x:v>163</x:v>
      </x:c>
      <x:c r="M343" t="s">
        <x:v>524</x:v>
      </x:c>
      <x:c r="N343" t="s">
        <x:v>519</x:v>
      </x:c>
      <x:c r="O343">
        <x:v>2300</x:v>
      </x:c>
      <x:c r="P343" t="s">
        <x:v>520</x:v>
      </x:c>
      <x:c r="Q343" t="s">
        <x:v>521</x:v>
      </x:c>
      <x:c r="R343" t="s">
        <x:v>522</x:v>
      </x:c>
      <x:c r="S343">
        <x:v>2300</x:v>
      </x:c>
      <x:c r="T343" t="s">
        <x:v>458</x:v>
      </x:c>
      <x:c r="U343">
        <x:v>62.72</x:v>
      </x:c>
      <x:c r="V343">
        <x:v>0.28000000000000003</x:v>
      </x:c>
      <x:c r="W343">
        <x:v>4602.1000000000004</x:v>
      </x:c>
    </x:row>
    <x:row r="344" spans="1:23">
      <x:c r="A344" t="s">
        <x:v>492</x:v>
      </x:c>
      <x:c r="B344" t="s">
        <x:v>698</x:v>
      </x:c>
      <x:c r="C344" t="s">
        <x:v>513</x:v>
      </x:c>
      <x:c r="D344" t="s">
        <x:v>514</x:v>
      </x:c>
      <x:c r="E344" t="s">
        <x:v>515</x:v>
      </x:c>
      <x:c r="F344" t="s">
        <x:v>481</x:v>
      </x:c>
      <x:c r="G344" t="s">
        <x:v>481</x:v>
      </x:c>
      <x:c r="H344" t="s">
        <x:v>516</x:v>
      </x:c>
      <x:c r="I344" t="s">
        <x:v>517</x:v>
      </x:c>
      <x:c r="J344">
        <x:v>100010279</x:v>
      </x:c>
      <x:c r="K344" t="s">
        <x:v>203</x:v>
      </x:c>
      <x:c r="L344" t="s">
        <x:v>163</x:v>
      </x:c>
      <x:c r="M344" t="s">
        <x:v>524</x:v>
      </x:c>
      <x:c r="N344" t="s">
        <x:v>519</x:v>
      </x:c>
      <x:c r="O344">
        <x:v>2300</x:v>
      </x:c>
      <x:c r="P344" t="s">
        <x:v>520</x:v>
      </x:c>
      <x:c r="Q344" t="s">
        <x:v>521</x:v>
      </x:c>
      <x:c r="R344" t="s">
        <x:v>522</x:v>
      </x:c>
      <x:c r="S344">
        <x:v>2300</x:v>
      </x:c>
      <x:c r="T344" t="s">
        <x:v>458</x:v>
      </x:c>
      <x:c r="U344">
        <x:v>62.72</x:v>
      </x:c>
      <x:c r="V344">
        <x:v>0.28000000000000003</x:v>
      </x:c>
      <x:c r="W344">
        <x:v>4602.1000000000004</x:v>
      </x:c>
    </x:row>
    <x:row r="345" spans="1:23">
      <x:c r="A345" t="s">
        <x:v>492</x:v>
      </x:c>
      <x:c r="B345" t="s">
        <x:v>698</x:v>
      </x:c>
      <x:c r="C345" t="s">
        <x:v>513</x:v>
      </x:c>
      <x:c r="D345" t="s">
        <x:v>514</x:v>
      </x:c>
      <x:c r="E345" t="s">
        <x:v>515</x:v>
      </x:c>
      <x:c r="F345" t="s">
        <x:v>481</x:v>
      </x:c>
      <x:c r="G345" t="s">
        <x:v>481</x:v>
      </x:c>
      <x:c r="H345" t="s">
        <x:v>516</x:v>
      </x:c>
      <x:c r="I345" t="s">
        <x:v>517</x:v>
      </x:c>
      <x:c r="J345">
        <x:v>160000017</x:v>
      </x:c>
      <x:c r="K345" t="s">
        <x:v>203</x:v>
      </x:c>
      <x:c r="L345" t="s">
        <x:v>162</x:v>
      </x:c>
      <x:c r="M345" t="s">
        <x:v>518</x:v>
      </x:c>
      <x:c r="N345" t="s">
        <x:v>644</x:v>
      </x:c>
      <x:c r="O345">
        <x:v>800</x:v>
      </x:c>
      <x:c r="P345" t="s">
        <x:v>520</x:v>
      </x:c>
      <x:c r="Q345" t="s">
        <x:v>707</x:v>
      </x:c>
      <x:c r="R345" t="s">
        <x:v>522</x:v>
      </x:c>
      <x:c r="S345">
        <x:v>1600</x:v>
      </x:c>
      <x:c r="T345" t="s">
        <x:v>458</x:v>
      </x:c>
      <x:c r="U345">
        <x:v>110.91</x:v>
      </x:c>
      <x:c r="V345">
        <x:v>0.85</x:v>
      </x:c>
      <x:c r="W345">
        <x:v>9843.3700000000008</x:v>
      </x:c>
    </x:row>
    <x:row r="346" spans="1:23">
      <x:c r="A346" t="s">
        <x:v>492</x:v>
      </x:c>
      <x:c r="B346" t="s">
        <x:v>698</x:v>
      </x:c>
      <x:c r="C346" t="s">
        <x:v>513</x:v>
      </x:c>
      <x:c r="D346" t="s">
        <x:v>514</x:v>
      </x:c>
      <x:c r="E346" t="s">
        <x:v>515</x:v>
      </x:c>
      <x:c r="F346" t="s">
        <x:v>481</x:v>
      </x:c>
      <x:c r="G346" t="s">
        <x:v>481</x:v>
      </x:c>
      <x:c r="H346" t="s">
        <x:v>516</x:v>
      </x:c>
      <x:c r="I346" t="s">
        <x:v>517</x:v>
      </x:c>
      <x:c r="J346">
        <x:v>160000017</x:v>
      </x:c>
      <x:c r="K346" t="s">
        <x:v>203</x:v>
      </x:c>
      <x:c r="L346" t="s">
        <x:v>162</x:v>
      </x:c>
      <x:c r="M346" t="s">
        <x:v>518</x:v>
      </x:c>
      <x:c r="N346" t="s">
        <x:v>644</x:v>
      </x:c>
      <x:c r="O346">
        <x:v>800</x:v>
      </x:c>
      <x:c r="P346" t="s">
        <x:v>520</x:v>
      </x:c>
      <x:c r="Q346" t="s">
        <x:v>707</x:v>
      </x:c>
      <x:c r="R346" t="s">
        <x:v>522</x:v>
      </x:c>
      <x:c r="S346">
        <x:v>6400</x:v>
      </x:c>
      <x:c r="T346" t="s">
        <x:v>458</x:v>
      </x:c>
      <x:c r="U346">
        <x:v>443.65</x:v>
      </x:c>
      <x:c r="V346">
        <x:v>0.85</x:v>
      </x:c>
      <x:c r="W346">
        <x:v>39373.480000000003</x:v>
      </x:c>
    </x:row>
    <x:row r="347" spans="1:23">
      <x:c r="A347" t="s">
        <x:v>492</x:v>
      </x:c>
      <x:c r="B347" t="s">
        <x:v>698</x:v>
      </x:c>
      <x:c r="C347" t="s">
        <x:v>513</x:v>
      </x:c>
      <x:c r="D347" t="s">
        <x:v>514</x:v>
      </x:c>
      <x:c r="E347" t="s">
        <x:v>515</x:v>
      </x:c>
      <x:c r="F347" t="s">
        <x:v>481</x:v>
      </x:c>
      <x:c r="G347" t="s">
        <x:v>481</x:v>
      </x:c>
      <x:c r="H347" t="s">
        <x:v>516</x:v>
      </x:c>
      <x:c r="I347" t="s">
        <x:v>517</x:v>
      </x:c>
      <x:c r="J347">
        <x:v>100010276</x:v>
      </x:c>
      <x:c r="K347" t="s">
        <x:v>203</x:v>
      </x:c>
      <x:c r="L347" t="s">
        <x:v>163</x:v>
      </x:c>
      <x:c r="M347" t="s">
        <x:v>523</x:v>
      </x:c>
      <x:c r="N347" t="s">
        <x:v>519</x:v>
      </x:c>
      <x:c r="O347">
        <x:v>2300</x:v>
      </x:c>
      <x:c r="P347" t="s">
        <x:v>520</x:v>
      </x:c>
      <x:c r="Q347" t="s">
        <x:v>521</x:v>
      </x:c>
      <x:c r="R347" t="s">
        <x:v>522</x:v>
      </x:c>
      <x:c r="S347">
        <x:v>2300</x:v>
      </x:c>
      <x:c r="T347" t="s">
        <x:v>458</x:v>
      </x:c>
      <x:c r="U347">
        <x:v>62.72</x:v>
      </x:c>
      <x:c r="V347">
        <x:v>0.28000000000000003</x:v>
      </x:c>
      <x:c r="W347">
        <x:v>4602.1000000000004</x:v>
      </x:c>
    </x:row>
    <x:row r="348" spans="1:23">
      <x:c r="A348" t="s">
        <x:v>492</x:v>
      </x:c>
      <x:c r="B348" t="s">
        <x:v>698</x:v>
      </x:c>
      <x:c r="C348" t="s">
        <x:v>513</x:v>
      </x:c>
      <x:c r="D348" t="s">
        <x:v>514</x:v>
      </x:c>
      <x:c r="E348" t="s">
        <x:v>515</x:v>
      </x:c>
      <x:c r="F348" t="s">
        <x:v>481</x:v>
      </x:c>
      <x:c r="G348" t="s">
        <x:v>481</x:v>
      </x:c>
      <x:c r="H348" t="s">
        <x:v>516</x:v>
      </x:c>
      <x:c r="I348" t="s">
        <x:v>517</x:v>
      </x:c>
      <x:c r="J348">
        <x:v>100010566</x:v>
      </x:c>
      <x:c r="K348" t="s">
        <x:v>203</x:v>
      </x:c>
      <x:c r="L348" t="s">
        <x:v>163</x:v>
      </x:c>
      <x:c r="M348" t="s">
        <x:v>663</x:v>
      </x:c>
      <x:c r="N348" t="s">
        <x:v>519</x:v>
      </x:c>
      <x:c r="O348">
        <x:v>2300</x:v>
      </x:c>
      <x:c r="P348" t="s">
        <x:v>520</x:v>
      </x:c>
      <x:c r="Q348" t="s">
        <x:v>521</x:v>
      </x:c>
      <x:c r="R348" t="s">
        <x:v>522</x:v>
      </x:c>
      <x:c r="S348">
        <x:v>2300</x:v>
      </x:c>
      <x:c r="T348" t="s">
        <x:v>458</x:v>
      </x:c>
      <x:c r="U348">
        <x:v>62.72</x:v>
      </x:c>
      <x:c r="V348">
        <x:v>0.28000000000000003</x:v>
      </x:c>
      <x:c r="W348">
        <x:v>4602.1000000000004</x:v>
      </x:c>
    </x:row>
    <x:row r="349" spans="1:23">
      <x:c r="A349" t="s">
        <x:v>492</x:v>
      </x:c>
      <x:c r="B349" t="s">
        <x:v>698</x:v>
      </x:c>
      <x:c r="C349" t="s">
        <x:v>513</x:v>
      </x:c>
      <x:c r="D349" t="s">
        <x:v>514</x:v>
      </x:c>
      <x:c r="E349" t="s">
        <x:v>515</x:v>
      </x:c>
      <x:c r="F349" t="s">
        <x:v>481</x:v>
      </x:c>
      <x:c r="G349" t="s">
        <x:v>481</x:v>
      </x:c>
      <x:c r="H349" t="s">
        <x:v>516</x:v>
      </x:c>
      <x:c r="I349" t="s">
        <x:v>517</x:v>
      </x:c>
      <x:c r="J349">
        <x:v>100004464</x:v>
      </x:c>
      <x:c r="K349" t="s">
        <x:v>203</x:v>
      </x:c>
      <x:c r="L349" t="s">
        <x:v>163</x:v>
      </x:c>
      <x:c r="M349" t="s">
        <x:v>518</x:v>
      </x:c>
      <x:c r="N349" t="s">
        <x:v>519</x:v>
      </x:c>
      <x:c r="O349">
        <x:v>2300</x:v>
      </x:c>
      <x:c r="P349" t="s">
        <x:v>520</x:v>
      </x:c>
      <x:c r="Q349" t="s">
        <x:v>521</x:v>
      </x:c>
      <x:c r="R349" t="s">
        <x:v>522</x:v>
      </x:c>
      <x:c r="S349">
        <x:v>2300</x:v>
      </x:c>
      <x:c r="T349" t="s">
        <x:v>458</x:v>
      </x:c>
      <x:c r="U349">
        <x:v>62.72</x:v>
      </x:c>
      <x:c r="V349">
        <x:v>0.28000000000000003</x:v>
      </x:c>
      <x:c r="W349">
        <x:v>4602.1000000000004</x:v>
      </x:c>
    </x:row>
    <x:row r="350" spans="1:23">
      <x:c r="A350" t="s">
        <x:v>492</x:v>
      </x:c>
      <x:c r="B350" t="s">
        <x:v>698</x:v>
      </x:c>
      <x:c r="C350" t="s">
        <x:v>513</x:v>
      </x:c>
      <x:c r="D350" t="s">
        <x:v>514</x:v>
      </x:c>
      <x:c r="E350" t="s">
        <x:v>515</x:v>
      </x:c>
      <x:c r="F350" t="s">
        <x:v>481</x:v>
      </x:c>
      <x:c r="G350" t="s">
        <x:v>481</x:v>
      </x:c>
      <x:c r="H350" t="s">
        <x:v>516</x:v>
      </x:c>
      <x:c r="I350" t="s">
        <x:v>517</x:v>
      </x:c>
      <x:c r="J350">
        <x:v>100010279</x:v>
      </x:c>
      <x:c r="K350" t="s">
        <x:v>203</x:v>
      </x:c>
      <x:c r="L350" t="s">
        <x:v>163</x:v>
      </x:c>
      <x:c r="M350" t="s">
        <x:v>524</x:v>
      </x:c>
      <x:c r="N350" t="s">
        <x:v>519</x:v>
      </x:c>
      <x:c r="O350">
        <x:v>2300</x:v>
      </x:c>
      <x:c r="P350" t="s">
        <x:v>520</x:v>
      </x:c>
      <x:c r="Q350" t="s">
        <x:v>521</x:v>
      </x:c>
      <x:c r="R350" t="s">
        <x:v>522</x:v>
      </x:c>
      <x:c r="S350">
        <x:v>82800</x:v>
      </x:c>
      <x:c r="T350" t="s">
        <x:v>458</x:v>
      </x:c>
      <x:c r="U350">
        <x:v>2257.96</x:v>
      </x:c>
      <x:c r="V350">
        <x:v>0.28000000000000003</x:v>
      </x:c>
      <x:c r="W350">
        <x:v>165675.65</x:v>
      </x:c>
    </x:row>
    <x:row r="351" spans="1:23">
      <x:c r="A351" t="s">
        <x:v>492</x:v>
      </x:c>
      <x:c r="B351" t="s">
        <x:v>698</x:v>
      </x:c>
      <x:c r="C351" t="s">
        <x:v>513</x:v>
      </x:c>
      <x:c r="D351" t="s">
        <x:v>514</x:v>
      </x:c>
      <x:c r="E351" t="s">
        <x:v>515</x:v>
      </x:c>
      <x:c r="F351" t="s">
        <x:v>481</x:v>
      </x:c>
      <x:c r="G351" t="s">
        <x:v>481</x:v>
      </x:c>
      <x:c r="H351" t="s">
        <x:v>516</x:v>
      </x:c>
      <x:c r="I351" t="s">
        <x:v>517</x:v>
      </x:c>
      <x:c r="J351">
        <x:v>100010566</x:v>
      </x:c>
      <x:c r="K351" t="s">
        <x:v>203</x:v>
      </x:c>
      <x:c r="L351" t="s">
        <x:v>163</x:v>
      </x:c>
      <x:c r="M351" t="s">
        <x:v>663</x:v>
      </x:c>
      <x:c r="N351" t="s">
        <x:v>519</x:v>
      </x:c>
      <x:c r="O351">
        <x:v>2300</x:v>
      </x:c>
      <x:c r="P351" t="s">
        <x:v>520</x:v>
      </x:c>
      <x:c r="Q351" t="s">
        <x:v>521</x:v>
      </x:c>
      <x:c r="R351" t="s">
        <x:v>522</x:v>
      </x:c>
      <x:c r="S351">
        <x:v>11500</x:v>
      </x:c>
      <x:c r="T351" t="s">
        <x:v>458</x:v>
      </x:c>
      <x:c r="U351">
        <x:v>313.61</x:v>
      </x:c>
      <x:c r="V351">
        <x:v>0.28000000000000003</x:v>
      </x:c>
      <x:c r="W351">
        <x:v>23010.51</x:v>
      </x:c>
    </x:row>
    <x:row r="352" spans="1:23">
      <x:c r="A352" t="s">
        <x:v>492</x:v>
      </x:c>
      <x:c r="B352" t="s">
        <x:v>698</x:v>
      </x:c>
      <x:c r="C352" t="s">
        <x:v>513</x:v>
      </x:c>
      <x:c r="D352" t="s">
        <x:v>514</x:v>
      </x:c>
      <x:c r="E352" t="s">
        <x:v>515</x:v>
      </x:c>
      <x:c r="F352" t="s">
        <x:v>481</x:v>
      </x:c>
      <x:c r="G352" t="s">
        <x:v>481</x:v>
      </x:c>
      <x:c r="H352" t="s">
        <x:v>516</x:v>
      </x:c>
      <x:c r="I352" t="s">
        <x:v>517</x:v>
      </x:c>
      <x:c r="J352">
        <x:v>100010279</x:v>
      </x:c>
      <x:c r="K352" t="s">
        <x:v>203</x:v>
      </x:c>
      <x:c r="L352" t="s">
        <x:v>163</x:v>
      </x:c>
      <x:c r="M352" t="s">
        <x:v>524</x:v>
      </x:c>
      <x:c r="N352" t="s">
        <x:v>519</x:v>
      </x:c>
      <x:c r="O352">
        <x:v>2300</x:v>
      </x:c>
      <x:c r="P352" t="s">
        <x:v>520</x:v>
      </x:c>
      <x:c r="Q352" t="s">
        <x:v>521</x:v>
      </x:c>
      <x:c r="R352" t="s">
        <x:v>522</x:v>
      </x:c>
      <x:c r="S352">
        <x:v>85100</x:v>
      </x:c>
      <x:c r="T352" t="s">
        <x:v>458</x:v>
      </x:c>
      <x:c r="U352">
        <x:v>2320.6799999999998</x:v>
      </x:c>
      <x:c r="V352">
        <x:v>0.28000000000000003</x:v>
      </x:c>
      <x:c r="W352">
        <x:v>170277.75</x:v>
      </x:c>
    </x:row>
    <x:row r="353" spans="1:23">
      <x:c r="A353" t="s">
        <x:v>492</x:v>
      </x:c>
      <x:c r="B353" t="s">
        <x:v>698</x:v>
      </x:c>
      <x:c r="C353" t="s">
        <x:v>513</x:v>
      </x:c>
      <x:c r="D353" t="s">
        <x:v>514</x:v>
      </x:c>
      <x:c r="E353" t="s">
        <x:v>515</x:v>
      </x:c>
      <x:c r="F353" t="s">
        <x:v>481</x:v>
      </x:c>
      <x:c r="G353" t="s">
        <x:v>481</x:v>
      </x:c>
      <x:c r="H353" t="s">
        <x:v>516</x:v>
      </x:c>
      <x:c r="I353" t="s">
        <x:v>517</x:v>
      </x:c>
      <x:c r="J353">
        <x:v>100010282</x:v>
      </x:c>
      <x:c r="K353" t="s">
        <x:v>203</x:v>
      </x:c>
      <x:c r="L353" t="s">
        <x:v>163</x:v>
      </x:c>
      <x:c r="M353" t="s">
        <x:v>525</x:v>
      </x:c>
      <x:c r="N353" t="s">
        <x:v>519</x:v>
      </x:c>
      <x:c r="O353">
        <x:v>2300</x:v>
      </x:c>
      <x:c r="P353" t="s">
        <x:v>520</x:v>
      </x:c>
      <x:c r="Q353" t="s">
        <x:v>521</x:v>
      </x:c>
      <x:c r="R353" t="s">
        <x:v>522</x:v>
      </x:c>
      <x:c r="S353">
        <x:v>27600</x:v>
      </x:c>
      <x:c r="T353" t="s">
        <x:v>458</x:v>
      </x:c>
      <x:c r="U353">
        <x:v>752.65</x:v>
      </x:c>
      <x:c r="V353">
        <x:v>0.28000000000000003</x:v>
      </x:c>
      <x:c r="W353">
        <x:v>55225.22</x:v>
      </x:c>
    </x:row>
    <x:row r="354" spans="1:23">
      <x:c r="A354" t="s">
        <x:v>492</x:v>
      </x:c>
      <x:c r="B354" t="s">
        <x:v>698</x:v>
      </x:c>
      <x:c r="C354" t="s">
        <x:v>513</x:v>
      </x:c>
      <x:c r="D354" t="s">
        <x:v>514</x:v>
      </x:c>
      <x:c r="E354" t="s">
        <x:v>515</x:v>
      </x:c>
      <x:c r="F354" t="s">
        <x:v>481</x:v>
      </x:c>
      <x:c r="G354" t="s">
        <x:v>481</x:v>
      </x:c>
      <x:c r="H354" t="s">
        <x:v>516</x:v>
      </x:c>
      <x:c r="I354" t="s">
        <x:v>517</x:v>
      </x:c>
      <x:c r="J354">
        <x:v>100010276</x:v>
      </x:c>
      <x:c r="K354" t="s">
        <x:v>203</x:v>
      </x:c>
      <x:c r="L354" t="s">
        <x:v>163</x:v>
      </x:c>
      <x:c r="M354" t="s">
        <x:v>523</x:v>
      </x:c>
      <x:c r="N354" t="s">
        <x:v>519</x:v>
      </x:c>
      <x:c r="O354">
        <x:v>2300</x:v>
      </x:c>
      <x:c r="P354" t="s">
        <x:v>520</x:v>
      </x:c>
      <x:c r="Q354" t="s">
        <x:v>521</x:v>
      </x:c>
      <x:c r="R354" t="s">
        <x:v>522</x:v>
      </x:c>
      <x:c r="S354">
        <x:v>108100</x:v>
      </x:c>
      <x:c r="T354" t="s">
        <x:v>458</x:v>
      </x:c>
      <x:c r="U354">
        <x:v>2947.89</x:v>
      </x:c>
      <x:c r="V354">
        <x:v>0.28000000000000003</x:v>
      </x:c>
      <x:c r="W354">
        <x:v>216298.76</x:v>
      </x:c>
    </x:row>
    <x:row r="355" spans="1:23">
      <x:c r="A355" t="s">
        <x:v>492</x:v>
      </x:c>
      <x:c r="B355" t="s">
        <x:v>698</x:v>
      </x:c>
      <x:c r="C355" t="s">
        <x:v>513</x:v>
      </x:c>
      <x:c r="D355" t="s">
        <x:v>514</x:v>
      </x:c>
      <x:c r="E355" t="s">
        <x:v>515</x:v>
      </x:c>
      <x:c r="F355" t="s">
        <x:v>481</x:v>
      </x:c>
      <x:c r="G355" t="s">
        <x:v>481</x:v>
      </x:c>
      <x:c r="H355" t="s">
        <x:v>516</x:v>
      </x:c>
      <x:c r="I355" t="s">
        <x:v>517</x:v>
      </x:c>
      <x:c r="J355">
        <x:v>100010566</x:v>
      </x:c>
      <x:c r="K355" t="s">
        <x:v>203</x:v>
      </x:c>
      <x:c r="L355" t="s">
        <x:v>163</x:v>
      </x:c>
      <x:c r="M355" t="s">
        <x:v>663</x:v>
      </x:c>
      <x:c r="N355" t="s">
        <x:v>519</x:v>
      </x:c>
      <x:c r="O355">
        <x:v>2300</x:v>
      </x:c>
      <x:c r="P355" t="s">
        <x:v>520</x:v>
      </x:c>
      <x:c r="Q355" t="s">
        <x:v>521</x:v>
      </x:c>
      <x:c r="R355" t="s">
        <x:v>522</x:v>
      </x:c>
      <x:c r="S355">
        <x:v>32200</x:v>
      </x:c>
      <x:c r="T355" t="s">
        <x:v>458</x:v>
      </x:c>
      <x:c r="U355">
        <x:v>878.09</x:v>
      </x:c>
      <x:c r="V355">
        <x:v>0.28000000000000003</x:v>
      </x:c>
      <x:c r="W355">
        <x:v>64429.42</x:v>
      </x:c>
    </x:row>
    <x:row r="356" spans="1:23">
      <x:c r="A356" t="s">
        <x:v>492</x:v>
      </x:c>
      <x:c r="B356" t="s">
        <x:v>698</x:v>
      </x:c>
      <x:c r="C356" t="s">
        <x:v>513</x:v>
      </x:c>
      <x:c r="D356" t="s">
        <x:v>514</x:v>
      </x:c>
      <x:c r="E356" t="s">
        <x:v>515</x:v>
      </x:c>
      <x:c r="F356" t="s">
        <x:v>481</x:v>
      </x:c>
      <x:c r="G356" t="s">
        <x:v>481</x:v>
      </x:c>
      <x:c r="H356" t="s">
        <x:v>516</x:v>
      </x:c>
      <x:c r="I356" t="s">
        <x:v>517</x:v>
      </x:c>
      <x:c r="J356">
        <x:v>100004464</x:v>
      </x:c>
      <x:c r="K356" t="s">
        <x:v>203</x:v>
      </x:c>
      <x:c r="L356" t="s">
        <x:v>163</x:v>
      </x:c>
      <x:c r="M356" t="s">
        <x:v>518</x:v>
      </x:c>
      <x:c r="N356" t="s">
        <x:v>519</x:v>
      </x:c>
      <x:c r="O356">
        <x:v>2300</x:v>
      </x:c>
      <x:c r="P356" t="s">
        <x:v>520</x:v>
      </x:c>
      <x:c r="Q356" t="s">
        <x:v>521</x:v>
      </x:c>
      <x:c r="R356" t="s">
        <x:v>522</x:v>
      </x:c>
      <x:c r="S356">
        <x:v>11500</x:v>
      </x:c>
      <x:c r="T356" t="s">
        <x:v>458</x:v>
      </x:c>
      <x:c r="U356">
        <x:v>313.61</x:v>
      </x:c>
      <x:c r="V356">
        <x:v>0.28000000000000003</x:v>
      </x:c>
      <x:c r="W356">
        <x:v>23010.51</x:v>
      </x:c>
    </x:row>
    <x:row r="357" spans="1:23">
      <x:c r="A357" t="s">
        <x:v>492</x:v>
      </x:c>
      <x:c r="B357" t="s">
        <x:v>698</x:v>
      </x:c>
      <x:c r="C357" t="s">
        <x:v>513</x:v>
      </x:c>
      <x:c r="D357" t="s">
        <x:v>514</x:v>
      </x:c>
      <x:c r="E357" t="s">
        <x:v>515</x:v>
      </x:c>
      <x:c r="F357" t="s">
        <x:v>481</x:v>
      </x:c>
      <x:c r="G357" t="s">
        <x:v>481</x:v>
      </x:c>
      <x:c r="H357" t="s">
        <x:v>516</x:v>
      </x:c>
      <x:c r="I357" t="s">
        <x:v>517</x:v>
      </x:c>
      <x:c r="J357">
        <x:v>160000019</x:v>
      </x:c>
      <x:c r="K357" t="s">
        <x:v>203</x:v>
      </x:c>
      <x:c r="L357" t="s">
        <x:v>162</x:v>
      </x:c>
      <x:c r="M357" t="s">
        <x:v>525</x:v>
      </x:c>
      <x:c r="N357" t="s">
        <x:v>644</x:v>
      </x:c>
      <x:c r="O357">
        <x:v>800</x:v>
      </x:c>
      <x:c r="P357" t="s">
        <x:v>520</x:v>
      </x:c>
      <x:c r="Q357" t="s">
        <x:v>707</x:v>
      </x:c>
      <x:c r="R357" t="s">
        <x:v>522</x:v>
      </x:c>
      <x:c r="S357">
        <x:v>1600</x:v>
      </x:c>
      <x:c r="T357" t="s">
        <x:v>458</x:v>
      </x:c>
      <x:c r="U357">
        <x:v>110.91</x:v>
      </x:c>
      <x:c r="V357">
        <x:v>0.85</x:v>
      </x:c>
      <x:c r="W357">
        <x:v>9843.3700000000008</x:v>
      </x:c>
    </x:row>
    <x:row r="358" spans="1:23">
      <x:c r="A358" t="s">
        <x:v>492</x:v>
      </x:c>
      <x:c r="B358" t="s">
        <x:v>698</x:v>
      </x:c>
      <x:c r="C358" t="s">
        <x:v>513</x:v>
      </x:c>
      <x:c r="D358" t="s">
        <x:v>514</x:v>
      </x:c>
      <x:c r="E358" t="s">
        <x:v>515</x:v>
      </x:c>
      <x:c r="F358" t="s">
        <x:v>481</x:v>
      </x:c>
      <x:c r="G358" t="s">
        <x:v>481</x:v>
      </x:c>
      <x:c r="H358" t="s">
        <x:v>516</x:v>
      </x:c>
      <x:c r="I358" t="s">
        <x:v>517</x:v>
      </x:c>
      <x:c r="J358">
        <x:v>160000016</x:v>
      </x:c>
      <x:c r="K358" t="s">
        <x:v>203</x:v>
      </x:c>
      <x:c r="L358" t="s">
        <x:v>160</x:v>
      </x:c>
      <x:c r="M358" t="s">
        <x:v>525</x:v>
      </x:c>
      <x:c r="N358" t="s">
        <x:v>644</x:v>
      </x:c>
      <x:c r="O358">
        <x:v>1400</x:v>
      </x:c>
      <x:c r="P358" t="s">
        <x:v>520</x:v>
      </x:c>
      <x:c r="Q358" t="s">
        <x:v>706</x:v>
      </x:c>
      <x:c r="R358" t="s">
        <x:v>522</x:v>
      </x:c>
      <x:c r="S358">
        <x:v>22400</x:v>
      </x:c>
      <x:c r="T358" t="s">
        <x:v>458</x:v>
      </x:c>
      <x:c r="U358">
        <x:v>973.73</x:v>
      </x:c>
      <x:c r="V358">
        <x:v>0.46</x:v>
      </x:c>
      <x:c r="W358">
        <x:v>74205.100000000006</x:v>
      </x:c>
    </x:row>
    <x:row r="359" spans="1:23">
      <x:c r="A359" t="s">
        <x:v>492</x:v>
      </x:c>
      <x:c r="B359" t="s">
        <x:v>698</x:v>
      </x:c>
      <x:c r="C359" t="s">
        <x:v>513</x:v>
      </x:c>
      <x:c r="D359" t="s">
        <x:v>514</x:v>
      </x:c>
      <x:c r="E359" t="s">
        <x:v>515</x:v>
      </x:c>
      <x:c r="F359" t="s">
        <x:v>481</x:v>
      </x:c>
      <x:c r="G359" t="s">
        <x:v>481</x:v>
      </x:c>
      <x:c r="H359" t="s">
        <x:v>516</x:v>
      </x:c>
      <x:c r="I359" t="s">
        <x:v>517</x:v>
      </x:c>
      <x:c r="J359">
        <x:v>160000015</x:v>
      </x:c>
      <x:c r="K359" t="s">
        <x:v>203</x:v>
      </x:c>
      <x:c r="L359" t="s">
        <x:v>160</x:v>
      </x:c>
      <x:c r="M359" t="s">
        <x:v>524</x:v>
      </x:c>
      <x:c r="N359" t="s">
        <x:v>644</x:v>
      </x:c>
      <x:c r="O359">
        <x:v>1400</x:v>
      </x:c>
      <x:c r="P359" t="s">
        <x:v>520</x:v>
      </x:c>
      <x:c r="Q359" t="s">
        <x:v>706</x:v>
      </x:c>
      <x:c r="R359" t="s">
        <x:v>522</x:v>
      </x:c>
      <x:c r="S359">
        <x:v>8400</x:v>
      </x:c>
      <x:c r="T359" t="s">
        <x:v>458</x:v>
      </x:c>
      <x:c r="U359">
        <x:v>365.15</x:v>
      </x:c>
      <x:c r="V359">
        <x:v>0.46</x:v>
      </x:c>
      <x:c r="W359">
        <x:v>27826.91</x:v>
      </x:c>
    </x:row>
    <x:row r="360" spans="1:23">
      <x:c r="A360" t="s">
        <x:v>492</x:v>
      </x:c>
      <x:c r="B360" t="s">
        <x:v>698</x:v>
      </x:c>
      <x:c r="C360" t="s">
        <x:v>513</x:v>
      </x:c>
      <x:c r="D360" t="s">
        <x:v>514</x:v>
      </x:c>
      <x:c r="E360" t="s">
        <x:v>515</x:v>
      </x:c>
      <x:c r="F360" t="s">
        <x:v>481</x:v>
      </x:c>
      <x:c r="G360" t="s">
        <x:v>481</x:v>
      </x:c>
      <x:c r="H360" t="s">
        <x:v>516</x:v>
      </x:c>
      <x:c r="I360" t="s">
        <x:v>517</x:v>
      </x:c>
      <x:c r="J360">
        <x:v>160000018</x:v>
      </x:c>
      <x:c r="K360" t="s">
        <x:v>203</x:v>
      </x:c>
      <x:c r="L360" t="s">
        <x:v>162</x:v>
      </x:c>
      <x:c r="M360" t="s">
        <x:v>524</x:v>
      </x:c>
      <x:c r="N360" t="s">
        <x:v>644</x:v>
      </x:c>
      <x:c r="O360">
        <x:v>800</x:v>
      </x:c>
      <x:c r="P360" t="s">
        <x:v>520</x:v>
      </x:c>
      <x:c r="Q360" t="s">
        <x:v>707</x:v>
      </x:c>
      <x:c r="R360" t="s">
        <x:v>522</x:v>
      </x:c>
      <x:c r="S360">
        <x:v>6400</x:v>
      </x:c>
      <x:c r="T360" t="s">
        <x:v>458</x:v>
      </x:c>
      <x:c r="U360">
        <x:v>443.65</x:v>
      </x:c>
      <x:c r="V360">
        <x:v>0.85</x:v>
      </x:c>
      <x:c r="W360">
        <x:v>39373.480000000003</x:v>
      </x:c>
    </x:row>
    <x:row r="361" spans="1:23">
      <x:c r="A361" t="s">
        <x:v>492</x:v>
      </x:c>
      <x:c r="B361" t="s">
        <x:v>698</x:v>
      </x:c>
      <x:c r="C361" t="s">
        <x:v>513</x:v>
      </x:c>
      <x:c r="D361" t="s">
        <x:v>514</x:v>
      </x:c>
      <x:c r="E361" t="s">
        <x:v>515</x:v>
      </x:c>
      <x:c r="F361" t="s">
        <x:v>481</x:v>
      </x:c>
      <x:c r="G361" t="s">
        <x:v>481</x:v>
      </x:c>
      <x:c r="H361" t="s">
        <x:v>516</x:v>
      </x:c>
      <x:c r="I361" t="s">
        <x:v>517</x:v>
      </x:c>
      <x:c r="J361">
        <x:v>160000016</x:v>
      </x:c>
      <x:c r="K361" t="s">
        <x:v>203</x:v>
      </x:c>
      <x:c r="L361" t="s">
        <x:v>160</x:v>
      </x:c>
      <x:c r="M361" t="s">
        <x:v>525</x:v>
      </x:c>
      <x:c r="N361" t="s">
        <x:v>644</x:v>
      </x:c>
      <x:c r="O361">
        <x:v>1400</x:v>
      </x:c>
      <x:c r="P361" t="s">
        <x:v>520</x:v>
      </x:c>
      <x:c r="Q361" t="s">
        <x:v>706</x:v>
      </x:c>
      <x:c r="R361" t="s">
        <x:v>522</x:v>
      </x:c>
      <x:c r="S361">
        <x:v>2800</x:v>
      </x:c>
      <x:c r="T361" t="s">
        <x:v>458</x:v>
      </x:c>
      <x:c r="U361">
        <x:v>121.72</x:v>
      </x:c>
      <x:c r="V361">
        <x:v>0.46</x:v>
      </x:c>
      <x:c r="W361">
        <x:v>9275.64</x:v>
      </x:c>
    </x:row>
    <x:row r="362" spans="1:23">
      <x:c r="A362" t="s">
        <x:v>492</x:v>
      </x:c>
      <x:c r="B362" t="s">
        <x:v>698</x:v>
      </x:c>
      <x:c r="C362" t="s">
        <x:v>513</x:v>
      </x:c>
      <x:c r="D362" t="s">
        <x:v>514</x:v>
      </x:c>
      <x:c r="E362" t="s">
        <x:v>515</x:v>
      </x:c>
      <x:c r="F362" t="s">
        <x:v>481</x:v>
      </x:c>
      <x:c r="G362" t="s">
        <x:v>481</x:v>
      </x:c>
      <x:c r="H362" t="s">
        <x:v>516</x:v>
      </x:c>
      <x:c r="I362" t="s">
        <x:v>517</x:v>
      </x:c>
      <x:c r="J362">
        <x:v>100010569</x:v>
      </x:c>
      <x:c r="K362" t="s">
        <x:v>203</x:v>
      </x:c>
      <x:c r="L362" t="s">
        <x:v>163</x:v>
      </x:c>
      <x:c r="M362" t="s">
        <x:v>526</x:v>
      </x:c>
      <x:c r="N362" t="s">
        <x:v>519</x:v>
      </x:c>
      <x:c r="O362">
        <x:v>2300</x:v>
      </x:c>
      <x:c r="P362" t="s">
        <x:v>520</x:v>
      </x:c>
      <x:c r="Q362" t="s">
        <x:v>521</x:v>
      </x:c>
      <x:c r="R362" t="s">
        <x:v>522</x:v>
      </x:c>
      <x:c r="S362">
        <x:v>2300</x:v>
      </x:c>
      <x:c r="T362" t="s">
        <x:v>458</x:v>
      </x:c>
      <x:c r="U362">
        <x:v>62.72</x:v>
      </x:c>
      <x:c r="V362">
        <x:v>0.28000000000000003</x:v>
      </x:c>
      <x:c r="W362">
        <x:v>4602.1000000000004</x:v>
      </x:c>
    </x:row>
    <x:row r="363" spans="1:23">
      <x:c r="A363" t="s">
        <x:v>492</x:v>
      </x:c>
      <x:c r="B363" t="s">
        <x:v>698</x:v>
      </x:c>
      <x:c r="C363" t="s">
        <x:v>513</x:v>
      </x:c>
      <x:c r="D363" t="s">
        <x:v>514</x:v>
      </x:c>
      <x:c r="E363" t="s">
        <x:v>515</x:v>
      </x:c>
      <x:c r="F363" t="s">
        <x:v>481</x:v>
      </x:c>
      <x:c r="G363" t="s">
        <x:v>481</x:v>
      </x:c>
      <x:c r="H363" t="s">
        <x:v>516</x:v>
      </x:c>
      <x:c r="I363" t="s">
        <x:v>517</x:v>
      </x:c>
      <x:c r="J363">
        <x:v>100010568</x:v>
      </x:c>
      <x:c r="K363" t="s">
        <x:v>203</x:v>
      </x:c>
      <x:c r="L363" t="s">
        <x:v>163</x:v>
      </x:c>
      <x:c r="M363" t="s">
        <x:v>569</x:v>
      </x:c>
      <x:c r="N363" t="s">
        <x:v>519</x:v>
      </x:c>
      <x:c r="O363">
        <x:v>2300</x:v>
      </x:c>
      <x:c r="P363" t="s">
        <x:v>520</x:v>
      </x:c>
      <x:c r="Q363" t="s">
        <x:v>521</x:v>
      </x:c>
      <x:c r="R363" t="s">
        <x:v>522</x:v>
      </x:c>
      <x:c r="S363">
        <x:v>2300</x:v>
      </x:c>
      <x:c r="T363" t="s">
        <x:v>458</x:v>
      </x:c>
      <x:c r="U363">
        <x:v>62.72</x:v>
      </x:c>
      <x:c r="V363">
        <x:v>0.28000000000000003</x:v>
      </x:c>
      <x:c r="W363">
        <x:v>4602.1000000000004</x:v>
      </x:c>
    </x:row>
    <x:row r="364" spans="1:23">
      <x:c r="A364" t="s">
        <x:v>492</x:v>
      </x:c>
      <x:c r="B364" t="s">
        <x:v>698</x:v>
      </x:c>
      <x:c r="C364" t="s">
        <x:v>513</x:v>
      </x:c>
      <x:c r="D364" t="s">
        <x:v>514</x:v>
      </x:c>
      <x:c r="E364" t="s">
        <x:v>515</x:v>
      </x:c>
      <x:c r="F364" t="s">
        <x:v>481</x:v>
      </x:c>
      <x:c r="G364" t="s">
        <x:v>481</x:v>
      </x:c>
      <x:c r="H364" t="s">
        <x:v>516</x:v>
      </x:c>
      <x:c r="I364" t="s">
        <x:v>517</x:v>
      </x:c>
      <x:c r="J364">
        <x:v>100010569</x:v>
      </x:c>
      <x:c r="K364" t="s">
        <x:v>203</x:v>
      </x:c>
      <x:c r="L364" t="s">
        <x:v>163</x:v>
      </x:c>
      <x:c r="M364" t="s">
        <x:v>526</x:v>
      </x:c>
      <x:c r="N364" t="s">
        <x:v>519</x:v>
      </x:c>
      <x:c r="O364">
        <x:v>2300</x:v>
      </x:c>
      <x:c r="P364" t="s">
        <x:v>520</x:v>
      </x:c>
      <x:c r="Q364" t="s">
        <x:v>521</x:v>
      </x:c>
      <x:c r="R364" t="s">
        <x:v>522</x:v>
      </x:c>
      <x:c r="S364">
        <x:v>94300</x:v>
      </x:c>
      <x:c r="T364" t="s">
        <x:v>458</x:v>
      </x:c>
      <x:c r="U364">
        <x:v>2571.56</x:v>
      </x:c>
      <x:c r="V364">
        <x:v>0.28000000000000003</x:v>
      </x:c>
      <x:c r="W364">
        <x:v>188686.15</x:v>
      </x:c>
    </x:row>
    <x:row r="365" spans="1:23">
      <x:c r="A365" t="s">
        <x:v>492</x:v>
      </x:c>
      <x:c r="B365" t="s">
        <x:v>698</x:v>
      </x:c>
      <x:c r="C365" t="s">
        <x:v>513</x:v>
      </x:c>
      <x:c r="D365" t="s">
        <x:v>514</x:v>
      </x:c>
      <x:c r="E365" t="s">
        <x:v>515</x:v>
      </x:c>
      <x:c r="F365" t="s">
        <x:v>481</x:v>
      </x:c>
      <x:c r="G365" t="s">
        <x:v>481</x:v>
      </x:c>
      <x:c r="H365" t="s">
        <x:v>516</x:v>
      </x:c>
      <x:c r="I365" t="s">
        <x:v>517</x:v>
      </x:c>
      <x:c r="J365">
        <x:v>100010282</x:v>
      </x:c>
      <x:c r="K365" t="s">
        <x:v>203</x:v>
      </x:c>
      <x:c r="L365" t="s">
        <x:v>163</x:v>
      </x:c>
      <x:c r="M365" t="s">
        <x:v>525</x:v>
      </x:c>
      <x:c r="N365" t="s">
        <x:v>519</x:v>
      </x:c>
      <x:c r="O365">
        <x:v>2300</x:v>
      </x:c>
      <x:c r="P365" t="s">
        <x:v>520</x:v>
      </x:c>
      <x:c r="Q365" t="s">
        <x:v>521</x:v>
      </x:c>
      <x:c r="R365" t="s">
        <x:v>522</x:v>
      </x:c>
      <x:c r="S365">
        <x:v>110400</x:v>
      </x:c>
      <x:c r="T365" t="s">
        <x:v>458</x:v>
      </x:c>
      <x:c r="U365">
        <x:v>3010.61</x:v>
      </x:c>
      <x:c r="V365">
        <x:v>0.28000000000000003</x:v>
      </x:c>
      <x:c r="W365">
        <x:v>220900.86</x:v>
      </x:c>
    </x:row>
    <x:row r="366" spans="1:23">
      <x:c r="A366" t="s">
        <x:v>492</x:v>
      </x:c>
      <x:c r="B366" t="s">
        <x:v>698</x:v>
      </x:c>
      <x:c r="C366" t="s">
        <x:v>513</x:v>
      </x:c>
      <x:c r="D366" t="s">
        <x:v>514</x:v>
      </x:c>
      <x:c r="E366" t="s">
        <x:v>515</x:v>
      </x:c>
      <x:c r="F366" t="s">
        <x:v>481</x:v>
      </x:c>
      <x:c r="G366" t="s">
        <x:v>481</x:v>
      </x:c>
      <x:c r="H366" t="s">
        <x:v>516</x:v>
      </x:c>
      <x:c r="I366" t="s">
        <x:v>517</x:v>
      </x:c>
      <x:c r="J366">
        <x:v>100010279</x:v>
      </x:c>
      <x:c r="K366" t="s">
        <x:v>203</x:v>
      </x:c>
      <x:c r="L366" t="s">
        <x:v>163</x:v>
      </x:c>
      <x:c r="M366" t="s">
        <x:v>524</x:v>
      </x:c>
      <x:c r="N366" t="s">
        <x:v>519</x:v>
      </x:c>
      <x:c r="O366">
        <x:v>2300</x:v>
      </x:c>
      <x:c r="P366" t="s">
        <x:v>520</x:v>
      </x:c>
      <x:c r="Q366" t="s">
        <x:v>521</x:v>
      </x:c>
      <x:c r="R366" t="s">
        <x:v>522</x:v>
      </x:c>
      <x:c r="S366">
        <x:v>92000</x:v>
      </x:c>
      <x:c r="T366" t="s">
        <x:v>458</x:v>
      </x:c>
      <x:c r="U366">
        <x:v>2508.84</x:v>
      </x:c>
      <x:c r="V366">
        <x:v>0.28000000000000003</x:v>
      </x:c>
      <x:c r="W366">
        <x:v>184084.05</x:v>
      </x:c>
    </x:row>
    <x:row r="367" spans="1:23">
      <x:c r="A367" t="s">
        <x:v>492</x:v>
      </x:c>
      <x:c r="B367" t="s">
        <x:v>698</x:v>
      </x:c>
      <x:c r="C367" t="s">
        <x:v>513</x:v>
      </x:c>
      <x:c r="D367" t="s">
        <x:v>514</x:v>
      </x:c>
      <x:c r="E367" t="s">
        <x:v>515</x:v>
      </x:c>
      <x:c r="F367" t="s">
        <x:v>481</x:v>
      </x:c>
      <x:c r="G367" t="s">
        <x:v>481</x:v>
      </x:c>
      <x:c r="H367" t="s">
        <x:v>516</x:v>
      </x:c>
      <x:c r="I367" t="s">
        <x:v>517</x:v>
      </x:c>
      <x:c r="J367">
        <x:v>100010568</x:v>
      </x:c>
      <x:c r="K367" t="s">
        <x:v>203</x:v>
      </x:c>
      <x:c r="L367" t="s">
        <x:v>163</x:v>
      </x:c>
      <x:c r="M367" t="s">
        <x:v>569</x:v>
      </x:c>
      <x:c r="N367" t="s">
        <x:v>519</x:v>
      </x:c>
      <x:c r="O367">
        <x:v>2300</x:v>
      </x:c>
      <x:c r="P367" t="s">
        <x:v>520</x:v>
      </x:c>
      <x:c r="Q367" t="s">
        <x:v>521</x:v>
      </x:c>
      <x:c r="R367" t="s">
        <x:v>522</x:v>
      </x:c>
      <x:c r="S367">
        <x:v>6900</x:v>
      </x:c>
      <x:c r="T367" t="s">
        <x:v>458</x:v>
      </x:c>
      <x:c r="U367">
        <x:v>188.16</x:v>
      </x:c>
      <x:c r="V367">
        <x:v>0.28000000000000003</x:v>
      </x:c>
      <x:c r="W367">
        <x:v>13806.3</x:v>
      </x:c>
    </x:row>
    <x:row r="368" spans="1:23">
      <x:c r="A368" t="s">
        <x:v>492</x:v>
      </x:c>
      <x:c r="B368" t="s">
        <x:v>698</x:v>
      </x:c>
      <x:c r="C368" t="s">
        <x:v>513</x:v>
      </x:c>
      <x:c r="D368" t="s">
        <x:v>514</x:v>
      </x:c>
      <x:c r="E368" t="s">
        <x:v>515</x:v>
      </x:c>
      <x:c r="F368" t="s">
        <x:v>481</x:v>
      </x:c>
      <x:c r="G368" t="s">
        <x:v>481</x:v>
      </x:c>
      <x:c r="H368" t="s">
        <x:v>516</x:v>
      </x:c>
      <x:c r="I368" t="s">
        <x:v>517</x:v>
      </x:c>
      <x:c r="J368">
        <x:v>100010567</x:v>
      </x:c>
      <x:c r="K368" t="s">
        <x:v>203</x:v>
      </x:c>
      <x:c r="L368" t="s">
        <x:v>163</x:v>
      </x:c>
      <x:c r="M368" t="s">
        <x:v>550</x:v>
      </x:c>
      <x:c r="N368" t="s">
        <x:v>519</x:v>
      </x:c>
      <x:c r="O368">
        <x:v>2300</x:v>
      </x:c>
      <x:c r="P368" t="s">
        <x:v>520</x:v>
      </x:c>
      <x:c r="Q368" t="s">
        <x:v>521</x:v>
      </x:c>
      <x:c r="R368" t="s">
        <x:v>522</x:v>
      </x:c>
      <x:c r="S368">
        <x:v>11500</x:v>
      </x:c>
      <x:c r="T368" t="s">
        <x:v>458</x:v>
      </x:c>
      <x:c r="U368">
        <x:v>313.61</x:v>
      </x:c>
      <x:c r="V368">
        <x:v>0.28000000000000003</x:v>
      </x:c>
      <x:c r="W368">
        <x:v>23010.51</x:v>
      </x:c>
    </x:row>
    <x:row r="369" spans="1:23">
      <x:c r="A369" t="s">
        <x:v>492</x:v>
      </x:c>
      <x:c r="B369" t="s">
        <x:v>698</x:v>
      </x:c>
      <x:c r="C369" t="s">
        <x:v>513</x:v>
      </x:c>
      <x:c r="D369" t="s">
        <x:v>514</x:v>
      </x:c>
      <x:c r="E369" t="s">
        <x:v>515</x:v>
      </x:c>
      <x:c r="F369" t="s">
        <x:v>481</x:v>
      </x:c>
      <x:c r="G369" t="s">
        <x:v>481</x:v>
      </x:c>
      <x:c r="H369" t="s">
        <x:v>516</x:v>
      </x:c>
      <x:c r="I369" t="s">
        <x:v>517</x:v>
      </x:c>
      <x:c r="J369">
        <x:v>100004464</x:v>
      </x:c>
      <x:c r="K369" t="s">
        <x:v>203</x:v>
      </x:c>
      <x:c r="L369" t="s">
        <x:v>163</x:v>
      </x:c>
      <x:c r="M369" t="s">
        <x:v>518</x:v>
      </x:c>
      <x:c r="N369" t="s">
        <x:v>519</x:v>
      </x:c>
      <x:c r="O369">
        <x:v>2300</x:v>
      </x:c>
      <x:c r="P369" t="s">
        <x:v>520</x:v>
      </x:c>
      <x:c r="Q369" t="s">
        <x:v>521</x:v>
      </x:c>
      <x:c r="R369" t="s">
        <x:v>522</x:v>
      </x:c>
      <x:c r="S369">
        <x:v>50600</x:v>
      </x:c>
      <x:c r="T369" t="s">
        <x:v>458</x:v>
      </x:c>
      <x:c r="U369">
        <x:v>1379.86</x:v>
      </x:c>
      <x:c r="V369">
        <x:v>0.28000000000000003</x:v>
      </x:c>
      <x:c r="W369">
        <x:v>101246.23</x:v>
      </x:c>
    </x:row>
    <x:row r="370" spans="1:23">
      <x:c r="A370" t="s">
        <x:v>492</x:v>
      </x:c>
      <x:c r="B370" t="s">
        <x:v>698</x:v>
      </x:c>
      <x:c r="C370" t="s">
        <x:v>513</x:v>
      </x:c>
      <x:c r="D370" t="s">
        <x:v>514</x:v>
      </x:c>
      <x:c r="E370" t="s">
        <x:v>515</x:v>
      </x:c>
      <x:c r="F370" t="s">
        <x:v>481</x:v>
      </x:c>
      <x:c r="G370" t="s">
        <x:v>481</x:v>
      </x:c>
      <x:c r="H370" t="s">
        <x:v>516</x:v>
      </x:c>
      <x:c r="I370" t="s">
        <x:v>517</x:v>
      </x:c>
      <x:c r="J370">
        <x:v>160000019</x:v>
      </x:c>
      <x:c r="K370" t="s">
        <x:v>203</x:v>
      </x:c>
      <x:c r="L370" t="s">
        <x:v>162</x:v>
      </x:c>
      <x:c r="M370" t="s">
        <x:v>525</x:v>
      </x:c>
      <x:c r="N370" t="s">
        <x:v>644</x:v>
      </x:c>
      <x:c r="O370">
        <x:v>800</x:v>
      </x:c>
      <x:c r="P370" t="s">
        <x:v>520</x:v>
      </x:c>
      <x:c r="Q370" t="s">
        <x:v>707</x:v>
      </x:c>
      <x:c r="R370" t="s">
        <x:v>522</x:v>
      </x:c>
      <x:c r="S370">
        <x:v>8800</x:v>
      </x:c>
      <x:c r="T370" t="s">
        <x:v>458</x:v>
      </x:c>
      <x:c r="U370">
        <x:v>610.02</x:v>
      </x:c>
      <x:c r="V370">
        <x:v>0.85</x:v>
      </x:c>
      <x:c r="W370">
        <x:v>54138.53</x:v>
      </x:c>
    </x:row>
    <x:row r="371" spans="1:23">
      <x:c r="A371" t="s">
        <x:v>492</x:v>
      </x:c>
      <x:c r="B371" t="s">
        <x:v>698</x:v>
      </x:c>
      <x:c r="C371" t="s">
        <x:v>513</x:v>
      </x:c>
      <x:c r="D371" t="s">
        <x:v>514</x:v>
      </x:c>
      <x:c r="E371" t="s">
        <x:v>515</x:v>
      </x:c>
      <x:c r="F371" t="s">
        <x:v>481</x:v>
      </x:c>
      <x:c r="G371" t="s">
        <x:v>481</x:v>
      </x:c>
      <x:c r="H371" t="s">
        <x:v>516</x:v>
      </x:c>
      <x:c r="I371" t="s">
        <x:v>517</x:v>
      </x:c>
      <x:c r="J371">
        <x:v>160000019</x:v>
      </x:c>
      <x:c r="K371" t="s">
        <x:v>203</x:v>
      </x:c>
      <x:c r="L371" t="s">
        <x:v>162</x:v>
      </x:c>
      <x:c r="M371" t="s">
        <x:v>525</x:v>
      </x:c>
      <x:c r="N371" t="s">
        <x:v>644</x:v>
      </x:c>
      <x:c r="O371">
        <x:v>800</x:v>
      </x:c>
      <x:c r="P371" t="s">
        <x:v>520</x:v>
      </x:c>
      <x:c r="Q371" t="s">
        <x:v>707</x:v>
      </x:c>
      <x:c r="R371" t="s">
        <x:v>522</x:v>
      </x:c>
      <x:c r="S371">
        <x:v>15200</x:v>
      </x:c>
      <x:c r="T371" t="s">
        <x:v>458</x:v>
      </x:c>
      <x:c r="U371">
        <x:v>1053.6600000000001</x:v>
      </x:c>
      <x:c r="V371">
        <x:v>0.85</x:v>
      </x:c>
      <x:c r="W371">
        <x:v>93512.01</x:v>
      </x:c>
    </x:row>
    <x:row r="372" spans="1:23">
      <x:c r="A372" t="s">
        <x:v>492</x:v>
      </x:c>
      <x:c r="B372" t="s">
        <x:v>698</x:v>
      </x:c>
      <x:c r="C372" t="s">
        <x:v>513</x:v>
      </x:c>
      <x:c r="D372" t="s">
        <x:v>514</x:v>
      </x:c>
      <x:c r="E372" t="s">
        <x:v>515</x:v>
      </x:c>
      <x:c r="F372" t="s">
        <x:v>481</x:v>
      </x:c>
      <x:c r="G372" t="s">
        <x:v>481</x:v>
      </x:c>
      <x:c r="H372" t="s">
        <x:v>516</x:v>
      </x:c>
      <x:c r="I372" t="s">
        <x:v>517</x:v>
      </x:c>
      <x:c r="J372">
        <x:v>160000018</x:v>
      </x:c>
      <x:c r="K372" t="s">
        <x:v>203</x:v>
      </x:c>
      <x:c r="L372" t="s">
        <x:v>162</x:v>
      </x:c>
      <x:c r="M372" t="s">
        <x:v>524</x:v>
      </x:c>
      <x:c r="N372" t="s">
        <x:v>644</x:v>
      </x:c>
      <x:c r="O372">
        <x:v>800</x:v>
      </x:c>
      <x:c r="P372" t="s">
        <x:v>520</x:v>
      </x:c>
      <x:c r="Q372" t="s">
        <x:v>707</x:v>
      </x:c>
      <x:c r="R372" t="s">
        <x:v>522</x:v>
      </x:c>
      <x:c r="S372">
        <x:v>1600</x:v>
      </x:c>
      <x:c r="T372" t="s">
        <x:v>458</x:v>
      </x:c>
      <x:c r="U372">
        <x:v>110.91</x:v>
      </x:c>
      <x:c r="V372">
        <x:v>0.85</x:v>
      </x:c>
      <x:c r="W372">
        <x:v>9843.3700000000008</x:v>
      </x:c>
    </x:row>
    <x:row r="373" spans="1:23">
      <x:c r="A373" t="s">
        <x:v>492</x:v>
      </x:c>
      <x:c r="B373" t="s">
        <x:v>698</x:v>
      </x:c>
      <x:c r="C373" t="s">
        <x:v>513</x:v>
      </x:c>
      <x:c r="D373" t="s">
        <x:v>514</x:v>
      </x:c>
      <x:c r="E373" t="s">
        <x:v>515</x:v>
      </x:c>
      <x:c r="F373" t="s">
        <x:v>481</x:v>
      </x:c>
      <x:c r="G373" t="s">
        <x:v>481</x:v>
      </x:c>
      <x:c r="H373" t="s">
        <x:v>516</x:v>
      </x:c>
      <x:c r="I373" t="s">
        <x:v>517</x:v>
      </x:c>
      <x:c r="J373">
        <x:v>160000016</x:v>
      </x:c>
      <x:c r="K373" t="s">
        <x:v>203</x:v>
      </x:c>
      <x:c r="L373" t="s">
        <x:v>160</x:v>
      </x:c>
      <x:c r="M373" t="s">
        <x:v>525</x:v>
      </x:c>
      <x:c r="N373" t="s">
        <x:v>644</x:v>
      </x:c>
      <x:c r="O373">
        <x:v>1400</x:v>
      </x:c>
      <x:c r="P373" t="s">
        <x:v>520</x:v>
      </x:c>
      <x:c r="Q373" t="s">
        <x:v>706</x:v>
      </x:c>
      <x:c r="R373" t="s">
        <x:v>522</x:v>
      </x:c>
      <x:c r="S373">
        <x:v>18200</x:v>
      </x:c>
      <x:c r="T373" t="s">
        <x:v>458</x:v>
      </x:c>
      <x:c r="U373">
        <x:v>791.15</x:v>
      </x:c>
      <x:c r="V373">
        <x:v>0.46</x:v>
      </x:c>
      <x:c r="W373">
        <x:v>60291.65</x:v>
      </x:c>
    </x:row>
    <x:row r="374" spans="1:23">
      <x:c r="A374" t="s">
        <x:v>492</x:v>
      </x:c>
      <x:c r="B374" t="s">
        <x:v>698</x:v>
      </x:c>
      <x:c r="C374" t="s">
        <x:v>513</x:v>
      </x:c>
      <x:c r="D374" t="s">
        <x:v>514</x:v>
      </x:c>
      <x:c r="E374" t="s">
        <x:v>515</x:v>
      </x:c>
      <x:c r="F374" t="s">
        <x:v>481</x:v>
      </x:c>
      <x:c r="G374" t="s">
        <x:v>481</x:v>
      </x:c>
      <x:c r="H374" t="s">
        <x:v>516</x:v>
      </x:c>
      <x:c r="I374" t="s">
        <x:v>517</x:v>
      </x:c>
      <x:c r="J374">
        <x:v>100010279</x:v>
      </x:c>
      <x:c r="K374" t="s">
        <x:v>203</x:v>
      </x:c>
      <x:c r="L374" t="s">
        <x:v>163</x:v>
      </x:c>
      <x:c r="M374" t="s">
        <x:v>524</x:v>
      </x:c>
      <x:c r="N374" t="s">
        <x:v>519</x:v>
      </x:c>
      <x:c r="O374">
        <x:v>2300</x:v>
      </x:c>
      <x:c r="P374" t="s">
        <x:v>520</x:v>
      </x:c>
      <x:c r="Q374" t="s">
        <x:v>521</x:v>
      </x:c>
      <x:c r="R374" t="s">
        <x:v>522</x:v>
      </x:c>
      <x:c r="S374">
        <x:v>41400</x:v>
      </x:c>
      <x:c r="T374" t="s">
        <x:v>458</x:v>
      </x:c>
      <x:c r="U374">
        <x:v>1128.98</x:v>
      </x:c>
      <x:c r="V374">
        <x:v>0.28000000000000003</x:v>
      </x:c>
      <x:c r="W374">
        <x:v>82837.820000000007</x:v>
      </x:c>
    </x:row>
    <x:row r="375" spans="1:23">
      <x:c r="A375" t="s">
        <x:v>492</x:v>
      </x:c>
      <x:c r="B375" t="s">
        <x:v>698</x:v>
      </x:c>
      <x:c r="C375" t="s">
        <x:v>513</x:v>
      </x:c>
      <x:c r="D375" t="s">
        <x:v>514</x:v>
      </x:c>
      <x:c r="E375" t="s">
        <x:v>515</x:v>
      </x:c>
      <x:c r="F375" t="s">
        <x:v>481</x:v>
      </x:c>
      <x:c r="G375" t="s">
        <x:v>481</x:v>
      </x:c>
      <x:c r="H375" t="s">
        <x:v>516</x:v>
      </x:c>
      <x:c r="I375" t="s">
        <x:v>517</x:v>
      </x:c>
      <x:c r="J375">
        <x:v>100010282</x:v>
      </x:c>
      <x:c r="K375" t="s">
        <x:v>203</x:v>
      </x:c>
      <x:c r="L375" t="s">
        <x:v>163</x:v>
      </x:c>
      <x:c r="M375" t="s">
        <x:v>525</x:v>
      </x:c>
      <x:c r="N375" t="s">
        <x:v>519</x:v>
      </x:c>
      <x:c r="O375">
        <x:v>2300</x:v>
      </x:c>
      <x:c r="P375" t="s">
        <x:v>520</x:v>
      </x:c>
      <x:c r="Q375" t="s">
        <x:v>521</x:v>
      </x:c>
      <x:c r="R375" t="s">
        <x:v>522</x:v>
      </x:c>
      <x:c r="S375">
        <x:v>204700</x:v>
      </x:c>
      <x:c r="T375" t="s">
        <x:v>458</x:v>
      </x:c>
      <x:c r="U375">
        <x:v>5582.17</x:v>
      </x:c>
      <x:c r="V375">
        <x:v>0.28000000000000003</x:v>
      </x:c>
      <x:c r="W375">
        <x:v>409587.02</x:v>
      </x:c>
    </x:row>
    <x:row r="376" spans="1:23">
      <x:c r="A376" t="s">
        <x:v>492</x:v>
      </x:c>
      <x:c r="B376" t="s">
        <x:v>698</x:v>
      </x:c>
      <x:c r="C376" t="s">
        <x:v>513</x:v>
      </x:c>
      <x:c r="D376" t="s">
        <x:v>514</x:v>
      </x:c>
      <x:c r="E376" t="s">
        <x:v>515</x:v>
      </x:c>
      <x:c r="F376" t="s">
        <x:v>481</x:v>
      </x:c>
      <x:c r="G376" t="s">
        <x:v>481</x:v>
      </x:c>
      <x:c r="H376" t="s">
        <x:v>516</x:v>
      </x:c>
      <x:c r="I376" t="s">
        <x:v>517</x:v>
      </x:c>
      <x:c r="J376">
        <x:v>100010279</x:v>
      </x:c>
      <x:c r="K376" t="s">
        <x:v>203</x:v>
      </x:c>
      <x:c r="L376" t="s">
        <x:v>163</x:v>
      </x:c>
      <x:c r="M376" t="s">
        <x:v>524</x:v>
      </x:c>
      <x:c r="N376" t="s">
        <x:v>519</x:v>
      </x:c>
      <x:c r="O376">
        <x:v>2300</x:v>
      </x:c>
      <x:c r="P376" t="s">
        <x:v>520</x:v>
      </x:c>
      <x:c r="Q376" t="s">
        <x:v>521</x:v>
      </x:c>
      <x:c r="R376" t="s">
        <x:v>522</x:v>
      </x:c>
      <x:c r="S376">
        <x:v>16100</x:v>
      </x:c>
      <x:c r="T376" t="s">
        <x:v>458</x:v>
      </x:c>
      <x:c r="U376">
        <x:v>439.05</x:v>
      </x:c>
      <x:c r="V376">
        <x:v>0.28000000000000003</x:v>
      </x:c>
      <x:c r="W376">
        <x:v>32214.71</x:v>
      </x:c>
    </x:row>
    <x:row r="377" spans="1:23">
      <x:c r="A377" t="s">
        <x:v>492</x:v>
      </x:c>
      <x:c r="B377" t="s">
        <x:v>698</x:v>
      </x:c>
      <x:c r="C377" t="s">
        <x:v>513</x:v>
      </x:c>
      <x:c r="D377" t="s">
        <x:v>514</x:v>
      </x:c>
      <x:c r="E377" t="s">
        <x:v>515</x:v>
      </x:c>
      <x:c r="F377" t="s">
        <x:v>481</x:v>
      </x:c>
      <x:c r="G377" t="s">
        <x:v>481</x:v>
      </x:c>
      <x:c r="H377" t="s">
        <x:v>516</x:v>
      </x:c>
      <x:c r="I377" t="s">
        <x:v>517</x:v>
      </x:c>
      <x:c r="J377">
        <x:v>160000018</x:v>
      </x:c>
      <x:c r="K377" t="s">
        <x:v>203</x:v>
      </x:c>
      <x:c r="L377" t="s">
        <x:v>162</x:v>
      </x:c>
      <x:c r="M377" t="s">
        <x:v>524</x:v>
      </x:c>
      <x:c r="N377" t="s">
        <x:v>644</x:v>
      </x:c>
      <x:c r="O377">
        <x:v>800</x:v>
      </x:c>
      <x:c r="P377" t="s">
        <x:v>520</x:v>
      </x:c>
      <x:c r="Q377" t="s">
        <x:v>707</x:v>
      </x:c>
      <x:c r="R377" t="s">
        <x:v>522</x:v>
      </x:c>
      <x:c r="S377">
        <x:v>800</x:v>
      </x:c>
      <x:c r="T377" t="s">
        <x:v>458</x:v>
      </x:c>
      <x:c r="U377">
        <x:v>55.46</x:v>
      </x:c>
      <x:c r="V377">
        <x:v>0.85</x:v>
      </x:c>
      <x:c r="W377">
        <x:v>4921.68</x:v>
      </x:c>
    </x:row>
    <x:row r="378" spans="1:23">
      <x:c r="A378" t="s">
        <x:v>492</x:v>
      </x:c>
      <x:c r="B378" t="s">
        <x:v>698</x:v>
      </x:c>
      <x:c r="C378" t="s">
        <x:v>513</x:v>
      </x:c>
      <x:c r="D378" t="s">
        <x:v>514</x:v>
      </x:c>
      <x:c r="E378" t="s">
        <x:v>515</x:v>
      </x:c>
      <x:c r="F378" t="s">
        <x:v>481</x:v>
      </x:c>
      <x:c r="G378" t="s">
        <x:v>481</x:v>
      </x:c>
      <x:c r="H378" t="s">
        <x:v>516</x:v>
      </x:c>
      <x:c r="I378" t="s">
        <x:v>517</x:v>
      </x:c>
      <x:c r="J378">
        <x:v>160000018</x:v>
      </x:c>
      <x:c r="K378" t="s">
        <x:v>203</x:v>
      </x:c>
      <x:c r="L378" t="s">
        <x:v>162</x:v>
      </x:c>
      <x:c r="M378" t="s">
        <x:v>524</x:v>
      </x:c>
      <x:c r="N378" t="s">
        <x:v>644</x:v>
      </x:c>
      <x:c r="O378">
        <x:v>800</x:v>
      </x:c>
      <x:c r="P378" t="s">
        <x:v>520</x:v>
      </x:c>
      <x:c r="Q378" t="s">
        <x:v>707</x:v>
      </x:c>
      <x:c r="R378" t="s">
        <x:v>522</x:v>
      </x:c>
      <x:c r="S378">
        <x:v>9600</x:v>
      </x:c>
      <x:c r="T378" t="s">
        <x:v>458</x:v>
      </x:c>
      <x:c r="U378">
        <x:v>665.47</x:v>
      </x:c>
      <x:c r="V378">
        <x:v>0.85</x:v>
      </x:c>
      <x:c r="W378">
        <x:v>59060.22</x:v>
      </x:c>
    </x:row>
    <x:row r="379" spans="1:23">
      <x:c r="A379" t="s">
        <x:v>492</x:v>
      </x:c>
      <x:c r="B379" t="s">
        <x:v>698</x:v>
      </x:c>
      <x:c r="C379" t="s">
        <x:v>513</x:v>
      </x:c>
      <x:c r="D379" t="s">
        <x:v>514</x:v>
      </x:c>
      <x:c r="E379" t="s">
        <x:v>515</x:v>
      </x:c>
      <x:c r="F379" t="s">
        <x:v>481</x:v>
      </x:c>
      <x:c r="G379" t="s">
        <x:v>481</x:v>
      </x:c>
      <x:c r="H379" t="s">
        <x:v>516</x:v>
      </x:c>
      <x:c r="I379" t="s">
        <x:v>517</x:v>
      </x:c>
      <x:c r="J379">
        <x:v>160000018</x:v>
      </x:c>
      <x:c r="K379" t="s">
        <x:v>203</x:v>
      </x:c>
      <x:c r="L379" t="s">
        <x:v>162</x:v>
      </x:c>
      <x:c r="M379" t="s">
        <x:v>524</x:v>
      </x:c>
      <x:c r="N379" t="s">
        <x:v>644</x:v>
      </x:c>
      <x:c r="O379">
        <x:v>800</x:v>
      </x:c>
      <x:c r="P379" t="s">
        <x:v>520</x:v>
      </x:c>
      <x:c r="Q379" t="s">
        <x:v>707</x:v>
      </x:c>
      <x:c r="R379" t="s">
        <x:v>522</x:v>
      </x:c>
      <x:c r="S379">
        <x:v>110400</x:v>
      </x:c>
      <x:c r="T379" t="s">
        <x:v>458</x:v>
      </x:c>
      <x:c r="U379">
        <x:v>7652.93</x:v>
      </x:c>
      <x:c r="V379">
        <x:v>0.85</x:v>
      </x:c>
      <x:c r="W379">
        <x:v>679192.48</x:v>
      </x:c>
    </x:row>
    <x:row r="380" spans="1:23">
      <x:c r="A380" t="s">
        <x:v>492</x:v>
      </x:c>
      <x:c r="B380" t="s">
        <x:v>698</x:v>
      </x:c>
      <x:c r="C380" t="s">
        <x:v>513</x:v>
      </x:c>
      <x:c r="D380" t="s">
        <x:v>514</x:v>
      </x:c>
      <x:c r="E380" t="s">
        <x:v>515</x:v>
      </x:c>
      <x:c r="F380" t="s">
        <x:v>481</x:v>
      </x:c>
      <x:c r="G380" t="s">
        <x:v>481</x:v>
      </x:c>
      <x:c r="H380" t="s">
        <x:v>516</x:v>
      </x:c>
      <x:c r="I380" t="s">
        <x:v>517</x:v>
      </x:c>
      <x:c r="J380">
        <x:v>160000018</x:v>
      </x:c>
      <x:c r="K380" t="s">
        <x:v>203</x:v>
      </x:c>
      <x:c r="L380" t="s">
        <x:v>162</x:v>
      </x:c>
      <x:c r="M380" t="s">
        <x:v>524</x:v>
      </x:c>
      <x:c r="N380" t="s">
        <x:v>644</x:v>
      </x:c>
      <x:c r="O380">
        <x:v>800</x:v>
      </x:c>
      <x:c r="P380" t="s">
        <x:v>520</x:v>
      </x:c>
      <x:c r="Q380" t="s">
        <x:v>707</x:v>
      </x:c>
      <x:c r="R380" t="s">
        <x:v>522</x:v>
      </x:c>
      <x:c r="S380">
        <x:v>31200</x:v>
      </x:c>
      <x:c r="T380" t="s">
        <x:v>458</x:v>
      </x:c>
      <x:c r="U380">
        <x:v>2162.7800000000002</x:v>
      </x:c>
      <x:c r="V380">
        <x:v>0.85</x:v>
      </x:c>
      <x:c r="W380">
        <x:v>191945.7</x:v>
      </x:c>
    </x:row>
    <x:row r="381" spans="1:23">
      <x:c r="A381" t="s">
        <x:v>492</x:v>
      </x:c>
      <x:c r="B381" t="s">
        <x:v>698</x:v>
      </x:c>
      <x:c r="C381" t="s">
        <x:v>513</x:v>
      </x:c>
      <x:c r="D381" t="s">
        <x:v>514</x:v>
      </x:c>
      <x:c r="E381" t="s">
        <x:v>515</x:v>
      </x:c>
      <x:c r="F381" t="s">
        <x:v>481</x:v>
      </x:c>
      <x:c r="G381" t="s">
        <x:v>481</x:v>
      </x:c>
      <x:c r="H381" t="s">
        <x:v>516</x:v>
      </x:c>
      <x:c r="I381" t="s">
        <x:v>517</x:v>
      </x:c>
      <x:c r="J381">
        <x:v>160000018</x:v>
      </x:c>
      <x:c r="K381" t="s">
        <x:v>203</x:v>
      </x:c>
      <x:c r="L381" t="s">
        <x:v>162</x:v>
      </x:c>
      <x:c r="M381" t="s">
        <x:v>524</x:v>
      </x:c>
      <x:c r="N381" t="s">
        <x:v>644</x:v>
      </x:c>
      <x:c r="O381">
        <x:v>800</x:v>
      </x:c>
      <x:c r="P381" t="s">
        <x:v>520</x:v>
      </x:c>
      <x:c r="Q381" t="s">
        <x:v>707</x:v>
      </x:c>
      <x:c r="R381" t="s">
        <x:v>522</x:v>
      </x:c>
      <x:c r="S381">
        <x:v>12000</x:v>
      </x:c>
      <x:c r="T381" t="s">
        <x:v>458</x:v>
      </x:c>
      <x:c r="U381">
        <x:v>831.84</x:v>
      </x:c>
      <x:c r="V381">
        <x:v>0.85</x:v>
      </x:c>
      <x:c r="W381">
        <x:v>73825.27</x:v>
      </x:c>
    </x:row>
    <x:row r="382" spans="1:23">
      <x:c r="A382" t="s">
        <x:v>492</x:v>
      </x:c>
      <x:c r="B382" t="s">
        <x:v>698</x:v>
      </x:c>
      <x:c r="C382" t="s">
        <x:v>513</x:v>
      </x:c>
      <x:c r="D382" t="s">
        <x:v>514</x:v>
      </x:c>
      <x:c r="E382" t="s">
        <x:v>515</x:v>
      </x:c>
      <x:c r="F382" t="s">
        <x:v>481</x:v>
      </x:c>
      <x:c r="G382" t="s">
        <x:v>481</x:v>
      </x:c>
      <x:c r="H382" t="s">
        <x:v>516</x:v>
      </x:c>
      <x:c r="I382" t="s">
        <x:v>517</x:v>
      </x:c>
      <x:c r="J382">
        <x:v>100010276</x:v>
      </x:c>
      <x:c r="K382" t="s">
        <x:v>203</x:v>
      </x:c>
      <x:c r="L382" t="s">
        <x:v>163</x:v>
      </x:c>
      <x:c r="M382" t="s">
        <x:v>523</x:v>
      </x:c>
      <x:c r="N382" t="s">
        <x:v>519</x:v>
      </x:c>
      <x:c r="O382">
        <x:v>2300</x:v>
      </x:c>
      <x:c r="P382" t="s">
        <x:v>520</x:v>
      </x:c>
      <x:c r="Q382" t="s">
        <x:v>521</x:v>
      </x:c>
      <x:c r="R382" t="s">
        <x:v>522</x:v>
      </x:c>
      <x:c r="S382">
        <x:v>4600</x:v>
      </x:c>
      <x:c r="T382" t="s">
        <x:v>458</x:v>
      </x:c>
      <x:c r="U382">
        <x:v>125.44</x:v>
      </x:c>
      <x:c r="V382">
        <x:v>0.28000000000000003</x:v>
      </x:c>
      <x:c r="W382">
        <x:v>9204.2000000000007</x:v>
      </x:c>
    </x:row>
    <x:row r="383" spans="1:23">
      <x:c r="A383" t="s">
        <x:v>492</x:v>
      </x:c>
      <x:c r="B383" t="s">
        <x:v>698</x:v>
      </x:c>
      <x:c r="C383" t="s">
        <x:v>513</x:v>
      </x:c>
      <x:c r="D383" t="s">
        <x:v>514</x:v>
      </x:c>
      <x:c r="E383" t="s">
        <x:v>515</x:v>
      </x:c>
      <x:c r="F383" t="s">
        <x:v>481</x:v>
      </x:c>
      <x:c r="G383" t="s">
        <x:v>481</x:v>
      </x:c>
      <x:c r="H383" t="s">
        <x:v>516</x:v>
      </x:c>
      <x:c r="I383" t="s">
        <x:v>517</x:v>
      </x:c>
      <x:c r="J383">
        <x:v>100010566</x:v>
      </x:c>
      <x:c r="K383" t="s">
        <x:v>203</x:v>
      </x:c>
      <x:c r="L383" t="s">
        <x:v>163</x:v>
      </x:c>
      <x:c r="M383" t="s">
        <x:v>663</x:v>
      </x:c>
      <x:c r="N383" t="s">
        <x:v>519</x:v>
      </x:c>
      <x:c r="O383">
        <x:v>2300</x:v>
      </x:c>
      <x:c r="P383" t="s">
        <x:v>520</x:v>
      </x:c>
      <x:c r="Q383" t="s">
        <x:v>521</x:v>
      </x:c>
      <x:c r="R383" t="s">
        <x:v>522</x:v>
      </x:c>
      <x:c r="S383">
        <x:v>6900</x:v>
      </x:c>
      <x:c r="T383" t="s">
        <x:v>458</x:v>
      </x:c>
      <x:c r="U383">
        <x:v>188.16</x:v>
      </x:c>
      <x:c r="V383">
        <x:v>0.28000000000000003</x:v>
      </x:c>
      <x:c r="W383">
        <x:v>13806.3</x:v>
      </x:c>
    </x:row>
    <x:row r="384" spans="1:23">
      <x:c r="A384" t="s">
        <x:v>492</x:v>
      </x:c>
      <x:c r="B384" t="s">
        <x:v>698</x:v>
      </x:c>
      <x:c r="C384" t="s">
        <x:v>513</x:v>
      </x:c>
      <x:c r="D384" t="s">
        <x:v>514</x:v>
      </x:c>
      <x:c r="E384" t="s">
        <x:v>515</x:v>
      </x:c>
      <x:c r="F384" t="s">
        <x:v>481</x:v>
      </x:c>
      <x:c r="G384" t="s">
        <x:v>481</x:v>
      </x:c>
      <x:c r="H384" t="s">
        <x:v>516</x:v>
      </x:c>
      <x:c r="I384" t="s">
        <x:v>517</x:v>
      </x:c>
      <x:c r="J384">
        <x:v>100010276</x:v>
      </x:c>
      <x:c r="K384" t="s">
        <x:v>203</x:v>
      </x:c>
      <x:c r="L384" t="s">
        <x:v>163</x:v>
      </x:c>
      <x:c r="M384" t="s">
        <x:v>523</x:v>
      </x:c>
      <x:c r="N384" t="s">
        <x:v>519</x:v>
      </x:c>
      <x:c r="O384">
        <x:v>2300</x:v>
      </x:c>
      <x:c r="P384" t="s">
        <x:v>520</x:v>
      </x:c>
      <x:c r="Q384" t="s">
        <x:v>521</x:v>
      </x:c>
      <x:c r="R384" t="s">
        <x:v>522</x:v>
      </x:c>
      <x:c r="S384">
        <x:v>89700</x:v>
      </x:c>
      <x:c r="T384" t="s">
        <x:v>458</x:v>
      </x:c>
      <x:c r="U384">
        <x:v>2446.12</x:v>
      </x:c>
      <x:c r="V384">
        <x:v>0.28000000000000003</x:v>
      </x:c>
      <x:c r="W384">
        <x:v>179481.95</x:v>
      </x:c>
    </x:row>
    <x:row r="385" spans="1:23">
      <x:c r="A385" t="s">
        <x:v>492</x:v>
      </x:c>
      <x:c r="B385" t="s">
        <x:v>698</x:v>
      </x:c>
      <x:c r="C385" t="s">
        <x:v>513</x:v>
      </x:c>
      <x:c r="D385" t="s">
        <x:v>514</x:v>
      </x:c>
      <x:c r="E385" t="s">
        <x:v>515</x:v>
      </x:c>
      <x:c r="F385" t="s">
        <x:v>481</x:v>
      </x:c>
      <x:c r="G385" t="s">
        <x:v>481</x:v>
      </x:c>
      <x:c r="H385" t="s">
        <x:v>516</x:v>
      </x:c>
      <x:c r="I385" t="s">
        <x:v>517</x:v>
      </x:c>
      <x:c r="J385">
        <x:v>100010566</x:v>
      </x:c>
      <x:c r="K385" t="s">
        <x:v>203</x:v>
      </x:c>
      <x:c r="L385" t="s">
        <x:v>163</x:v>
      </x:c>
      <x:c r="M385" t="s">
        <x:v>663</x:v>
      </x:c>
      <x:c r="N385" t="s">
        <x:v>519</x:v>
      </x:c>
      <x:c r="O385">
        <x:v>2300</x:v>
      </x:c>
      <x:c r="P385" t="s">
        <x:v>520</x:v>
      </x:c>
      <x:c r="Q385" t="s">
        <x:v>521</x:v>
      </x:c>
      <x:c r="R385" t="s">
        <x:v>522</x:v>
      </x:c>
      <x:c r="S385">
        <x:v>11500</x:v>
      </x:c>
      <x:c r="T385" t="s">
        <x:v>458</x:v>
      </x:c>
      <x:c r="U385">
        <x:v>313.61</x:v>
      </x:c>
      <x:c r="V385">
        <x:v>0.28000000000000003</x:v>
      </x:c>
      <x:c r="W385">
        <x:v>23010.51</x:v>
      </x:c>
    </x:row>
    <x:row r="386" spans="1:23">
      <x:c r="A386" t="s">
        <x:v>492</x:v>
      </x:c>
      <x:c r="B386" t="s">
        <x:v>698</x:v>
      </x:c>
      <x:c r="C386" t="s">
        <x:v>513</x:v>
      </x:c>
      <x:c r="D386" t="s">
        <x:v>514</x:v>
      </x:c>
      <x:c r="E386" t="s">
        <x:v>515</x:v>
      </x:c>
      <x:c r="F386" t="s">
        <x:v>481</x:v>
      </x:c>
      <x:c r="G386" t="s">
        <x:v>481</x:v>
      </x:c>
      <x:c r="H386" t="s">
        <x:v>516</x:v>
      </x:c>
      <x:c r="I386" t="s">
        <x:v>517</x:v>
      </x:c>
      <x:c r="J386">
        <x:v>100004464</x:v>
      </x:c>
      <x:c r="K386" t="s">
        <x:v>203</x:v>
      </x:c>
      <x:c r="L386" t="s">
        <x:v>163</x:v>
      </x:c>
      <x:c r="M386" t="s">
        <x:v>518</x:v>
      </x:c>
      <x:c r="N386" t="s">
        <x:v>519</x:v>
      </x:c>
      <x:c r="O386">
        <x:v>2300</x:v>
      </x:c>
      <x:c r="P386" t="s">
        <x:v>520</x:v>
      </x:c>
      <x:c r="Q386" t="s">
        <x:v>521</x:v>
      </x:c>
      <x:c r="R386" t="s">
        <x:v>522</x:v>
      </x:c>
      <x:c r="S386">
        <x:v>241500</x:v>
      </x:c>
      <x:c r="T386" t="s">
        <x:v>458</x:v>
      </x:c>
      <x:c r="U386">
        <x:v>6585.71</x:v>
      </x:c>
      <x:c r="V386">
        <x:v>0.28000000000000003</x:v>
      </x:c>
      <x:c r="W386">
        <x:v>483220.64</x:v>
      </x:c>
    </x:row>
    <x:row r="387" spans="1:23">
      <x:c r="A387" t="s">
        <x:v>492</x:v>
      </x:c>
      <x:c r="B387" t="s">
        <x:v>698</x:v>
      </x:c>
      <x:c r="C387" t="s">
        <x:v>513</x:v>
      </x:c>
      <x:c r="D387" t="s">
        <x:v>514</x:v>
      </x:c>
      <x:c r="E387" t="s">
        <x:v>515</x:v>
      </x:c>
      <x:c r="F387" t="s">
        <x:v>481</x:v>
      </x:c>
      <x:c r="G387" t="s">
        <x:v>481</x:v>
      </x:c>
      <x:c r="H387" t="s">
        <x:v>516</x:v>
      </x:c>
      <x:c r="I387" t="s">
        <x:v>517</x:v>
      </x:c>
      <x:c r="J387">
        <x:v>160000016</x:v>
      </x:c>
      <x:c r="K387" t="s">
        <x:v>203</x:v>
      </x:c>
      <x:c r="L387" t="s">
        <x:v>160</x:v>
      </x:c>
      <x:c r="M387" t="s">
        <x:v>525</x:v>
      </x:c>
      <x:c r="N387" t="s">
        <x:v>644</x:v>
      </x:c>
      <x:c r="O387">
        <x:v>1400</x:v>
      </x:c>
      <x:c r="P387" t="s">
        <x:v>520</x:v>
      </x:c>
      <x:c r="Q387" t="s">
        <x:v>706</x:v>
      </x:c>
      <x:c r="R387" t="s">
        <x:v>522</x:v>
      </x:c>
      <x:c r="S387">
        <x:v>1400</x:v>
      </x:c>
      <x:c r="T387" t="s">
        <x:v>458</x:v>
      </x:c>
      <x:c r="U387">
        <x:v>60.86</x:v>
      </x:c>
      <x:c r="V387">
        <x:v>0.46</x:v>
      </x:c>
      <x:c r="W387">
        <x:v>4637.82</x:v>
      </x:c>
    </x:row>
    <x:row r="388" spans="1:23">
      <x:c r="A388" t="s">
        <x:v>492</x:v>
      </x:c>
      <x:c r="B388" t="s">
        <x:v>698</x:v>
      </x:c>
      <x:c r="C388" t="s">
        <x:v>513</x:v>
      </x:c>
      <x:c r="D388" t="s">
        <x:v>514</x:v>
      </x:c>
      <x:c r="E388" t="s">
        <x:v>515</x:v>
      </x:c>
      <x:c r="F388" t="s">
        <x:v>481</x:v>
      </x:c>
      <x:c r="G388" t="s">
        <x:v>481</x:v>
      </x:c>
      <x:c r="H388" t="s">
        <x:v>516</x:v>
      </x:c>
      <x:c r="I388" t="s">
        <x:v>517</x:v>
      </x:c>
      <x:c r="J388">
        <x:v>100010276</x:v>
      </x:c>
      <x:c r="K388" t="s">
        <x:v>203</x:v>
      </x:c>
      <x:c r="L388" t="s">
        <x:v>163</x:v>
      </x:c>
      <x:c r="M388" t="s">
        <x:v>523</x:v>
      </x:c>
      <x:c r="N388" t="s">
        <x:v>519</x:v>
      </x:c>
      <x:c r="O388">
        <x:v>2300</x:v>
      </x:c>
      <x:c r="P388" t="s">
        <x:v>520</x:v>
      </x:c>
      <x:c r="Q388" t="s">
        <x:v>521</x:v>
      </x:c>
      <x:c r="R388" t="s">
        <x:v>522</x:v>
      </x:c>
      <x:c r="S388">
        <x:v>82800</x:v>
      </x:c>
      <x:c r="T388" t="s">
        <x:v>458</x:v>
      </x:c>
      <x:c r="U388">
        <x:v>2257.96</x:v>
      </x:c>
      <x:c r="V388">
        <x:v>0.28000000000000003</x:v>
      </x:c>
      <x:c r="W388">
        <x:v>165675.65</x:v>
      </x:c>
    </x:row>
    <x:row r="389" spans="1:23">
      <x:c r="A389" t="s">
        <x:v>492</x:v>
      </x:c>
      <x:c r="B389" t="s">
        <x:v>698</x:v>
      </x:c>
      <x:c r="C389" t="s">
        <x:v>513</x:v>
      </x:c>
      <x:c r="D389" t="s">
        <x:v>514</x:v>
      </x:c>
      <x:c r="E389" t="s">
        <x:v>515</x:v>
      </x:c>
      <x:c r="F389" t="s">
        <x:v>481</x:v>
      </x:c>
      <x:c r="G389" t="s">
        <x:v>481</x:v>
      </x:c>
      <x:c r="H389" t="s">
        <x:v>516</x:v>
      </x:c>
      <x:c r="I389" t="s">
        <x:v>517</x:v>
      </x:c>
      <x:c r="J389">
        <x:v>100010569</x:v>
      </x:c>
      <x:c r="K389" t="s">
        <x:v>203</x:v>
      </x:c>
      <x:c r="L389" t="s">
        <x:v>163</x:v>
      </x:c>
      <x:c r="M389" t="s">
        <x:v>526</x:v>
      </x:c>
      <x:c r="N389" t="s">
        <x:v>519</x:v>
      </x:c>
      <x:c r="O389">
        <x:v>2300</x:v>
      </x:c>
      <x:c r="P389" t="s">
        <x:v>520</x:v>
      </x:c>
      <x:c r="Q389" t="s">
        <x:v>521</x:v>
      </x:c>
      <x:c r="R389" t="s">
        <x:v>522</x:v>
      </x:c>
      <x:c r="S389">
        <x:v>57500</x:v>
      </x:c>
      <x:c r="T389" t="s">
        <x:v>458</x:v>
      </x:c>
      <x:c r="U389">
        <x:v>1568.03</x:v>
      </x:c>
      <x:c r="V389">
        <x:v>0.28000000000000003</x:v>
      </x:c>
      <x:c r="W389">
        <x:v>115052.53</x:v>
      </x:c>
    </x:row>
    <x:row r="390" spans="1:23">
      <x:c r="A390" t="s">
        <x:v>492</x:v>
      </x:c>
      <x:c r="B390" t="s">
        <x:v>698</x:v>
      </x:c>
      <x:c r="C390" t="s">
        <x:v>513</x:v>
      </x:c>
      <x:c r="D390" t="s">
        <x:v>514</x:v>
      </x:c>
      <x:c r="E390" t="s">
        <x:v>515</x:v>
      </x:c>
      <x:c r="F390" t="s">
        <x:v>481</x:v>
      </x:c>
      <x:c r="G390" t="s">
        <x:v>481</x:v>
      </x:c>
      <x:c r="H390" t="s">
        <x:v>516</x:v>
      </x:c>
      <x:c r="I390" t="s">
        <x:v>517</x:v>
      </x:c>
      <x:c r="J390">
        <x:v>100010568</x:v>
      </x:c>
      <x:c r="K390" t="s">
        <x:v>203</x:v>
      </x:c>
      <x:c r="L390" t="s">
        <x:v>163</x:v>
      </x:c>
      <x:c r="M390" t="s">
        <x:v>569</x:v>
      </x:c>
      <x:c r="N390" t="s">
        <x:v>519</x:v>
      </x:c>
      <x:c r="O390">
        <x:v>2300</x:v>
      </x:c>
      <x:c r="P390" t="s">
        <x:v>520</x:v>
      </x:c>
      <x:c r="Q390" t="s">
        <x:v>521</x:v>
      </x:c>
      <x:c r="R390" t="s">
        <x:v>522</x:v>
      </x:c>
      <x:c r="S390">
        <x:v>20700</x:v>
      </x:c>
      <x:c r="T390" t="s">
        <x:v>458</x:v>
      </x:c>
      <x:c r="U390">
        <x:v>564.49</x:v>
      </x:c>
      <x:c r="V390">
        <x:v>0.28000000000000003</x:v>
      </x:c>
      <x:c r="W390">
        <x:v>41418.910000000003</x:v>
      </x:c>
    </x:row>
    <x:row r="391" spans="1:23">
      <x:c r="A391" t="s">
        <x:v>492</x:v>
      </x:c>
      <x:c r="B391" t="s">
        <x:v>698</x:v>
      </x:c>
      <x:c r="C391" t="s">
        <x:v>513</x:v>
      </x:c>
      <x:c r="D391" t="s">
        <x:v>514</x:v>
      </x:c>
      <x:c r="E391" t="s">
        <x:v>515</x:v>
      </x:c>
      <x:c r="F391" t="s">
        <x:v>481</x:v>
      </x:c>
      <x:c r="G391" t="s">
        <x:v>481</x:v>
      </x:c>
      <x:c r="H391" t="s">
        <x:v>516</x:v>
      </x:c>
      <x:c r="I391" t="s">
        <x:v>517</x:v>
      </x:c>
      <x:c r="J391">
        <x:v>100010276</x:v>
      </x:c>
      <x:c r="K391" t="s">
        <x:v>203</x:v>
      </x:c>
      <x:c r="L391" t="s">
        <x:v>163</x:v>
      </x:c>
      <x:c r="M391" t="s">
        <x:v>523</x:v>
      </x:c>
      <x:c r="N391" t="s">
        <x:v>519</x:v>
      </x:c>
      <x:c r="O391">
        <x:v>2300</x:v>
      </x:c>
      <x:c r="P391" t="s">
        <x:v>520</x:v>
      </x:c>
      <x:c r="Q391" t="s">
        <x:v>521</x:v>
      </x:c>
      <x:c r="R391" t="s">
        <x:v>522</x:v>
      </x:c>
      <x:c r="S391">
        <x:v>73600</x:v>
      </x:c>
      <x:c r="T391" t="s">
        <x:v>458</x:v>
      </x:c>
      <x:c r="U391">
        <x:v>2007.07</x:v>
      </x:c>
      <x:c r="V391">
        <x:v>0.28000000000000003</x:v>
      </x:c>
      <x:c r="W391">
        <x:v>147267.24</x:v>
      </x:c>
    </x:row>
    <x:row r="392" spans="1:23">
      <x:c r="A392" t="s">
        <x:v>492</x:v>
      </x:c>
      <x:c r="B392" t="s">
        <x:v>698</x:v>
      </x:c>
      <x:c r="C392" t="s">
        <x:v>513</x:v>
      </x:c>
      <x:c r="D392" t="s">
        <x:v>514</x:v>
      </x:c>
      <x:c r="E392" t="s">
        <x:v>515</x:v>
      </x:c>
      <x:c r="F392" t="s">
        <x:v>481</x:v>
      </x:c>
      <x:c r="G392" t="s">
        <x:v>481</x:v>
      </x:c>
      <x:c r="H392" t="s">
        <x:v>516</x:v>
      </x:c>
      <x:c r="I392" t="s">
        <x:v>517</x:v>
      </x:c>
      <x:c r="J392">
        <x:v>160000018</x:v>
      </x:c>
      <x:c r="K392" t="s">
        <x:v>203</x:v>
      </x:c>
      <x:c r="L392" t="s">
        <x:v>162</x:v>
      </x:c>
      <x:c r="M392" t="s">
        <x:v>524</x:v>
      </x:c>
      <x:c r="N392" t="s">
        <x:v>644</x:v>
      </x:c>
      <x:c r="O392">
        <x:v>800</x:v>
      </x:c>
      <x:c r="P392" t="s">
        <x:v>520</x:v>
      </x:c>
      <x:c r="Q392" t="s">
        <x:v>707</x:v>
      </x:c>
      <x:c r="R392" t="s">
        <x:v>522</x:v>
      </x:c>
      <x:c r="S392">
        <x:v>9600</x:v>
      </x:c>
      <x:c r="T392" t="s">
        <x:v>458</x:v>
      </x:c>
      <x:c r="U392">
        <x:v>665.47</x:v>
      </x:c>
      <x:c r="V392">
        <x:v>0.85</x:v>
      </x:c>
      <x:c r="W392">
        <x:v>59060.22</x:v>
      </x:c>
    </x:row>
    <x:row r="393" spans="1:23">
      <x:c r="A393" t="s">
        <x:v>492</x:v>
      </x:c>
      <x:c r="B393" t="s">
        <x:v>698</x:v>
      </x:c>
      <x:c r="C393" t="s">
        <x:v>513</x:v>
      </x:c>
      <x:c r="D393" t="s">
        <x:v>514</x:v>
      </x:c>
      <x:c r="E393" t="s">
        <x:v>515</x:v>
      </x:c>
      <x:c r="F393" t="s">
        <x:v>481</x:v>
      </x:c>
      <x:c r="G393" t="s">
        <x:v>481</x:v>
      </x:c>
      <x:c r="H393" t="s">
        <x:v>516</x:v>
      </x:c>
      <x:c r="I393" t="s">
        <x:v>517</x:v>
      </x:c>
      <x:c r="J393">
        <x:v>160000019</x:v>
      </x:c>
      <x:c r="K393" t="s">
        <x:v>203</x:v>
      </x:c>
      <x:c r="L393" t="s">
        <x:v>162</x:v>
      </x:c>
      <x:c r="M393" t="s">
        <x:v>525</x:v>
      </x:c>
      <x:c r="N393" t="s">
        <x:v>644</x:v>
      </x:c>
      <x:c r="O393">
        <x:v>800</x:v>
      </x:c>
      <x:c r="P393" t="s">
        <x:v>520</x:v>
      </x:c>
      <x:c r="Q393" t="s">
        <x:v>707</x:v>
      </x:c>
      <x:c r="R393" t="s">
        <x:v>522</x:v>
      </x:c>
      <x:c r="S393">
        <x:v>2400</x:v>
      </x:c>
      <x:c r="T393" t="s">
        <x:v>458</x:v>
      </x:c>
      <x:c r="U393">
        <x:v>166.37</x:v>
      </x:c>
      <x:c r="V393">
        <x:v>0.85</x:v>
      </x:c>
      <x:c r="W393">
        <x:v>14765.05</x:v>
      </x:c>
    </x:row>
    <x:row r="394" spans="1:23">
      <x:c r="A394" t="s">
        <x:v>492</x:v>
      </x:c>
      <x:c r="B394" t="s">
        <x:v>698</x:v>
      </x:c>
      <x:c r="C394" t="s">
        <x:v>513</x:v>
      </x:c>
      <x:c r="D394" t="s">
        <x:v>514</x:v>
      </x:c>
      <x:c r="E394" t="s">
        <x:v>515</x:v>
      </x:c>
      <x:c r="F394" t="s">
        <x:v>481</x:v>
      </x:c>
      <x:c r="G394" t="s">
        <x:v>481</x:v>
      </x:c>
      <x:c r="H394" t="s">
        <x:v>516</x:v>
      </x:c>
      <x:c r="I394" t="s">
        <x:v>517</x:v>
      </x:c>
      <x:c r="J394">
        <x:v>160000016</x:v>
      </x:c>
      <x:c r="K394" t="s">
        <x:v>203</x:v>
      </x:c>
      <x:c r="L394" t="s">
        <x:v>160</x:v>
      </x:c>
      <x:c r="M394" t="s">
        <x:v>525</x:v>
      </x:c>
      <x:c r="N394" t="s">
        <x:v>644</x:v>
      </x:c>
      <x:c r="O394">
        <x:v>1400</x:v>
      </x:c>
      <x:c r="P394" t="s">
        <x:v>520</x:v>
      </x:c>
      <x:c r="Q394" t="s">
        <x:v>706</x:v>
      </x:c>
      <x:c r="R394" t="s">
        <x:v>522</x:v>
      </x:c>
      <x:c r="S394">
        <x:v>1400</x:v>
      </x:c>
      <x:c r="T394" t="s">
        <x:v>458</x:v>
      </x:c>
      <x:c r="U394">
        <x:v>60.86</x:v>
      </x:c>
      <x:c r="V394">
        <x:v>0.46</x:v>
      </x:c>
      <x:c r="W394">
        <x:v>4637.82</x:v>
      </x:c>
    </x:row>
    <x:row r="395" spans="1:23">
      <x:c r="A395" t="s">
        <x:v>492</x:v>
      </x:c>
      <x:c r="B395" t="s">
        <x:v>698</x:v>
      </x:c>
      <x:c r="C395" t="s">
        <x:v>513</x:v>
      </x:c>
      <x:c r="D395" t="s">
        <x:v>514</x:v>
      </x:c>
      <x:c r="E395" t="s">
        <x:v>515</x:v>
      </x:c>
      <x:c r="F395" t="s">
        <x:v>481</x:v>
      </x:c>
      <x:c r="G395" t="s">
        <x:v>481</x:v>
      </x:c>
      <x:c r="H395" t="s">
        <x:v>516</x:v>
      </x:c>
      <x:c r="I395" t="s">
        <x:v>517</x:v>
      </x:c>
      <x:c r="J395">
        <x:v>160000015</x:v>
      </x:c>
      <x:c r="K395" t="s">
        <x:v>203</x:v>
      </x:c>
      <x:c r="L395" t="s">
        <x:v>160</x:v>
      </x:c>
      <x:c r="M395" t="s">
        <x:v>524</x:v>
      </x:c>
      <x:c r="N395" t="s">
        <x:v>644</x:v>
      </x:c>
      <x:c r="O395">
        <x:v>1400</x:v>
      </x:c>
      <x:c r="P395" t="s">
        <x:v>520</x:v>
      </x:c>
      <x:c r="Q395" t="s">
        <x:v>706</x:v>
      </x:c>
      <x:c r="R395" t="s">
        <x:v>522</x:v>
      </x:c>
      <x:c r="S395">
        <x:v>19600</x:v>
      </x:c>
      <x:c r="T395" t="s">
        <x:v>458</x:v>
      </x:c>
      <x:c r="U395">
        <x:v>852.01</x:v>
      </x:c>
      <x:c r="V395">
        <x:v>0.46</x:v>
      </x:c>
      <x:c r="W395">
        <x:v>64929.47</x:v>
      </x:c>
    </x:row>
    <x:row r="396" spans="1:23">
      <x:c r="A396" t="s">
        <x:v>492</x:v>
      </x:c>
      <x:c r="B396" t="s">
        <x:v>698</x:v>
      </x:c>
      <x:c r="C396" t="s">
        <x:v>513</x:v>
      </x:c>
      <x:c r="D396" t="s">
        <x:v>514</x:v>
      </x:c>
      <x:c r="E396" t="s">
        <x:v>515</x:v>
      </x:c>
      <x:c r="F396" t="s">
        <x:v>481</x:v>
      </x:c>
      <x:c r="G396" t="s">
        <x:v>481</x:v>
      </x:c>
      <x:c r="H396" t="s">
        <x:v>516</x:v>
      </x:c>
      <x:c r="I396" t="s">
        <x:v>517</x:v>
      </x:c>
      <x:c r="J396">
        <x:v>100010276</x:v>
      </x:c>
      <x:c r="K396" t="s">
        <x:v>203</x:v>
      </x:c>
      <x:c r="L396" t="s">
        <x:v>163</x:v>
      </x:c>
      <x:c r="M396" t="s">
        <x:v>523</x:v>
      </x:c>
      <x:c r="N396" t="s">
        <x:v>519</x:v>
      </x:c>
      <x:c r="O396">
        <x:v>2300</x:v>
      </x:c>
      <x:c r="P396" t="s">
        <x:v>520</x:v>
      </x:c>
      <x:c r="Q396" t="s">
        <x:v>521</x:v>
      </x:c>
      <x:c r="R396" t="s">
        <x:v>522</x:v>
      </x:c>
      <x:c r="S396">
        <x:v>2300</x:v>
      </x:c>
      <x:c r="T396" t="s">
        <x:v>458</x:v>
      </x:c>
      <x:c r="U396">
        <x:v>62.72</x:v>
      </x:c>
      <x:c r="V396">
        <x:v>0.28000000000000003</x:v>
      </x:c>
      <x:c r="W396">
        <x:v>4602.1000000000004</x:v>
      </x:c>
    </x:row>
    <x:row r="397" spans="1:23">
      <x:c r="A397" t="s">
        <x:v>492</x:v>
      </x:c>
      <x:c r="B397" t="s">
        <x:v>698</x:v>
      </x:c>
      <x:c r="C397" t="s">
        <x:v>513</x:v>
      </x:c>
      <x:c r="D397" t="s">
        <x:v>514</x:v>
      </x:c>
      <x:c r="E397" t="s">
        <x:v>515</x:v>
      </x:c>
      <x:c r="F397" t="s">
        <x:v>481</x:v>
      </x:c>
      <x:c r="G397" t="s">
        <x:v>481</x:v>
      </x:c>
      <x:c r="H397" t="s">
        <x:v>516</x:v>
      </x:c>
      <x:c r="I397" t="s">
        <x:v>517</x:v>
      </x:c>
      <x:c r="J397">
        <x:v>100004464</x:v>
      </x:c>
      <x:c r="K397" t="s">
        <x:v>203</x:v>
      </x:c>
      <x:c r="L397" t="s">
        <x:v>163</x:v>
      </x:c>
      <x:c r="M397" t="s">
        <x:v>518</x:v>
      </x:c>
      <x:c r="N397" t="s">
        <x:v>519</x:v>
      </x:c>
      <x:c r="O397">
        <x:v>2300</x:v>
      </x:c>
      <x:c r="P397" t="s">
        <x:v>520</x:v>
      </x:c>
      <x:c r="Q397" t="s">
        <x:v>521</x:v>
      </x:c>
      <x:c r="R397" t="s">
        <x:v>522</x:v>
      </x:c>
      <x:c r="S397">
        <x:v>4600</x:v>
      </x:c>
      <x:c r="T397" t="s">
        <x:v>458</x:v>
      </x:c>
      <x:c r="U397">
        <x:v>125.44</x:v>
      </x:c>
      <x:c r="V397">
        <x:v>0.28000000000000003</x:v>
      </x:c>
      <x:c r="W397">
        <x:v>9204.2000000000007</x:v>
      </x:c>
    </x:row>
    <x:row r="398" spans="1:23">
      <x:c r="A398" t="s">
        <x:v>492</x:v>
      </x:c>
      <x:c r="B398" t="s">
        <x:v>698</x:v>
      </x:c>
      <x:c r="C398" t="s">
        <x:v>513</x:v>
      </x:c>
      <x:c r="D398" t="s">
        <x:v>514</x:v>
      </x:c>
      <x:c r="E398" t="s">
        <x:v>515</x:v>
      </x:c>
      <x:c r="F398" t="s">
        <x:v>481</x:v>
      </x:c>
      <x:c r="G398" t="s">
        <x:v>481</x:v>
      </x:c>
      <x:c r="H398" t="s">
        <x:v>516</x:v>
      </x:c>
      <x:c r="I398" t="s">
        <x:v>517</x:v>
      </x:c>
      <x:c r="J398">
        <x:v>100010276</x:v>
      </x:c>
      <x:c r="K398" t="s">
        <x:v>203</x:v>
      </x:c>
      <x:c r="L398" t="s">
        <x:v>163</x:v>
      </x:c>
      <x:c r="M398" t="s">
        <x:v>523</x:v>
      </x:c>
      <x:c r="N398" t="s">
        <x:v>519</x:v>
      </x:c>
      <x:c r="O398">
        <x:v>2300</x:v>
      </x:c>
      <x:c r="P398" t="s">
        <x:v>520</x:v>
      </x:c>
      <x:c r="Q398" t="s">
        <x:v>521</x:v>
      </x:c>
      <x:c r="R398" t="s">
        <x:v>522</x:v>
      </x:c>
      <x:c r="S398">
        <x:v>4600</x:v>
      </x:c>
      <x:c r="T398" t="s">
        <x:v>458</x:v>
      </x:c>
      <x:c r="U398">
        <x:v>125.44</x:v>
      </x:c>
      <x:c r="V398">
        <x:v>0.28000000000000003</x:v>
      </x:c>
      <x:c r="W398">
        <x:v>9204.2000000000007</x:v>
      </x:c>
    </x:row>
    <x:row r="399" spans="1:23">
      <x:c r="A399" t="s">
        <x:v>492</x:v>
      </x:c>
      <x:c r="B399" t="s">
        <x:v>698</x:v>
      </x:c>
      <x:c r="C399" t="s">
        <x:v>513</x:v>
      </x:c>
      <x:c r="D399" t="s">
        <x:v>514</x:v>
      </x:c>
      <x:c r="E399" t="s">
        <x:v>515</x:v>
      </x:c>
      <x:c r="F399" t="s">
        <x:v>481</x:v>
      </x:c>
      <x:c r="G399" t="s">
        <x:v>481</x:v>
      </x:c>
      <x:c r="H399" t="s">
        <x:v>516</x:v>
      </x:c>
      <x:c r="I399" t="s">
        <x:v>517</x:v>
      </x:c>
      <x:c r="J399">
        <x:v>100004464</x:v>
      </x:c>
      <x:c r="K399" t="s">
        <x:v>203</x:v>
      </x:c>
      <x:c r="L399" t="s">
        <x:v>163</x:v>
      </x:c>
      <x:c r="M399" t="s">
        <x:v>518</x:v>
      </x:c>
      <x:c r="N399" t="s">
        <x:v>519</x:v>
      </x:c>
      <x:c r="O399">
        <x:v>2300</x:v>
      </x:c>
      <x:c r="P399" t="s">
        <x:v>520</x:v>
      </x:c>
      <x:c r="Q399" t="s">
        <x:v>521</x:v>
      </x:c>
      <x:c r="R399" t="s">
        <x:v>522</x:v>
      </x:c>
      <x:c r="S399">
        <x:v>124200</x:v>
      </x:c>
      <x:c r="T399" t="s">
        <x:v>458</x:v>
      </x:c>
      <x:c r="U399">
        <x:v>3386.93</x:v>
      </x:c>
      <x:c r="V399">
        <x:v>0.28000000000000003</x:v>
      </x:c>
      <x:c r="W399">
        <x:v>248513.47</x:v>
      </x:c>
    </x:row>
    <x:row r="400" spans="1:23">
      <x:c r="A400" t="s">
        <x:v>492</x:v>
      </x:c>
      <x:c r="B400" t="s">
        <x:v>698</x:v>
      </x:c>
      <x:c r="C400" t="s">
        <x:v>513</x:v>
      </x:c>
      <x:c r="D400" t="s">
        <x:v>514</x:v>
      </x:c>
      <x:c r="E400" t="s">
        <x:v>515</x:v>
      </x:c>
      <x:c r="F400" t="s">
        <x:v>481</x:v>
      </x:c>
      <x:c r="G400" t="s">
        <x:v>481</x:v>
      </x:c>
      <x:c r="H400" t="s">
        <x:v>516</x:v>
      </x:c>
      <x:c r="I400" t="s">
        <x:v>517</x:v>
      </x:c>
      <x:c r="J400">
        <x:v>100010566</x:v>
      </x:c>
      <x:c r="K400" t="s">
        <x:v>203</x:v>
      </x:c>
      <x:c r="L400" t="s">
        <x:v>163</x:v>
      </x:c>
      <x:c r="M400" t="s">
        <x:v>663</x:v>
      </x:c>
      <x:c r="N400" t="s">
        <x:v>519</x:v>
      </x:c>
      <x:c r="O400">
        <x:v>2300</x:v>
      </x:c>
      <x:c r="P400" t="s">
        <x:v>520</x:v>
      </x:c>
      <x:c r="Q400" t="s">
        <x:v>521</x:v>
      </x:c>
      <x:c r="R400" t="s">
        <x:v>522</x:v>
      </x:c>
      <x:c r="S400">
        <x:v>2300</x:v>
      </x:c>
      <x:c r="T400" t="s">
        <x:v>458</x:v>
      </x:c>
      <x:c r="U400">
        <x:v>62.72</x:v>
      </x:c>
      <x:c r="V400">
        <x:v>0.28000000000000003</x:v>
      </x:c>
      <x:c r="W400">
        <x:v>4602.1000000000004</x:v>
      </x:c>
    </x:row>
    <x:row r="401" spans="1:23">
      <x:c r="A401" t="s">
        <x:v>492</x:v>
      </x:c>
      <x:c r="B401" t="s">
        <x:v>698</x:v>
      </x:c>
      <x:c r="C401" t="s">
        <x:v>513</x:v>
      </x:c>
      <x:c r="D401" t="s">
        <x:v>514</x:v>
      </x:c>
      <x:c r="E401" t="s">
        <x:v>515</x:v>
      </x:c>
      <x:c r="F401" t="s">
        <x:v>481</x:v>
      </x:c>
      <x:c r="G401" t="s">
        <x:v>481</x:v>
      </x:c>
      <x:c r="H401" t="s">
        <x:v>516</x:v>
      </x:c>
      <x:c r="I401" t="s">
        <x:v>517</x:v>
      </x:c>
      <x:c r="J401">
        <x:v>100010276</x:v>
      </x:c>
      <x:c r="K401" t="s">
        <x:v>203</x:v>
      </x:c>
      <x:c r="L401" t="s">
        <x:v>163</x:v>
      </x:c>
      <x:c r="M401" t="s">
        <x:v>523</x:v>
      </x:c>
      <x:c r="N401" t="s">
        <x:v>519</x:v>
      </x:c>
      <x:c r="O401">
        <x:v>2300</x:v>
      </x:c>
      <x:c r="P401" t="s">
        <x:v>520</x:v>
      </x:c>
      <x:c r="Q401" t="s">
        <x:v>521</x:v>
      </x:c>
      <x:c r="R401" t="s">
        <x:v>522</x:v>
      </x:c>
      <x:c r="S401">
        <x:v>144900</x:v>
      </x:c>
      <x:c r="T401" t="s">
        <x:v>458</x:v>
      </x:c>
      <x:c r="U401">
        <x:v>3951.42</x:v>
      </x:c>
      <x:c r="V401">
        <x:v>0.28000000000000003</x:v>
      </x:c>
      <x:c r="W401">
        <x:v>289932.38</x:v>
      </x:c>
    </x:row>
    <x:row r="402" spans="1:23">
      <x:c r="A402" t="s">
        <x:v>492</x:v>
      </x:c>
      <x:c r="B402" t="s">
        <x:v>698</x:v>
      </x:c>
      <x:c r="C402" t="s">
        <x:v>513</x:v>
      </x:c>
      <x:c r="D402" t="s">
        <x:v>514</x:v>
      </x:c>
      <x:c r="E402" t="s">
        <x:v>515</x:v>
      </x:c>
      <x:c r="F402" t="s">
        <x:v>481</x:v>
      </x:c>
      <x:c r="G402" t="s">
        <x:v>481</x:v>
      </x:c>
      <x:c r="H402" t="s">
        <x:v>516</x:v>
      </x:c>
      <x:c r="I402" t="s">
        <x:v>517</x:v>
      </x:c>
      <x:c r="J402">
        <x:v>100010566</x:v>
      </x:c>
      <x:c r="K402" t="s">
        <x:v>203</x:v>
      </x:c>
      <x:c r="L402" t="s">
        <x:v>163</x:v>
      </x:c>
      <x:c r="M402" t="s">
        <x:v>663</x:v>
      </x:c>
      <x:c r="N402" t="s">
        <x:v>519</x:v>
      </x:c>
      <x:c r="O402">
        <x:v>2300</x:v>
      </x:c>
      <x:c r="P402" t="s">
        <x:v>520</x:v>
      </x:c>
      <x:c r="Q402" t="s">
        <x:v>521</x:v>
      </x:c>
      <x:c r="R402" t="s">
        <x:v>522</x:v>
      </x:c>
      <x:c r="S402">
        <x:v>18400</x:v>
      </x:c>
      <x:c r="T402" t="s">
        <x:v>458</x:v>
      </x:c>
      <x:c r="U402">
        <x:v>501.77</x:v>
      </x:c>
      <x:c r="V402">
        <x:v>0.28000000000000003</x:v>
      </x:c>
      <x:c r="W402">
        <x:v>36816.81</x:v>
      </x:c>
    </x:row>
    <x:row r="403" spans="1:23">
      <x:c r="A403" t="s">
        <x:v>492</x:v>
      </x:c>
      <x:c r="B403" t="s">
        <x:v>698</x:v>
      </x:c>
      <x:c r="C403" t="s">
        <x:v>513</x:v>
      </x:c>
      <x:c r="D403" t="s">
        <x:v>514</x:v>
      </x:c>
      <x:c r="E403" t="s">
        <x:v>515</x:v>
      </x:c>
      <x:c r="F403" t="s">
        <x:v>481</x:v>
      </x:c>
      <x:c r="G403" t="s">
        <x:v>481</x:v>
      </x:c>
      <x:c r="H403" t="s">
        <x:v>516</x:v>
      </x:c>
      <x:c r="I403" t="s">
        <x:v>517</x:v>
      </x:c>
      <x:c r="J403">
        <x:v>100004464</x:v>
      </x:c>
      <x:c r="K403" t="s">
        <x:v>203</x:v>
      </x:c>
      <x:c r="L403" t="s">
        <x:v>163</x:v>
      </x:c>
      <x:c r="M403" t="s">
        <x:v>518</x:v>
      </x:c>
      <x:c r="N403" t="s">
        <x:v>519</x:v>
      </x:c>
      <x:c r="O403">
        <x:v>2300</x:v>
      </x:c>
      <x:c r="P403" t="s">
        <x:v>520</x:v>
      </x:c>
      <x:c r="Q403" t="s">
        <x:v>521</x:v>
      </x:c>
      <x:c r="R403" t="s">
        <x:v>522</x:v>
      </x:c>
      <x:c r="S403">
        <x:v>20700</x:v>
      </x:c>
      <x:c r="T403" t="s">
        <x:v>458</x:v>
      </x:c>
      <x:c r="U403">
        <x:v>564.49</x:v>
      </x:c>
      <x:c r="V403">
        <x:v>0.28000000000000003</x:v>
      </x:c>
      <x:c r="W403">
        <x:v>41418.910000000003</x:v>
      </x:c>
    </x:row>
    <x:row r="404" spans="1:23">
      <x:c r="A404" t="s">
        <x:v>492</x:v>
      </x:c>
      <x:c r="B404" t="s">
        <x:v>698</x:v>
      </x:c>
      <x:c r="C404" t="s">
        <x:v>513</x:v>
      </x:c>
      <x:c r="D404" t="s">
        <x:v>514</x:v>
      </x:c>
      <x:c r="E404" t="s">
        <x:v>515</x:v>
      </x:c>
      <x:c r="F404" t="s">
        <x:v>481</x:v>
      </x:c>
      <x:c r="G404" t="s">
        <x:v>481</x:v>
      </x:c>
      <x:c r="H404" t="s">
        <x:v>516</x:v>
      </x:c>
      <x:c r="I404" t="s">
        <x:v>540</x:v>
      </x:c>
      <x:c r="J404">
        <x:v>190000008</x:v>
      </x:c>
      <x:c r="K404" t="s">
        <x:v>720</x:v>
      </x:c>
      <x:c r="L404" t="s">
        <x:v>143</x:v>
      </x:c>
      <x:c r="M404" t="s">
        <x:v>577</x:v>
      </x:c>
      <x:c r="N404" t="s">
        <x:v>644</x:v>
      </x:c>
      <x:c r="O404">
        <x:v>10000</x:v>
      </x:c>
      <x:c r="P404" t="s">
        <x:v>520</x:v>
      </x:c>
      <x:c r="Q404" t="s">
        <x:v>721</x:v>
      </x:c>
      <x:c r="R404" t="s">
        <x:v>522</x:v>
      </x:c>
      <x:c r="S404">
        <x:v>220000</x:v>
      </x:c>
      <x:c r="T404" t="s">
        <x:v>458</x:v>
      </x:c>
      <x:c r="U404">
        <x:v>1102.2</x:v>
      </x:c>
      <x:c r="V404">
        <x:v>0.06</x:v>
      </x:c>
      <x:c r="W404">
        <x:v>97469.68</x:v>
      </x:c>
    </x:row>
    <x:row r="405" spans="1:23">
      <x:c r="A405" t="s">
        <x:v>492</x:v>
      </x:c>
      <x:c r="B405" t="s">
        <x:v>698</x:v>
      </x:c>
      <x:c r="C405" t="s">
        <x:v>513</x:v>
      </x:c>
      <x:c r="D405" t="s">
        <x:v>514</x:v>
      </x:c>
      <x:c r="E405" t="s">
        <x:v>515</x:v>
      </x:c>
      <x:c r="F405" t="s">
        <x:v>481</x:v>
      </x:c>
      <x:c r="G405" t="s">
        <x:v>481</x:v>
      </x:c>
      <x:c r="H405" t="s">
        <x:v>516</x:v>
      </x:c>
      <x:c r="I405" t="s">
        <x:v>540</x:v>
      </x:c>
      <x:c r="J405">
        <x:v>190000007</x:v>
      </x:c>
      <x:c r="K405" t="s">
        <x:v>720</x:v>
      </x:c>
      <x:c r="L405" t="s">
        <x:v>143</x:v>
      </x:c>
      <x:c r="M405" t="s">
        <x:v>518</x:v>
      </x:c>
      <x:c r="N405" t="s">
        <x:v>644</x:v>
      </x:c>
      <x:c r="O405">
        <x:v>10000</x:v>
      </x:c>
      <x:c r="P405" t="s">
        <x:v>520</x:v>
      </x:c>
      <x:c r="Q405" t="s">
        <x:v>721</x:v>
      </x:c>
      <x:c r="R405" t="s">
        <x:v>522</x:v>
      </x:c>
      <x:c r="S405">
        <x:v>30000</x:v>
      </x:c>
      <x:c r="T405" t="s">
        <x:v>458</x:v>
      </x:c>
      <x:c r="U405">
        <x:v>150.30000000000001</x:v>
      </x:c>
      <x:c r="V405">
        <x:v>0.06</x:v>
      </x:c>
      <x:c r="W405">
        <x:v>13291.32</x:v>
      </x:c>
    </x:row>
    <x:row r="406" spans="1:23">
      <x:c r="A406" t="s">
        <x:v>492</x:v>
      </x:c>
      <x:c r="B406" t="s">
        <x:v>698</x:v>
      </x:c>
      <x:c r="C406" t="s">
        <x:v>513</x:v>
      </x:c>
      <x:c r="D406" t="s">
        <x:v>514</x:v>
      </x:c>
      <x:c r="E406" t="s">
        <x:v>515</x:v>
      </x:c>
      <x:c r="F406" t="s">
        <x:v>481</x:v>
      </x:c>
      <x:c r="G406" t="s">
        <x:v>481</x:v>
      </x:c>
      <x:c r="H406" t="s">
        <x:v>516</x:v>
      </x:c>
      <x:c r="I406" t="s">
        <x:v>540</x:v>
      </x:c>
      <x:c r="J406">
        <x:v>190000007</x:v>
      </x:c>
      <x:c r="K406" t="s">
        <x:v>720</x:v>
      </x:c>
      <x:c r="L406" t="s">
        <x:v>143</x:v>
      </x:c>
      <x:c r="M406" t="s">
        <x:v>518</x:v>
      </x:c>
      <x:c r="N406" t="s">
        <x:v>644</x:v>
      </x:c>
      <x:c r="O406">
        <x:v>10000</x:v>
      </x:c>
      <x:c r="P406" t="s">
        <x:v>520</x:v>
      </x:c>
      <x:c r="Q406" t="s">
        <x:v>721</x:v>
      </x:c>
      <x:c r="R406" t="s">
        <x:v>522</x:v>
      </x:c>
      <x:c r="S406">
        <x:v>180000</x:v>
      </x:c>
      <x:c r="T406" t="s">
        <x:v>458</x:v>
      </x:c>
      <x:c r="U406">
        <x:v>901.8</x:v>
      </x:c>
      <x:c r="V406">
        <x:v>0.06</x:v>
      </x:c>
      <x:c r="W406">
        <x:v>79747.92</x:v>
      </x:c>
    </x:row>
    <x:row r="407" spans="1:23">
      <x:c r="A407" t="s">
        <x:v>492</x:v>
      </x:c>
      <x:c r="B407" t="s">
        <x:v>698</x:v>
      </x:c>
      <x:c r="C407" t="s">
        <x:v>513</x:v>
      </x:c>
      <x:c r="D407" t="s">
        <x:v>514</x:v>
      </x:c>
      <x:c r="E407" t="s">
        <x:v>527</x:v>
      </x:c>
      <x:c r="F407" t="s">
        <x:v>126</x:v>
      </x:c>
      <x:c r="G407" t="s">
        <x:v>730</x:v>
      </x:c>
      <x:c r="H407" t="s">
        <x:v>516</x:v>
      </x:c>
      <x:c r="I407" t="s">
        <x:v>140</x:v>
      </x:c>
      <x:c r="J407">
        <x:v>100003970</x:v>
      </x:c>
      <x:c r="K407" t="s">
        <x:v>140</x:v>
      </x:c>
      <x:c r="L407" t="s">
        <x:v>144</x:v>
      </x:c>
      <x:c r="M407" t="s">
        <x:v>524</x:v>
      </x:c>
      <x:c r="O407">
        <x:v>1000</x:v>
      </x:c>
      <x:c r="P407" t="s">
        <x:v>520</x:v>
      </x:c>
      <x:c r="Q407" t="s">
        <x:v>9</x:v>
      </x:c>
      <x:c r="R407" t="s">
        <x:v>522</x:v>
      </x:c>
      <x:c r="S407">
        <x:v>1000</x:v>
      </x:c>
      <x:c r="T407" t="s">
        <x:v>458</x:v>
      </x:c>
      <x:c r="U407">
        <x:v>7.06</x:v>
      </x:c>
      <x:c r="V407">
        <x:v>0.69</x:v>
      </x:c>
      <x:c r="W407">
        <x:v>686.7</x:v>
      </x:c>
    </x:row>
    <x:row r="408" spans="1:23">
      <x:c r="A408" t="s">
        <x:v>492</x:v>
      </x:c>
      <x:c r="B408" t="s">
        <x:v>698</x:v>
      </x:c>
      <x:c r="C408" t="s">
        <x:v>513</x:v>
      </x:c>
      <x:c r="D408" t="s">
        <x:v>514</x:v>
      </x:c>
      <x:c r="E408" t="s">
        <x:v>527</x:v>
      </x:c>
      <x:c r="F408" t="s">
        <x:v>126</x:v>
      </x:c>
      <x:c r="G408" t="s">
        <x:v>730</x:v>
      </x:c>
      <x:c r="H408" t="s">
        <x:v>516</x:v>
      </x:c>
      <x:c r="I408" t="s">
        <x:v>140</x:v>
      </x:c>
      <x:c r="J408">
        <x:v>100003907</x:v>
      </x:c>
      <x:c r="K408" t="s">
        <x:v>140</x:v>
      </x:c>
      <x:c r="L408" t="s">
        <x:v>144</x:v>
      </x:c>
      <x:c r="M408" t="s">
        <x:v>533</x:v>
      </x:c>
      <x:c r="O408">
        <x:v>1000</x:v>
      </x:c>
      <x:c r="P408" t="s">
        <x:v>520</x:v>
      </x:c>
      <x:c r="Q408" t="s">
        <x:v>9</x:v>
      </x:c>
      <x:c r="R408" t="s">
        <x:v>522</x:v>
      </x:c>
      <x:c r="S408">
        <x:v>1000</x:v>
      </x:c>
      <x:c r="T408" t="s">
        <x:v>458</x:v>
      </x:c>
      <x:c r="U408">
        <x:v>7.06</x:v>
      </x:c>
      <x:c r="V408">
        <x:v>0.69</x:v>
      </x:c>
      <x:c r="W408">
        <x:v>686.7</x:v>
      </x:c>
    </x:row>
    <x:row r="409" spans="1:23">
      <x:c r="A409" t="s">
        <x:v>492</x:v>
      </x:c>
      <x:c r="B409" t="s">
        <x:v>698</x:v>
      </x:c>
      <x:c r="C409" t="s">
        <x:v>513</x:v>
      </x:c>
      <x:c r="D409" t="s">
        <x:v>514</x:v>
      </x:c>
      <x:c r="E409" t="s">
        <x:v>527</x:v>
      </x:c>
      <x:c r="F409" t="s">
        <x:v>126</x:v>
      </x:c>
      <x:c r="G409" t="s">
        <x:v>730</x:v>
      </x:c>
      <x:c r="H409" t="s">
        <x:v>516</x:v>
      </x:c>
      <x:c r="I409" t="s">
        <x:v>140</x:v>
      </x:c>
      <x:c r="J409">
        <x:v>100003740</x:v>
      </x:c>
      <x:c r="K409" t="s">
        <x:v>140</x:v>
      </x:c>
      <x:c r="L409" t="s">
        <x:v>141</x:v>
      </x:c>
      <x:c r="M409" t="s">
        <x:v>545</x:v>
      </x:c>
      <x:c r="O409">
        <x:v>1500</x:v>
      </x:c>
      <x:c r="P409" t="s">
        <x:v>520</x:v>
      </x:c>
      <x:c r="Q409" t="s">
        <x:v>448</x:v>
      </x:c>
      <x:c r="R409" t="s">
        <x:v>522</x:v>
      </x:c>
      <x:c r="S409">
        <x:v>1500</x:v>
      </x:c>
      <x:c r="T409" t="s">
        <x:v>458</x:v>
      </x:c>
      <x:c r="U409">
        <x:v>5.13</x:v>
      </x:c>
      <x:c r="V409">
        <x:v>0.38</x:v>
      </x:c>
      <x:c r="W409">
        <x:v>576.75</x:v>
      </x:c>
    </x:row>
    <x:row r="410" spans="1:23">
      <x:c r="A410" t="s">
        <x:v>492</x:v>
      </x:c>
      <x:c r="B410" t="s">
        <x:v>698</x:v>
      </x:c>
      <x:c r="C410" t="s">
        <x:v>513</x:v>
      </x:c>
      <x:c r="D410" t="s">
        <x:v>514</x:v>
      </x:c>
      <x:c r="E410" t="s">
        <x:v>527</x:v>
      </x:c>
      <x:c r="F410" t="s">
        <x:v>126</x:v>
      </x:c>
      <x:c r="G410" t="s">
        <x:v>730</x:v>
      </x:c>
      <x:c r="H410" t="s">
        <x:v>516</x:v>
      </x:c>
      <x:c r="I410" t="s">
        <x:v>140</x:v>
      </x:c>
      <x:c r="J410">
        <x:v>100003720</x:v>
      </x:c>
      <x:c r="K410" t="s">
        <x:v>140</x:v>
      </x:c>
      <x:c r="L410" t="s">
        <x:v>141</x:v>
      </x:c>
      <x:c r="M410" t="s">
        <x:v>577</x:v>
      </x:c>
      <x:c r="O410">
        <x:v>1500</x:v>
      </x:c>
      <x:c r="P410" t="s">
        <x:v>520</x:v>
      </x:c>
      <x:c r="Q410" t="s">
        <x:v>448</x:v>
      </x:c>
      <x:c r="R410" t="s">
        <x:v>522</x:v>
      </x:c>
      <x:c r="S410">
        <x:v>1500</x:v>
      </x:c>
      <x:c r="T410" t="s">
        <x:v>458</x:v>
      </x:c>
      <x:c r="U410">
        <x:v>5.13</x:v>
      </x:c>
      <x:c r="V410">
        <x:v>0.38</x:v>
      </x:c>
      <x:c r="W410">
        <x:v>576.75</x:v>
      </x:c>
    </x:row>
    <x:row r="411" spans="1:23">
      <x:c r="A411" t="s">
        <x:v>492</x:v>
      </x:c>
      <x:c r="B411" t="s">
        <x:v>698</x:v>
      </x:c>
      <x:c r="C411" t="s">
        <x:v>513</x:v>
      </x:c>
      <x:c r="D411" t="s">
        <x:v>514</x:v>
      </x:c>
      <x:c r="E411" t="s">
        <x:v>527</x:v>
      </x:c>
      <x:c r="F411" t="s">
        <x:v>126</x:v>
      </x:c>
      <x:c r="G411" t="s">
        <x:v>730</x:v>
      </x:c>
      <x:c r="H411" t="s">
        <x:v>516</x:v>
      </x:c>
      <x:c r="I411" t="s">
        <x:v>140</x:v>
      </x:c>
      <x:c r="J411">
        <x:v>100003720</x:v>
      </x:c>
      <x:c r="K411" t="s">
        <x:v>140</x:v>
      </x:c>
      <x:c r="L411" t="s">
        <x:v>141</x:v>
      </x:c>
      <x:c r="M411" t="s">
        <x:v>577</x:v>
      </x:c>
      <x:c r="O411">
        <x:v>1500</x:v>
      </x:c>
      <x:c r="P411" t="s">
        <x:v>520</x:v>
      </x:c>
      <x:c r="Q411" t="s">
        <x:v>448</x:v>
      </x:c>
      <x:c r="R411" t="s">
        <x:v>522</x:v>
      </x:c>
      <x:c r="S411">
        <x:v>3000</x:v>
      </x:c>
      <x:c r="T411" t="s">
        <x:v>458</x:v>
      </x:c>
      <x:c r="U411">
        <x:v>10.25</x:v>
      </x:c>
      <x:c r="V411">
        <x:v>0.38</x:v>
      </x:c>
      <x:c r="W411">
        <x:v>1153.5</x:v>
      </x:c>
    </x:row>
    <x:row r="412" spans="1:23">
      <x:c r="A412" t="s">
        <x:v>492</x:v>
      </x:c>
      <x:c r="B412" t="s">
        <x:v>698</x:v>
      </x:c>
      <x:c r="C412" t="s">
        <x:v>513</x:v>
      </x:c>
      <x:c r="D412" t="s">
        <x:v>514</x:v>
      </x:c>
      <x:c r="E412" t="s">
        <x:v>527</x:v>
      </x:c>
      <x:c r="F412" t="s">
        <x:v>126</x:v>
      </x:c>
      <x:c r="G412" t="s">
        <x:v>730</x:v>
      </x:c>
      <x:c r="H412" t="s">
        <x:v>516</x:v>
      </x:c>
      <x:c r="I412" t="s">
        <x:v>140</x:v>
      </x:c>
      <x:c r="J412">
        <x:v>100018879</x:v>
      </x:c>
      <x:c r="K412" t="s">
        <x:v>140</x:v>
      </x:c>
      <x:c r="L412" t="s">
        <x:v>143</x:v>
      </x:c>
      <x:c r="M412" t="s">
        <x:v>537</x:v>
      </x:c>
      <x:c r="N412" t="s">
        <x:v>519</x:v>
      </x:c>
      <x:c r="O412">
        <x:v>10000</x:v>
      </x:c>
      <x:c r="P412" t="s">
        <x:v>520</x:v>
      </x:c>
      <x:c r="Q412" t="s">
        <x:v>8</x:v>
      </x:c>
      <x:c r="R412" t="s">
        <x:v>522</x:v>
      </x:c>
      <x:c r="S412">
        <x:v>10000</x:v>
      </x:c>
      <x:c r="T412" t="s">
        <x:v>458</x:v>
      </x:c>
      <x:c r="U412">
        <x:v>48.17</x:v>
      </x:c>
      <x:c r="V412">
        <x:v>0.5</x:v>
      </x:c>
      <x:c r="W412">
        <x:v>4992</x:v>
      </x:c>
    </x:row>
    <x:row r="413" spans="1:23">
      <x:c r="A413" t="s">
        <x:v>492</x:v>
      </x:c>
      <x:c r="B413" t="s">
        <x:v>698</x:v>
      </x:c>
      <x:c r="C413" t="s">
        <x:v>513</x:v>
      </x:c>
      <x:c r="D413" t="s">
        <x:v>514</x:v>
      </x:c>
      <x:c r="E413" t="s">
        <x:v>527</x:v>
      </x:c>
      <x:c r="F413" t="s">
        <x:v>126</x:v>
      </x:c>
      <x:c r="G413" t="s">
        <x:v>730</x:v>
      </x:c>
      <x:c r="H413" t="s">
        <x:v>516</x:v>
      </x:c>
      <x:c r="I413" t="s">
        <x:v>140</x:v>
      </x:c>
      <x:c r="J413">
        <x:v>100004113</x:v>
      </x:c>
      <x:c r="K413" t="s">
        <x:v>140</x:v>
      </x:c>
      <x:c r="L413" t="s">
        <x:v>146</x:v>
      </x:c>
      <x:c r="M413" t="s">
        <x:v>518</x:v>
      </x:c>
      <x:c r="O413">
        <x:v>400</x:v>
      </x:c>
      <x:c r="P413" t="s">
        <x:v>520</x:v>
      </x:c>
      <x:c r="Q413" t="s">
        <x:v>681</x:v>
      </x:c>
      <x:c r="R413" t="s">
        <x:v>522</x:v>
      </x:c>
      <x:c r="S413">
        <x:v>400</x:v>
      </x:c>
      <x:c r="T413" t="s">
        <x:v>458</x:v>
      </x:c>
      <x:c r="U413">
        <x:v>9.57</x:v>
      </x:c>
      <x:c r="V413">
        <x:v>1.86</x:v>
      </x:c>
      <x:c r="W413">
        <x:v>743.2</x:v>
      </x:c>
    </x:row>
    <x:row r="414" spans="1:23">
      <x:c r="A414" t="s">
        <x:v>492</x:v>
      </x:c>
      <x:c r="B414" t="s">
        <x:v>698</x:v>
      </x:c>
      <x:c r="C414" t="s">
        <x:v>513</x:v>
      </x:c>
      <x:c r="D414" t="s">
        <x:v>514</x:v>
      </x:c>
      <x:c r="E414" t="s">
        <x:v>527</x:v>
      </x:c>
      <x:c r="F414" t="s">
        <x:v>126</x:v>
      </x:c>
      <x:c r="G414" t="s">
        <x:v>730</x:v>
      </x:c>
      <x:c r="H414" t="s">
        <x:v>516</x:v>
      </x:c>
      <x:c r="I414" t="s">
        <x:v>140</x:v>
      </x:c>
      <x:c r="J414">
        <x:v>100004040</x:v>
      </x:c>
      <x:c r="K414" t="s">
        <x:v>140</x:v>
      </x:c>
      <x:c r="L414" t="s">
        <x:v>145</x:v>
      </x:c>
      <x:c r="M414" t="s">
        <x:v>569</x:v>
      </x:c>
      <x:c r="O414">
        <x:v>500</x:v>
      </x:c>
      <x:c r="P414" t="s">
        <x:v>520</x:v>
      </x:c>
      <x:c r="Q414" t="s">
        <x:v>10</x:v>
      </x:c>
      <x:c r="R414" t="s">
        <x:v>522</x:v>
      </x:c>
      <x:c r="S414">
        <x:v>1000</x:v>
      </x:c>
      <x:c r="T414" t="s">
        <x:v>458</x:v>
      </x:c>
      <x:c r="U414">
        <x:v>11.64</x:v>
      </x:c>
      <x:c r="V414">
        <x:v>0.95</x:v>
      </x:c>
      <x:c r="W414">
        <x:v>949.2</x:v>
      </x:c>
    </x:row>
    <x:row r="415" spans="1:23">
      <x:c r="A415" t="s">
        <x:v>492</x:v>
      </x:c>
      <x:c r="B415" t="s">
        <x:v>698</x:v>
      </x:c>
      <x:c r="C415" t="s">
        <x:v>513</x:v>
      </x:c>
      <x:c r="D415" t="s">
        <x:v>514</x:v>
      </x:c>
      <x:c r="E415" t="s">
        <x:v>527</x:v>
      </x:c>
      <x:c r="F415" t="s">
        <x:v>126</x:v>
      </x:c>
      <x:c r="G415" t="s">
        <x:v>730</x:v>
      </x:c>
      <x:c r="H415" t="s">
        <x:v>516</x:v>
      </x:c>
      <x:c r="I415" t="s">
        <x:v>140</x:v>
      </x:c>
      <x:c r="J415">
        <x:v>100003992</x:v>
      </x:c>
      <x:c r="K415" t="s">
        <x:v>140</x:v>
      </x:c>
      <x:c r="L415" t="s">
        <x:v>144</x:v>
      </x:c>
      <x:c r="M415" t="s">
        <x:v>526</x:v>
      </x:c>
      <x:c r="O415">
        <x:v>1000</x:v>
      </x:c>
      <x:c r="P415" t="s">
        <x:v>520</x:v>
      </x:c>
      <x:c r="Q415" t="s">
        <x:v>9</x:v>
      </x:c>
      <x:c r="R415" t="s">
        <x:v>522</x:v>
      </x:c>
      <x:c r="S415">
        <x:v>1000</x:v>
      </x:c>
      <x:c r="T415" t="s">
        <x:v>458</x:v>
      </x:c>
      <x:c r="U415">
        <x:v>7.06</x:v>
      </x:c>
      <x:c r="V415">
        <x:v>0.69</x:v>
      </x:c>
      <x:c r="W415">
        <x:v>686.7</x:v>
      </x:c>
    </x:row>
    <x:row r="416" spans="1:23">
      <x:c r="A416" t="s">
        <x:v>492</x:v>
      </x:c>
      <x:c r="B416" t="s">
        <x:v>698</x:v>
      </x:c>
      <x:c r="C416" t="s">
        <x:v>513</x:v>
      </x:c>
      <x:c r="D416" t="s">
        <x:v>514</x:v>
      </x:c>
      <x:c r="E416" t="s">
        <x:v>527</x:v>
      </x:c>
      <x:c r="F416" t="s">
        <x:v>126</x:v>
      </x:c>
      <x:c r="G416" t="s">
        <x:v>730</x:v>
      </x:c>
      <x:c r="H416" t="s">
        <x:v>516</x:v>
      </x:c>
      <x:c r="I416" t="s">
        <x:v>140</x:v>
      </x:c>
      <x:c r="J416">
        <x:v>100003926</x:v>
      </x:c>
      <x:c r="K416" t="s">
        <x:v>140</x:v>
      </x:c>
      <x:c r="L416" t="s">
        <x:v>144</x:v>
      </x:c>
      <x:c r="M416" t="s">
        <x:v>575</x:v>
      </x:c>
      <x:c r="O416">
        <x:v>1000</x:v>
      </x:c>
      <x:c r="P416" t="s">
        <x:v>520</x:v>
      </x:c>
      <x:c r="Q416" t="s">
        <x:v>9</x:v>
      </x:c>
      <x:c r="R416" t="s">
        <x:v>522</x:v>
      </x:c>
      <x:c r="S416">
        <x:v>1000</x:v>
      </x:c>
      <x:c r="T416" t="s">
        <x:v>458</x:v>
      </x:c>
      <x:c r="U416">
        <x:v>7.06</x:v>
      </x:c>
      <x:c r="V416">
        <x:v>0.69</x:v>
      </x:c>
      <x:c r="W416">
        <x:v>686.7</x:v>
      </x:c>
    </x:row>
    <x:row r="417" spans="1:23">
      <x:c r="A417" t="s">
        <x:v>492</x:v>
      </x:c>
      <x:c r="B417" t="s">
        <x:v>698</x:v>
      </x:c>
      <x:c r="C417" t="s">
        <x:v>513</x:v>
      </x:c>
      <x:c r="D417" t="s">
        <x:v>514</x:v>
      </x:c>
      <x:c r="E417" t="s">
        <x:v>527</x:v>
      </x:c>
      <x:c r="F417" t="s">
        <x:v>126</x:v>
      </x:c>
      <x:c r="G417" t="s">
        <x:v>730</x:v>
      </x:c>
      <x:c r="H417" t="s">
        <x:v>516</x:v>
      </x:c>
      <x:c r="I417" t="s">
        <x:v>140</x:v>
      </x:c>
      <x:c r="J417">
        <x:v>100003871</x:v>
      </x:c>
      <x:c r="K417" t="s">
        <x:v>140</x:v>
      </x:c>
      <x:c r="L417" t="s">
        <x:v>143</x:v>
      </x:c>
      <x:c r="M417" t="s">
        <x:v>524</x:v>
      </x:c>
      <x:c r="O417">
        <x:v>1000</x:v>
      </x:c>
      <x:c r="P417" t="s">
        <x:v>520</x:v>
      </x:c>
      <x:c r="Q417" t="s">
        <x:v>8</x:v>
      </x:c>
      <x:c r="R417" t="s">
        <x:v>522</x:v>
      </x:c>
      <x:c r="S417">
        <x:v>1000</x:v>
      </x:c>
      <x:c r="T417" t="s">
        <x:v>458</x:v>
      </x:c>
      <x:c r="U417">
        <x:v>4.82</x:v>
      </x:c>
      <x:c r="V417">
        <x:v>0.5</x:v>
      </x:c>
      <x:c r="W417">
        <x:v>499.2</x:v>
      </x:c>
    </x:row>
    <x:row r="418" spans="1:23">
      <x:c r="A418" t="s">
        <x:v>492</x:v>
      </x:c>
      <x:c r="B418" t="s">
        <x:v>698</x:v>
      </x:c>
      <x:c r="C418" t="s">
        <x:v>513</x:v>
      </x:c>
      <x:c r="D418" t="s">
        <x:v>514</x:v>
      </x:c>
      <x:c r="E418" t="s">
        <x:v>527</x:v>
      </x:c>
      <x:c r="F418" t="s">
        <x:v>126</x:v>
      </x:c>
      <x:c r="G418" t="s">
        <x:v>730</x:v>
      </x:c>
      <x:c r="H418" t="s">
        <x:v>516</x:v>
      </x:c>
      <x:c r="I418" t="s">
        <x:v>140</x:v>
      </x:c>
      <x:c r="J418">
        <x:v>100003856</x:v>
      </x:c>
      <x:c r="K418" t="s">
        <x:v>140</x:v>
      </x:c>
      <x:c r="L418" t="s">
        <x:v>143</x:v>
      </x:c>
      <x:c r="M418" t="s">
        <x:v>569</x:v>
      </x:c>
      <x:c r="O418">
        <x:v>1000</x:v>
      </x:c>
      <x:c r="P418" t="s">
        <x:v>520</x:v>
      </x:c>
      <x:c r="Q418" t="s">
        <x:v>8</x:v>
      </x:c>
      <x:c r="R418" t="s">
        <x:v>522</x:v>
      </x:c>
      <x:c r="S418">
        <x:v>1000</x:v>
      </x:c>
      <x:c r="T418" t="s">
        <x:v>458</x:v>
      </x:c>
      <x:c r="U418">
        <x:v>4.82</x:v>
      </x:c>
      <x:c r="V418">
        <x:v>0.5</x:v>
      </x:c>
      <x:c r="W418">
        <x:v>499.2</x:v>
      </x:c>
    </x:row>
    <x:row r="419" spans="1:23">
      <x:c r="A419" t="s">
        <x:v>492</x:v>
      </x:c>
      <x:c r="B419" t="s">
        <x:v>698</x:v>
      </x:c>
      <x:c r="C419" t="s">
        <x:v>513</x:v>
      </x:c>
      <x:c r="D419" t="s">
        <x:v>514</x:v>
      </x:c>
      <x:c r="E419" t="s">
        <x:v>527</x:v>
      </x:c>
      <x:c r="F419" t="s">
        <x:v>126</x:v>
      </x:c>
      <x:c r="G419" t="s">
        <x:v>730</x:v>
      </x:c>
      <x:c r="H419" t="s">
        <x:v>516</x:v>
      </x:c>
      <x:c r="I419" t="s">
        <x:v>140</x:v>
      </x:c>
      <x:c r="J419">
        <x:v>100003817</x:v>
      </x:c>
      <x:c r="K419" t="s">
        <x:v>140</x:v>
      </x:c>
      <x:c r="L419" t="s">
        <x:v>143</x:v>
      </x:c>
      <x:c r="M419" t="s">
        <x:v>550</x:v>
      </x:c>
      <x:c r="O419">
        <x:v>1000</x:v>
      </x:c>
      <x:c r="P419" t="s">
        <x:v>520</x:v>
      </x:c>
      <x:c r="Q419" t="s">
        <x:v>8</x:v>
      </x:c>
      <x:c r="R419" t="s">
        <x:v>522</x:v>
      </x:c>
      <x:c r="S419">
        <x:v>1000</x:v>
      </x:c>
      <x:c r="T419" t="s">
        <x:v>458</x:v>
      </x:c>
      <x:c r="U419">
        <x:v>4.82</x:v>
      </x:c>
      <x:c r="V419">
        <x:v>0.5</x:v>
      </x:c>
      <x:c r="W419">
        <x:v>499.2</x:v>
      </x:c>
    </x:row>
    <x:row r="420" spans="1:23">
      <x:c r="A420" t="s">
        <x:v>492</x:v>
      </x:c>
      <x:c r="B420" t="s">
        <x:v>698</x:v>
      </x:c>
      <x:c r="C420" t="s">
        <x:v>513</x:v>
      </x:c>
      <x:c r="D420" t="s">
        <x:v>514</x:v>
      </x:c>
      <x:c r="E420" t="s">
        <x:v>527</x:v>
      </x:c>
      <x:c r="F420" t="s">
        <x:v>126</x:v>
      </x:c>
      <x:c r="G420" t="s">
        <x:v>730</x:v>
      </x:c>
      <x:c r="H420" t="s">
        <x:v>516</x:v>
      </x:c>
      <x:c r="I420" t="s">
        <x:v>140</x:v>
      </x:c>
      <x:c r="J420">
        <x:v>100003834</x:v>
      </x:c>
      <x:c r="K420" t="s">
        <x:v>140</x:v>
      </x:c>
      <x:c r="L420" t="s">
        <x:v>143</x:v>
      </x:c>
      <x:c r="M420" t="s">
        <x:v>560</x:v>
      </x:c>
      <x:c r="O420">
        <x:v>1000</x:v>
      </x:c>
      <x:c r="P420" t="s">
        <x:v>520</x:v>
      </x:c>
      <x:c r="Q420" t="s">
        <x:v>8</x:v>
      </x:c>
      <x:c r="R420" t="s">
        <x:v>522</x:v>
      </x:c>
      <x:c r="S420">
        <x:v>700</x:v>
      </x:c>
      <x:c r="T420" t="s">
        <x:v>458</x:v>
      </x:c>
      <x:c r="U420">
        <x:v>3.37</x:v>
      </x:c>
      <x:c r="V420">
        <x:v>0.5</x:v>
      </x:c>
      <x:c r="W420">
        <x:v>349.44</x:v>
      </x:c>
    </x:row>
    <x:row r="421" spans="1:23">
      <x:c r="A421" t="s">
        <x:v>492</x:v>
      </x:c>
      <x:c r="B421" t="s">
        <x:v>698</x:v>
      </x:c>
      <x:c r="C421" t="s">
        <x:v>513</x:v>
      </x:c>
      <x:c r="D421" t="s">
        <x:v>514</x:v>
      </x:c>
      <x:c r="E421" t="s">
        <x:v>527</x:v>
      </x:c>
      <x:c r="F421" t="s">
        <x:v>126</x:v>
      </x:c>
      <x:c r="G421" t="s">
        <x:v>730</x:v>
      </x:c>
      <x:c r="H421" t="s">
        <x:v>516</x:v>
      </x:c>
      <x:c r="I421" t="s">
        <x:v>140</x:v>
      </x:c>
      <x:c r="J421">
        <x:v>100003808</x:v>
      </x:c>
      <x:c r="K421" t="s">
        <x:v>140</x:v>
      </x:c>
      <x:c r="L421" t="s">
        <x:v>143</x:v>
      </x:c>
      <x:c r="M421" t="s">
        <x:v>575</x:v>
      </x:c>
      <x:c r="O421">
        <x:v>1000</x:v>
      </x:c>
      <x:c r="P421" t="s">
        <x:v>520</x:v>
      </x:c>
      <x:c r="Q421" t="s">
        <x:v>8</x:v>
      </x:c>
      <x:c r="R421" t="s">
        <x:v>522</x:v>
      </x:c>
      <x:c r="S421">
        <x:v>1000</x:v>
      </x:c>
      <x:c r="T421" t="s">
        <x:v>458</x:v>
      </x:c>
      <x:c r="U421">
        <x:v>4.82</x:v>
      </x:c>
      <x:c r="V421">
        <x:v>0.5</x:v>
      </x:c>
      <x:c r="W421">
        <x:v>499.2</x:v>
      </x:c>
    </x:row>
    <x:row r="422" spans="1:23">
      <x:c r="A422" t="s">
        <x:v>492</x:v>
      </x:c>
      <x:c r="B422" t="s">
        <x:v>698</x:v>
      </x:c>
      <x:c r="C422" t="s">
        <x:v>513</x:v>
      </x:c>
      <x:c r="D422" t="s">
        <x:v>514</x:v>
      </x:c>
      <x:c r="E422" t="s">
        <x:v>527</x:v>
      </x:c>
      <x:c r="F422" t="s">
        <x:v>126</x:v>
      </x:c>
      <x:c r="G422" t="s">
        <x:v>730</x:v>
      </x:c>
      <x:c r="H422" t="s">
        <x:v>516</x:v>
      </x:c>
      <x:c r="I422" t="s">
        <x:v>140</x:v>
      </x:c>
      <x:c r="J422">
        <x:v>100003796</x:v>
      </x:c>
      <x:c r="K422" t="s">
        <x:v>140</x:v>
      </x:c>
      <x:c r="L422" t="s">
        <x:v>143</x:v>
      </x:c>
      <x:c r="M422" t="s">
        <x:v>518</x:v>
      </x:c>
      <x:c r="O422">
        <x:v>1000</x:v>
      </x:c>
      <x:c r="P422" t="s">
        <x:v>520</x:v>
      </x:c>
      <x:c r="Q422" t="s">
        <x:v>8</x:v>
      </x:c>
      <x:c r="R422" t="s">
        <x:v>522</x:v>
      </x:c>
      <x:c r="S422">
        <x:v>1000</x:v>
      </x:c>
      <x:c r="T422" t="s">
        <x:v>458</x:v>
      </x:c>
      <x:c r="U422">
        <x:v>4.82</x:v>
      </x:c>
      <x:c r="V422">
        <x:v>0.5</x:v>
      </x:c>
      <x:c r="W422">
        <x:v>499.2</x:v>
      </x:c>
    </x:row>
    <x:row r="423" spans="1:23">
      <x:c r="A423" t="s">
        <x:v>492</x:v>
      </x:c>
      <x:c r="B423" t="s">
        <x:v>698</x:v>
      </x:c>
      <x:c r="C423" t="s">
        <x:v>513</x:v>
      </x:c>
      <x:c r="D423" t="s">
        <x:v>514</x:v>
      </x:c>
      <x:c r="E423" t="s">
        <x:v>527</x:v>
      </x:c>
      <x:c r="F423" t="s">
        <x:v>126</x:v>
      </x:c>
      <x:c r="G423" t="s">
        <x:v>730</x:v>
      </x:c>
      <x:c r="H423" t="s">
        <x:v>516</x:v>
      </x:c>
      <x:c r="I423" t="s">
        <x:v>140</x:v>
      </x:c>
      <x:c r="J423">
        <x:v>100003780</x:v>
      </x:c>
      <x:c r="K423" t="s">
        <x:v>140</x:v>
      </x:c>
      <x:c r="L423" t="s">
        <x:v>141</x:v>
      </x:c>
      <x:c r="M423" t="s">
        <x:v>526</x:v>
      </x:c>
      <x:c r="O423">
        <x:v>1500</x:v>
      </x:c>
      <x:c r="P423" t="s">
        <x:v>520</x:v>
      </x:c>
      <x:c r="Q423" t="s">
        <x:v>448</x:v>
      </x:c>
      <x:c r="R423" t="s">
        <x:v>522</x:v>
      </x:c>
      <x:c r="S423">
        <x:v>3000</x:v>
      </x:c>
      <x:c r="T423" t="s">
        <x:v>458</x:v>
      </x:c>
      <x:c r="U423">
        <x:v>10.25</x:v>
      </x:c>
      <x:c r="V423">
        <x:v>0.38</x:v>
      </x:c>
      <x:c r="W423">
        <x:v>1153.5</x:v>
      </x:c>
    </x:row>
    <x:row r="424" spans="1:23">
      <x:c r="A424" t="s">
        <x:v>492</x:v>
      </x:c>
      <x:c r="B424" t="s">
        <x:v>698</x:v>
      </x:c>
      <x:c r="C424" t="s">
        <x:v>513</x:v>
      </x:c>
      <x:c r="D424" t="s">
        <x:v>514</x:v>
      </x:c>
      <x:c r="E424" t="s">
        <x:v>527</x:v>
      </x:c>
      <x:c r="F424" t="s">
        <x:v>126</x:v>
      </x:c>
      <x:c r="G424" t="s">
        <x:v>730</x:v>
      </x:c>
      <x:c r="H424" t="s">
        <x:v>516</x:v>
      </x:c>
      <x:c r="I424" t="s">
        <x:v>140</x:v>
      </x:c>
      <x:c r="J424">
        <x:v>100003772</x:v>
      </x:c>
      <x:c r="K424" t="s">
        <x:v>140</x:v>
      </x:c>
      <x:c r="L424" t="s">
        <x:v>141</x:v>
      </x:c>
      <x:c r="M424" t="s">
        <x:v>574</x:v>
      </x:c>
      <x:c r="O424">
        <x:v>1500</x:v>
      </x:c>
      <x:c r="P424" t="s">
        <x:v>520</x:v>
      </x:c>
      <x:c r="Q424" t="s">
        <x:v>448</x:v>
      </x:c>
      <x:c r="R424" t="s">
        <x:v>522</x:v>
      </x:c>
      <x:c r="S424">
        <x:v>1000</x:v>
      </x:c>
      <x:c r="T424" t="s">
        <x:v>458</x:v>
      </x:c>
      <x:c r="U424">
        <x:v>3.42</x:v>
      </x:c>
      <x:c r="V424">
        <x:v>0.38</x:v>
      </x:c>
      <x:c r="W424">
        <x:v>384.5</x:v>
      </x:c>
    </x:row>
    <x:row r="425" spans="1:23">
      <x:c r="A425" t="s">
        <x:v>492</x:v>
      </x:c>
      <x:c r="B425" t="s">
        <x:v>698</x:v>
      </x:c>
      <x:c r="C425" t="s">
        <x:v>513</x:v>
      </x:c>
      <x:c r="D425" t="s">
        <x:v>514</x:v>
      </x:c>
      <x:c r="E425" t="s">
        <x:v>527</x:v>
      </x:c>
      <x:c r="F425" t="s">
        <x:v>126</x:v>
      </x:c>
      <x:c r="G425" t="s">
        <x:v>730</x:v>
      </x:c>
      <x:c r="H425" t="s">
        <x:v>516</x:v>
      </x:c>
      <x:c r="I425" t="s">
        <x:v>140</x:v>
      </x:c>
      <x:c r="J425">
        <x:v>100003769</x:v>
      </x:c>
      <x:c r="K425" t="s">
        <x:v>140</x:v>
      </x:c>
      <x:c r="L425" t="s">
        <x:v>141</x:v>
      </x:c>
      <x:c r="M425" t="s">
        <x:v>570</x:v>
      </x:c>
      <x:c r="O425">
        <x:v>1500</x:v>
      </x:c>
      <x:c r="P425" t="s">
        <x:v>520</x:v>
      </x:c>
      <x:c r="Q425" t="s">
        <x:v>448</x:v>
      </x:c>
      <x:c r="R425" t="s">
        <x:v>522</x:v>
      </x:c>
      <x:c r="S425">
        <x:v>1500</x:v>
      </x:c>
      <x:c r="T425" t="s">
        <x:v>458</x:v>
      </x:c>
      <x:c r="U425">
        <x:v>5.13</x:v>
      </x:c>
      <x:c r="V425">
        <x:v>0.38</x:v>
      </x:c>
      <x:c r="W425">
        <x:v>576.75</x:v>
      </x:c>
    </x:row>
    <x:row r="426" spans="1:23">
      <x:c r="A426" t="s">
        <x:v>492</x:v>
      </x:c>
      <x:c r="B426" t="s">
        <x:v>698</x:v>
      </x:c>
      <x:c r="C426" t="s">
        <x:v>513</x:v>
      </x:c>
      <x:c r="D426" t="s">
        <x:v>514</x:v>
      </x:c>
      <x:c r="E426" t="s">
        <x:v>527</x:v>
      </x:c>
      <x:c r="F426" t="s">
        <x:v>126</x:v>
      </x:c>
      <x:c r="G426" t="s">
        <x:v>730</x:v>
      </x:c>
      <x:c r="H426" t="s">
        <x:v>516</x:v>
      </x:c>
      <x:c r="I426" t="s">
        <x:v>140</x:v>
      </x:c>
      <x:c r="J426">
        <x:v>100003758</x:v>
      </x:c>
      <x:c r="K426" t="s">
        <x:v>140</x:v>
      </x:c>
      <x:c r="L426" t="s">
        <x:v>141</x:v>
      </x:c>
      <x:c r="M426" t="s">
        <x:v>569</x:v>
      </x:c>
      <x:c r="O426">
        <x:v>1500</x:v>
      </x:c>
      <x:c r="P426" t="s">
        <x:v>520</x:v>
      </x:c>
      <x:c r="Q426" t="s">
        <x:v>448</x:v>
      </x:c>
      <x:c r="R426" t="s">
        <x:v>522</x:v>
      </x:c>
      <x:c r="S426">
        <x:v>1500</x:v>
      </x:c>
      <x:c r="T426" t="s">
        <x:v>458</x:v>
      </x:c>
      <x:c r="U426">
        <x:v>5.13</x:v>
      </x:c>
      <x:c r="V426">
        <x:v>0.38</x:v>
      </x:c>
      <x:c r="W426">
        <x:v>576.75</x:v>
      </x:c>
    </x:row>
    <x:row r="427" spans="1:23">
      <x:c r="A427" t="s">
        <x:v>492</x:v>
      </x:c>
      <x:c r="B427" t="s">
        <x:v>698</x:v>
      </x:c>
      <x:c r="C427" t="s">
        <x:v>513</x:v>
      </x:c>
      <x:c r="D427" t="s">
        <x:v>514</x:v>
      </x:c>
      <x:c r="E427" t="s">
        <x:v>527</x:v>
      </x:c>
      <x:c r="F427" t="s">
        <x:v>126</x:v>
      </x:c>
      <x:c r="G427" t="s">
        <x:v>730</x:v>
      </x:c>
      <x:c r="H427" t="s">
        <x:v>516</x:v>
      </x:c>
      <x:c r="I427" t="s">
        <x:v>140</x:v>
      </x:c>
      <x:c r="J427">
        <x:v>100003752</x:v>
      </x:c>
      <x:c r="K427" t="s">
        <x:v>140</x:v>
      </x:c>
      <x:c r="L427" t="s">
        <x:v>141</x:v>
      </x:c>
      <x:c r="M427" t="s">
        <x:v>537</x:v>
      </x:c>
      <x:c r="O427">
        <x:v>1500</x:v>
      </x:c>
      <x:c r="P427" t="s">
        <x:v>520</x:v>
      </x:c>
      <x:c r="Q427" t="s">
        <x:v>448</x:v>
      </x:c>
      <x:c r="R427" t="s">
        <x:v>522</x:v>
      </x:c>
      <x:c r="S427">
        <x:v>1500</x:v>
      </x:c>
      <x:c r="T427" t="s">
        <x:v>458</x:v>
      </x:c>
      <x:c r="U427">
        <x:v>5.13</x:v>
      </x:c>
      <x:c r="V427">
        <x:v>0.38</x:v>
      </x:c>
      <x:c r="W427">
        <x:v>576.75</x:v>
      </x:c>
    </x:row>
    <x:row r="428" spans="1:23">
      <x:c r="A428" t="s">
        <x:v>492</x:v>
      </x:c>
      <x:c r="B428" t="s">
        <x:v>698</x:v>
      </x:c>
      <x:c r="C428" t="s">
        <x:v>513</x:v>
      </x:c>
      <x:c r="D428" t="s">
        <x:v>514</x:v>
      </x:c>
      <x:c r="E428" t="s">
        <x:v>527</x:v>
      </x:c>
      <x:c r="F428" t="s">
        <x:v>126</x:v>
      </x:c>
      <x:c r="G428" t="s">
        <x:v>730</x:v>
      </x:c>
      <x:c r="H428" t="s">
        <x:v>516</x:v>
      </x:c>
      <x:c r="I428" t="s">
        <x:v>140</x:v>
      </x:c>
      <x:c r="J428">
        <x:v>100003729</x:v>
      </x:c>
      <x:c r="K428" t="s">
        <x:v>140</x:v>
      </x:c>
      <x:c r="L428" t="s">
        <x:v>141</x:v>
      </x:c>
      <x:c r="M428" t="s">
        <x:v>575</x:v>
      </x:c>
      <x:c r="O428">
        <x:v>1500</x:v>
      </x:c>
      <x:c r="P428" t="s">
        <x:v>520</x:v>
      </x:c>
      <x:c r="Q428" t="s">
        <x:v>448</x:v>
      </x:c>
      <x:c r="R428" t="s">
        <x:v>522</x:v>
      </x:c>
      <x:c r="S428">
        <x:v>2000</x:v>
      </x:c>
      <x:c r="T428" t="s">
        <x:v>458</x:v>
      </x:c>
      <x:c r="U428">
        <x:v>6.84</x:v>
      </x:c>
      <x:c r="V428">
        <x:v>0.38</x:v>
      </x:c>
      <x:c r="W428">
        <x:v>769</x:v>
      </x:c>
    </x:row>
    <x:row r="429" spans="1:23">
      <x:c r="A429" t="s">
        <x:v>492</x:v>
      </x:c>
      <x:c r="B429" t="s">
        <x:v>698</x:v>
      </x:c>
      <x:c r="C429" t="s">
        <x:v>513</x:v>
      </x:c>
      <x:c r="D429" t="s">
        <x:v>514</x:v>
      </x:c>
      <x:c r="E429" t="s">
        <x:v>527</x:v>
      </x:c>
      <x:c r="F429" t="s">
        <x:v>126</x:v>
      </x:c>
      <x:c r="G429" t="s">
        <x:v>730</x:v>
      </x:c>
      <x:c r="H429" t="s">
        <x:v>516</x:v>
      </x:c>
      <x:c r="I429" t="s">
        <x:v>140</x:v>
      </x:c>
      <x:c r="J429">
        <x:v>100003723</x:v>
      </x:c>
      <x:c r="K429" t="s">
        <x:v>140</x:v>
      </x:c>
      <x:c r="L429" t="s">
        <x:v>141</x:v>
      </x:c>
      <x:c r="M429" t="s">
        <x:v>518</x:v>
      </x:c>
      <x:c r="O429">
        <x:v>1500</x:v>
      </x:c>
      <x:c r="P429" t="s">
        <x:v>520</x:v>
      </x:c>
      <x:c r="Q429" t="s">
        <x:v>448</x:v>
      </x:c>
      <x:c r="R429" t="s">
        <x:v>522</x:v>
      </x:c>
      <x:c r="S429">
        <x:v>1500</x:v>
      </x:c>
      <x:c r="T429" t="s">
        <x:v>458</x:v>
      </x:c>
      <x:c r="U429">
        <x:v>5.13</x:v>
      </x:c>
      <x:c r="V429">
        <x:v>0.38</x:v>
      </x:c>
      <x:c r="W429">
        <x:v>576.75</x:v>
      </x:c>
    </x:row>
    <x:row r="430" spans="1:23">
      <x:c r="A430" t="s">
        <x:v>492</x:v>
      </x:c>
      <x:c r="B430" t="s">
        <x:v>698</x:v>
      </x:c>
      <x:c r="C430" t="s">
        <x:v>513</x:v>
      </x:c>
      <x:c r="D430" t="s">
        <x:v>514</x:v>
      </x:c>
      <x:c r="E430" t="s">
        <x:v>527</x:v>
      </x:c>
      <x:c r="F430" t="s">
        <x:v>126</x:v>
      </x:c>
      <x:c r="G430" t="s">
        <x:v>730</x:v>
      </x:c>
      <x:c r="H430" t="s">
        <x:v>516</x:v>
      </x:c>
      <x:c r="I430" t="s">
        <x:v>140</x:v>
      </x:c>
      <x:c r="J430">
        <x:v>100004016</x:v>
      </x:c>
      <x:c r="K430" t="s">
        <x:v>140</x:v>
      </x:c>
      <x:c r="L430" t="s">
        <x:v>145</x:v>
      </x:c>
      <x:c r="M430" t="s">
        <x:v>550</x:v>
      </x:c>
      <x:c r="O430">
        <x:v>500</x:v>
      </x:c>
      <x:c r="P430" t="s">
        <x:v>520</x:v>
      </x:c>
      <x:c r="Q430" t="s">
        <x:v>10</x:v>
      </x:c>
      <x:c r="R430" t="s">
        <x:v>522</x:v>
      </x:c>
      <x:c r="S430">
        <x:v>1000</x:v>
      </x:c>
      <x:c r="T430" t="s">
        <x:v>458</x:v>
      </x:c>
      <x:c r="U430">
        <x:v>11.64</x:v>
      </x:c>
      <x:c r="V430">
        <x:v>0.95</x:v>
      </x:c>
      <x:c r="W430">
        <x:v>949.2</x:v>
      </x:c>
    </x:row>
    <x:row r="431" spans="1:23">
      <x:c r="A431" t="s">
        <x:v>492</x:v>
      </x:c>
      <x:c r="B431" t="s">
        <x:v>698</x:v>
      </x:c>
      <x:c r="C431" t="s">
        <x:v>513</x:v>
      </x:c>
      <x:c r="D431" t="s">
        <x:v>514</x:v>
      </x:c>
      <x:c r="E431" t="s">
        <x:v>527</x:v>
      </x:c>
      <x:c r="F431" t="s">
        <x:v>126</x:v>
      </x:c>
      <x:c r="G431" t="s">
        <x:v>730</x:v>
      </x:c>
      <x:c r="H431" t="s">
        <x:v>516</x:v>
      </x:c>
      <x:c r="I431" t="s">
        <x:v>140</x:v>
      </x:c>
      <x:c r="J431">
        <x:v>100004077</x:v>
      </x:c>
      <x:c r="K431" t="s">
        <x:v>140</x:v>
      </x:c>
      <x:c r="L431" t="s">
        <x:v>142</x:v>
      </x:c>
      <x:c r="M431" t="s">
        <x:v>575</x:v>
      </x:c>
      <x:c r="O431">
        <x:v>500</x:v>
      </x:c>
      <x:c r="P431" t="s">
        <x:v>520</x:v>
      </x:c>
      <x:c r="Q431" t="s">
        <x:v>449</x:v>
      </x:c>
      <x:c r="R431" t="s">
        <x:v>522</x:v>
      </x:c>
      <x:c r="S431">
        <x:v>500</x:v>
      </x:c>
      <x:c r="T431" t="s">
        <x:v>458</x:v>
      </x:c>
      <x:c r="U431">
        <x:v>8.99</x:v>
      </x:c>
      <x:c r="V431">
        <x:v>1.41</x:v>
      </x:c>
      <x:c r="W431">
        <x:v>705.85</x:v>
      </x:c>
    </x:row>
    <x:row r="432" spans="1:23">
      <x:c r="A432" t="s">
        <x:v>492</x:v>
      </x:c>
      <x:c r="B432" t="s">
        <x:v>698</x:v>
      </x:c>
      <x:c r="C432" t="s">
        <x:v>513</x:v>
      </x:c>
      <x:c r="D432" t="s">
        <x:v>514</x:v>
      </x:c>
      <x:c r="E432" t="s">
        <x:v>527</x:v>
      </x:c>
      <x:c r="F432" t="s">
        <x:v>126</x:v>
      </x:c>
      <x:c r="G432" t="s">
        <x:v>730</x:v>
      </x:c>
      <x:c r="H432" t="s">
        <x:v>516</x:v>
      </x:c>
      <x:c r="I432" t="s">
        <x:v>140</x:v>
      </x:c>
      <x:c r="J432">
        <x:v>100003983</x:v>
      </x:c>
      <x:c r="K432" t="s">
        <x:v>140</x:v>
      </x:c>
      <x:c r="L432" t="s">
        <x:v>144</x:v>
      </x:c>
      <x:c r="M432" t="s">
        <x:v>525</x:v>
      </x:c>
      <x:c r="O432">
        <x:v>1000</x:v>
      </x:c>
      <x:c r="P432" t="s">
        <x:v>520</x:v>
      </x:c>
      <x:c r="Q432" t="s">
        <x:v>9</x:v>
      </x:c>
      <x:c r="R432" t="s">
        <x:v>522</x:v>
      </x:c>
      <x:c r="S432">
        <x:v>1000</x:v>
      </x:c>
      <x:c r="T432" t="s">
        <x:v>458</x:v>
      </x:c>
      <x:c r="U432">
        <x:v>7.06</x:v>
      </x:c>
      <x:c r="V432">
        <x:v>0.69</x:v>
      </x:c>
      <x:c r="W432">
        <x:v>686.7</x:v>
      </x:c>
    </x:row>
    <x:row r="433" spans="1:23">
      <x:c r="A433" t="s">
        <x:v>492</x:v>
      </x:c>
      <x:c r="B433" t="s">
        <x:v>698</x:v>
      </x:c>
      <x:c r="C433" t="s">
        <x:v>513</x:v>
      </x:c>
      <x:c r="D433" t="s">
        <x:v>514</x:v>
      </x:c>
      <x:c r="E433" t="s">
        <x:v>527</x:v>
      </x:c>
      <x:c r="F433" t="s">
        <x:v>126</x:v>
      </x:c>
      <x:c r="G433" t="s">
        <x:v>730</x:v>
      </x:c>
      <x:c r="H433" t="s">
        <x:v>516</x:v>
      </x:c>
      <x:c r="I433" t="s">
        <x:v>140</x:v>
      </x:c>
      <x:c r="J433">
        <x:v>100004062</x:v>
      </x:c>
      <x:c r="K433" t="s">
        <x:v>140</x:v>
      </x:c>
      <x:c r="L433" t="s">
        <x:v>145</x:v>
      </x:c>
      <x:c r="M433" t="s">
        <x:v>525</x:v>
      </x:c>
      <x:c r="O433">
        <x:v>500</x:v>
      </x:c>
      <x:c r="P433" t="s">
        <x:v>520</x:v>
      </x:c>
      <x:c r="Q433" t="s">
        <x:v>10</x:v>
      </x:c>
      <x:c r="R433" t="s">
        <x:v>522</x:v>
      </x:c>
      <x:c r="S433">
        <x:v>1000</x:v>
      </x:c>
      <x:c r="T433" t="s">
        <x:v>458</x:v>
      </x:c>
      <x:c r="U433">
        <x:v>11.64</x:v>
      </x:c>
      <x:c r="V433">
        <x:v>0.95</x:v>
      </x:c>
      <x:c r="W433">
        <x:v>949.2</x:v>
      </x:c>
    </x:row>
    <x:row r="434" spans="1:23">
      <x:c r="A434" t="s">
        <x:v>492</x:v>
      </x:c>
      <x:c r="B434" t="s">
        <x:v>698</x:v>
      </x:c>
      <x:c r="C434" t="s">
        <x:v>513</x:v>
      </x:c>
      <x:c r="D434" t="s">
        <x:v>514</x:v>
      </x:c>
      <x:c r="E434" t="s">
        <x:v>527</x:v>
      </x:c>
      <x:c r="F434" t="s">
        <x:v>126</x:v>
      </x:c>
      <x:c r="G434" t="s">
        <x:v>730</x:v>
      </x:c>
      <x:c r="H434" t="s">
        <x:v>516</x:v>
      </x:c>
      <x:c r="I434" t="s">
        <x:v>140</x:v>
      </x:c>
      <x:c r="J434">
        <x:v>100003729</x:v>
      </x:c>
      <x:c r="K434" t="s">
        <x:v>140</x:v>
      </x:c>
      <x:c r="L434" t="s">
        <x:v>141</x:v>
      </x:c>
      <x:c r="M434" t="s">
        <x:v>575</x:v>
      </x:c>
      <x:c r="O434">
        <x:v>1500</x:v>
      </x:c>
      <x:c r="P434" t="s">
        <x:v>520</x:v>
      </x:c>
      <x:c r="Q434" t="s">
        <x:v>448</x:v>
      </x:c>
      <x:c r="R434" t="s">
        <x:v>522</x:v>
      </x:c>
      <x:c r="S434">
        <x:v>3000</x:v>
      </x:c>
      <x:c r="T434" t="s">
        <x:v>458</x:v>
      </x:c>
      <x:c r="U434">
        <x:v>10.25</x:v>
      </x:c>
      <x:c r="V434">
        <x:v>0.38</x:v>
      </x:c>
      <x:c r="W434">
        <x:v>1153.5</x:v>
      </x:c>
    </x:row>
    <x:row r="435" spans="1:23">
      <x:c r="A435" t="s">
        <x:v>492</x:v>
      </x:c>
      <x:c r="B435" t="s">
        <x:v>698</x:v>
      </x:c>
      <x:c r="C435" t="s">
        <x:v>513</x:v>
      </x:c>
      <x:c r="D435" t="s">
        <x:v>514</x:v>
      </x:c>
      <x:c r="E435" t="s">
        <x:v>527</x:v>
      </x:c>
      <x:c r="F435" t="s">
        <x:v>126</x:v>
      </x:c>
      <x:c r="G435" t="s">
        <x:v>730</x:v>
      </x:c>
      <x:c r="H435" t="s">
        <x:v>516</x:v>
      </x:c>
      <x:c r="I435" t="s">
        <x:v>140</x:v>
      </x:c>
      <x:c r="J435">
        <x:v>100003837</x:v>
      </x:c>
      <x:c r="K435" t="s">
        <x:v>140</x:v>
      </x:c>
      <x:c r="L435" t="s">
        <x:v>143</x:v>
      </x:c>
      <x:c r="M435" t="s">
        <x:v>563</x:v>
      </x:c>
      <x:c r="O435">
        <x:v>1000</x:v>
      </x:c>
      <x:c r="P435" t="s">
        <x:v>520</x:v>
      </x:c>
      <x:c r="Q435" t="s">
        <x:v>8</x:v>
      </x:c>
      <x:c r="R435" t="s">
        <x:v>522</x:v>
      </x:c>
      <x:c r="S435">
        <x:v>1000</x:v>
      </x:c>
      <x:c r="T435" t="s">
        <x:v>458</x:v>
      </x:c>
      <x:c r="U435">
        <x:v>4.82</x:v>
      </x:c>
      <x:c r="V435">
        <x:v>0.5</x:v>
      </x:c>
      <x:c r="W435">
        <x:v>499.2</x:v>
      </x:c>
    </x:row>
    <x:row r="436" spans="1:23">
      <x:c r="A436" t="s">
        <x:v>492</x:v>
      </x:c>
      <x:c r="B436" t="s">
        <x:v>698</x:v>
      </x:c>
      <x:c r="C436" t="s">
        <x:v>513</x:v>
      </x:c>
      <x:c r="D436" t="s">
        <x:v>514</x:v>
      </x:c>
      <x:c r="E436" t="s">
        <x:v>527</x:v>
      </x:c>
      <x:c r="F436" t="s">
        <x:v>126</x:v>
      </x:c>
      <x:c r="G436" t="s">
        <x:v>730</x:v>
      </x:c>
      <x:c r="H436" t="s">
        <x:v>516</x:v>
      </x:c>
      <x:c r="I436" t="s">
        <x:v>140</x:v>
      </x:c>
      <x:c r="J436">
        <x:v>100003732</x:v>
      </x:c>
      <x:c r="K436" t="s">
        <x:v>140</x:v>
      </x:c>
      <x:c r="L436" t="s">
        <x:v>141</x:v>
      </x:c>
      <x:c r="M436" t="s">
        <x:v>568</x:v>
      </x:c>
      <x:c r="O436">
        <x:v>1500</x:v>
      </x:c>
      <x:c r="P436" t="s">
        <x:v>520</x:v>
      </x:c>
      <x:c r="Q436" t="s">
        <x:v>448</x:v>
      </x:c>
      <x:c r="R436" t="s">
        <x:v>522</x:v>
      </x:c>
      <x:c r="S436">
        <x:v>1500</x:v>
      </x:c>
      <x:c r="T436" t="s">
        <x:v>458</x:v>
      </x:c>
      <x:c r="U436">
        <x:v>5.13</x:v>
      </x:c>
      <x:c r="V436">
        <x:v>0.38</x:v>
      </x:c>
      <x:c r="W436">
        <x:v>576.75</x:v>
      </x:c>
    </x:row>
    <x:row r="437" spans="1:23">
      <x:c r="A437" t="s">
        <x:v>492</x:v>
      </x:c>
      <x:c r="B437" t="s">
        <x:v>698</x:v>
      </x:c>
      <x:c r="C437" t="s">
        <x:v>513</x:v>
      </x:c>
      <x:c r="D437" t="s">
        <x:v>514</x:v>
      </x:c>
      <x:c r="E437" t="s">
        <x:v>527</x:v>
      </x:c>
      <x:c r="F437" t="s">
        <x:v>126</x:v>
      </x:c>
      <x:c r="G437" t="s">
        <x:v>730</x:v>
      </x:c>
      <x:c r="H437" t="s">
        <x:v>516</x:v>
      </x:c>
      <x:c r="I437" t="s">
        <x:v>140</x:v>
      </x:c>
      <x:c r="J437">
        <x:v>100003764</x:v>
      </x:c>
      <x:c r="K437" t="s">
        <x:v>140</x:v>
      </x:c>
      <x:c r="L437" t="s">
        <x:v>141</x:v>
      </x:c>
      <x:c r="M437" t="s">
        <x:v>524</x:v>
      </x:c>
      <x:c r="O437">
        <x:v>1500</x:v>
      </x:c>
      <x:c r="P437" t="s">
        <x:v>520</x:v>
      </x:c>
      <x:c r="Q437" t="s">
        <x:v>448</x:v>
      </x:c>
      <x:c r="R437" t="s">
        <x:v>522</x:v>
      </x:c>
      <x:c r="S437">
        <x:v>3000</x:v>
      </x:c>
      <x:c r="T437" t="s">
        <x:v>458</x:v>
      </x:c>
      <x:c r="U437">
        <x:v>10.25</x:v>
      </x:c>
      <x:c r="V437">
        <x:v>0.38</x:v>
      </x:c>
      <x:c r="W437">
        <x:v>1153.5</x:v>
      </x:c>
    </x:row>
    <x:row r="438" spans="1:23">
      <x:c r="A438" t="s">
        <x:v>492</x:v>
      </x:c>
      <x:c r="B438" t="s">
        <x:v>698</x:v>
      </x:c>
      <x:c r="C438" t="s">
        <x:v>513</x:v>
      </x:c>
      <x:c r="D438" t="s">
        <x:v>514</x:v>
      </x:c>
      <x:c r="E438" t="s">
        <x:v>527</x:v>
      </x:c>
      <x:c r="F438" t="s">
        <x:v>126</x:v>
      </x:c>
      <x:c r="G438" t="s">
        <x:v>730</x:v>
      </x:c>
      <x:c r="H438" t="s">
        <x:v>516</x:v>
      </x:c>
      <x:c r="I438" t="s">
        <x:v>140</x:v>
      </x:c>
      <x:c r="J438">
        <x:v>100003752</x:v>
      </x:c>
      <x:c r="K438" t="s">
        <x:v>140</x:v>
      </x:c>
      <x:c r="L438" t="s">
        <x:v>141</x:v>
      </x:c>
      <x:c r="M438" t="s">
        <x:v>537</x:v>
      </x:c>
      <x:c r="O438">
        <x:v>1500</x:v>
      </x:c>
      <x:c r="P438" t="s">
        <x:v>520</x:v>
      </x:c>
      <x:c r="Q438" t="s">
        <x:v>448</x:v>
      </x:c>
      <x:c r="R438" t="s">
        <x:v>522</x:v>
      </x:c>
      <x:c r="S438">
        <x:v>9000</x:v>
      </x:c>
      <x:c r="T438" t="s">
        <x:v>458</x:v>
      </x:c>
      <x:c r="U438">
        <x:v>30.76</x:v>
      </x:c>
      <x:c r="V438">
        <x:v>0.38</x:v>
      </x:c>
      <x:c r="W438">
        <x:v>3460.5</x:v>
      </x:c>
    </x:row>
    <x:row r="439" spans="1:23">
      <x:c r="A439" t="s">
        <x:v>492</x:v>
      </x:c>
      <x:c r="B439" t="s">
        <x:v>698</x:v>
      </x:c>
      <x:c r="C439" t="s">
        <x:v>513</x:v>
      </x:c>
      <x:c r="D439" t="s">
        <x:v>514</x:v>
      </x:c>
      <x:c r="E439" t="s">
        <x:v>527</x:v>
      </x:c>
      <x:c r="F439" t="s">
        <x:v>126</x:v>
      </x:c>
      <x:c r="G439" t="s">
        <x:v>730</x:v>
      </x:c>
      <x:c r="H439" t="s">
        <x:v>516</x:v>
      </x:c>
      <x:c r="I439" t="s">
        <x:v>140</x:v>
      </x:c>
      <x:c r="J439">
        <x:v>100003889</x:v>
      </x:c>
      <x:c r="K439" t="s">
        <x:v>140</x:v>
      </x:c>
      <x:c r="L439" t="s">
        <x:v>143</x:v>
      </x:c>
      <x:c r="M439" t="s">
        <x:v>525</x:v>
      </x:c>
      <x:c r="O439">
        <x:v>1000</x:v>
      </x:c>
      <x:c r="P439" t="s">
        <x:v>520</x:v>
      </x:c>
      <x:c r="Q439" t="s">
        <x:v>8</x:v>
      </x:c>
      <x:c r="R439" t="s">
        <x:v>522</x:v>
      </x:c>
      <x:c r="S439">
        <x:v>16000</x:v>
      </x:c>
      <x:c r="T439" t="s">
        <x:v>458</x:v>
      </x:c>
      <x:c r="U439">
        <x:v>77.069999999999993</x:v>
      </x:c>
      <x:c r="V439">
        <x:v>0.5</x:v>
      </x:c>
      <x:c r="W439">
        <x:v>7987.2</x:v>
      </x:c>
    </x:row>
    <x:row r="440" spans="1:23">
      <x:c r="A440" t="s">
        <x:v>492</x:v>
      </x:c>
      <x:c r="B440" t="s">
        <x:v>698</x:v>
      </x:c>
      <x:c r="C440" t="s">
        <x:v>513</x:v>
      </x:c>
      <x:c r="D440" t="s">
        <x:v>514</x:v>
      </x:c>
      <x:c r="E440" t="s">
        <x:v>527</x:v>
      </x:c>
      <x:c r="F440" t="s">
        <x:v>126</x:v>
      </x:c>
      <x:c r="G440" t="s">
        <x:v>730</x:v>
      </x:c>
      <x:c r="H440" t="s">
        <x:v>516</x:v>
      </x:c>
      <x:c r="I440" t="s">
        <x:v>140</x:v>
      </x:c>
      <x:c r="J440">
        <x:v>100003961</x:v>
      </x:c>
      <x:c r="K440" t="s">
        <x:v>140</x:v>
      </x:c>
      <x:c r="L440" t="s">
        <x:v>144</x:v>
      </x:c>
      <x:c r="M440" t="s">
        <x:v>569</x:v>
      </x:c>
      <x:c r="O440">
        <x:v>1000</x:v>
      </x:c>
      <x:c r="P440" t="s">
        <x:v>520</x:v>
      </x:c>
      <x:c r="Q440" t="s">
        <x:v>9</x:v>
      </x:c>
      <x:c r="R440" t="s">
        <x:v>522</x:v>
      </x:c>
      <x:c r="S440">
        <x:v>4000</x:v>
      </x:c>
      <x:c r="T440" t="s">
        <x:v>458</x:v>
      </x:c>
      <x:c r="U440">
        <x:v>28.24</x:v>
      </x:c>
      <x:c r="V440">
        <x:v>0.69</x:v>
      </x:c>
      <x:c r="W440">
        <x:v>2746.8</x:v>
      </x:c>
    </x:row>
    <x:row r="441" spans="1:23">
      <x:c r="A441" t="s">
        <x:v>492</x:v>
      </x:c>
      <x:c r="B441" t="s">
        <x:v>698</x:v>
      </x:c>
      <x:c r="C441" t="s">
        <x:v>513</x:v>
      </x:c>
      <x:c r="D441" t="s">
        <x:v>514</x:v>
      </x:c>
      <x:c r="E441" t="s">
        <x:v>527</x:v>
      </x:c>
      <x:c r="F441" t="s">
        <x:v>126</x:v>
      </x:c>
      <x:c r="G441" t="s">
        <x:v>730</x:v>
      </x:c>
      <x:c r="H441" t="s">
        <x:v>516</x:v>
      </x:c>
      <x:c r="I441" t="s">
        <x:v>140</x:v>
      </x:c>
      <x:c r="J441">
        <x:v>100003970</x:v>
      </x:c>
      <x:c r="K441" t="s">
        <x:v>140</x:v>
      </x:c>
      <x:c r="L441" t="s">
        <x:v>144</x:v>
      </x:c>
      <x:c r="M441" t="s">
        <x:v>524</x:v>
      </x:c>
      <x:c r="O441">
        <x:v>1000</x:v>
      </x:c>
      <x:c r="P441" t="s">
        <x:v>520</x:v>
      </x:c>
      <x:c r="Q441" t="s">
        <x:v>9</x:v>
      </x:c>
      <x:c r="R441" t="s">
        <x:v>522</x:v>
      </x:c>
      <x:c r="S441">
        <x:v>6750</x:v>
      </x:c>
      <x:c r="T441" t="s">
        <x:v>458</x:v>
      </x:c>
      <x:c r="U441">
        <x:v>47.66</x:v>
      </x:c>
      <x:c r="V441">
        <x:v>0.69</x:v>
      </x:c>
      <x:c r="W441">
        <x:v>4635.2299999999996</x:v>
      </x:c>
    </x:row>
    <x:row r="442" spans="1:23">
      <x:c r="A442" t="s">
        <x:v>492</x:v>
      </x:c>
      <x:c r="B442" t="s">
        <x:v>698</x:v>
      </x:c>
      <x:c r="C442" t="s">
        <x:v>513</x:v>
      </x:c>
      <x:c r="D442" t="s">
        <x:v>514</x:v>
      </x:c>
      <x:c r="E442" t="s">
        <x:v>527</x:v>
      </x:c>
      <x:c r="F442" t="s">
        <x:v>126</x:v>
      </x:c>
      <x:c r="G442" t="s">
        <x:v>730</x:v>
      </x:c>
      <x:c r="H442" t="s">
        <x:v>516</x:v>
      </x:c>
      <x:c r="I442" t="s">
        <x:v>140</x:v>
      </x:c>
      <x:c r="J442">
        <x:v>100003992</x:v>
      </x:c>
      <x:c r="K442" t="s">
        <x:v>140</x:v>
      </x:c>
      <x:c r="L442" t="s">
        <x:v>144</x:v>
      </x:c>
      <x:c r="M442" t="s">
        <x:v>526</x:v>
      </x:c>
      <x:c r="O442">
        <x:v>1000</x:v>
      </x:c>
      <x:c r="P442" t="s">
        <x:v>520</x:v>
      </x:c>
      <x:c r="Q442" t="s">
        <x:v>9</x:v>
      </x:c>
      <x:c r="R442" t="s">
        <x:v>522</x:v>
      </x:c>
      <x:c r="S442">
        <x:v>3000</x:v>
      </x:c>
      <x:c r="T442" t="s">
        <x:v>458</x:v>
      </x:c>
      <x:c r="U442">
        <x:v>21.18</x:v>
      </x:c>
      <x:c r="V442">
        <x:v>0.69</x:v>
      </x:c>
      <x:c r="W442">
        <x:v>2060.1</x:v>
      </x:c>
    </x:row>
    <x:row r="443" spans="1:23">
      <x:c r="A443" t="s">
        <x:v>492</x:v>
      </x:c>
      <x:c r="B443" t="s">
        <x:v>698</x:v>
      </x:c>
      <x:c r="C443" t="s">
        <x:v>513</x:v>
      </x:c>
      <x:c r="D443" t="s">
        <x:v>514</x:v>
      </x:c>
      <x:c r="E443" t="s">
        <x:v>527</x:v>
      </x:c>
      <x:c r="F443" t="s">
        <x:v>126</x:v>
      </x:c>
      <x:c r="G443" t="s">
        <x:v>730</x:v>
      </x:c>
      <x:c r="H443" t="s">
        <x:v>516</x:v>
      </x:c>
      <x:c r="I443" t="s">
        <x:v>140</x:v>
      </x:c>
      <x:c r="J443">
        <x:v>100003881</x:v>
      </x:c>
      <x:c r="K443" t="s">
        <x:v>140</x:v>
      </x:c>
      <x:c r="L443" t="s">
        <x:v>143</x:v>
      </x:c>
      <x:c r="M443" t="s">
        <x:v>570</x:v>
      </x:c>
      <x:c r="O443">
        <x:v>1000</x:v>
      </x:c>
      <x:c r="P443" t="s">
        <x:v>520</x:v>
      </x:c>
      <x:c r="Q443" t="s">
        <x:v>8</x:v>
      </x:c>
      <x:c r="R443" t="s">
        <x:v>522</x:v>
      </x:c>
      <x:c r="S443">
        <x:v>1000</x:v>
      </x:c>
      <x:c r="T443" t="s">
        <x:v>458</x:v>
      </x:c>
      <x:c r="U443">
        <x:v>4.82</x:v>
      </x:c>
      <x:c r="V443">
        <x:v>0.5</x:v>
      </x:c>
      <x:c r="W443">
        <x:v>499.2</x:v>
      </x:c>
    </x:row>
    <x:row r="444" spans="1:23">
      <x:c r="A444" t="s">
        <x:v>492</x:v>
      </x:c>
      <x:c r="B444" t="s">
        <x:v>698</x:v>
      </x:c>
      <x:c r="C444" t="s">
        <x:v>513</x:v>
      </x:c>
      <x:c r="D444" t="s">
        <x:v>514</x:v>
      </x:c>
      <x:c r="E444" t="s">
        <x:v>527</x:v>
      </x:c>
      <x:c r="F444" t="s">
        <x:v>126</x:v>
      </x:c>
      <x:c r="G444" t="s">
        <x:v>730</x:v>
      </x:c>
      <x:c r="H444" t="s">
        <x:v>516</x:v>
      </x:c>
      <x:c r="I444" t="s">
        <x:v>140</x:v>
      </x:c>
      <x:c r="J444">
        <x:v>100004113</x:v>
      </x:c>
      <x:c r="K444" t="s">
        <x:v>140</x:v>
      </x:c>
      <x:c r="L444" t="s">
        <x:v>146</x:v>
      </x:c>
      <x:c r="M444" t="s">
        <x:v>518</x:v>
      </x:c>
      <x:c r="O444">
        <x:v>400</x:v>
      </x:c>
      <x:c r="P444" t="s">
        <x:v>520</x:v>
      </x:c>
      <x:c r="Q444" t="s">
        <x:v>681</x:v>
      </x:c>
      <x:c r="R444" t="s">
        <x:v>522</x:v>
      </x:c>
      <x:c r="S444">
        <x:v>400</x:v>
      </x:c>
      <x:c r="T444" t="s">
        <x:v>458</x:v>
      </x:c>
      <x:c r="U444">
        <x:v>9.57</x:v>
      </x:c>
      <x:c r="V444">
        <x:v>1.86</x:v>
      </x:c>
      <x:c r="W444">
        <x:v>743.2</x:v>
      </x:c>
    </x:row>
    <x:row r="445" spans="1:23">
      <x:c r="A445" t="s">
        <x:v>492</x:v>
      </x:c>
      <x:c r="B445" t="s">
        <x:v>698</x:v>
      </x:c>
      <x:c r="C445" t="s">
        <x:v>513</x:v>
      </x:c>
      <x:c r="D445" t="s">
        <x:v>514</x:v>
      </x:c>
      <x:c r="E445" t="s">
        <x:v>527</x:v>
      </x:c>
      <x:c r="F445" t="s">
        <x:v>126</x:v>
      </x:c>
      <x:c r="G445" t="s">
        <x:v>730</x:v>
      </x:c>
      <x:c r="H445" t="s">
        <x:v>516</x:v>
      </x:c>
      <x:c r="I445" t="s">
        <x:v>140</x:v>
      </x:c>
      <x:c r="J445">
        <x:v>100003933</x:v>
      </x:c>
      <x:c r="K445" t="s">
        <x:v>140</x:v>
      </x:c>
      <x:c r="L445" t="s">
        <x:v>144</x:v>
      </x:c>
      <x:c r="M445" t="s">
        <x:v>550</x:v>
      </x:c>
      <x:c r="O445">
        <x:v>1000</x:v>
      </x:c>
      <x:c r="P445" t="s">
        <x:v>520</x:v>
      </x:c>
      <x:c r="Q445" t="s">
        <x:v>9</x:v>
      </x:c>
      <x:c r="R445" t="s">
        <x:v>522</x:v>
      </x:c>
      <x:c r="S445">
        <x:v>4000</x:v>
      </x:c>
      <x:c r="T445" t="s">
        <x:v>458</x:v>
      </x:c>
      <x:c r="U445">
        <x:v>28.24</x:v>
      </x:c>
      <x:c r="V445">
        <x:v>0.69</x:v>
      </x:c>
      <x:c r="W445">
        <x:v>2746.8</x:v>
      </x:c>
    </x:row>
    <x:row r="446" spans="1:23">
      <x:c r="A446" t="s">
        <x:v>492</x:v>
      </x:c>
      <x:c r="B446" t="s">
        <x:v>698</x:v>
      </x:c>
      <x:c r="C446" t="s">
        <x:v>513</x:v>
      </x:c>
      <x:c r="D446" t="s">
        <x:v>514</x:v>
      </x:c>
      <x:c r="E446" t="s">
        <x:v>527</x:v>
      </x:c>
      <x:c r="F446" t="s">
        <x:v>126</x:v>
      </x:c>
      <x:c r="G446" t="s">
        <x:v>730</x:v>
      </x:c>
      <x:c r="H446" t="s">
        <x:v>516</x:v>
      </x:c>
      <x:c r="I446" t="s">
        <x:v>140</x:v>
      </x:c>
      <x:c r="J446">
        <x:v>100003926</x:v>
      </x:c>
      <x:c r="K446" t="s">
        <x:v>140</x:v>
      </x:c>
      <x:c r="L446" t="s">
        <x:v>144</x:v>
      </x:c>
      <x:c r="M446" t="s">
        <x:v>575</x:v>
      </x:c>
      <x:c r="O446">
        <x:v>1000</x:v>
      </x:c>
      <x:c r="P446" t="s">
        <x:v>520</x:v>
      </x:c>
      <x:c r="Q446" t="s">
        <x:v>9</x:v>
      </x:c>
      <x:c r="R446" t="s">
        <x:v>522</x:v>
      </x:c>
      <x:c r="S446">
        <x:v>5000</x:v>
      </x:c>
      <x:c r="T446" t="s">
        <x:v>458</x:v>
      </x:c>
      <x:c r="U446">
        <x:v>35.299999999999997</x:v>
      </x:c>
      <x:c r="V446">
        <x:v>0.69</x:v>
      </x:c>
      <x:c r="W446">
        <x:v>3433.5</x:v>
      </x:c>
    </x:row>
    <x:row r="447" spans="1:23">
      <x:c r="A447" t="s">
        <x:v>492</x:v>
      </x:c>
      <x:c r="B447" t="s">
        <x:v>698</x:v>
      </x:c>
      <x:c r="C447" t="s">
        <x:v>513</x:v>
      </x:c>
      <x:c r="D447" t="s">
        <x:v>514</x:v>
      </x:c>
      <x:c r="E447" t="s">
        <x:v>527</x:v>
      </x:c>
      <x:c r="F447" t="s">
        <x:v>126</x:v>
      </x:c>
      <x:c r="G447" t="s">
        <x:v>730</x:v>
      </x:c>
      <x:c r="H447" t="s">
        <x:v>516</x:v>
      </x:c>
      <x:c r="I447" t="s">
        <x:v>140</x:v>
      </x:c>
      <x:c r="J447">
        <x:v>100003808</x:v>
      </x:c>
      <x:c r="K447" t="s">
        <x:v>140</x:v>
      </x:c>
      <x:c r="L447" t="s">
        <x:v>143</x:v>
      </x:c>
      <x:c r="M447" t="s">
        <x:v>575</x:v>
      </x:c>
      <x:c r="O447">
        <x:v>1000</x:v>
      </x:c>
      <x:c r="P447" t="s">
        <x:v>520</x:v>
      </x:c>
      <x:c r="Q447" t="s">
        <x:v>8</x:v>
      </x:c>
      <x:c r="R447" t="s">
        <x:v>522</x:v>
      </x:c>
      <x:c r="S447">
        <x:v>6000</x:v>
      </x:c>
      <x:c r="T447" t="s">
        <x:v>458</x:v>
      </x:c>
      <x:c r="U447">
        <x:v>28.9</x:v>
      </x:c>
      <x:c r="V447">
        <x:v>0.5</x:v>
      </x:c>
      <x:c r="W447">
        <x:v>2995.2</x:v>
      </x:c>
    </x:row>
    <x:row r="448" spans="1:23">
      <x:c r="A448" t="s">
        <x:v>492</x:v>
      </x:c>
      <x:c r="B448" t="s">
        <x:v>698</x:v>
      </x:c>
      <x:c r="C448" t="s">
        <x:v>513</x:v>
      </x:c>
      <x:c r="D448" t="s">
        <x:v>514</x:v>
      </x:c>
      <x:c r="E448" t="s">
        <x:v>527</x:v>
      </x:c>
      <x:c r="F448" t="s">
        <x:v>126</x:v>
      </x:c>
      <x:c r="G448" t="s">
        <x:v>730</x:v>
      </x:c>
      <x:c r="H448" t="s">
        <x:v>516</x:v>
      </x:c>
      <x:c r="I448" t="s">
        <x:v>140</x:v>
      </x:c>
      <x:c r="J448">
        <x:v>100003758</x:v>
      </x:c>
      <x:c r="K448" t="s">
        <x:v>140</x:v>
      </x:c>
      <x:c r="L448" t="s">
        <x:v>141</x:v>
      </x:c>
      <x:c r="M448" t="s">
        <x:v>569</x:v>
      </x:c>
      <x:c r="O448">
        <x:v>1500</x:v>
      </x:c>
      <x:c r="P448" t="s">
        <x:v>520</x:v>
      </x:c>
      <x:c r="Q448" t="s">
        <x:v>448</x:v>
      </x:c>
      <x:c r="R448" t="s">
        <x:v>522</x:v>
      </x:c>
      <x:c r="S448">
        <x:v>12000</x:v>
      </x:c>
      <x:c r="T448" t="s">
        <x:v>458</x:v>
      </x:c>
      <x:c r="U448">
        <x:v>41.02</x:v>
      </x:c>
      <x:c r="V448">
        <x:v>0.38</x:v>
      </x:c>
      <x:c r="W448">
        <x:v>4614</x:v>
      </x:c>
    </x:row>
    <x:row r="449" spans="1:23">
      <x:c r="A449" t="s">
        <x:v>492</x:v>
      </x:c>
      <x:c r="B449" t="s">
        <x:v>698</x:v>
      </x:c>
      <x:c r="C449" t="s">
        <x:v>513</x:v>
      </x:c>
      <x:c r="D449" t="s">
        <x:v>514</x:v>
      </x:c>
      <x:c r="E449" t="s">
        <x:v>527</x:v>
      </x:c>
      <x:c r="F449" t="s">
        <x:v>126</x:v>
      </x:c>
      <x:c r="G449" t="s">
        <x:v>730</x:v>
      </x:c>
      <x:c r="H449" t="s">
        <x:v>516</x:v>
      </x:c>
      <x:c r="I449" t="s">
        <x:v>140</x:v>
      </x:c>
      <x:c r="J449">
        <x:v>100003991</x:v>
      </x:c>
      <x:c r="K449" t="s">
        <x:v>140</x:v>
      </x:c>
      <x:c r="L449" t="s">
        <x:v>144</x:v>
      </x:c>
      <x:c r="M449" t="s">
        <x:v>654</x:v>
      </x:c>
      <x:c r="O449">
        <x:v>1000</x:v>
      </x:c>
      <x:c r="P449" t="s">
        <x:v>520</x:v>
      </x:c>
      <x:c r="Q449" t="s">
        <x:v>9</x:v>
      </x:c>
      <x:c r="R449" t="s">
        <x:v>522</x:v>
      </x:c>
      <x:c r="S449">
        <x:v>1000</x:v>
      </x:c>
      <x:c r="T449" t="s">
        <x:v>458</x:v>
      </x:c>
      <x:c r="U449">
        <x:v>7.06</x:v>
      </x:c>
      <x:c r="V449">
        <x:v>0.69</x:v>
      </x:c>
      <x:c r="W449">
        <x:v>686.7</x:v>
      </x:c>
    </x:row>
    <x:row r="450" spans="1:23">
      <x:c r="A450" t="s">
        <x:v>492</x:v>
      </x:c>
      <x:c r="B450" t="s">
        <x:v>698</x:v>
      </x:c>
      <x:c r="C450" t="s">
        <x:v>513</x:v>
      </x:c>
      <x:c r="D450" t="s">
        <x:v>514</x:v>
      </x:c>
      <x:c r="E450" t="s">
        <x:v>527</x:v>
      </x:c>
      <x:c r="F450" t="s">
        <x:v>126</x:v>
      </x:c>
      <x:c r="G450" t="s">
        <x:v>730</x:v>
      </x:c>
      <x:c r="H450" t="s">
        <x:v>516</x:v>
      </x:c>
      <x:c r="I450" t="s">
        <x:v>140</x:v>
      </x:c>
      <x:c r="J450">
        <x:v>100003955</x:v>
      </x:c>
      <x:c r="K450" t="s">
        <x:v>140</x:v>
      </x:c>
      <x:c r="L450" t="s">
        <x:v>144</x:v>
      </x:c>
      <x:c r="M450" t="s">
        <x:v>537</x:v>
      </x:c>
      <x:c r="O450">
        <x:v>1000</x:v>
      </x:c>
      <x:c r="P450" t="s">
        <x:v>520</x:v>
      </x:c>
      <x:c r="Q450" t="s">
        <x:v>9</x:v>
      </x:c>
      <x:c r="R450" t="s">
        <x:v>522</x:v>
      </x:c>
      <x:c r="S450">
        <x:v>4000</x:v>
      </x:c>
      <x:c r="T450" t="s">
        <x:v>458</x:v>
      </x:c>
      <x:c r="U450">
        <x:v>28.24</x:v>
      </x:c>
      <x:c r="V450">
        <x:v>0.69</x:v>
      </x:c>
      <x:c r="W450">
        <x:v>2746.8</x:v>
      </x:c>
    </x:row>
    <x:row r="451" spans="1:23">
      <x:c r="A451" t="s">
        <x:v>492</x:v>
      </x:c>
      <x:c r="B451" t="s">
        <x:v>698</x:v>
      </x:c>
      <x:c r="C451" t="s">
        <x:v>513</x:v>
      </x:c>
      <x:c r="D451" t="s">
        <x:v>514</x:v>
      </x:c>
      <x:c r="E451" t="s">
        <x:v>527</x:v>
      </x:c>
      <x:c r="F451" t="s">
        <x:v>126</x:v>
      </x:c>
      <x:c r="G451" t="s">
        <x:v>730</x:v>
      </x:c>
      <x:c r="H451" t="s">
        <x:v>516</x:v>
      </x:c>
      <x:c r="I451" t="s">
        <x:v>140</x:v>
      </x:c>
      <x:c r="J451">
        <x:v>100003780</x:v>
      </x:c>
      <x:c r="K451" t="s">
        <x:v>140</x:v>
      </x:c>
      <x:c r="L451" t="s">
        <x:v>141</x:v>
      </x:c>
      <x:c r="M451" t="s">
        <x:v>526</x:v>
      </x:c>
      <x:c r="O451">
        <x:v>1500</x:v>
      </x:c>
      <x:c r="P451" t="s">
        <x:v>520</x:v>
      </x:c>
      <x:c r="Q451" t="s">
        <x:v>448</x:v>
      </x:c>
      <x:c r="R451" t="s">
        <x:v>522</x:v>
      </x:c>
      <x:c r="S451">
        <x:v>4500</x:v>
      </x:c>
      <x:c r="T451" t="s">
        <x:v>458</x:v>
      </x:c>
      <x:c r="U451">
        <x:v>15.38</x:v>
      </x:c>
      <x:c r="V451">
        <x:v>0.38</x:v>
      </x:c>
      <x:c r="W451">
        <x:v>1730.25</x:v>
      </x:c>
    </x:row>
    <x:row r="452" spans="1:23">
      <x:c r="A452" t="s">
        <x:v>492</x:v>
      </x:c>
      <x:c r="B452" t="s">
        <x:v>698</x:v>
      </x:c>
      <x:c r="C452" t="s">
        <x:v>513</x:v>
      </x:c>
      <x:c r="D452" t="s">
        <x:v>514</x:v>
      </x:c>
      <x:c r="E452" t="s">
        <x:v>527</x:v>
      </x:c>
      <x:c r="F452" t="s">
        <x:v>126</x:v>
      </x:c>
      <x:c r="G452" t="s">
        <x:v>730</x:v>
      </x:c>
      <x:c r="H452" t="s">
        <x:v>516</x:v>
      </x:c>
      <x:c r="I452" t="s">
        <x:v>140</x:v>
      </x:c>
      <x:c r="J452">
        <x:v>100018879</x:v>
      </x:c>
      <x:c r="K452" t="s">
        <x:v>140</x:v>
      </x:c>
      <x:c r="L452" t="s">
        <x:v>143</x:v>
      </x:c>
      <x:c r="M452" t="s">
        <x:v>537</x:v>
      </x:c>
      <x:c r="N452" t="s">
        <x:v>519</x:v>
      </x:c>
      <x:c r="O452">
        <x:v>10000</x:v>
      </x:c>
      <x:c r="P452" t="s">
        <x:v>520</x:v>
      </x:c>
      <x:c r="Q452" t="s">
        <x:v>8</x:v>
      </x:c>
      <x:c r="R452" t="s">
        <x:v>522</x:v>
      </x:c>
      <x:c r="S452">
        <x:v>10000</x:v>
      </x:c>
      <x:c r="T452" t="s">
        <x:v>458</x:v>
      </x:c>
      <x:c r="U452">
        <x:v>48.17</x:v>
      </x:c>
      <x:c r="V452">
        <x:v>0.5</x:v>
      </x:c>
      <x:c r="W452">
        <x:v>4992</x:v>
      </x:c>
    </x:row>
    <x:row r="453" spans="1:23">
      <x:c r="A453" t="s">
        <x:v>492</x:v>
      </x:c>
      <x:c r="B453" t="s">
        <x:v>698</x:v>
      </x:c>
      <x:c r="C453" t="s">
        <x:v>513</x:v>
      </x:c>
      <x:c r="D453" t="s">
        <x:v>514</x:v>
      </x:c>
      <x:c r="E453" t="s">
        <x:v>527</x:v>
      </x:c>
      <x:c r="F453" t="s">
        <x:v>126</x:v>
      </x:c>
      <x:c r="G453" t="s">
        <x:v>730</x:v>
      </x:c>
      <x:c r="H453" t="s">
        <x:v>516</x:v>
      </x:c>
      <x:c r="I453" t="s">
        <x:v>140</x:v>
      </x:c>
      <x:c r="J453">
        <x:v>100018869</x:v>
      </x:c>
      <x:c r="K453" t="s">
        <x:v>140</x:v>
      </x:c>
      <x:c r="L453" t="s">
        <x:v>143</x:v>
      </x:c>
      <x:c r="M453" t="s">
        <x:v>518</x:v>
      </x:c>
      <x:c r="N453" t="s">
        <x:v>519</x:v>
      </x:c>
      <x:c r="O453">
        <x:v>10000</x:v>
      </x:c>
      <x:c r="P453" t="s">
        <x:v>520</x:v>
      </x:c>
      <x:c r="Q453" t="s">
        <x:v>8</x:v>
      </x:c>
      <x:c r="R453" t="s">
        <x:v>522</x:v>
      </x:c>
      <x:c r="S453">
        <x:v>10000</x:v>
      </x:c>
      <x:c r="T453" t="s">
        <x:v>458</x:v>
      </x:c>
      <x:c r="U453">
        <x:v>48.17</x:v>
      </x:c>
      <x:c r="V453">
        <x:v>0.5</x:v>
      </x:c>
      <x:c r="W453">
        <x:v>4992</x:v>
      </x:c>
    </x:row>
    <x:row r="454" spans="1:23">
      <x:c r="A454" t="s">
        <x:v>492</x:v>
      </x:c>
      <x:c r="B454" t="s">
        <x:v>698</x:v>
      </x:c>
      <x:c r="C454" t="s">
        <x:v>513</x:v>
      </x:c>
      <x:c r="D454" t="s">
        <x:v>514</x:v>
      </x:c>
      <x:c r="E454" t="s">
        <x:v>527</x:v>
      </x:c>
      <x:c r="F454" t="s">
        <x:v>126</x:v>
      </x:c>
      <x:c r="G454" t="s">
        <x:v>730</x:v>
      </x:c>
      <x:c r="H454" t="s">
        <x:v>516</x:v>
      </x:c>
      <x:c r="I454" t="s">
        <x:v>140</x:v>
      </x:c>
      <x:c r="J454">
        <x:v>100003884</x:v>
      </x:c>
      <x:c r="K454" t="s">
        <x:v>140</x:v>
      </x:c>
      <x:c r="L454" t="s">
        <x:v>143</x:v>
      </x:c>
      <x:c r="M454" t="s">
        <x:v>574</x:v>
      </x:c>
      <x:c r="O454">
        <x:v>1000</x:v>
      </x:c>
      <x:c r="P454" t="s">
        <x:v>520</x:v>
      </x:c>
      <x:c r="Q454" t="s">
        <x:v>8</x:v>
      </x:c>
      <x:c r="R454" t="s">
        <x:v>522</x:v>
      </x:c>
      <x:c r="S454">
        <x:v>1000</x:v>
      </x:c>
      <x:c r="T454" t="s">
        <x:v>458</x:v>
      </x:c>
      <x:c r="U454">
        <x:v>4.82</x:v>
      </x:c>
      <x:c r="V454">
        <x:v>0.5</x:v>
      </x:c>
      <x:c r="W454">
        <x:v>499.2</x:v>
      </x:c>
    </x:row>
    <x:row r="455" spans="1:23">
      <x:c r="A455" t="s">
        <x:v>492</x:v>
      </x:c>
      <x:c r="B455" t="s">
        <x:v>698</x:v>
      </x:c>
      <x:c r="C455" t="s">
        <x:v>513</x:v>
      </x:c>
      <x:c r="D455" t="s">
        <x:v>514</x:v>
      </x:c>
      <x:c r="E455" t="s">
        <x:v>527</x:v>
      </x:c>
      <x:c r="F455" t="s">
        <x:v>126</x:v>
      </x:c>
      <x:c r="G455" t="s">
        <x:v>730</x:v>
      </x:c>
      <x:c r="H455" t="s">
        <x:v>516</x:v>
      </x:c>
      <x:c r="I455" t="s">
        <x:v>140</x:v>
      </x:c>
      <x:c r="J455">
        <x:v>100004035</x:v>
      </x:c>
      <x:c r="K455" t="s">
        <x:v>140</x:v>
      </x:c>
      <x:c r="L455" t="s">
        <x:v>145</x:v>
      </x:c>
      <x:c r="M455" t="s">
        <x:v>537</x:v>
      </x:c>
      <x:c r="O455">
        <x:v>500</x:v>
      </x:c>
      <x:c r="P455" t="s">
        <x:v>520</x:v>
      </x:c>
      <x:c r="Q455" t="s">
        <x:v>10</x:v>
      </x:c>
      <x:c r="R455" t="s">
        <x:v>522</x:v>
      </x:c>
      <x:c r="S455">
        <x:v>1500</x:v>
      </x:c>
      <x:c r="T455" t="s">
        <x:v>458</x:v>
      </x:c>
      <x:c r="U455">
        <x:v>17.46</x:v>
      </x:c>
      <x:c r="V455">
        <x:v>0.95</x:v>
      </x:c>
      <x:c r="W455">
        <x:v>1423.8</x:v>
      </x:c>
    </x:row>
    <x:row r="456" spans="1:23">
      <x:c r="A456" t="s">
        <x:v>492</x:v>
      </x:c>
      <x:c r="B456" t="s">
        <x:v>698</x:v>
      </x:c>
      <x:c r="C456" t="s">
        <x:v>513</x:v>
      </x:c>
      <x:c r="D456" t="s">
        <x:v>514</x:v>
      </x:c>
      <x:c r="E456" t="s">
        <x:v>527</x:v>
      </x:c>
      <x:c r="F456" t="s">
        <x:v>126</x:v>
      </x:c>
      <x:c r="G456" t="s">
        <x:v>730</x:v>
      </x:c>
      <x:c r="H456" t="s">
        <x:v>516</x:v>
      </x:c>
      <x:c r="I456" t="s">
        <x:v>140</x:v>
      </x:c>
      <x:c r="J456">
        <x:v>100003717</x:v>
      </x:c>
      <x:c r="K456" t="s">
        <x:v>140</x:v>
      </x:c>
      <x:c r="L456" t="s">
        <x:v>141</x:v>
      </x:c>
      <x:c r="M456" t="s">
        <x:v>533</x:v>
      </x:c>
      <x:c r="O456">
        <x:v>1500</x:v>
      </x:c>
      <x:c r="P456" t="s">
        <x:v>520</x:v>
      </x:c>
      <x:c r="Q456" t="s">
        <x:v>448</x:v>
      </x:c>
      <x:c r="R456" t="s">
        <x:v>522</x:v>
      </x:c>
      <x:c r="S456">
        <x:v>1500</x:v>
      </x:c>
      <x:c r="T456" t="s">
        <x:v>458</x:v>
      </x:c>
      <x:c r="U456">
        <x:v>5.13</x:v>
      </x:c>
      <x:c r="V456">
        <x:v>0.38</x:v>
      </x:c>
      <x:c r="W456">
        <x:v>576.75</x:v>
      </x:c>
    </x:row>
    <x:row r="457" spans="1:23">
      <x:c r="A457" t="s">
        <x:v>492</x:v>
      </x:c>
      <x:c r="B457" t="s">
        <x:v>698</x:v>
      </x:c>
      <x:c r="C457" t="s">
        <x:v>513</x:v>
      </x:c>
      <x:c r="D457" t="s">
        <x:v>514</x:v>
      </x:c>
      <x:c r="E457" t="s">
        <x:v>527</x:v>
      </x:c>
      <x:c r="F457" t="s">
        <x:v>126</x:v>
      </x:c>
      <x:c r="G457" t="s">
        <x:v>730</x:v>
      </x:c>
      <x:c r="H457" t="s">
        <x:v>516</x:v>
      </x:c>
      <x:c r="I457" t="s">
        <x:v>140</x:v>
      </x:c>
      <x:c r="J457">
        <x:v>100003736</x:v>
      </x:c>
      <x:c r="K457" t="s">
        <x:v>140</x:v>
      </x:c>
      <x:c r="L457" t="s">
        <x:v>141</x:v>
      </x:c>
      <x:c r="M457" t="s">
        <x:v>550</x:v>
      </x:c>
      <x:c r="O457">
        <x:v>1500</x:v>
      </x:c>
      <x:c r="P457" t="s">
        <x:v>520</x:v>
      </x:c>
      <x:c r="Q457" t="s">
        <x:v>448</x:v>
      </x:c>
      <x:c r="R457" t="s">
        <x:v>522</x:v>
      </x:c>
      <x:c r="S457">
        <x:v>2900</x:v>
      </x:c>
      <x:c r="T457" t="s">
        <x:v>458</x:v>
      </x:c>
      <x:c r="U457">
        <x:v>9.91</x:v>
      </x:c>
      <x:c r="V457">
        <x:v>0.38</x:v>
      </x:c>
      <x:c r="W457">
        <x:v>1115.05</x:v>
      </x:c>
    </x:row>
    <x:row r="458" spans="1:23">
      <x:c r="A458" t="s">
        <x:v>492</x:v>
      </x:c>
      <x:c r="B458" t="s">
        <x:v>698</x:v>
      </x:c>
      <x:c r="C458" t="s">
        <x:v>513</x:v>
      </x:c>
      <x:c r="D458" t="s">
        <x:v>514</x:v>
      </x:c>
      <x:c r="E458" t="s">
        <x:v>527</x:v>
      </x:c>
      <x:c r="F458" t="s">
        <x:v>126</x:v>
      </x:c>
      <x:c r="G458" t="s">
        <x:v>730</x:v>
      </x:c>
      <x:c r="H458" t="s">
        <x:v>516</x:v>
      </x:c>
      <x:c r="I458" t="s">
        <x:v>140</x:v>
      </x:c>
      <x:c r="J458">
        <x:v>100004040</x:v>
      </x:c>
      <x:c r="K458" t="s">
        <x:v>140</x:v>
      </x:c>
      <x:c r="L458" t="s">
        <x:v>145</x:v>
      </x:c>
      <x:c r="M458" t="s">
        <x:v>569</x:v>
      </x:c>
      <x:c r="O458">
        <x:v>500</x:v>
      </x:c>
      <x:c r="P458" t="s">
        <x:v>520</x:v>
      </x:c>
      <x:c r="Q458" t="s">
        <x:v>10</x:v>
      </x:c>
      <x:c r="R458" t="s">
        <x:v>522</x:v>
      </x:c>
      <x:c r="S458">
        <x:v>500</x:v>
      </x:c>
      <x:c r="T458" t="s">
        <x:v>458</x:v>
      </x:c>
      <x:c r="U458">
        <x:v>5.82</x:v>
      </x:c>
      <x:c r="V458">
        <x:v>0.95</x:v>
      </x:c>
      <x:c r="W458">
        <x:v>474.6</x:v>
      </x:c>
    </x:row>
    <x:row r="459" spans="1:23">
      <x:c r="A459" t="s">
        <x:v>492</x:v>
      </x:c>
      <x:c r="B459" t="s">
        <x:v>698</x:v>
      </x:c>
      <x:c r="C459" t="s">
        <x:v>513</x:v>
      </x:c>
      <x:c r="D459" t="s">
        <x:v>514</x:v>
      </x:c>
      <x:c r="E459" t="s">
        <x:v>527</x:v>
      </x:c>
      <x:c r="F459" t="s">
        <x:v>126</x:v>
      </x:c>
      <x:c r="G459" t="s">
        <x:v>730</x:v>
      </x:c>
      <x:c r="H459" t="s">
        <x:v>516</x:v>
      </x:c>
      <x:c r="I459" t="s">
        <x:v>140</x:v>
      </x:c>
      <x:c r="J459">
        <x:v>100003933</x:v>
      </x:c>
      <x:c r="K459" t="s">
        <x:v>140</x:v>
      </x:c>
      <x:c r="L459" t="s">
        <x:v>144</x:v>
      </x:c>
      <x:c r="M459" t="s">
        <x:v>550</x:v>
      </x:c>
      <x:c r="O459">
        <x:v>1000</x:v>
      </x:c>
      <x:c r="P459" t="s">
        <x:v>520</x:v>
      </x:c>
      <x:c r="Q459" t="s">
        <x:v>9</x:v>
      </x:c>
      <x:c r="R459" t="s">
        <x:v>522</x:v>
      </x:c>
      <x:c r="S459">
        <x:v>1000</x:v>
      </x:c>
      <x:c r="T459" t="s">
        <x:v>458</x:v>
      </x:c>
      <x:c r="U459">
        <x:v>7.06</x:v>
      </x:c>
      <x:c r="V459">
        <x:v>0.69</x:v>
      </x:c>
      <x:c r="W459">
        <x:v>686.7</x:v>
      </x:c>
    </x:row>
    <x:row r="460" spans="1:23">
      <x:c r="A460" t="s">
        <x:v>492</x:v>
      </x:c>
      <x:c r="B460" t="s">
        <x:v>698</x:v>
      </x:c>
      <x:c r="C460" t="s">
        <x:v>513</x:v>
      </x:c>
      <x:c r="D460" t="s">
        <x:v>514</x:v>
      </x:c>
      <x:c r="E460" t="s">
        <x:v>527</x:v>
      </x:c>
      <x:c r="F460" t="s">
        <x:v>126</x:v>
      </x:c>
      <x:c r="G460" t="s">
        <x:v>730</x:v>
      </x:c>
      <x:c r="H460" t="s">
        <x:v>516</x:v>
      </x:c>
      <x:c r="I460" t="s">
        <x:v>140</x:v>
      </x:c>
      <x:c r="J460">
        <x:v>100003732</x:v>
      </x:c>
      <x:c r="K460" t="s">
        <x:v>140</x:v>
      </x:c>
      <x:c r="L460" t="s">
        <x:v>141</x:v>
      </x:c>
      <x:c r="M460" t="s">
        <x:v>568</x:v>
      </x:c>
      <x:c r="O460">
        <x:v>1500</x:v>
      </x:c>
      <x:c r="P460" t="s">
        <x:v>520</x:v>
      </x:c>
      <x:c r="Q460" t="s">
        <x:v>448</x:v>
      </x:c>
      <x:c r="R460" t="s">
        <x:v>522</x:v>
      </x:c>
      <x:c r="S460">
        <x:v>1500</x:v>
      </x:c>
      <x:c r="T460" t="s">
        <x:v>458</x:v>
      </x:c>
      <x:c r="U460">
        <x:v>5.13</x:v>
      </x:c>
      <x:c r="V460">
        <x:v>0.38</x:v>
      </x:c>
      <x:c r="W460">
        <x:v>576.75</x:v>
      </x:c>
    </x:row>
    <x:row r="461" spans="1:23">
      <x:c r="A461" t="s">
        <x:v>492</x:v>
      </x:c>
      <x:c r="B461" t="s">
        <x:v>698</x:v>
      </x:c>
      <x:c r="C461" t="s">
        <x:v>513</x:v>
      </x:c>
      <x:c r="D461" t="s">
        <x:v>514</x:v>
      </x:c>
      <x:c r="E461" t="s">
        <x:v>527</x:v>
      </x:c>
      <x:c r="F461" t="s">
        <x:v>126</x:v>
      </x:c>
      <x:c r="G461" t="s">
        <x:v>730</x:v>
      </x:c>
      <x:c r="H461" t="s">
        <x:v>516</x:v>
      </x:c>
      <x:c r="I461" t="s">
        <x:v>140</x:v>
      </x:c>
      <x:c r="J461">
        <x:v>100003983</x:v>
      </x:c>
      <x:c r="K461" t="s">
        <x:v>140</x:v>
      </x:c>
      <x:c r="L461" t="s">
        <x:v>144</x:v>
      </x:c>
      <x:c r="M461" t="s">
        <x:v>525</x:v>
      </x:c>
      <x:c r="O461">
        <x:v>1000</x:v>
      </x:c>
      <x:c r="P461" t="s">
        <x:v>520</x:v>
      </x:c>
      <x:c r="Q461" t="s">
        <x:v>9</x:v>
      </x:c>
      <x:c r="R461" t="s">
        <x:v>522</x:v>
      </x:c>
      <x:c r="S461">
        <x:v>1000</x:v>
      </x:c>
      <x:c r="T461" t="s">
        <x:v>458</x:v>
      </x:c>
      <x:c r="U461">
        <x:v>7.06</x:v>
      </x:c>
      <x:c r="V461">
        <x:v>0.69</x:v>
      </x:c>
      <x:c r="W461">
        <x:v>686.7</x:v>
      </x:c>
    </x:row>
    <x:row r="462" spans="1:23">
      <x:c r="A462" t="s">
        <x:v>492</x:v>
      </x:c>
      <x:c r="B462" t="s">
        <x:v>698</x:v>
      </x:c>
      <x:c r="C462" t="s">
        <x:v>513</x:v>
      </x:c>
      <x:c r="D462" t="s">
        <x:v>514</x:v>
      </x:c>
      <x:c r="E462" t="s">
        <x:v>527</x:v>
      </x:c>
      <x:c r="F462" t="s">
        <x:v>126</x:v>
      </x:c>
      <x:c r="G462" t="s">
        <x:v>730</x:v>
      </x:c>
      <x:c r="H462" t="s">
        <x:v>516</x:v>
      </x:c>
      <x:c r="I462" t="s">
        <x:v>140</x:v>
      </x:c>
      <x:c r="J462">
        <x:v>100018869</x:v>
      </x:c>
      <x:c r="K462" t="s">
        <x:v>140</x:v>
      </x:c>
      <x:c r="L462" t="s">
        <x:v>143</x:v>
      </x:c>
      <x:c r="M462" t="s">
        <x:v>518</x:v>
      </x:c>
      <x:c r="N462" t="s">
        <x:v>519</x:v>
      </x:c>
      <x:c r="O462">
        <x:v>10000</x:v>
      </x:c>
      <x:c r="P462" t="s">
        <x:v>520</x:v>
      </x:c>
      <x:c r="Q462" t="s">
        <x:v>8</x:v>
      </x:c>
      <x:c r="R462" t="s">
        <x:v>522</x:v>
      </x:c>
      <x:c r="S462">
        <x:v>10000</x:v>
      </x:c>
      <x:c r="T462" t="s">
        <x:v>458</x:v>
      </x:c>
      <x:c r="U462">
        <x:v>48.17</x:v>
      </x:c>
      <x:c r="V462">
        <x:v>0.5</x:v>
      </x:c>
      <x:c r="W462">
        <x:v>4992</x:v>
      </x:c>
    </x:row>
    <x:row r="463" spans="1:23">
      <x:c r="A463" t="s">
        <x:v>492</x:v>
      </x:c>
      <x:c r="B463" t="s">
        <x:v>698</x:v>
      </x:c>
      <x:c r="C463" t="s">
        <x:v>513</x:v>
      </x:c>
      <x:c r="D463" t="s">
        <x:v>514</x:v>
      </x:c>
      <x:c r="E463" t="s">
        <x:v>527</x:v>
      </x:c>
      <x:c r="F463" t="s">
        <x:v>126</x:v>
      </x:c>
      <x:c r="G463" t="s">
        <x:v>730</x:v>
      </x:c>
      <x:c r="H463" t="s">
        <x:v>516</x:v>
      </x:c>
      <x:c r="I463" t="s">
        <x:v>140</x:v>
      </x:c>
      <x:c r="J463">
        <x:v>100003992</x:v>
      </x:c>
      <x:c r="K463" t="s">
        <x:v>140</x:v>
      </x:c>
      <x:c r="L463" t="s">
        <x:v>144</x:v>
      </x:c>
      <x:c r="M463" t="s">
        <x:v>526</x:v>
      </x:c>
      <x:c r="O463">
        <x:v>1000</x:v>
      </x:c>
      <x:c r="P463" t="s">
        <x:v>520</x:v>
      </x:c>
      <x:c r="Q463" t="s">
        <x:v>9</x:v>
      </x:c>
      <x:c r="R463" t="s">
        <x:v>522</x:v>
      </x:c>
      <x:c r="S463">
        <x:v>1000</x:v>
      </x:c>
      <x:c r="T463" t="s">
        <x:v>458</x:v>
      </x:c>
      <x:c r="U463">
        <x:v>7.06</x:v>
      </x:c>
      <x:c r="V463">
        <x:v>0.69</x:v>
      </x:c>
      <x:c r="W463">
        <x:v>686.7</x:v>
      </x:c>
    </x:row>
    <x:row r="464" spans="1:23">
      <x:c r="A464" t="s">
        <x:v>492</x:v>
      </x:c>
      <x:c r="B464" t="s">
        <x:v>698</x:v>
      </x:c>
      <x:c r="C464" t="s">
        <x:v>513</x:v>
      </x:c>
      <x:c r="D464" t="s">
        <x:v>514</x:v>
      </x:c>
      <x:c r="E464" t="s">
        <x:v>527</x:v>
      </x:c>
      <x:c r="F464" t="s">
        <x:v>126</x:v>
      </x:c>
      <x:c r="G464" t="s">
        <x:v>730</x:v>
      </x:c>
      <x:c r="H464" t="s">
        <x:v>516</x:v>
      </x:c>
      <x:c r="I464" t="s">
        <x:v>140</x:v>
      </x:c>
      <x:c r="J464">
        <x:v>100003871</x:v>
      </x:c>
      <x:c r="K464" t="s">
        <x:v>140</x:v>
      </x:c>
      <x:c r="L464" t="s">
        <x:v>143</x:v>
      </x:c>
      <x:c r="M464" t="s">
        <x:v>524</x:v>
      </x:c>
      <x:c r="O464">
        <x:v>1000</x:v>
      </x:c>
      <x:c r="P464" t="s">
        <x:v>520</x:v>
      </x:c>
      <x:c r="Q464" t="s">
        <x:v>8</x:v>
      </x:c>
      <x:c r="R464" t="s">
        <x:v>522</x:v>
      </x:c>
      <x:c r="S464">
        <x:v>1000</x:v>
      </x:c>
      <x:c r="T464" t="s">
        <x:v>458</x:v>
      </x:c>
      <x:c r="U464">
        <x:v>4.82</x:v>
      </x:c>
      <x:c r="V464">
        <x:v>0.5</x:v>
      </x:c>
      <x:c r="W464">
        <x:v>499.2</x:v>
      </x:c>
    </x:row>
    <x:row r="465" spans="1:23">
      <x:c r="A465" t="s">
        <x:v>492</x:v>
      </x:c>
      <x:c r="B465" t="s">
        <x:v>698</x:v>
      </x:c>
      <x:c r="C465" t="s">
        <x:v>513</x:v>
      </x:c>
      <x:c r="D465" t="s">
        <x:v>514</x:v>
      </x:c>
      <x:c r="E465" t="s">
        <x:v>527</x:v>
      </x:c>
      <x:c r="F465" t="s">
        <x:v>126</x:v>
      </x:c>
      <x:c r="G465" t="s">
        <x:v>730</x:v>
      </x:c>
      <x:c r="H465" t="s">
        <x:v>516</x:v>
      </x:c>
      <x:c r="I465" t="s">
        <x:v>140</x:v>
      </x:c>
      <x:c r="J465">
        <x:v>100003856</x:v>
      </x:c>
      <x:c r="K465" t="s">
        <x:v>140</x:v>
      </x:c>
      <x:c r="L465" t="s">
        <x:v>143</x:v>
      </x:c>
      <x:c r="M465" t="s">
        <x:v>569</x:v>
      </x:c>
      <x:c r="O465">
        <x:v>1000</x:v>
      </x:c>
      <x:c r="P465" t="s">
        <x:v>520</x:v>
      </x:c>
      <x:c r="Q465" t="s">
        <x:v>8</x:v>
      </x:c>
      <x:c r="R465" t="s">
        <x:v>522</x:v>
      </x:c>
      <x:c r="S465">
        <x:v>600</x:v>
      </x:c>
      <x:c r="T465" t="s">
        <x:v>458</x:v>
      </x:c>
      <x:c r="U465">
        <x:v>2.89</x:v>
      </x:c>
      <x:c r="V465">
        <x:v>0.5</x:v>
      </x:c>
      <x:c r="W465">
        <x:v>299.52</x:v>
      </x:c>
    </x:row>
    <x:row r="466" spans="1:23">
      <x:c r="A466" t="s">
        <x:v>492</x:v>
      </x:c>
      <x:c r="B466" t="s">
        <x:v>698</x:v>
      </x:c>
      <x:c r="C466" t="s">
        <x:v>513</x:v>
      </x:c>
      <x:c r="D466" t="s">
        <x:v>514</x:v>
      </x:c>
      <x:c r="E466" t="s">
        <x:v>527</x:v>
      </x:c>
      <x:c r="F466" t="s">
        <x:v>126</x:v>
      </x:c>
      <x:c r="G466" t="s">
        <x:v>730</x:v>
      </x:c>
      <x:c r="H466" t="s">
        <x:v>516</x:v>
      </x:c>
      <x:c r="I466" t="s">
        <x:v>140</x:v>
      </x:c>
      <x:c r="J466">
        <x:v>100003834</x:v>
      </x:c>
      <x:c r="K466" t="s">
        <x:v>140</x:v>
      </x:c>
      <x:c r="L466" t="s">
        <x:v>143</x:v>
      </x:c>
      <x:c r="M466" t="s">
        <x:v>560</x:v>
      </x:c>
      <x:c r="O466">
        <x:v>1000</x:v>
      </x:c>
      <x:c r="P466" t="s">
        <x:v>520</x:v>
      </x:c>
      <x:c r="Q466" t="s">
        <x:v>8</x:v>
      </x:c>
      <x:c r="R466" t="s">
        <x:v>522</x:v>
      </x:c>
      <x:c r="S466">
        <x:v>800</x:v>
      </x:c>
      <x:c r="T466" t="s">
        <x:v>458</x:v>
      </x:c>
      <x:c r="U466">
        <x:v>3.85</x:v>
      </x:c>
      <x:c r="V466">
        <x:v>0.5</x:v>
      </x:c>
      <x:c r="W466">
        <x:v>399.36</x:v>
      </x:c>
    </x:row>
    <x:row r="467" spans="1:23">
      <x:c r="A467" t="s">
        <x:v>492</x:v>
      </x:c>
      <x:c r="B467" t="s">
        <x:v>698</x:v>
      </x:c>
      <x:c r="C467" t="s">
        <x:v>513</x:v>
      </x:c>
      <x:c r="D467" t="s">
        <x:v>514</x:v>
      </x:c>
      <x:c r="E467" t="s">
        <x:v>527</x:v>
      </x:c>
      <x:c r="F467" t="s">
        <x:v>126</x:v>
      </x:c>
      <x:c r="G467" t="s">
        <x:v>730</x:v>
      </x:c>
      <x:c r="H467" t="s">
        <x:v>516</x:v>
      </x:c>
      <x:c r="I467" t="s">
        <x:v>140</x:v>
      </x:c>
      <x:c r="J467">
        <x:v>100003808</x:v>
      </x:c>
      <x:c r="K467" t="s">
        <x:v>140</x:v>
      </x:c>
      <x:c r="L467" t="s">
        <x:v>143</x:v>
      </x:c>
      <x:c r="M467" t="s">
        <x:v>575</x:v>
      </x:c>
      <x:c r="O467">
        <x:v>1000</x:v>
      </x:c>
      <x:c r="P467" t="s">
        <x:v>520</x:v>
      </x:c>
      <x:c r="Q467" t="s">
        <x:v>8</x:v>
      </x:c>
      <x:c r="R467" t="s">
        <x:v>522</x:v>
      </x:c>
      <x:c r="S467">
        <x:v>1000</x:v>
      </x:c>
      <x:c r="T467" t="s">
        <x:v>458</x:v>
      </x:c>
      <x:c r="U467">
        <x:v>4.82</x:v>
      </x:c>
      <x:c r="V467">
        <x:v>0.5</x:v>
      </x:c>
      <x:c r="W467">
        <x:v>499.2</x:v>
      </x:c>
    </x:row>
    <x:row r="468" spans="1:23">
      <x:c r="A468" t="s">
        <x:v>492</x:v>
      </x:c>
      <x:c r="B468" t="s">
        <x:v>698</x:v>
      </x:c>
      <x:c r="C468" t="s">
        <x:v>513</x:v>
      </x:c>
      <x:c r="D468" t="s">
        <x:v>514</x:v>
      </x:c>
      <x:c r="E468" t="s">
        <x:v>527</x:v>
      </x:c>
      <x:c r="F468" t="s">
        <x:v>126</x:v>
      </x:c>
      <x:c r="G468" t="s">
        <x:v>730</x:v>
      </x:c>
      <x:c r="H468" t="s">
        <x:v>516</x:v>
      </x:c>
      <x:c r="I468" t="s">
        <x:v>140</x:v>
      </x:c>
      <x:c r="J468">
        <x:v>100003796</x:v>
      </x:c>
      <x:c r="K468" t="s">
        <x:v>140</x:v>
      </x:c>
      <x:c r="L468" t="s">
        <x:v>143</x:v>
      </x:c>
      <x:c r="M468" t="s">
        <x:v>518</x:v>
      </x:c>
      <x:c r="O468">
        <x:v>1000</x:v>
      </x:c>
      <x:c r="P468" t="s">
        <x:v>520</x:v>
      </x:c>
      <x:c r="Q468" t="s">
        <x:v>8</x:v>
      </x:c>
      <x:c r="R468" t="s">
        <x:v>522</x:v>
      </x:c>
      <x:c r="S468">
        <x:v>1000</x:v>
      </x:c>
      <x:c r="T468" t="s">
        <x:v>458</x:v>
      </x:c>
      <x:c r="U468">
        <x:v>4.82</x:v>
      </x:c>
      <x:c r="V468">
        <x:v>0.5</x:v>
      </x:c>
      <x:c r="W468">
        <x:v>499.2</x:v>
      </x:c>
    </x:row>
    <x:row r="469" spans="1:23">
      <x:c r="A469" t="s">
        <x:v>492</x:v>
      </x:c>
      <x:c r="B469" t="s">
        <x:v>698</x:v>
      </x:c>
      <x:c r="C469" t="s">
        <x:v>513</x:v>
      </x:c>
      <x:c r="D469" t="s">
        <x:v>514</x:v>
      </x:c>
      <x:c r="E469" t="s">
        <x:v>527</x:v>
      </x:c>
      <x:c r="F469" t="s">
        <x:v>126</x:v>
      </x:c>
      <x:c r="G469" t="s">
        <x:v>730</x:v>
      </x:c>
      <x:c r="H469" t="s">
        <x:v>516</x:v>
      </x:c>
      <x:c r="I469" t="s">
        <x:v>140</x:v>
      </x:c>
      <x:c r="J469">
        <x:v>100003780</x:v>
      </x:c>
      <x:c r="K469" t="s">
        <x:v>140</x:v>
      </x:c>
      <x:c r="L469" t="s">
        <x:v>141</x:v>
      </x:c>
      <x:c r="M469" t="s">
        <x:v>526</x:v>
      </x:c>
      <x:c r="O469">
        <x:v>1500</x:v>
      </x:c>
      <x:c r="P469" t="s">
        <x:v>520</x:v>
      </x:c>
      <x:c r="Q469" t="s">
        <x:v>448</x:v>
      </x:c>
      <x:c r="R469" t="s">
        <x:v>522</x:v>
      </x:c>
      <x:c r="S469">
        <x:v>1500</x:v>
      </x:c>
      <x:c r="T469" t="s">
        <x:v>458</x:v>
      </x:c>
      <x:c r="U469">
        <x:v>5.13</x:v>
      </x:c>
      <x:c r="V469">
        <x:v>0.38</x:v>
      </x:c>
      <x:c r="W469">
        <x:v>576.75</x:v>
      </x:c>
    </x:row>
    <x:row r="470" spans="1:23">
      <x:c r="A470" t="s">
        <x:v>492</x:v>
      </x:c>
      <x:c r="B470" t="s">
        <x:v>698</x:v>
      </x:c>
      <x:c r="C470" t="s">
        <x:v>513</x:v>
      </x:c>
      <x:c r="D470" t="s">
        <x:v>514</x:v>
      </x:c>
      <x:c r="E470" t="s">
        <x:v>527</x:v>
      </x:c>
      <x:c r="F470" t="s">
        <x:v>126</x:v>
      </x:c>
      <x:c r="G470" t="s">
        <x:v>730</x:v>
      </x:c>
      <x:c r="H470" t="s">
        <x:v>516</x:v>
      </x:c>
      <x:c r="I470" t="s">
        <x:v>140</x:v>
      </x:c>
      <x:c r="J470">
        <x:v>100003760</x:v>
      </x:c>
      <x:c r="K470" t="s">
        <x:v>140</x:v>
      </x:c>
      <x:c r="L470" t="s">
        <x:v>141</x:v>
      </x:c>
      <x:c r="M470" t="s">
        <x:v>558</x:v>
      </x:c>
      <x:c r="O470">
        <x:v>1500</x:v>
      </x:c>
      <x:c r="P470" t="s">
        <x:v>520</x:v>
      </x:c>
      <x:c r="Q470" t="s">
        <x:v>448</x:v>
      </x:c>
      <x:c r="R470" t="s">
        <x:v>522</x:v>
      </x:c>
      <x:c r="S470">
        <x:v>1500</x:v>
      </x:c>
      <x:c r="T470" t="s">
        <x:v>458</x:v>
      </x:c>
      <x:c r="U470">
        <x:v>5.13</x:v>
      </x:c>
      <x:c r="V470">
        <x:v>0.38</x:v>
      </x:c>
      <x:c r="W470">
        <x:v>576.75</x:v>
      </x:c>
    </x:row>
    <x:row r="471" spans="1:23">
      <x:c r="A471" t="s">
        <x:v>492</x:v>
      </x:c>
      <x:c r="B471" t="s">
        <x:v>698</x:v>
      </x:c>
      <x:c r="C471" t="s">
        <x:v>513</x:v>
      </x:c>
      <x:c r="D471" t="s">
        <x:v>514</x:v>
      </x:c>
      <x:c r="E471" t="s">
        <x:v>527</x:v>
      </x:c>
      <x:c r="F471" t="s">
        <x:v>126</x:v>
      </x:c>
      <x:c r="G471" t="s">
        <x:v>730</x:v>
      </x:c>
      <x:c r="H471" t="s">
        <x:v>516</x:v>
      </x:c>
      <x:c r="I471" t="s">
        <x:v>140</x:v>
      </x:c>
      <x:c r="J471">
        <x:v>100003755</x:v>
      </x:c>
      <x:c r="K471" t="s">
        <x:v>140</x:v>
      </x:c>
      <x:c r="L471" t="s">
        <x:v>141</x:v>
      </x:c>
      <x:c r="M471" t="s">
        <x:v>608</x:v>
      </x:c>
      <x:c r="O471">
        <x:v>1500</x:v>
      </x:c>
      <x:c r="P471" t="s">
        <x:v>520</x:v>
      </x:c>
      <x:c r="Q471" t="s">
        <x:v>448</x:v>
      </x:c>
      <x:c r="R471" t="s">
        <x:v>522</x:v>
      </x:c>
      <x:c r="S471">
        <x:v>1500</x:v>
      </x:c>
      <x:c r="T471" t="s">
        <x:v>458</x:v>
      </x:c>
      <x:c r="U471">
        <x:v>5.13</x:v>
      </x:c>
      <x:c r="V471">
        <x:v>0.38</x:v>
      </x:c>
      <x:c r="W471">
        <x:v>576.75</x:v>
      </x:c>
    </x:row>
    <x:row r="472" spans="1:23">
      <x:c r="A472" t="s">
        <x:v>492</x:v>
      </x:c>
      <x:c r="B472" t="s">
        <x:v>698</x:v>
      </x:c>
      <x:c r="C472" t="s">
        <x:v>513</x:v>
      </x:c>
      <x:c r="D472" t="s">
        <x:v>514</x:v>
      </x:c>
      <x:c r="E472" t="s">
        <x:v>527</x:v>
      </x:c>
      <x:c r="F472" t="s">
        <x:v>126</x:v>
      </x:c>
      <x:c r="G472" t="s">
        <x:v>730</x:v>
      </x:c>
      <x:c r="H472" t="s">
        <x:v>516</x:v>
      </x:c>
      <x:c r="I472" t="s">
        <x:v>140</x:v>
      </x:c>
      <x:c r="J472">
        <x:v>100003758</x:v>
      </x:c>
      <x:c r="K472" t="s">
        <x:v>140</x:v>
      </x:c>
      <x:c r="L472" t="s">
        <x:v>141</x:v>
      </x:c>
      <x:c r="M472" t="s">
        <x:v>569</x:v>
      </x:c>
      <x:c r="O472">
        <x:v>1500</x:v>
      </x:c>
      <x:c r="P472" t="s">
        <x:v>520</x:v>
      </x:c>
      <x:c r="Q472" t="s">
        <x:v>448</x:v>
      </x:c>
      <x:c r="R472" t="s">
        <x:v>522</x:v>
      </x:c>
      <x:c r="S472">
        <x:v>1500</x:v>
      </x:c>
      <x:c r="T472" t="s">
        <x:v>458</x:v>
      </x:c>
      <x:c r="U472">
        <x:v>5.13</x:v>
      </x:c>
      <x:c r="V472">
        <x:v>0.38</x:v>
      </x:c>
      <x:c r="W472">
        <x:v>576.75</x:v>
      </x:c>
    </x:row>
    <x:row r="473" spans="1:23">
      <x:c r="A473" t="s">
        <x:v>492</x:v>
      </x:c>
      <x:c r="B473" t="s">
        <x:v>698</x:v>
      </x:c>
      <x:c r="C473" t="s">
        <x:v>513</x:v>
      </x:c>
      <x:c r="D473" t="s">
        <x:v>514</x:v>
      </x:c>
      <x:c r="E473" t="s">
        <x:v>527</x:v>
      </x:c>
      <x:c r="F473" t="s">
        <x:v>126</x:v>
      </x:c>
      <x:c r="G473" t="s">
        <x:v>730</x:v>
      </x:c>
      <x:c r="H473" t="s">
        <x:v>516</x:v>
      </x:c>
      <x:c r="I473" t="s">
        <x:v>140</x:v>
      </x:c>
      <x:c r="J473">
        <x:v>100003736</x:v>
      </x:c>
      <x:c r="K473" t="s">
        <x:v>140</x:v>
      </x:c>
      <x:c r="L473" t="s">
        <x:v>141</x:v>
      </x:c>
      <x:c r="M473" t="s">
        <x:v>550</x:v>
      </x:c>
      <x:c r="O473">
        <x:v>1500</x:v>
      </x:c>
      <x:c r="P473" t="s">
        <x:v>520</x:v>
      </x:c>
      <x:c r="Q473" t="s">
        <x:v>448</x:v>
      </x:c>
      <x:c r="R473" t="s">
        <x:v>522</x:v>
      </x:c>
      <x:c r="S473">
        <x:v>3000</x:v>
      </x:c>
      <x:c r="T473" t="s">
        <x:v>458</x:v>
      </x:c>
      <x:c r="U473">
        <x:v>10.25</x:v>
      </x:c>
      <x:c r="V473">
        <x:v>0.38</x:v>
      </x:c>
      <x:c r="W473">
        <x:v>1153.5</x:v>
      </x:c>
    </x:row>
    <x:row r="474" spans="1:23">
      <x:c r="A474" t="s">
        <x:v>492</x:v>
      </x:c>
      <x:c r="B474" t="s">
        <x:v>698</x:v>
      </x:c>
      <x:c r="C474" t="s">
        <x:v>513</x:v>
      </x:c>
      <x:c r="D474" t="s">
        <x:v>514</x:v>
      </x:c>
      <x:c r="E474" t="s">
        <x:v>527</x:v>
      </x:c>
      <x:c r="F474" t="s">
        <x:v>126</x:v>
      </x:c>
      <x:c r="G474" t="s">
        <x:v>730</x:v>
      </x:c>
      <x:c r="H474" t="s">
        <x:v>516</x:v>
      </x:c>
      <x:c r="I474" t="s">
        <x:v>140</x:v>
      </x:c>
      <x:c r="J474">
        <x:v>100003746</x:v>
      </x:c>
      <x:c r="K474" t="s">
        <x:v>140</x:v>
      </x:c>
      <x:c r="L474" t="s">
        <x:v>141</x:v>
      </x:c>
      <x:c r="M474" t="s">
        <x:v>563</x:v>
      </x:c>
      <x:c r="O474">
        <x:v>1500</x:v>
      </x:c>
      <x:c r="P474" t="s">
        <x:v>520</x:v>
      </x:c>
      <x:c r="Q474" t="s">
        <x:v>448</x:v>
      </x:c>
      <x:c r="R474" t="s">
        <x:v>522</x:v>
      </x:c>
      <x:c r="S474">
        <x:v>1500</x:v>
      </x:c>
      <x:c r="T474" t="s">
        <x:v>458</x:v>
      </x:c>
      <x:c r="U474">
        <x:v>5.13</x:v>
      </x:c>
      <x:c r="V474">
        <x:v>0.38</x:v>
      </x:c>
      <x:c r="W474">
        <x:v>576.75</x:v>
      </x:c>
    </x:row>
    <x:row r="475" spans="1:23">
      <x:c r="A475" t="s">
        <x:v>492</x:v>
      </x:c>
      <x:c r="B475" t="s">
        <x:v>698</x:v>
      </x:c>
      <x:c r="C475" t="s">
        <x:v>513</x:v>
      </x:c>
      <x:c r="D475" t="s">
        <x:v>514</x:v>
      </x:c>
      <x:c r="E475" t="s">
        <x:v>527</x:v>
      </x:c>
      <x:c r="F475" t="s">
        <x:v>126</x:v>
      </x:c>
      <x:c r="G475" t="s">
        <x:v>730</x:v>
      </x:c>
      <x:c r="H475" t="s">
        <x:v>516</x:v>
      </x:c>
      <x:c r="I475" t="s">
        <x:v>140</x:v>
      </x:c>
      <x:c r="J475">
        <x:v>100003752</x:v>
      </x:c>
      <x:c r="K475" t="s">
        <x:v>140</x:v>
      </x:c>
      <x:c r="L475" t="s">
        <x:v>141</x:v>
      </x:c>
      <x:c r="M475" t="s">
        <x:v>537</x:v>
      </x:c>
      <x:c r="O475">
        <x:v>1500</x:v>
      </x:c>
      <x:c r="P475" t="s">
        <x:v>520</x:v>
      </x:c>
      <x:c r="Q475" t="s">
        <x:v>448</x:v>
      </x:c>
      <x:c r="R475" t="s">
        <x:v>522</x:v>
      </x:c>
      <x:c r="S475">
        <x:v>3000</x:v>
      </x:c>
      <x:c r="T475" t="s">
        <x:v>458</x:v>
      </x:c>
      <x:c r="U475">
        <x:v>10.25</x:v>
      </x:c>
      <x:c r="V475">
        <x:v>0.38</x:v>
      </x:c>
      <x:c r="W475">
        <x:v>1153.5</x:v>
      </x:c>
    </x:row>
    <x:row r="476" spans="1:23">
      <x:c r="A476" t="s">
        <x:v>492</x:v>
      </x:c>
      <x:c r="B476" t="s">
        <x:v>698</x:v>
      </x:c>
      <x:c r="C476" t="s">
        <x:v>513</x:v>
      </x:c>
      <x:c r="D476" t="s">
        <x:v>514</x:v>
      </x:c>
      <x:c r="E476" t="s">
        <x:v>527</x:v>
      </x:c>
      <x:c r="F476" t="s">
        <x:v>126</x:v>
      </x:c>
      <x:c r="G476" t="s">
        <x:v>730</x:v>
      </x:c>
      <x:c r="H476" t="s">
        <x:v>516</x:v>
      </x:c>
      <x:c r="I476" t="s">
        <x:v>140</x:v>
      </x:c>
      <x:c r="J476">
        <x:v>100003717</x:v>
      </x:c>
      <x:c r="K476" t="s">
        <x:v>140</x:v>
      </x:c>
      <x:c r="L476" t="s">
        <x:v>141</x:v>
      </x:c>
      <x:c r="M476" t="s">
        <x:v>533</x:v>
      </x:c>
      <x:c r="O476">
        <x:v>1500</x:v>
      </x:c>
      <x:c r="P476" t="s">
        <x:v>520</x:v>
      </x:c>
      <x:c r="Q476" t="s">
        <x:v>448</x:v>
      </x:c>
      <x:c r="R476" t="s">
        <x:v>522</x:v>
      </x:c>
      <x:c r="S476">
        <x:v>3000</x:v>
      </x:c>
      <x:c r="T476" t="s">
        <x:v>458</x:v>
      </x:c>
      <x:c r="U476">
        <x:v>10.25</x:v>
      </x:c>
      <x:c r="V476">
        <x:v>0.38</x:v>
      </x:c>
      <x:c r="W476">
        <x:v>1153.5</x:v>
      </x:c>
    </x:row>
    <x:row r="477" spans="1:23">
      <x:c r="A477" t="s">
        <x:v>492</x:v>
      </x:c>
      <x:c r="B477" t="s">
        <x:v>698</x:v>
      </x:c>
      <x:c r="C477" t="s">
        <x:v>513</x:v>
      </x:c>
      <x:c r="D477" t="s">
        <x:v>514</x:v>
      </x:c>
      <x:c r="E477" t="s">
        <x:v>527</x:v>
      </x:c>
      <x:c r="F477" t="s">
        <x:v>126</x:v>
      </x:c>
      <x:c r="G477" t="s">
        <x:v>730</x:v>
      </x:c>
      <x:c r="H477" t="s">
        <x:v>516</x:v>
      </x:c>
      <x:c r="I477" t="s">
        <x:v>140</x:v>
      </x:c>
      <x:c r="J477">
        <x:v>100003729</x:v>
      </x:c>
      <x:c r="K477" t="s">
        <x:v>140</x:v>
      </x:c>
      <x:c r="L477" t="s">
        <x:v>141</x:v>
      </x:c>
      <x:c r="M477" t="s">
        <x:v>575</x:v>
      </x:c>
      <x:c r="O477">
        <x:v>1500</x:v>
      </x:c>
      <x:c r="P477" t="s">
        <x:v>520</x:v>
      </x:c>
      <x:c r="Q477" t="s">
        <x:v>448</x:v>
      </x:c>
      <x:c r="R477" t="s">
        <x:v>522</x:v>
      </x:c>
      <x:c r="S477">
        <x:v>2350</x:v>
      </x:c>
      <x:c r="T477" t="s">
        <x:v>458</x:v>
      </x:c>
      <x:c r="U477">
        <x:v>8.0299999999999994</x:v>
      </x:c>
      <x:c r="V477">
        <x:v>0.38</x:v>
      </x:c>
      <x:c r="W477">
        <x:v>903.58</x:v>
      </x:c>
    </x:row>
    <x:row r="478" spans="1:23">
      <x:c r="A478" t="s">
        <x:v>492</x:v>
      </x:c>
      <x:c r="B478" t="s">
        <x:v>698</x:v>
      </x:c>
      <x:c r="C478" t="s">
        <x:v>513</x:v>
      </x:c>
      <x:c r="D478" t="s">
        <x:v>514</x:v>
      </x:c>
      <x:c r="E478" t="s">
        <x:v>527</x:v>
      </x:c>
      <x:c r="F478" t="s">
        <x:v>126</x:v>
      </x:c>
      <x:c r="G478" t="s">
        <x:v>730</x:v>
      </x:c>
      <x:c r="H478" t="s">
        <x:v>516</x:v>
      </x:c>
      <x:c r="I478" t="s">
        <x:v>140</x:v>
      </x:c>
      <x:c r="J478">
        <x:v>100003933</x:v>
      </x:c>
      <x:c r="K478" t="s">
        <x:v>140</x:v>
      </x:c>
      <x:c r="L478" t="s">
        <x:v>144</x:v>
      </x:c>
      <x:c r="M478" t="s">
        <x:v>550</x:v>
      </x:c>
      <x:c r="O478">
        <x:v>1000</x:v>
      </x:c>
      <x:c r="P478" t="s">
        <x:v>520</x:v>
      </x:c>
      <x:c r="Q478" t="s">
        <x:v>9</x:v>
      </x:c>
      <x:c r="R478" t="s">
        <x:v>522</x:v>
      </x:c>
      <x:c r="S478">
        <x:v>11850</x:v>
      </x:c>
      <x:c r="T478" t="s">
        <x:v>458</x:v>
      </x:c>
      <x:c r="U478">
        <x:v>83.66</x:v>
      </x:c>
      <x:c r="V478">
        <x:v>0.69</x:v>
      </x:c>
      <x:c r="W478">
        <x:v>8137.4</x:v>
      </x:c>
    </x:row>
    <x:row r="479" spans="1:23">
      <x:c r="A479" t="s">
        <x:v>492</x:v>
      </x:c>
      <x:c r="B479" t="s">
        <x:v>698</x:v>
      </x:c>
      <x:c r="C479" t="s">
        <x:v>513</x:v>
      </x:c>
      <x:c r="D479" t="s">
        <x:v>514</x:v>
      </x:c>
      <x:c r="E479" t="s">
        <x:v>527</x:v>
      </x:c>
      <x:c r="F479" t="s">
        <x:v>126</x:v>
      </x:c>
      <x:c r="G479" t="s">
        <x:v>730</x:v>
      </x:c>
      <x:c r="H479" t="s">
        <x:v>516</x:v>
      </x:c>
      <x:c r="I479" t="s">
        <x:v>140</x:v>
      </x:c>
      <x:c r="J479">
        <x:v>100004026</x:v>
      </x:c>
      <x:c r="K479" t="s">
        <x:v>140</x:v>
      </x:c>
      <x:c r="L479" t="s">
        <x:v>145</x:v>
      </x:c>
      <x:c r="M479" t="s">
        <x:v>560</x:v>
      </x:c>
      <x:c r="O479">
        <x:v>500</x:v>
      </x:c>
      <x:c r="P479" t="s">
        <x:v>520</x:v>
      </x:c>
      <x:c r="Q479" t="s">
        <x:v>10</x:v>
      </x:c>
      <x:c r="R479" t="s">
        <x:v>522</x:v>
      </x:c>
      <x:c r="S479">
        <x:v>1500</x:v>
      </x:c>
      <x:c r="T479" t="s">
        <x:v>458</x:v>
      </x:c>
      <x:c r="U479">
        <x:v>17.46</x:v>
      </x:c>
      <x:c r="V479">
        <x:v>0.95</x:v>
      </x:c>
      <x:c r="W479">
        <x:v>1423.8</x:v>
      </x:c>
    </x:row>
    <x:row r="480" spans="1:23">
      <x:c r="A480" t="s">
        <x:v>492</x:v>
      </x:c>
      <x:c r="B480" t="s">
        <x:v>698</x:v>
      </x:c>
      <x:c r="C480" t="s">
        <x:v>513</x:v>
      </x:c>
      <x:c r="D480" t="s">
        <x:v>514</x:v>
      </x:c>
      <x:c r="E480" t="s">
        <x:v>527</x:v>
      </x:c>
      <x:c r="F480" t="s">
        <x:v>126</x:v>
      </x:c>
      <x:c r="G480" t="s">
        <x:v>730</x:v>
      </x:c>
      <x:c r="H480" t="s">
        <x:v>516</x:v>
      </x:c>
      <x:c r="I480" t="s">
        <x:v>140</x:v>
      </x:c>
      <x:c r="J480">
        <x:v>100004026</x:v>
      </x:c>
      <x:c r="K480" t="s">
        <x:v>140</x:v>
      </x:c>
      <x:c r="L480" t="s">
        <x:v>145</x:v>
      </x:c>
      <x:c r="M480" t="s">
        <x:v>560</x:v>
      </x:c>
      <x:c r="O480">
        <x:v>500</x:v>
      </x:c>
      <x:c r="P480" t="s">
        <x:v>520</x:v>
      </x:c>
      <x:c r="Q480" t="s">
        <x:v>10</x:v>
      </x:c>
      <x:c r="R480" t="s">
        <x:v>522</x:v>
      </x:c>
      <x:c r="S480">
        <x:v>2500</x:v>
      </x:c>
      <x:c r="T480" t="s">
        <x:v>458</x:v>
      </x:c>
      <x:c r="U480">
        <x:v>29.1</x:v>
      </x:c>
      <x:c r="V480">
        <x:v>0.95</x:v>
      </x:c>
      <x:c r="W480">
        <x:v>2373</x:v>
      </x:c>
    </x:row>
    <x:row r="481" spans="1:23">
      <x:c r="A481" t="s">
        <x:v>492</x:v>
      </x:c>
      <x:c r="B481" t="s">
        <x:v>698</x:v>
      </x:c>
      <x:c r="C481" t="s">
        <x:v>513</x:v>
      </x:c>
      <x:c r="D481" t="s">
        <x:v>514</x:v>
      </x:c>
      <x:c r="E481" t="s">
        <x:v>527</x:v>
      </x:c>
      <x:c r="F481" t="s">
        <x:v>126</x:v>
      </x:c>
      <x:c r="G481" t="s">
        <x:v>730</x:v>
      </x:c>
      <x:c r="H481" t="s">
        <x:v>516</x:v>
      </x:c>
      <x:c r="I481" t="s">
        <x:v>140</x:v>
      </x:c>
      <x:c r="J481">
        <x:v>100004026</x:v>
      </x:c>
      <x:c r="K481" t="s">
        <x:v>140</x:v>
      </x:c>
      <x:c r="L481" t="s">
        <x:v>145</x:v>
      </x:c>
      <x:c r="M481" t="s">
        <x:v>560</x:v>
      </x:c>
      <x:c r="O481">
        <x:v>500</x:v>
      </x:c>
      <x:c r="P481" t="s">
        <x:v>520</x:v>
      </x:c>
      <x:c r="Q481" t="s">
        <x:v>10</x:v>
      </x:c>
      <x:c r="R481" t="s">
        <x:v>522</x:v>
      </x:c>
      <x:c r="S481">
        <x:v>1000</x:v>
      </x:c>
      <x:c r="T481" t="s">
        <x:v>458</x:v>
      </x:c>
      <x:c r="U481">
        <x:v>11.64</x:v>
      </x:c>
      <x:c r="V481">
        <x:v>0.95</x:v>
      </x:c>
      <x:c r="W481">
        <x:v>949.2</x:v>
      </x:c>
    </x:row>
    <x:row r="482" spans="1:23">
      <x:c r="A482" t="s">
        <x:v>492</x:v>
      </x:c>
      <x:c r="B482" t="s">
        <x:v>698</x:v>
      </x:c>
      <x:c r="C482" t="s">
        <x:v>513</x:v>
      </x:c>
      <x:c r="D482" t="s">
        <x:v>514</x:v>
      </x:c>
      <x:c r="E482" t="s">
        <x:v>527</x:v>
      </x:c>
      <x:c r="F482" t="s">
        <x:v>126</x:v>
      </x:c>
      <x:c r="G482" t="s">
        <x:v>730</x:v>
      </x:c>
      <x:c r="H482" t="s">
        <x:v>516</x:v>
      </x:c>
      <x:c r="I482" t="s">
        <x:v>140</x:v>
      </x:c>
      <x:c r="J482">
        <x:v>100003955</x:v>
      </x:c>
      <x:c r="K482" t="s">
        <x:v>140</x:v>
      </x:c>
      <x:c r="L482" t="s">
        <x:v>144</x:v>
      </x:c>
      <x:c r="M482" t="s">
        <x:v>537</x:v>
      </x:c>
      <x:c r="O482">
        <x:v>1000</x:v>
      </x:c>
      <x:c r="P482" t="s">
        <x:v>520</x:v>
      </x:c>
      <x:c r="Q482" t="s">
        <x:v>9</x:v>
      </x:c>
      <x:c r="R482" t="s">
        <x:v>522</x:v>
      </x:c>
      <x:c r="S482">
        <x:v>2000</x:v>
      </x:c>
      <x:c r="T482" t="s">
        <x:v>458</x:v>
      </x:c>
      <x:c r="U482">
        <x:v>14.12</x:v>
      </x:c>
      <x:c r="V482">
        <x:v>0.69</x:v>
      </x:c>
      <x:c r="W482">
        <x:v>1373.4</x:v>
      </x:c>
    </x:row>
    <x:row r="483" spans="1:23">
      <x:c r="A483" t="s">
        <x:v>492</x:v>
      </x:c>
      <x:c r="B483" t="s">
        <x:v>698</x:v>
      </x:c>
      <x:c r="C483" t="s">
        <x:v>513</x:v>
      </x:c>
      <x:c r="D483" t="s">
        <x:v>514</x:v>
      </x:c>
      <x:c r="E483" t="s">
        <x:v>527</x:v>
      </x:c>
      <x:c r="F483" t="s">
        <x:v>126</x:v>
      </x:c>
      <x:c r="G483" t="s">
        <x:v>730</x:v>
      </x:c>
      <x:c r="H483" t="s">
        <x:v>516</x:v>
      </x:c>
      <x:c r="I483" t="s">
        <x:v>140</x:v>
      </x:c>
      <x:c r="J483">
        <x:v>100003723</x:v>
      </x:c>
      <x:c r="K483" t="s">
        <x:v>140</x:v>
      </x:c>
      <x:c r="L483" t="s">
        <x:v>141</x:v>
      </x:c>
      <x:c r="M483" t="s">
        <x:v>518</x:v>
      </x:c>
      <x:c r="O483">
        <x:v>1500</x:v>
      </x:c>
      <x:c r="P483" t="s">
        <x:v>520</x:v>
      </x:c>
      <x:c r="Q483" t="s">
        <x:v>448</x:v>
      </x:c>
      <x:c r="R483" t="s">
        <x:v>522</x:v>
      </x:c>
      <x:c r="S483">
        <x:v>3000</x:v>
      </x:c>
      <x:c r="T483" t="s">
        <x:v>458</x:v>
      </x:c>
      <x:c r="U483">
        <x:v>10.25</x:v>
      </x:c>
      <x:c r="V483">
        <x:v>0.38</x:v>
      </x:c>
      <x:c r="W483">
        <x:v>1153.5</x:v>
      </x:c>
    </x:row>
    <x:row r="484" spans="1:23">
      <x:c r="A484" t="s">
        <x:v>492</x:v>
      </x:c>
      <x:c r="B484" t="s">
        <x:v>698</x:v>
      </x:c>
      <x:c r="C484" t="s">
        <x:v>513</x:v>
      </x:c>
      <x:c r="D484" t="s">
        <x:v>514</x:v>
      </x:c>
      <x:c r="E484" t="s">
        <x:v>527</x:v>
      </x:c>
      <x:c r="F484" t="s">
        <x:v>126</x:v>
      </x:c>
      <x:c r="G484" t="s">
        <x:v>730</x:v>
      </x:c>
      <x:c r="H484" t="s">
        <x:v>516</x:v>
      </x:c>
      <x:c r="I484" t="s">
        <x:v>140</x:v>
      </x:c>
      <x:c r="J484">
        <x:v>100003961</x:v>
      </x:c>
      <x:c r="K484" t="s">
        <x:v>140</x:v>
      </x:c>
      <x:c r="L484" t="s">
        <x:v>144</x:v>
      </x:c>
      <x:c r="M484" t="s">
        <x:v>569</x:v>
      </x:c>
      <x:c r="O484">
        <x:v>1000</x:v>
      </x:c>
      <x:c r="P484" t="s">
        <x:v>520</x:v>
      </x:c>
      <x:c r="Q484" t="s">
        <x:v>9</x:v>
      </x:c>
      <x:c r="R484" t="s">
        <x:v>522</x:v>
      </x:c>
      <x:c r="S484">
        <x:v>1000</x:v>
      </x:c>
      <x:c r="T484" t="s">
        <x:v>458</x:v>
      </x:c>
      <x:c r="U484">
        <x:v>7.06</x:v>
      </x:c>
      <x:c r="V484">
        <x:v>0.69</x:v>
      </x:c>
      <x:c r="W484">
        <x:v>686.7</x:v>
      </x:c>
    </x:row>
    <x:row r="485" spans="1:23">
      <x:c r="A485" t="s">
        <x:v>492</x:v>
      </x:c>
      <x:c r="B485" t="s">
        <x:v>698</x:v>
      </x:c>
      <x:c r="C485" t="s">
        <x:v>513</x:v>
      </x:c>
      <x:c r="D485" t="s">
        <x:v>514</x:v>
      </x:c>
      <x:c r="E485" t="s">
        <x:v>527</x:v>
      </x:c>
      <x:c r="F485" t="s">
        <x:v>126</x:v>
      </x:c>
      <x:c r="G485" t="s">
        <x:v>730</x:v>
      </x:c>
      <x:c r="H485" t="s">
        <x:v>516</x:v>
      </x:c>
      <x:c r="I485" t="s">
        <x:v>140</x:v>
      </x:c>
      <x:c r="J485">
        <x:v>100003907</x:v>
      </x:c>
      <x:c r="K485" t="s">
        <x:v>140</x:v>
      </x:c>
      <x:c r="L485" t="s">
        <x:v>144</x:v>
      </x:c>
      <x:c r="M485" t="s">
        <x:v>533</x:v>
      </x:c>
      <x:c r="O485">
        <x:v>1000</x:v>
      </x:c>
      <x:c r="P485" t="s">
        <x:v>520</x:v>
      </x:c>
      <x:c r="Q485" t="s">
        <x:v>9</x:v>
      </x:c>
      <x:c r="R485" t="s">
        <x:v>522</x:v>
      </x:c>
      <x:c r="S485">
        <x:v>1000</x:v>
      </x:c>
      <x:c r="T485" t="s">
        <x:v>458</x:v>
      </x:c>
      <x:c r="U485">
        <x:v>7.06</x:v>
      </x:c>
      <x:c r="V485">
        <x:v>0.69</x:v>
      </x:c>
      <x:c r="W485">
        <x:v>686.7</x:v>
      </x:c>
    </x:row>
    <x:row r="486" spans="1:23">
      <x:c r="A486" t="s">
        <x:v>492</x:v>
      </x:c>
      <x:c r="B486" t="s">
        <x:v>698</x:v>
      </x:c>
      <x:c r="C486" t="s">
        <x:v>513</x:v>
      </x:c>
      <x:c r="D486" t="s">
        <x:v>514</x:v>
      </x:c>
      <x:c r="E486" t="s">
        <x:v>527</x:v>
      </x:c>
      <x:c r="F486" t="s">
        <x:v>126</x:v>
      </x:c>
      <x:c r="G486" t="s">
        <x:v>730</x:v>
      </x:c>
      <x:c r="H486" t="s">
        <x:v>516</x:v>
      </x:c>
      <x:c r="I486" t="s">
        <x:v>140</x:v>
      </x:c>
      <x:c r="J486">
        <x:v>100003992</x:v>
      </x:c>
      <x:c r="K486" t="s">
        <x:v>140</x:v>
      </x:c>
      <x:c r="L486" t="s">
        <x:v>144</x:v>
      </x:c>
      <x:c r="M486" t="s">
        <x:v>526</x:v>
      </x:c>
      <x:c r="O486">
        <x:v>1000</x:v>
      </x:c>
      <x:c r="P486" t="s">
        <x:v>520</x:v>
      </x:c>
      <x:c r="Q486" t="s">
        <x:v>9</x:v>
      </x:c>
      <x:c r="R486" t="s">
        <x:v>522</x:v>
      </x:c>
      <x:c r="S486">
        <x:v>2000</x:v>
      </x:c>
      <x:c r="T486" t="s">
        <x:v>458</x:v>
      </x:c>
      <x:c r="U486">
        <x:v>14.12</x:v>
      </x:c>
      <x:c r="V486">
        <x:v>0.69</x:v>
      </x:c>
      <x:c r="W486">
        <x:v>1373.4</x:v>
      </x:c>
    </x:row>
    <x:row r="487" spans="1:23">
      <x:c r="A487" t="s">
        <x:v>492</x:v>
      </x:c>
      <x:c r="B487" t="s">
        <x:v>698</x:v>
      </x:c>
      <x:c r="C487" t="s">
        <x:v>513</x:v>
      </x:c>
      <x:c r="D487" t="s">
        <x:v>514</x:v>
      </x:c>
      <x:c r="E487" t="s">
        <x:v>527</x:v>
      </x:c>
      <x:c r="F487" t="s">
        <x:v>126</x:v>
      </x:c>
      <x:c r="G487" t="s">
        <x:v>730</x:v>
      </x:c>
      <x:c r="H487" t="s">
        <x:v>516</x:v>
      </x:c>
      <x:c r="I487" t="s">
        <x:v>140</x:v>
      </x:c>
      <x:c r="J487">
        <x:v>100003900</x:v>
      </x:c>
      <x:c r="K487" t="s">
        <x:v>140</x:v>
      </x:c>
      <x:c r="L487" t="s">
        <x:v>143</x:v>
      </x:c>
      <x:c r="M487" t="s">
        <x:v>526</x:v>
      </x:c>
      <x:c r="O487">
        <x:v>1000</x:v>
      </x:c>
      <x:c r="P487" t="s">
        <x:v>520</x:v>
      </x:c>
      <x:c r="Q487" t="s">
        <x:v>8</x:v>
      </x:c>
      <x:c r="R487" t="s">
        <x:v>522</x:v>
      </x:c>
      <x:c r="S487">
        <x:v>900</x:v>
      </x:c>
      <x:c r="T487" t="s">
        <x:v>458</x:v>
      </x:c>
      <x:c r="U487">
        <x:v>4.34</x:v>
      </x:c>
      <x:c r="V487">
        <x:v>0.5</x:v>
      </x:c>
      <x:c r="W487">
        <x:v>449.28</x:v>
      </x:c>
    </x:row>
    <x:row r="488" spans="1:23">
      <x:c r="A488" t="s">
        <x:v>492</x:v>
      </x:c>
      <x:c r="B488" t="s">
        <x:v>698</x:v>
      </x:c>
      <x:c r="C488" t="s">
        <x:v>513</x:v>
      </x:c>
      <x:c r="D488" t="s">
        <x:v>514</x:v>
      </x:c>
      <x:c r="E488" t="s">
        <x:v>527</x:v>
      </x:c>
      <x:c r="F488" t="s">
        <x:v>126</x:v>
      </x:c>
      <x:c r="G488" t="s">
        <x:v>730</x:v>
      </x:c>
      <x:c r="H488" t="s">
        <x:v>516</x:v>
      </x:c>
      <x:c r="I488" t="s">
        <x:v>140</x:v>
      </x:c>
      <x:c r="J488">
        <x:v>100003926</x:v>
      </x:c>
      <x:c r="K488" t="s">
        <x:v>140</x:v>
      </x:c>
      <x:c r="L488" t="s">
        <x:v>144</x:v>
      </x:c>
      <x:c r="M488" t="s">
        <x:v>575</x:v>
      </x:c>
      <x:c r="O488">
        <x:v>1000</x:v>
      </x:c>
      <x:c r="P488" t="s">
        <x:v>520</x:v>
      </x:c>
      <x:c r="Q488" t="s">
        <x:v>9</x:v>
      </x:c>
      <x:c r="R488" t="s">
        <x:v>522</x:v>
      </x:c>
      <x:c r="S488">
        <x:v>2000</x:v>
      </x:c>
      <x:c r="T488" t="s">
        <x:v>458</x:v>
      </x:c>
      <x:c r="U488">
        <x:v>14.12</x:v>
      </x:c>
      <x:c r="V488">
        <x:v>0.69</x:v>
      </x:c>
      <x:c r="W488">
        <x:v>1373.4</x:v>
      </x:c>
    </x:row>
    <x:row r="489" spans="1:23">
      <x:c r="A489" t="s">
        <x:v>492</x:v>
      </x:c>
      <x:c r="B489" t="s">
        <x:v>698</x:v>
      </x:c>
      <x:c r="C489" t="s">
        <x:v>513</x:v>
      </x:c>
      <x:c r="D489" t="s">
        <x:v>514</x:v>
      </x:c>
      <x:c r="E489" t="s">
        <x:v>527</x:v>
      </x:c>
      <x:c r="F489" t="s">
        <x:v>126</x:v>
      </x:c>
      <x:c r="G489" t="s">
        <x:v>730</x:v>
      </x:c>
      <x:c r="H489" t="s">
        <x:v>516</x:v>
      </x:c>
      <x:c r="I489" t="s">
        <x:v>140</x:v>
      </x:c>
      <x:c r="J489">
        <x:v>100003758</x:v>
      </x:c>
      <x:c r="K489" t="s">
        <x:v>140</x:v>
      </x:c>
      <x:c r="L489" t="s">
        <x:v>141</x:v>
      </x:c>
      <x:c r="M489" t="s">
        <x:v>569</x:v>
      </x:c>
      <x:c r="O489">
        <x:v>1500</x:v>
      </x:c>
      <x:c r="P489" t="s">
        <x:v>520</x:v>
      </x:c>
      <x:c r="Q489" t="s">
        <x:v>448</x:v>
      </x:c>
      <x:c r="R489" t="s">
        <x:v>522</x:v>
      </x:c>
      <x:c r="S489">
        <x:v>4500</x:v>
      </x:c>
      <x:c r="T489" t="s">
        <x:v>458</x:v>
      </x:c>
      <x:c r="U489">
        <x:v>15.38</x:v>
      </x:c>
      <x:c r="V489">
        <x:v>0.38</x:v>
      </x:c>
      <x:c r="W489">
        <x:v>1730.25</x:v>
      </x:c>
    </x:row>
    <x:row r="490" spans="1:23">
      <x:c r="A490" t="s">
        <x:v>492</x:v>
      </x:c>
      <x:c r="B490" t="s">
        <x:v>698</x:v>
      </x:c>
      <x:c r="C490" t="s">
        <x:v>513</x:v>
      </x:c>
      <x:c r="D490" t="s">
        <x:v>514</x:v>
      </x:c>
      <x:c r="E490" t="s">
        <x:v>527</x:v>
      </x:c>
      <x:c r="F490" t="s">
        <x:v>126</x:v>
      </x:c>
      <x:c r="G490" t="s">
        <x:v>730</x:v>
      </x:c>
      <x:c r="H490" t="s">
        <x:v>516</x:v>
      </x:c>
      <x:c r="I490" t="s">
        <x:v>140</x:v>
      </x:c>
      <x:c r="J490">
        <x:v>100003970</x:v>
      </x:c>
      <x:c r="K490" t="s">
        <x:v>140</x:v>
      </x:c>
      <x:c r="L490" t="s">
        <x:v>144</x:v>
      </x:c>
      <x:c r="M490" t="s">
        <x:v>524</x:v>
      </x:c>
      <x:c r="O490">
        <x:v>1000</x:v>
      </x:c>
      <x:c r="P490" t="s">
        <x:v>520</x:v>
      </x:c>
      <x:c r="Q490" t="s">
        <x:v>9</x:v>
      </x:c>
      <x:c r="R490" t="s">
        <x:v>522</x:v>
      </x:c>
      <x:c r="S490">
        <x:v>1000</x:v>
      </x:c>
      <x:c r="T490" t="s">
        <x:v>458</x:v>
      </x:c>
      <x:c r="U490">
        <x:v>7.06</x:v>
      </x:c>
      <x:c r="V490">
        <x:v>0.69</x:v>
      </x:c>
      <x:c r="W490">
        <x:v>686.7</x:v>
      </x:c>
    </x:row>
    <x:row r="491" spans="1:23">
      <x:c r="A491" t="s">
        <x:v>492</x:v>
      </x:c>
      <x:c r="B491" t="s">
        <x:v>698</x:v>
      </x:c>
      <x:c r="C491" t="s">
        <x:v>513</x:v>
      </x:c>
      <x:c r="D491" t="s">
        <x:v>514</x:v>
      </x:c>
      <x:c r="E491" t="s">
        <x:v>527</x:v>
      </x:c>
      <x:c r="F491" t="s">
        <x:v>126</x:v>
      </x:c>
      <x:c r="G491" t="s">
        <x:v>730</x:v>
      </x:c>
      <x:c r="H491" t="s">
        <x:v>516</x:v>
      </x:c>
      <x:c r="I491" t="s">
        <x:v>140</x:v>
      </x:c>
      <x:c r="J491">
        <x:v>100003808</x:v>
      </x:c>
      <x:c r="K491" t="s">
        <x:v>140</x:v>
      </x:c>
      <x:c r="L491" t="s">
        <x:v>143</x:v>
      </x:c>
      <x:c r="M491" t="s">
        <x:v>575</x:v>
      </x:c>
      <x:c r="O491">
        <x:v>1000</x:v>
      </x:c>
      <x:c r="P491" t="s">
        <x:v>520</x:v>
      </x:c>
      <x:c r="Q491" t="s">
        <x:v>8</x:v>
      </x:c>
      <x:c r="R491" t="s">
        <x:v>522</x:v>
      </x:c>
      <x:c r="S491">
        <x:v>1000</x:v>
      </x:c>
      <x:c r="T491" t="s">
        <x:v>458</x:v>
      </x:c>
      <x:c r="U491">
        <x:v>4.82</x:v>
      </x:c>
      <x:c r="V491">
        <x:v>0.5</x:v>
      </x:c>
      <x:c r="W491">
        <x:v>499.2</x:v>
      </x:c>
    </x:row>
    <x:row r="492" spans="1:23">
      <x:c r="A492" t="s">
        <x:v>492</x:v>
      </x:c>
      <x:c r="B492" t="s">
        <x:v>698</x:v>
      </x:c>
      <x:c r="C492" t="s">
        <x:v>513</x:v>
      </x:c>
      <x:c r="D492" t="s">
        <x:v>514</x:v>
      </x:c>
      <x:c r="E492" t="s">
        <x:v>527</x:v>
      </x:c>
      <x:c r="F492" t="s">
        <x:v>126</x:v>
      </x:c>
      <x:c r="G492" t="s">
        <x:v>730</x:v>
      </x:c>
      <x:c r="H492" t="s">
        <x:v>516</x:v>
      </x:c>
      <x:c r="I492" t="s">
        <x:v>140</x:v>
      </x:c>
      <x:c r="J492">
        <x:v>100003786</x:v>
      </x:c>
      <x:c r="K492" t="s">
        <x:v>140</x:v>
      </x:c>
      <x:c r="L492" t="s">
        <x:v>143</x:v>
      </x:c>
      <x:c r="M492" t="s">
        <x:v>533</x:v>
      </x:c>
      <x:c r="O492">
        <x:v>1000</x:v>
      </x:c>
      <x:c r="P492" t="s">
        <x:v>520</x:v>
      </x:c>
      <x:c r="Q492" t="s">
        <x:v>8</x:v>
      </x:c>
      <x:c r="R492" t="s">
        <x:v>522</x:v>
      </x:c>
      <x:c r="S492">
        <x:v>6000</x:v>
      </x:c>
      <x:c r="T492" t="s">
        <x:v>458</x:v>
      </x:c>
      <x:c r="U492">
        <x:v>28.9</x:v>
      </x:c>
      <x:c r="V492">
        <x:v>0.5</x:v>
      </x:c>
      <x:c r="W492">
        <x:v>2995.2</x:v>
      </x:c>
    </x:row>
    <x:row r="493" spans="1:23">
      <x:c r="A493" t="s">
        <x:v>492</x:v>
      </x:c>
      <x:c r="B493" t="s">
        <x:v>698</x:v>
      </x:c>
      <x:c r="C493" t="s">
        <x:v>513</x:v>
      </x:c>
      <x:c r="D493" t="s">
        <x:v>514</x:v>
      </x:c>
      <x:c r="E493" t="s">
        <x:v>527</x:v>
      </x:c>
      <x:c r="F493" t="s">
        <x:v>126</x:v>
      </x:c>
      <x:c r="G493" t="s">
        <x:v>730</x:v>
      </x:c>
      <x:c r="H493" t="s">
        <x:v>516</x:v>
      </x:c>
      <x:c r="I493" t="s">
        <x:v>140</x:v>
      </x:c>
      <x:c r="J493">
        <x:v>100004051</x:v>
      </x:c>
      <x:c r="K493" t="s">
        <x:v>140</x:v>
      </x:c>
      <x:c r="L493" t="s">
        <x:v>145</x:v>
      </x:c>
      <x:c r="M493" t="s">
        <x:v>524</x:v>
      </x:c>
      <x:c r="O493">
        <x:v>500</x:v>
      </x:c>
      <x:c r="P493" t="s">
        <x:v>520</x:v>
      </x:c>
      <x:c r="Q493" t="s">
        <x:v>10</x:v>
      </x:c>
      <x:c r="R493" t="s">
        <x:v>522</x:v>
      </x:c>
      <x:c r="S493">
        <x:v>3500</x:v>
      </x:c>
      <x:c r="T493" t="s">
        <x:v>458</x:v>
      </x:c>
      <x:c r="U493">
        <x:v>40.74</x:v>
      </x:c>
      <x:c r="V493">
        <x:v>0.95</x:v>
      </x:c>
      <x:c r="W493">
        <x:v>3322.2</x:v>
      </x:c>
    </x:row>
    <x:row r="494" spans="1:23">
      <x:c r="A494" t="s">
        <x:v>492</x:v>
      </x:c>
      <x:c r="B494" t="s">
        <x:v>698</x:v>
      </x:c>
      <x:c r="C494" t="s">
        <x:v>513</x:v>
      </x:c>
      <x:c r="D494" t="s">
        <x:v>514</x:v>
      </x:c>
      <x:c r="E494" t="s">
        <x:v>527</x:v>
      </x:c>
      <x:c r="F494" t="s">
        <x:v>126</x:v>
      </x:c>
      <x:c r="G494" t="s">
        <x:v>730</x:v>
      </x:c>
      <x:c r="H494" t="s">
        <x:v>516</x:v>
      </x:c>
      <x:c r="I494" t="s">
        <x:v>140</x:v>
      </x:c>
      <x:c r="J494">
        <x:v>100004113</x:v>
      </x:c>
      <x:c r="K494" t="s">
        <x:v>140</x:v>
      </x:c>
      <x:c r="L494" t="s">
        <x:v>146</x:v>
      </x:c>
      <x:c r="M494" t="s">
        <x:v>518</x:v>
      </x:c>
      <x:c r="O494">
        <x:v>400</x:v>
      </x:c>
      <x:c r="P494" t="s">
        <x:v>520</x:v>
      </x:c>
      <x:c r="Q494" t="s">
        <x:v>681</x:v>
      </x:c>
      <x:c r="R494" t="s">
        <x:v>522</x:v>
      </x:c>
      <x:c r="S494">
        <x:v>400</x:v>
      </x:c>
      <x:c r="T494" t="s">
        <x:v>458</x:v>
      </x:c>
      <x:c r="U494">
        <x:v>9.57</x:v>
      </x:c>
      <x:c r="V494">
        <x:v>1.86</x:v>
      </x:c>
      <x:c r="W494">
        <x:v>743.2</x:v>
      </x:c>
    </x:row>
    <x:row r="495" spans="1:23">
      <x:c r="A495" t="s">
        <x:v>492</x:v>
      </x:c>
      <x:c r="B495" t="s">
        <x:v>698</x:v>
      </x:c>
      <x:c r="C495" t="s">
        <x:v>513</x:v>
      </x:c>
      <x:c r="D495" t="s">
        <x:v>514</x:v>
      </x:c>
      <x:c r="E495" t="s">
        <x:v>527</x:v>
      </x:c>
      <x:c r="F495" t="s">
        <x:v>126</x:v>
      </x:c>
      <x:c r="G495" t="s">
        <x:v>730</x:v>
      </x:c>
      <x:c r="H495" t="s">
        <x:v>516</x:v>
      </x:c>
      <x:c r="I495" t="s">
        <x:v>140</x:v>
      </x:c>
      <x:c r="J495">
        <x:v>100003727</x:v>
      </x:c>
      <x:c r="K495" t="s">
        <x:v>140</x:v>
      </x:c>
      <x:c r="L495" t="s">
        <x:v>141</x:v>
      </x:c>
      <x:c r="M495" t="s">
        <x:v>610</x:v>
      </x:c>
      <x:c r="O495">
        <x:v>1500</x:v>
      </x:c>
      <x:c r="P495" t="s">
        <x:v>520</x:v>
      </x:c>
      <x:c r="Q495" t="s">
        <x:v>448</x:v>
      </x:c>
      <x:c r="R495" t="s">
        <x:v>522</x:v>
      </x:c>
      <x:c r="S495">
        <x:v>4500</x:v>
      </x:c>
      <x:c r="T495" t="s">
        <x:v>458</x:v>
      </x:c>
      <x:c r="U495">
        <x:v>15.38</x:v>
      </x:c>
      <x:c r="V495">
        <x:v>0.38</x:v>
      </x:c>
      <x:c r="W495">
        <x:v>1730.25</x:v>
      </x:c>
    </x:row>
    <x:row r="496" spans="1:23">
      <x:c r="A496" t="s">
        <x:v>492</x:v>
      </x:c>
      <x:c r="B496" t="s">
        <x:v>698</x:v>
      </x:c>
      <x:c r="C496" t="s">
        <x:v>513</x:v>
      </x:c>
      <x:c r="D496" t="s">
        <x:v>514</x:v>
      </x:c>
      <x:c r="E496" t="s">
        <x:v>527</x:v>
      </x:c>
      <x:c r="F496" t="s">
        <x:v>126</x:v>
      </x:c>
      <x:c r="G496" t="s">
        <x:v>730</x:v>
      </x:c>
      <x:c r="H496" t="s">
        <x:v>516</x:v>
      </x:c>
      <x:c r="I496" t="s">
        <x:v>140</x:v>
      </x:c>
      <x:c r="J496">
        <x:v>100003786</x:v>
      </x:c>
      <x:c r="K496" t="s">
        <x:v>140</x:v>
      </x:c>
      <x:c r="L496" t="s">
        <x:v>143</x:v>
      </x:c>
      <x:c r="M496" t="s">
        <x:v>533</x:v>
      </x:c>
      <x:c r="O496">
        <x:v>1000</x:v>
      </x:c>
      <x:c r="P496" t="s">
        <x:v>520</x:v>
      </x:c>
      <x:c r="Q496" t="s">
        <x:v>8</x:v>
      </x:c>
      <x:c r="R496" t="s">
        <x:v>522</x:v>
      </x:c>
      <x:c r="S496">
        <x:v>12000</x:v>
      </x:c>
      <x:c r="T496" t="s">
        <x:v>458</x:v>
      </x:c>
      <x:c r="U496">
        <x:v>57.8</x:v>
      </x:c>
      <x:c r="V496">
        <x:v>0.5</x:v>
      </x:c>
      <x:c r="W496">
        <x:v>5990.4</x:v>
      </x:c>
    </x:row>
    <x:row r="497" spans="1:23">
      <x:c r="A497" t="s">
        <x:v>492</x:v>
      </x:c>
      <x:c r="B497" t="s">
        <x:v>698</x:v>
      </x:c>
      <x:c r="C497" t="s">
        <x:v>513</x:v>
      </x:c>
      <x:c r="D497" t="s">
        <x:v>514</x:v>
      </x:c>
      <x:c r="E497" t="s">
        <x:v>527</x:v>
      </x:c>
      <x:c r="F497" t="s">
        <x:v>126</x:v>
      </x:c>
      <x:c r="G497" t="s">
        <x:v>730</x:v>
      </x:c>
      <x:c r="H497" t="s">
        <x:v>516</x:v>
      </x:c>
      <x:c r="I497" t="s">
        <x:v>140</x:v>
      </x:c>
      <x:c r="J497">
        <x:v>100004062</x:v>
      </x:c>
      <x:c r="K497" t="s">
        <x:v>140</x:v>
      </x:c>
      <x:c r="L497" t="s">
        <x:v>145</x:v>
      </x:c>
      <x:c r="M497" t="s">
        <x:v>525</x:v>
      </x:c>
      <x:c r="O497">
        <x:v>500</x:v>
      </x:c>
      <x:c r="P497" t="s">
        <x:v>520</x:v>
      </x:c>
      <x:c r="Q497" t="s">
        <x:v>10</x:v>
      </x:c>
      <x:c r="R497" t="s">
        <x:v>522</x:v>
      </x:c>
      <x:c r="S497">
        <x:v>1000</x:v>
      </x:c>
      <x:c r="T497" t="s">
        <x:v>458</x:v>
      </x:c>
      <x:c r="U497">
        <x:v>11.64</x:v>
      </x:c>
      <x:c r="V497">
        <x:v>0.95</x:v>
      </x:c>
      <x:c r="W497">
        <x:v>949.2</x:v>
      </x:c>
    </x:row>
    <x:row r="498" spans="1:23">
      <x:c r="A498" t="s">
        <x:v>492</x:v>
      </x:c>
      <x:c r="B498" t="s">
        <x:v>698</x:v>
      </x:c>
      <x:c r="C498" t="s">
        <x:v>513</x:v>
      </x:c>
      <x:c r="D498" t="s">
        <x:v>514</x:v>
      </x:c>
      <x:c r="E498" t="s">
        <x:v>527</x:v>
      </x:c>
      <x:c r="F498" t="s">
        <x:v>126</x:v>
      </x:c>
      <x:c r="G498" t="s">
        <x:v>730</x:v>
      </x:c>
      <x:c r="H498" t="s">
        <x:v>516</x:v>
      </x:c>
      <x:c r="I498" t="s">
        <x:v>140</x:v>
      </x:c>
      <x:c r="J498">
        <x:v>100003900</x:v>
      </x:c>
      <x:c r="K498" t="s">
        <x:v>140</x:v>
      </x:c>
      <x:c r="L498" t="s">
        <x:v>143</x:v>
      </x:c>
      <x:c r="M498" t="s">
        <x:v>526</x:v>
      </x:c>
      <x:c r="O498">
        <x:v>1000</x:v>
      </x:c>
      <x:c r="P498" t="s">
        <x:v>520</x:v>
      </x:c>
      <x:c r="Q498" t="s">
        <x:v>8</x:v>
      </x:c>
      <x:c r="R498" t="s">
        <x:v>522</x:v>
      </x:c>
      <x:c r="S498">
        <x:v>3000</x:v>
      </x:c>
      <x:c r="T498" t="s">
        <x:v>458</x:v>
      </x:c>
      <x:c r="U498">
        <x:v>14.45</x:v>
      </x:c>
      <x:c r="V498">
        <x:v>0.5</x:v>
      </x:c>
      <x:c r="W498">
        <x:v>1497.6</x:v>
      </x:c>
    </x:row>
    <x:row r="499" spans="1:23">
      <x:c r="A499" t="s">
        <x:v>492</x:v>
      </x:c>
      <x:c r="B499" t="s">
        <x:v>698</x:v>
      </x:c>
      <x:c r="C499" t="s">
        <x:v>513</x:v>
      </x:c>
      <x:c r="D499" t="s">
        <x:v>514</x:v>
      </x:c>
      <x:c r="E499" t="s">
        <x:v>527</x:v>
      </x:c>
      <x:c r="F499" t="s">
        <x:v>126</x:v>
      </x:c>
      <x:c r="G499" t="s">
        <x:v>730</x:v>
      </x:c>
      <x:c r="H499" t="s">
        <x:v>516</x:v>
      </x:c>
      <x:c r="I499" t="s">
        <x:v>140</x:v>
      </x:c>
      <x:c r="J499">
        <x:v>100003933</x:v>
      </x:c>
      <x:c r="K499" t="s">
        <x:v>140</x:v>
      </x:c>
      <x:c r="L499" t="s">
        <x:v>144</x:v>
      </x:c>
      <x:c r="M499" t="s">
        <x:v>550</x:v>
      </x:c>
      <x:c r="O499">
        <x:v>1000</x:v>
      </x:c>
      <x:c r="P499" t="s">
        <x:v>520</x:v>
      </x:c>
      <x:c r="Q499" t="s">
        <x:v>9</x:v>
      </x:c>
      <x:c r="R499" t="s">
        <x:v>522</x:v>
      </x:c>
      <x:c r="S499">
        <x:v>1000</x:v>
      </x:c>
      <x:c r="T499" t="s">
        <x:v>458</x:v>
      </x:c>
      <x:c r="U499">
        <x:v>7.06</x:v>
      </x:c>
      <x:c r="V499">
        <x:v>0.69</x:v>
      </x:c>
      <x:c r="W499">
        <x:v>686.7</x:v>
      </x:c>
    </x:row>
    <x:row r="500" spans="1:23">
      <x:c r="A500" t="s">
        <x:v>492</x:v>
      </x:c>
      <x:c r="B500" t="s">
        <x:v>698</x:v>
      </x:c>
      <x:c r="C500" t="s">
        <x:v>513</x:v>
      </x:c>
      <x:c r="D500" t="s">
        <x:v>514</x:v>
      </x:c>
      <x:c r="E500" t="s">
        <x:v>527</x:v>
      </x:c>
      <x:c r="F500" t="s">
        <x:v>126</x:v>
      </x:c>
      <x:c r="G500" t="s">
        <x:v>730</x:v>
      </x:c>
      <x:c r="H500" t="s">
        <x:v>516</x:v>
      </x:c>
      <x:c r="I500" t="s">
        <x:v>140</x:v>
      </x:c>
      <x:c r="J500">
        <x:v>100003786</x:v>
      </x:c>
      <x:c r="K500" t="s">
        <x:v>140</x:v>
      </x:c>
      <x:c r="L500" t="s">
        <x:v>143</x:v>
      </x:c>
      <x:c r="M500" t="s">
        <x:v>533</x:v>
      </x:c>
      <x:c r="O500">
        <x:v>1000</x:v>
      </x:c>
      <x:c r="P500" t="s">
        <x:v>520</x:v>
      </x:c>
      <x:c r="Q500" t="s">
        <x:v>8</x:v>
      </x:c>
      <x:c r="R500" t="s">
        <x:v>522</x:v>
      </x:c>
      <x:c r="S500">
        <x:v>1000</x:v>
      </x:c>
      <x:c r="T500" t="s">
        <x:v>458</x:v>
      </x:c>
      <x:c r="U500">
        <x:v>4.82</x:v>
      </x:c>
      <x:c r="V500">
        <x:v>0.5</x:v>
      </x:c>
      <x:c r="W500">
        <x:v>499.2</x:v>
      </x:c>
    </x:row>
    <x:row r="501" spans="1:23">
      <x:c r="A501" t="s">
        <x:v>492</x:v>
      </x:c>
      <x:c r="B501" t="s">
        <x:v>698</x:v>
      </x:c>
      <x:c r="C501" t="s">
        <x:v>513</x:v>
      </x:c>
      <x:c r="D501" t="s">
        <x:v>514</x:v>
      </x:c>
      <x:c r="E501" t="s">
        <x:v>527</x:v>
      </x:c>
      <x:c r="F501" t="s">
        <x:v>126</x:v>
      </x:c>
      <x:c r="G501" t="s">
        <x:v>730</x:v>
      </x:c>
      <x:c r="H501" t="s">
        <x:v>516</x:v>
      </x:c>
      <x:c r="I501" t="s">
        <x:v>140</x:v>
      </x:c>
      <x:c r="J501">
        <x:v>100003926</x:v>
      </x:c>
      <x:c r="K501" t="s">
        <x:v>140</x:v>
      </x:c>
      <x:c r="L501" t="s">
        <x:v>144</x:v>
      </x:c>
      <x:c r="M501" t="s">
        <x:v>575</x:v>
      </x:c>
      <x:c r="O501">
        <x:v>1000</x:v>
      </x:c>
      <x:c r="P501" t="s">
        <x:v>520</x:v>
      </x:c>
      <x:c r="Q501" t="s">
        <x:v>9</x:v>
      </x:c>
      <x:c r="R501" t="s">
        <x:v>522</x:v>
      </x:c>
      <x:c r="S501">
        <x:v>4000</x:v>
      </x:c>
      <x:c r="T501" t="s">
        <x:v>458</x:v>
      </x:c>
      <x:c r="U501">
        <x:v>28.24</x:v>
      </x:c>
      <x:c r="V501">
        <x:v>0.69</x:v>
      </x:c>
      <x:c r="W501">
        <x:v>2746.8</x:v>
      </x:c>
    </x:row>
    <x:row r="502" spans="1:23">
      <x:c r="A502" t="s">
        <x:v>492</x:v>
      </x:c>
      <x:c r="B502" t="s">
        <x:v>698</x:v>
      </x:c>
      <x:c r="C502" t="s">
        <x:v>513</x:v>
      </x:c>
      <x:c r="D502" t="s">
        <x:v>514</x:v>
      </x:c>
      <x:c r="E502" t="s">
        <x:v>527</x:v>
      </x:c>
      <x:c r="F502" t="s">
        <x:v>126</x:v>
      </x:c>
      <x:c r="G502" t="s">
        <x:v>730</x:v>
      </x:c>
      <x:c r="H502" t="s">
        <x:v>516</x:v>
      </x:c>
      <x:c r="I502" t="s">
        <x:v>140</x:v>
      </x:c>
      <x:c r="J502">
        <x:v>100004051</x:v>
      </x:c>
      <x:c r="K502" t="s">
        <x:v>140</x:v>
      </x:c>
      <x:c r="L502" t="s">
        <x:v>145</x:v>
      </x:c>
      <x:c r="M502" t="s">
        <x:v>524</x:v>
      </x:c>
      <x:c r="O502">
        <x:v>500</x:v>
      </x:c>
      <x:c r="P502" t="s">
        <x:v>520</x:v>
      </x:c>
      <x:c r="Q502" t="s">
        <x:v>10</x:v>
      </x:c>
      <x:c r="R502" t="s">
        <x:v>522</x:v>
      </x:c>
      <x:c r="S502">
        <x:v>5000</x:v>
      </x:c>
      <x:c r="T502" t="s">
        <x:v>458</x:v>
      </x:c>
      <x:c r="U502">
        <x:v>58.2</x:v>
      </x:c>
      <x:c r="V502">
        <x:v>0.95</x:v>
      </x:c>
      <x:c r="W502">
        <x:v>4746</x:v>
      </x:c>
    </x:row>
    <x:row r="503" spans="1:23">
      <x:c r="A503" t="s">
        <x:v>492</x:v>
      </x:c>
      <x:c r="B503" t="s">
        <x:v>698</x:v>
      </x:c>
      <x:c r="C503" t="s">
        <x:v>513</x:v>
      </x:c>
      <x:c r="D503" t="s">
        <x:v>514</x:v>
      </x:c>
      <x:c r="E503" t="s">
        <x:v>527</x:v>
      </x:c>
      <x:c r="F503" t="s">
        <x:v>126</x:v>
      </x:c>
      <x:c r="G503" t="s">
        <x:v>730</x:v>
      </x:c>
      <x:c r="H503" t="s">
        <x:v>516</x:v>
      </x:c>
      <x:c r="I503" t="s">
        <x:v>140</x:v>
      </x:c>
      <x:c r="J503">
        <x:v>100004035</x:v>
      </x:c>
      <x:c r="K503" t="s">
        <x:v>140</x:v>
      </x:c>
      <x:c r="L503" t="s">
        <x:v>145</x:v>
      </x:c>
      <x:c r="M503" t="s">
        <x:v>537</x:v>
      </x:c>
      <x:c r="O503">
        <x:v>500</x:v>
      </x:c>
      <x:c r="P503" t="s">
        <x:v>520</x:v>
      </x:c>
      <x:c r="Q503" t="s">
        <x:v>10</x:v>
      </x:c>
      <x:c r="R503" t="s">
        <x:v>522</x:v>
      </x:c>
      <x:c r="S503">
        <x:v>1000</x:v>
      </x:c>
      <x:c r="T503" t="s">
        <x:v>458</x:v>
      </x:c>
      <x:c r="U503">
        <x:v>11.64</x:v>
      </x:c>
      <x:c r="V503">
        <x:v>0.95</x:v>
      </x:c>
      <x:c r="W503">
        <x:v>949.2</x:v>
      </x:c>
    </x:row>
    <x:row r="504" spans="1:23">
      <x:c r="A504" t="s">
        <x:v>492</x:v>
      </x:c>
      <x:c r="B504" t="s">
        <x:v>698</x:v>
      </x:c>
      <x:c r="C504" t="s">
        <x:v>513</x:v>
      </x:c>
      <x:c r="D504" t="s">
        <x:v>514</x:v>
      </x:c>
      <x:c r="E504" t="s">
        <x:v>527</x:v>
      </x:c>
      <x:c r="F504" t="s">
        <x:v>126</x:v>
      </x:c>
      <x:c r="G504" t="s">
        <x:v>730</x:v>
      </x:c>
      <x:c r="H504" t="s">
        <x:v>516</x:v>
      </x:c>
      <x:c r="I504" t="s">
        <x:v>140</x:v>
      </x:c>
      <x:c r="J504">
        <x:v>100003755</x:v>
      </x:c>
      <x:c r="K504" t="s">
        <x:v>140</x:v>
      </x:c>
      <x:c r="L504" t="s">
        <x:v>141</x:v>
      </x:c>
      <x:c r="M504" t="s">
        <x:v>608</x:v>
      </x:c>
      <x:c r="O504">
        <x:v>1500</x:v>
      </x:c>
      <x:c r="P504" t="s">
        <x:v>520</x:v>
      </x:c>
      <x:c r="Q504" t="s">
        <x:v>448</x:v>
      </x:c>
      <x:c r="R504" t="s">
        <x:v>522</x:v>
      </x:c>
      <x:c r="S504">
        <x:v>1500</x:v>
      </x:c>
      <x:c r="T504" t="s">
        <x:v>458</x:v>
      </x:c>
      <x:c r="U504">
        <x:v>5.13</x:v>
      </x:c>
      <x:c r="V504">
        <x:v>0.38</x:v>
      </x:c>
      <x:c r="W504">
        <x:v>576.75</x:v>
      </x:c>
    </x:row>
    <x:row r="505" spans="1:23">
      <x:c r="A505" t="s">
        <x:v>492</x:v>
      </x:c>
      <x:c r="B505" t="s">
        <x:v>698</x:v>
      </x:c>
      <x:c r="C505" t="s">
        <x:v>513</x:v>
      </x:c>
      <x:c r="D505" t="s">
        <x:v>514</x:v>
      </x:c>
      <x:c r="E505" t="s">
        <x:v>527</x:v>
      </x:c>
      <x:c r="F505" t="s">
        <x:v>126</x:v>
      </x:c>
      <x:c r="G505" t="s">
        <x:v>730</x:v>
      </x:c>
      <x:c r="H505" t="s">
        <x:v>516</x:v>
      </x:c>
      <x:c r="I505" t="s">
        <x:v>140</x:v>
      </x:c>
      <x:c r="J505">
        <x:v>100003955</x:v>
      </x:c>
      <x:c r="K505" t="s">
        <x:v>140</x:v>
      </x:c>
      <x:c r="L505" t="s">
        <x:v>144</x:v>
      </x:c>
      <x:c r="M505" t="s">
        <x:v>537</x:v>
      </x:c>
      <x:c r="O505">
        <x:v>1000</x:v>
      </x:c>
      <x:c r="P505" t="s">
        <x:v>520</x:v>
      </x:c>
      <x:c r="Q505" t="s">
        <x:v>9</x:v>
      </x:c>
      <x:c r="R505" t="s">
        <x:v>522</x:v>
      </x:c>
      <x:c r="S505">
        <x:v>2000</x:v>
      </x:c>
      <x:c r="T505" t="s">
        <x:v>458</x:v>
      </x:c>
      <x:c r="U505">
        <x:v>14.12</x:v>
      </x:c>
      <x:c r="V505">
        <x:v>0.69</x:v>
      </x:c>
      <x:c r="W505">
        <x:v>1373.4</x:v>
      </x:c>
    </x:row>
    <x:row r="506" spans="1:23">
      <x:c r="A506" t="s">
        <x:v>492</x:v>
      </x:c>
      <x:c r="B506" t="s">
        <x:v>698</x:v>
      </x:c>
      <x:c r="C506" t="s">
        <x:v>513</x:v>
      </x:c>
      <x:c r="D506" t="s">
        <x:v>514</x:v>
      </x:c>
      <x:c r="E506" t="s">
        <x:v>527</x:v>
      </x:c>
      <x:c r="F506" t="s">
        <x:v>126</x:v>
      </x:c>
      <x:c r="G506" t="s">
        <x:v>730</x:v>
      </x:c>
      <x:c r="H506" t="s">
        <x:v>516</x:v>
      </x:c>
      <x:c r="I506" t="s">
        <x:v>140</x:v>
      </x:c>
      <x:c r="J506">
        <x:v>100003758</x:v>
      </x:c>
      <x:c r="K506" t="s">
        <x:v>140</x:v>
      </x:c>
      <x:c r="L506" t="s">
        <x:v>141</x:v>
      </x:c>
      <x:c r="M506" t="s">
        <x:v>569</x:v>
      </x:c>
      <x:c r="O506">
        <x:v>1500</x:v>
      </x:c>
      <x:c r="P506" t="s">
        <x:v>520</x:v>
      </x:c>
      <x:c r="Q506" t="s">
        <x:v>448</x:v>
      </x:c>
      <x:c r="R506" t="s">
        <x:v>522</x:v>
      </x:c>
      <x:c r="S506">
        <x:v>1500</x:v>
      </x:c>
      <x:c r="T506" t="s">
        <x:v>458</x:v>
      </x:c>
      <x:c r="U506">
        <x:v>5.13</x:v>
      </x:c>
      <x:c r="V506">
        <x:v>0.38</x:v>
      </x:c>
      <x:c r="W506">
        <x:v>576.75</x:v>
      </x:c>
    </x:row>
    <x:row r="507" spans="1:23">
      <x:c r="A507" t="s">
        <x:v>492</x:v>
      </x:c>
      <x:c r="B507" t="s">
        <x:v>698</x:v>
      </x:c>
      <x:c r="C507" t="s">
        <x:v>513</x:v>
      </x:c>
      <x:c r="D507" t="s">
        <x:v>514</x:v>
      </x:c>
      <x:c r="E507" t="s">
        <x:v>527</x:v>
      </x:c>
      <x:c r="F507" t="s">
        <x:v>126</x:v>
      </x:c>
      <x:c r="G507" t="s">
        <x:v>730</x:v>
      </x:c>
      <x:c r="H507" t="s">
        <x:v>516</x:v>
      </x:c>
      <x:c r="I507" t="s">
        <x:v>140</x:v>
      </x:c>
      <x:c r="J507">
        <x:v>100003780</x:v>
      </x:c>
      <x:c r="K507" t="s">
        <x:v>140</x:v>
      </x:c>
      <x:c r="L507" t="s">
        <x:v>141</x:v>
      </x:c>
      <x:c r="M507" t="s">
        <x:v>526</x:v>
      </x:c>
      <x:c r="O507">
        <x:v>1500</x:v>
      </x:c>
      <x:c r="P507" t="s">
        <x:v>520</x:v>
      </x:c>
      <x:c r="Q507" t="s">
        <x:v>448</x:v>
      </x:c>
      <x:c r="R507" t="s">
        <x:v>522</x:v>
      </x:c>
      <x:c r="S507">
        <x:v>8550</x:v>
      </x:c>
      <x:c r="T507" t="s">
        <x:v>458</x:v>
      </x:c>
      <x:c r="U507">
        <x:v>29.22</x:v>
      </x:c>
      <x:c r="V507">
        <x:v>0.38</x:v>
      </x:c>
      <x:c r="W507">
        <x:v>3287.48</x:v>
      </x:c>
    </x:row>
    <x:row r="508" spans="1:23">
      <x:c r="A508" t="s">
        <x:v>492</x:v>
      </x:c>
      <x:c r="B508" t="s">
        <x:v>698</x:v>
      </x:c>
      <x:c r="C508" t="s">
        <x:v>513</x:v>
      </x:c>
      <x:c r="D508" t="s">
        <x:v>514</x:v>
      </x:c>
      <x:c r="E508" t="s">
        <x:v>527</x:v>
      </x:c>
      <x:c r="F508" t="s">
        <x:v>126</x:v>
      </x:c>
      <x:c r="G508" t="s">
        <x:v>730</x:v>
      </x:c>
      <x:c r="H508" t="s">
        <x:v>516</x:v>
      </x:c>
      <x:c r="I508" t="s">
        <x:v>140</x:v>
      </x:c>
      <x:c r="J508">
        <x:v>100003961</x:v>
      </x:c>
      <x:c r="K508" t="s">
        <x:v>140</x:v>
      </x:c>
      <x:c r="L508" t="s">
        <x:v>144</x:v>
      </x:c>
      <x:c r="M508" t="s">
        <x:v>569</x:v>
      </x:c>
      <x:c r="O508">
        <x:v>1000</x:v>
      </x:c>
      <x:c r="P508" t="s">
        <x:v>520</x:v>
      </x:c>
      <x:c r="Q508" t="s">
        <x:v>9</x:v>
      </x:c>
      <x:c r="R508" t="s">
        <x:v>522</x:v>
      </x:c>
      <x:c r="S508">
        <x:v>6000</x:v>
      </x:c>
      <x:c r="T508" t="s">
        <x:v>458</x:v>
      </x:c>
      <x:c r="U508">
        <x:v>42.36</x:v>
      </x:c>
      <x:c r="V508">
        <x:v>0.69</x:v>
      </x:c>
      <x:c r="W508">
        <x:v>4120.2</x:v>
      </x:c>
    </x:row>
    <x:row r="509" spans="1:23">
      <x:c r="A509" t="s">
        <x:v>492</x:v>
      </x:c>
      <x:c r="B509" t="s">
        <x:v>698</x:v>
      </x:c>
      <x:c r="C509" t="s">
        <x:v>513</x:v>
      </x:c>
      <x:c r="D509" t="s">
        <x:v>514</x:v>
      </x:c>
      <x:c r="E509" t="s">
        <x:v>527</x:v>
      </x:c>
      <x:c r="F509" t="s">
        <x:v>126</x:v>
      </x:c>
      <x:c r="G509" t="s">
        <x:v>730</x:v>
      </x:c>
      <x:c r="H509" t="s">
        <x:v>516</x:v>
      </x:c>
      <x:c r="I509" t="s">
        <x:v>140</x:v>
      </x:c>
      <x:c r="J509">
        <x:v>100003970</x:v>
      </x:c>
      <x:c r="K509" t="s">
        <x:v>140</x:v>
      </x:c>
      <x:c r="L509" t="s">
        <x:v>144</x:v>
      </x:c>
      <x:c r="M509" t="s">
        <x:v>524</x:v>
      </x:c>
      <x:c r="O509">
        <x:v>1000</x:v>
      </x:c>
      <x:c r="P509" t="s">
        <x:v>520</x:v>
      </x:c>
      <x:c r="Q509" t="s">
        <x:v>9</x:v>
      </x:c>
      <x:c r="R509" t="s">
        <x:v>522</x:v>
      </x:c>
      <x:c r="S509">
        <x:v>2800</x:v>
      </x:c>
      <x:c r="T509" t="s">
        <x:v>458</x:v>
      </x:c>
      <x:c r="U509">
        <x:v>19.77</x:v>
      </x:c>
      <x:c r="V509">
        <x:v>0.69</x:v>
      </x:c>
      <x:c r="W509">
        <x:v>1922.76</x:v>
      </x:c>
    </x:row>
    <x:row r="510" spans="1:23">
      <x:c r="A510" t="s">
        <x:v>492</x:v>
      </x:c>
      <x:c r="B510" t="s">
        <x:v>698</x:v>
      </x:c>
      <x:c r="C510" t="s">
        <x:v>513</x:v>
      </x:c>
      <x:c r="D510" t="s">
        <x:v>514</x:v>
      </x:c>
      <x:c r="E510" t="s">
        <x:v>527</x:v>
      </x:c>
      <x:c r="F510" t="s">
        <x:v>126</x:v>
      </x:c>
      <x:c r="G510" t="s">
        <x:v>730</x:v>
      </x:c>
      <x:c r="H510" t="s">
        <x:v>516</x:v>
      </x:c>
      <x:c r="I510" t="s">
        <x:v>140</x:v>
      </x:c>
      <x:c r="J510">
        <x:v>100003983</x:v>
      </x:c>
      <x:c r="K510" t="s">
        <x:v>140</x:v>
      </x:c>
      <x:c r="L510" t="s">
        <x:v>144</x:v>
      </x:c>
      <x:c r="M510" t="s">
        <x:v>525</x:v>
      </x:c>
      <x:c r="O510">
        <x:v>1000</x:v>
      </x:c>
      <x:c r="P510" t="s">
        <x:v>520</x:v>
      </x:c>
      <x:c r="Q510" t="s">
        <x:v>9</x:v>
      </x:c>
      <x:c r="R510" t="s">
        <x:v>522</x:v>
      </x:c>
      <x:c r="S510">
        <x:v>3000</x:v>
      </x:c>
      <x:c r="T510" t="s">
        <x:v>458</x:v>
      </x:c>
      <x:c r="U510">
        <x:v>21.18</x:v>
      </x:c>
      <x:c r="V510">
        <x:v>0.69</x:v>
      </x:c>
      <x:c r="W510">
        <x:v>2060.1</x:v>
      </x:c>
    </x:row>
    <x:row r="511" spans="1:23">
      <x:c r="A511" t="s">
        <x:v>492</x:v>
      </x:c>
      <x:c r="B511" t="s">
        <x:v>698</x:v>
      </x:c>
      <x:c r="C511" t="s">
        <x:v>513</x:v>
      </x:c>
      <x:c r="D511" t="s">
        <x:v>514</x:v>
      </x:c>
      <x:c r="E511" t="s">
        <x:v>527</x:v>
      </x:c>
      <x:c r="F511" t="s">
        <x:v>126</x:v>
      </x:c>
      <x:c r="G511" t="s">
        <x:v>730</x:v>
      </x:c>
      <x:c r="H511" t="s">
        <x:v>516</x:v>
      </x:c>
      <x:c r="I511" t="s">
        <x:v>140</x:v>
      </x:c>
      <x:c r="J511">
        <x:v>100004040</x:v>
      </x:c>
      <x:c r="K511" t="s">
        <x:v>140</x:v>
      </x:c>
      <x:c r="L511" t="s">
        <x:v>145</x:v>
      </x:c>
      <x:c r="M511" t="s">
        <x:v>569</x:v>
      </x:c>
      <x:c r="O511">
        <x:v>500</x:v>
      </x:c>
      <x:c r="P511" t="s">
        <x:v>520</x:v>
      </x:c>
      <x:c r="Q511" t="s">
        <x:v>10</x:v>
      </x:c>
      <x:c r="R511" t="s">
        <x:v>522</x:v>
      </x:c>
      <x:c r="S511">
        <x:v>900</x:v>
      </x:c>
      <x:c r="T511" t="s">
        <x:v>458</x:v>
      </x:c>
      <x:c r="U511">
        <x:v>10.48</x:v>
      </x:c>
      <x:c r="V511">
        <x:v>0.95</x:v>
      </x:c>
      <x:c r="W511">
        <x:v>854.28</x:v>
      </x:c>
    </x:row>
    <x:row r="512" spans="1:23">
      <x:c r="A512" t="s">
        <x:v>492</x:v>
      </x:c>
      <x:c r="B512" t="s">
        <x:v>698</x:v>
      </x:c>
      <x:c r="C512" t="s">
        <x:v>513</x:v>
      </x:c>
      <x:c r="D512" t="s">
        <x:v>514</x:v>
      </x:c>
      <x:c r="E512" t="s">
        <x:v>527</x:v>
      </x:c>
      <x:c r="F512" t="s">
        <x:v>126</x:v>
      </x:c>
      <x:c r="G512" t="s">
        <x:v>730</x:v>
      </x:c>
      <x:c r="H512" t="s">
        <x:v>516</x:v>
      </x:c>
      <x:c r="I512" t="s">
        <x:v>140</x:v>
      </x:c>
      <x:c r="J512">
        <x:v>100003889</x:v>
      </x:c>
      <x:c r="K512" t="s">
        <x:v>140</x:v>
      </x:c>
      <x:c r="L512" t="s">
        <x:v>143</x:v>
      </x:c>
      <x:c r="M512" t="s">
        <x:v>525</x:v>
      </x:c>
      <x:c r="O512">
        <x:v>1000</x:v>
      </x:c>
      <x:c r="P512" t="s">
        <x:v>520</x:v>
      </x:c>
      <x:c r="Q512" t="s">
        <x:v>8</x:v>
      </x:c>
      <x:c r="R512" t="s">
        <x:v>522</x:v>
      </x:c>
      <x:c r="S512">
        <x:v>10000</x:v>
      </x:c>
      <x:c r="T512" t="s">
        <x:v>458</x:v>
      </x:c>
      <x:c r="U512">
        <x:v>48.17</x:v>
      </x:c>
      <x:c r="V512">
        <x:v>0.5</x:v>
      </x:c>
      <x:c r="W512">
        <x:v>4992</x:v>
      </x:c>
    </x:row>
    <x:row r="513" spans="1:23">
      <x:c r="A513" t="s">
        <x:v>492</x:v>
      </x:c>
      <x:c r="B513" t="s">
        <x:v>698</x:v>
      </x:c>
      <x:c r="C513" t="s">
        <x:v>513</x:v>
      </x:c>
      <x:c r="D513" t="s">
        <x:v>514</x:v>
      </x:c>
      <x:c r="E513" t="s">
        <x:v>527</x:v>
      </x:c>
      <x:c r="F513" t="s">
        <x:v>126</x:v>
      </x:c>
      <x:c r="G513" t="s">
        <x:v>730</x:v>
      </x:c>
      <x:c r="H513" t="s">
        <x:v>516</x:v>
      </x:c>
      <x:c r="I513" t="s">
        <x:v>140</x:v>
      </x:c>
      <x:c r="J513">
        <x:v>100003752</x:v>
      </x:c>
      <x:c r="K513" t="s">
        <x:v>140</x:v>
      </x:c>
      <x:c r="L513" t="s">
        <x:v>141</x:v>
      </x:c>
      <x:c r="M513" t="s">
        <x:v>537</x:v>
      </x:c>
      <x:c r="O513">
        <x:v>1500</x:v>
      </x:c>
      <x:c r="P513" t="s">
        <x:v>520</x:v>
      </x:c>
      <x:c r="Q513" t="s">
        <x:v>448</x:v>
      </x:c>
      <x:c r="R513" t="s">
        <x:v>522</x:v>
      </x:c>
      <x:c r="S513">
        <x:v>4500</x:v>
      </x:c>
      <x:c r="T513" t="s">
        <x:v>458</x:v>
      </x:c>
      <x:c r="U513">
        <x:v>15.38</x:v>
      </x:c>
      <x:c r="V513">
        <x:v>0.38</x:v>
      </x:c>
      <x:c r="W513">
        <x:v>1730.25</x:v>
      </x:c>
    </x:row>
    <x:row r="514" spans="1:23">
      <x:c r="A514" t="s">
        <x:v>492</x:v>
      </x:c>
      <x:c r="B514" t="s">
        <x:v>698</x:v>
      </x:c>
      <x:c r="C514" t="s">
        <x:v>513</x:v>
      </x:c>
      <x:c r="D514" t="s">
        <x:v>514</x:v>
      </x:c>
      <x:c r="E514" t="s">
        <x:v>527</x:v>
      </x:c>
      <x:c r="F514" t="s">
        <x:v>126</x:v>
      </x:c>
      <x:c r="G514" t="s">
        <x:v>730</x:v>
      </x:c>
      <x:c r="H514" t="s">
        <x:v>516</x:v>
      </x:c>
      <x:c r="I514" t="s">
        <x:v>140</x:v>
      </x:c>
      <x:c r="J514">
        <x:v>100003789</x:v>
      </x:c>
      <x:c r="K514" t="s">
        <x:v>140</x:v>
      </x:c>
      <x:c r="L514" t="s">
        <x:v>143</x:v>
      </x:c>
      <x:c r="M514" t="s">
        <x:v>577</x:v>
      </x:c>
      <x:c r="O514">
        <x:v>1000</x:v>
      </x:c>
      <x:c r="P514" t="s">
        <x:v>520</x:v>
      </x:c>
      <x:c r="Q514" t="s">
        <x:v>8</x:v>
      </x:c>
      <x:c r="R514" t="s">
        <x:v>522</x:v>
      </x:c>
      <x:c r="S514">
        <x:v>1000</x:v>
      </x:c>
      <x:c r="T514" t="s">
        <x:v>458</x:v>
      </x:c>
      <x:c r="U514">
        <x:v>4.82</x:v>
      </x:c>
      <x:c r="V514">
        <x:v>0.5</x:v>
      </x:c>
      <x:c r="W514">
        <x:v>499.2</x:v>
      </x:c>
    </x:row>
    <x:row r="515" spans="1:23">
      <x:c r="A515" t="s">
        <x:v>492</x:v>
      </x:c>
      <x:c r="B515" t="s">
        <x:v>698</x:v>
      </x:c>
      <x:c r="C515" t="s">
        <x:v>513</x:v>
      </x:c>
      <x:c r="D515" t="s">
        <x:v>514</x:v>
      </x:c>
      <x:c r="E515" t="s">
        <x:v>527</x:v>
      </x:c>
      <x:c r="F515" t="s">
        <x:v>126</x:v>
      </x:c>
      <x:c r="G515" t="s">
        <x:v>730</x:v>
      </x:c>
      <x:c r="H515" t="s">
        <x:v>516</x:v>
      </x:c>
      <x:c r="I515" t="s">
        <x:v>140</x:v>
      </x:c>
      <x:c r="J515">
        <x:v>100003808</x:v>
      </x:c>
      <x:c r="K515" t="s">
        <x:v>140</x:v>
      </x:c>
      <x:c r="L515" t="s">
        <x:v>143</x:v>
      </x:c>
      <x:c r="M515" t="s">
        <x:v>575</x:v>
      </x:c>
      <x:c r="O515">
        <x:v>1000</x:v>
      </x:c>
      <x:c r="P515" t="s">
        <x:v>520</x:v>
      </x:c>
      <x:c r="Q515" t="s">
        <x:v>8</x:v>
      </x:c>
      <x:c r="R515" t="s">
        <x:v>522</x:v>
      </x:c>
      <x:c r="S515">
        <x:v>13000</x:v>
      </x:c>
      <x:c r="T515" t="s">
        <x:v>458</x:v>
      </x:c>
      <x:c r="U515">
        <x:v>62.62</x:v>
      </x:c>
      <x:c r="V515">
        <x:v>0.5</x:v>
      </x:c>
      <x:c r="W515">
        <x:v>6489.6</x:v>
      </x:c>
    </x:row>
    <x:row r="516" spans="1:23">
      <x:c r="A516" t="s">
        <x:v>492</x:v>
      </x:c>
      <x:c r="B516" t="s">
        <x:v>698</x:v>
      </x:c>
      <x:c r="C516" t="s">
        <x:v>513</x:v>
      </x:c>
      <x:c r="D516" t="s">
        <x:v>514</x:v>
      </x:c>
      <x:c r="E516" t="s">
        <x:v>527</x:v>
      </x:c>
      <x:c r="F516" t="s">
        <x:v>126</x:v>
      </x:c>
      <x:c r="G516" t="s">
        <x:v>730</x:v>
      </x:c>
      <x:c r="H516" t="s">
        <x:v>516</x:v>
      </x:c>
      <x:c r="I516" t="s">
        <x:v>140</x:v>
      </x:c>
      <x:c r="J516">
        <x:v>100004026</x:v>
      </x:c>
      <x:c r="K516" t="s">
        <x:v>140</x:v>
      </x:c>
      <x:c r="L516" t="s">
        <x:v>145</x:v>
      </x:c>
      <x:c r="M516" t="s">
        <x:v>560</x:v>
      </x:c>
      <x:c r="O516">
        <x:v>500</x:v>
      </x:c>
      <x:c r="P516" t="s">
        <x:v>520</x:v>
      </x:c>
      <x:c r="Q516" t="s">
        <x:v>10</x:v>
      </x:c>
      <x:c r="R516" t="s">
        <x:v>522</x:v>
      </x:c>
      <x:c r="S516">
        <x:v>1500</x:v>
      </x:c>
      <x:c r="T516" t="s">
        <x:v>458</x:v>
      </x:c>
      <x:c r="U516">
        <x:v>17.46</x:v>
      </x:c>
      <x:c r="V516">
        <x:v>0.95</x:v>
      </x:c>
      <x:c r="W516">
        <x:v>1423.8</x:v>
      </x:c>
    </x:row>
    <x:row r="517" spans="1:23">
      <x:c r="A517" t="s">
        <x:v>492</x:v>
      </x:c>
      <x:c r="B517" t="s">
        <x:v>698</x:v>
      </x:c>
      <x:c r="C517" t="s">
        <x:v>513</x:v>
      </x:c>
      <x:c r="D517" t="s">
        <x:v>514</x:v>
      </x:c>
      <x:c r="E517" t="s">
        <x:v>527</x:v>
      </x:c>
      <x:c r="F517" t="s">
        <x:v>126</x:v>
      </x:c>
      <x:c r="G517" t="s">
        <x:v>730</x:v>
      </x:c>
      <x:c r="H517" t="s">
        <x:v>516</x:v>
      </x:c>
      <x:c r="I517" t="s">
        <x:v>140</x:v>
      </x:c>
      <x:c r="J517">
        <x:v>100003895</x:v>
      </x:c>
      <x:c r="K517" t="s">
        <x:v>140</x:v>
      </x:c>
      <x:c r="L517" t="s">
        <x:v>143</x:v>
      </x:c>
      <x:c r="M517" t="s">
        <x:v>591</x:v>
      </x:c>
      <x:c r="O517">
        <x:v>1000</x:v>
      </x:c>
      <x:c r="P517" t="s">
        <x:v>520</x:v>
      </x:c>
      <x:c r="Q517" t="s">
        <x:v>8</x:v>
      </x:c>
      <x:c r="R517" t="s">
        <x:v>522</x:v>
      </x:c>
      <x:c r="S517">
        <x:v>1000</x:v>
      </x:c>
      <x:c r="T517" t="s">
        <x:v>458</x:v>
      </x:c>
      <x:c r="U517">
        <x:v>4.82</x:v>
      </x:c>
      <x:c r="V517">
        <x:v>0.5</x:v>
      </x:c>
      <x:c r="W517">
        <x:v>499.2</x:v>
      </x:c>
    </x:row>
    <x:row r="518" spans="1:23">
      <x:c r="A518" t="s">
        <x:v>492</x:v>
      </x:c>
      <x:c r="B518" t="s">
        <x:v>698</x:v>
      </x:c>
      <x:c r="C518" t="s">
        <x:v>513</x:v>
      </x:c>
      <x:c r="D518" t="s">
        <x:v>514</x:v>
      </x:c>
      <x:c r="E518" t="s">
        <x:v>527</x:v>
      </x:c>
      <x:c r="F518" t="s">
        <x:v>126</x:v>
      </x:c>
      <x:c r="G518" t="s">
        <x:v>730</x:v>
      </x:c>
      <x:c r="H518" t="s">
        <x:v>516</x:v>
      </x:c>
      <x:c r="I518" t="s">
        <x:v>140</x:v>
      </x:c>
      <x:c r="J518">
        <x:v>100003983</x:v>
      </x:c>
      <x:c r="K518" t="s">
        <x:v>140</x:v>
      </x:c>
      <x:c r="L518" t="s">
        <x:v>144</x:v>
      </x:c>
      <x:c r="M518" t="s">
        <x:v>525</x:v>
      </x:c>
      <x:c r="O518">
        <x:v>1000</x:v>
      </x:c>
      <x:c r="P518" t="s">
        <x:v>520</x:v>
      </x:c>
      <x:c r="Q518" t="s">
        <x:v>9</x:v>
      </x:c>
      <x:c r="R518" t="s">
        <x:v>522</x:v>
      </x:c>
      <x:c r="S518">
        <x:v>1000</x:v>
      </x:c>
      <x:c r="T518" t="s">
        <x:v>458</x:v>
      </x:c>
      <x:c r="U518">
        <x:v>7.06</x:v>
      </x:c>
      <x:c r="V518">
        <x:v>0.69</x:v>
      </x:c>
      <x:c r="W518">
        <x:v>686.7</x:v>
      </x:c>
    </x:row>
    <x:row r="519" spans="1:23">
      <x:c r="A519" t="s">
        <x:v>492</x:v>
      </x:c>
      <x:c r="B519" t="s">
        <x:v>698</x:v>
      </x:c>
      <x:c r="C519" t="s">
        <x:v>513</x:v>
      </x:c>
      <x:c r="D519" t="s">
        <x:v>514</x:v>
      </x:c>
      <x:c r="E519" t="s">
        <x:v>527</x:v>
      </x:c>
      <x:c r="F519" t="s">
        <x:v>126</x:v>
      </x:c>
      <x:c r="G519" t="s">
        <x:v>730</x:v>
      </x:c>
      <x:c r="H519" t="s">
        <x:v>516</x:v>
      </x:c>
      <x:c r="I519" t="s">
        <x:v>140</x:v>
      </x:c>
      <x:c r="J519">
        <x:v>100003991</x:v>
      </x:c>
      <x:c r="K519" t="s">
        <x:v>140</x:v>
      </x:c>
      <x:c r="L519" t="s">
        <x:v>144</x:v>
      </x:c>
      <x:c r="M519" t="s">
        <x:v>654</x:v>
      </x:c>
      <x:c r="O519">
        <x:v>1000</x:v>
      </x:c>
      <x:c r="P519" t="s">
        <x:v>520</x:v>
      </x:c>
      <x:c r="Q519" t="s">
        <x:v>9</x:v>
      </x:c>
      <x:c r="R519" t="s">
        <x:v>522</x:v>
      </x:c>
      <x:c r="S519">
        <x:v>2000</x:v>
      </x:c>
      <x:c r="T519" t="s">
        <x:v>458</x:v>
      </x:c>
      <x:c r="U519">
        <x:v>14.12</x:v>
      </x:c>
      <x:c r="V519">
        <x:v>0.69</x:v>
      </x:c>
      <x:c r="W519">
        <x:v>1373.4</x:v>
      </x:c>
    </x:row>
    <x:row r="520" spans="1:23">
      <x:c r="A520" t="s">
        <x:v>492</x:v>
      </x:c>
      <x:c r="B520" t="s">
        <x:v>698</x:v>
      </x:c>
      <x:c r="C520" t="s">
        <x:v>513</x:v>
      </x:c>
      <x:c r="D520" t="s">
        <x:v>514</x:v>
      </x:c>
      <x:c r="E520" t="s">
        <x:v>527</x:v>
      </x:c>
      <x:c r="F520" t="s">
        <x:v>126</x:v>
      </x:c>
      <x:c r="G520" t="s">
        <x:v>730</x:v>
      </x:c>
      <x:c r="H520" t="s">
        <x:v>516</x:v>
      </x:c>
      <x:c r="I520" t="s">
        <x:v>140</x:v>
      </x:c>
      <x:c r="J520">
        <x:v>100003808</x:v>
      </x:c>
      <x:c r="K520" t="s">
        <x:v>140</x:v>
      </x:c>
      <x:c r="L520" t="s">
        <x:v>143</x:v>
      </x:c>
      <x:c r="M520" t="s">
        <x:v>575</x:v>
      </x:c>
      <x:c r="O520">
        <x:v>1000</x:v>
      </x:c>
      <x:c r="P520" t="s">
        <x:v>520</x:v>
      </x:c>
      <x:c r="Q520" t="s">
        <x:v>8</x:v>
      </x:c>
      <x:c r="R520" t="s">
        <x:v>522</x:v>
      </x:c>
      <x:c r="S520">
        <x:v>5000</x:v>
      </x:c>
      <x:c r="T520" t="s">
        <x:v>458</x:v>
      </x:c>
      <x:c r="U520">
        <x:v>24.09</x:v>
      </x:c>
      <x:c r="V520">
        <x:v>0.5</x:v>
      </x:c>
      <x:c r="W520">
        <x:v>2496</x:v>
      </x:c>
    </x:row>
    <x:row r="521" spans="1:23">
      <x:c r="A521" t="s">
        <x:v>492</x:v>
      </x:c>
      <x:c r="B521" t="s">
        <x:v>698</x:v>
      </x:c>
      <x:c r="C521" t="s">
        <x:v>513</x:v>
      </x:c>
      <x:c r="D521" t="s">
        <x:v>514</x:v>
      </x:c>
      <x:c r="E521" t="s">
        <x:v>527</x:v>
      </x:c>
      <x:c r="F521" t="s">
        <x:v>126</x:v>
      </x:c>
      <x:c r="G521" t="s">
        <x:v>730</x:v>
      </x:c>
      <x:c r="H521" t="s">
        <x:v>516</x:v>
      </x:c>
      <x:c r="I521" t="s">
        <x:v>140</x:v>
      </x:c>
      <x:c r="J521">
        <x:v>100003758</x:v>
      </x:c>
      <x:c r="K521" t="s">
        <x:v>140</x:v>
      </x:c>
      <x:c r="L521" t="s">
        <x:v>141</x:v>
      </x:c>
      <x:c r="M521" t="s">
        <x:v>569</x:v>
      </x:c>
      <x:c r="O521">
        <x:v>1500</x:v>
      </x:c>
      <x:c r="P521" t="s">
        <x:v>520</x:v>
      </x:c>
      <x:c r="Q521" t="s">
        <x:v>448</x:v>
      </x:c>
      <x:c r="R521" t="s">
        <x:v>522</x:v>
      </x:c>
      <x:c r="S521">
        <x:v>3000</x:v>
      </x:c>
      <x:c r="T521" t="s">
        <x:v>458</x:v>
      </x:c>
      <x:c r="U521">
        <x:v>10.25</x:v>
      </x:c>
      <x:c r="V521">
        <x:v>0.38</x:v>
      </x:c>
      <x:c r="W521">
        <x:v>1153.5</x:v>
      </x:c>
    </x:row>
    <x:row r="522" spans="1:23">
      <x:c r="A522" t="s">
        <x:v>492</x:v>
      </x:c>
      <x:c r="B522" t="s">
        <x:v>698</x:v>
      </x:c>
      <x:c r="C522" t="s">
        <x:v>513</x:v>
      </x:c>
      <x:c r="D522" t="s">
        <x:v>514</x:v>
      </x:c>
      <x:c r="E522" t="s">
        <x:v>527</x:v>
      </x:c>
      <x:c r="F522" t="s">
        <x:v>126</x:v>
      </x:c>
      <x:c r="G522" t="s">
        <x:v>730</x:v>
      </x:c>
      <x:c r="H522" t="s">
        <x:v>516</x:v>
      </x:c>
      <x:c r="I522" t="s">
        <x:v>140</x:v>
      </x:c>
      <x:c r="J522">
        <x:v>100003786</x:v>
      </x:c>
      <x:c r="K522" t="s">
        <x:v>140</x:v>
      </x:c>
      <x:c r="L522" t="s">
        <x:v>143</x:v>
      </x:c>
      <x:c r="M522" t="s">
        <x:v>533</x:v>
      </x:c>
      <x:c r="O522">
        <x:v>1000</x:v>
      </x:c>
      <x:c r="P522" t="s">
        <x:v>520</x:v>
      </x:c>
      <x:c r="Q522" t="s">
        <x:v>8</x:v>
      </x:c>
      <x:c r="R522" t="s">
        <x:v>522</x:v>
      </x:c>
      <x:c r="S522">
        <x:v>3000</x:v>
      </x:c>
      <x:c r="T522" t="s">
        <x:v>458</x:v>
      </x:c>
      <x:c r="U522">
        <x:v>14.45</x:v>
      </x:c>
      <x:c r="V522">
        <x:v>0.5</x:v>
      </x:c>
      <x:c r="W522">
        <x:v>1497.6</x:v>
      </x:c>
    </x:row>
    <x:row r="523" spans="1:23">
      <x:c r="A523" t="s">
        <x:v>492</x:v>
      </x:c>
      <x:c r="B523" t="s">
        <x:v>698</x:v>
      </x:c>
      <x:c r="C523" t="s">
        <x:v>513</x:v>
      </x:c>
      <x:c r="D523" t="s">
        <x:v>514</x:v>
      </x:c>
      <x:c r="E523" t="s">
        <x:v>527</x:v>
      </x:c>
      <x:c r="F523" t="s">
        <x:v>126</x:v>
      </x:c>
      <x:c r="G523" t="s">
        <x:v>730</x:v>
      </x:c>
      <x:c r="H523" t="s">
        <x:v>516</x:v>
      </x:c>
      <x:c r="I523" t="s">
        <x:v>140</x:v>
      </x:c>
      <x:c r="J523">
        <x:v>100003933</x:v>
      </x:c>
      <x:c r="K523" t="s">
        <x:v>140</x:v>
      </x:c>
      <x:c r="L523" t="s">
        <x:v>144</x:v>
      </x:c>
      <x:c r="M523" t="s">
        <x:v>550</x:v>
      </x:c>
      <x:c r="O523">
        <x:v>1000</x:v>
      </x:c>
      <x:c r="P523" t="s">
        <x:v>520</x:v>
      </x:c>
      <x:c r="Q523" t="s">
        <x:v>9</x:v>
      </x:c>
      <x:c r="R523" t="s">
        <x:v>522</x:v>
      </x:c>
      <x:c r="S523">
        <x:v>7000</x:v>
      </x:c>
      <x:c r="T523" t="s">
        <x:v>458</x:v>
      </x:c>
      <x:c r="U523">
        <x:v>49.42</x:v>
      </x:c>
      <x:c r="V523">
        <x:v>0.69</x:v>
      </x:c>
      <x:c r="W523">
        <x:v>4806.8999999999996</x:v>
      </x:c>
    </x:row>
    <x:row r="524" spans="1:23">
      <x:c r="A524" t="s">
        <x:v>492</x:v>
      </x:c>
      <x:c r="B524" t="s">
        <x:v>698</x:v>
      </x:c>
      <x:c r="C524" t="s">
        <x:v>513</x:v>
      </x:c>
      <x:c r="D524" t="s">
        <x:v>514</x:v>
      </x:c>
      <x:c r="E524" t="s">
        <x:v>527</x:v>
      </x:c>
      <x:c r="F524" t="s">
        <x:v>126</x:v>
      </x:c>
      <x:c r="G524" t="s">
        <x:v>730</x:v>
      </x:c>
      <x:c r="H524" t="s">
        <x:v>516</x:v>
      </x:c>
      <x:c r="I524" t="s">
        <x:v>140</x:v>
      </x:c>
      <x:c r="J524">
        <x:v>100003926</x:v>
      </x:c>
      <x:c r="K524" t="s">
        <x:v>140</x:v>
      </x:c>
      <x:c r="L524" t="s">
        <x:v>144</x:v>
      </x:c>
      <x:c r="M524" t="s">
        <x:v>575</x:v>
      </x:c>
      <x:c r="O524">
        <x:v>1000</x:v>
      </x:c>
      <x:c r="P524" t="s">
        <x:v>520</x:v>
      </x:c>
      <x:c r="Q524" t="s">
        <x:v>9</x:v>
      </x:c>
      <x:c r="R524" t="s">
        <x:v>522</x:v>
      </x:c>
      <x:c r="S524">
        <x:v>4000</x:v>
      </x:c>
      <x:c r="T524" t="s">
        <x:v>458</x:v>
      </x:c>
      <x:c r="U524">
        <x:v>28.24</x:v>
      </x:c>
      <x:c r="V524">
        <x:v>0.69</x:v>
      </x:c>
      <x:c r="W524">
        <x:v>2746.8</x:v>
      </x:c>
    </x:row>
    <x:row r="525" spans="1:23">
      <x:c r="A525" t="s">
        <x:v>492</x:v>
      </x:c>
      <x:c r="B525" t="s">
        <x:v>698</x:v>
      </x:c>
      <x:c r="C525" t="s">
        <x:v>513</x:v>
      </x:c>
      <x:c r="D525" t="s">
        <x:v>514</x:v>
      </x:c>
      <x:c r="E525" t="s">
        <x:v>527</x:v>
      </x:c>
      <x:c r="F525" t="s">
        <x:v>126</x:v>
      </x:c>
      <x:c r="G525" t="s">
        <x:v>730</x:v>
      </x:c>
      <x:c r="H525" t="s">
        <x:v>516</x:v>
      </x:c>
      <x:c r="I525" t="s">
        <x:v>140</x:v>
      </x:c>
      <x:c r="J525">
        <x:v>100003970</x:v>
      </x:c>
      <x:c r="K525" t="s">
        <x:v>140</x:v>
      </x:c>
      <x:c r="L525" t="s">
        <x:v>144</x:v>
      </x:c>
      <x:c r="M525" t="s">
        <x:v>524</x:v>
      </x:c>
      <x:c r="O525">
        <x:v>1000</x:v>
      </x:c>
      <x:c r="P525" t="s">
        <x:v>520</x:v>
      </x:c>
      <x:c r="Q525" t="s">
        <x:v>9</x:v>
      </x:c>
      <x:c r="R525" t="s">
        <x:v>522</x:v>
      </x:c>
      <x:c r="S525">
        <x:v>1850</x:v>
      </x:c>
      <x:c r="T525" t="s">
        <x:v>458</x:v>
      </x:c>
      <x:c r="U525">
        <x:v>13.06</x:v>
      </x:c>
      <x:c r="V525">
        <x:v>0.69</x:v>
      </x:c>
      <x:c r="W525">
        <x:v>1270.4000000000001</x:v>
      </x:c>
    </x:row>
    <x:row r="526" spans="1:23">
      <x:c r="A526" t="s">
        <x:v>492</x:v>
      </x:c>
      <x:c r="B526" t="s">
        <x:v>698</x:v>
      </x:c>
      <x:c r="C526" t="s">
        <x:v>513</x:v>
      </x:c>
      <x:c r="D526" t="s">
        <x:v>514</x:v>
      </x:c>
      <x:c r="E526" t="s">
        <x:v>527</x:v>
      </x:c>
      <x:c r="F526" t="s">
        <x:v>126</x:v>
      </x:c>
      <x:c r="G526" t="s">
        <x:v>730</x:v>
      </x:c>
      <x:c r="H526" t="s">
        <x:v>516</x:v>
      </x:c>
      <x:c r="I526" t="s">
        <x:v>140</x:v>
      </x:c>
      <x:c r="J526">
        <x:v>100003961</x:v>
      </x:c>
      <x:c r="K526" t="s">
        <x:v>140</x:v>
      </x:c>
      <x:c r="L526" t="s">
        <x:v>144</x:v>
      </x:c>
      <x:c r="M526" t="s">
        <x:v>569</x:v>
      </x:c>
      <x:c r="O526">
        <x:v>1000</x:v>
      </x:c>
      <x:c r="P526" t="s">
        <x:v>520</x:v>
      </x:c>
      <x:c r="Q526" t="s">
        <x:v>9</x:v>
      </x:c>
      <x:c r="R526" t="s">
        <x:v>522</x:v>
      </x:c>
      <x:c r="S526">
        <x:v>1000</x:v>
      </x:c>
      <x:c r="T526" t="s">
        <x:v>458</x:v>
      </x:c>
      <x:c r="U526">
        <x:v>7.06</x:v>
      </x:c>
      <x:c r="V526">
        <x:v>0.69</x:v>
      </x:c>
      <x:c r="W526">
        <x:v>686.7</x:v>
      </x:c>
    </x:row>
    <x:row r="527" spans="1:23">
      <x:c r="A527" t="s">
        <x:v>492</x:v>
      </x:c>
      <x:c r="B527" t="s">
        <x:v>698</x:v>
      </x:c>
      <x:c r="C527" t="s">
        <x:v>513</x:v>
      </x:c>
      <x:c r="D527" t="s">
        <x:v>514</x:v>
      </x:c>
      <x:c r="E527" t="s">
        <x:v>527</x:v>
      </x:c>
      <x:c r="F527" t="s">
        <x:v>126</x:v>
      </x:c>
      <x:c r="G527" t="s">
        <x:v>730</x:v>
      </x:c>
      <x:c r="H527" t="s">
        <x:v>516</x:v>
      </x:c>
      <x:c r="I527" t="s">
        <x:v>140</x:v>
      </x:c>
      <x:c r="J527">
        <x:v>100003907</x:v>
      </x:c>
      <x:c r="K527" t="s">
        <x:v>140</x:v>
      </x:c>
      <x:c r="L527" t="s">
        <x:v>144</x:v>
      </x:c>
      <x:c r="M527" t="s">
        <x:v>533</x:v>
      </x:c>
      <x:c r="O527">
        <x:v>1000</x:v>
      </x:c>
      <x:c r="P527" t="s">
        <x:v>520</x:v>
      </x:c>
      <x:c r="Q527" t="s">
        <x:v>9</x:v>
      </x:c>
      <x:c r="R527" t="s">
        <x:v>522</x:v>
      </x:c>
      <x:c r="S527">
        <x:v>1000</x:v>
      </x:c>
      <x:c r="T527" t="s">
        <x:v>458</x:v>
      </x:c>
      <x:c r="U527">
        <x:v>7.06</x:v>
      </x:c>
      <x:c r="V527">
        <x:v>0.69</x:v>
      </x:c>
      <x:c r="W527">
        <x:v>686.7</x:v>
      </x:c>
    </x:row>
    <x:row r="528" spans="1:23">
      <x:c r="A528" t="s">
        <x:v>492</x:v>
      </x:c>
      <x:c r="B528" t="s">
        <x:v>698</x:v>
      </x:c>
      <x:c r="C528" t="s">
        <x:v>513</x:v>
      </x:c>
      <x:c r="D528" t="s">
        <x:v>514</x:v>
      </x:c>
      <x:c r="E528" t="s">
        <x:v>527</x:v>
      </x:c>
      <x:c r="F528" t="s">
        <x:v>126</x:v>
      </x:c>
      <x:c r="G528" t="s">
        <x:v>730</x:v>
      </x:c>
      <x:c r="H528" t="s">
        <x:v>516</x:v>
      </x:c>
      <x:c r="I528" t="s">
        <x:v>140</x:v>
      </x:c>
      <x:c r="J528">
        <x:v>100003764</x:v>
      </x:c>
      <x:c r="K528" t="s">
        <x:v>140</x:v>
      </x:c>
      <x:c r="L528" t="s">
        <x:v>141</x:v>
      </x:c>
      <x:c r="M528" t="s">
        <x:v>524</x:v>
      </x:c>
      <x:c r="O528">
        <x:v>1500</x:v>
      </x:c>
      <x:c r="P528" t="s">
        <x:v>520</x:v>
      </x:c>
      <x:c r="Q528" t="s">
        <x:v>448</x:v>
      </x:c>
      <x:c r="R528" t="s">
        <x:v>522</x:v>
      </x:c>
      <x:c r="S528">
        <x:v>9000</x:v>
      </x:c>
      <x:c r="T528" t="s">
        <x:v>458</x:v>
      </x:c>
      <x:c r="U528">
        <x:v>30.76</x:v>
      </x:c>
      <x:c r="V528">
        <x:v>0.38</x:v>
      </x:c>
      <x:c r="W528">
        <x:v>3460.5</x:v>
      </x:c>
    </x:row>
    <x:row r="529" spans="1:23">
      <x:c r="A529" t="s">
        <x:v>492</x:v>
      </x:c>
      <x:c r="B529" t="s">
        <x:v>698</x:v>
      </x:c>
      <x:c r="C529" t="s">
        <x:v>513</x:v>
      </x:c>
      <x:c r="D529" t="s">
        <x:v>514</x:v>
      </x:c>
      <x:c r="E529" t="s">
        <x:v>527</x:v>
      </x:c>
      <x:c r="F529" t="s">
        <x:v>126</x:v>
      </x:c>
      <x:c r="G529" t="s">
        <x:v>730</x:v>
      </x:c>
      <x:c r="H529" t="s">
        <x:v>516</x:v>
      </x:c>
      <x:c r="I529" t="s">
        <x:v>140</x:v>
      </x:c>
      <x:c r="J529">
        <x:v>100003764</x:v>
      </x:c>
      <x:c r="K529" t="s">
        <x:v>140</x:v>
      </x:c>
      <x:c r="L529" t="s">
        <x:v>141</x:v>
      </x:c>
      <x:c r="M529" t="s">
        <x:v>524</x:v>
      </x:c>
      <x:c r="O529">
        <x:v>1500</x:v>
      </x:c>
      <x:c r="P529" t="s">
        <x:v>520</x:v>
      </x:c>
      <x:c r="Q529" t="s">
        <x:v>448</x:v>
      </x:c>
      <x:c r="R529" t="s">
        <x:v>522</x:v>
      </x:c>
      <x:c r="S529">
        <x:v>3000</x:v>
      </x:c>
      <x:c r="T529" t="s">
        <x:v>458</x:v>
      </x:c>
      <x:c r="U529">
        <x:v>10.25</x:v>
      </x:c>
      <x:c r="V529">
        <x:v>0.38</x:v>
      </x:c>
      <x:c r="W529">
        <x:v>1153.5</x:v>
      </x:c>
    </x:row>
    <x:row r="530" spans="1:23">
      <x:c r="A530" t="s">
        <x:v>492</x:v>
      </x:c>
      <x:c r="B530" t="s">
        <x:v>698</x:v>
      </x:c>
      <x:c r="C530" t="s">
        <x:v>513</x:v>
      </x:c>
      <x:c r="D530" t="s">
        <x:v>514</x:v>
      </x:c>
      <x:c r="E530" t="s">
        <x:v>527</x:v>
      </x:c>
      <x:c r="F530" t="s">
        <x:v>126</x:v>
      </x:c>
      <x:c r="G530" t="s">
        <x:v>730</x:v>
      </x:c>
      <x:c r="H530" t="s">
        <x:v>516</x:v>
      </x:c>
      <x:c r="I530" t="s">
        <x:v>140</x:v>
      </x:c>
      <x:c r="J530">
        <x:v>100003889</x:v>
      </x:c>
      <x:c r="K530" t="s">
        <x:v>140</x:v>
      </x:c>
      <x:c r="L530" t="s">
        <x:v>143</x:v>
      </x:c>
      <x:c r="M530" t="s">
        <x:v>525</x:v>
      </x:c>
      <x:c r="O530">
        <x:v>1000</x:v>
      </x:c>
      <x:c r="P530" t="s">
        <x:v>520</x:v>
      </x:c>
      <x:c r="Q530" t="s">
        <x:v>8</x:v>
      </x:c>
      <x:c r="R530" t="s">
        <x:v>522</x:v>
      </x:c>
      <x:c r="S530">
        <x:v>7550</x:v>
      </x:c>
      <x:c r="T530" t="s">
        <x:v>458</x:v>
      </x:c>
      <x:c r="U530">
        <x:v>36.369999999999997</x:v>
      </x:c>
      <x:c r="V530">
        <x:v>0.5</x:v>
      </x:c>
      <x:c r="W530">
        <x:v>3768.96</x:v>
      </x:c>
    </x:row>
    <x:row r="531" spans="1:23">
      <x:c r="A531" t="s">
        <x:v>492</x:v>
      </x:c>
      <x:c r="B531" t="s">
        <x:v>698</x:v>
      </x:c>
      <x:c r="C531" t="s">
        <x:v>513</x:v>
      </x:c>
      <x:c r="D531" t="s">
        <x:v>514</x:v>
      </x:c>
      <x:c r="E531" t="s">
        <x:v>527</x:v>
      </x:c>
      <x:c r="F531" t="s">
        <x:v>126</x:v>
      </x:c>
      <x:c r="G531" t="s">
        <x:v>730</x:v>
      </x:c>
      <x:c r="H531" t="s">
        <x:v>516</x:v>
      </x:c>
      <x:c r="I531" t="s">
        <x:v>140</x:v>
      </x:c>
      <x:c r="J531">
        <x:v>100003781</x:v>
      </x:c>
      <x:c r="K531" t="s">
        <x:v>140</x:v>
      </x:c>
      <x:c r="L531" t="s">
        <x:v>143</x:v>
      </x:c>
      <x:c r="M531" t="s">
        <x:v>573</x:v>
      </x:c>
      <x:c r="O531">
        <x:v>1000</x:v>
      </x:c>
      <x:c r="P531" t="s">
        <x:v>520</x:v>
      </x:c>
      <x:c r="Q531" t="s">
        <x:v>8</x:v>
      </x:c>
      <x:c r="R531" t="s">
        <x:v>522</x:v>
      </x:c>
      <x:c r="S531">
        <x:v>700</x:v>
      </x:c>
      <x:c r="T531" t="s">
        <x:v>458</x:v>
      </x:c>
      <x:c r="U531">
        <x:v>3.37</x:v>
      </x:c>
      <x:c r="V531">
        <x:v>0.5</x:v>
      </x:c>
      <x:c r="W531">
        <x:v>349.44</x:v>
      </x:c>
    </x:row>
    <x:row r="532" spans="1:23">
      <x:c r="A532" t="s">
        <x:v>492</x:v>
      </x:c>
      <x:c r="B532" t="s">
        <x:v>698</x:v>
      </x:c>
      <x:c r="C532" t="s">
        <x:v>513</x:v>
      </x:c>
      <x:c r="D532" t="s">
        <x:v>514</x:v>
      </x:c>
      <x:c r="E532" t="s">
        <x:v>527</x:v>
      </x:c>
      <x:c r="F532" t="s">
        <x:v>126</x:v>
      </x:c>
      <x:c r="G532" t="s">
        <x:v>730</x:v>
      </x:c>
      <x:c r="H532" t="s">
        <x:v>516</x:v>
      </x:c>
      <x:c r="I532" t="s">
        <x:v>140</x:v>
      </x:c>
      <x:c r="J532">
        <x:v>100003991</x:v>
      </x:c>
      <x:c r="K532" t="s">
        <x:v>140</x:v>
      </x:c>
      <x:c r="L532" t="s">
        <x:v>144</x:v>
      </x:c>
      <x:c r="M532" t="s">
        <x:v>654</x:v>
      </x:c>
      <x:c r="O532">
        <x:v>1000</x:v>
      </x:c>
      <x:c r="P532" t="s">
        <x:v>520</x:v>
      </x:c>
      <x:c r="Q532" t="s">
        <x:v>9</x:v>
      </x:c>
      <x:c r="R532" t="s">
        <x:v>522</x:v>
      </x:c>
      <x:c r="S532">
        <x:v>1000</x:v>
      </x:c>
      <x:c r="T532" t="s">
        <x:v>458</x:v>
      </x:c>
      <x:c r="U532">
        <x:v>7.06</x:v>
      </x:c>
      <x:c r="V532">
        <x:v>0.69</x:v>
      </x:c>
      <x:c r="W532">
        <x:v>686.7</x:v>
      </x:c>
    </x:row>
    <x:row r="533" spans="1:23">
      <x:c r="A533" t="s">
        <x:v>492</x:v>
      </x:c>
      <x:c r="B533" t="s">
        <x:v>698</x:v>
      </x:c>
      <x:c r="C533" t="s">
        <x:v>513</x:v>
      </x:c>
      <x:c r="D533" t="s">
        <x:v>514</x:v>
      </x:c>
      <x:c r="E533" t="s">
        <x:v>527</x:v>
      </x:c>
      <x:c r="F533" t="s">
        <x:v>126</x:v>
      </x:c>
      <x:c r="G533" t="s">
        <x:v>730</x:v>
      </x:c>
      <x:c r="H533" t="s">
        <x:v>516</x:v>
      </x:c>
      <x:c r="I533" t="s">
        <x:v>140</x:v>
      </x:c>
      <x:c r="J533">
        <x:v>100004005</x:v>
      </x:c>
      <x:c r="K533" t="s">
        <x:v>140</x:v>
      </x:c>
      <x:c r="L533" t="s">
        <x:v>145</x:v>
      </x:c>
      <x:c r="M533" t="s">
        <x:v>518</x:v>
      </x:c>
      <x:c r="O533">
        <x:v>500</x:v>
      </x:c>
      <x:c r="P533" t="s">
        <x:v>520</x:v>
      </x:c>
      <x:c r="Q533" t="s">
        <x:v>10</x:v>
      </x:c>
      <x:c r="R533" t="s">
        <x:v>522</x:v>
      </x:c>
      <x:c r="S533">
        <x:v>5000</x:v>
      </x:c>
      <x:c r="T533" t="s">
        <x:v>458</x:v>
      </x:c>
      <x:c r="U533">
        <x:v>58.2</x:v>
      </x:c>
      <x:c r="V533">
        <x:v>0.95</x:v>
      </x:c>
      <x:c r="W533">
        <x:v>4746</x:v>
      </x:c>
    </x:row>
    <x:row r="534" spans="1:23">
      <x:c r="A534" t="s">
        <x:v>492</x:v>
      </x:c>
      <x:c r="B534" t="s">
        <x:v>698</x:v>
      </x:c>
      <x:c r="C534" t="s">
        <x:v>513</x:v>
      </x:c>
      <x:c r="D534" t="s">
        <x:v>514</x:v>
      </x:c>
      <x:c r="E534" t="s">
        <x:v>527</x:v>
      </x:c>
      <x:c r="F534" t="s">
        <x:v>126</x:v>
      </x:c>
      <x:c r="G534" t="s">
        <x:v>730</x:v>
      </x:c>
      <x:c r="H534" t="s">
        <x:v>516</x:v>
      </x:c>
      <x:c r="I534" t="s">
        <x:v>140</x:v>
      </x:c>
      <x:c r="J534">
        <x:v>100003992</x:v>
      </x:c>
      <x:c r="K534" t="s">
        <x:v>140</x:v>
      </x:c>
      <x:c r="L534" t="s">
        <x:v>144</x:v>
      </x:c>
      <x:c r="M534" t="s">
        <x:v>526</x:v>
      </x:c>
      <x:c r="O534">
        <x:v>1000</x:v>
      </x:c>
      <x:c r="P534" t="s">
        <x:v>520</x:v>
      </x:c>
      <x:c r="Q534" t="s">
        <x:v>9</x:v>
      </x:c>
      <x:c r="R534" t="s">
        <x:v>522</x:v>
      </x:c>
      <x:c r="S534">
        <x:v>4000</x:v>
      </x:c>
      <x:c r="T534" t="s">
        <x:v>458</x:v>
      </x:c>
      <x:c r="U534">
        <x:v>28.24</x:v>
      </x:c>
      <x:c r="V534">
        <x:v>0.69</x:v>
      </x:c>
      <x:c r="W534">
        <x:v>2746.8</x:v>
      </x:c>
    </x:row>
    <x:row r="535" spans="1:23">
      <x:c r="A535" t="s">
        <x:v>492</x:v>
      </x:c>
      <x:c r="B535" t="s">
        <x:v>698</x:v>
      </x:c>
      <x:c r="C535" t="s">
        <x:v>513</x:v>
      </x:c>
      <x:c r="D535" t="s">
        <x:v>514</x:v>
      </x:c>
      <x:c r="E535" t="s">
        <x:v>527</x:v>
      </x:c>
      <x:c r="F535" t="s">
        <x:v>126</x:v>
      </x:c>
      <x:c r="G535" t="s">
        <x:v>730</x:v>
      </x:c>
      <x:c r="H535" t="s">
        <x:v>516</x:v>
      </x:c>
      <x:c r="I535" t="s">
        <x:v>140</x:v>
      </x:c>
      <x:c r="J535">
        <x:v>100003732</x:v>
      </x:c>
      <x:c r="K535" t="s">
        <x:v>140</x:v>
      </x:c>
      <x:c r="L535" t="s">
        <x:v>141</x:v>
      </x:c>
      <x:c r="M535" t="s">
        <x:v>568</x:v>
      </x:c>
      <x:c r="O535">
        <x:v>1500</x:v>
      </x:c>
      <x:c r="P535" t="s">
        <x:v>520</x:v>
      </x:c>
      <x:c r="Q535" t="s">
        <x:v>448</x:v>
      </x:c>
      <x:c r="R535" t="s">
        <x:v>522</x:v>
      </x:c>
      <x:c r="S535">
        <x:v>1500</x:v>
      </x:c>
      <x:c r="T535" t="s">
        <x:v>458</x:v>
      </x:c>
      <x:c r="U535">
        <x:v>5.13</x:v>
      </x:c>
      <x:c r="V535">
        <x:v>0.38</x:v>
      </x:c>
      <x:c r="W535">
        <x:v>576.75</x:v>
      </x:c>
    </x:row>
    <x:row r="536" spans="1:23">
      <x:c r="A536" t="s">
        <x:v>492</x:v>
      </x:c>
      <x:c r="B536" t="s">
        <x:v>698</x:v>
      </x:c>
      <x:c r="C536" t="s">
        <x:v>513</x:v>
      </x:c>
      <x:c r="D536" t="s">
        <x:v>514</x:v>
      </x:c>
      <x:c r="E536" t="s">
        <x:v>527</x:v>
      </x:c>
      <x:c r="F536" t="s">
        <x:v>126</x:v>
      </x:c>
      <x:c r="G536" t="s">
        <x:v>730</x:v>
      </x:c>
      <x:c r="H536" t="s">
        <x:v>516</x:v>
      </x:c>
      <x:c r="I536" t="s">
        <x:v>140</x:v>
      </x:c>
      <x:c r="J536">
        <x:v>100003992</x:v>
      </x:c>
      <x:c r="K536" t="s">
        <x:v>140</x:v>
      </x:c>
      <x:c r="L536" t="s">
        <x:v>144</x:v>
      </x:c>
      <x:c r="M536" t="s">
        <x:v>526</x:v>
      </x:c>
      <x:c r="O536">
        <x:v>1000</x:v>
      </x:c>
      <x:c r="P536" t="s">
        <x:v>520</x:v>
      </x:c>
      <x:c r="Q536" t="s">
        <x:v>9</x:v>
      </x:c>
      <x:c r="R536" t="s">
        <x:v>522</x:v>
      </x:c>
      <x:c r="S536">
        <x:v>3000</x:v>
      </x:c>
      <x:c r="T536" t="s">
        <x:v>458</x:v>
      </x:c>
      <x:c r="U536">
        <x:v>21.18</x:v>
      </x:c>
      <x:c r="V536">
        <x:v>0.69</x:v>
      </x:c>
      <x:c r="W536">
        <x:v>2060.1</x:v>
      </x:c>
    </x:row>
    <x:row r="537" spans="1:23">
      <x:c r="A537" t="s">
        <x:v>492</x:v>
      </x:c>
      <x:c r="B537" t="s">
        <x:v>698</x:v>
      </x:c>
      <x:c r="C537" t="s">
        <x:v>513</x:v>
      </x:c>
      <x:c r="D537" t="s">
        <x:v>514</x:v>
      </x:c>
      <x:c r="E537" t="s">
        <x:v>527</x:v>
      </x:c>
      <x:c r="F537" t="s">
        <x:v>126</x:v>
      </x:c>
      <x:c r="G537" t="s">
        <x:v>730</x:v>
      </x:c>
      <x:c r="H537" t="s">
        <x:v>516</x:v>
      </x:c>
      <x:c r="I537" t="s">
        <x:v>140</x:v>
      </x:c>
      <x:c r="J537">
        <x:v>100003741</x:v>
      </x:c>
      <x:c r="K537" t="s">
        <x:v>140</x:v>
      </x:c>
      <x:c r="L537" t="s">
        <x:v>141</x:v>
      </x:c>
      <x:c r="M537" t="s">
        <x:v>578</x:v>
      </x:c>
      <x:c r="O537">
        <x:v>1500</x:v>
      </x:c>
      <x:c r="P537" t="s">
        <x:v>520</x:v>
      </x:c>
      <x:c r="Q537" t="s">
        <x:v>448</x:v>
      </x:c>
      <x:c r="R537" t="s">
        <x:v>522</x:v>
      </x:c>
      <x:c r="S537">
        <x:v>4500</x:v>
      </x:c>
      <x:c r="T537" t="s">
        <x:v>458</x:v>
      </x:c>
      <x:c r="U537">
        <x:v>15.38</x:v>
      </x:c>
      <x:c r="V537">
        <x:v>0.38</x:v>
      </x:c>
      <x:c r="W537">
        <x:v>1730.25</x:v>
      </x:c>
    </x:row>
    <x:row r="538" spans="1:23">
      <x:c r="A538" t="s">
        <x:v>492</x:v>
      </x:c>
      <x:c r="B538" t="s">
        <x:v>698</x:v>
      </x:c>
      <x:c r="C538" t="s">
        <x:v>513</x:v>
      </x:c>
      <x:c r="D538" t="s">
        <x:v>514</x:v>
      </x:c>
      <x:c r="E538" t="s">
        <x:v>527</x:v>
      </x:c>
      <x:c r="F538" t="s">
        <x:v>126</x:v>
      </x:c>
      <x:c r="G538" t="s">
        <x:v>730</x:v>
      </x:c>
      <x:c r="H538" t="s">
        <x:v>516</x:v>
      </x:c>
      <x:c r="I538" t="s">
        <x:v>140</x:v>
      </x:c>
      <x:c r="J538">
        <x:v>100003910</x:v>
      </x:c>
      <x:c r="K538" t="s">
        <x:v>140</x:v>
      </x:c>
      <x:c r="L538" t="s">
        <x:v>144</x:v>
      </x:c>
      <x:c r="M538" t="s">
        <x:v>577</x:v>
      </x:c>
      <x:c r="O538">
        <x:v>1000</x:v>
      </x:c>
      <x:c r="P538" t="s">
        <x:v>520</x:v>
      </x:c>
      <x:c r="Q538" t="s">
        <x:v>9</x:v>
      </x:c>
      <x:c r="R538" t="s">
        <x:v>522</x:v>
      </x:c>
      <x:c r="S538">
        <x:v>1000</x:v>
      </x:c>
      <x:c r="T538" t="s">
        <x:v>458</x:v>
      </x:c>
      <x:c r="U538">
        <x:v>7.06</x:v>
      </x:c>
      <x:c r="V538">
        <x:v>0.69</x:v>
      </x:c>
      <x:c r="W538">
        <x:v>686.7</x:v>
      </x:c>
    </x:row>
    <x:row r="539" spans="1:23">
      <x:c r="A539" t="s">
        <x:v>492</x:v>
      </x:c>
      <x:c r="B539" t="s">
        <x:v>698</x:v>
      </x:c>
      <x:c r="C539" t="s">
        <x:v>513</x:v>
      </x:c>
      <x:c r="D539" t="s">
        <x:v>514</x:v>
      </x:c>
      <x:c r="E539" t="s">
        <x:v>527</x:v>
      </x:c>
      <x:c r="F539" t="s">
        <x:v>126</x:v>
      </x:c>
      <x:c r="G539" t="s">
        <x:v>730</x:v>
      </x:c>
      <x:c r="H539" t="s">
        <x:v>516</x:v>
      </x:c>
      <x:c r="I539" t="s">
        <x:v>140</x:v>
      </x:c>
      <x:c r="J539">
        <x:v>100003837</x:v>
      </x:c>
      <x:c r="K539" t="s">
        <x:v>140</x:v>
      </x:c>
      <x:c r="L539" t="s">
        <x:v>143</x:v>
      </x:c>
      <x:c r="M539" t="s">
        <x:v>563</x:v>
      </x:c>
      <x:c r="O539">
        <x:v>1000</x:v>
      </x:c>
      <x:c r="P539" t="s">
        <x:v>520</x:v>
      </x:c>
      <x:c r="Q539" t="s">
        <x:v>8</x:v>
      </x:c>
      <x:c r="R539" t="s">
        <x:v>522</x:v>
      </x:c>
      <x:c r="S539">
        <x:v>2000</x:v>
      </x:c>
      <x:c r="T539" t="s">
        <x:v>458</x:v>
      </x:c>
      <x:c r="U539">
        <x:v>9.6300000000000008</x:v>
      </x:c>
      <x:c r="V539">
        <x:v>0.5</x:v>
      </x:c>
      <x:c r="W539">
        <x:v>998.4</x:v>
      </x:c>
    </x:row>
    <x:row r="540" spans="1:23">
      <x:c r="A540" t="s">
        <x:v>492</x:v>
      </x:c>
      <x:c r="B540" t="s">
        <x:v>698</x:v>
      </x:c>
      <x:c r="C540" t="s">
        <x:v>513</x:v>
      </x:c>
      <x:c r="D540" t="s">
        <x:v>514</x:v>
      </x:c>
      <x:c r="E540" t="s">
        <x:v>527</x:v>
      </x:c>
      <x:c r="F540" t="s">
        <x:v>126</x:v>
      </x:c>
      <x:c r="G540" t="s">
        <x:v>730</x:v>
      </x:c>
      <x:c r="H540" t="s">
        <x:v>516</x:v>
      </x:c>
      <x:c r="I540" t="s">
        <x:v>140</x:v>
      </x:c>
      <x:c r="J540">
        <x:v>100003910</x:v>
      </x:c>
      <x:c r="K540" t="s">
        <x:v>140</x:v>
      </x:c>
      <x:c r="L540" t="s">
        <x:v>144</x:v>
      </x:c>
      <x:c r="M540" t="s">
        <x:v>577</x:v>
      </x:c>
      <x:c r="O540">
        <x:v>1000</x:v>
      </x:c>
      <x:c r="P540" t="s">
        <x:v>520</x:v>
      </x:c>
      <x:c r="Q540" t="s">
        <x:v>9</x:v>
      </x:c>
      <x:c r="R540" t="s">
        <x:v>522</x:v>
      </x:c>
      <x:c r="S540">
        <x:v>2000</x:v>
      </x:c>
      <x:c r="T540" t="s">
        <x:v>458</x:v>
      </x:c>
      <x:c r="U540">
        <x:v>14.12</x:v>
      </x:c>
      <x:c r="V540">
        <x:v>0.69</x:v>
      </x:c>
      <x:c r="W540">
        <x:v>1373.4</x:v>
      </x:c>
    </x:row>
    <x:row r="541" spans="1:23">
      <x:c r="A541" t="s">
        <x:v>492</x:v>
      </x:c>
      <x:c r="B541" t="s">
        <x:v>698</x:v>
      </x:c>
      <x:c r="C541" t="s">
        <x:v>513</x:v>
      </x:c>
      <x:c r="D541" t="s">
        <x:v>514</x:v>
      </x:c>
      <x:c r="E541" t="s">
        <x:v>527</x:v>
      </x:c>
      <x:c r="F541" t="s">
        <x:v>126</x:v>
      </x:c>
      <x:c r="G541" t="s">
        <x:v>730</x:v>
      </x:c>
      <x:c r="H541" t="s">
        <x:v>516</x:v>
      </x:c>
      <x:c r="I541" t="s">
        <x:v>140</x:v>
      </x:c>
      <x:c r="J541">
        <x:v>100003837</x:v>
      </x:c>
      <x:c r="K541" t="s">
        <x:v>140</x:v>
      </x:c>
      <x:c r="L541" t="s">
        <x:v>143</x:v>
      </x:c>
      <x:c r="M541" t="s">
        <x:v>563</x:v>
      </x:c>
      <x:c r="O541">
        <x:v>1000</x:v>
      </x:c>
      <x:c r="P541" t="s">
        <x:v>520</x:v>
      </x:c>
      <x:c r="Q541" t="s">
        <x:v>8</x:v>
      </x:c>
      <x:c r="R541" t="s">
        <x:v>522</x:v>
      </x:c>
      <x:c r="S541">
        <x:v>2000</x:v>
      </x:c>
      <x:c r="T541" t="s">
        <x:v>458</x:v>
      </x:c>
      <x:c r="U541">
        <x:v>9.6300000000000008</x:v>
      </x:c>
      <x:c r="V541">
        <x:v>0.5</x:v>
      </x:c>
      <x:c r="W541">
        <x:v>998.4</x:v>
      </x:c>
    </x:row>
    <x:row r="542" spans="1:23">
      <x:c r="A542" t="s">
        <x:v>492</x:v>
      </x:c>
      <x:c r="B542" t="s">
        <x:v>698</x:v>
      </x:c>
      <x:c r="C542" t="s">
        <x:v>513</x:v>
      </x:c>
      <x:c r="D542" t="s">
        <x:v>514</x:v>
      </x:c>
      <x:c r="E542" t="s">
        <x:v>527</x:v>
      </x:c>
      <x:c r="F542" t="s">
        <x:v>126</x:v>
      </x:c>
      <x:c r="G542" t="s">
        <x:v>730</x:v>
      </x:c>
      <x:c r="H542" t="s">
        <x:v>516</x:v>
      </x:c>
      <x:c r="I542" t="s">
        <x:v>140</x:v>
      </x:c>
      <x:c r="J542">
        <x:v>100003866</x:v>
      </x:c>
      <x:c r="K542" t="s">
        <x:v>140</x:v>
      </x:c>
      <x:c r="L542" t="s">
        <x:v>143</x:v>
      </x:c>
      <x:c r="M542" t="s">
        <x:v>553</x:v>
      </x:c>
      <x:c r="O542">
        <x:v>1000</x:v>
      </x:c>
      <x:c r="P542" t="s">
        <x:v>520</x:v>
      </x:c>
      <x:c r="Q542" t="s">
        <x:v>8</x:v>
      </x:c>
      <x:c r="R542" t="s">
        <x:v>522</x:v>
      </x:c>
      <x:c r="S542">
        <x:v>5000</x:v>
      </x:c>
      <x:c r="T542" t="s">
        <x:v>458</x:v>
      </x:c>
      <x:c r="U542">
        <x:v>24.09</x:v>
      </x:c>
      <x:c r="V542">
        <x:v>0.5</x:v>
      </x:c>
      <x:c r="W542">
        <x:v>2496</x:v>
      </x:c>
    </x:row>
    <x:row r="543" spans="1:23">
      <x:c r="A543" t="s">
        <x:v>492</x:v>
      </x:c>
      <x:c r="B543" t="s">
        <x:v>698</x:v>
      </x:c>
      <x:c r="C543" t="s">
        <x:v>513</x:v>
      </x:c>
      <x:c r="D543" t="s">
        <x:v>514</x:v>
      </x:c>
      <x:c r="E543" t="s">
        <x:v>527</x:v>
      </x:c>
      <x:c r="F543" t="s">
        <x:v>126</x:v>
      </x:c>
      <x:c r="G543" t="s">
        <x:v>730</x:v>
      </x:c>
      <x:c r="H543" t="s">
        <x:v>516</x:v>
      </x:c>
      <x:c r="I543" t="s">
        <x:v>140</x:v>
      </x:c>
      <x:c r="J543">
        <x:v>100018881</x:v>
      </x:c>
      <x:c r="K543" t="s">
        <x:v>140</x:v>
      </x:c>
      <x:c r="L543" t="s">
        <x:v>143</x:v>
      </x:c>
      <x:c r="M543" t="s">
        <x:v>569</x:v>
      </x:c>
      <x:c r="N543" t="s">
        <x:v>519</x:v>
      </x:c>
      <x:c r="O543">
        <x:v>10000</x:v>
      </x:c>
      <x:c r="P543" t="s">
        <x:v>520</x:v>
      </x:c>
      <x:c r="Q543" t="s">
        <x:v>8</x:v>
      </x:c>
      <x:c r="R543" t="s">
        <x:v>522</x:v>
      </x:c>
      <x:c r="S543">
        <x:v>10000</x:v>
      </x:c>
      <x:c r="T543" t="s">
        <x:v>458</x:v>
      </x:c>
      <x:c r="U543">
        <x:v>48.17</x:v>
      </x:c>
      <x:c r="V543">
        <x:v>0.5</x:v>
      </x:c>
      <x:c r="W543">
        <x:v>4992</x:v>
      </x:c>
    </x:row>
    <x:row r="544" spans="1:23">
      <x:c r="A544" t="s">
        <x:v>492</x:v>
      </x:c>
      <x:c r="B544" t="s">
        <x:v>698</x:v>
      </x:c>
      <x:c r="C544" t="s">
        <x:v>513</x:v>
      </x:c>
      <x:c r="D544" t="s">
        <x:v>514</x:v>
      </x:c>
      <x:c r="E544" t="s">
        <x:v>527</x:v>
      </x:c>
      <x:c r="F544" t="s">
        <x:v>126</x:v>
      </x:c>
      <x:c r="G544" t="s">
        <x:v>730</x:v>
      </x:c>
      <x:c r="H544" t="s">
        <x:v>516</x:v>
      </x:c>
      <x:c r="I544" t="s">
        <x:v>140</x:v>
      </x:c>
      <x:c r="J544">
        <x:v>100003717</x:v>
      </x:c>
      <x:c r="K544" t="s">
        <x:v>140</x:v>
      </x:c>
      <x:c r="L544" t="s">
        <x:v>141</x:v>
      </x:c>
      <x:c r="M544" t="s">
        <x:v>533</x:v>
      </x:c>
      <x:c r="O544">
        <x:v>1500</x:v>
      </x:c>
      <x:c r="P544" t="s">
        <x:v>520</x:v>
      </x:c>
      <x:c r="Q544" t="s">
        <x:v>448</x:v>
      </x:c>
      <x:c r="R544" t="s">
        <x:v>522</x:v>
      </x:c>
      <x:c r="S544">
        <x:v>1500</x:v>
      </x:c>
      <x:c r="T544" t="s">
        <x:v>458</x:v>
      </x:c>
      <x:c r="U544">
        <x:v>5.13</x:v>
      </x:c>
      <x:c r="V544">
        <x:v>0.38</x:v>
      </x:c>
      <x:c r="W544">
        <x:v>576.75</x:v>
      </x:c>
    </x:row>
    <x:row r="545" spans="1:23">
      <x:c r="A545" t="s">
        <x:v>492</x:v>
      </x:c>
      <x:c r="B545" t="s">
        <x:v>698</x:v>
      </x:c>
      <x:c r="C545" t="s">
        <x:v>513</x:v>
      </x:c>
      <x:c r="D545" t="s">
        <x:v>514</x:v>
      </x:c>
      <x:c r="E545" t="s">
        <x:v>527</x:v>
      </x:c>
      <x:c r="F545" t="s">
        <x:v>126</x:v>
      </x:c>
      <x:c r="G545" t="s">
        <x:v>730</x:v>
      </x:c>
      <x:c r="H545" t="s">
        <x:v>516</x:v>
      </x:c>
      <x:c r="I545" t="s">
        <x:v>140</x:v>
      </x:c>
      <x:c r="J545">
        <x:v>100003907</x:v>
      </x:c>
      <x:c r="K545" t="s">
        <x:v>140</x:v>
      </x:c>
      <x:c r="L545" t="s">
        <x:v>144</x:v>
      </x:c>
      <x:c r="M545" t="s">
        <x:v>533</x:v>
      </x:c>
      <x:c r="O545">
        <x:v>1000</x:v>
      </x:c>
      <x:c r="P545" t="s">
        <x:v>520</x:v>
      </x:c>
      <x:c r="Q545" t="s">
        <x:v>9</x:v>
      </x:c>
      <x:c r="R545" t="s">
        <x:v>522</x:v>
      </x:c>
      <x:c r="S545">
        <x:v>1000</x:v>
      </x:c>
      <x:c r="T545" t="s">
        <x:v>458</x:v>
      </x:c>
      <x:c r="U545">
        <x:v>7.06</x:v>
      </x:c>
      <x:c r="V545">
        <x:v>0.69</x:v>
      </x:c>
      <x:c r="W545">
        <x:v>686.7</x:v>
      </x:c>
    </x:row>
    <x:row r="546" spans="1:23">
      <x:c r="A546" t="s">
        <x:v>492</x:v>
      </x:c>
      <x:c r="B546" t="s">
        <x:v>698</x:v>
      </x:c>
      <x:c r="C546" t="s">
        <x:v>513</x:v>
      </x:c>
      <x:c r="D546" t="s">
        <x:v>514</x:v>
      </x:c>
      <x:c r="E546" t="s">
        <x:v>527</x:v>
      </x:c>
      <x:c r="F546" t="s">
        <x:v>126</x:v>
      </x:c>
      <x:c r="G546" t="s">
        <x:v>730</x:v>
      </x:c>
      <x:c r="H546" t="s">
        <x:v>516</x:v>
      </x:c>
      <x:c r="I546" t="s">
        <x:v>140</x:v>
      </x:c>
      <x:c r="J546">
        <x:v>100003837</x:v>
      </x:c>
      <x:c r="K546" t="s">
        <x:v>140</x:v>
      </x:c>
      <x:c r="L546" t="s">
        <x:v>143</x:v>
      </x:c>
      <x:c r="M546" t="s">
        <x:v>563</x:v>
      </x:c>
      <x:c r="O546">
        <x:v>1000</x:v>
      </x:c>
      <x:c r="P546" t="s">
        <x:v>520</x:v>
      </x:c>
      <x:c r="Q546" t="s">
        <x:v>8</x:v>
      </x:c>
      <x:c r="R546" t="s">
        <x:v>522</x:v>
      </x:c>
      <x:c r="S546">
        <x:v>3000</x:v>
      </x:c>
      <x:c r="T546" t="s">
        <x:v>458</x:v>
      </x:c>
      <x:c r="U546">
        <x:v>14.45</x:v>
      </x:c>
      <x:c r="V546">
        <x:v>0.5</x:v>
      </x:c>
      <x:c r="W546">
        <x:v>1497.6</x:v>
      </x:c>
    </x:row>
    <x:row r="547" spans="1:23">
      <x:c r="A547" t="s">
        <x:v>492</x:v>
      </x:c>
      <x:c r="B547" t="s">
        <x:v>698</x:v>
      </x:c>
      <x:c r="C547" t="s">
        <x:v>513</x:v>
      </x:c>
      <x:c r="D547" t="s">
        <x:v>514</x:v>
      </x:c>
      <x:c r="E547" t="s">
        <x:v>527</x:v>
      </x:c>
      <x:c r="F547" t="s">
        <x:v>126</x:v>
      </x:c>
      <x:c r="G547" t="s">
        <x:v>730</x:v>
      </x:c>
      <x:c r="H547" t="s">
        <x:v>516</x:v>
      </x:c>
      <x:c r="I547" t="s">
        <x:v>140</x:v>
      </x:c>
      <x:c r="J547">
        <x:v>100003786</x:v>
      </x:c>
      <x:c r="K547" t="s">
        <x:v>140</x:v>
      </x:c>
      <x:c r="L547" t="s">
        <x:v>143</x:v>
      </x:c>
      <x:c r="M547" t="s">
        <x:v>533</x:v>
      </x:c>
      <x:c r="O547">
        <x:v>1000</x:v>
      </x:c>
      <x:c r="P547" t="s">
        <x:v>520</x:v>
      </x:c>
      <x:c r="Q547" t="s">
        <x:v>8</x:v>
      </x:c>
      <x:c r="R547" t="s">
        <x:v>522</x:v>
      </x:c>
      <x:c r="S547">
        <x:v>2000</x:v>
      </x:c>
      <x:c r="T547" t="s">
        <x:v>458</x:v>
      </x:c>
      <x:c r="U547">
        <x:v>9.6300000000000008</x:v>
      </x:c>
      <x:c r="V547">
        <x:v>0.5</x:v>
      </x:c>
      <x:c r="W547">
        <x:v>998.4</x:v>
      </x:c>
    </x:row>
    <x:row r="548" spans="1:23">
      <x:c r="A548" t="s">
        <x:v>492</x:v>
      </x:c>
      <x:c r="B548" t="s">
        <x:v>698</x:v>
      </x:c>
      <x:c r="C548" t="s">
        <x:v>513</x:v>
      </x:c>
      <x:c r="D548" t="s">
        <x:v>514</x:v>
      </x:c>
      <x:c r="E548" t="s">
        <x:v>527</x:v>
      </x:c>
      <x:c r="F548" t="s">
        <x:v>126</x:v>
      </x:c>
      <x:c r="G548" t="s">
        <x:v>730</x:v>
      </x:c>
      <x:c r="H548" t="s">
        <x:v>516</x:v>
      </x:c>
      <x:c r="I548" t="s">
        <x:v>140</x:v>
      </x:c>
      <x:c r="J548">
        <x:v>100003948</x:v>
      </x:c>
      <x:c r="K548" t="s">
        <x:v>140</x:v>
      </x:c>
      <x:c r="L548" t="s">
        <x:v>144</x:v>
      </x:c>
      <x:c r="M548" t="s">
        <x:v>563</x:v>
      </x:c>
      <x:c r="O548">
        <x:v>1000</x:v>
      </x:c>
      <x:c r="P548" t="s">
        <x:v>520</x:v>
      </x:c>
      <x:c r="Q548" t="s">
        <x:v>9</x:v>
      </x:c>
      <x:c r="R548" t="s">
        <x:v>522</x:v>
      </x:c>
      <x:c r="S548">
        <x:v>1000</x:v>
      </x:c>
      <x:c r="T548" t="s">
        <x:v>458</x:v>
      </x:c>
      <x:c r="U548">
        <x:v>7.06</x:v>
      </x:c>
      <x:c r="V548">
        <x:v>0.69</x:v>
      </x:c>
      <x:c r="W548">
        <x:v>686.7</x:v>
      </x:c>
    </x:row>
    <x:row r="549" spans="1:23">
      <x:c r="A549" t="s">
        <x:v>492</x:v>
      </x:c>
      <x:c r="B549" t="s">
        <x:v>698</x:v>
      </x:c>
      <x:c r="C549" t="s">
        <x:v>513</x:v>
      </x:c>
      <x:c r="D549" t="s">
        <x:v>514</x:v>
      </x:c>
      <x:c r="E549" t="s">
        <x:v>527</x:v>
      </x:c>
      <x:c r="F549" t="s">
        <x:v>126</x:v>
      </x:c>
      <x:c r="G549" t="s">
        <x:v>730</x:v>
      </x:c>
      <x:c r="H549" t="s">
        <x:v>516</x:v>
      </x:c>
      <x:c r="I549" t="s">
        <x:v>140</x:v>
      </x:c>
      <x:c r="J549">
        <x:v>100003732</x:v>
      </x:c>
      <x:c r="K549" t="s">
        <x:v>140</x:v>
      </x:c>
      <x:c r="L549" t="s">
        <x:v>141</x:v>
      </x:c>
      <x:c r="M549" t="s">
        <x:v>568</x:v>
      </x:c>
      <x:c r="O549">
        <x:v>1500</x:v>
      </x:c>
      <x:c r="P549" t="s">
        <x:v>520</x:v>
      </x:c>
      <x:c r="Q549" t="s">
        <x:v>448</x:v>
      </x:c>
      <x:c r="R549" t="s">
        <x:v>522</x:v>
      </x:c>
      <x:c r="S549">
        <x:v>1500</x:v>
      </x:c>
      <x:c r="T549" t="s">
        <x:v>458</x:v>
      </x:c>
      <x:c r="U549">
        <x:v>5.13</x:v>
      </x:c>
      <x:c r="V549">
        <x:v>0.38</x:v>
      </x:c>
      <x:c r="W549">
        <x:v>576.75</x:v>
      </x:c>
    </x:row>
    <x:row r="550" spans="1:23">
      <x:c r="A550" t="s">
        <x:v>492</x:v>
      </x:c>
      <x:c r="B550" t="s">
        <x:v>698</x:v>
      </x:c>
      <x:c r="C550" t="s">
        <x:v>513</x:v>
      </x:c>
      <x:c r="D550" t="s">
        <x:v>514</x:v>
      </x:c>
      <x:c r="E550" t="s">
        <x:v>527</x:v>
      </x:c>
      <x:c r="F550" t="s">
        <x:v>126</x:v>
      </x:c>
      <x:c r="G550" t="s">
        <x:v>730</x:v>
      </x:c>
      <x:c r="H550" t="s">
        <x:v>516</x:v>
      </x:c>
      <x:c r="I550" t="s">
        <x:v>140</x:v>
      </x:c>
      <x:c r="J550">
        <x:v>100004012</x:v>
      </x:c>
      <x:c r="K550" t="s">
        <x:v>140</x:v>
      </x:c>
      <x:c r="L550" t="s">
        <x:v>145</x:v>
      </x:c>
      <x:c r="M550" t="s">
        <x:v>575</x:v>
      </x:c>
      <x:c r="O550">
        <x:v>500</x:v>
      </x:c>
      <x:c r="P550" t="s">
        <x:v>520</x:v>
      </x:c>
      <x:c r="Q550" t="s">
        <x:v>10</x:v>
      </x:c>
      <x:c r="R550" t="s">
        <x:v>522</x:v>
      </x:c>
      <x:c r="S550">
        <x:v>1000</x:v>
      </x:c>
      <x:c r="T550" t="s">
        <x:v>458</x:v>
      </x:c>
      <x:c r="U550">
        <x:v>11.64</x:v>
      </x:c>
      <x:c r="V550">
        <x:v>0.95</x:v>
      </x:c>
      <x:c r="W550">
        <x:v>949.2</x:v>
      </x:c>
    </x:row>
    <x:row r="551" spans="1:23">
      <x:c r="A551" t="s">
        <x:v>492</x:v>
      </x:c>
      <x:c r="B551" t="s">
        <x:v>698</x:v>
      </x:c>
      <x:c r="C551" t="s">
        <x:v>513</x:v>
      </x:c>
      <x:c r="D551" t="s">
        <x:v>514</x:v>
      </x:c>
      <x:c r="E551" t="s">
        <x:v>527</x:v>
      </x:c>
      <x:c r="F551" t="s">
        <x:v>126</x:v>
      </x:c>
      <x:c r="G551" t="s">
        <x:v>730</x:v>
      </x:c>
      <x:c r="H551" t="s">
        <x:v>516</x:v>
      </x:c>
      <x:c r="I551" t="s">
        <x:v>140</x:v>
      </x:c>
      <x:c r="J551">
        <x:v>100004040</x:v>
      </x:c>
      <x:c r="K551" t="s">
        <x:v>140</x:v>
      </x:c>
      <x:c r="L551" t="s">
        <x:v>145</x:v>
      </x:c>
      <x:c r="M551" t="s">
        <x:v>569</x:v>
      </x:c>
      <x:c r="O551">
        <x:v>500</x:v>
      </x:c>
      <x:c r="P551" t="s">
        <x:v>520</x:v>
      </x:c>
      <x:c r="Q551" t="s">
        <x:v>10</x:v>
      </x:c>
      <x:c r="R551" t="s">
        <x:v>522</x:v>
      </x:c>
      <x:c r="S551">
        <x:v>1000</x:v>
      </x:c>
      <x:c r="T551" t="s">
        <x:v>458</x:v>
      </x:c>
      <x:c r="U551">
        <x:v>11.64</x:v>
      </x:c>
      <x:c r="V551">
        <x:v>0.95</x:v>
      </x:c>
      <x:c r="W551">
        <x:v>949.2</x:v>
      </x:c>
    </x:row>
    <x:row r="552" spans="1:23">
      <x:c r="A552" t="s">
        <x:v>492</x:v>
      </x:c>
      <x:c r="B552" t="s">
        <x:v>698</x:v>
      </x:c>
      <x:c r="C552" t="s">
        <x:v>513</x:v>
      </x:c>
      <x:c r="D552" t="s">
        <x:v>514</x:v>
      </x:c>
      <x:c r="E552" t="s">
        <x:v>527</x:v>
      </x:c>
      <x:c r="F552" t="s">
        <x:v>126</x:v>
      </x:c>
      <x:c r="G552" t="s">
        <x:v>730</x:v>
      </x:c>
      <x:c r="H552" t="s">
        <x:v>516</x:v>
      </x:c>
      <x:c r="I552" t="s">
        <x:v>140</x:v>
      </x:c>
      <x:c r="J552">
        <x:v>100003992</x:v>
      </x:c>
      <x:c r="K552" t="s">
        <x:v>140</x:v>
      </x:c>
      <x:c r="L552" t="s">
        <x:v>144</x:v>
      </x:c>
      <x:c r="M552" t="s">
        <x:v>526</x:v>
      </x:c>
      <x:c r="O552">
        <x:v>1000</x:v>
      </x:c>
      <x:c r="P552" t="s">
        <x:v>520</x:v>
      </x:c>
      <x:c r="Q552" t="s">
        <x:v>9</x:v>
      </x:c>
      <x:c r="R552" t="s">
        <x:v>522</x:v>
      </x:c>
      <x:c r="S552">
        <x:v>1000</x:v>
      </x:c>
      <x:c r="T552" t="s">
        <x:v>458</x:v>
      </x:c>
      <x:c r="U552">
        <x:v>7.06</x:v>
      </x:c>
      <x:c r="V552">
        <x:v>0.69</x:v>
      </x:c>
      <x:c r="W552">
        <x:v>686.7</x:v>
      </x:c>
    </x:row>
    <x:row r="553" spans="1:23">
      <x:c r="A553" t="s">
        <x:v>492</x:v>
      </x:c>
      <x:c r="B553" t="s">
        <x:v>698</x:v>
      </x:c>
      <x:c r="C553" t="s">
        <x:v>513</x:v>
      </x:c>
      <x:c r="D553" t="s">
        <x:v>514</x:v>
      </x:c>
      <x:c r="E553" t="s">
        <x:v>527</x:v>
      </x:c>
      <x:c r="F553" t="s">
        <x:v>126</x:v>
      </x:c>
      <x:c r="G553" t="s">
        <x:v>730</x:v>
      </x:c>
      <x:c r="H553" t="s">
        <x:v>516</x:v>
      </x:c>
      <x:c r="I553" t="s">
        <x:v>140</x:v>
      </x:c>
      <x:c r="J553">
        <x:v>100003961</x:v>
      </x:c>
      <x:c r="K553" t="s">
        <x:v>140</x:v>
      </x:c>
      <x:c r="L553" t="s">
        <x:v>144</x:v>
      </x:c>
      <x:c r="M553" t="s">
        <x:v>569</x:v>
      </x:c>
      <x:c r="O553">
        <x:v>1000</x:v>
      </x:c>
      <x:c r="P553" t="s">
        <x:v>520</x:v>
      </x:c>
      <x:c r="Q553" t="s">
        <x:v>9</x:v>
      </x:c>
      <x:c r="R553" t="s">
        <x:v>522</x:v>
      </x:c>
      <x:c r="S553">
        <x:v>2000</x:v>
      </x:c>
      <x:c r="T553" t="s">
        <x:v>458</x:v>
      </x:c>
      <x:c r="U553">
        <x:v>14.12</x:v>
      </x:c>
      <x:c r="V553">
        <x:v>0.69</x:v>
      </x:c>
      <x:c r="W553">
        <x:v>1373.4</x:v>
      </x:c>
    </x:row>
    <x:row r="554" spans="1:23">
      <x:c r="A554" t="s">
        <x:v>492</x:v>
      </x:c>
      <x:c r="B554" t="s">
        <x:v>698</x:v>
      </x:c>
      <x:c r="C554" t="s">
        <x:v>513</x:v>
      </x:c>
      <x:c r="D554" t="s">
        <x:v>514</x:v>
      </x:c>
      <x:c r="E554" t="s">
        <x:v>527</x:v>
      </x:c>
      <x:c r="F554" t="s">
        <x:v>126</x:v>
      </x:c>
      <x:c r="G554" t="s">
        <x:v>730</x:v>
      </x:c>
      <x:c r="H554" t="s">
        <x:v>516</x:v>
      </x:c>
      <x:c r="I554" t="s">
        <x:v>140</x:v>
      </x:c>
      <x:c r="J554">
        <x:v>100003907</x:v>
      </x:c>
      <x:c r="K554" t="s">
        <x:v>140</x:v>
      </x:c>
      <x:c r="L554" t="s">
        <x:v>144</x:v>
      </x:c>
      <x:c r="M554" t="s">
        <x:v>533</x:v>
      </x:c>
      <x:c r="O554">
        <x:v>1000</x:v>
      </x:c>
      <x:c r="P554" t="s">
        <x:v>520</x:v>
      </x:c>
      <x:c r="Q554" t="s">
        <x:v>9</x:v>
      </x:c>
      <x:c r="R554" t="s">
        <x:v>522</x:v>
      </x:c>
      <x:c r="S554">
        <x:v>2000</x:v>
      </x:c>
      <x:c r="T554" t="s">
        <x:v>458</x:v>
      </x:c>
      <x:c r="U554">
        <x:v>14.12</x:v>
      </x:c>
      <x:c r="V554">
        <x:v>0.69</x:v>
      </x:c>
      <x:c r="W554">
        <x:v>1373.4</x:v>
      </x:c>
    </x:row>
    <x:row r="555" spans="1:23">
      <x:c r="A555" t="s">
        <x:v>492</x:v>
      </x:c>
      <x:c r="B555" t="s">
        <x:v>698</x:v>
      </x:c>
      <x:c r="C555" t="s">
        <x:v>513</x:v>
      </x:c>
      <x:c r="D555" t="s">
        <x:v>514</x:v>
      </x:c>
      <x:c r="E555" t="s">
        <x:v>527</x:v>
      </x:c>
      <x:c r="F555" t="s">
        <x:v>126</x:v>
      </x:c>
      <x:c r="G555" t="s">
        <x:v>730</x:v>
      </x:c>
      <x:c r="H555" t="s">
        <x:v>516</x:v>
      </x:c>
      <x:c r="I555" t="s">
        <x:v>140</x:v>
      </x:c>
      <x:c r="J555">
        <x:v>100003808</x:v>
      </x:c>
      <x:c r="K555" t="s">
        <x:v>140</x:v>
      </x:c>
      <x:c r="L555" t="s">
        <x:v>143</x:v>
      </x:c>
      <x:c r="M555" t="s">
        <x:v>575</x:v>
      </x:c>
      <x:c r="O555">
        <x:v>1000</x:v>
      </x:c>
      <x:c r="P555" t="s">
        <x:v>520</x:v>
      </x:c>
      <x:c r="Q555" t="s">
        <x:v>8</x:v>
      </x:c>
      <x:c r="R555" t="s">
        <x:v>522</x:v>
      </x:c>
      <x:c r="S555">
        <x:v>950</x:v>
      </x:c>
      <x:c r="T555" t="s">
        <x:v>458</x:v>
      </x:c>
      <x:c r="U555">
        <x:v>4.58</x:v>
      </x:c>
      <x:c r="V555">
        <x:v>0.5</x:v>
      </x:c>
      <x:c r="W555">
        <x:v>474.24</x:v>
      </x:c>
    </x:row>
    <x:row r="556" spans="1:23">
      <x:c r="A556" t="s">
        <x:v>492</x:v>
      </x:c>
      <x:c r="B556" t="s">
        <x:v>698</x:v>
      </x:c>
      <x:c r="C556" t="s">
        <x:v>513</x:v>
      </x:c>
      <x:c r="D556" t="s">
        <x:v>514</x:v>
      </x:c>
      <x:c r="E556" t="s">
        <x:v>527</x:v>
      </x:c>
      <x:c r="F556" t="s">
        <x:v>126</x:v>
      </x:c>
      <x:c r="G556" t="s">
        <x:v>730</x:v>
      </x:c>
      <x:c r="H556" t="s">
        <x:v>516</x:v>
      </x:c>
      <x:c r="I556" t="s">
        <x:v>140</x:v>
      </x:c>
      <x:c r="J556">
        <x:v>100003808</x:v>
      </x:c>
      <x:c r="K556" t="s">
        <x:v>140</x:v>
      </x:c>
      <x:c r="L556" t="s">
        <x:v>143</x:v>
      </x:c>
      <x:c r="M556" t="s">
        <x:v>575</x:v>
      </x:c>
      <x:c r="O556">
        <x:v>1000</x:v>
      </x:c>
      <x:c r="P556" t="s">
        <x:v>520</x:v>
      </x:c>
      <x:c r="Q556" t="s">
        <x:v>8</x:v>
      </x:c>
      <x:c r="R556" t="s">
        <x:v>522</x:v>
      </x:c>
      <x:c r="S556">
        <x:v>1000</x:v>
      </x:c>
      <x:c r="T556" t="s">
        <x:v>458</x:v>
      </x:c>
      <x:c r="U556">
        <x:v>4.82</x:v>
      </x:c>
      <x:c r="V556">
        <x:v>0.5</x:v>
      </x:c>
      <x:c r="W556">
        <x:v>499.2</x:v>
      </x:c>
    </x:row>
    <x:row r="557" spans="1:23">
      <x:c r="A557" t="s">
        <x:v>492</x:v>
      </x:c>
      <x:c r="B557" t="s">
        <x:v>698</x:v>
      </x:c>
      <x:c r="C557" t="s">
        <x:v>513</x:v>
      </x:c>
      <x:c r="D557" t="s">
        <x:v>514</x:v>
      </x:c>
      <x:c r="E557" t="s">
        <x:v>527</x:v>
      </x:c>
      <x:c r="F557" t="s">
        <x:v>126</x:v>
      </x:c>
      <x:c r="G557" t="s">
        <x:v>730</x:v>
      </x:c>
      <x:c r="H557" t="s">
        <x:v>516</x:v>
      </x:c>
      <x:c r="I557" t="s">
        <x:v>140</x:v>
      </x:c>
      <x:c r="J557">
        <x:v>100003741</x:v>
      </x:c>
      <x:c r="K557" t="s">
        <x:v>140</x:v>
      </x:c>
      <x:c r="L557" t="s">
        <x:v>141</x:v>
      </x:c>
      <x:c r="M557" t="s">
        <x:v>578</x:v>
      </x:c>
      <x:c r="O557">
        <x:v>1500</x:v>
      </x:c>
      <x:c r="P557" t="s">
        <x:v>520</x:v>
      </x:c>
      <x:c r="Q557" t="s">
        <x:v>448</x:v>
      </x:c>
      <x:c r="R557" t="s">
        <x:v>522</x:v>
      </x:c>
      <x:c r="S557">
        <x:v>1500</x:v>
      </x:c>
      <x:c r="T557" t="s">
        <x:v>458</x:v>
      </x:c>
      <x:c r="U557">
        <x:v>5.13</x:v>
      </x:c>
      <x:c r="V557">
        <x:v>0.38</x:v>
      </x:c>
      <x:c r="W557">
        <x:v>576.75</x:v>
      </x:c>
    </x:row>
    <x:row r="558" spans="1:23">
      <x:c r="A558" t="s">
        <x:v>492</x:v>
      </x:c>
      <x:c r="B558" t="s">
        <x:v>698</x:v>
      </x:c>
      <x:c r="C558" t="s">
        <x:v>513</x:v>
      </x:c>
      <x:c r="D558" t="s">
        <x:v>514</x:v>
      </x:c>
      <x:c r="E558" t="s">
        <x:v>527</x:v>
      </x:c>
      <x:c r="F558" t="s">
        <x:v>126</x:v>
      </x:c>
      <x:c r="G558" t="s">
        <x:v>730</x:v>
      </x:c>
      <x:c r="H558" t="s">
        <x:v>516</x:v>
      </x:c>
      <x:c r="I558" t="s">
        <x:v>140</x:v>
      </x:c>
      <x:c r="J558">
        <x:v>100003808</x:v>
      </x:c>
      <x:c r="K558" t="s">
        <x:v>140</x:v>
      </x:c>
      <x:c r="L558" t="s">
        <x:v>143</x:v>
      </x:c>
      <x:c r="M558" t="s">
        <x:v>575</x:v>
      </x:c>
      <x:c r="O558">
        <x:v>1000</x:v>
      </x:c>
      <x:c r="P558" t="s">
        <x:v>520</x:v>
      </x:c>
      <x:c r="Q558" t="s">
        <x:v>8</x:v>
      </x:c>
      <x:c r="R558" t="s">
        <x:v>522</x:v>
      </x:c>
      <x:c r="S558">
        <x:v>2000</x:v>
      </x:c>
      <x:c r="T558" t="s">
        <x:v>458</x:v>
      </x:c>
      <x:c r="U558">
        <x:v>9.6300000000000008</x:v>
      </x:c>
      <x:c r="V558">
        <x:v>0.5</x:v>
      </x:c>
      <x:c r="W558">
        <x:v>998.4</x:v>
      </x:c>
    </x:row>
    <x:row r="559" spans="1:23">
      <x:c r="A559" t="s">
        <x:v>492</x:v>
      </x:c>
      <x:c r="B559" t="s">
        <x:v>698</x:v>
      </x:c>
      <x:c r="C559" t="s">
        <x:v>513</x:v>
      </x:c>
      <x:c r="D559" t="s">
        <x:v>514</x:v>
      </x:c>
      <x:c r="E559" t="s">
        <x:v>527</x:v>
      </x:c>
      <x:c r="F559" t="s">
        <x:v>126</x:v>
      </x:c>
      <x:c r="G559" t="s">
        <x:v>730</x:v>
      </x:c>
      <x:c r="H559" t="s">
        <x:v>516</x:v>
      </x:c>
      <x:c r="I559" t="s">
        <x:v>140</x:v>
      </x:c>
      <x:c r="J559">
        <x:v>100003741</x:v>
      </x:c>
      <x:c r="K559" t="s">
        <x:v>140</x:v>
      </x:c>
      <x:c r="L559" t="s">
        <x:v>141</x:v>
      </x:c>
      <x:c r="M559" t="s">
        <x:v>578</x:v>
      </x:c>
      <x:c r="O559">
        <x:v>1500</x:v>
      </x:c>
      <x:c r="P559" t="s">
        <x:v>520</x:v>
      </x:c>
      <x:c r="Q559" t="s">
        <x:v>448</x:v>
      </x:c>
      <x:c r="R559" t="s">
        <x:v>522</x:v>
      </x:c>
      <x:c r="S559">
        <x:v>1500</x:v>
      </x:c>
      <x:c r="T559" t="s">
        <x:v>458</x:v>
      </x:c>
      <x:c r="U559">
        <x:v>5.13</x:v>
      </x:c>
      <x:c r="V559">
        <x:v>0.38</x:v>
      </x:c>
      <x:c r="W559">
        <x:v>576.75</x:v>
      </x:c>
    </x:row>
    <x:row r="560" spans="1:23">
      <x:c r="A560" t="s">
        <x:v>492</x:v>
      </x:c>
      <x:c r="B560" t="s">
        <x:v>698</x:v>
      </x:c>
      <x:c r="C560" t="s">
        <x:v>513</x:v>
      </x:c>
      <x:c r="D560" t="s">
        <x:v>514</x:v>
      </x:c>
      <x:c r="E560" t="s">
        <x:v>527</x:v>
      </x:c>
      <x:c r="F560" t="s">
        <x:v>126</x:v>
      </x:c>
      <x:c r="G560" t="s">
        <x:v>730</x:v>
      </x:c>
      <x:c r="H560" t="s">
        <x:v>516</x:v>
      </x:c>
      <x:c r="I560" t="s">
        <x:v>140</x:v>
      </x:c>
      <x:c r="J560">
        <x:v>100004005</x:v>
      </x:c>
      <x:c r="K560" t="s">
        <x:v>140</x:v>
      </x:c>
      <x:c r="L560" t="s">
        <x:v>145</x:v>
      </x:c>
      <x:c r="M560" t="s">
        <x:v>518</x:v>
      </x:c>
      <x:c r="O560">
        <x:v>500</x:v>
      </x:c>
      <x:c r="P560" t="s">
        <x:v>520</x:v>
      </x:c>
      <x:c r="Q560" t="s">
        <x:v>10</x:v>
      </x:c>
      <x:c r="R560" t="s">
        <x:v>522</x:v>
      </x:c>
      <x:c r="S560">
        <x:v>450</x:v>
      </x:c>
      <x:c r="T560" t="s">
        <x:v>458</x:v>
      </x:c>
      <x:c r="U560">
        <x:v>5.24</x:v>
      </x:c>
      <x:c r="V560">
        <x:v>0.95</x:v>
      </x:c>
      <x:c r="W560">
        <x:v>427.14</x:v>
      </x:c>
    </x:row>
    <x:row r="561" spans="1:23">
      <x:c r="A561" t="s">
        <x:v>492</x:v>
      </x:c>
      <x:c r="B561" t="s">
        <x:v>698</x:v>
      </x:c>
      <x:c r="C561" t="s">
        <x:v>513</x:v>
      </x:c>
      <x:c r="D561" t="s">
        <x:v>514</x:v>
      </x:c>
      <x:c r="E561" t="s">
        <x:v>527</x:v>
      </x:c>
      <x:c r="F561" t="s">
        <x:v>126</x:v>
      </x:c>
      <x:c r="G561" t="s">
        <x:v>730</x:v>
      </x:c>
      <x:c r="H561" t="s">
        <x:v>516</x:v>
      </x:c>
      <x:c r="I561" t="s">
        <x:v>140</x:v>
      </x:c>
      <x:c r="J561">
        <x:v>100003780</x:v>
      </x:c>
      <x:c r="K561" t="s">
        <x:v>140</x:v>
      </x:c>
      <x:c r="L561" t="s">
        <x:v>141</x:v>
      </x:c>
      <x:c r="M561" t="s">
        <x:v>526</x:v>
      </x:c>
      <x:c r="O561">
        <x:v>1500</x:v>
      </x:c>
      <x:c r="P561" t="s">
        <x:v>520</x:v>
      </x:c>
      <x:c r="Q561" t="s">
        <x:v>448</x:v>
      </x:c>
      <x:c r="R561" t="s">
        <x:v>522</x:v>
      </x:c>
      <x:c r="S561">
        <x:v>3000</x:v>
      </x:c>
      <x:c r="T561" t="s">
        <x:v>458</x:v>
      </x:c>
      <x:c r="U561">
        <x:v>10.25</x:v>
      </x:c>
      <x:c r="V561">
        <x:v>0.38</x:v>
      </x:c>
      <x:c r="W561">
        <x:v>1153.5</x:v>
      </x:c>
    </x:row>
    <x:row r="562" spans="1:23">
      <x:c r="A562" t="s">
        <x:v>492</x:v>
      </x:c>
      <x:c r="B562" t="s">
        <x:v>698</x:v>
      </x:c>
      <x:c r="C562" t="s">
        <x:v>513</x:v>
      </x:c>
      <x:c r="D562" t="s">
        <x:v>514</x:v>
      </x:c>
      <x:c r="E562" t="s">
        <x:v>527</x:v>
      </x:c>
      <x:c r="F562" t="s">
        <x:v>126</x:v>
      </x:c>
      <x:c r="G562" t="s">
        <x:v>730</x:v>
      </x:c>
      <x:c r="H562" t="s">
        <x:v>516</x:v>
      </x:c>
      <x:c r="I562" t="s">
        <x:v>140</x:v>
      </x:c>
      <x:c r="J562">
        <x:v>100003755</x:v>
      </x:c>
      <x:c r="K562" t="s">
        <x:v>140</x:v>
      </x:c>
      <x:c r="L562" t="s">
        <x:v>141</x:v>
      </x:c>
      <x:c r="M562" t="s">
        <x:v>608</x:v>
      </x:c>
      <x:c r="O562">
        <x:v>1500</x:v>
      </x:c>
      <x:c r="P562" t="s">
        <x:v>520</x:v>
      </x:c>
      <x:c r="Q562" t="s">
        <x:v>448</x:v>
      </x:c>
      <x:c r="R562" t="s">
        <x:v>522</x:v>
      </x:c>
      <x:c r="S562">
        <x:v>1500</x:v>
      </x:c>
      <x:c r="T562" t="s">
        <x:v>458</x:v>
      </x:c>
      <x:c r="U562">
        <x:v>5.13</x:v>
      </x:c>
      <x:c r="V562">
        <x:v>0.38</x:v>
      </x:c>
      <x:c r="W562">
        <x:v>576.75</x:v>
      </x:c>
    </x:row>
    <x:row r="563" spans="1:23">
      <x:c r="A563" t="s">
        <x:v>492</x:v>
      </x:c>
      <x:c r="B563" t="s">
        <x:v>698</x:v>
      </x:c>
      <x:c r="C563" t="s">
        <x:v>513</x:v>
      </x:c>
      <x:c r="D563" t="s">
        <x:v>514</x:v>
      </x:c>
      <x:c r="E563" t="s">
        <x:v>527</x:v>
      </x:c>
      <x:c r="F563" t="s">
        <x:v>126</x:v>
      </x:c>
      <x:c r="G563" t="s">
        <x:v>730</x:v>
      </x:c>
      <x:c r="H563" t="s">
        <x:v>516</x:v>
      </x:c>
      <x:c r="I563" t="s">
        <x:v>140</x:v>
      </x:c>
      <x:c r="J563">
        <x:v>100003758</x:v>
      </x:c>
      <x:c r="K563" t="s">
        <x:v>140</x:v>
      </x:c>
      <x:c r="L563" t="s">
        <x:v>141</x:v>
      </x:c>
      <x:c r="M563" t="s">
        <x:v>569</x:v>
      </x:c>
      <x:c r="O563">
        <x:v>1500</x:v>
      </x:c>
      <x:c r="P563" t="s">
        <x:v>520</x:v>
      </x:c>
      <x:c r="Q563" t="s">
        <x:v>448</x:v>
      </x:c>
      <x:c r="R563" t="s">
        <x:v>522</x:v>
      </x:c>
      <x:c r="S563">
        <x:v>1500</x:v>
      </x:c>
      <x:c r="T563" t="s">
        <x:v>458</x:v>
      </x:c>
      <x:c r="U563">
        <x:v>5.13</x:v>
      </x:c>
      <x:c r="V563">
        <x:v>0.38</x:v>
      </x:c>
      <x:c r="W563">
        <x:v>576.75</x:v>
      </x:c>
    </x:row>
    <x:row r="564" spans="1:23">
      <x:c r="A564" t="s">
        <x:v>492</x:v>
      </x:c>
      <x:c r="B564" t="s">
        <x:v>698</x:v>
      </x:c>
      <x:c r="C564" t="s">
        <x:v>513</x:v>
      </x:c>
      <x:c r="D564" t="s">
        <x:v>514</x:v>
      </x:c>
      <x:c r="E564" t="s">
        <x:v>527</x:v>
      </x:c>
      <x:c r="F564" t="s">
        <x:v>126</x:v>
      </x:c>
      <x:c r="G564" t="s">
        <x:v>730</x:v>
      </x:c>
      <x:c r="H564" t="s">
        <x:v>516</x:v>
      </x:c>
      <x:c r="I564" t="s">
        <x:v>140</x:v>
      </x:c>
      <x:c r="J564">
        <x:v>100003736</x:v>
      </x:c>
      <x:c r="K564" t="s">
        <x:v>140</x:v>
      </x:c>
      <x:c r="L564" t="s">
        <x:v>141</x:v>
      </x:c>
      <x:c r="M564" t="s">
        <x:v>550</x:v>
      </x:c>
      <x:c r="O564">
        <x:v>1500</x:v>
      </x:c>
      <x:c r="P564" t="s">
        <x:v>520</x:v>
      </x:c>
      <x:c r="Q564" t="s">
        <x:v>448</x:v>
      </x:c>
      <x:c r="R564" t="s">
        <x:v>522</x:v>
      </x:c>
      <x:c r="S564">
        <x:v>1500</x:v>
      </x:c>
      <x:c r="T564" t="s">
        <x:v>458</x:v>
      </x:c>
      <x:c r="U564">
        <x:v>5.13</x:v>
      </x:c>
      <x:c r="V564">
        <x:v>0.38</x:v>
      </x:c>
      <x:c r="W564">
        <x:v>576.75</x:v>
      </x:c>
    </x:row>
    <x:row r="565" spans="1:23">
      <x:c r="A565" t="s">
        <x:v>492</x:v>
      </x:c>
      <x:c r="B565" t="s">
        <x:v>698</x:v>
      </x:c>
      <x:c r="C565" t="s">
        <x:v>513</x:v>
      </x:c>
      <x:c r="D565" t="s">
        <x:v>514</x:v>
      </x:c>
      <x:c r="E565" t="s">
        <x:v>527</x:v>
      </x:c>
      <x:c r="F565" t="s">
        <x:v>126</x:v>
      </x:c>
      <x:c r="G565" t="s">
        <x:v>730</x:v>
      </x:c>
      <x:c r="H565" t="s">
        <x:v>516</x:v>
      </x:c>
      <x:c r="I565" t="s">
        <x:v>140</x:v>
      </x:c>
      <x:c r="J565">
        <x:v>100004005</x:v>
      </x:c>
      <x:c r="K565" t="s">
        <x:v>140</x:v>
      </x:c>
      <x:c r="L565" t="s">
        <x:v>145</x:v>
      </x:c>
      <x:c r="M565" t="s">
        <x:v>518</x:v>
      </x:c>
      <x:c r="O565">
        <x:v>500</x:v>
      </x:c>
      <x:c r="P565" t="s">
        <x:v>520</x:v>
      </x:c>
      <x:c r="Q565" t="s">
        <x:v>10</x:v>
      </x:c>
      <x:c r="R565" t="s">
        <x:v>522</x:v>
      </x:c>
      <x:c r="S565">
        <x:v>500</x:v>
      </x:c>
      <x:c r="T565" t="s">
        <x:v>458</x:v>
      </x:c>
      <x:c r="U565">
        <x:v>5.82</x:v>
      </x:c>
      <x:c r="V565">
        <x:v>0.95</x:v>
      </x:c>
      <x:c r="W565">
        <x:v>474.6</x:v>
      </x:c>
    </x:row>
    <x:row r="566" spans="1:23">
      <x:c r="A566" t="s">
        <x:v>492</x:v>
      </x:c>
      <x:c r="B566" t="s">
        <x:v>698</x:v>
      </x:c>
      <x:c r="C566" t="s">
        <x:v>513</x:v>
      </x:c>
      <x:c r="D566" t="s">
        <x:v>514</x:v>
      </x:c>
      <x:c r="E566" t="s">
        <x:v>527</x:v>
      </x:c>
      <x:c r="F566" t="s">
        <x:v>126</x:v>
      </x:c>
      <x:c r="G566" t="s">
        <x:v>730</x:v>
      </x:c>
      <x:c r="H566" t="s">
        <x:v>516</x:v>
      </x:c>
      <x:c r="I566" t="s">
        <x:v>140</x:v>
      </x:c>
      <x:c r="J566">
        <x:v>100003736</x:v>
      </x:c>
      <x:c r="K566" t="s">
        <x:v>140</x:v>
      </x:c>
      <x:c r="L566" t="s">
        <x:v>141</x:v>
      </x:c>
      <x:c r="M566" t="s">
        <x:v>550</x:v>
      </x:c>
      <x:c r="O566">
        <x:v>1500</x:v>
      </x:c>
      <x:c r="P566" t="s">
        <x:v>520</x:v>
      </x:c>
      <x:c r="Q566" t="s">
        <x:v>448</x:v>
      </x:c>
      <x:c r="R566" t="s">
        <x:v>522</x:v>
      </x:c>
      <x:c r="S566">
        <x:v>15000</x:v>
      </x:c>
      <x:c r="T566" t="s">
        <x:v>458</x:v>
      </x:c>
      <x:c r="U566">
        <x:v>51.27</x:v>
      </x:c>
      <x:c r="V566">
        <x:v>0.38</x:v>
      </x:c>
      <x:c r="W566">
        <x:v>5767.5</x:v>
      </x:c>
    </x:row>
    <x:row r="567" spans="1:23">
      <x:c r="A567" t="s">
        <x:v>492</x:v>
      </x:c>
      <x:c r="B567" t="s">
        <x:v>698</x:v>
      </x:c>
      <x:c r="C567" t="s">
        <x:v>513</x:v>
      </x:c>
      <x:c r="D567" t="s">
        <x:v>514</x:v>
      </x:c>
      <x:c r="E567" t="s">
        <x:v>527</x:v>
      </x:c>
      <x:c r="F567" t="s">
        <x:v>126</x:v>
      </x:c>
      <x:c r="G567" t="s">
        <x:v>730</x:v>
      </x:c>
      <x:c r="H567" t="s">
        <x:v>516</x:v>
      </x:c>
      <x:c r="I567" t="s">
        <x:v>140</x:v>
      </x:c>
      <x:c r="J567">
        <x:v>100018876</x:v>
      </x:c>
      <x:c r="K567" t="s">
        <x:v>140</x:v>
      </x:c>
      <x:c r="L567" t="s">
        <x:v>143</x:v>
      </x:c>
      <x:c r="M567" t="s">
        <x:v>560</x:v>
      </x:c>
      <x:c r="N567" t="s">
        <x:v>519</x:v>
      </x:c>
      <x:c r="O567">
        <x:v>10000</x:v>
      </x:c>
      <x:c r="P567" t="s">
        <x:v>520</x:v>
      </x:c>
      <x:c r="Q567" t="s">
        <x:v>8</x:v>
      </x:c>
      <x:c r="R567" t="s">
        <x:v>522</x:v>
      </x:c>
      <x:c r="S567">
        <x:v>10000</x:v>
      </x:c>
      <x:c r="T567" t="s">
        <x:v>458</x:v>
      </x:c>
      <x:c r="U567">
        <x:v>48.17</x:v>
      </x:c>
      <x:c r="V567">
        <x:v>0.5</x:v>
      </x:c>
      <x:c r="W567">
        <x:v>4992</x:v>
      </x:c>
    </x:row>
    <x:row r="568" spans="1:23">
      <x:c r="A568" t="s">
        <x:v>492</x:v>
      </x:c>
      <x:c r="B568" t="s">
        <x:v>698</x:v>
      </x:c>
      <x:c r="C568" t="s">
        <x:v>513</x:v>
      </x:c>
      <x:c r="D568" t="s">
        <x:v>514</x:v>
      </x:c>
      <x:c r="E568" t="s">
        <x:v>527</x:v>
      </x:c>
      <x:c r="F568" t="s">
        <x:v>126</x:v>
      </x:c>
      <x:c r="G568" t="s">
        <x:v>730</x:v>
      </x:c>
      <x:c r="H568" t="s">
        <x:v>516</x:v>
      </x:c>
      <x:c r="I568" t="s">
        <x:v>140</x:v>
      </x:c>
      <x:c r="J568">
        <x:v>100018876</x:v>
      </x:c>
      <x:c r="K568" t="s">
        <x:v>140</x:v>
      </x:c>
      <x:c r="L568" t="s">
        <x:v>143</x:v>
      </x:c>
      <x:c r="M568" t="s">
        <x:v>560</x:v>
      </x:c>
      <x:c r="N568" t="s">
        <x:v>519</x:v>
      </x:c>
      <x:c r="O568">
        <x:v>10000</x:v>
      </x:c>
      <x:c r="P568" t="s">
        <x:v>520</x:v>
      </x:c>
      <x:c r="Q568" t="s">
        <x:v>8</x:v>
      </x:c>
      <x:c r="R568" t="s">
        <x:v>522</x:v>
      </x:c>
      <x:c r="S568">
        <x:v>10000</x:v>
      </x:c>
      <x:c r="T568" t="s">
        <x:v>458</x:v>
      </x:c>
      <x:c r="U568">
        <x:v>48.17</x:v>
      </x:c>
      <x:c r="V568">
        <x:v>0.5</x:v>
      </x:c>
      <x:c r="W568">
        <x:v>4992</x:v>
      </x:c>
    </x:row>
    <x:row r="569" spans="1:23">
      <x:c r="A569" t="s">
        <x:v>492</x:v>
      </x:c>
      <x:c r="B569" t="s">
        <x:v>698</x:v>
      </x:c>
      <x:c r="C569" t="s">
        <x:v>513</x:v>
      </x:c>
      <x:c r="D569" t="s">
        <x:v>514</x:v>
      </x:c>
      <x:c r="E569" t="s">
        <x:v>527</x:v>
      </x:c>
      <x:c r="F569" t="s">
        <x:v>126</x:v>
      </x:c>
      <x:c r="G569" t="s">
        <x:v>730</x:v>
      </x:c>
      <x:c r="H569" t="s">
        <x:v>516</x:v>
      </x:c>
      <x:c r="I569" t="s">
        <x:v>140</x:v>
      </x:c>
      <x:c r="J569">
        <x:v>100003780</x:v>
      </x:c>
      <x:c r="K569" t="s">
        <x:v>140</x:v>
      </x:c>
      <x:c r="L569" t="s">
        <x:v>141</x:v>
      </x:c>
      <x:c r="M569" t="s">
        <x:v>526</x:v>
      </x:c>
      <x:c r="O569">
        <x:v>1500</x:v>
      </x:c>
      <x:c r="P569" t="s">
        <x:v>520</x:v>
      </x:c>
      <x:c r="Q569" t="s">
        <x:v>448</x:v>
      </x:c>
      <x:c r="R569" t="s">
        <x:v>522</x:v>
      </x:c>
      <x:c r="S569">
        <x:v>1500</x:v>
      </x:c>
      <x:c r="T569" t="s">
        <x:v>458</x:v>
      </x:c>
      <x:c r="U569">
        <x:v>5.13</x:v>
      </x:c>
      <x:c r="V569">
        <x:v>0.38</x:v>
      </x:c>
      <x:c r="W569">
        <x:v>576.75</x:v>
      </x:c>
    </x:row>
    <x:row r="570" spans="1:23">
      <x:c r="A570" t="s">
        <x:v>492</x:v>
      </x:c>
      <x:c r="B570" t="s">
        <x:v>698</x:v>
      </x:c>
      <x:c r="C570" t="s">
        <x:v>513</x:v>
      </x:c>
      <x:c r="D570" t="s">
        <x:v>514</x:v>
      </x:c>
      <x:c r="E570" t="s">
        <x:v>527</x:v>
      </x:c>
      <x:c r="F570" t="s">
        <x:v>126</x:v>
      </x:c>
      <x:c r="G570" t="s">
        <x:v>730</x:v>
      </x:c>
      <x:c r="H570" t="s">
        <x:v>516</x:v>
      </x:c>
      <x:c r="I570" t="s">
        <x:v>140</x:v>
      </x:c>
      <x:c r="J570">
        <x:v>100018881</x:v>
      </x:c>
      <x:c r="K570" t="s">
        <x:v>140</x:v>
      </x:c>
      <x:c r="L570" t="s">
        <x:v>143</x:v>
      </x:c>
      <x:c r="M570" t="s">
        <x:v>569</x:v>
      </x:c>
      <x:c r="N570" t="s">
        <x:v>519</x:v>
      </x:c>
      <x:c r="O570">
        <x:v>10000</x:v>
      </x:c>
      <x:c r="P570" t="s">
        <x:v>520</x:v>
      </x:c>
      <x:c r="Q570" t="s">
        <x:v>8</x:v>
      </x:c>
      <x:c r="R570" t="s">
        <x:v>522</x:v>
      </x:c>
      <x:c r="S570">
        <x:v>10000</x:v>
      </x:c>
      <x:c r="T570" t="s">
        <x:v>458</x:v>
      </x:c>
      <x:c r="U570">
        <x:v>48.17</x:v>
      </x:c>
      <x:c r="V570">
        <x:v>0.5</x:v>
      </x:c>
      <x:c r="W570">
        <x:v>4992</x:v>
      </x:c>
    </x:row>
    <x:row r="571" spans="1:23">
      <x:c r="A571" t="s">
        <x:v>492</x:v>
      </x:c>
      <x:c r="B571" t="s">
        <x:v>698</x:v>
      </x:c>
      <x:c r="C571" t="s">
        <x:v>513</x:v>
      </x:c>
      <x:c r="D571" t="s">
        <x:v>514</x:v>
      </x:c>
      <x:c r="E571" t="s">
        <x:v>527</x:v>
      </x:c>
      <x:c r="F571" t="s">
        <x:v>126</x:v>
      </x:c>
      <x:c r="G571" t="s">
        <x:v>730</x:v>
      </x:c>
      <x:c r="H571" t="s">
        <x:v>516</x:v>
      </x:c>
      <x:c r="I571" t="s">
        <x:v>140</x:v>
      </x:c>
      <x:c r="J571">
        <x:v>100003758</x:v>
      </x:c>
      <x:c r="K571" t="s">
        <x:v>140</x:v>
      </x:c>
      <x:c r="L571" t="s">
        <x:v>141</x:v>
      </x:c>
      <x:c r="M571" t="s">
        <x:v>569</x:v>
      </x:c>
      <x:c r="O571">
        <x:v>1500</x:v>
      </x:c>
      <x:c r="P571" t="s">
        <x:v>520</x:v>
      </x:c>
      <x:c r="Q571" t="s">
        <x:v>448</x:v>
      </x:c>
      <x:c r="R571" t="s">
        <x:v>522</x:v>
      </x:c>
      <x:c r="S571">
        <x:v>6800</x:v>
      </x:c>
      <x:c r="T571" t="s">
        <x:v>458</x:v>
      </x:c>
      <x:c r="U571">
        <x:v>23.24</x:v>
      </x:c>
      <x:c r="V571">
        <x:v>0.38</x:v>
      </x:c>
      <x:c r="W571">
        <x:v>2614.6</x:v>
      </x:c>
    </x:row>
    <x:row r="572" spans="1:23">
      <x:c r="A572" t="s">
        <x:v>492</x:v>
      </x:c>
      <x:c r="B572" t="s">
        <x:v>698</x:v>
      </x:c>
      <x:c r="C572" t="s">
        <x:v>513</x:v>
      </x:c>
      <x:c r="D572" t="s">
        <x:v>514</x:v>
      </x:c>
      <x:c r="E572" t="s">
        <x:v>527</x:v>
      </x:c>
      <x:c r="F572" t="s">
        <x:v>126</x:v>
      </x:c>
      <x:c r="G572" t="s">
        <x:v>730</x:v>
      </x:c>
      <x:c r="H572" t="s">
        <x:v>516</x:v>
      </x:c>
      <x:c r="I572" t="s">
        <x:v>140</x:v>
      </x:c>
      <x:c r="J572">
        <x:v>100003780</x:v>
      </x:c>
      <x:c r="K572" t="s">
        <x:v>140</x:v>
      </x:c>
      <x:c r="L572" t="s">
        <x:v>141</x:v>
      </x:c>
      <x:c r="M572" t="s">
        <x:v>526</x:v>
      </x:c>
      <x:c r="O572">
        <x:v>1500</x:v>
      </x:c>
      <x:c r="P572" t="s">
        <x:v>520</x:v>
      </x:c>
      <x:c r="Q572" t="s">
        <x:v>448</x:v>
      </x:c>
      <x:c r="R572" t="s">
        <x:v>522</x:v>
      </x:c>
      <x:c r="S572">
        <x:v>3000</x:v>
      </x:c>
      <x:c r="T572" t="s">
        <x:v>458</x:v>
      </x:c>
      <x:c r="U572">
        <x:v>10.25</x:v>
      </x:c>
      <x:c r="V572">
        <x:v>0.38</x:v>
      </x:c>
      <x:c r="W572">
        <x:v>1153.5</x:v>
      </x:c>
    </x:row>
    <x:row r="573" spans="1:23">
      <x:c r="A573" t="s">
        <x:v>492</x:v>
      </x:c>
      <x:c r="B573" t="s">
        <x:v>698</x:v>
      </x:c>
      <x:c r="C573" t="s">
        <x:v>513</x:v>
      </x:c>
      <x:c r="D573" t="s">
        <x:v>514</x:v>
      </x:c>
      <x:c r="E573" t="s">
        <x:v>527</x:v>
      </x:c>
      <x:c r="F573" t="s">
        <x:v>126</x:v>
      </x:c>
      <x:c r="G573" t="s">
        <x:v>730</x:v>
      </x:c>
      <x:c r="H573" t="s">
        <x:v>516</x:v>
      </x:c>
      <x:c r="I573" t="s">
        <x:v>140</x:v>
      </x:c>
      <x:c r="J573">
        <x:v>100004113</x:v>
      </x:c>
      <x:c r="K573" t="s">
        <x:v>140</x:v>
      </x:c>
      <x:c r="L573" t="s">
        <x:v>146</x:v>
      </x:c>
      <x:c r="M573" t="s">
        <x:v>518</x:v>
      </x:c>
      <x:c r="O573">
        <x:v>400</x:v>
      </x:c>
      <x:c r="P573" t="s">
        <x:v>520</x:v>
      </x:c>
      <x:c r="Q573" t="s">
        <x:v>681</x:v>
      </x:c>
      <x:c r="R573" t="s">
        <x:v>522</x:v>
      </x:c>
      <x:c r="S573">
        <x:v>800</x:v>
      </x:c>
      <x:c r="T573" t="s">
        <x:v>458</x:v>
      </x:c>
      <x:c r="U573">
        <x:v>19.14</x:v>
      </x:c>
      <x:c r="V573">
        <x:v>1.86</x:v>
      </x:c>
      <x:c r="W573">
        <x:v>1486.4</x:v>
      </x:c>
    </x:row>
    <x:row r="574" spans="1:23">
      <x:c r="A574" t="s">
        <x:v>492</x:v>
      </x:c>
      <x:c r="B574" t="s">
        <x:v>698</x:v>
      </x:c>
      <x:c r="C574" t="s">
        <x:v>513</x:v>
      </x:c>
      <x:c r="D574" t="s">
        <x:v>514</x:v>
      </x:c>
      <x:c r="E574" t="s">
        <x:v>527</x:v>
      </x:c>
      <x:c r="F574" t="s">
        <x:v>126</x:v>
      </x:c>
      <x:c r="G574" t="s">
        <x:v>730</x:v>
      </x:c>
      <x:c r="H574" t="s">
        <x:v>516</x:v>
      </x:c>
      <x:c r="I574" t="s">
        <x:v>140</x:v>
      </x:c>
      <x:c r="J574">
        <x:v>100004073</x:v>
      </x:c>
      <x:c r="K574" t="s">
        <x:v>140</x:v>
      </x:c>
      <x:c r="L574" t="s">
        <x:v>142</x:v>
      </x:c>
      <x:c r="M574" t="s">
        <x:v>518</x:v>
      </x:c>
      <x:c r="O574">
        <x:v>500</x:v>
      </x:c>
      <x:c r="P574" t="s">
        <x:v>520</x:v>
      </x:c>
      <x:c r="Q574" t="s">
        <x:v>449</x:v>
      </x:c>
      <x:c r="R574" t="s">
        <x:v>522</x:v>
      </x:c>
      <x:c r="S574">
        <x:v>500</x:v>
      </x:c>
      <x:c r="T574" t="s">
        <x:v>458</x:v>
      </x:c>
      <x:c r="U574">
        <x:v>8.99</x:v>
      </x:c>
      <x:c r="V574">
        <x:v>1.41</x:v>
      </x:c>
      <x:c r="W574">
        <x:v>705.85</x:v>
      </x:c>
    </x:row>
    <x:row r="575" spans="1:23">
      <x:c r="A575" t="s">
        <x:v>492</x:v>
      </x:c>
      <x:c r="B575" t="s">
        <x:v>698</x:v>
      </x:c>
      <x:c r="C575" t="s">
        <x:v>513</x:v>
      </x:c>
      <x:c r="D575" t="s">
        <x:v>514</x:v>
      </x:c>
      <x:c r="E575" t="s">
        <x:v>527</x:v>
      </x:c>
      <x:c r="F575" t="s">
        <x:v>126</x:v>
      </x:c>
      <x:c r="G575" t="s">
        <x:v>730</x:v>
      </x:c>
      <x:c r="H575" t="s">
        <x:v>516</x:v>
      </x:c>
      <x:c r="I575" t="s">
        <x:v>140</x:v>
      </x:c>
      <x:c r="J575">
        <x:v>100004051</x:v>
      </x:c>
      <x:c r="K575" t="s">
        <x:v>140</x:v>
      </x:c>
      <x:c r="L575" t="s">
        <x:v>145</x:v>
      </x:c>
      <x:c r="M575" t="s">
        <x:v>524</x:v>
      </x:c>
      <x:c r="O575">
        <x:v>500</x:v>
      </x:c>
      <x:c r="P575" t="s">
        <x:v>520</x:v>
      </x:c>
      <x:c r="Q575" t="s">
        <x:v>10</x:v>
      </x:c>
      <x:c r="R575" t="s">
        <x:v>522</x:v>
      </x:c>
      <x:c r="S575">
        <x:v>500</x:v>
      </x:c>
      <x:c r="T575" t="s">
        <x:v>458</x:v>
      </x:c>
      <x:c r="U575">
        <x:v>5.82</x:v>
      </x:c>
      <x:c r="V575">
        <x:v>0.95</x:v>
      </x:c>
      <x:c r="W575">
        <x:v>474.6</x:v>
      </x:c>
    </x:row>
    <x:row r="576" spans="1:23">
      <x:c r="A576" t="s">
        <x:v>492</x:v>
      </x:c>
      <x:c r="B576" t="s">
        <x:v>698</x:v>
      </x:c>
      <x:c r="C576" t="s">
        <x:v>513</x:v>
      </x:c>
      <x:c r="D576" t="s">
        <x:v>514</x:v>
      </x:c>
      <x:c r="E576" t="s">
        <x:v>527</x:v>
      </x:c>
      <x:c r="F576" t="s">
        <x:v>126</x:v>
      </x:c>
      <x:c r="G576" t="s">
        <x:v>730</x:v>
      </x:c>
      <x:c r="H576" t="s">
        <x:v>516</x:v>
      </x:c>
      <x:c r="I576" t="s">
        <x:v>140</x:v>
      </x:c>
      <x:c r="J576">
        <x:v>100004040</x:v>
      </x:c>
      <x:c r="K576" t="s">
        <x:v>140</x:v>
      </x:c>
      <x:c r="L576" t="s">
        <x:v>145</x:v>
      </x:c>
      <x:c r="M576" t="s">
        <x:v>569</x:v>
      </x:c>
      <x:c r="O576">
        <x:v>500</x:v>
      </x:c>
      <x:c r="P576" t="s">
        <x:v>520</x:v>
      </x:c>
      <x:c r="Q576" t="s">
        <x:v>10</x:v>
      </x:c>
      <x:c r="R576" t="s">
        <x:v>522</x:v>
      </x:c>
      <x:c r="S576">
        <x:v>500</x:v>
      </x:c>
      <x:c r="T576" t="s">
        <x:v>458</x:v>
      </x:c>
      <x:c r="U576">
        <x:v>5.82</x:v>
      </x:c>
      <x:c r="V576">
        <x:v>0.95</x:v>
      </x:c>
      <x:c r="W576">
        <x:v>474.6</x:v>
      </x:c>
    </x:row>
    <x:row r="577" spans="1:23">
      <x:c r="A577" t="s">
        <x:v>492</x:v>
      </x:c>
      <x:c r="B577" t="s">
        <x:v>698</x:v>
      </x:c>
      <x:c r="C577" t="s">
        <x:v>513</x:v>
      </x:c>
      <x:c r="D577" t="s">
        <x:v>514</x:v>
      </x:c>
      <x:c r="E577" t="s">
        <x:v>527</x:v>
      </x:c>
      <x:c r="F577" t="s">
        <x:v>126</x:v>
      </x:c>
      <x:c r="G577" t="s">
        <x:v>730</x:v>
      </x:c>
      <x:c r="H577" t="s">
        <x:v>516</x:v>
      </x:c>
      <x:c r="I577" t="s">
        <x:v>140</x:v>
      </x:c>
      <x:c r="J577">
        <x:v>100003933</x:v>
      </x:c>
      <x:c r="K577" t="s">
        <x:v>140</x:v>
      </x:c>
      <x:c r="L577" t="s">
        <x:v>144</x:v>
      </x:c>
      <x:c r="M577" t="s">
        <x:v>550</x:v>
      </x:c>
      <x:c r="O577">
        <x:v>1000</x:v>
      </x:c>
      <x:c r="P577" t="s">
        <x:v>520</x:v>
      </x:c>
      <x:c r="Q577" t="s">
        <x:v>9</x:v>
      </x:c>
      <x:c r="R577" t="s">
        <x:v>522</x:v>
      </x:c>
      <x:c r="S577">
        <x:v>1000</x:v>
      </x:c>
      <x:c r="T577" t="s">
        <x:v>458</x:v>
      </x:c>
      <x:c r="U577">
        <x:v>7.06</x:v>
      </x:c>
      <x:c r="V577">
        <x:v>0.69</x:v>
      </x:c>
      <x:c r="W577">
        <x:v>686.7</x:v>
      </x:c>
    </x:row>
    <x:row r="578" spans="1:23">
      <x:c r="A578" t="s">
        <x:v>492</x:v>
      </x:c>
      <x:c r="B578" t="s">
        <x:v>698</x:v>
      </x:c>
      <x:c r="C578" t="s">
        <x:v>513</x:v>
      </x:c>
      <x:c r="D578" t="s">
        <x:v>514</x:v>
      </x:c>
      <x:c r="E578" t="s">
        <x:v>527</x:v>
      </x:c>
      <x:c r="F578" t="s">
        <x:v>126</x:v>
      </x:c>
      <x:c r="G578" t="s">
        <x:v>730</x:v>
      </x:c>
      <x:c r="H578" t="s">
        <x:v>516</x:v>
      </x:c>
      <x:c r="I578" t="s">
        <x:v>140</x:v>
      </x:c>
      <x:c r="J578">
        <x:v>100003955</x:v>
      </x:c>
      <x:c r="K578" t="s">
        <x:v>140</x:v>
      </x:c>
      <x:c r="L578" t="s">
        <x:v>144</x:v>
      </x:c>
      <x:c r="M578" t="s">
        <x:v>537</x:v>
      </x:c>
      <x:c r="O578">
        <x:v>1000</x:v>
      </x:c>
      <x:c r="P578" t="s">
        <x:v>520</x:v>
      </x:c>
      <x:c r="Q578" t="s">
        <x:v>9</x:v>
      </x:c>
      <x:c r="R578" t="s">
        <x:v>522</x:v>
      </x:c>
      <x:c r="S578">
        <x:v>1000</x:v>
      </x:c>
      <x:c r="T578" t="s">
        <x:v>458</x:v>
      </x:c>
      <x:c r="U578">
        <x:v>7.06</x:v>
      </x:c>
      <x:c r="V578">
        <x:v>0.69</x:v>
      </x:c>
      <x:c r="W578">
        <x:v>686.7</x:v>
      </x:c>
    </x:row>
    <x:row r="579" spans="1:23">
      <x:c r="A579" t="s">
        <x:v>492</x:v>
      </x:c>
      <x:c r="B579" t="s">
        <x:v>698</x:v>
      </x:c>
      <x:c r="C579" t="s">
        <x:v>513</x:v>
      </x:c>
      <x:c r="D579" t="s">
        <x:v>514</x:v>
      </x:c>
      <x:c r="E579" t="s">
        <x:v>527</x:v>
      </x:c>
      <x:c r="F579" t="s">
        <x:v>126</x:v>
      </x:c>
      <x:c r="G579" t="s">
        <x:v>730</x:v>
      </x:c>
      <x:c r="H579" t="s">
        <x:v>516</x:v>
      </x:c>
      <x:c r="I579" t="s">
        <x:v>140</x:v>
      </x:c>
      <x:c r="J579">
        <x:v>100003907</x:v>
      </x:c>
      <x:c r="K579" t="s">
        <x:v>140</x:v>
      </x:c>
      <x:c r="L579" t="s">
        <x:v>144</x:v>
      </x:c>
      <x:c r="M579" t="s">
        <x:v>533</x:v>
      </x:c>
      <x:c r="O579">
        <x:v>1000</x:v>
      </x:c>
      <x:c r="P579" t="s">
        <x:v>520</x:v>
      </x:c>
      <x:c r="Q579" t="s">
        <x:v>9</x:v>
      </x:c>
      <x:c r="R579" t="s">
        <x:v>522</x:v>
      </x:c>
      <x:c r="S579">
        <x:v>1000</x:v>
      </x:c>
      <x:c r="T579" t="s">
        <x:v>458</x:v>
      </x:c>
      <x:c r="U579">
        <x:v>7.06</x:v>
      </x:c>
      <x:c r="V579">
        <x:v>0.69</x:v>
      </x:c>
      <x:c r="W579">
        <x:v>686.7</x:v>
      </x:c>
    </x:row>
    <x:row r="580" spans="1:23">
      <x:c r="A580" t="s">
        <x:v>492</x:v>
      </x:c>
      <x:c r="B580" t="s">
        <x:v>698</x:v>
      </x:c>
      <x:c r="C580" t="s">
        <x:v>513</x:v>
      </x:c>
      <x:c r="D580" t="s">
        <x:v>514</x:v>
      </x:c>
      <x:c r="E580" t="s">
        <x:v>527</x:v>
      </x:c>
      <x:c r="F580" t="s">
        <x:v>126</x:v>
      </x:c>
      <x:c r="G580" t="s">
        <x:v>730</x:v>
      </x:c>
      <x:c r="H580" t="s">
        <x:v>516</x:v>
      </x:c>
      <x:c r="I580" t="s">
        <x:v>140</x:v>
      </x:c>
      <x:c r="J580">
        <x:v>100003926</x:v>
      </x:c>
      <x:c r="K580" t="s">
        <x:v>140</x:v>
      </x:c>
      <x:c r="L580" t="s">
        <x:v>144</x:v>
      </x:c>
      <x:c r="M580" t="s">
        <x:v>575</x:v>
      </x:c>
      <x:c r="O580">
        <x:v>1000</x:v>
      </x:c>
      <x:c r="P580" t="s">
        <x:v>520</x:v>
      </x:c>
      <x:c r="Q580" t="s">
        <x:v>9</x:v>
      </x:c>
      <x:c r="R580" t="s">
        <x:v>522</x:v>
      </x:c>
      <x:c r="S580">
        <x:v>1000</x:v>
      </x:c>
      <x:c r="T580" t="s">
        <x:v>458</x:v>
      </x:c>
      <x:c r="U580">
        <x:v>7.06</x:v>
      </x:c>
      <x:c r="V580">
        <x:v>0.69</x:v>
      </x:c>
      <x:c r="W580">
        <x:v>686.7</x:v>
      </x:c>
    </x:row>
    <x:row r="581" spans="1:23">
      <x:c r="A581" t="s">
        <x:v>492</x:v>
      </x:c>
      <x:c r="B581" t="s">
        <x:v>698</x:v>
      </x:c>
      <x:c r="C581" t="s">
        <x:v>513</x:v>
      </x:c>
      <x:c r="D581" t="s">
        <x:v>514</x:v>
      </x:c>
      <x:c r="E581" t="s">
        <x:v>527</x:v>
      </x:c>
      <x:c r="F581" t="s">
        <x:v>126</x:v>
      </x:c>
      <x:c r="G581" t="s">
        <x:v>730</x:v>
      </x:c>
      <x:c r="H581" t="s">
        <x:v>516</x:v>
      </x:c>
      <x:c r="I581" t="s">
        <x:v>140</x:v>
      </x:c>
      <x:c r="J581">
        <x:v>100003871</x:v>
      </x:c>
      <x:c r="K581" t="s">
        <x:v>140</x:v>
      </x:c>
      <x:c r="L581" t="s">
        <x:v>143</x:v>
      </x:c>
      <x:c r="M581" t="s">
        <x:v>524</x:v>
      </x:c>
      <x:c r="O581">
        <x:v>1000</x:v>
      </x:c>
      <x:c r="P581" t="s">
        <x:v>520</x:v>
      </x:c>
      <x:c r="Q581" t="s">
        <x:v>8</x:v>
      </x:c>
      <x:c r="R581" t="s">
        <x:v>522</x:v>
      </x:c>
      <x:c r="S581">
        <x:v>1000</x:v>
      </x:c>
      <x:c r="T581" t="s">
        <x:v>458</x:v>
      </x:c>
      <x:c r="U581">
        <x:v>4.82</x:v>
      </x:c>
      <x:c r="V581">
        <x:v>0.5</x:v>
      </x:c>
      <x:c r="W581">
        <x:v>499.2</x:v>
      </x:c>
    </x:row>
    <x:row r="582" spans="1:23">
      <x:c r="A582" t="s">
        <x:v>492</x:v>
      </x:c>
      <x:c r="B582" t="s">
        <x:v>698</x:v>
      </x:c>
      <x:c r="C582" t="s">
        <x:v>513</x:v>
      </x:c>
      <x:c r="D582" t="s">
        <x:v>514</x:v>
      </x:c>
      <x:c r="E582" t="s">
        <x:v>527</x:v>
      </x:c>
      <x:c r="F582" t="s">
        <x:v>126</x:v>
      </x:c>
      <x:c r="G582" t="s">
        <x:v>730</x:v>
      </x:c>
      <x:c r="H582" t="s">
        <x:v>516</x:v>
      </x:c>
      <x:c r="I582" t="s">
        <x:v>140</x:v>
      </x:c>
      <x:c r="J582">
        <x:v>100003856</x:v>
      </x:c>
      <x:c r="K582" t="s">
        <x:v>140</x:v>
      </x:c>
      <x:c r="L582" t="s">
        <x:v>143</x:v>
      </x:c>
      <x:c r="M582" t="s">
        <x:v>569</x:v>
      </x:c>
      <x:c r="O582">
        <x:v>1000</x:v>
      </x:c>
      <x:c r="P582" t="s">
        <x:v>520</x:v>
      </x:c>
      <x:c r="Q582" t="s">
        <x:v>8</x:v>
      </x:c>
      <x:c r="R582" t="s">
        <x:v>522</x:v>
      </x:c>
      <x:c r="S582">
        <x:v>1000</x:v>
      </x:c>
      <x:c r="T582" t="s">
        <x:v>458</x:v>
      </x:c>
      <x:c r="U582">
        <x:v>4.82</x:v>
      </x:c>
      <x:c r="V582">
        <x:v>0.5</x:v>
      </x:c>
      <x:c r="W582">
        <x:v>499.2</x:v>
      </x:c>
    </x:row>
    <x:row r="583" spans="1:23">
      <x:c r="A583" t="s">
        <x:v>492</x:v>
      </x:c>
      <x:c r="B583" t="s">
        <x:v>698</x:v>
      </x:c>
      <x:c r="C583" t="s">
        <x:v>513</x:v>
      </x:c>
      <x:c r="D583" t="s">
        <x:v>514</x:v>
      </x:c>
      <x:c r="E583" t="s">
        <x:v>527</x:v>
      </x:c>
      <x:c r="F583" t="s">
        <x:v>126</x:v>
      </x:c>
      <x:c r="G583" t="s">
        <x:v>730</x:v>
      </x:c>
      <x:c r="H583" t="s">
        <x:v>516</x:v>
      </x:c>
      <x:c r="I583" t="s">
        <x:v>140</x:v>
      </x:c>
      <x:c r="J583">
        <x:v>100003837</x:v>
      </x:c>
      <x:c r="K583" t="s">
        <x:v>140</x:v>
      </x:c>
      <x:c r="L583" t="s">
        <x:v>143</x:v>
      </x:c>
      <x:c r="M583" t="s">
        <x:v>563</x:v>
      </x:c>
      <x:c r="O583">
        <x:v>1000</x:v>
      </x:c>
      <x:c r="P583" t="s">
        <x:v>520</x:v>
      </x:c>
      <x:c r="Q583" t="s">
        <x:v>8</x:v>
      </x:c>
      <x:c r="R583" t="s">
        <x:v>522</x:v>
      </x:c>
      <x:c r="S583">
        <x:v>1000</x:v>
      </x:c>
      <x:c r="T583" t="s">
        <x:v>458</x:v>
      </x:c>
      <x:c r="U583">
        <x:v>4.82</x:v>
      </x:c>
      <x:c r="V583">
        <x:v>0.5</x:v>
      </x:c>
      <x:c r="W583">
        <x:v>499.2</x:v>
      </x:c>
    </x:row>
    <x:row r="584" spans="1:23">
      <x:c r="A584" t="s">
        <x:v>492</x:v>
      </x:c>
      <x:c r="B584" t="s">
        <x:v>698</x:v>
      </x:c>
      <x:c r="C584" t="s">
        <x:v>513</x:v>
      </x:c>
      <x:c r="D584" t="s">
        <x:v>514</x:v>
      </x:c>
      <x:c r="E584" t="s">
        <x:v>527</x:v>
      </x:c>
      <x:c r="F584" t="s">
        <x:v>126</x:v>
      </x:c>
      <x:c r="G584" t="s">
        <x:v>730</x:v>
      </x:c>
      <x:c r="H584" t="s">
        <x:v>516</x:v>
      </x:c>
      <x:c r="I584" t="s">
        <x:v>140</x:v>
      </x:c>
      <x:c r="J584">
        <x:v>100003789</x:v>
      </x:c>
      <x:c r="K584" t="s">
        <x:v>140</x:v>
      </x:c>
      <x:c r="L584" t="s">
        <x:v>143</x:v>
      </x:c>
      <x:c r="M584" t="s">
        <x:v>577</x:v>
      </x:c>
      <x:c r="O584">
        <x:v>1000</x:v>
      </x:c>
      <x:c r="P584" t="s">
        <x:v>520</x:v>
      </x:c>
      <x:c r="Q584" t="s">
        <x:v>8</x:v>
      </x:c>
      <x:c r="R584" t="s">
        <x:v>522</x:v>
      </x:c>
      <x:c r="S584">
        <x:v>2000</x:v>
      </x:c>
      <x:c r="T584" t="s">
        <x:v>458</x:v>
      </x:c>
      <x:c r="U584">
        <x:v>9.6300000000000008</x:v>
      </x:c>
      <x:c r="V584">
        <x:v>0.5</x:v>
      </x:c>
      <x:c r="W584">
        <x:v>998.4</x:v>
      </x:c>
    </x:row>
    <x:row r="585" spans="1:23">
      <x:c r="A585" t="s">
        <x:v>492</x:v>
      </x:c>
      <x:c r="B585" t="s">
        <x:v>698</x:v>
      </x:c>
      <x:c r="C585" t="s">
        <x:v>513</x:v>
      </x:c>
      <x:c r="D585" t="s">
        <x:v>514</x:v>
      </x:c>
      <x:c r="E585" t="s">
        <x:v>527</x:v>
      </x:c>
      <x:c r="F585" t="s">
        <x:v>126</x:v>
      </x:c>
      <x:c r="G585" t="s">
        <x:v>730</x:v>
      </x:c>
      <x:c r="H585" t="s">
        <x:v>516</x:v>
      </x:c>
      <x:c r="I585" t="s">
        <x:v>140</x:v>
      </x:c>
      <x:c r="J585">
        <x:v>100003772</x:v>
      </x:c>
      <x:c r="K585" t="s">
        <x:v>140</x:v>
      </x:c>
      <x:c r="L585" t="s">
        <x:v>141</x:v>
      </x:c>
      <x:c r="M585" t="s">
        <x:v>574</x:v>
      </x:c>
      <x:c r="O585">
        <x:v>1500</x:v>
      </x:c>
      <x:c r="P585" t="s">
        <x:v>520</x:v>
      </x:c>
      <x:c r="Q585" t="s">
        <x:v>448</x:v>
      </x:c>
      <x:c r="R585" t="s">
        <x:v>522</x:v>
      </x:c>
      <x:c r="S585">
        <x:v>1500</x:v>
      </x:c>
      <x:c r="T585" t="s">
        <x:v>458</x:v>
      </x:c>
      <x:c r="U585">
        <x:v>5.13</x:v>
      </x:c>
      <x:c r="V585">
        <x:v>0.38</x:v>
      </x:c>
      <x:c r="W585">
        <x:v>576.75</x:v>
      </x:c>
    </x:row>
    <x:row r="586" spans="1:23">
      <x:c r="A586" t="s">
        <x:v>492</x:v>
      </x:c>
      <x:c r="B586" t="s">
        <x:v>698</x:v>
      </x:c>
      <x:c r="C586" t="s">
        <x:v>513</x:v>
      </x:c>
      <x:c r="D586" t="s">
        <x:v>514</x:v>
      </x:c>
      <x:c r="E586" t="s">
        <x:v>527</x:v>
      </x:c>
      <x:c r="F586" t="s">
        <x:v>126</x:v>
      </x:c>
      <x:c r="G586" t="s">
        <x:v>730</x:v>
      </x:c>
      <x:c r="H586" t="s">
        <x:v>516</x:v>
      </x:c>
      <x:c r="I586" t="s">
        <x:v>140</x:v>
      </x:c>
      <x:c r="J586">
        <x:v>100003760</x:v>
      </x:c>
      <x:c r="K586" t="s">
        <x:v>140</x:v>
      </x:c>
      <x:c r="L586" t="s">
        <x:v>141</x:v>
      </x:c>
      <x:c r="M586" t="s">
        <x:v>558</x:v>
      </x:c>
      <x:c r="O586">
        <x:v>1500</x:v>
      </x:c>
      <x:c r="P586" t="s">
        <x:v>520</x:v>
      </x:c>
      <x:c r="Q586" t="s">
        <x:v>448</x:v>
      </x:c>
      <x:c r="R586" t="s">
        <x:v>522</x:v>
      </x:c>
      <x:c r="S586">
        <x:v>1500</x:v>
      </x:c>
      <x:c r="T586" t="s">
        <x:v>458</x:v>
      </x:c>
      <x:c r="U586">
        <x:v>5.13</x:v>
      </x:c>
      <x:c r="V586">
        <x:v>0.38</x:v>
      </x:c>
      <x:c r="W586">
        <x:v>576.75</x:v>
      </x:c>
    </x:row>
    <x:row r="587" spans="1:23">
      <x:c r="A587" t="s">
        <x:v>492</x:v>
      </x:c>
      <x:c r="B587" t="s">
        <x:v>698</x:v>
      </x:c>
      <x:c r="C587" t="s">
        <x:v>513</x:v>
      </x:c>
      <x:c r="D587" t="s">
        <x:v>514</x:v>
      </x:c>
      <x:c r="E587" t="s">
        <x:v>527</x:v>
      </x:c>
      <x:c r="F587" t="s">
        <x:v>126</x:v>
      </x:c>
      <x:c r="G587" t="s">
        <x:v>730</x:v>
      </x:c>
      <x:c r="H587" t="s">
        <x:v>516</x:v>
      </x:c>
      <x:c r="I587" t="s">
        <x:v>140</x:v>
      </x:c>
      <x:c r="J587">
        <x:v>100003732</x:v>
      </x:c>
      <x:c r="K587" t="s">
        <x:v>140</x:v>
      </x:c>
      <x:c r="L587" t="s">
        <x:v>141</x:v>
      </x:c>
      <x:c r="M587" t="s">
        <x:v>568</x:v>
      </x:c>
      <x:c r="O587">
        <x:v>1500</x:v>
      </x:c>
      <x:c r="P587" t="s">
        <x:v>520</x:v>
      </x:c>
      <x:c r="Q587" t="s">
        <x:v>448</x:v>
      </x:c>
      <x:c r="R587" t="s">
        <x:v>522</x:v>
      </x:c>
      <x:c r="S587">
        <x:v>1500</x:v>
      </x:c>
      <x:c r="T587" t="s">
        <x:v>458</x:v>
      </x:c>
      <x:c r="U587">
        <x:v>5.13</x:v>
      </x:c>
      <x:c r="V587">
        <x:v>0.38</x:v>
      </x:c>
      <x:c r="W587">
        <x:v>576.75</x:v>
      </x:c>
    </x:row>
    <x:row r="588" spans="1:23">
      <x:c r="A588" t="s">
        <x:v>492</x:v>
      </x:c>
      <x:c r="B588" t="s">
        <x:v>698</x:v>
      </x:c>
      <x:c r="C588" t="s">
        <x:v>513</x:v>
      </x:c>
      <x:c r="D588" t="s">
        <x:v>514</x:v>
      </x:c>
      <x:c r="E588" t="s">
        <x:v>527</x:v>
      </x:c>
      <x:c r="F588" t="s">
        <x:v>126</x:v>
      </x:c>
      <x:c r="G588" t="s">
        <x:v>730</x:v>
      </x:c>
      <x:c r="H588" t="s">
        <x:v>516</x:v>
      </x:c>
      <x:c r="I588" t="s">
        <x:v>140</x:v>
      </x:c>
      <x:c r="J588">
        <x:v>100003752</x:v>
      </x:c>
      <x:c r="K588" t="s">
        <x:v>140</x:v>
      </x:c>
      <x:c r="L588" t="s">
        <x:v>141</x:v>
      </x:c>
      <x:c r="M588" t="s">
        <x:v>537</x:v>
      </x:c>
      <x:c r="O588">
        <x:v>1500</x:v>
      </x:c>
      <x:c r="P588" t="s">
        <x:v>520</x:v>
      </x:c>
      <x:c r="Q588" t="s">
        <x:v>448</x:v>
      </x:c>
      <x:c r="R588" t="s">
        <x:v>522</x:v>
      </x:c>
      <x:c r="S588">
        <x:v>3000</x:v>
      </x:c>
      <x:c r="T588" t="s">
        <x:v>458</x:v>
      </x:c>
      <x:c r="U588">
        <x:v>10.25</x:v>
      </x:c>
      <x:c r="V588">
        <x:v>0.38</x:v>
      </x:c>
      <x:c r="W588">
        <x:v>1153.5</x:v>
      </x:c>
    </x:row>
    <x:row r="589" spans="1:23">
      <x:c r="A589" t="s">
        <x:v>492</x:v>
      </x:c>
      <x:c r="B589" t="s">
        <x:v>698</x:v>
      </x:c>
      <x:c r="C589" t="s">
        <x:v>513</x:v>
      </x:c>
      <x:c r="D589" t="s">
        <x:v>514</x:v>
      </x:c>
      <x:c r="E589" t="s">
        <x:v>527</x:v>
      </x:c>
      <x:c r="F589" t="s">
        <x:v>126</x:v>
      </x:c>
      <x:c r="G589" t="s">
        <x:v>730</x:v>
      </x:c>
      <x:c r="H589" t="s">
        <x:v>516</x:v>
      </x:c>
      <x:c r="I589" t="s">
        <x:v>140</x:v>
      </x:c>
      <x:c r="J589">
        <x:v>100003715</x:v>
      </x:c>
      <x:c r="K589" t="s">
        <x:v>140</x:v>
      </x:c>
      <x:c r="L589" t="s">
        <x:v>141</x:v>
      </x:c>
      <x:c r="M589" t="s">
        <x:v>573</x:v>
      </x:c>
      <x:c r="O589">
        <x:v>1500</x:v>
      </x:c>
      <x:c r="P589" t="s">
        <x:v>520</x:v>
      </x:c>
      <x:c r="Q589" t="s">
        <x:v>662</x:v>
      </x:c>
      <x:c r="R589" t="s">
        <x:v>522</x:v>
      </x:c>
      <x:c r="S589">
        <x:v>1500</x:v>
      </x:c>
      <x:c r="T589" t="s">
        <x:v>458</x:v>
      </x:c>
      <x:c r="U589">
        <x:v>5.13</x:v>
      </x:c>
      <x:c r="V589">
        <x:v>0.38</x:v>
      </x:c>
      <x:c r="W589">
        <x:v>576.75</x:v>
      </x:c>
    </x:row>
    <x:row r="590" spans="1:23">
      <x:c r="A590" t="s">
        <x:v>492</x:v>
      </x:c>
      <x:c r="B590" t="s">
        <x:v>698</x:v>
      </x:c>
      <x:c r="C590" t="s">
        <x:v>513</x:v>
      </x:c>
      <x:c r="D590" t="s">
        <x:v>514</x:v>
      </x:c>
      <x:c r="E590" t="s">
        <x:v>527</x:v>
      </x:c>
      <x:c r="F590" t="s">
        <x:v>126</x:v>
      </x:c>
      <x:c r="G590" t="s">
        <x:v>730</x:v>
      </x:c>
      <x:c r="H590" t="s">
        <x:v>516</x:v>
      </x:c>
      <x:c r="I590" t="s">
        <x:v>140</x:v>
      </x:c>
      <x:c r="J590">
        <x:v>100003717</x:v>
      </x:c>
      <x:c r="K590" t="s">
        <x:v>140</x:v>
      </x:c>
      <x:c r="L590" t="s">
        <x:v>141</x:v>
      </x:c>
      <x:c r="M590" t="s">
        <x:v>533</x:v>
      </x:c>
      <x:c r="O590">
        <x:v>1500</x:v>
      </x:c>
      <x:c r="P590" t="s">
        <x:v>520</x:v>
      </x:c>
      <x:c r="Q590" t="s">
        <x:v>448</x:v>
      </x:c>
      <x:c r="R590" t="s">
        <x:v>522</x:v>
      </x:c>
      <x:c r="S590">
        <x:v>3000</x:v>
      </x:c>
      <x:c r="T590" t="s">
        <x:v>458</x:v>
      </x:c>
      <x:c r="U590">
        <x:v>10.25</x:v>
      </x:c>
      <x:c r="V590">
        <x:v>0.38</x:v>
      </x:c>
      <x:c r="W590">
        <x:v>1153.5</x:v>
      </x:c>
    </x:row>
    <x:row r="591" spans="1:23">
      <x:c r="A591" t="s">
        <x:v>492</x:v>
      </x:c>
      <x:c r="B591" t="s">
        <x:v>698</x:v>
      </x:c>
      <x:c r="C591" t="s">
        <x:v>513</x:v>
      </x:c>
      <x:c r="D591" t="s">
        <x:v>514</x:v>
      </x:c>
      <x:c r="E591" t="s">
        <x:v>527</x:v>
      </x:c>
      <x:c r="F591" t="s">
        <x:v>126</x:v>
      </x:c>
      <x:c r="G591" t="s">
        <x:v>730</x:v>
      </x:c>
      <x:c r="H591" t="s">
        <x:v>516</x:v>
      </x:c>
      <x:c r="I591" t="s">
        <x:v>140</x:v>
      </x:c>
      <x:c r="J591">
        <x:v>100003729</x:v>
      </x:c>
      <x:c r="K591" t="s">
        <x:v>140</x:v>
      </x:c>
      <x:c r="L591" t="s">
        <x:v>141</x:v>
      </x:c>
      <x:c r="M591" t="s">
        <x:v>575</x:v>
      </x:c>
      <x:c r="O591">
        <x:v>1500</x:v>
      </x:c>
      <x:c r="P591" t="s">
        <x:v>520</x:v>
      </x:c>
      <x:c r="Q591" t="s">
        <x:v>448</x:v>
      </x:c>
      <x:c r="R591" t="s">
        <x:v>522</x:v>
      </x:c>
      <x:c r="S591">
        <x:v>1500</x:v>
      </x:c>
      <x:c r="T591" t="s">
        <x:v>458</x:v>
      </x:c>
      <x:c r="U591">
        <x:v>5.13</x:v>
      </x:c>
      <x:c r="V591">
        <x:v>0.38</x:v>
      </x:c>
      <x:c r="W591">
        <x:v>576.75</x:v>
      </x:c>
    </x:row>
    <x:row r="592" spans="1:23">
      <x:c r="A592" t="s">
        <x:v>492</x:v>
      </x:c>
      <x:c r="B592" t="s">
        <x:v>698</x:v>
      </x:c>
      <x:c r="C592" t="s">
        <x:v>513</x:v>
      </x:c>
      <x:c r="D592" t="s">
        <x:v>514</x:v>
      </x:c>
      <x:c r="E592" t="s">
        <x:v>527</x:v>
      </x:c>
      <x:c r="F592" t="s">
        <x:v>126</x:v>
      </x:c>
      <x:c r="G592" t="s">
        <x:v>730</x:v>
      </x:c>
      <x:c r="H592" t="s">
        <x:v>516</x:v>
      </x:c>
      <x:c r="I592" t="s">
        <x:v>140</x:v>
      </x:c>
      <x:c r="J592">
        <x:v>100003752</x:v>
      </x:c>
      <x:c r="K592" t="s">
        <x:v>140</x:v>
      </x:c>
      <x:c r="L592" t="s">
        <x:v>141</x:v>
      </x:c>
      <x:c r="M592" t="s">
        <x:v>537</x:v>
      </x:c>
      <x:c r="O592">
        <x:v>1500</x:v>
      </x:c>
      <x:c r="P592" t="s">
        <x:v>520</x:v>
      </x:c>
      <x:c r="Q592" t="s">
        <x:v>448</x:v>
      </x:c>
      <x:c r="R592" t="s">
        <x:v>522</x:v>
      </x:c>
      <x:c r="S592">
        <x:v>7500</x:v>
      </x:c>
      <x:c r="T592" t="s">
        <x:v>458</x:v>
      </x:c>
      <x:c r="U592">
        <x:v>25.64</x:v>
      </x:c>
      <x:c r="V592">
        <x:v>0.38</x:v>
      </x:c>
      <x:c r="W592">
        <x:v>2883.75</x:v>
      </x:c>
    </x:row>
    <x:row r="593" spans="1:23">
      <x:c r="A593" t="s">
        <x:v>492</x:v>
      </x:c>
      <x:c r="B593" t="s">
        <x:v>698</x:v>
      </x:c>
      <x:c r="C593" t="s">
        <x:v>513</x:v>
      </x:c>
      <x:c r="D593" t="s">
        <x:v>514</x:v>
      </x:c>
      <x:c r="E593" t="s">
        <x:v>527</x:v>
      </x:c>
      <x:c r="F593" t="s">
        <x:v>126</x:v>
      </x:c>
      <x:c r="G593" t="s">
        <x:v>730</x:v>
      </x:c>
      <x:c r="H593" t="s">
        <x:v>516</x:v>
      </x:c>
      <x:c r="I593" t="s">
        <x:v>140</x:v>
      </x:c>
      <x:c r="J593">
        <x:v>100003889</x:v>
      </x:c>
      <x:c r="K593" t="s">
        <x:v>140</x:v>
      </x:c>
      <x:c r="L593" t="s">
        <x:v>143</x:v>
      </x:c>
      <x:c r="M593" t="s">
        <x:v>525</x:v>
      </x:c>
      <x:c r="O593">
        <x:v>1000</x:v>
      </x:c>
      <x:c r="P593" t="s">
        <x:v>520</x:v>
      </x:c>
      <x:c r="Q593" t="s">
        <x:v>8</x:v>
      </x:c>
      <x:c r="R593" t="s">
        <x:v>522</x:v>
      </x:c>
      <x:c r="S593">
        <x:v>6000</x:v>
      </x:c>
      <x:c r="T593" t="s">
        <x:v>458</x:v>
      </x:c>
      <x:c r="U593">
        <x:v>28.9</x:v>
      </x:c>
      <x:c r="V593">
        <x:v>0.5</x:v>
      </x:c>
      <x:c r="W593">
        <x:v>2995.2</x:v>
      </x:c>
    </x:row>
    <x:row r="594" spans="1:23">
      <x:c r="A594" t="s">
        <x:v>492</x:v>
      </x:c>
      <x:c r="B594" t="s">
        <x:v>698</x:v>
      </x:c>
      <x:c r="C594" t="s">
        <x:v>513</x:v>
      </x:c>
      <x:c r="D594" t="s">
        <x:v>514</x:v>
      </x:c>
      <x:c r="E594" t="s">
        <x:v>527</x:v>
      </x:c>
      <x:c r="F594" t="s">
        <x:v>126</x:v>
      </x:c>
      <x:c r="G594" t="s">
        <x:v>730</x:v>
      </x:c>
      <x:c r="H594" t="s">
        <x:v>516</x:v>
      </x:c>
      <x:c r="I594" t="s">
        <x:v>140</x:v>
      </x:c>
      <x:c r="J594">
        <x:v>100003955</x:v>
      </x:c>
      <x:c r="K594" t="s">
        <x:v>140</x:v>
      </x:c>
      <x:c r="L594" t="s">
        <x:v>144</x:v>
      </x:c>
      <x:c r="M594" t="s">
        <x:v>537</x:v>
      </x:c>
      <x:c r="O594">
        <x:v>1000</x:v>
      </x:c>
      <x:c r="P594" t="s">
        <x:v>520</x:v>
      </x:c>
      <x:c r="Q594" t="s">
        <x:v>9</x:v>
      </x:c>
      <x:c r="R594" t="s">
        <x:v>522</x:v>
      </x:c>
      <x:c r="S594">
        <x:v>4000</x:v>
      </x:c>
      <x:c r="T594" t="s">
        <x:v>458</x:v>
      </x:c>
      <x:c r="U594">
        <x:v>28.24</x:v>
      </x:c>
      <x:c r="V594">
        <x:v>0.69</x:v>
      </x:c>
      <x:c r="W594">
        <x:v>2746.8</x:v>
      </x:c>
    </x:row>
    <x:row r="595" spans="1:23">
      <x:c r="A595" t="s">
        <x:v>492</x:v>
      </x:c>
      <x:c r="B595" t="s">
        <x:v>698</x:v>
      </x:c>
      <x:c r="C595" t="s">
        <x:v>513</x:v>
      </x:c>
      <x:c r="D595" t="s">
        <x:v>514</x:v>
      </x:c>
      <x:c r="E595" t="s">
        <x:v>527</x:v>
      </x:c>
      <x:c r="F595" t="s">
        <x:v>126</x:v>
      </x:c>
      <x:c r="G595" t="s">
        <x:v>730</x:v>
      </x:c>
      <x:c r="H595" t="s">
        <x:v>516</x:v>
      </x:c>
      <x:c r="I595" t="s">
        <x:v>140</x:v>
      </x:c>
      <x:c r="J595">
        <x:v>100004035</x:v>
      </x:c>
      <x:c r="K595" t="s">
        <x:v>140</x:v>
      </x:c>
      <x:c r="L595" t="s">
        <x:v>145</x:v>
      </x:c>
      <x:c r="M595" t="s">
        <x:v>537</x:v>
      </x:c>
      <x:c r="O595">
        <x:v>500</x:v>
      </x:c>
      <x:c r="P595" t="s">
        <x:v>520</x:v>
      </x:c>
      <x:c r="Q595" t="s">
        <x:v>10</x:v>
      </x:c>
      <x:c r="R595" t="s">
        <x:v>522</x:v>
      </x:c>
      <x:c r="S595">
        <x:v>1000</x:v>
      </x:c>
      <x:c r="T595" t="s">
        <x:v>458</x:v>
      </x:c>
      <x:c r="U595">
        <x:v>11.64</x:v>
      </x:c>
      <x:c r="V595">
        <x:v>0.95</x:v>
      </x:c>
      <x:c r="W595">
        <x:v>949.2</x:v>
      </x:c>
    </x:row>
    <x:row r="596" spans="1:23">
      <x:c r="A596" t="s">
        <x:v>492</x:v>
      </x:c>
      <x:c r="B596" t="s">
        <x:v>698</x:v>
      </x:c>
      <x:c r="C596" t="s">
        <x:v>513</x:v>
      </x:c>
      <x:c r="D596" t="s">
        <x:v>514</x:v>
      </x:c>
      <x:c r="E596" t="s">
        <x:v>527</x:v>
      </x:c>
      <x:c r="F596" t="s">
        <x:v>126</x:v>
      </x:c>
      <x:c r="G596" t="s">
        <x:v>730</x:v>
      </x:c>
      <x:c r="H596" t="s">
        <x:v>516</x:v>
      </x:c>
      <x:c r="I596" t="s">
        <x:v>140</x:v>
      </x:c>
      <x:c r="J596">
        <x:v>100003866</x:v>
      </x:c>
      <x:c r="K596" t="s">
        <x:v>140</x:v>
      </x:c>
      <x:c r="L596" t="s">
        <x:v>143</x:v>
      </x:c>
      <x:c r="M596" t="s">
        <x:v>553</x:v>
      </x:c>
      <x:c r="O596">
        <x:v>1000</x:v>
      </x:c>
      <x:c r="P596" t="s">
        <x:v>520</x:v>
      </x:c>
      <x:c r="Q596" t="s">
        <x:v>8</x:v>
      </x:c>
      <x:c r="R596" t="s">
        <x:v>522</x:v>
      </x:c>
      <x:c r="S596">
        <x:v>2000</x:v>
      </x:c>
      <x:c r="T596" t="s">
        <x:v>458</x:v>
      </x:c>
      <x:c r="U596">
        <x:v>9.6300000000000008</x:v>
      </x:c>
      <x:c r="V596">
        <x:v>0.5</x:v>
      </x:c>
      <x:c r="W596">
        <x:v>998.4</x:v>
      </x:c>
    </x:row>
    <x:row r="597" spans="1:23">
      <x:c r="A597" t="s">
        <x:v>492</x:v>
      </x:c>
      <x:c r="B597" t="s">
        <x:v>698</x:v>
      </x:c>
      <x:c r="C597" t="s">
        <x:v>513</x:v>
      </x:c>
      <x:c r="D597" t="s">
        <x:v>514</x:v>
      </x:c>
      <x:c r="E597" t="s">
        <x:v>527</x:v>
      </x:c>
      <x:c r="F597" t="s">
        <x:v>126</x:v>
      </x:c>
      <x:c r="G597" t="s">
        <x:v>730</x:v>
      </x:c>
      <x:c r="H597" t="s">
        <x:v>516</x:v>
      </x:c>
      <x:c r="I597" t="s">
        <x:v>140</x:v>
      </x:c>
      <x:c r="J597">
        <x:v>100004062</x:v>
      </x:c>
      <x:c r="K597" t="s">
        <x:v>140</x:v>
      </x:c>
      <x:c r="L597" t="s">
        <x:v>145</x:v>
      </x:c>
      <x:c r="M597" t="s">
        <x:v>525</x:v>
      </x:c>
      <x:c r="O597">
        <x:v>500</x:v>
      </x:c>
      <x:c r="P597" t="s">
        <x:v>520</x:v>
      </x:c>
      <x:c r="Q597" t="s">
        <x:v>10</x:v>
      </x:c>
      <x:c r="R597" t="s">
        <x:v>522</x:v>
      </x:c>
      <x:c r="S597">
        <x:v>2000</x:v>
      </x:c>
      <x:c r="T597" t="s">
        <x:v>458</x:v>
      </x:c>
      <x:c r="U597">
        <x:v>23.28</x:v>
      </x:c>
      <x:c r="V597">
        <x:v>0.95</x:v>
      </x:c>
      <x:c r="W597">
        <x:v>1898.4</x:v>
      </x:c>
    </x:row>
    <x:row r="598" spans="1:23">
      <x:c r="A598" t="s">
        <x:v>492</x:v>
      </x:c>
      <x:c r="B598" t="s">
        <x:v>698</x:v>
      </x:c>
      <x:c r="C598" t="s">
        <x:v>513</x:v>
      </x:c>
      <x:c r="D598" t="s">
        <x:v>514</x:v>
      </x:c>
      <x:c r="E598" t="s">
        <x:v>527</x:v>
      </x:c>
      <x:c r="F598" t="s">
        <x:v>126</x:v>
      </x:c>
      <x:c r="G598" t="s">
        <x:v>730</x:v>
      </x:c>
      <x:c r="H598" t="s">
        <x:v>516</x:v>
      </x:c>
      <x:c r="I598" t="s">
        <x:v>140</x:v>
      </x:c>
      <x:c r="J598">
        <x:v>100004005</x:v>
      </x:c>
      <x:c r="K598" t="s">
        <x:v>140</x:v>
      </x:c>
      <x:c r="L598" t="s">
        <x:v>145</x:v>
      </x:c>
      <x:c r="M598" t="s">
        <x:v>518</x:v>
      </x:c>
      <x:c r="O598">
        <x:v>500</x:v>
      </x:c>
      <x:c r="P598" t="s">
        <x:v>520</x:v>
      </x:c>
      <x:c r="Q598" t="s">
        <x:v>10</x:v>
      </x:c>
      <x:c r="R598" t="s">
        <x:v>522</x:v>
      </x:c>
      <x:c r="S598">
        <x:v>1500</x:v>
      </x:c>
      <x:c r="T598" t="s">
        <x:v>458</x:v>
      </x:c>
      <x:c r="U598">
        <x:v>17.46</x:v>
      </x:c>
      <x:c r="V598">
        <x:v>0.95</x:v>
      </x:c>
      <x:c r="W598">
        <x:v>1423.8</x:v>
      </x:c>
    </x:row>
    <x:row r="599" spans="1:23">
      <x:c r="A599" t="s">
        <x:v>492</x:v>
      </x:c>
      <x:c r="B599" t="s">
        <x:v>698</x:v>
      </x:c>
      <x:c r="C599" t="s">
        <x:v>513</x:v>
      </x:c>
      <x:c r="D599" t="s">
        <x:v>514</x:v>
      </x:c>
      <x:c r="E599" t="s">
        <x:v>527</x:v>
      </x:c>
      <x:c r="F599" t="s">
        <x:v>126</x:v>
      </x:c>
      <x:c r="G599" t="s">
        <x:v>730</x:v>
      </x:c>
      <x:c r="H599" t="s">
        <x:v>516</x:v>
      </x:c>
      <x:c r="I599" t="s">
        <x:v>140</x:v>
      </x:c>
      <x:c r="J599">
        <x:v>100003717</x:v>
      </x:c>
      <x:c r="K599" t="s">
        <x:v>140</x:v>
      </x:c>
      <x:c r="L599" t="s">
        <x:v>141</x:v>
      </x:c>
      <x:c r="M599" t="s">
        <x:v>533</x:v>
      </x:c>
      <x:c r="O599">
        <x:v>1500</x:v>
      </x:c>
      <x:c r="P599" t="s">
        <x:v>520</x:v>
      </x:c>
      <x:c r="Q599" t="s">
        <x:v>448</x:v>
      </x:c>
      <x:c r="R599" t="s">
        <x:v>522</x:v>
      </x:c>
      <x:c r="S599">
        <x:v>19500</x:v>
      </x:c>
      <x:c r="T599" t="s">
        <x:v>458</x:v>
      </x:c>
      <x:c r="U599">
        <x:v>66.650000000000006</x:v>
      </x:c>
      <x:c r="V599">
        <x:v>0.38</x:v>
      </x:c>
      <x:c r="W599">
        <x:v>7497.75</x:v>
      </x:c>
    </x:row>
    <x:row r="600" spans="1:23">
      <x:c r="A600" t="s">
        <x:v>492</x:v>
      </x:c>
      <x:c r="B600" t="s">
        <x:v>698</x:v>
      </x:c>
      <x:c r="C600" t="s">
        <x:v>513</x:v>
      </x:c>
      <x:c r="D600" t="s">
        <x:v>514</x:v>
      </x:c>
      <x:c r="E600" t="s">
        <x:v>527</x:v>
      </x:c>
      <x:c r="F600" t="s">
        <x:v>126</x:v>
      </x:c>
      <x:c r="G600" t="s">
        <x:v>730</x:v>
      </x:c>
      <x:c r="H600" t="s">
        <x:v>516</x:v>
      </x:c>
      <x:c r="I600" t="s">
        <x:v>140</x:v>
      </x:c>
      <x:c r="J600">
        <x:v>100003736</x:v>
      </x:c>
      <x:c r="K600" t="s">
        <x:v>140</x:v>
      </x:c>
      <x:c r="L600" t="s">
        <x:v>141</x:v>
      </x:c>
      <x:c r="M600" t="s">
        <x:v>550</x:v>
      </x:c>
      <x:c r="O600">
        <x:v>1500</x:v>
      </x:c>
      <x:c r="P600" t="s">
        <x:v>520</x:v>
      </x:c>
      <x:c r="Q600" t="s">
        <x:v>448</x:v>
      </x:c>
      <x:c r="R600" t="s">
        <x:v>522</x:v>
      </x:c>
      <x:c r="S600">
        <x:v>6000</x:v>
      </x:c>
      <x:c r="T600" t="s">
        <x:v>458</x:v>
      </x:c>
      <x:c r="U600">
        <x:v>20.51</x:v>
      </x:c>
      <x:c r="V600">
        <x:v>0.38</x:v>
      </x:c>
      <x:c r="W600">
        <x:v>2307</x:v>
      </x:c>
    </x:row>
    <x:row r="601" spans="1:23">
      <x:c r="A601" t="s">
        <x:v>492</x:v>
      </x:c>
      <x:c r="B601" t="s">
        <x:v>698</x:v>
      </x:c>
      <x:c r="C601" t="s">
        <x:v>513</x:v>
      </x:c>
      <x:c r="D601" t="s">
        <x:v>514</x:v>
      </x:c>
      <x:c r="E601" t="s">
        <x:v>527</x:v>
      </x:c>
      <x:c r="F601" t="s">
        <x:v>126</x:v>
      </x:c>
      <x:c r="G601" t="s">
        <x:v>730</x:v>
      </x:c>
      <x:c r="H601" t="s">
        <x:v>516</x:v>
      </x:c>
      <x:c r="I601" t="s">
        <x:v>140</x:v>
      </x:c>
      <x:c r="J601">
        <x:v>100003991</x:v>
      </x:c>
      <x:c r="K601" t="s">
        <x:v>140</x:v>
      </x:c>
      <x:c r="L601" t="s">
        <x:v>144</x:v>
      </x:c>
      <x:c r="M601" t="s">
        <x:v>654</x:v>
      </x:c>
      <x:c r="O601">
        <x:v>1000</x:v>
      </x:c>
      <x:c r="P601" t="s">
        <x:v>520</x:v>
      </x:c>
      <x:c r="Q601" t="s">
        <x:v>9</x:v>
      </x:c>
      <x:c r="R601" t="s">
        <x:v>522</x:v>
      </x:c>
      <x:c r="S601">
        <x:v>2000</x:v>
      </x:c>
      <x:c r="T601" t="s">
        <x:v>458</x:v>
      </x:c>
      <x:c r="U601">
        <x:v>14.12</x:v>
      </x:c>
      <x:c r="V601">
        <x:v>0.69</x:v>
      </x:c>
      <x:c r="W601">
        <x:v>1373.4</x:v>
      </x:c>
    </x:row>
    <x:row r="602" spans="1:23">
      <x:c r="A602" t="s">
        <x:v>492</x:v>
      </x:c>
      <x:c r="B602" t="s">
        <x:v>698</x:v>
      </x:c>
      <x:c r="C602" t="s">
        <x:v>513</x:v>
      </x:c>
      <x:c r="D602" t="s">
        <x:v>514</x:v>
      </x:c>
      <x:c r="E602" t="s">
        <x:v>527</x:v>
      </x:c>
      <x:c r="F602" t="s">
        <x:v>126</x:v>
      </x:c>
      <x:c r="G602" t="s">
        <x:v>730</x:v>
      </x:c>
      <x:c r="H602" t="s">
        <x:v>516</x:v>
      </x:c>
      <x:c r="I602" t="s">
        <x:v>140</x:v>
      </x:c>
      <x:c r="J602">
        <x:v>100003789</x:v>
      </x:c>
      <x:c r="K602" t="s">
        <x:v>140</x:v>
      </x:c>
      <x:c r="L602" t="s">
        <x:v>143</x:v>
      </x:c>
      <x:c r="M602" t="s">
        <x:v>577</x:v>
      </x:c>
      <x:c r="O602">
        <x:v>1000</x:v>
      </x:c>
      <x:c r="P602" t="s">
        <x:v>520</x:v>
      </x:c>
      <x:c r="Q602" t="s">
        <x:v>8</x:v>
      </x:c>
      <x:c r="R602" t="s">
        <x:v>522</x:v>
      </x:c>
      <x:c r="S602">
        <x:v>2000</x:v>
      </x:c>
      <x:c r="T602" t="s">
        <x:v>458</x:v>
      </x:c>
      <x:c r="U602">
        <x:v>9.6300000000000008</x:v>
      </x:c>
      <x:c r="V602">
        <x:v>0.5</x:v>
      </x:c>
      <x:c r="W602">
        <x:v>998.4</x:v>
      </x:c>
    </x:row>
    <x:row r="603" spans="1:23">
      <x:c r="A603" t="s">
        <x:v>492</x:v>
      </x:c>
      <x:c r="B603" t="s">
        <x:v>698</x:v>
      </x:c>
      <x:c r="C603" t="s">
        <x:v>513</x:v>
      </x:c>
      <x:c r="D603" t="s">
        <x:v>514</x:v>
      </x:c>
      <x:c r="E603" t="s">
        <x:v>527</x:v>
      </x:c>
      <x:c r="F603" t="s">
        <x:v>126</x:v>
      </x:c>
      <x:c r="G603" t="s">
        <x:v>730</x:v>
      </x:c>
      <x:c r="H603" t="s">
        <x:v>516</x:v>
      </x:c>
      <x:c r="I603" t="s">
        <x:v>140</x:v>
      </x:c>
      <x:c r="J603">
        <x:v>100004035</x:v>
      </x:c>
      <x:c r="K603" t="s">
        <x:v>140</x:v>
      </x:c>
      <x:c r="L603" t="s">
        <x:v>145</x:v>
      </x:c>
      <x:c r="M603" t="s">
        <x:v>537</x:v>
      </x:c>
      <x:c r="O603">
        <x:v>500</x:v>
      </x:c>
      <x:c r="P603" t="s">
        <x:v>520</x:v>
      </x:c>
      <x:c r="Q603" t="s">
        <x:v>10</x:v>
      </x:c>
      <x:c r="R603" t="s">
        <x:v>522</x:v>
      </x:c>
      <x:c r="S603">
        <x:v>500</x:v>
      </x:c>
      <x:c r="T603" t="s">
        <x:v>458</x:v>
      </x:c>
      <x:c r="U603">
        <x:v>5.82</x:v>
      </x:c>
      <x:c r="V603">
        <x:v>0.95</x:v>
      </x:c>
      <x:c r="W603">
        <x:v>474.6</x:v>
      </x:c>
    </x:row>
    <x:row r="604" spans="1:23">
      <x:c r="A604" t="s">
        <x:v>492</x:v>
      </x:c>
      <x:c r="B604" t="s">
        <x:v>698</x:v>
      </x:c>
      <x:c r="C604" t="s">
        <x:v>513</x:v>
      </x:c>
      <x:c r="D604" t="s">
        <x:v>514</x:v>
      </x:c>
      <x:c r="E604" t="s">
        <x:v>527</x:v>
      </x:c>
      <x:c r="F604" t="s">
        <x:v>126</x:v>
      </x:c>
      <x:c r="G604" t="s">
        <x:v>730</x:v>
      </x:c>
      <x:c r="H604" t="s">
        <x:v>516</x:v>
      </x:c>
      <x:c r="I604" t="s">
        <x:v>140</x:v>
      </x:c>
      <x:c r="J604">
        <x:v>100004122</x:v>
      </x:c>
      <x:c r="K604" t="s">
        <x:v>140</x:v>
      </x:c>
      <x:c r="L604" t="s">
        <x:v>146</x:v>
      </x:c>
      <x:c r="M604" t="s">
        <x:v>524</x:v>
      </x:c>
      <x:c r="O604">
        <x:v>400</x:v>
      </x:c>
      <x:c r="P604" t="s">
        <x:v>520</x:v>
      </x:c>
      <x:c r="Q604" t="s">
        <x:v>681</x:v>
      </x:c>
      <x:c r="R604" t="s">
        <x:v>522</x:v>
      </x:c>
      <x:c r="S604">
        <x:v>640</x:v>
      </x:c>
      <x:c r="T604" t="s">
        <x:v>458</x:v>
      </x:c>
      <x:c r="U604">
        <x:v>15.31</x:v>
      </x:c>
      <x:c r="V604">
        <x:v>1.86</x:v>
      </x:c>
      <x:c r="W604">
        <x:v>1189.1199999999999</x:v>
      </x:c>
    </x:row>
    <x:row r="605" spans="1:23">
      <x:c r="A605" t="s">
        <x:v>492</x:v>
      </x:c>
      <x:c r="B605" t="s">
        <x:v>698</x:v>
      </x:c>
      <x:c r="C605" t="s">
        <x:v>513</x:v>
      </x:c>
      <x:c r="D605" t="s">
        <x:v>514</x:v>
      </x:c>
      <x:c r="E605" t="s">
        <x:v>527</x:v>
      </x:c>
      <x:c r="F605" t="s">
        <x:v>126</x:v>
      </x:c>
      <x:c r="G605" t="s">
        <x:v>730</x:v>
      </x:c>
      <x:c r="H605" t="s">
        <x:v>516</x:v>
      </x:c>
      <x:c r="I605" t="s">
        <x:v>140</x:v>
      </x:c>
      <x:c r="J605">
        <x:v>100004125</x:v>
      </x:c>
      <x:c r="K605" t="s">
        <x:v>140</x:v>
      </x:c>
      <x:c r="L605" t="s">
        <x:v>146</x:v>
      </x:c>
      <x:c r="M605" t="s">
        <x:v>525</x:v>
      </x:c>
      <x:c r="O605">
        <x:v>400</x:v>
      </x:c>
      <x:c r="P605" t="s">
        <x:v>520</x:v>
      </x:c>
      <x:c r="Q605" t="s">
        <x:v>681</x:v>
      </x:c>
      <x:c r="R605" t="s">
        <x:v>522</x:v>
      </x:c>
      <x:c r="S605">
        <x:v>1200</x:v>
      </x:c>
      <x:c r="T605" t="s">
        <x:v>458</x:v>
      </x:c>
      <x:c r="U605">
        <x:v>28.7</x:v>
      </x:c>
      <x:c r="V605">
        <x:v>1.86</x:v>
      </x:c>
      <x:c r="W605">
        <x:v>2229.6</x:v>
      </x:c>
    </x:row>
    <x:row r="606" spans="1:23">
      <x:c r="A606" t="s">
        <x:v>492</x:v>
      </x:c>
      <x:c r="B606" t="s">
        <x:v>698</x:v>
      </x:c>
      <x:c r="C606" t="s">
        <x:v>513</x:v>
      </x:c>
      <x:c r="D606" t="s">
        <x:v>514</x:v>
      </x:c>
      <x:c r="E606" t="s">
        <x:v>527</x:v>
      </x:c>
      <x:c r="F606" t="s">
        <x:v>126</x:v>
      </x:c>
      <x:c r="G606" t="s">
        <x:v>730</x:v>
      </x:c>
      <x:c r="H606" t="s">
        <x:v>516</x:v>
      </x:c>
      <x:c r="I606" t="s">
        <x:v>140</x:v>
      </x:c>
      <x:c r="J606">
        <x:v>100003817</x:v>
      </x:c>
      <x:c r="K606" t="s">
        <x:v>140</x:v>
      </x:c>
      <x:c r="L606" t="s">
        <x:v>143</x:v>
      </x:c>
      <x:c r="M606" t="s">
        <x:v>550</x:v>
      </x:c>
      <x:c r="O606">
        <x:v>1000</x:v>
      </x:c>
      <x:c r="P606" t="s">
        <x:v>520</x:v>
      </x:c>
      <x:c r="Q606" t="s">
        <x:v>8</x:v>
      </x:c>
      <x:c r="R606" t="s">
        <x:v>522</x:v>
      </x:c>
      <x:c r="S606">
        <x:v>5000</x:v>
      </x:c>
      <x:c r="T606" t="s">
        <x:v>458</x:v>
      </x:c>
      <x:c r="U606">
        <x:v>24.09</x:v>
      </x:c>
      <x:c r="V606">
        <x:v>0.5</x:v>
      </x:c>
      <x:c r="W606">
        <x:v>2496</x:v>
      </x:c>
    </x:row>
    <x:row r="607" spans="1:23">
      <x:c r="A607" t="s">
        <x:v>492</x:v>
      </x:c>
      <x:c r="B607" t="s">
        <x:v>698</x:v>
      </x:c>
      <x:c r="C607" t="s">
        <x:v>513</x:v>
      </x:c>
      <x:c r="D607" t="s">
        <x:v>514</x:v>
      </x:c>
      <x:c r="E607" t="s">
        <x:v>527</x:v>
      </x:c>
      <x:c r="F607" t="s">
        <x:v>126</x:v>
      </x:c>
      <x:c r="G607" t="s">
        <x:v>730</x:v>
      </x:c>
      <x:c r="H607" t="s">
        <x:v>516</x:v>
      </x:c>
      <x:c r="I607" t="s">
        <x:v>140</x:v>
      </x:c>
      <x:c r="J607">
        <x:v>100003910</x:v>
      </x:c>
      <x:c r="K607" t="s">
        <x:v>140</x:v>
      </x:c>
      <x:c r="L607" t="s">
        <x:v>144</x:v>
      </x:c>
      <x:c r="M607" t="s">
        <x:v>577</x:v>
      </x:c>
      <x:c r="O607">
        <x:v>1000</x:v>
      </x:c>
      <x:c r="P607" t="s">
        <x:v>520</x:v>
      </x:c>
      <x:c r="Q607" t="s">
        <x:v>9</x:v>
      </x:c>
      <x:c r="R607" t="s">
        <x:v>522</x:v>
      </x:c>
      <x:c r="S607">
        <x:v>1000</x:v>
      </x:c>
      <x:c r="T607" t="s">
        <x:v>458</x:v>
      </x:c>
      <x:c r="U607">
        <x:v>7.06</x:v>
      </x:c>
      <x:c r="V607">
        <x:v>0.69</x:v>
      </x:c>
      <x:c r="W607">
        <x:v>686.7</x:v>
      </x:c>
    </x:row>
    <x:row r="608" spans="1:23">
      <x:c r="A608" t="s">
        <x:v>492</x:v>
      </x:c>
      <x:c r="B608" t="s">
        <x:v>698</x:v>
      </x:c>
      <x:c r="C608" t="s">
        <x:v>513</x:v>
      </x:c>
      <x:c r="D608" t="s">
        <x:v>514</x:v>
      </x:c>
      <x:c r="E608" t="s">
        <x:v>527</x:v>
      </x:c>
      <x:c r="F608" t="s">
        <x:v>126</x:v>
      </x:c>
      <x:c r="G608" t="s">
        <x:v>730</x:v>
      </x:c>
      <x:c r="H608" t="s">
        <x:v>516</x:v>
      </x:c>
      <x:c r="I608" t="s">
        <x:v>140</x:v>
      </x:c>
      <x:c r="J608">
        <x:v>100003732</x:v>
      </x:c>
      <x:c r="K608" t="s">
        <x:v>140</x:v>
      </x:c>
      <x:c r="L608" t="s">
        <x:v>141</x:v>
      </x:c>
      <x:c r="M608" t="s">
        <x:v>568</x:v>
      </x:c>
      <x:c r="O608">
        <x:v>1500</x:v>
      </x:c>
      <x:c r="P608" t="s">
        <x:v>520</x:v>
      </x:c>
      <x:c r="Q608" t="s">
        <x:v>448</x:v>
      </x:c>
      <x:c r="R608" t="s">
        <x:v>522</x:v>
      </x:c>
      <x:c r="S608">
        <x:v>1500</x:v>
      </x:c>
      <x:c r="T608" t="s">
        <x:v>458</x:v>
      </x:c>
      <x:c r="U608">
        <x:v>5.13</x:v>
      </x:c>
      <x:c r="V608">
        <x:v>0.38</x:v>
      </x:c>
      <x:c r="W608">
        <x:v>576.75</x:v>
      </x:c>
    </x:row>
    <x:row r="609" spans="1:23">
      <x:c r="A609" t="s">
        <x:v>492</x:v>
      </x:c>
      <x:c r="B609" t="s">
        <x:v>698</x:v>
      </x:c>
      <x:c r="C609" t="s">
        <x:v>513</x:v>
      </x:c>
      <x:c r="D609" t="s">
        <x:v>514</x:v>
      </x:c>
      <x:c r="E609" t="s">
        <x:v>527</x:v>
      </x:c>
      <x:c r="F609" t="s">
        <x:v>126</x:v>
      </x:c>
      <x:c r="G609" t="s">
        <x:v>730</x:v>
      </x:c>
      <x:c r="H609" t="s">
        <x:v>516</x:v>
      </x:c>
      <x:c r="I609" t="s">
        <x:v>140</x:v>
      </x:c>
      <x:c r="J609">
        <x:v>100003895</x:v>
      </x:c>
      <x:c r="K609" t="s">
        <x:v>140</x:v>
      </x:c>
      <x:c r="L609" t="s">
        <x:v>143</x:v>
      </x:c>
      <x:c r="M609" t="s">
        <x:v>591</x:v>
      </x:c>
      <x:c r="O609">
        <x:v>1000</x:v>
      </x:c>
      <x:c r="P609" t="s">
        <x:v>520</x:v>
      </x:c>
      <x:c r="Q609" t="s">
        <x:v>8</x:v>
      </x:c>
      <x:c r="R609" t="s">
        <x:v>522</x:v>
      </x:c>
      <x:c r="S609">
        <x:v>1000</x:v>
      </x:c>
      <x:c r="T609" t="s">
        <x:v>458</x:v>
      </x:c>
      <x:c r="U609">
        <x:v>4.82</x:v>
      </x:c>
      <x:c r="V609">
        <x:v>0.5</x:v>
      </x:c>
      <x:c r="W609">
        <x:v>499.2</x:v>
      </x:c>
    </x:row>
    <x:row r="610" spans="1:23">
      <x:c r="A610" t="s">
        <x:v>492</x:v>
      </x:c>
      <x:c r="B610" t="s">
        <x:v>698</x:v>
      </x:c>
      <x:c r="C610" t="s">
        <x:v>513</x:v>
      </x:c>
      <x:c r="D610" t="s">
        <x:v>514</x:v>
      </x:c>
      <x:c r="E610" t="s">
        <x:v>527</x:v>
      </x:c>
      <x:c r="F610" t="s">
        <x:v>126</x:v>
      </x:c>
      <x:c r="G610" t="s">
        <x:v>730</x:v>
      </x:c>
      <x:c r="H610" t="s">
        <x:v>516</x:v>
      </x:c>
      <x:c r="I610" t="s">
        <x:v>140</x:v>
      </x:c>
      <x:c r="J610">
        <x:v>100004051</x:v>
      </x:c>
      <x:c r="K610" t="s">
        <x:v>140</x:v>
      </x:c>
      <x:c r="L610" t="s">
        <x:v>145</x:v>
      </x:c>
      <x:c r="M610" t="s">
        <x:v>524</x:v>
      </x:c>
      <x:c r="O610">
        <x:v>500</x:v>
      </x:c>
      <x:c r="P610" t="s">
        <x:v>520</x:v>
      </x:c>
      <x:c r="Q610" t="s">
        <x:v>10</x:v>
      </x:c>
      <x:c r="R610" t="s">
        <x:v>522</x:v>
      </x:c>
      <x:c r="S610">
        <x:v>2000</x:v>
      </x:c>
      <x:c r="T610" t="s">
        <x:v>458</x:v>
      </x:c>
      <x:c r="U610">
        <x:v>23.28</x:v>
      </x:c>
      <x:c r="V610">
        <x:v>0.95</x:v>
      </x:c>
      <x:c r="W610">
        <x:v>1898.4</x:v>
      </x:c>
    </x:row>
    <x:row r="611" spans="1:23">
      <x:c r="A611" t="s">
        <x:v>492</x:v>
      </x:c>
      <x:c r="B611" t="s">
        <x:v>698</x:v>
      </x:c>
      <x:c r="C611" t="s">
        <x:v>513</x:v>
      </x:c>
      <x:c r="D611" t="s">
        <x:v>514</x:v>
      </x:c>
      <x:c r="E611" t="s">
        <x:v>527</x:v>
      </x:c>
      <x:c r="F611" t="s">
        <x:v>126</x:v>
      </x:c>
      <x:c r="G611" t="s">
        <x:v>730</x:v>
      </x:c>
      <x:c r="H611" t="s">
        <x:v>516</x:v>
      </x:c>
      <x:c r="I611" t="s">
        <x:v>140</x:v>
      </x:c>
      <x:c r="J611">
        <x:v>100003866</x:v>
      </x:c>
      <x:c r="K611" t="s">
        <x:v>140</x:v>
      </x:c>
      <x:c r="L611" t="s">
        <x:v>143</x:v>
      </x:c>
      <x:c r="M611" t="s">
        <x:v>553</x:v>
      </x:c>
      <x:c r="O611">
        <x:v>1000</x:v>
      </x:c>
      <x:c r="P611" t="s">
        <x:v>520</x:v>
      </x:c>
      <x:c r="Q611" t="s">
        <x:v>8</x:v>
      </x:c>
      <x:c r="R611" t="s">
        <x:v>522</x:v>
      </x:c>
      <x:c r="S611">
        <x:v>3000</x:v>
      </x:c>
      <x:c r="T611" t="s">
        <x:v>458</x:v>
      </x:c>
      <x:c r="U611">
        <x:v>14.45</x:v>
      </x:c>
      <x:c r="V611">
        <x:v>0.5</x:v>
      </x:c>
      <x:c r="W611">
        <x:v>1497.6</x:v>
      </x:c>
    </x:row>
    <x:row r="612" spans="1:23">
      <x:c r="A612" t="s">
        <x:v>492</x:v>
      </x:c>
      <x:c r="B612" t="s">
        <x:v>698</x:v>
      </x:c>
      <x:c r="C612" t="s">
        <x:v>513</x:v>
      </x:c>
      <x:c r="D612" t="s">
        <x:v>514</x:v>
      </x:c>
      <x:c r="E612" t="s">
        <x:v>527</x:v>
      </x:c>
      <x:c r="F612" t="s">
        <x:v>126</x:v>
      </x:c>
      <x:c r="G612" t="s">
        <x:v>730</x:v>
      </x:c>
      <x:c r="H612" t="s">
        <x:v>516</x:v>
      </x:c>
      <x:c r="I612" t="s">
        <x:v>140</x:v>
      </x:c>
      <x:c r="J612">
        <x:v>100003764</x:v>
      </x:c>
      <x:c r="K612" t="s">
        <x:v>140</x:v>
      </x:c>
      <x:c r="L612" t="s">
        <x:v>141</x:v>
      </x:c>
      <x:c r="M612" t="s">
        <x:v>524</x:v>
      </x:c>
      <x:c r="O612">
        <x:v>1500</x:v>
      </x:c>
      <x:c r="P612" t="s">
        <x:v>520</x:v>
      </x:c>
      <x:c r="Q612" t="s">
        <x:v>448</x:v>
      </x:c>
      <x:c r="R612" t="s">
        <x:v>522</x:v>
      </x:c>
      <x:c r="S612">
        <x:v>3000</x:v>
      </x:c>
      <x:c r="T612" t="s">
        <x:v>458</x:v>
      </x:c>
      <x:c r="U612">
        <x:v>10.25</x:v>
      </x:c>
      <x:c r="V612">
        <x:v>0.38</x:v>
      </x:c>
      <x:c r="W612">
        <x:v>1153.5</x:v>
      </x:c>
    </x:row>
    <x:row r="613" spans="1:23">
      <x:c r="A613" t="s">
        <x:v>492</x:v>
      </x:c>
      <x:c r="B613" t="s">
        <x:v>698</x:v>
      </x:c>
      <x:c r="C613" t="s">
        <x:v>513</x:v>
      </x:c>
      <x:c r="D613" t="s">
        <x:v>514</x:v>
      </x:c>
      <x:c r="E613" t="s">
        <x:v>527</x:v>
      </x:c>
      <x:c r="F613" t="s">
        <x:v>126</x:v>
      </x:c>
      <x:c r="G613" t="s">
        <x:v>730</x:v>
      </x:c>
      <x:c r="H613" t="s">
        <x:v>516</x:v>
      </x:c>
      <x:c r="I613" t="s">
        <x:v>140</x:v>
      </x:c>
      <x:c r="J613">
        <x:v>100003837</x:v>
      </x:c>
      <x:c r="K613" t="s">
        <x:v>140</x:v>
      </x:c>
      <x:c r="L613" t="s">
        <x:v>143</x:v>
      </x:c>
      <x:c r="M613" t="s">
        <x:v>563</x:v>
      </x:c>
      <x:c r="O613">
        <x:v>1000</x:v>
      </x:c>
      <x:c r="P613" t="s">
        <x:v>520</x:v>
      </x:c>
      <x:c r="Q613" t="s">
        <x:v>8</x:v>
      </x:c>
      <x:c r="R613" t="s">
        <x:v>522</x:v>
      </x:c>
      <x:c r="S613">
        <x:v>2000</x:v>
      </x:c>
      <x:c r="T613" t="s">
        <x:v>458</x:v>
      </x:c>
      <x:c r="U613">
        <x:v>9.6300000000000008</x:v>
      </x:c>
      <x:c r="V613">
        <x:v>0.5</x:v>
      </x:c>
      <x:c r="W613">
        <x:v>998.4</x:v>
      </x:c>
    </x:row>
    <x:row r="614" spans="1:23">
      <x:c r="A614" t="s">
        <x:v>492</x:v>
      </x:c>
      <x:c r="B614" t="s">
        <x:v>698</x:v>
      </x:c>
      <x:c r="C614" t="s">
        <x:v>513</x:v>
      </x:c>
      <x:c r="D614" t="s">
        <x:v>514</x:v>
      </x:c>
      <x:c r="E614" t="s">
        <x:v>527</x:v>
      </x:c>
      <x:c r="F614" t="s">
        <x:v>126</x:v>
      </x:c>
      <x:c r="G614" t="s">
        <x:v>730</x:v>
      </x:c>
      <x:c r="H614" t="s">
        <x:v>516</x:v>
      </x:c>
      <x:c r="I614" t="s">
        <x:v>140</x:v>
      </x:c>
      <x:c r="J614">
        <x:v>100004062</x:v>
      </x:c>
      <x:c r="K614" t="s">
        <x:v>140</x:v>
      </x:c>
      <x:c r="L614" t="s">
        <x:v>145</x:v>
      </x:c>
      <x:c r="M614" t="s">
        <x:v>525</x:v>
      </x:c>
      <x:c r="O614">
        <x:v>500</x:v>
      </x:c>
      <x:c r="P614" t="s">
        <x:v>520</x:v>
      </x:c>
      <x:c r="Q614" t="s">
        <x:v>10</x:v>
      </x:c>
      <x:c r="R614" t="s">
        <x:v>522</x:v>
      </x:c>
      <x:c r="S614">
        <x:v>1000</x:v>
      </x:c>
      <x:c r="T614" t="s">
        <x:v>458</x:v>
      </x:c>
      <x:c r="U614">
        <x:v>11.64</x:v>
      </x:c>
      <x:c r="V614">
        <x:v>0.95</x:v>
      </x:c>
      <x:c r="W614">
        <x:v>949.2</x:v>
      </x:c>
    </x:row>
    <x:row r="615" spans="1:23">
      <x:c r="A615" t="s">
        <x:v>492</x:v>
      </x:c>
      <x:c r="B615" t="s">
        <x:v>698</x:v>
      </x:c>
      <x:c r="C615" t="s">
        <x:v>513</x:v>
      </x:c>
      <x:c r="D615" t="s">
        <x:v>514</x:v>
      </x:c>
      <x:c r="E615" t="s">
        <x:v>527</x:v>
      </x:c>
      <x:c r="F615" t="s">
        <x:v>126</x:v>
      </x:c>
      <x:c r="G615" t="s">
        <x:v>730</x:v>
      </x:c>
      <x:c r="H615" t="s">
        <x:v>516</x:v>
      </x:c>
      <x:c r="I615" t="s">
        <x:v>140</x:v>
      </x:c>
      <x:c r="J615">
        <x:v>100003871</x:v>
      </x:c>
      <x:c r="K615" t="s">
        <x:v>140</x:v>
      </x:c>
      <x:c r="L615" t="s">
        <x:v>143</x:v>
      </x:c>
      <x:c r="M615" t="s">
        <x:v>524</x:v>
      </x:c>
      <x:c r="O615">
        <x:v>1000</x:v>
      </x:c>
      <x:c r="P615" t="s">
        <x:v>520</x:v>
      </x:c>
      <x:c r="Q615" t="s">
        <x:v>8</x:v>
      </x:c>
      <x:c r="R615" t="s">
        <x:v>522</x:v>
      </x:c>
      <x:c r="S615">
        <x:v>2000</x:v>
      </x:c>
      <x:c r="T615" t="s">
        <x:v>458</x:v>
      </x:c>
      <x:c r="U615">
        <x:v>9.6300000000000008</x:v>
      </x:c>
      <x:c r="V615">
        <x:v>0.5</x:v>
      </x:c>
      <x:c r="W615">
        <x:v>998.4</x:v>
      </x:c>
    </x:row>
    <x:row r="616" spans="1:23">
      <x:c r="A616" t="s">
        <x:v>492</x:v>
      </x:c>
      <x:c r="B616" t="s">
        <x:v>698</x:v>
      </x:c>
      <x:c r="C616" t="s">
        <x:v>513</x:v>
      </x:c>
      <x:c r="D616" t="s">
        <x:v>514</x:v>
      </x:c>
      <x:c r="E616" t="s">
        <x:v>527</x:v>
      </x:c>
      <x:c r="F616" t="s">
        <x:v>126</x:v>
      </x:c>
      <x:c r="G616" t="s">
        <x:v>730</x:v>
      </x:c>
      <x:c r="H616" t="s">
        <x:v>516</x:v>
      </x:c>
      <x:c r="I616" t="s">
        <x:v>140</x:v>
      </x:c>
      <x:c r="J616">
        <x:v>100003926</x:v>
      </x:c>
      <x:c r="K616" t="s">
        <x:v>140</x:v>
      </x:c>
      <x:c r="L616" t="s">
        <x:v>144</x:v>
      </x:c>
      <x:c r="M616" t="s">
        <x:v>575</x:v>
      </x:c>
      <x:c r="O616">
        <x:v>1000</x:v>
      </x:c>
      <x:c r="P616" t="s">
        <x:v>520</x:v>
      </x:c>
      <x:c r="Q616" t="s">
        <x:v>9</x:v>
      </x:c>
      <x:c r="R616" t="s">
        <x:v>522</x:v>
      </x:c>
      <x:c r="S616">
        <x:v>7000</x:v>
      </x:c>
      <x:c r="T616" t="s">
        <x:v>458</x:v>
      </x:c>
      <x:c r="U616">
        <x:v>49.42</x:v>
      </x:c>
      <x:c r="V616">
        <x:v>0.69</x:v>
      </x:c>
      <x:c r="W616">
        <x:v>4806.8999999999996</x:v>
      </x:c>
    </x:row>
    <x:row r="617" spans="1:23">
      <x:c r="A617" t="s">
        <x:v>492</x:v>
      </x:c>
      <x:c r="B617" t="s">
        <x:v>698</x:v>
      </x:c>
      <x:c r="C617" t="s">
        <x:v>513</x:v>
      </x:c>
      <x:c r="D617" t="s">
        <x:v>514</x:v>
      </x:c>
      <x:c r="E617" t="s">
        <x:v>527</x:v>
      </x:c>
      <x:c r="F617" t="s">
        <x:v>126</x:v>
      </x:c>
      <x:c r="G617" t="s">
        <x:v>730</x:v>
      </x:c>
      <x:c r="H617" t="s">
        <x:v>516</x:v>
      </x:c>
      <x:c r="I617" t="s">
        <x:v>140</x:v>
      </x:c>
      <x:c r="J617">
        <x:v>100003786</x:v>
      </x:c>
      <x:c r="K617" t="s">
        <x:v>140</x:v>
      </x:c>
      <x:c r="L617" t="s">
        <x:v>143</x:v>
      </x:c>
      <x:c r="M617" t="s">
        <x:v>533</x:v>
      </x:c>
      <x:c r="O617">
        <x:v>1000</x:v>
      </x:c>
      <x:c r="P617" t="s">
        <x:v>520</x:v>
      </x:c>
      <x:c r="Q617" t="s">
        <x:v>8</x:v>
      </x:c>
      <x:c r="R617" t="s">
        <x:v>522</x:v>
      </x:c>
      <x:c r="S617">
        <x:v>1700</x:v>
      </x:c>
      <x:c r="T617" t="s">
        <x:v>458</x:v>
      </x:c>
      <x:c r="U617">
        <x:v>8.19</x:v>
      </x:c>
      <x:c r="V617">
        <x:v>0.5</x:v>
      </x:c>
      <x:c r="W617">
        <x:v>848.64</x:v>
      </x:c>
    </x:row>
    <x:row r="618" spans="1:23">
      <x:c r="A618" t="s">
        <x:v>492</x:v>
      </x:c>
      <x:c r="B618" t="s">
        <x:v>698</x:v>
      </x:c>
      <x:c r="C618" t="s">
        <x:v>513</x:v>
      </x:c>
      <x:c r="D618" t="s">
        <x:v>514</x:v>
      </x:c>
      <x:c r="E618" t="s">
        <x:v>527</x:v>
      </x:c>
      <x:c r="F618" t="s">
        <x:v>126</x:v>
      </x:c>
      <x:c r="G618" t="s">
        <x:v>730</x:v>
      </x:c>
      <x:c r="H618" t="s">
        <x:v>516</x:v>
      </x:c>
      <x:c r="I618" t="s">
        <x:v>140</x:v>
      </x:c>
      <x:c r="J618">
        <x:v>100003900</x:v>
      </x:c>
      <x:c r="K618" t="s">
        <x:v>140</x:v>
      </x:c>
      <x:c r="L618" t="s">
        <x:v>143</x:v>
      </x:c>
      <x:c r="M618" t="s">
        <x:v>526</x:v>
      </x:c>
      <x:c r="O618">
        <x:v>1000</x:v>
      </x:c>
      <x:c r="P618" t="s">
        <x:v>520</x:v>
      </x:c>
      <x:c r="Q618" t="s">
        <x:v>8</x:v>
      </x:c>
      <x:c r="R618" t="s">
        <x:v>522</x:v>
      </x:c>
      <x:c r="S618">
        <x:v>4000</x:v>
      </x:c>
      <x:c r="T618" t="s">
        <x:v>458</x:v>
      </x:c>
      <x:c r="U618">
        <x:v>19.27</x:v>
      </x:c>
      <x:c r="V618">
        <x:v>0.5</x:v>
      </x:c>
      <x:c r="W618">
        <x:v>1996.8</x:v>
      </x:c>
    </x:row>
    <x:row r="619" spans="1:23">
      <x:c r="A619" t="s">
        <x:v>492</x:v>
      </x:c>
      <x:c r="B619" t="s">
        <x:v>698</x:v>
      </x:c>
      <x:c r="C619" t="s">
        <x:v>513</x:v>
      </x:c>
      <x:c r="D619" t="s">
        <x:v>514</x:v>
      </x:c>
      <x:c r="E619" t="s">
        <x:v>527</x:v>
      </x:c>
      <x:c r="F619" t="s">
        <x:v>126</x:v>
      </x:c>
      <x:c r="G619" t="s">
        <x:v>730</x:v>
      </x:c>
      <x:c r="H619" t="s">
        <x:v>516</x:v>
      </x:c>
      <x:c r="I619" t="s">
        <x:v>140</x:v>
      </x:c>
      <x:c r="J619">
        <x:v>100004005</x:v>
      </x:c>
      <x:c r="K619" t="s">
        <x:v>140</x:v>
      </x:c>
      <x:c r="L619" t="s">
        <x:v>145</x:v>
      </x:c>
      <x:c r="M619" t="s">
        <x:v>518</x:v>
      </x:c>
      <x:c r="O619">
        <x:v>500</x:v>
      </x:c>
      <x:c r="P619" t="s">
        <x:v>520</x:v>
      </x:c>
      <x:c r="Q619" t="s">
        <x:v>10</x:v>
      </x:c>
      <x:c r="R619" t="s">
        <x:v>522</x:v>
      </x:c>
      <x:c r="S619">
        <x:v>1500</x:v>
      </x:c>
      <x:c r="T619" t="s">
        <x:v>458</x:v>
      </x:c>
      <x:c r="U619">
        <x:v>17.46</x:v>
      </x:c>
      <x:c r="V619">
        <x:v>0.95</x:v>
      </x:c>
      <x:c r="W619">
        <x:v>1423.8</x:v>
      </x:c>
    </x:row>
    <x:row r="620" spans="1:23">
      <x:c r="A620" t="s">
        <x:v>492</x:v>
      </x:c>
      <x:c r="B620" t="s">
        <x:v>698</x:v>
      </x:c>
      <x:c r="C620" t="s">
        <x:v>513</x:v>
      </x:c>
      <x:c r="D620" t="s">
        <x:v>514</x:v>
      </x:c>
      <x:c r="E620" t="s">
        <x:v>527</x:v>
      </x:c>
      <x:c r="F620" t="s">
        <x:v>126</x:v>
      </x:c>
      <x:c r="G620" t="s">
        <x:v>730</x:v>
      </x:c>
      <x:c r="H620" t="s">
        <x:v>516</x:v>
      </x:c>
      <x:c r="I620" t="s">
        <x:v>140</x:v>
      </x:c>
      <x:c r="J620">
        <x:v>100003933</x:v>
      </x:c>
      <x:c r="K620" t="s">
        <x:v>140</x:v>
      </x:c>
      <x:c r="L620" t="s">
        <x:v>144</x:v>
      </x:c>
      <x:c r="M620" t="s">
        <x:v>550</x:v>
      </x:c>
      <x:c r="O620">
        <x:v>1000</x:v>
      </x:c>
      <x:c r="P620" t="s">
        <x:v>520</x:v>
      </x:c>
      <x:c r="Q620" t="s">
        <x:v>9</x:v>
      </x:c>
      <x:c r="R620" t="s">
        <x:v>522</x:v>
      </x:c>
      <x:c r="S620">
        <x:v>7000</x:v>
      </x:c>
      <x:c r="T620" t="s">
        <x:v>458</x:v>
      </x:c>
      <x:c r="U620">
        <x:v>49.42</x:v>
      </x:c>
      <x:c r="V620">
        <x:v>0.69</x:v>
      </x:c>
      <x:c r="W620">
        <x:v>4806.8999999999996</x:v>
      </x:c>
    </x:row>
    <x:row r="621" spans="1:23">
      <x:c r="A621" t="s">
        <x:v>492</x:v>
      </x:c>
      <x:c r="B621" t="s">
        <x:v>698</x:v>
      </x:c>
      <x:c r="C621" t="s">
        <x:v>513</x:v>
      </x:c>
      <x:c r="D621" t="s">
        <x:v>514</x:v>
      </x:c>
      <x:c r="E621" t="s">
        <x:v>527</x:v>
      </x:c>
      <x:c r="F621" t="s">
        <x:v>126</x:v>
      </x:c>
      <x:c r="G621" t="s">
        <x:v>730</x:v>
      </x:c>
      <x:c r="H621" t="s">
        <x:v>516</x:v>
      </x:c>
      <x:c r="I621" t="s">
        <x:v>140</x:v>
      </x:c>
      <x:c r="J621">
        <x:v>100003729</x:v>
      </x:c>
      <x:c r="K621" t="s">
        <x:v>140</x:v>
      </x:c>
      <x:c r="L621" t="s">
        <x:v>141</x:v>
      </x:c>
      <x:c r="M621" t="s">
        <x:v>575</x:v>
      </x:c>
      <x:c r="O621">
        <x:v>1500</x:v>
      </x:c>
      <x:c r="P621" t="s">
        <x:v>520</x:v>
      </x:c>
      <x:c r="Q621" t="s">
        <x:v>448</x:v>
      </x:c>
      <x:c r="R621" t="s">
        <x:v>522</x:v>
      </x:c>
      <x:c r="S621">
        <x:v>1500</x:v>
      </x:c>
      <x:c r="T621" t="s">
        <x:v>458</x:v>
      </x:c>
      <x:c r="U621">
        <x:v>5.13</x:v>
      </x:c>
      <x:c r="V621">
        <x:v>0.38</x:v>
      </x:c>
      <x:c r="W621">
        <x:v>576.75</x:v>
      </x:c>
    </x:row>
    <x:row r="622" spans="1:23">
      <x:c r="A622" t="s">
        <x:v>492</x:v>
      </x:c>
      <x:c r="B622" t="s">
        <x:v>698</x:v>
      </x:c>
      <x:c r="C622" t="s">
        <x:v>513</x:v>
      </x:c>
      <x:c r="D622" t="s">
        <x:v>514</x:v>
      </x:c>
      <x:c r="E622" t="s">
        <x:v>527</x:v>
      </x:c>
      <x:c r="F622" t="s">
        <x:v>126</x:v>
      </x:c>
      <x:c r="G622" t="s">
        <x:v>730</x:v>
      </x:c>
      <x:c r="H622" t="s">
        <x:v>516</x:v>
      </x:c>
      <x:c r="I622" t="s">
        <x:v>140</x:v>
      </x:c>
      <x:c r="J622">
        <x:v>191000000</x:v>
      </x:c>
      <x:c r="K622" t="s">
        <x:v>140</x:v>
      </x:c>
      <x:c r="L622" t="s">
        <x:v>142</x:v>
      </x:c>
      <x:c r="M622" t="s">
        <x:v>524</x:v>
      </x:c>
      <x:c r="N622" t="s">
        <x:v>519</x:v>
      </x:c>
      <x:c r="O622">
        <x:v>3000</x:v>
      </x:c>
      <x:c r="P622" t="s">
        <x:v>520</x:v>
      </x:c>
      <x:c r="Q622" t="s">
        <x:v>449</x:v>
      </x:c>
      <x:c r="R622" t="s">
        <x:v>522</x:v>
      </x:c>
      <x:c r="S622">
        <x:v>3000</x:v>
      </x:c>
      <x:c r="T622" t="s">
        <x:v>458</x:v>
      </x:c>
      <x:c r="U622">
        <x:v>53.91</x:v>
      </x:c>
      <x:c r="V622">
        <x:v>1.41</x:v>
      </x:c>
      <x:c r="W622">
        <x:v>4235.1000000000004</x:v>
      </x:c>
    </x:row>
    <x:row r="623" spans="1:23">
      <x:c r="A623" t="s">
        <x:v>492</x:v>
      </x:c>
      <x:c r="B623" t="s">
        <x:v>698</x:v>
      </x:c>
      <x:c r="C623" t="s">
        <x:v>513</x:v>
      </x:c>
      <x:c r="D623" t="s">
        <x:v>514</x:v>
      </x:c>
      <x:c r="E623" t="s">
        <x:v>527</x:v>
      </x:c>
      <x:c r="F623" t="s">
        <x:v>126</x:v>
      </x:c>
      <x:c r="G623" t="s">
        <x:v>730</x:v>
      </x:c>
      <x:c r="H623" t="s">
        <x:v>516</x:v>
      </x:c>
      <x:c r="I623" t="s">
        <x:v>140</x:v>
      </x:c>
      <x:c r="J623">
        <x:v>100003834</x:v>
      </x:c>
      <x:c r="K623" t="s">
        <x:v>140</x:v>
      </x:c>
      <x:c r="L623" t="s">
        <x:v>143</x:v>
      </x:c>
      <x:c r="M623" t="s">
        <x:v>560</x:v>
      </x:c>
      <x:c r="O623">
        <x:v>1000</x:v>
      </x:c>
      <x:c r="P623" t="s">
        <x:v>520</x:v>
      </x:c>
      <x:c r="Q623" t="s">
        <x:v>8</x:v>
      </x:c>
      <x:c r="R623" t="s">
        <x:v>522</x:v>
      </x:c>
      <x:c r="S623">
        <x:v>850</x:v>
      </x:c>
      <x:c r="T623" t="s">
        <x:v>458</x:v>
      </x:c>
      <x:c r="U623">
        <x:v>4.09</x:v>
      </x:c>
      <x:c r="V623">
        <x:v>0.5</x:v>
      </x:c>
      <x:c r="W623">
        <x:v>424.32</x:v>
      </x:c>
    </x:row>
    <x:row r="624" spans="1:23">
      <x:c r="A624" t="s">
        <x:v>492</x:v>
      </x:c>
      <x:c r="B624" t="s">
        <x:v>698</x:v>
      </x:c>
      <x:c r="C624" t="s">
        <x:v>513</x:v>
      </x:c>
      <x:c r="D624" t="s">
        <x:v>514</x:v>
      </x:c>
      <x:c r="E624" t="s">
        <x:v>527</x:v>
      </x:c>
      <x:c r="F624" t="s">
        <x:v>126</x:v>
      </x:c>
      <x:c r="G624" t="s">
        <x:v>730</x:v>
      </x:c>
      <x:c r="H624" t="s">
        <x:v>516</x:v>
      </x:c>
      <x:c r="I624" t="s">
        <x:v>140</x:v>
      </x:c>
      <x:c r="J624">
        <x:v>100018879</x:v>
      </x:c>
      <x:c r="K624" t="s">
        <x:v>140</x:v>
      </x:c>
      <x:c r="L624" t="s">
        <x:v>143</x:v>
      </x:c>
      <x:c r="M624" t="s">
        <x:v>537</x:v>
      </x:c>
      <x:c r="N624" t="s">
        <x:v>519</x:v>
      </x:c>
      <x:c r="O624">
        <x:v>10000</x:v>
      </x:c>
      <x:c r="P624" t="s">
        <x:v>520</x:v>
      </x:c>
      <x:c r="Q624" t="s">
        <x:v>8</x:v>
      </x:c>
      <x:c r="R624" t="s">
        <x:v>522</x:v>
      </x:c>
      <x:c r="S624">
        <x:v>10000</x:v>
      </x:c>
      <x:c r="T624" t="s">
        <x:v>458</x:v>
      </x:c>
      <x:c r="U624">
        <x:v>48.17</x:v>
      </x:c>
      <x:c r="V624">
        <x:v>0.5</x:v>
      </x:c>
      <x:c r="W624">
        <x:v>4992</x:v>
      </x:c>
    </x:row>
    <x:row r="625" spans="1:23">
      <x:c r="A625" t="s">
        <x:v>492</x:v>
      </x:c>
      <x:c r="B625" t="s">
        <x:v>698</x:v>
      </x:c>
      <x:c r="C625" t="s">
        <x:v>513</x:v>
      </x:c>
      <x:c r="D625" t="s">
        <x:v>514</x:v>
      </x:c>
      <x:c r="E625" t="s">
        <x:v>527</x:v>
      </x:c>
      <x:c r="F625" t="s">
        <x:v>126</x:v>
      </x:c>
      <x:c r="G625" t="s">
        <x:v>730</x:v>
      </x:c>
      <x:c r="H625" t="s">
        <x:v>516</x:v>
      </x:c>
      <x:c r="I625" t="s">
        <x:v>140</x:v>
      </x:c>
      <x:c r="J625">
        <x:v>100018879</x:v>
      </x:c>
      <x:c r="K625" t="s">
        <x:v>140</x:v>
      </x:c>
      <x:c r="L625" t="s">
        <x:v>143</x:v>
      </x:c>
      <x:c r="M625" t="s">
        <x:v>537</x:v>
      </x:c>
      <x:c r="N625" t="s">
        <x:v>519</x:v>
      </x:c>
      <x:c r="O625">
        <x:v>10000</x:v>
      </x:c>
      <x:c r="P625" t="s">
        <x:v>520</x:v>
      </x:c>
      <x:c r="Q625" t="s">
        <x:v>8</x:v>
      </x:c>
      <x:c r="R625" t="s">
        <x:v>522</x:v>
      </x:c>
      <x:c r="S625">
        <x:v>10000</x:v>
      </x:c>
      <x:c r="T625" t="s">
        <x:v>458</x:v>
      </x:c>
      <x:c r="U625">
        <x:v>48.17</x:v>
      </x:c>
      <x:c r="V625">
        <x:v>0.5</x:v>
      </x:c>
      <x:c r="W625">
        <x:v>4992</x:v>
      </x:c>
    </x:row>
    <x:row r="626" spans="1:23">
      <x:c r="A626" t="s">
        <x:v>492</x:v>
      </x:c>
      <x:c r="B626" t="s">
        <x:v>698</x:v>
      </x:c>
      <x:c r="C626" t="s">
        <x:v>513</x:v>
      </x:c>
      <x:c r="D626" t="s">
        <x:v>514</x:v>
      </x:c>
      <x:c r="E626" t="s">
        <x:v>527</x:v>
      </x:c>
      <x:c r="F626" t="s">
        <x:v>126</x:v>
      </x:c>
      <x:c r="G626" t="s">
        <x:v>730</x:v>
      </x:c>
      <x:c r="H626" t="s">
        <x:v>516</x:v>
      </x:c>
      <x:c r="I626" t="s">
        <x:v>140</x:v>
      </x:c>
      <x:c r="J626">
        <x:v>191000000</x:v>
      </x:c>
      <x:c r="K626" t="s">
        <x:v>140</x:v>
      </x:c>
      <x:c r="L626" t="s">
        <x:v>142</x:v>
      </x:c>
      <x:c r="M626" t="s">
        <x:v>524</x:v>
      </x:c>
      <x:c r="N626" t="s">
        <x:v>519</x:v>
      </x:c>
      <x:c r="O626">
        <x:v>3000</x:v>
      </x:c>
      <x:c r="P626" t="s">
        <x:v>520</x:v>
      </x:c>
      <x:c r="Q626" t="s">
        <x:v>449</x:v>
      </x:c>
      <x:c r="R626" t="s">
        <x:v>522</x:v>
      </x:c>
      <x:c r="S626">
        <x:v>3000</x:v>
      </x:c>
      <x:c r="T626" t="s">
        <x:v>458</x:v>
      </x:c>
      <x:c r="U626">
        <x:v>53.91</x:v>
      </x:c>
      <x:c r="V626">
        <x:v>1.41</x:v>
      </x:c>
      <x:c r="W626">
        <x:v>4235.1000000000004</x:v>
      </x:c>
    </x:row>
    <x:row r="627" spans="1:23">
      <x:c r="A627" t="s">
        <x:v>492</x:v>
      </x:c>
      <x:c r="B627" t="s">
        <x:v>698</x:v>
      </x:c>
      <x:c r="C627" t="s">
        <x:v>513</x:v>
      </x:c>
      <x:c r="D627" t="s">
        <x:v>514</x:v>
      </x:c>
      <x:c r="E627" t="s">
        <x:v>527</x:v>
      </x:c>
      <x:c r="F627" t="s">
        <x:v>126</x:v>
      </x:c>
      <x:c r="G627" t="s">
        <x:v>730</x:v>
      </x:c>
      <x:c r="H627" t="s">
        <x:v>516</x:v>
      </x:c>
      <x:c r="I627" t="s">
        <x:v>140</x:v>
      </x:c>
      <x:c r="J627">
        <x:v>100003895</x:v>
      </x:c>
      <x:c r="K627" t="s">
        <x:v>140</x:v>
      </x:c>
      <x:c r="L627" t="s">
        <x:v>143</x:v>
      </x:c>
      <x:c r="M627" t="s">
        <x:v>591</x:v>
      </x:c>
      <x:c r="O627">
        <x:v>1000</x:v>
      </x:c>
      <x:c r="P627" t="s">
        <x:v>520</x:v>
      </x:c>
      <x:c r="Q627" t="s">
        <x:v>8</x:v>
      </x:c>
      <x:c r="R627" t="s">
        <x:v>522</x:v>
      </x:c>
      <x:c r="S627">
        <x:v>1000</x:v>
      </x:c>
      <x:c r="T627" t="s">
        <x:v>458</x:v>
      </x:c>
      <x:c r="U627">
        <x:v>4.82</x:v>
      </x:c>
      <x:c r="V627">
        <x:v>0.5</x:v>
      </x:c>
      <x:c r="W627">
        <x:v>499.2</x:v>
      </x:c>
    </x:row>
    <x:row r="628" spans="1:23">
      <x:c r="A628" t="s">
        <x:v>492</x:v>
      </x:c>
      <x:c r="B628" t="s">
        <x:v>698</x:v>
      </x:c>
      <x:c r="C628" t="s">
        <x:v>513</x:v>
      </x:c>
      <x:c r="D628" t="s">
        <x:v>514</x:v>
      </x:c>
      <x:c r="E628" t="s">
        <x:v>527</x:v>
      </x:c>
      <x:c r="F628" t="s">
        <x:v>126</x:v>
      </x:c>
      <x:c r="G628" t="s">
        <x:v>730</x:v>
      </x:c>
      <x:c r="H628" t="s">
        <x:v>516</x:v>
      </x:c>
      <x:c r="I628" t="s">
        <x:v>140</x:v>
      </x:c>
      <x:c r="J628">
        <x:v>100003781</x:v>
      </x:c>
      <x:c r="K628" t="s">
        <x:v>140</x:v>
      </x:c>
      <x:c r="L628" t="s">
        <x:v>143</x:v>
      </x:c>
      <x:c r="M628" t="s">
        <x:v>573</x:v>
      </x:c>
      <x:c r="O628">
        <x:v>1000</x:v>
      </x:c>
      <x:c r="P628" t="s">
        <x:v>520</x:v>
      </x:c>
      <x:c r="Q628" t="s">
        <x:v>8</x:v>
      </x:c>
      <x:c r="R628" t="s">
        <x:v>522</x:v>
      </x:c>
      <x:c r="S628">
        <x:v>1000</x:v>
      </x:c>
      <x:c r="T628" t="s">
        <x:v>458</x:v>
      </x:c>
      <x:c r="U628">
        <x:v>4.82</x:v>
      </x:c>
      <x:c r="V628">
        <x:v>0.5</x:v>
      </x:c>
      <x:c r="W628">
        <x:v>499.2</x:v>
      </x:c>
    </x:row>
    <x:row r="629" spans="1:23">
      <x:c r="A629" t="s">
        <x:v>492</x:v>
      </x:c>
      <x:c r="B629" t="s">
        <x:v>698</x:v>
      </x:c>
      <x:c r="C629" t="s">
        <x:v>513</x:v>
      </x:c>
      <x:c r="D629" t="s">
        <x:v>514</x:v>
      </x:c>
      <x:c r="E629" t="s">
        <x:v>527</x:v>
      </x:c>
      <x:c r="F629" t="s">
        <x:v>126</x:v>
      </x:c>
      <x:c r="G629" t="s">
        <x:v>730</x:v>
      </x:c>
      <x:c r="H629" t="s">
        <x:v>516</x:v>
      </x:c>
      <x:c r="I629" t="s">
        <x:v>140</x:v>
      </x:c>
      <x:c r="J629">
        <x:v>100004051</x:v>
      </x:c>
      <x:c r="K629" t="s">
        <x:v>140</x:v>
      </x:c>
      <x:c r="L629" t="s">
        <x:v>145</x:v>
      </x:c>
      <x:c r="M629" t="s">
        <x:v>524</x:v>
      </x:c>
      <x:c r="O629">
        <x:v>500</x:v>
      </x:c>
      <x:c r="P629" t="s">
        <x:v>520</x:v>
      </x:c>
      <x:c r="Q629" t="s">
        <x:v>10</x:v>
      </x:c>
      <x:c r="R629" t="s">
        <x:v>522</x:v>
      </x:c>
      <x:c r="S629">
        <x:v>500</x:v>
      </x:c>
      <x:c r="T629" t="s">
        <x:v>458</x:v>
      </x:c>
      <x:c r="U629">
        <x:v>5.82</x:v>
      </x:c>
      <x:c r="V629">
        <x:v>0.95</x:v>
      </x:c>
      <x:c r="W629">
        <x:v>474.6</x:v>
      </x:c>
    </x:row>
    <x:row r="630" spans="1:23">
      <x:c r="A630" t="s">
        <x:v>492</x:v>
      </x:c>
      <x:c r="B630" t="s">
        <x:v>698</x:v>
      </x:c>
      <x:c r="C630" t="s">
        <x:v>513</x:v>
      </x:c>
      <x:c r="D630" t="s">
        <x:v>514</x:v>
      </x:c>
      <x:c r="E630" t="s">
        <x:v>527</x:v>
      </x:c>
      <x:c r="F630" t="s">
        <x:v>126</x:v>
      </x:c>
      <x:c r="G630" t="s">
        <x:v>730</x:v>
      </x:c>
      <x:c r="H630" t="s">
        <x:v>516</x:v>
      </x:c>
      <x:c r="I630" t="s">
        <x:v>140</x:v>
      </x:c>
      <x:c r="J630">
        <x:v>100004113</x:v>
      </x:c>
      <x:c r="K630" t="s">
        <x:v>140</x:v>
      </x:c>
      <x:c r="L630" t="s">
        <x:v>146</x:v>
      </x:c>
      <x:c r="M630" t="s">
        <x:v>518</x:v>
      </x:c>
      <x:c r="O630">
        <x:v>400</x:v>
      </x:c>
      <x:c r="P630" t="s">
        <x:v>520</x:v>
      </x:c>
      <x:c r="Q630" t="s">
        <x:v>681</x:v>
      </x:c>
      <x:c r="R630" t="s">
        <x:v>522</x:v>
      </x:c>
      <x:c r="S630">
        <x:v>2000</x:v>
      </x:c>
      <x:c r="T630" t="s">
        <x:v>458</x:v>
      </x:c>
      <x:c r="U630">
        <x:v>47.84</x:v>
      </x:c>
      <x:c r="V630">
        <x:v>1.86</x:v>
      </x:c>
      <x:c r="W630">
        <x:v>3716</x:v>
      </x:c>
    </x:row>
    <x:row r="631" spans="1:23">
      <x:c r="A631" t="s">
        <x:v>492</x:v>
      </x:c>
      <x:c r="B631" t="s">
        <x:v>698</x:v>
      </x:c>
      <x:c r="C631" t="s">
        <x:v>513</x:v>
      </x:c>
      <x:c r="D631" t="s">
        <x:v>514</x:v>
      </x:c>
      <x:c r="E631" t="s">
        <x:v>527</x:v>
      </x:c>
      <x:c r="F631" t="s">
        <x:v>126</x:v>
      </x:c>
      <x:c r="G631" t="s">
        <x:v>730</x:v>
      </x:c>
      <x:c r="H631" t="s">
        <x:v>516</x:v>
      </x:c>
      <x:c r="I631" t="s">
        <x:v>140</x:v>
      </x:c>
      <x:c r="J631">
        <x:v>100003866</x:v>
      </x:c>
      <x:c r="K631" t="s">
        <x:v>140</x:v>
      </x:c>
      <x:c r="L631" t="s">
        <x:v>143</x:v>
      </x:c>
      <x:c r="M631" t="s">
        <x:v>553</x:v>
      </x:c>
      <x:c r="O631">
        <x:v>1000</x:v>
      </x:c>
      <x:c r="P631" t="s">
        <x:v>520</x:v>
      </x:c>
      <x:c r="Q631" t="s">
        <x:v>8</x:v>
      </x:c>
      <x:c r="R631" t="s">
        <x:v>522</x:v>
      </x:c>
      <x:c r="S631">
        <x:v>1000</x:v>
      </x:c>
      <x:c r="T631" t="s">
        <x:v>458</x:v>
      </x:c>
      <x:c r="U631">
        <x:v>4.82</x:v>
      </x:c>
      <x:c r="V631">
        <x:v>0.5</x:v>
      </x:c>
      <x:c r="W631">
        <x:v>499.2</x:v>
      </x:c>
    </x:row>
    <x:row r="632" spans="1:23">
      <x:c r="A632" t="s">
        <x:v>492</x:v>
      </x:c>
      <x:c r="B632" t="s">
        <x:v>698</x:v>
      </x:c>
      <x:c r="C632" t="s">
        <x:v>513</x:v>
      </x:c>
      <x:c r="D632" t="s">
        <x:v>514</x:v>
      </x:c>
      <x:c r="E632" t="s">
        <x:v>527</x:v>
      </x:c>
      <x:c r="F632" t="s">
        <x:v>126</x:v>
      </x:c>
      <x:c r="G632" t="s">
        <x:v>730</x:v>
      </x:c>
      <x:c r="H632" t="s">
        <x:v>516</x:v>
      </x:c>
      <x:c r="I632" t="s">
        <x:v>140</x:v>
      </x:c>
      <x:c r="J632">
        <x:v>100003764</x:v>
      </x:c>
      <x:c r="K632" t="s">
        <x:v>140</x:v>
      </x:c>
      <x:c r="L632" t="s">
        <x:v>141</x:v>
      </x:c>
      <x:c r="M632" t="s">
        <x:v>524</x:v>
      </x:c>
      <x:c r="O632">
        <x:v>1500</x:v>
      </x:c>
      <x:c r="P632" t="s">
        <x:v>520</x:v>
      </x:c>
      <x:c r="Q632" t="s">
        <x:v>448</x:v>
      </x:c>
      <x:c r="R632" t="s">
        <x:v>522</x:v>
      </x:c>
      <x:c r="S632">
        <x:v>4400</x:v>
      </x:c>
      <x:c r="T632" t="s">
        <x:v>458</x:v>
      </x:c>
      <x:c r="U632">
        <x:v>15.04</x:v>
      </x:c>
      <x:c r="V632">
        <x:v>0.38</x:v>
      </x:c>
      <x:c r="W632">
        <x:v>1691.8</x:v>
      </x:c>
    </x:row>
    <x:row r="633" spans="1:23">
      <x:c r="A633" t="s">
        <x:v>492</x:v>
      </x:c>
      <x:c r="B633" t="s">
        <x:v>698</x:v>
      </x:c>
      <x:c r="C633" t="s">
        <x:v>513</x:v>
      </x:c>
      <x:c r="D633" t="s">
        <x:v>514</x:v>
      </x:c>
      <x:c r="E633" t="s">
        <x:v>527</x:v>
      </x:c>
      <x:c r="F633" t="s">
        <x:v>126</x:v>
      </x:c>
      <x:c r="G633" t="s">
        <x:v>730</x:v>
      </x:c>
      <x:c r="H633" t="s">
        <x:v>516</x:v>
      </x:c>
      <x:c r="I633" t="s">
        <x:v>140</x:v>
      </x:c>
      <x:c r="J633">
        <x:v>100003837</x:v>
      </x:c>
      <x:c r="K633" t="s">
        <x:v>140</x:v>
      </x:c>
      <x:c r="L633" t="s">
        <x:v>143</x:v>
      </x:c>
      <x:c r="M633" t="s">
        <x:v>563</x:v>
      </x:c>
      <x:c r="O633">
        <x:v>1000</x:v>
      </x:c>
      <x:c r="P633" t="s">
        <x:v>520</x:v>
      </x:c>
      <x:c r="Q633" t="s">
        <x:v>8</x:v>
      </x:c>
      <x:c r="R633" t="s">
        <x:v>522</x:v>
      </x:c>
      <x:c r="S633">
        <x:v>2000</x:v>
      </x:c>
      <x:c r="T633" t="s">
        <x:v>458</x:v>
      </x:c>
      <x:c r="U633">
        <x:v>9.6300000000000008</x:v>
      </x:c>
      <x:c r="V633">
        <x:v>0.5</x:v>
      </x:c>
      <x:c r="W633">
        <x:v>998.4</x:v>
      </x:c>
    </x:row>
    <x:row r="634" spans="1:23">
      <x:c r="A634" t="s">
        <x:v>492</x:v>
      </x:c>
      <x:c r="B634" t="s">
        <x:v>698</x:v>
      </x:c>
      <x:c r="C634" t="s">
        <x:v>513</x:v>
      </x:c>
      <x:c r="D634" t="s">
        <x:v>514</x:v>
      </x:c>
      <x:c r="E634" t="s">
        <x:v>527</x:v>
      </x:c>
      <x:c r="F634" t="s">
        <x:v>126</x:v>
      </x:c>
      <x:c r="G634" t="s">
        <x:v>730</x:v>
      </x:c>
      <x:c r="H634" t="s">
        <x:v>516</x:v>
      </x:c>
      <x:c r="I634" t="s">
        <x:v>140</x:v>
      </x:c>
      <x:c r="J634">
        <x:v>100003955</x:v>
      </x:c>
      <x:c r="K634" t="s">
        <x:v>140</x:v>
      </x:c>
      <x:c r="L634" t="s">
        <x:v>144</x:v>
      </x:c>
      <x:c r="M634" t="s">
        <x:v>537</x:v>
      </x:c>
      <x:c r="O634">
        <x:v>1000</x:v>
      </x:c>
      <x:c r="P634" t="s">
        <x:v>520</x:v>
      </x:c>
      <x:c r="Q634" t="s">
        <x:v>9</x:v>
      </x:c>
      <x:c r="R634" t="s">
        <x:v>522</x:v>
      </x:c>
      <x:c r="S634">
        <x:v>3000</x:v>
      </x:c>
      <x:c r="T634" t="s">
        <x:v>458</x:v>
      </x:c>
      <x:c r="U634">
        <x:v>21.18</x:v>
      </x:c>
      <x:c r="V634">
        <x:v>0.69</x:v>
      </x:c>
      <x:c r="W634">
        <x:v>2060.1</x:v>
      </x:c>
    </x:row>
    <x:row r="635" spans="1:23">
      <x:c r="A635" t="s">
        <x:v>492</x:v>
      </x:c>
      <x:c r="B635" t="s">
        <x:v>698</x:v>
      </x:c>
      <x:c r="C635" t="s">
        <x:v>513</x:v>
      </x:c>
      <x:c r="D635" t="s">
        <x:v>514</x:v>
      </x:c>
      <x:c r="E635" t="s">
        <x:v>527</x:v>
      </x:c>
      <x:c r="F635" t="s">
        <x:v>126</x:v>
      </x:c>
      <x:c r="G635" t="s">
        <x:v>730</x:v>
      </x:c>
      <x:c r="H635" t="s">
        <x:v>516</x:v>
      </x:c>
      <x:c r="I635" t="s">
        <x:v>140</x:v>
      </x:c>
      <x:c r="J635">
        <x:v>100004077</x:v>
      </x:c>
      <x:c r="K635" t="s">
        <x:v>140</x:v>
      </x:c>
      <x:c r="L635" t="s">
        <x:v>142</x:v>
      </x:c>
      <x:c r="M635" t="s">
        <x:v>575</x:v>
      </x:c>
      <x:c r="O635">
        <x:v>500</x:v>
      </x:c>
      <x:c r="P635" t="s">
        <x:v>520</x:v>
      </x:c>
      <x:c r="Q635" t="s">
        <x:v>449</x:v>
      </x:c>
      <x:c r="R635" t="s">
        <x:v>522</x:v>
      </x:c>
      <x:c r="S635">
        <x:v>500</x:v>
      </x:c>
      <x:c r="T635" t="s">
        <x:v>458</x:v>
      </x:c>
      <x:c r="U635">
        <x:v>8.99</x:v>
      </x:c>
      <x:c r="V635">
        <x:v>1.41</x:v>
      </x:c>
      <x:c r="W635">
        <x:v>705.85</x:v>
      </x:c>
    </x:row>
    <x:row r="636" spans="1:23">
      <x:c r="A636" t="s">
        <x:v>492</x:v>
      </x:c>
      <x:c r="B636" t="s">
        <x:v>698</x:v>
      </x:c>
      <x:c r="C636" t="s">
        <x:v>513</x:v>
      </x:c>
      <x:c r="D636" t="s">
        <x:v>514</x:v>
      </x:c>
      <x:c r="E636" t="s">
        <x:v>527</x:v>
      </x:c>
      <x:c r="F636" t="s">
        <x:v>126</x:v>
      </x:c>
      <x:c r="G636" t="s">
        <x:v>730</x:v>
      </x:c>
      <x:c r="H636" t="s">
        <x:v>516</x:v>
      </x:c>
      <x:c r="I636" t="s">
        <x:v>140</x:v>
      </x:c>
      <x:c r="J636">
        <x:v>100004062</x:v>
      </x:c>
      <x:c r="K636" t="s">
        <x:v>140</x:v>
      </x:c>
      <x:c r="L636" t="s">
        <x:v>145</x:v>
      </x:c>
      <x:c r="M636" t="s">
        <x:v>525</x:v>
      </x:c>
      <x:c r="O636">
        <x:v>500</x:v>
      </x:c>
      <x:c r="P636" t="s">
        <x:v>520</x:v>
      </x:c>
      <x:c r="Q636" t="s">
        <x:v>10</x:v>
      </x:c>
      <x:c r="R636" t="s">
        <x:v>522</x:v>
      </x:c>
      <x:c r="S636">
        <x:v>4000</x:v>
      </x:c>
      <x:c r="T636" t="s">
        <x:v>458</x:v>
      </x:c>
      <x:c r="U636">
        <x:v>46.56</x:v>
      </x:c>
      <x:c r="V636">
        <x:v>0.95</x:v>
      </x:c>
      <x:c r="W636">
        <x:v>3796.8</x:v>
      </x:c>
    </x:row>
    <x:row r="637" spans="1:23">
      <x:c r="A637" t="s">
        <x:v>492</x:v>
      </x:c>
      <x:c r="B637" t="s">
        <x:v>698</x:v>
      </x:c>
      <x:c r="C637" t="s">
        <x:v>513</x:v>
      </x:c>
      <x:c r="D637" t="s">
        <x:v>514</x:v>
      </x:c>
      <x:c r="E637" t="s">
        <x:v>527</x:v>
      </x:c>
      <x:c r="F637" t="s">
        <x:v>126</x:v>
      </x:c>
      <x:c r="G637" t="s">
        <x:v>730</x:v>
      </x:c>
      <x:c r="H637" t="s">
        <x:v>516</x:v>
      </x:c>
      <x:c r="I637" t="s">
        <x:v>140</x:v>
      </x:c>
      <x:c r="J637">
        <x:v>100003749</x:v>
      </x:c>
      <x:c r="K637" t="s">
        <x:v>140</x:v>
      </x:c>
      <x:c r="L637" t="s">
        <x:v>141</x:v>
      </x:c>
      <x:c r="M637" t="s">
        <x:v>572</x:v>
      </x:c>
      <x:c r="O637">
        <x:v>1500</x:v>
      </x:c>
      <x:c r="P637" t="s">
        <x:v>520</x:v>
      </x:c>
      <x:c r="Q637" t="s">
        <x:v>448</x:v>
      </x:c>
      <x:c r="R637" t="s">
        <x:v>522</x:v>
      </x:c>
      <x:c r="S637">
        <x:v>1000</x:v>
      </x:c>
      <x:c r="T637" t="s">
        <x:v>458</x:v>
      </x:c>
      <x:c r="U637">
        <x:v>3.42</x:v>
      </x:c>
      <x:c r="V637">
        <x:v>0.38</x:v>
      </x:c>
      <x:c r="W637">
        <x:v>384.5</x:v>
      </x:c>
    </x:row>
    <x:row r="638" spans="1:23">
      <x:c r="A638" t="s">
        <x:v>492</x:v>
      </x:c>
      <x:c r="B638" t="s">
        <x:v>698</x:v>
      </x:c>
      <x:c r="C638" t="s">
        <x:v>513</x:v>
      </x:c>
      <x:c r="D638" t="s">
        <x:v>514</x:v>
      </x:c>
      <x:c r="E638" t="s">
        <x:v>527</x:v>
      </x:c>
      <x:c r="F638" t="s">
        <x:v>126</x:v>
      </x:c>
      <x:c r="G638" t="s">
        <x:v>730</x:v>
      </x:c>
      <x:c r="H638" t="s">
        <x:v>516</x:v>
      </x:c>
      <x:c r="I638" t="s">
        <x:v>140</x:v>
      </x:c>
      <x:c r="J638">
        <x:v>100003933</x:v>
      </x:c>
      <x:c r="K638" t="s">
        <x:v>140</x:v>
      </x:c>
      <x:c r="L638" t="s">
        <x:v>144</x:v>
      </x:c>
      <x:c r="M638" t="s">
        <x:v>550</x:v>
      </x:c>
      <x:c r="O638">
        <x:v>1000</x:v>
      </x:c>
      <x:c r="P638" t="s">
        <x:v>520</x:v>
      </x:c>
      <x:c r="Q638" t="s">
        <x:v>9</x:v>
      </x:c>
      <x:c r="R638" t="s">
        <x:v>522</x:v>
      </x:c>
      <x:c r="S638">
        <x:v>3000</x:v>
      </x:c>
      <x:c r="T638" t="s">
        <x:v>458</x:v>
      </x:c>
      <x:c r="U638">
        <x:v>21.18</x:v>
      </x:c>
      <x:c r="V638">
        <x:v>0.69</x:v>
      </x:c>
      <x:c r="W638">
        <x:v>2060.1</x:v>
      </x:c>
    </x:row>
    <x:row r="639" spans="1:23">
      <x:c r="A639" t="s">
        <x:v>492</x:v>
      </x:c>
      <x:c r="B639" t="s">
        <x:v>698</x:v>
      </x:c>
      <x:c r="C639" t="s">
        <x:v>513</x:v>
      </x:c>
      <x:c r="D639" t="s">
        <x:v>514</x:v>
      </x:c>
      <x:c r="E639" t="s">
        <x:v>527</x:v>
      </x:c>
      <x:c r="F639" t="s">
        <x:v>126</x:v>
      </x:c>
      <x:c r="G639" t="s">
        <x:v>730</x:v>
      </x:c>
      <x:c r="H639" t="s">
        <x:v>516</x:v>
      </x:c>
      <x:c r="I639" t="s">
        <x:v>140</x:v>
      </x:c>
      <x:c r="J639">
        <x:v>100003769</x:v>
      </x:c>
      <x:c r="K639" t="s">
        <x:v>140</x:v>
      </x:c>
      <x:c r="L639" t="s">
        <x:v>141</x:v>
      </x:c>
      <x:c r="M639" t="s">
        <x:v>570</x:v>
      </x:c>
      <x:c r="O639">
        <x:v>1500</x:v>
      </x:c>
      <x:c r="P639" t="s">
        <x:v>520</x:v>
      </x:c>
      <x:c r="Q639" t="s">
        <x:v>448</x:v>
      </x:c>
      <x:c r="R639" t="s">
        <x:v>522</x:v>
      </x:c>
      <x:c r="S639">
        <x:v>1500</x:v>
      </x:c>
      <x:c r="T639" t="s">
        <x:v>458</x:v>
      </x:c>
      <x:c r="U639">
        <x:v>5.13</x:v>
      </x:c>
      <x:c r="V639">
        <x:v>0.38</x:v>
      </x:c>
      <x:c r="W639">
        <x:v>576.75</x:v>
      </x:c>
    </x:row>
    <x:row r="640" spans="1:23">
      <x:c r="A640" t="s">
        <x:v>492</x:v>
      </x:c>
      <x:c r="B640" t="s">
        <x:v>698</x:v>
      </x:c>
      <x:c r="C640" t="s">
        <x:v>513</x:v>
      </x:c>
      <x:c r="D640" t="s">
        <x:v>514</x:v>
      </x:c>
      <x:c r="E640" t="s">
        <x:v>527</x:v>
      </x:c>
      <x:c r="F640" t="s">
        <x:v>126</x:v>
      </x:c>
      <x:c r="G640" t="s">
        <x:v>730</x:v>
      </x:c>
      <x:c r="H640" t="s">
        <x:v>516</x:v>
      </x:c>
      <x:c r="I640" t="s">
        <x:v>140</x:v>
      </x:c>
      <x:c r="J640">
        <x:v>100003717</x:v>
      </x:c>
      <x:c r="K640" t="s">
        <x:v>140</x:v>
      </x:c>
      <x:c r="L640" t="s">
        <x:v>141</x:v>
      </x:c>
      <x:c r="M640" t="s">
        <x:v>533</x:v>
      </x:c>
      <x:c r="O640">
        <x:v>1500</x:v>
      </x:c>
      <x:c r="P640" t="s">
        <x:v>520</x:v>
      </x:c>
      <x:c r="Q640" t="s">
        <x:v>448</x:v>
      </x:c>
      <x:c r="R640" t="s">
        <x:v>522</x:v>
      </x:c>
      <x:c r="S640">
        <x:v>1500</x:v>
      </x:c>
      <x:c r="T640" t="s">
        <x:v>458</x:v>
      </x:c>
      <x:c r="U640">
        <x:v>5.13</x:v>
      </x:c>
      <x:c r="V640">
        <x:v>0.38</x:v>
      </x:c>
      <x:c r="W640">
        <x:v>576.75</x:v>
      </x:c>
    </x:row>
    <x:row r="641" spans="1:23">
      <x:c r="A641" t="s">
        <x:v>492</x:v>
      </x:c>
      <x:c r="B641" t="s">
        <x:v>698</x:v>
      </x:c>
      <x:c r="C641" t="s">
        <x:v>513</x:v>
      </x:c>
      <x:c r="D641" t="s">
        <x:v>514</x:v>
      </x:c>
      <x:c r="E641" t="s">
        <x:v>527</x:v>
      </x:c>
      <x:c r="F641" t="s">
        <x:v>126</x:v>
      </x:c>
      <x:c r="G641" t="s">
        <x:v>730</x:v>
      </x:c>
      <x:c r="H641" t="s">
        <x:v>516</x:v>
      </x:c>
      <x:c r="I641" t="s">
        <x:v>140</x:v>
      </x:c>
      <x:c r="J641">
        <x:v>100004035</x:v>
      </x:c>
      <x:c r="K641" t="s">
        <x:v>140</x:v>
      </x:c>
      <x:c r="L641" t="s">
        <x:v>145</x:v>
      </x:c>
      <x:c r="M641" t="s">
        <x:v>537</x:v>
      </x:c>
      <x:c r="O641">
        <x:v>500</x:v>
      </x:c>
      <x:c r="P641" t="s">
        <x:v>520</x:v>
      </x:c>
      <x:c r="Q641" t="s">
        <x:v>10</x:v>
      </x:c>
      <x:c r="R641" t="s">
        <x:v>522</x:v>
      </x:c>
      <x:c r="S641">
        <x:v>1500</x:v>
      </x:c>
      <x:c r="T641" t="s">
        <x:v>458</x:v>
      </x:c>
      <x:c r="U641">
        <x:v>17.46</x:v>
      </x:c>
      <x:c r="V641">
        <x:v>0.95</x:v>
      </x:c>
      <x:c r="W641">
        <x:v>1423.8</x:v>
      </x:c>
    </x:row>
    <x:row r="642" spans="1:23">
      <x:c r="A642" t="s">
        <x:v>492</x:v>
      </x:c>
      <x:c r="B642" t="s">
        <x:v>698</x:v>
      </x:c>
      <x:c r="C642" t="s">
        <x:v>513</x:v>
      </x:c>
      <x:c r="D642" t="s">
        <x:v>514</x:v>
      </x:c>
      <x:c r="E642" t="s">
        <x:v>527</x:v>
      </x:c>
      <x:c r="F642" t="s">
        <x:v>126</x:v>
      </x:c>
      <x:c r="G642" t="s">
        <x:v>730</x:v>
      </x:c>
      <x:c r="H642" t="s">
        <x:v>516</x:v>
      </x:c>
      <x:c r="I642" t="s">
        <x:v>140</x:v>
      </x:c>
      <x:c r="J642">
        <x:v>100003871</x:v>
      </x:c>
      <x:c r="K642" t="s">
        <x:v>140</x:v>
      </x:c>
      <x:c r="L642" t="s">
        <x:v>143</x:v>
      </x:c>
      <x:c r="M642" t="s">
        <x:v>524</x:v>
      </x:c>
      <x:c r="O642">
        <x:v>1000</x:v>
      </x:c>
      <x:c r="P642" t="s">
        <x:v>520</x:v>
      </x:c>
      <x:c r="Q642" t="s">
        <x:v>8</x:v>
      </x:c>
      <x:c r="R642" t="s">
        <x:v>522</x:v>
      </x:c>
      <x:c r="S642">
        <x:v>1000</x:v>
      </x:c>
      <x:c r="T642" t="s">
        <x:v>458</x:v>
      </x:c>
      <x:c r="U642">
        <x:v>4.82</x:v>
      </x:c>
      <x:c r="V642">
        <x:v>0.5</x:v>
      </x:c>
      <x:c r="W642">
        <x:v>499.2</x:v>
      </x:c>
    </x:row>
    <x:row r="643" spans="1:23">
      <x:c r="A643" t="s">
        <x:v>492</x:v>
      </x:c>
      <x:c r="B643" t="s">
        <x:v>698</x:v>
      </x:c>
      <x:c r="C643" t="s">
        <x:v>513</x:v>
      </x:c>
      <x:c r="D643" t="s">
        <x:v>514</x:v>
      </x:c>
      <x:c r="E643" t="s">
        <x:v>527</x:v>
      </x:c>
      <x:c r="F643" t="s">
        <x:v>126</x:v>
      </x:c>
      <x:c r="G643" t="s">
        <x:v>730</x:v>
      </x:c>
      <x:c r="H643" t="s">
        <x:v>516</x:v>
      </x:c>
      <x:c r="I643" t="s">
        <x:v>140</x:v>
      </x:c>
      <x:c r="J643">
        <x:v>100003789</x:v>
      </x:c>
      <x:c r="K643" t="s">
        <x:v>140</x:v>
      </x:c>
      <x:c r="L643" t="s">
        <x:v>143</x:v>
      </x:c>
      <x:c r="M643" t="s">
        <x:v>577</x:v>
      </x:c>
      <x:c r="O643">
        <x:v>1000</x:v>
      </x:c>
      <x:c r="P643" t="s">
        <x:v>520</x:v>
      </x:c>
      <x:c r="Q643" t="s">
        <x:v>8</x:v>
      </x:c>
      <x:c r="R643" t="s">
        <x:v>522</x:v>
      </x:c>
      <x:c r="S643">
        <x:v>2000</x:v>
      </x:c>
      <x:c r="T643" t="s">
        <x:v>458</x:v>
      </x:c>
      <x:c r="U643">
        <x:v>9.6300000000000008</x:v>
      </x:c>
      <x:c r="V643">
        <x:v>0.5</x:v>
      </x:c>
      <x:c r="W643">
        <x:v>998.4</x:v>
      </x:c>
    </x:row>
    <x:row r="644" spans="1:23">
      <x:c r="A644" t="s">
        <x:v>492</x:v>
      </x:c>
      <x:c r="B644" t="s">
        <x:v>698</x:v>
      </x:c>
      <x:c r="C644" t="s">
        <x:v>513</x:v>
      </x:c>
      <x:c r="D644" t="s">
        <x:v>514</x:v>
      </x:c>
      <x:c r="E644" t="s">
        <x:v>527</x:v>
      </x:c>
      <x:c r="F644" t="s">
        <x:v>126</x:v>
      </x:c>
      <x:c r="G644" t="s">
        <x:v>730</x:v>
      </x:c>
      <x:c r="H644" t="s">
        <x:v>516</x:v>
      </x:c>
      <x:c r="I644" t="s">
        <x:v>140</x:v>
      </x:c>
      <x:c r="J644">
        <x:v>100003983</x:v>
      </x:c>
      <x:c r="K644" t="s">
        <x:v>140</x:v>
      </x:c>
      <x:c r="L644" t="s">
        <x:v>144</x:v>
      </x:c>
      <x:c r="M644" t="s">
        <x:v>525</x:v>
      </x:c>
      <x:c r="O644">
        <x:v>1000</x:v>
      </x:c>
      <x:c r="P644" t="s">
        <x:v>520</x:v>
      </x:c>
      <x:c r="Q644" t="s">
        <x:v>9</x:v>
      </x:c>
      <x:c r="R644" t="s">
        <x:v>522</x:v>
      </x:c>
      <x:c r="S644">
        <x:v>2000</x:v>
      </x:c>
      <x:c r="T644" t="s">
        <x:v>458</x:v>
      </x:c>
      <x:c r="U644">
        <x:v>14.12</x:v>
      </x:c>
      <x:c r="V644">
        <x:v>0.69</x:v>
      </x:c>
      <x:c r="W644">
        <x:v>1373.4</x:v>
      </x:c>
    </x:row>
    <x:row r="645" spans="1:23">
      <x:c r="A645" t="s">
        <x:v>492</x:v>
      </x:c>
      <x:c r="B645" t="s">
        <x:v>698</x:v>
      </x:c>
      <x:c r="C645" t="s">
        <x:v>513</x:v>
      </x:c>
      <x:c r="D645" t="s">
        <x:v>514</x:v>
      </x:c>
      <x:c r="E645" t="s">
        <x:v>527</x:v>
      </x:c>
      <x:c r="F645" t="s">
        <x:v>126</x:v>
      </x:c>
      <x:c r="G645" t="s">
        <x:v>730</x:v>
      </x:c>
      <x:c r="H645" t="s">
        <x:v>516</x:v>
      </x:c>
      <x:c r="I645" t="s">
        <x:v>140</x:v>
      </x:c>
      <x:c r="J645">
        <x:v>100003926</x:v>
      </x:c>
      <x:c r="K645" t="s">
        <x:v>140</x:v>
      </x:c>
      <x:c r="L645" t="s">
        <x:v>144</x:v>
      </x:c>
      <x:c r="M645" t="s">
        <x:v>575</x:v>
      </x:c>
      <x:c r="O645">
        <x:v>1000</x:v>
      </x:c>
      <x:c r="P645" t="s">
        <x:v>520</x:v>
      </x:c>
      <x:c r="Q645" t="s">
        <x:v>9</x:v>
      </x:c>
      <x:c r="R645" t="s">
        <x:v>522</x:v>
      </x:c>
      <x:c r="S645">
        <x:v>4000</x:v>
      </x:c>
      <x:c r="T645" t="s">
        <x:v>458</x:v>
      </x:c>
      <x:c r="U645">
        <x:v>28.24</x:v>
      </x:c>
      <x:c r="V645">
        <x:v>0.69</x:v>
      </x:c>
      <x:c r="W645">
        <x:v>2746.8</x:v>
      </x:c>
    </x:row>
    <x:row r="646" spans="1:23">
      <x:c r="A646" t="s">
        <x:v>492</x:v>
      </x:c>
      <x:c r="B646" t="s">
        <x:v>698</x:v>
      </x:c>
      <x:c r="C646" t="s">
        <x:v>513</x:v>
      </x:c>
      <x:c r="D646" t="s">
        <x:v>514</x:v>
      </x:c>
      <x:c r="E646" t="s">
        <x:v>527</x:v>
      </x:c>
      <x:c r="F646" t="s">
        <x:v>126</x:v>
      </x:c>
      <x:c r="G646" t="s">
        <x:v>730</x:v>
      </x:c>
      <x:c r="H646" t="s">
        <x:v>516</x:v>
      </x:c>
      <x:c r="I646" t="s">
        <x:v>140</x:v>
      </x:c>
      <x:c r="J646">
        <x:v>100003729</x:v>
      </x:c>
      <x:c r="K646" t="s">
        <x:v>140</x:v>
      </x:c>
      <x:c r="L646" t="s">
        <x:v>141</x:v>
      </x:c>
      <x:c r="M646" t="s">
        <x:v>575</x:v>
      </x:c>
      <x:c r="O646">
        <x:v>1500</x:v>
      </x:c>
      <x:c r="P646" t="s">
        <x:v>520</x:v>
      </x:c>
      <x:c r="Q646" t="s">
        <x:v>448</x:v>
      </x:c>
      <x:c r="R646" t="s">
        <x:v>522</x:v>
      </x:c>
      <x:c r="S646">
        <x:v>1500</x:v>
      </x:c>
      <x:c r="T646" t="s">
        <x:v>458</x:v>
      </x:c>
      <x:c r="U646">
        <x:v>5.13</x:v>
      </x:c>
      <x:c r="V646">
        <x:v>0.38</x:v>
      </x:c>
      <x:c r="W646">
        <x:v>576.75</x:v>
      </x:c>
    </x:row>
    <x:row r="647" spans="1:23">
      <x:c r="A647" t="s">
        <x:v>492</x:v>
      </x:c>
      <x:c r="B647" t="s">
        <x:v>698</x:v>
      </x:c>
      <x:c r="C647" t="s">
        <x:v>513</x:v>
      </x:c>
      <x:c r="D647" t="s">
        <x:v>514</x:v>
      </x:c>
      <x:c r="E647" t="s">
        <x:v>527</x:v>
      </x:c>
      <x:c r="F647" t="s">
        <x:v>126</x:v>
      </x:c>
      <x:c r="G647" t="s">
        <x:v>730</x:v>
      </x:c>
      <x:c r="H647" t="s">
        <x:v>516</x:v>
      </x:c>
      <x:c r="I647" t="s">
        <x:v>140</x:v>
      </x:c>
      <x:c r="J647">
        <x:v>100003786</x:v>
      </x:c>
      <x:c r="K647" t="s">
        <x:v>140</x:v>
      </x:c>
      <x:c r="L647" t="s">
        <x:v>143</x:v>
      </x:c>
      <x:c r="M647" t="s">
        <x:v>533</x:v>
      </x:c>
      <x:c r="O647">
        <x:v>1000</x:v>
      </x:c>
      <x:c r="P647" t="s">
        <x:v>520</x:v>
      </x:c>
      <x:c r="Q647" t="s">
        <x:v>8</x:v>
      </x:c>
      <x:c r="R647" t="s">
        <x:v>522</x:v>
      </x:c>
      <x:c r="S647">
        <x:v>5000</x:v>
      </x:c>
      <x:c r="T647" t="s">
        <x:v>458</x:v>
      </x:c>
      <x:c r="U647">
        <x:v>24.09</x:v>
      </x:c>
      <x:c r="V647">
        <x:v>0.5</x:v>
      </x:c>
      <x:c r="W647">
        <x:v>2496</x:v>
      </x:c>
    </x:row>
    <x:row r="648" spans="1:23">
      <x:c r="A648" t="s">
        <x:v>492</x:v>
      </x:c>
      <x:c r="B648" t="s">
        <x:v>698</x:v>
      </x:c>
      <x:c r="C648" t="s">
        <x:v>513</x:v>
      </x:c>
      <x:c r="D648" t="s">
        <x:v>514</x:v>
      </x:c>
      <x:c r="E648" t="s">
        <x:v>527</x:v>
      </x:c>
      <x:c r="F648" t="s">
        <x:v>126</x:v>
      </x:c>
      <x:c r="G648" t="s">
        <x:v>730</x:v>
      </x:c>
      <x:c r="H648" t="s">
        <x:v>516</x:v>
      </x:c>
      <x:c r="I648" t="s">
        <x:v>140</x:v>
      </x:c>
      <x:c r="J648">
        <x:v>100003900</x:v>
      </x:c>
      <x:c r="K648" t="s">
        <x:v>140</x:v>
      </x:c>
      <x:c r="L648" t="s">
        <x:v>143</x:v>
      </x:c>
      <x:c r="M648" t="s">
        <x:v>526</x:v>
      </x:c>
      <x:c r="O648">
        <x:v>1000</x:v>
      </x:c>
      <x:c r="P648" t="s">
        <x:v>520</x:v>
      </x:c>
      <x:c r="Q648" t="s">
        <x:v>8</x:v>
      </x:c>
      <x:c r="R648" t="s">
        <x:v>522</x:v>
      </x:c>
      <x:c r="S648">
        <x:v>5000</x:v>
      </x:c>
      <x:c r="T648" t="s">
        <x:v>458</x:v>
      </x:c>
      <x:c r="U648">
        <x:v>24.09</x:v>
      </x:c>
      <x:c r="V648">
        <x:v>0.5</x:v>
      </x:c>
      <x:c r="W648">
        <x:v>2496</x:v>
      </x:c>
    </x:row>
    <x:row r="649" spans="1:23">
      <x:c r="A649" t="s">
        <x:v>492</x:v>
      </x:c>
      <x:c r="B649" t="s">
        <x:v>698</x:v>
      </x:c>
      <x:c r="C649" t="s">
        <x:v>513</x:v>
      </x:c>
      <x:c r="D649" t="s">
        <x:v>514</x:v>
      </x:c>
      <x:c r="E649" t="s">
        <x:v>527</x:v>
      </x:c>
      <x:c r="F649" t="s">
        <x:v>126</x:v>
      </x:c>
      <x:c r="G649" t="s">
        <x:v>730</x:v>
      </x:c>
      <x:c r="H649" t="s">
        <x:v>516</x:v>
      </x:c>
      <x:c r="I649" t="s">
        <x:v>140</x:v>
      </x:c>
      <x:c r="J649">
        <x:v>100003945</x:v>
      </x:c>
      <x:c r="K649" t="s">
        <x:v>140</x:v>
      </x:c>
      <x:c r="L649" t="s">
        <x:v>144</x:v>
      </x:c>
      <x:c r="M649" t="s">
        <x:v>560</x:v>
      </x:c>
      <x:c r="O649">
        <x:v>1000</x:v>
      </x:c>
      <x:c r="P649" t="s">
        <x:v>520</x:v>
      </x:c>
      <x:c r="Q649" t="s">
        <x:v>9</x:v>
      </x:c>
      <x:c r="R649" t="s">
        <x:v>522</x:v>
      </x:c>
      <x:c r="S649">
        <x:v>4000</x:v>
      </x:c>
      <x:c r="T649" t="s">
        <x:v>458</x:v>
      </x:c>
      <x:c r="U649">
        <x:v>28.24</x:v>
      </x:c>
      <x:c r="V649">
        <x:v>0.69</x:v>
      </x:c>
      <x:c r="W649">
        <x:v>2746.8</x:v>
      </x:c>
    </x:row>
    <x:row r="650" spans="1:23">
      <x:c r="A650" t="s">
        <x:v>492</x:v>
      </x:c>
      <x:c r="B650" t="s">
        <x:v>698</x:v>
      </x:c>
      <x:c r="C650" t="s">
        <x:v>513</x:v>
      </x:c>
      <x:c r="D650" t="s">
        <x:v>514</x:v>
      </x:c>
      <x:c r="E650" t="s">
        <x:v>527</x:v>
      </x:c>
      <x:c r="F650" t="s">
        <x:v>126</x:v>
      </x:c>
      <x:c r="G650" t="s">
        <x:v>730</x:v>
      </x:c>
      <x:c r="H650" t="s">
        <x:v>516</x:v>
      </x:c>
      <x:c r="I650" t="s">
        <x:v>140</x:v>
      </x:c>
      <x:c r="J650">
        <x:v>100003918</x:v>
      </x:c>
      <x:c r="K650" t="s">
        <x:v>140</x:v>
      </x:c>
      <x:c r="L650" t="s">
        <x:v>144</x:v>
      </x:c>
      <x:c r="M650" t="s">
        <x:v>518</x:v>
      </x:c>
      <x:c r="O650">
        <x:v>1000</x:v>
      </x:c>
      <x:c r="P650" t="s">
        <x:v>520</x:v>
      </x:c>
      <x:c r="Q650" t="s">
        <x:v>9</x:v>
      </x:c>
      <x:c r="R650" t="s">
        <x:v>522</x:v>
      </x:c>
      <x:c r="S650">
        <x:v>2000</x:v>
      </x:c>
      <x:c r="T650" t="s">
        <x:v>458</x:v>
      </x:c>
      <x:c r="U650">
        <x:v>14.12</x:v>
      </x:c>
      <x:c r="V650">
        <x:v>0.69</x:v>
      </x:c>
      <x:c r="W650">
        <x:v>1373.4</x:v>
      </x:c>
    </x:row>
    <x:row r="651" spans="1:23">
      <x:c r="A651" t="s">
        <x:v>492</x:v>
      </x:c>
      <x:c r="B651" t="s">
        <x:v>698</x:v>
      </x:c>
      <x:c r="C651" t="s">
        <x:v>513</x:v>
      </x:c>
      <x:c r="D651" t="s">
        <x:v>514</x:v>
      </x:c>
      <x:c r="E651" t="s">
        <x:v>527</x:v>
      </x:c>
      <x:c r="F651" t="s">
        <x:v>126</x:v>
      </x:c>
      <x:c r="G651" t="s">
        <x:v>730</x:v>
      </x:c>
      <x:c r="H651" t="s">
        <x:v>516</x:v>
      </x:c>
      <x:c r="I651" t="s">
        <x:v>140</x:v>
      </x:c>
      <x:c r="J651">
        <x:v>100004005</x:v>
      </x:c>
      <x:c r="K651" t="s">
        <x:v>140</x:v>
      </x:c>
      <x:c r="L651" t="s">
        <x:v>145</x:v>
      </x:c>
      <x:c r="M651" t="s">
        <x:v>518</x:v>
      </x:c>
      <x:c r="O651">
        <x:v>500</x:v>
      </x:c>
      <x:c r="P651" t="s">
        <x:v>520</x:v>
      </x:c>
      <x:c r="Q651" t="s">
        <x:v>10</x:v>
      </x:c>
      <x:c r="R651" t="s">
        <x:v>522</x:v>
      </x:c>
      <x:c r="S651">
        <x:v>5000</x:v>
      </x:c>
      <x:c r="T651" t="s">
        <x:v>458</x:v>
      </x:c>
      <x:c r="U651">
        <x:v>58.2</x:v>
      </x:c>
      <x:c r="V651">
        <x:v>0.95</x:v>
      </x:c>
      <x:c r="W651">
        <x:v>4746</x:v>
      </x:c>
    </x:row>
    <x:row r="652" spans="1:23">
      <x:c r="A652" t="s">
        <x:v>492</x:v>
      </x:c>
      <x:c r="B652" t="s">
        <x:v>698</x:v>
      </x:c>
      <x:c r="C652" t="s">
        <x:v>513</x:v>
      </x:c>
      <x:c r="D652" t="s">
        <x:v>514</x:v>
      </x:c>
      <x:c r="E652" t="s">
        <x:v>527</x:v>
      </x:c>
      <x:c r="F652" t="s">
        <x:v>126</x:v>
      </x:c>
      <x:c r="G652" t="s">
        <x:v>730</x:v>
      </x:c>
      <x:c r="H652" t="s">
        <x:v>516</x:v>
      </x:c>
      <x:c r="I652" t="s">
        <x:v>140</x:v>
      </x:c>
      <x:c r="J652">
        <x:v>100003961</x:v>
      </x:c>
      <x:c r="K652" t="s">
        <x:v>140</x:v>
      </x:c>
      <x:c r="L652" t="s">
        <x:v>144</x:v>
      </x:c>
      <x:c r="M652" t="s">
        <x:v>569</x:v>
      </x:c>
      <x:c r="O652">
        <x:v>1000</x:v>
      </x:c>
      <x:c r="P652" t="s">
        <x:v>520</x:v>
      </x:c>
      <x:c r="Q652" t="s">
        <x:v>9</x:v>
      </x:c>
      <x:c r="R652" t="s">
        <x:v>522</x:v>
      </x:c>
      <x:c r="S652">
        <x:v>6000</x:v>
      </x:c>
      <x:c r="T652" t="s">
        <x:v>458</x:v>
      </x:c>
      <x:c r="U652">
        <x:v>42.36</x:v>
      </x:c>
      <x:c r="V652">
        <x:v>0.69</x:v>
      </x:c>
      <x:c r="W652">
        <x:v>4120.2</x:v>
      </x:c>
    </x:row>
    <x:row r="653" spans="1:23">
      <x:c r="A653" t="s">
        <x:v>492</x:v>
      </x:c>
      <x:c r="B653" t="s">
        <x:v>698</x:v>
      </x:c>
      <x:c r="C653" t="s">
        <x:v>513</x:v>
      </x:c>
      <x:c r="D653" t="s">
        <x:v>514</x:v>
      </x:c>
      <x:c r="E653" t="s">
        <x:v>527</x:v>
      </x:c>
      <x:c r="F653" t="s">
        <x:v>126</x:v>
      </x:c>
      <x:c r="G653" t="s">
        <x:v>730</x:v>
      </x:c>
      <x:c r="H653" t="s">
        <x:v>516</x:v>
      </x:c>
      <x:c r="I653" t="s">
        <x:v>140</x:v>
      </x:c>
      <x:c r="J653">
        <x:v>100003736</x:v>
      </x:c>
      <x:c r="K653" t="s">
        <x:v>140</x:v>
      </x:c>
      <x:c r="L653" t="s">
        <x:v>141</x:v>
      </x:c>
      <x:c r="M653" t="s">
        <x:v>550</x:v>
      </x:c>
      <x:c r="O653">
        <x:v>1500</x:v>
      </x:c>
      <x:c r="P653" t="s">
        <x:v>520</x:v>
      </x:c>
      <x:c r="Q653" t="s">
        <x:v>448</x:v>
      </x:c>
      <x:c r="R653" t="s">
        <x:v>522</x:v>
      </x:c>
      <x:c r="S653">
        <x:v>3000</x:v>
      </x:c>
      <x:c r="T653" t="s">
        <x:v>458</x:v>
      </x:c>
      <x:c r="U653">
        <x:v>10.25</x:v>
      </x:c>
      <x:c r="V653">
        <x:v>0.38</x:v>
      </x:c>
      <x:c r="W653">
        <x:v>1153.5</x:v>
      </x:c>
    </x:row>
    <x:row r="654" spans="1:23">
      <x:c r="A654" t="s">
        <x:v>492</x:v>
      </x:c>
      <x:c r="B654" t="s">
        <x:v>698</x:v>
      </x:c>
      <x:c r="C654" t="s">
        <x:v>513</x:v>
      </x:c>
      <x:c r="D654" t="s">
        <x:v>514</x:v>
      </x:c>
      <x:c r="E654" t="s">
        <x:v>527</x:v>
      </x:c>
      <x:c r="F654" t="s">
        <x:v>126</x:v>
      </x:c>
      <x:c r="G654" t="s">
        <x:v>730</x:v>
      </x:c>
      <x:c r="H654" t="s">
        <x:v>516</x:v>
      </x:c>
      <x:c r="I654" t="s">
        <x:v>140</x:v>
      </x:c>
      <x:c r="J654">
        <x:v>100003926</x:v>
      </x:c>
      <x:c r="K654" t="s">
        <x:v>140</x:v>
      </x:c>
      <x:c r="L654" t="s">
        <x:v>144</x:v>
      </x:c>
      <x:c r="M654" t="s">
        <x:v>575</x:v>
      </x:c>
      <x:c r="O654">
        <x:v>1000</x:v>
      </x:c>
      <x:c r="P654" t="s">
        <x:v>520</x:v>
      </x:c>
      <x:c r="Q654" t="s">
        <x:v>9</x:v>
      </x:c>
      <x:c r="R654" t="s">
        <x:v>522</x:v>
      </x:c>
      <x:c r="S654">
        <x:v>6000</x:v>
      </x:c>
      <x:c r="T654" t="s">
        <x:v>458</x:v>
      </x:c>
      <x:c r="U654">
        <x:v>42.36</x:v>
      </x:c>
      <x:c r="V654">
        <x:v>0.69</x:v>
      </x:c>
      <x:c r="W654">
        <x:v>4120.2</x:v>
      </x:c>
    </x:row>
    <x:row r="655" spans="1:23">
      <x:c r="A655" t="s">
        <x:v>492</x:v>
      </x:c>
      <x:c r="B655" t="s">
        <x:v>698</x:v>
      </x:c>
      <x:c r="C655" t="s">
        <x:v>513</x:v>
      </x:c>
      <x:c r="D655" t="s">
        <x:v>514</x:v>
      </x:c>
      <x:c r="E655" t="s">
        <x:v>527</x:v>
      </x:c>
      <x:c r="F655" t="s">
        <x:v>126</x:v>
      </x:c>
      <x:c r="G655" t="s">
        <x:v>730</x:v>
      </x:c>
      <x:c r="H655" t="s">
        <x:v>516</x:v>
      </x:c>
      <x:c r="I655" t="s">
        <x:v>140</x:v>
      </x:c>
      <x:c r="J655">
        <x:v>100004012</x:v>
      </x:c>
      <x:c r="K655" t="s">
        <x:v>140</x:v>
      </x:c>
      <x:c r="L655" t="s">
        <x:v>145</x:v>
      </x:c>
      <x:c r="M655" t="s">
        <x:v>575</x:v>
      </x:c>
      <x:c r="O655">
        <x:v>500</x:v>
      </x:c>
      <x:c r="P655" t="s">
        <x:v>520</x:v>
      </x:c>
      <x:c r="Q655" t="s">
        <x:v>10</x:v>
      </x:c>
      <x:c r="R655" t="s">
        <x:v>522</x:v>
      </x:c>
      <x:c r="S655">
        <x:v>400</x:v>
      </x:c>
      <x:c r="T655" t="s">
        <x:v>458</x:v>
      </x:c>
      <x:c r="U655">
        <x:v>4.66</x:v>
      </x:c>
      <x:c r="V655">
        <x:v>0.95</x:v>
      </x:c>
      <x:c r="W655">
        <x:v>379.68</x:v>
      </x:c>
    </x:row>
    <x:row r="656" spans="1:23">
      <x:c r="A656" t="s">
        <x:v>492</x:v>
      </x:c>
      <x:c r="B656" t="s">
        <x:v>698</x:v>
      </x:c>
      <x:c r="C656" t="s">
        <x:v>513</x:v>
      </x:c>
      <x:c r="D656" t="s">
        <x:v>514</x:v>
      </x:c>
      <x:c r="E656" t="s">
        <x:v>527</x:v>
      </x:c>
      <x:c r="F656" t="s">
        <x:v>126</x:v>
      </x:c>
      <x:c r="G656" t="s">
        <x:v>730</x:v>
      </x:c>
      <x:c r="H656" t="s">
        <x:v>516</x:v>
      </x:c>
      <x:c r="I656" t="s">
        <x:v>140</x:v>
      </x:c>
      <x:c r="J656">
        <x:v>100003824</x:v>
      </x:c>
      <x:c r="K656" t="s">
        <x:v>140</x:v>
      </x:c>
      <x:c r="L656" t="s">
        <x:v>143</x:v>
      </x:c>
      <x:c r="M656" t="s">
        <x:v>545</x:v>
      </x:c>
      <x:c r="O656">
        <x:v>1000</x:v>
      </x:c>
      <x:c r="P656" t="s">
        <x:v>520</x:v>
      </x:c>
      <x:c r="Q656" t="s">
        <x:v>8</x:v>
      </x:c>
      <x:c r="R656" t="s">
        <x:v>522</x:v>
      </x:c>
      <x:c r="S656">
        <x:v>1000</x:v>
      </x:c>
      <x:c r="T656" t="s">
        <x:v>458</x:v>
      </x:c>
      <x:c r="U656">
        <x:v>4.82</x:v>
      </x:c>
      <x:c r="V656">
        <x:v>0.5</x:v>
      </x:c>
      <x:c r="W656">
        <x:v>499.2</x:v>
      </x:c>
    </x:row>
    <x:row r="657" spans="1:23">
      <x:c r="A657" t="s">
        <x:v>492</x:v>
      </x:c>
      <x:c r="B657" t="s">
        <x:v>698</x:v>
      </x:c>
      <x:c r="C657" t="s">
        <x:v>513</x:v>
      </x:c>
      <x:c r="D657" t="s">
        <x:v>514</x:v>
      </x:c>
      <x:c r="E657" t="s">
        <x:v>527</x:v>
      </x:c>
      <x:c r="F657" t="s">
        <x:v>126</x:v>
      </x:c>
      <x:c r="G657" t="s">
        <x:v>730</x:v>
      </x:c>
      <x:c r="H657" t="s">
        <x:v>516</x:v>
      </x:c>
      <x:c r="I657" t="s">
        <x:v>140</x:v>
      </x:c>
      <x:c r="J657">
        <x:v>100003769</x:v>
      </x:c>
      <x:c r="K657" t="s">
        <x:v>140</x:v>
      </x:c>
      <x:c r="L657" t="s">
        <x:v>141</x:v>
      </x:c>
      <x:c r="M657" t="s">
        <x:v>570</x:v>
      </x:c>
      <x:c r="O657">
        <x:v>1500</x:v>
      </x:c>
      <x:c r="P657" t="s">
        <x:v>520</x:v>
      </x:c>
      <x:c r="Q657" t="s">
        <x:v>448</x:v>
      </x:c>
      <x:c r="R657" t="s">
        <x:v>522</x:v>
      </x:c>
      <x:c r="S657">
        <x:v>1500</x:v>
      </x:c>
      <x:c r="T657" t="s">
        <x:v>458</x:v>
      </x:c>
      <x:c r="U657">
        <x:v>5.13</x:v>
      </x:c>
      <x:c r="V657">
        <x:v>0.38</x:v>
      </x:c>
      <x:c r="W657">
        <x:v>576.75</x:v>
      </x:c>
    </x:row>
    <x:row r="658" spans="1:23">
      <x:c r="A658" t="s">
        <x:v>492</x:v>
      </x:c>
      <x:c r="B658" t="s">
        <x:v>698</x:v>
      </x:c>
      <x:c r="C658" t="s">
        <x:v>513</x:v>
      </x:c>
      <x:c r="D658" t="s">
        <x:v>514</x:v>
      </x:c>
      <x:c r="E658" t="s">
        <x:v>527</x:v>
      </x:c>
      <x:c r="F658" t="s">
        <x:v>126</x:v>
      </x:c>
      <x:c r="G658" t="s">
        <x:v>730</x:v>
      </x:c>
      <x:c r="H658" t="s">
        <x:v>516</x:v>
      </x:c>
      <x:c r="I658" t="s">
        <x:v>140</x:v>
      </x:c>
      <x:c r="J658">
        <x:v>100003769</x:v>
      </x:c>
      <x:c r="K658" t="s">
        <x:v>140</x:v>
      </x:c>
      <x:c r="L658" t="s">
        <x:v>141</x:v>
      </x:c>
      <x:c r="M658" t="s">
        <x:v>570</x:v>
      </x:c>
      <x:c r="O658">
        <x:v>1500</x:v>
      </x:c>
      <x:c r="P658" t="s">
        <x:v>520</x:v>
      </x:c>
      <x:c r="Q658" t="s">
        <x:v>448</x:v>
      </x:c>
      <x:c r="R658" t="s">
        <x:v>522</x:v>
      </x:c>
      <x:c r="S658">
        <x:v>1500</x:v>
      </x:c>
      <x:c r="T658" t="s">
        <x:v>458</x:v>
      </x:c>
      <x:c r="U658">
        <x:v>5.13</x:v>
      </x:c>
      <x:c r="V658">
        <x:v>0.38</x:v>
      </x:c>
      <x:c r="W658">
        <x:v>576.75</x:v>
      </x:c>
    </x:row>
    <x:row r="659" spans="1:23">
      <x:c r="A659" t="s">
        <x:v>492</x:v>
      </x:c>
      <x:c r="B659" t="s">
        <x:v>698</x:v>
      </x:c>
      <x:c r="C659" t="s">
        <x:v>513</x:v>
      </x:c>
      <x:c r="D659" t="s">
        <x:v>514</x:v>
      </x:c>
      <x:c r="E659" t="s">
        <x:v>527</x:v>
      </x:c>
      <x:c r="F659" t="s">
        <x:v>126</x:v>
      </x:c>
      <x:c r="G659" t="s">
        <x:v>730</x:v>
      </x:c>
      <x:c r="H659" t="s">
        <x:v>516</x:v>
      </x:c>
      <x:c r="I659" t="s">
        <x:v>140</x:v>
      </x:c>
      <x:c r="J659">
        <x:v>100004026</x:v>
      </x:c>
      <x:c r="K659" t="s">
        <x:v>140</x:v>
      </x:c>
      <x:c r="L659" t="s">
        <x:v>145</x:v>
      </x:c>
      <x:c r="M659" t="s">
        <x:v>560</x:v>
      </x:c>
      <x:c r="O659">
        <x:v>500</x:v>
      </x:c>
      <x:c r="P659" t="s">
        <x:v>520</x:v>
      </x:c>
      <x:c r="Q659" t="s">
        <x:v>10</x:v>
      </x:c>
      <x:c r="R659" t="s">
        <x:v>522</x:v>
      </x:c>
      <x:c r="S659">
        <x:v>1000</x:v>
      </x:c>
      <x:c r="T659" t="s">
        <x:v>458</x:v>
      </x:c>
      <x:c r="U659">
        <x:v>11.64</x:v>
      </x:c>
      <x:c r="V659">
        <x:v>0.95</x:v>
      </x:c>
      <x:c r="W659">
        <x:v>949.2</x:v>
      </x:c>
    </x:row>
    <x:row r="660" spans="1:23">
      <x:c r="A660" t="s">
        <x:v>492</x:v>
      </x:c>
      <x:c r="B660" t="s">
        <x:v>698</x:v>
      </x:c>
      <x:c r="C660" t="s">
        <x:v>513</x:v>
      </x:c>
      <x:c r="D660" t="s">
        <x:v>514</x:v>
      </x:c>
      <x:c r="E660" t="s">
        <x:v>527</x:v>
      </x:c>
      <x:c r="F660" t="s">
        <x:v>126</x:v>
      </x:c>
      <x:c r="G660" t="s">
        <x:v>730</x:v>
      </x:c>
      <x:c r="H660" t="s">
        <x:v>516</x:v>
      </x:c>
      <x:c r="I660" t="s">
        <x:v>140</x:v>
      </x:c>
      <x:c r="J660">
        <x:v>100004026</x:v>
      </x:c>
      <x:c r="K660" t="s">
        <x:v>140</x:v>
      </x:c>
      <x:c r="L660" t="s">
        <x:v>145</x:v>
      </x:c>
      <x:c r="M660" t="s">
        <x:v>560</x:v>
      </x:c>
      <x:c r="O660">
        <x:v>500</x:v>
      </x:c>
      <x:c r="P660" t="s">
        <x:v>520</x:v>
      </x:c>
      <x:c r="Q660" t="s">
        <x:v>10</x:v>
      </x:c>
      <x:c r="R660" t="s">
        <x:v>522</x:v>
      </x:c>
      <x:c r="S660">
        <x:v>4000</x:v>
      </x:c>
      <x:c r="T660" t="s">
        <x:v>458</x:v>
      </x:c>
      <x:c r="U660">
        <x:v>46.56</x:v>
      </x:c>
      <x:c r="V660">
        <x:v>0.95</x:v>
      </x:c>
      <x:c r="W660">
        <x:v>3796.8</x:v>
      </x:c>
    </x:row>
    <x:row r="661" spans="1:23">
      <x:c r="A661" t="s">
        <x:v>492</x:v>
      </x:c>
      <x:c r="B661" t="s">
        <x:v>698</x:v>
      </x:c>
      <x:c r="C661" t="s">
        <x:v>513</x:v>
      </x:c>
      <x:c r="D661" t="s">
        <x:v>514</x:v>
      </x:c>
      <x:c r="E661" t="s">
        <x:v>527</x:v>
      </x:c>
      <x:c r="F661" t="s">
        <x:v>126</x:v>
      </x:c>
      <x:c r="G661" t="s">
        <x:v>730</x:v>
      </x:c>
      <x:c r="H661" t="s">
        <x:v>516</x:v>
      </x:c>
      <x:c r="I661" t="s">
        <x:v>140</x:v>
      </x:c>
      <x:c r="J661">
        <x:v>100003909</x:v>
      </x:c>
      <x:c r="K661" t="s">
        <x:v>140</x:v>
      </x:c>
      <x:c r="L661" t="s">
        <x:v>144</x:v>
      </x:c>
      <x:c r="M661" t="s">
        <x:v>533</x:v>
      </x:c>
      <x:c r="N661" t="s">
        <x:v>519</x:v>
      </x:c>
      <x:c r="O661">
        <x:v>8000</x:v>
      </x:c>
      <x:c r="P661" t="s">
        <x:v>520</x:v>
      </x:c>
      <x:c r="Q661" t="s">
        <x:v>9</x:v>
      </x:c>
      <x:c r="R661" t="s">
        <x:v>522</x:v>
      </x:c>
      <x:c r="S661">
        <x:v>8000</x:v>
      </x:c>
      <x:c r="T661" t="s">
        <x:v>458</x:v>
      </x:c>
      <x:c r="U661">
        <x:v>56.48</x:v>
      </x:c>
      <x:c r="V661">
        <x:v>0.69</x:v>
      </x:c>
      <x:c r="W661">
        <x:v>5493.6</x:v>
      </x:c>
    </x:row>
    <x:row r="662" spans="1:23">
      <x:c r="A662" t="s">
        <x:v>492</x:v>
      </x:c>
      <x:c r="B662" t="s">
        <x:v>698</x:v>
      </x:c>
      <x:c r="C662" t="s">
        <x:v>513</x:v>
      </x:c>
      <x:c r="D662" t="s">
        <x:v>514</x:v>
      </x:c>
      <x:c r="E662" t="s">
        <x:v>527</x:v>
      </x:c>
      <x:c r="F662" t="s">
        <x:v>126</x:v>
      </x:c>
      <x:c r="G662" t="s">
        <x:v>730</x:v>
      </x:c>
      <x:c r="H662" t="s">
        <x:v>516</x:v>
      </x:c>
      <x:c r="I662" t="s">
        <x:v>140</x:v>
      </x:c>
      <x:c r="J662">
        <x:v>100004026</x:v>
      </x:c>
      <x:c r="K662" t="s">
        <x:v>140</x:v>
      </x:c>
      <x:c r="L662" t="s">
        <x:v>145</x:v>
      </x:c>
      <x:c r="M662" t="s">
        <x:v>560</x:v>
      </x:c>
      <x:c r="O662">
        <x:v>500</x:v>
      </x:c>
      <x:c r="P662" t="s">
        <x:v>520</x:v>
      </x:c>
      <x:c r="Q662" t="s">
        <x:v>10</x:v>
      </x:c>
      <x:c r="R662" t="s">
        <x:v>522</x:v>
      </x:c>
      <x:c r="S662">
        <x:v>500</x:v>
      </x:c>
      <x:c r="T662" t="s">
        <x:v>458</x:v>
      </x:c>
      <x:c r="U662">
        <x:v>5.82</x:v>
      </x:c>
      <x:c r="V662">
        <x:v>0.95</x:v>
      </x:c>
      <x:c r="W662">
        <x:v>474.6</x:v>
      </x:c>
    </x:row>
    <x:row r="663" spans="1:23">
      <x:c r="A663" t="s">
        <x:v>492</x:v>
      </x:c>
      <x:c r="B663" t="s">
        <x:v>698</x:v>
      </x:c>
      <x:c r="C663" t="s">
        <x:v>513</x:v>
      </x:c>
      <x:c r="D663" t="s">
        <x:v>514</x:v>
      </x:c>
      <x:c r="E663" t="s">
        <x:v>527</x:v>
      </x:c>
      <x:c r="F663" t="s">
        <x:v>126</x:v>
      </x:c>
      <x:c r="G663" t="s">
        <x:v>730</x:v>
      </x:c>
      <x:c r="H663" t="s">
        <x:v>516</x:v>
      </x:c>
      <x:c r="I663" t="s">
        <x:v>140</x:v>
      </x:c>
      <x:c r="J663">
        <x:v>100018869</x:v>
      </x:c>
      <x:c r="K663" t="s">
        <x:v>140</x:v>
      </x:c>
      <x:c r="L663" t="s">
        <x:v>143</x:v>
      </x:c>
      <x:c r="M663" t="s">
        <x:v>518</x:v>
      </x:c>
      <x:c r="N663" t="s">
        <x:v>519</x:v>
      </x:c>
      <x:c r="O663">
        <x:v>10000</x:v>
      </x:c>
      <x:c r="P663" t="s">
        <x:v>520</x:v>
      </x:c>
      <x:c r="Q663" t="s">
        <x:v>8</x:v>
      </x:c>
      <x:c r="R663" t="s">
        <x:v>522</x:v>
      </x:c>
      <x:c r="S663">
        <x:v>10000</x:v>
      </x:c>
      <x:c r="T663" t="s">
        <x:v>458</x:v>
      </x:c>
      <x:c r="U663">
        <x:v>48.17</x:v>
      </x:c>
      <x:c r="V663">
        <x:v>0.5</x:v>
      </x:c>
      <x:c r="W663">
        <x:v>4992</x:v>
      </x:c>
    </x:row>
    <x:row r="664" spans="1:23">
      <x:c r="A664" t="s">
        <x:v>492</x:v>
      </x:c>
      <x:c r="B664" t="s">
        <x:v>698</x:v>
      </x:c>
      <x:c r="C664" t="s">
        <x:v>513</x:v>
      </x:c>
      <x:c r="D664" t="s">
        <x:v>514</x:v>
      </x:c>
      <x:c r="E664" t="s">
        <x:v>527</x:v>
      </x:c>
      <x:c r="F664" t="s">
        <x:v>126</x:v>
      </x:c>
      <x:c r="G664" t="s">
        <x:v>730</x:v>
      </x:c>
      <x:c r="H664" t="s">
        <x:v>516</x:v>
      </x:c>
      <x:c r="I664" t="s">
        <x:v>140</x:v>
      </x:c>
      <x:c r="J664">
        <x:v>100004090</x:v>
      </x:c>
      <x:c r="K664" t="s">
        <x:v>140</x:v>
      </x:c>
      <x:c r="L664" t="s">
        <x:v>142</x:v>
      </x:c>
      <x:c r="M664" t="s">
        <x:v>537</x:v>
      </x:c>
      <x:c r="O664">
        <x:v>500</x:v>
      </x:c>
      <x:c r="P664" t="s">
        <x:v>520</x:v>
      </x:c>
      <x:c r="Q664" t="s">
        <x:v>449</x:v>
      </x:c>
      <x:c r="R664" t="s">
        <x:v>522</x:v>
      </x:c>
      <x:c r="S664">
        <x:v>1500</x:v>
      </x:c>
      <x:c r="T664" t="s">
        <x:v>458</x:v>
      </x:c>
      <x:c r="U664">
        <x:v>26.96</x:v>
      </x:c>
      <x:c r="V664">
        <x:v>1.41</x:v>
      </x:c>
      <x:c r="W664">
        <x:v>2117.5500000000002</x:v>
      </x:c>
    </x:row>
    <x:row r="665" spans="1:23">
      <x:c r="A665" t="s">
        <x:v>492</x:v>
      </x:c>
      <x:c r="B665" t="s">
        <x:v>698</x:v>
      </x:c>
      <x:c r="C665" t="s">
        <x:v>513</x:v>
      </x:c>
      <x:c r="D665" t="s">
        <x:v>514</x:v>
      </x:c>
      <x:c r="E665" t="s">
        <x:v>527</x:v>
      </x:c>
      <x:c r="F665" t="s">
        <x:v>126</x:v>
      </x:c>
      <x:c r="G665" t="s">
        <x:v>730</x:v>
      </x:c>
      <x:c r="H665" t="s">
        <x:v>516</x:v>
      </x:c>
      <x:c r="I665" t="s">
        <x:v>140</x:v>
      </x:c>
      <x:c r="J665">
        <x:v>100003741</x:v>
      </x:c>
      <x:c r="K665" t="s">
        <x:v>140</x:v>
      </x:c>
      <x:c r="L665" t="s">
        <x:v>141</x:v>
      </x:c>
      <x:c r="M665" t="s">
        <x:v>578</x:v>
      </x:c>
      <x:c r="O665">
        <x:v>1500</x:v>
      </x:c>
      <x:c r="P665" t="s">
        <x:v>520</x:v>
      </x:c>
      <x:c r="Q665" t="s">
        <x:v>448</x:v>
      </x:c>
      <x:c r="R665" t="s">
        <x:v>522</x:v>
      </x:c>
      <x:c r="S665">
        <x:v>1500</x:v>
      </x:c>
      <x:c r="T665" t="s">
        <x:v>458</x:v>
      </x:c>
      <x:c r="U665">
        <x:v>5.13</x:v>
      </x:c>
      <x:c r="V665">
        <x:v>0.38</x:v>
      </x:c>
      <x:c r="W665">
        <x:v>576.75</x:v>
      </x:c>
    </x:row>
    <x:row r="666" spans="1:23">
      <x:c r="A666" t="s">
        <x:v>492</x:v>
      </x:c>
      <x:c r="B666" t="s">
        <x:v>698</x:v>
      </x:c>
      <x:c r="C666" t="s">
        <x:v>513</x:v>
      </x:c>
      <x:c r="D666" t="s">
        <x:v>514</x:v>
      </x:c>
      <x:c r="E666" t="s">
        <x:v>527</x:v>
      </x:c>
      <x:c r="F666" t="s">
        <x:v>126</x:v>
      </x:c>
      <x:c r="G666" t="s">
        <x:v>730</x:v>
      </x:c>
      <x:c r="H666" t="s">
        <x:v>516</x:v>
      </x:c>
      <x:c r="I666" t="s">
        <x:v>140</x:v>
      </x:c>
      <x:c r="J666">
        <x:v>100004094</x:v>
      </x:c>
      <x:c r="K666" t="s">
        <x:v>140</x:v>
      </x:c>
      <x:c r="L666" t="s">
        <x:v>142</x:v>
      </x:c>
      <x:c r="M666" t="s">
        <x:v>569</x:v>
      </x:c>
      <x:c r="O666">
        <x:v>500</x:v>
      </x:c>
      <x:c r="P666" t="s">
        <x:v>520</x:v>
      </x:c>
      <x:c r="Q666" t="s">
        <x:v>449</x:v>
      </x:c>
      <x:c r="R666" t="s">
        <x:v>522</x:v>
      </x:c>
      <x:c r="S666">
        <x:v>500</x:v>
      </x:c>
      <x:c r="T666" t="s">
        <x:v>458</x:v>
      </x:c>
      <x:c r="U666">
        <x:v>8.99</x:v>
      </x:c>
      <x:c r="V666">
        <x:v>1.41</x:v>
      </x:c>
      <x:c r="W666">
        <x:v>705.85</x:v>
      </x:c>
    </x:row>
    <x:row r="667" spans="1:23">
      <x:c r="A667" t="s">
        <x:v>492</x:v>
      </x:c>
      <x:c r="B667" t="s">
        <x:v>698</x:v>
      </x:c>
      <x:c r="C667" t="s">
        <x:v>513</x:v>
      </x:c>
      <x:c r="D667" t="s">
        <x:v>514</x:v>
      </x:c>
      <x:c r="E667" t="s">
        <x:v>527</x:v>
      </x:c>
      <x:c r="F667" t="s">
        <x:v>126</x:v>
      </x:c>
      <x:c r="G667" t="s">
        <x:v>730</x:v>
      </x:c>
      <x:c r="H667" t="s">
        <x:v>516</x:v>
      </x:c>
      <x:c r="I667" t="s">
        <x:v>140</x:v>
      </x:c>
      <x:c r="J667">
        <x:v>100003866</x:v>
      </x:c>
      <x:c r="K667" t="s">
        <x:v>140</x:v>
      </x:c>
      <x:c r="L667" t="s">
        <x:v>143</x:v>
      </x:c>
      <x:c r="M667" t="s">
        <x:v>553</x:v>
      </x:c>
      <x:c r="O667">
        <x:v>1000</x:v>
      </x:c>
      <x:c r="P667" t="s">
        <x:v>520</x:v>
      </x:c>
      <x:c r="Q667" t="s">
        <x:v>8</x:v>
      </x:c>
      <x:c r="R667" t="s">
        <x:v>522</x:v>
      </x:c>
      <x:c r="S667">
        <x:v>2000</x:v>
      </x:c>
      <x:c r="T667" t="s">
        <x:v>458</x:v>
      </x:c>
      <x:c r="U667">
        <x:v>9.6300000000000008</x:v>
      </x:c>
      <x:c r="V667">
        <x:v>0.5</x:v>
      </x:c>
      <x:c r="W667">
        <x:v>998.4</x:v>
      </x:c>
    </x:row>
    <x:row r="668" spans="1:23">
      <x:c r="A668" t="s">
        <x:v>492</x:v>
      </x:c>
      <x:c r="B668" t="s">
        <x:v>698</x:v>
      </x:c>
      <x:c r="C668" t="s">
        <x:v>513</x:v>
      </x:c>
      <x:c r="D668" t="s">
        <x:v>514</x:v>
      </x:c>
      <x:c r="E668" t="s">
        <x:v>527</x:v>
      </x:c>
      <x:c r="F668" t="s">
        <x:v>126</x:v>
      </x:c>
      <x:c r="G668" t="s">
        <x:v>730</x:v>
      </x:c>
      <x:c r="H668" t="s">
        <x:v>516</x:v>
      </x:c>
      <x:c r="I668" t="s">
        <x:v>140</x:v>
      </x:c>
      <x:c r="J668">
        <x:v>100003889</x:v>
      </x:c>
      <x:c r="K668" t="s">
        <x:v>140</x:v>
      </x:c>
      <x:c r="L668" t="s">
        <x:v>143</x:v>
      </x:c>
      <x:c r="M668" t="s">
        <x:v>525</x:v>
      </x:c>
      <x:c r="O668">
        <x:v>1000</x:v>
      </x:c>
      <x:c r="P668" t="s">
        <x:v>520</x:v>
      </x:c>
      <x:c r="Q668" t="s">
        <x:v>8</x:v>
      </x:c>
      <x:c r="R668" t="s">
        <x:v>522</x:v>
      </x:c>
      <x:c r="S668">
        <x:v>14300</x:v>
      </x:c>
      <x:c r="T668" t="s">
        <x:v>458</x:v>
      </x:c>
      <x:c r="U668">
        <x:v>68.88</x:v>
      </x:c>
      <x:c r="V668">
        <x:v>0.5</x:v>
      </x:c>
      <x:c r="W668">
        <x:v>7138.56</x:v>
      </x:c>
    </x:row>
    <x:row r="669" spans="1:23">
      <x:c r="A669" t="s">
        <x:v>492</x:v>
      </x:c>
      <x:c r="B669" t="s">
        <x:v>698</x:v>
      </x:c>
      <x:c r="C669" t="s">
        <x:v>513</x:v>
      </x:c>
      <x:c r="D669" t="s">
        <x:v>514</x:v>
      </x:c>
      <x:c r="E669" t="s">
        <x:v>527</x:v>
      </x:c>
      <x:c r="F669" t="s">
        <x:v>126</x:v>
      </x:c>
      <x:c r="G669" t="s">
        <x:v>730</x:v>
      </x:c>
      <x:c r="H669" t="s">
        <x:v>516</x:v>
      </x:c>
      <x:c r="I669" t="s">
        <x:v>140</x:v>
      </x:c>
      <x:c r="J669">
        <x:v>100003752</x:v>
      </x:c>
      <x:c r="K669" t="s">
        <x:v>140</x:v>
      </x:c>
      <x:c r="L669" t="s">
        <x:v>141</x:v>
      </x:c>
      <x:c r="M669" t="s">
        <x:v>537</x:v>
      </x:c>
      <x:c r="O669">
        <x:v>1500</x:v>
      </x:c>
      <x:c r="P669" t="s">
        <x:v>520</x:v>
      </x:c>
      <x:c r="Q669" t="s">
        <x:v>448</x:v>
      </x:c>
      <x:c r="R669" t="s">
        <x:v>522</x:v>
      </x:c>
      <x:c r="S669">
        <x:v>4500</x:v>
      </x:c>
      <x:c r="T669" t="s">
        <x:v>458</x:v>
      </x:c>
      <x:c r="U669">
        <x:v>15.38</x:v>
      </x:c>
      <x:c r="V669">
        <x:v>0.38</x:v>
      </x:c>
      <x:c r="W669">
        <x:v>1730.25</x:v>
      </x:c>
    </x:row>
    <x:row r="670" spans="1:23">
      <x:c r="A670" t="s">
        <x:v>492</x:v>
      </x:c>
      <x:c r="B670" t="s">
        <x:v>698</x:v>
      </x:c>
      <x:c r="C670" t="s">
        <x:v>513</x:v>
      </x:c>
      <x:c r="D670" t="s">
        <x:v>514</x:v>
      </x:c>
      <x:c r="E670" t="s">
        <x:v>527</x:v>
      </x:c>
      <x:c r="F670" t="s">
        <x:v>126</x:v>
      </x:c>
      <x:c r="G670" t="s">
        <x:v>730</x:v>
      </x:c>
      <x:c r="H670" t="s">
        <x:v>516</x:v>
      </x:c>
      <x:c r="I670" t="s">
        <x:v>140</x:v>
      </x:c>
      <x:c r="J670">
        <x:v>100003752</x:v>
      </x:c>
      <x:c r="K670" t="s">
        <x:v>140</x:v>
      </x:c>
      <x:c r="L670" t="s">
        <x:v>141</x:v>
      </x:c>
      <x:c r="M670" t="s">
        <x:v>537</x:v>
      </x:c>
      <x:c r="O670">
        <x:v>1500</x:v>
      </x:c>
      <x:c r="P670" t="s">
        <x:v>520</x:v>
      </x:c>
      <x:c r="Q670" t="s">
        <x:v>448</x:v>
      </x:c>
      <x:c r="R670" t="s">
        <x:v>522</x:v>
      </x:c>
      <x:c r="S670">
        <x:v>4500</x:v>
      </x:c>
      <x:c r="T670" t="s">
        <x:v>458</x:v>
      </x:c>
      <x:c r="U670">
        <x:v>15.38</x:v>
      </x:c>
      <x:c r="V670">
        <x:v>0.38</x:v>
      </x:c>
      <x:c r="W670">
        <x:v>1730.25</x:v>
      </x:c>
    </x:row>
    <x:row r="671" spans="1:23">
      <x:c r="A671" t="s">
        <x:v>492</x:v>
      </x:c>
      <x:c r="B671" t="s">
        <x:v>698</x:v>
      </x:c>
      <x:c r="C671" t="s">
        <x:v>513</x:v>
      </x:c>
      <x:c r="D671" t="s">
        <x:v>514</x:v>
      </x:c>
      <x:c r="E671" t="s">
        <x:v>527</x:v>
      </x:c>
      <x:c r="F671" t="s">
        <x:v>126</x:v>
      </x:c>
      <x:c r="G671" t="s">
        <x:v>730</x:v>
      </x:c>
      <x:c r="H671" t="s">
        <x:v>516</x:v>
      </x:c>
      <x:c r="I671" t="s">
        <x:v>140</x:v>
      </x:c>
      <x:c r="J671">
        <x:v>100003717</x:v>
      </x:c>
      <x:c r="K671" t="s">
        <x:v>140</x:v>
      </x:c>
      <x:c r="L671" t="s">
        <x:v>141</x:v>
      </x:c>
      <x:c r="M671" t="s">
        <x:v>533</x:v>
      </x:c>
      <x:c r="O671">
        <x:v>1500</x:v>
      </x:c>
      <x:c r="P671" t="s">
        <x:v>520</x:v>
      </x:c>
      <x:c r="Q671" t="s">
        <x:v>448</x:v>
      </x:c>
      <x:c r="R671" t="s">
        <x:v>522</x:v>
      </x:c>
      <x:c r="S671">
        <x:v>3000</x:v>
      </x:c>
      <x:c r="T671" t="s">
        <x:v>458</x:v>
      </x:c>
      <x:c r="U671">
        <x:v>10.25</x:v>
      </x:c>
      <x:c r="V671">
        <x:v>0.38</x:v>
      </x:c>
      <x:c r="W671">
        <x:v>1153.5</x:v>
      </x:c>
    </x:row>
    <x:row r="672" spans="1:23">
      <x:c r="A672" t="s">
        <x:v>492</x:v>
      </x:c>
      <x:c r="B672" t="s">
        <x:v>698</x:v>
      </x:c>
      <x:c r="C672" t="s">
        <x:v>513</x:v>
      </x:c>
      <x:c r="D672" t="s">
        <x:v>514</x:v>
      </x:c>
      <x:c r="E672" t="s">
        <x:v>527</x:v>
      </x:c>
      <x:c r="F672" t="s">
        <x:v>126</x:v>
      </x:c>
      <x:c r="G672" t="s">
        <x:v>730</x:v>
      </x:c>
      <x:c r="H672" t="s">
        <x:v>516</x:v>
      </x:c>
      <x:c r="I672" t="s">
        <x:v>140</x:v>
      </x:c>
      <x:c r="J672">
        <x:v>100003736</x:v>
      </x:c>
      <x:c r="K672" t="s">
        <x:v>140</x:v>
      </x:c>
      <x:c r="L672" t="s">
        <x:v>141</x:v>
      </x:c>
      <x:c r="M672" t="s">
        <x:v>550</x:v>
      </x:c>
      <x:c r="O672">
        <x:v>1500</x:v>
      </x:c>
      <x:c r="P672" t="s">
        <x:v>520</x:v>
      </x:c>
      <x:c r="Q672" t="s">
        <x:v>448</x:v>
      </x:c>
      <x:c r="R672" t="s">
        <x:v>522</x:v>
      </x:c>
      <x:c r="S672">
        <x:v>1500</x:v>
      </x:c>
      <x:c r="T672" t="s">
        <x:v>458</x:v>
      </x:c>
      <x:c r="U672">
        <x:v>5.13</x:v>
      </x:c>
      <x:c r="V672">
        <x:v>0.38</x:v>
      </x:c>
      <x:c r="W672">
        <x:v>576.75</x:v>
      </x:c>
    </x:row>
    <x:row r="673" spans="1:23">
      <x:c r="A673" t="s">
        <x:v>492</x:v>
      </x:c>
      <x:c r="B673" t="s">
        <x:v>698</x:v>
      </x:c>
      <x:c r="C673" t="s">
        <x:v>513</x:v>
      </x:c>
      <x:c r="D673" t="s">
        <x:v>514</x:v>
      </x:c>
      <x:c r="E673" t="s">
        <x:v>527</x:v>
      </x:c>
      <x:c r="F673" t="s">
        <x:v>126</x:v>
      </x:c>
      <x:c r="G673" t="s">
        <x:v>730</x:v>
      </x:c>
      <x:c r="H673" t="s">
        <x:v>516</x:v>
      </x:c>
      <x:c r="I673" t="s">
        <x:v>140</x:v>
      </x:c>
      <x:c r="J673">
        <x:v>100003717</x:v>
      </x:c>
      <x:c r="K673" t="s">
        <x:v>140</x:v>
      </x:c>
      <x:c r="L673" t="s">
        <x:v>141</x:v>
      </x:c>
      <x:c r="M673" t="s">
        <x:v>533</x:v>
      </x:c>
      <x:c r="O673">
        <x:v>1500</x:v>
      </x:c>
      <x:c r="P673" t="s">
        <x:v>520</x:v>
      </x:c>
      <x:c r="Q673" t="s">
        <x:v>448</x:v>
      </x:c>
      <x:c r="R673" t="s">
        <x:v>522</x:v>
      </x:c>
      <x:c r="S673">
        <x:v>1500</x:v>
      </x:c>
      <x:c r="T673" t="s">
        <x:v>458</x:v>
      </x:c>
      <x:c r="U673">
        <x:v>5.13</x:v>
      </x:c>
      <x:c r="V673">
        <x:v>0.38</x:v>
      </x:c>
      <x:c r="W673">
        <x:v>576.75</x:v>
      </x:c>
    </x:row>
    <x:row r="674" spans="1:23">
      <x:c r="A674" t="s">
        <x:v>492</x:v>
      </x:c>
      <x:c r="B674" t="s">
        <x:v>698</x:v>
      </x:c>
      <x:c r="C674" t="s">
        <x:v>513</x:v>
      </x:c>
      <x:c r="D674" t="s">
        <x:v>514</x:v>
      </x:c>
      <x:c r="E674" t="s">
        <x:v>527</x:v>
      </x:c>
      <x:c r="F674" t="s">
        <x:v>126</x:v>
      </x:c>
      <x:c r="G674" t="s">
        <x:v>730</x:v>
      </x:c>
      <x:c r="H674" t="s">
        <x:v>516</x:v>
      </x:c>
      <x:c r="I674" t="s">
        <x:v>140</x:v>
      </x:c>
      <x:c r="J674">
        <x:v>100003736</x:v>
      </x:c>
      <x:c r="K674" t="s">
        <x:v>140</x:v>
      </x:c>
      <x:c r="L674" t="s">
        <x:v>141</x:v>
      </x:c>
      <x:c r="M674" t="s">
        <x:v>550</x:v>
      </x:c>
      <x:c r="O674">
        <x:v>1500</x:v>
      </x:c>
      <x:c r="P674" t="s">
        <x:v>520</x:v>
      </x:c>
      <x:c r="Q674" t="s">
        <x:v>448</x:v>
      </x:c>
      <x:c r="R674" t="s">
        <x:v>522</x:v>
      </x:c>
      <x:c r="S674">
        <x:v>1500</x:v>
      </x:c>
      <x:c r="T674" t="s">
        <x:v>458</x:v>
      </x:c>
      <x:c r="U674">
        <x:v>5.13</x:v>
      </x:c>
      <x:c r="V674">
        <x:v>0.38</x:v>
      </x:c>
      <x:c r="W674">
        <x:v>576.75</x:v>
      </x:c>
    </x:row>
    <x:row r="675" spans="1:23">
      <x:c r="A675" t="s">
        <x:v>492</x:v>
      </x:c>
      <x:c r="B675" t="s">
        <x:v>698</x:v>
      </x:c>
      <x:c r="C675" t="s">
        <x:v>513</x:v>
      </x:c>
      <x:c r="D675" t="s">
        <x:v>514</x:v>
      </x:c>
      <x:c r="E675" t="s">
        <x:v>527</x:v>
      </x:c>
      <x:c r="F675" t="s">
        <x:v>126</x:v>
      </x:c>
      <x:c r="G675" t="s">
        <x:v>730</x:v>
      </x:c>
      <x:c r="H675" t="s">
        <x:v>516</x:v>
      </x:c>
      <x:c r="I675" t="s">
        <x:v>140</x:v>
      </x:c>
      <x:c r="J675">
        <x:v>100003961</x:v>
      </x:c>
      <x:c r="K675" t="s">
        <x:v>140</x:v>
      </x:c>
      <x:c r="L675" t="s">
        <x:v>144</x:v>
      </x:c>
      <x:c r="M675" t="s">
        <x:v>569</x:v>
      </x:c>
      <x:c r="O675">
        <x:v>1000</x:v>
      </x:c>
      <x:c r="P675" t="s">
        <x:v>520</x:v>
      </x:c>
      <x:c r="Q675" t="s">
        <x:v>9</x:v>
      </x:c>
      <x:c r="R675" t="s">
        <x:v>522</x:v>
      </x:c>
      <x:c r="S675">
        <x:v>2000</x:v>
      </x:c>
      <x:c r="T675" t="s">
        <x:v>458</x:v>
      </x:c>
      <x:c r="U675">
        <x:v>14.12</x:v>
      </x:c>
      <x:c r="V675">
        <x:v>0.69</x:v>
      </x:c>
      <x:c r="W675">
        <x:v>1373.4</x:v>
      </x:c>
    </x:row>
    <x:row r="676" spans="1:23">
      <x:c r="A676" t="s">
        <x:v>492</x:v>
      </x:c>
      <x:c r="B676" t="s">
        <x:v>698</x:v>
      </x:c>
      <x:c r="C676" t="s">
        <x:v>513</x:v>
      </x:c>
      <x:c r="D676" t="s">
        <x:v>514</x:v>
      </x:c>
      <x:c r="E676" t="s">
        <x:v>527</x:v>
      </x:c>
      <x:c r="F676" t="s">
        <x:v>126</x:v>
      </x:c>
      <x:c r="G676" t="s">
        <x:v>730</x:v>
      </x:c>
      <x:c r="H676" t="s">
        <x:v>516</x:v>
      </x:c>
      <x:c r="I676" t="s">
        <x:v>140</x:v>
      </x:c>
      <x:c r="J676">
        <x:v>100003955</x:v>
      </x:c>
      <x:c r="K676" t="s">
        <x:v>140</x:v>
      </x:c>
      <x:c r="L676" t="s">
        <x:v>144</x:v>
      </x:c>
      <x:c r="M676" t="s">
        <x:v>537</x:v>
      </x:c>
      <x:c r="O676">
        <x:v>1000</x:v>
      </x:c>
      <x:c r="P676" t="s">
        <x:v>520</x:v>
      </x:c>
      <x:c r="Q676" t="s">
        <x:v>9</x:v>
      </x:c>
      <x:c r="R676" t="s">
        <x:v>522</x:v>
      </x:c>
      <x:c r="S676">
        <x:v>1000</x:v>
      </x:c>
      <x:c r="T676" t="s">
        <x:v>458</x:v>
      </x:c>
      <x:c r="U676">
        <x:v>7.06</x:v>
      </x:c>
      <x:c r="V676">
        <x:v>0.69</x:v>
      </x:c>
      <x:c r="W676">
        <x:v>686.7</x:v>
      </x:c>
    </x:row>
    <x:row r="677" spans="1:23">
      <x:c r="A677" t="s">
        <x:v>492</x:v>
      </x:c>
      <x:c r="B677" t="s">
        <x:v>698</x:v>
      </x:c>
      <x:c r="C677" t="s">
        <x:v>513</x:v>
      </x:c>
      <x:c r="D677" t="s">
        <x:v>514</x:v>
      </x:c>
      <x:c r="E677" t="s">
        <x:v>527</x:v>
      </x:c>
      <x:c r="F677" t="s">
        <x:v>126</x:v>
      </x:c>
      <x:c r="G677" t="s">
        <x:v>730</x:v>
      </x:c>
      <x:c r="H677" t="s">
        <x:v>516</x:v>
      </x:c>
      <x:c r="I677" t="s">
        <x:v>140</x:v>
      </x:c>
      <x:c r="J677">
        <x:v>100003850</x:v>
      </x:c>
      <x:c r="K677" t="s">
        <x:v>140</x:v>
      </x:c>
      <x:c r="L677" t="s">
        <x:v>143</x:v>
      </x:c>
      <x:c r="M677" t="s">
        <x:v>608</x:v>
      </x:c>
      <x:c r="O677">
        <x:v>1000</x:v>
      </x:c>
      <x:c r="P677" t="s">
        <x:v>520</x:v>
      </x:c>
      <x:c r="Q677" t="s">
        <x:v>8</x:v>
      </x:c>
      <x:c r="R677" t="s">
        <x:v>522</x:v>
      </x:c>
      <x:c r="S677">
        <x:v>1000</x:v>
      </x:c>
      <x:c r="T677" t="s">
        <x:v>458</x:v>
      </x:c>
      <x:c r="U677">
        <x:v>4.82</x:v>
      </x:c>
      <x:c r="V677">
        <x:v>0.5</x:v>
      </x:c>
      <x:c r="W677">
        <x:v>499.2</x:v>
      </x:c>
    </x:row>
    <x:row r="678" spans="1:23">
      <x:c r="A678" t="s">
        <x:v>492</x:v>
      </x:c>
      <x:c r="B678" t="s">
        <x:v>698</x:v>
      </x:c>
      <x:c r="C678" t="s">
        <x:v>513</x:v>
      </x:c>
      <x:c r="D678" t="s">
        <x:v>514</x:v>
      </x:c>
      <x:c r="E678" t="s">
        <x:v>527</x:v>
      </x:c>
      <x:c r="F678" t="s">
        <x:v>126</x:v>
      </x:c>
      <x:c r="G678" t="s">
        <x:v>730</x:v>
      </x:c>
      <x:c r="H678" t="s">
        <x:v>516</x:v>
      </x:c>
      <x:c r="I678" t="s">
        <x:v>140</x:v>
      </x:c>
      <x:c r="J678">
        <x:v>100003736</x:v>
      </x:c>
      <x:c r="K678" t="s">
        <x:v>140</x:v>
      </x:c>
      <x:c r="L678" t="s">
        <x:v>141</x:v>
      </x:c>
      <x:c r="M678" t="s">
        <x:v>550</x:v>
      </x:c>
      <x:c r="O678">
        <x:v>1500</x:v>
      </x:c>
      <x:c r="P678" t="s">
        <x:v>520</x:v>
      </x:c>
      <x:c r="Q678" t="s">
        <x:v>448</x:v>
      </x:c>
      <x:c r="R678" t="s">
        <x:v>522</x:v>
      </x:c>
      <x:c r="S678">
        <x:v>1500</x:v>
      </x:c>
      <x:c r="T678" t="s">
        <x:v>458</x:v>
      </x:c>
      <x:c r="U678">
        <x:v>5.13</x:v>
      </x:c>
      <x:c r="V678">
        <x:v>0.38</x:v>
      </x:c>
      <x:c r="W678">
        <x:v>576.75</x:v>
      </x:c>
    </x:row>
    <x:row r="679" spans="1:23">
      <x:c r="A679" t="s">
        <x:v>492</x:v>
      </x:c>
      <x:c r="B679" t="s">
        <x:v>698</x:v>
      </x:c>
      <x:c r="C679" t="s">
        <x:v>513</x:v>
      </x:c>
      <x:c r="D679" t="s">
        <x:v>514</x:v>
      </x:c>
      <x:c r="E679" t="s">
        <x:v>527</x:v>
      </x:c>
      <x:c r="F679" t="s">
        <x:v>126</x:v>
      </x:c>
      <x:c r="G679" t="s">
        <x:v>730</x:v>
      </x:c>
      <x:c r="H679" t="s">
        <x:v>516</x:v>
      </x:c>
      <x:c r="I679" t="s">
        <x:v>140</x:v>
      </x:c>
      <x:c r="J679">
        <x:v>100003715</x:v>
      </x:c>
      <x:c r="K679" t="s">
        <x:v>140</x:v>
      </x:c>
      <x:c r="L679" t="s">
        <x:v>141</x:v>
      </x:c>
      <x:c r="M679" t="s">
        <x:v>573</x:v>
      </x:c>
      <x:c r="O679">
        <x:v>1500</x:v>
      </x:c>
      <x:c r="P679" t="s">
        <x:v>520</x:v>
      </x:c>
      <x:c r="Q679" t="s">
        <x:v>662</x:v>
      </x:c>
      <x:c r="R679" t="s">
        <x:v>522</x:v>
      </x:c>
      <x:c r="S679">
        <x:v>1500</x:v>
      </x:c>
      <x:c r="T679" t="s">
        <x:v>458</x:v>
      </x:c>
      <x:c r="U679">
        <x:v>5.13</x:v>
      </x:c>
      <x:c r="V679">
        <x:v>0.38</x:v>
      </x:c>
      <x:c r="W679">
        <x:v>576.75</x:v>
      </x:c>
    </x:row>
    <x:row r="680" spans="1:23">
      <x:c r="A680" t="s">
        <x:v>492</x:v>
      </x:c>
      <x:c r="B680" t="s">
        <x:v>698</x:v>
      </x:c>
      <x:c r="C680" t="s">
        <x:v>513</x:v>
      </x:c>
      <x:c r="D680" t="s">
        <x:v>514</x:v>
      </x:c>
      <x:c r="E680" t="s">
        <x:v>527</x:v>
      </x:c>
      <x:c r="F680" t="s">
        <x:v>126</x:v>
      </x:c>
      <x:c r="G680" t="s">
        <x:v>730</x:v>
      </x:c>
      <x:c r="H680" t="s">
        <x:v>516</x:v>
      </x:c>
      <x:c r="I680" t="s">
        <x:v>140</x:v>
      </x:c>
      <x:c r="J680">
        <x:v>100003717</x:v>
      </x:c>
      <x:c r="K680" t="s">
        <x:v>140</x:v>
      </x:c>
      <x:c r="L680" t="s">
        <x:v>141</x:v>
      </x:c>
      <x:c r="M680" t="s">
        <x:v>533</x:v>
      </x:c>
      <x:c r="O680">
        <x:v>1500</x:v>
      </x:c>
      <x:c r="P680" t="s">
        <x:v>520</x:v>
      </x:c>
      <x:c r="Q680" t="s">
        <x:v>448</x:v>
      </x:c>
      <x:c r="R680" t="s">
        <x:v>522</x:v>
      </x:c>
      <x:c r="S680">
        <x:v>3000</x:v>
      </x:c>
      <x:c r="T680" t="s">
        <x:v>458</x:v>
      </x:c>
      <x:c r="U680">
        <x:v>10.25</x:v>
      </x:c>
      <x:c r="V680">
        <x:v>0.38</x:v>
      </x:c>
      <x:c r="W680">
        <x:v>1153.5</x:v>
      </x:c>
    </x:row>
    <x:row r="681" spans="1:23">
      <x:c r="A681" t="s">
        <x:v>492</x:v>
      </x:c>
      <x:c r="B681" t="s">
        <x:v>698</x:v>
      </x:c>
      <x:c r="C681" t="s">
        <x:v>513</x:v>
      </x:c>
      <x:c r="D681" t="s">
        <x:v>514</x:v>
      </x:c>
      <x:c r="E681" t="s">
        <x:v>527</x:v>
      </x:c>
      <x:c r="F681" t="s">
        <x:v>126</x:v>
      </x:c>
      <x:c r="G681" t="s">
        <x:v>730</x:v>
      </x:c>
      <x:c r="H681" t="s">
        <x:v>516</x:v>
      </x:c>
      <x:c r="I681" t="s">
        <x:v>140</x:v>
      </x:c>
      <x:c r="J681">
        <x:v>100004005</x:v>
      </x:c>
      <x:c r="K681" t="s">
        <x:v>140</x:v>
      </x:c>
      <x:c r="L681" t="s">
        <x:v>145</x:v>
      </x:c>
      <x:c r="M681" t="s">
        <x:v>518</x:v>
      </x:c>
      <x:c r="O681">
        <x:v>500</x:v>
      </x:c>
      <x:c r="P681" t="s">
        <x:v>520</x:v>
      </x:c>
      <x:c r="Q681" t="s">
        <x:v>10</x:v>
      </x:c>
      <x:c r="R681" t="s">
        <x:v>522</x:v>
      </x:c>
      <x:c r="S681">
        <x:v>1850</x:v>
      </x:c>
      <x:c r="T681" t="s">
        <x:v>458</x:v>
      </x:c>
      <x:c r="U681">
        <x:v>21.53</x:v>
      </x:c>
      <x:c r="V681">
        <x:v>0.95</x:v>
      </x:c>
      <x:c r="W681">
        <x:v>1756.02</x:v>
      </x:c>
    </x:row>
    <x:row r="682" spans="1:23">
      <x:c r="A682" t="s">
        <x:v>492</x:v>
      </x:c>
      <x:c r="B682" t="s">
        <x:v>698</x:v>
      </x:c>
      <x:c r="C682" t="s">
        <x:v>513</x:v>
      </x:c>
      <x:c r="D682" t="s">
        <x:v>514</x:v>
      </x:c>
      <x:c r="E682" t="s">
        <x:v>527</x:v>
      </x:c>
      <x:c r="F682" t="s">
        <x:v>126</x:v>
      </x:c>
      <x:c r="G682" t="s">
        <x:v>730</x:v>
      </x:c>
      <x:c r="H682" t="s">
        <x:v>516</x:v>
      </x:c>
      <x:c r="I682" t="s">
        <x:v>140</x:v>
      </x:c>
      <x:c r="J682">
        <x:v>100003717</x:v>
      </x:c>
      <x:c r="K682" t="s">
        <x:v>140</x:v>
      </x:c>
      <x:c r="L682" t="s">
        <x:v>141</x:v>
      </x:c>
      <x:c r="M682" t="s">
        <x:v>533</x:v>
      </x:c>
      <x:c r="O682">
        <x:v>1500</x:v>
      </x:c>
      <x:c r="P682" t="s">
        <x:v>520</x:v>
      </x:c>
      <x:c r="Q682" t="s">
        <x:v>448</x:v>
      </x:c>
      <x:c r="R682" t="s">
        <x:v>522</x:v>
      </x:c>
      <x:c r="S682">
        <x:v>3000</x:v>
      </x:c>
      <x:c r="T682" t="s">
        <x:v>458</x:v>
      </x:c>
      <x:c r="U682">
        <x:v>10.25</x:v>
      </x:c>
      <x:c r="V682">
        <x:v>0.38</x:v>
      </x:c>
      <x:c r="W682">
        <x:v>1153.5</x:v>
      </x:c>
    </x:row>
    <x:row r="683" spans="1:23">
      <x:c r="A683" t="s">
        <x:v>492</x:v>
      </x:c>
      <x:c r="B683" t="s">
        <x:v>698</x:v>
      </x:c>
      <x:c r="C683" t="s">
        <x:v>513</x:v>
      </x:c>
      <x:c r="D683" t="s">
        <x:v>514</x:v>
      </x:c>
      <x:c r="E683" t="s">
        <x:v>527</x:v>
      </x:c>
      <x:c r="F683" t="s">
        <x:v>126</x:v>
      </x:c>
      <x:c r="G683" t="s">
        <x:v>730</x:v>
      </x:c>
      <x:c r="H683" t="s">
        <x:v>516</x:v>
      </x:c>
      <x:c r="I683" t="s">
        <x:v>140</x:v>
      </x:c>
      <x:c r="J683">
        <x:v>100003736</x:v>
      </x:c>
      <x:c r="K683" t="s">
        <x:v>140</x:v>
      </x:c>
      <x:c r="L683" t="s">
        <x:v>141</x:v>
      </x:c>
      <x:c r="M683" t="s">
        <x:v>550</x:v>
      </x:c>
      <x:c r="O683">
        <x:v>1500</x:v>
      </x:c>
      <x:c r="P683" t="s">
        <x:v>520</x:v>
      </x:c>
      <x:c r="Q683" t="s">
        <x:v>448</x:v>
      </x:c>
      <x:c r="R683" t="s">
        <x:v>522</x:v>
      </x:c>
      <x:c r="S683">
        <x:v>3000</x:v>
      </x:c>
      <x:c r="T683" t="s">
        <x:v>458</x:v>
      </x:c>
      <x:c r="U683">
        <x:v>10.25</x:v>
      </x:c>
      <x:c r="V683">
        <x:v>0.38</x:v>
      </x:c>
      <x:c r="W683">
        <x:v>1153.5</x:v>
      </x:c>
    </x:row>
    <x:row r="684" spans="1:23">
      <x:c r="A684" t="s">
        <x:v>492</x:v>
      </x:c>
      <x:c r="B684" t="s">
        <x:v>698</x:v>
      </x:c>
      <x:c r="C684" t="s">
        <x:v>513</x:v>
      </x:c>
      <x:c r="D684" t="s">
        <x:v>514</x:v>
      </x:c>
      <x:c r="E684" t="s">
        <x:v>527</x:v>
      </x:c>
      <x:c r="F684" t="s">
        <x:v>126</x:v>
      </x:c>
      <x:c r="G684" t="s">
        <x:v>730</x:v>
      </x:c>
      <x:c r="H684" t="s">
        <x:v>516</x:v>
      </x:c>
      <x:c r="I684" t="s">
        <x:v>140</x:v>
      </x:c>
      <x:c r="J684">
        <x:v>100003961</x:v>
      </x:c>
      <x:c r="K684" t="s">
        <x:v>140</x:v>
      </x:c>
      <x:c r="L684" t="s">
        <x:v>144</x:v>
      </x:c>
      <x:c r="M684" t="s">
        <x:v>569</x:v>
      </x:c>
      <x:c r="O684">
        <x:v>1000</x:v>
      </x:c>
      <x:c r="P684" t="s">
        <x:v>520</x:v>
      </x:c>
      <x:c r="Q684" t="s">
        <x:v>9</x:v>
      </x:c>
      <x:c r="R684" t="s">
        <x:v>522</x:v>
      </x:c>
      <x:c r="S684">
        <x:v>1000</x:v>
      </x:c>
      <x:c r="T684" t="s">
        <x:v>458</x:v>
      </x:c>
      <x:c r="U684">
        <x:v>7.06</x:v>
      </x:c>
      <x:c r="V684">
        <x:v>0.69</x:v>
      </x:c>
      <x:c r="W684">
        <x:v>686.7</x:v>
      </x:c>
    </x:row>
    <x:row r="685" spans="1:23">
      <x:c r="A685" t="s">
        <x:v>492</x:v>
      </x:c>
      <x:c r="B685" t="s">
        <x:v>698</x:v>
      </x:c>
      <x:c r="C685" t="s">
        <x:v>513</x:v>
      </x:c>
      <x:c r="D685" t="s">
        <x:v>514</x:v>
      </x:c>
      <x:c r="E685" t="s">
        <x:v>527</x:v>
      </x:c>
      <x:c r="F685" t="s">
        <x:v>126</x:v>
      </x:c>
      <x:c r="G685" t="s">
        <x:v>730</x:v>
      </x:c>
      <x:c r="H685" t="s">
        <x:v>516</x:v>
      </x:c>
      <x:c r="I685" t="s">
        <x:v>140</x:v>
      </x:c>
      <x:c r="J685">
        <x:v>100003955</x:v>
      </x:c>
      <x:c r="K685" t="s">
        <x:v>140</x:v>
      </x:c>
      <x:c r="L685" t="s">
        <x:v>144</x:v>
      </x:c>
      <x:c r="M685" t="s">
        <x:v>537</x:v>
      </x:c>
      <x:c r="O685">
        <x:v>1000</x:v>
      </x:c>
      <x:c r="P685" t="s">
        <x:v>520</x:v>
      </x:c>
      <x:c r="Q685" t="s">
        <x:v>9</x:v>
      </x:c>
      <x:c r="R685" t="s">
        <x:v>522</x:v>
      </x:c>
      <x:c r="S685">
        <x:v>4000</x:v>
      </x:c>
      <x:c r="T685" t="s">
        <x:v>458</x:v>
      </x:c>
      <x:c r="U685">
        <x:v>28.24</x:v>
      </x:c>
      <x:c r="V685">
        <x:v>0.69</x:v>
      </x:c>
      <x:c r="W685">
        <x:v>2746.8</x:v>
      </x:c>
    </x:row>
    <x:row r="686" spans="1:23">
      <x:c r="A686" t="s">
        <x:v>492</x:v>
      </x:c>
      <x:c r="B686" t="s">
        <x:v>698</x:v>
      </x:c>
      <x:c r="C686" t="s">
        <x:v>513</x:v>
      </x:c>
      <x:c r="D686" t="s">
        <x:v>514</x:v>
      </x:c>
      <x:c r="E686" t="s">
        <x:v>527</x:v>
      </x:c>
      <x:c r="F686" t="s">
        <x:v>126</x:v>
      </x:c>
      <x:c r="G686" t="s">
        <x:v>730</x:v>
      </x:c>
      <x:c r="H686" t="s">
        <x:v>516</x:v>
      </x:c>
      <x:c r="I686" t="s">
        <x:v>140</x:v>
      </x:c>
      <x:c r="J686">
        <x:v>100003717</x:v>
      </x:c>
      <x:c r="K686" t="s">
        <x:v>140</x:v>
      </x:c>
      <x:c r="L686" t="s">
        <x:v>141</x:v>
      </x:c>
      <x:c r="M686" t="s">
        <x:v>533</x:v>
      </x:c>
      <x:c r="O686">
        <x:v>1500</x:v>
      </x:c>
      <x:c r="P686" t="s">
        <x:v>520</x:v>
      </x:c>
      <x:c r="Q686" t="s">
        <x:v>448</x:v>
      </x:c>
      <x:c r="R686" t="s">
        <x:v>522</x:v>
      </x:c>
      <x:c r="S686">
        <x:v>10500</x:v>
      </x:c>
      <x:c r="T686" t="s">
        <x:v>458</x:v>
      </x:c>
      <x:c r="U686">
        <x:v>35.89</x:v>
      </x:c>
      <x:c r="V686">
        <x:v>0.38</x:v>
      </x:c>
      <x:c r="W686">
        <x:v>4037.25</x:v>
      </x:c>
    </x:row>
    <x:row r="687" spans="1:23">
      <x:c r="A687" t="s">
        <x:v>492</x:v>
      </x:c>
      <x:c r="B687" t="s">
        <x:v>698</x:v>
      </x:c>
      <x:c r="C687" t="s">
        <x:v>513</x:v>
      </x:c>
      <x:c r="D687" t="s">
        <x:v>514</x:v>
      </x:c>
      <x:c r="E687" t="s">
        <x:v>527</x:v>
      </x:c>
      <x:c r="F687" t="s">
        <x:v>126</x:v>
      </x:c>
      <x:c r="G687" t="s">
        <x:v>730</x:v>
      </x:c>
      <x:c r="H687" t="s">
        <x:v>516</x:v>
      </x:c>
      <x:c r="I687" t="s">
        <x:v>140</x:v>
      </x:c>
      <x:c r="J687">
        <x:v>100003736</x:v>
      </x:c>
      <x:c r="K687" t="s">
        <x:v>140</x:v>
      </x:c>
      <x:c r="L687" t="s">
        <x:v>141</x:v>
      </x:c>
      <x:c r="M687" t="s">
        <x:v>550</x:v>
      </x:c>
      <x:c r="O687">
        <x:v>1500</x:v>
      </x:c>
      <x:c r="P687" t="s">
        <x:v>520</x:v>
      </x:c>
      <x:c r="Q687" t="s">
        <x:v>448</x:v>
      </x:c>
      <x:c r="R687" t="s">
        <x:v>522</x:v>
      </x:c>
      <x:c r="S687">
        <x:v>13500</x:v>
      </x:c>
      <x:c r="T687" t="s">
        <x:v>458</x:v>
      </x:c>
      <x:c r="U687">
        <x:v>46.14</x:v>
      </x:c>
      <x:c r="V687">
        <x:v>0.38</x:v>
      </x:c>
      <x:c r="W687">
        <x:v>5190.75</x:v>
      </x:c>
    </x:row>
    <x:row r="688" spans="1:23">
      <x:c r="A688" t="s">
        <x:v>492</x:v>
      </x:c>
      <x:c r="B688" t="s">
        <x:v>698</x:v>
      </x:c>
      <x:c r="C688" t="s">
        <x:v>513</x:v>
      </x:c>
      <x:c r="D688" t="s">
        <x:v>514</x:v>
      </x:c>
      <x:c r="E688" t="s">
        <x:v>527</x:v>
      </x:c>
      <x:c r="F688" t="s">
        <x:v>126</x:v>
      </x:c>
      <x:c r="G688" t="s">
        <x:v>730</x:v>
      </x:c>
      <x:c r="H688" t="s">
        <x:v>516</x:v>
      </x:c>
      <x:c r="I688" t="s">
        <x:v>140</x:v>
      </x:c>
      <x:c r="J688">
        <x:v>100003789</x:v>
      </x:c>
      <x:c r="K688" t="s">
        <x:v>140</x:v>
      </x:c>
      <x:c r="L688" t="s">
        <x:v>143</x:v>
      </x:c>
      <x:c r="M688" t="s">
        <x:v>577</x:v>
      </x:c>
      <x:c r="O688">
        <x:v>1000</x:v>
      </x:c>
      <x:c r="P688" t="s">
        <x:v>520</x:v>
      </x:c>
      <x:c r="Q688" t="s">
        <x:v>8</x:v>
      </x:c>
      <x:c r="R688" t="s">
        <x:v>522</x:v>
      </x:c>
      <x:c r="S688">
        <x:v>2000</x:v>
      </x:c>
      <x:c r="T688" t="s">
        <x:v>458</x:v>
      </x:c>
      <x:c r="U688">
        <x:v>9.6300000000000008</x:v>
      </x:c>
      <x:c r="V688">
        <x:v>0.5</x:v>
      </x:c>
      <x:c r="W688">
        <x:v>998.4</x:v>
      </x:c>
    </x:row>
    <x:row r="689" spans="1:23">
      <x:c r="A689" t="s">
        <x:v>492</x:v>
      </x:c>
      <x:c r="B689" t="s">
        <x:v>698</x:v>
      </x:c>
      <x:c r="C689" t="s">
        <x:v>513</x:v>
      </x:c>
      <x:c r="D689" t="s">
        <x:v>514</x:v>
      </x:c>
      <x:c r="E689" t="s">
        <x:v>527</x:v>
      </x:c>
      <x:c r="F689" t="s">
        <x:v>126</x:v>
      </x:c>
      <x:c r="G689" t="s">
        <x:v>730</x:v>
      </x:c>
      <x:c r="H689" t="s">
        <x:v>516</x:v>
      </x:c>
      <x:c r="I689" t="s">
        <x:v>140</x:v>
      </x:c>
      <x:c r="J689">
        <x:v>100003789</x:v>
      </x:c>
      <x:c r="K689" t="s">
        <x:v>140</x:v>
      </x:c>
      <x:c r="L689" t="s">
        <x:v>143</x:v>
      </x:c>
      <x:c r="M689" t="s">
        <x:v>577</x:v>
      </x:c>
      <x:c r="O689">
        <x:v>1000</x:v>
      </x:c>
      <x:c r="P689" t="s">
        <x:v>520</x:v>
      </x:c>
      <x:c r="Q689" t="s">
        <x:v>8</x:v>
      </x:c>
      <x:c r="R689" t="s">
        <x:v>522</x:v>
      </x:c>
      <x:c r="S689">
        <x:v>1000</x:v>
      </x:c>
      <x:c r="T689" t="s">
        <x:v>458</x:v>
      </x:c>
      <x:c r="U689">
        <x:v>4.82</x:v>
      </x:c>
      <x:c r="V689">
        <x:v>0.5</x:v>
      </x:c>
      <x:c r="W689">
        <x:v>499.2</x:v>
      </x:c>
    </x:row>
    <x:row r="690" spans="1:23">
      <x:c r="A690" t="s">
        <x:v>492</x:v>
      </x:c>
      <x:c r="B690" t="s">
        <x:v>698</x:v>
      </x:c>
      <x:c r="C690" t="s">
        <x:v>513</x:v>
      </x:c>
      <x:c r="D690" t="s">
        <x:v>514</x:v>
      </x:c>
      <x:c r="E690" t="s">
        <x:v>527</x:v>
      </x:c>
      <x:c r="F690" t="s">
        <x:v>126</x:v>
      </x:c>
      <x:c r="G690" t="s">
        <x:v>730</x:v>
      </x:c>
      <x:c r="H690" t="s">
        <x:v>516</x:v>
      </x:c>
      <x:c r="I690" t="s">
        <x:v>140</x:v>
      </x:c>
      <x:c r="J690">
        <x:v>100003789</x:v>
      </x:c>
      <x:c r="K690" t="s">
        <x:v>140</x:v>
      </x:c>
      <x:c r="L690" t="s">
        <x:v>143</x:v>
      </x:c>
      <x:c r="M690" t="s">
        <x:v>577</x:v>
      </x:c>
      <x:c r="O690">
        <x:v>1000</x:v>
      </x:c>
      <x:c r="P690" t="s">
        <x:v>520</x:v>
      </x:c>
      <x:c r="Q690" t="s">
        <x:v>8</x:v>
      </x:c>
      <x:c r="R690" t="s">
        <x:v>522</x:v>
      </x:c>
      <x:c r="S690">
        <x:v>1000</x:v>
      </x:c>
      <x:c r="T690" t="s">
        <x:v>458</x:v>
      </x:c>
      <x:c r="U690">
        <x:v>4.82</x:v>
      </x:c>
      <x:c r="V690">
        <x:v>0.5</x:v>
      </x:c>
      <x:c r="W690">
        <x:v>499.2</x:v>
      </x:c>
    </x:row>
    <x:row r="691" spans="1:23">
      <x:c r="A691" t="s">
        <x:v>492</x:v>
      </x:c>
      <x:c r="B691" t="s">
        <x:v>698</x:v>
      </x:c>
      <x:c r="C691" t="s">
        <x:v>513</x:v>
      </x:c>
      <x:c r="D691" t="s">
        <x:v>514</x:v>
      </x:c>
      <x:c r="E691" t="s">
        <x:v>527</x:v>
      </x:c>
      <x:c r="F691" t="s">
        <x:v>126</x:v>
      </x:c>
      <x:c r="G691" t="s">
        <x:v>730</x:v>
      </x:c>
      <x:c r="H691" t="s">
        <x:v>516</x:v>
      </x:c>
      <x:c r="I691" t="s">
        <x:v>140</x:v>
      </x:c>
      <x:c r="J691">
        <x:v>100004035</x:v>
      </x:c>
      <x:c r="K691" t="s">
        <x:v>140</x:v>
      </x:c>
      <x:c r="L691" t="s">
        <x:v>145</x:v>
      </x:c>
      <x:c r="M691" t="s">
        <x:v>537</x:v>
      </x:c>
      <x:c r="O691">
        <x:v>500</x:v>
      </x:c>
      <x:c r="P691" t="s">
        <x:v>520</x:v>
      </x:c>
      <x:c r="Q691" t="s">
        <x:v>10</x:v>
      </x:c>
      <x:c r="R691" t="s">
        <x:v>522</x:v>
      </x:c>
      <x:c r="S691">
        <x:v>1000</x:v>
      </x:c>
      <x:c r="T691" t="s">
        <x:v>458</x:v>
      </x:c>
      <x:c r="U691">
        <x:v>11.64</x:v>
      </x:c>
      <x:c r="V691">
        <x:v>0.95</x:v>
      </x:c>
      <x:c r="W691">
        <x:v>949.2</x:v>
      </x:c>
    </x:row>
    <x:row r="692" spans="1:23">
      <x:c r="A692" t="s">
        <x:v>492</x:v>
      </x:c>
      <x:c r="B692" t="s">
        <x:v>698</x:v>
      </x:c>
      <x:c r="C692" t="s">
        <x:v>513</x:v>
      </x:c>
      <x:c r="D692" t="s">
        <x:v>514</x:v>
      </x:c>
      <x:c r="E692" t="s">
        <x:v>527</x:v>
      </x:c>
      <x:c r="F692" t="s">
        <x:v>126</x:v>
      </x:c>
      <x:c r="G692" t="s">
        <x:v>730</x:v>
      </x:c>
      <x:c r="H692" t="s">
        <x:v>516</x:v>
      </x:c>
      <x:c r="I692" t="s">
        <x:v>140</x:v>
      </x:c>
      <x:c r="J692">
        <x:v>100004051</x:v>
      </x:c>
      <x:c r="K692" t="s">
        <x:v>140</x:v>
      </x:c>
      <x:c r="L692" t="s">
        <x:v>145</x:v>
      </x:c>
      <x:c r="M692" t="s">
        <x:v>524</x:v>
      </x:c>
      <x:c r="O692">
        <x:v>500</x:v>
      </x:c>
      <x:c r="P692" t="s">
        <x:v>520</x:v>
      </x:c>
      <x:c r="Q692" t="s">
        <x:v>10</x:v>
      </x:c>
      <x:c r="R692" t="s">
        <x:v>522</x:v>
      </x:c>
      <x:c r="S692">
        <x:v>500</x:v>
      </x:c>
      <x:c r="T692" t="s">
        <x:v>458</x:v>
      </x:c>
      <x:c r="U692">
        <x:v>5.82</x:v>
      </x:c>
      <x:c r="V692">
        <x:v>0.95</x:v>
      </x:c>
      <x:c r="W692">
        <x:v>474.6</x:v>
      </x:c>
    </x:row>
    <x:row r="693" spans="1:23">
      <x:c r="A693" t="s">
        <x:v>492</x:v>
      </x:c>
      <x:c r="B693" t="s">
        <x:v>698</x:v>
      </x:c>
      <x:c r="C693" t="s">
        <x:v>513</x:v>
      </x:c>
      <x:c r="D693" t="s">
        <x:v>514</x:v>
      </x:c>
      <x:c r="E693" t="s">
        <x:v>527</x:v>
      </x:c>
      <x:c r="F693" t="s">
        <x:v>126</x:v>
      </x:c>
      <x:c r="G693" t="s">
        <x:v>730</x:v>
      </x:c>
      <x:c r="H693" t="s">
        <x:v>516</x:v>
      </x:c>
      <x:c r="I693" t="s">
        <x:v>140</x:v>
      </x:c>
      <x:c r="J693">
        <x:v>100004035</x:v>
      </x:c>
      <x:c r="K693" t="s">
        <x:v>140</x:v>
      </x:c>
      <x:c r="L693" t="s">
        <x:v>145</x:v>
      </x:c>
      <x:c r="M693" t="s">
        <x:v>537</x:v>
      </x:c>
      <x:c r="O693">
        <x:v>500</x:v>
      </x:c>
      <x:c r="P693" t="s">
        <x:v>520</x:v>
      </x:c>
      <x:c r="Q693" t="s">
        <x:v>10</x:v>
      </x:c>
      <x:c r="R693" t="s">
        <x:v>522</x:v>
      </x:c>
      <x:c r="S693">
        <x:v>500</x:v>
      </x:c>
      <x:c r="T693" t="s">
        <x:v>458</x:v>
      </x:c>
      <x:c r="U693">
        <x:v>5.82</x:v>
      </x:c>
      <x:c r="V693">
        <x:v>0.95</x:v>
      </x:c>
      <x:c r="W693">
        <x:v>474.6</x:v>
      </x:c>
    </x:row>
    <x:row r="694" spans="1:23">
      <x:c r="A694" t="s">
        <x:v>492</x:v>
      </x:c>
      <x:c r="B694" t="s">
        <x:v>698</x:v>
      </x:c>
      <x:c r="C694" t="s">
        <x:v>513</x:v>
      </x:c>
      <x:c r="D694" t="s">
        <x:v>514</x:v>
      </x:c>
      <x:c r="E694" t="s">
        <x:v>527</x:v>
      </x:c>
      <x:c r="F694" t="s">
        <x:v>126</x:v>
      </x:c>
      <x:c r="G694" t="s">
        <x:v>730</x:v>
      </x:c>
      <x:c r="H694" t="s">
        <x:v>516</x:v>
      </x:c>
      <x:c r="I694" t="s">
        <x:v>140</x:v>
      </x:c>
      <x:c r="J694">
        <x:v>100004035</x:v>
      </x:c>
      <x:c r="K694" t="s">
        <x:v>140</x:v>
      </x:c>
      <x:c r="L694" t="s">
        <x:v>145</x:v>
      </x:c>
      <x:c r="M694" t="s">
        <x:v>537</x:v>
      </x:c>
      <x:c r="O694">
        <x:v>500</x:v>
      </x:c>
      <x:c r="P694" t="s">
        <x:v>520</x:v>
      </x:c>
      <x:c r="Q694" t="s">
        <x:v>10</x:v>
      </x:c>
      <x:c r="R694" t="s">
        <x:v>522</x:v>
      </x:c>
      <x:c r="S694">
        <x:v>2000</x:v>
      </x:c>
      <x:c r="T694" t="s">
        <x:v>458</x:v>
      </x:c>
      <x:c r="U694">
        <x:v>23.28</x:v>
      </x:c>
      <x:c r="V694">
        <x:v>0.95</x:v>
      </x:c>
      <x:c r="W694">
        <x:v>1898.4</x:v>
      </x:c>
    </x:row>
    <x:row r="695" spans="1:23">
      <x:c r="A695" t="s">
        <x:v>492</x:v>
      </x:c>
      <x:c r="B695" t="s">
        <x:v>698</x:v>
      </x:c>
      <x:c r="C695" t="s">
        <x:v>513</x:v>
      </x:c>
      <x:c r="D695" t="s">
        <x:v>514</x:v>
      </x:c>
      <x:c r="E695" t="s">
        <x:v>527</x:v>
      </x:c>
      <x:c r="F695" t="s">
        <x:v>126</x:v>
      </x:c>
      <x:c r="G695" t="s">
        <x:v>730</x:v>
      </x:c>
      <x:c r="H695" t="s">
        <x:v>516</x:v>
      </x:c>
      <x:c r="I695" t="s">
        <x:v>140</x:v>
      </x:c>
      <x:c r="J695">
        <x:v>100004051</x:v>
      </x:c>
      <x:c r="K695" t="s">
        <x:v>140</x:v>
      </x:c>
      <x:c r="L695" t="s">
        <x:v>145</x:v>
      </x:c>
      <x:c r="M695" t="s">
        <x:v>524</x:v>
      </x:c>
      <x:c r="O695">
        <x:v>500</x:v>
      </x:c>
      <x:c r="P695" t="s">
        <x:v>520</x:v>
      </x:c>
      <x:c r="Q695" t="s">
        <x:v>10</x:v>
      </x:c>
      <x:c r="R695" t="s">
        <x:v>522</x:v>
      </x:c>
      <x:c r="S695">
        <x:v>2500</x:v>
      </x:c>
      <x:c r="T695" t="s">
        <x:v>458</x:v>
      </x:c>
      <x:c r="U695">
        <x:v>29.1</x:v>
      </x:c>
      <x:c r="V695">
        <x:v>0.95</x:v>
      </x:c>
      <x:c r="W695">
        <x:v>2373</x:v>
      </x:c>
    </x:row>
    <x:row r="696" spans="1:23">
      <x:c r="A696" t="s">
        <x:v>492</x:v>
      </x:c>
      <x:c r="B696" t="s">
        <x:v>698</x:v>
      </x:c>
      <x:c r="C696" t="s">
        <x:v>513</x:v>
      </x:c>
      <x:c r="D696" t="s">
        <x:v>514</x:v>
      </x:c>
      <x:c r="E696" t="s">
        <x:v>527</x:v>
      </x:c>
      <x:c r="F696" t="s">
        <x:v>126</x:v>
      </x:c>
      <x:c r="G696" t="s">
        <x:v>730</x:v>
      </x:c>
      <x:c r="H696" t="s">
        <x:v>516</x:v>
      </x:c>
      <x:c r="I696" t="s">
        <x:v>140</x:v>
      </x:c>
      <x:c r="J696">
        <x:v>100018869</x:v>
      </x:c>
      <x:c r="K696" t="s">
        <x:v>140</x:v>
      </x:c>
      <x:c r="L696" t="s">
        <x:v>143</x:v>
      </x:c>
      <x:c r="M696" t="s">
        <x:v>518</x:v>
      </x:c>
      <x:c r="N696" t="s">
        <x:v>519</x:v>
      </x:c>
      <x:c r="O696">
        <x:v>10000</x:v>
      </x:c>
      <x:c r="P696" t="s">
        <x:v>520</x:v>
      </x:c>
      <x:c r="Q696" t="s">
        <x:v>8</x:v>
      </x:c>
      <x:c r="R696" t="s">
        <x:v>522</x:v>
      </x:c>
      <x:c r="S696">
        <x:v>10000</x:v>
      </x:c>
      <x:c r="T696" t="s">
        <x:v>458</x:v>
      </x:c>
      <x:c r="U696">
        <x:v>48.17</x:v>
      </x:c>
      <x:c r="V696">
        <x:v>0.5</x:v>
      </x:c>
      <x:c r="W696">
        <x:v>4992</x:v>
      </x:c>
    </x:row>
    <x:row r="697" spans="1:23">
      <x:c r="A697" t="s">
        <x:v>492</x:v>
      </x:c>
      <x:c r="B697" t="s">
        <x:v>698</x:v>
      </x:c>
      <x:c r="C697" t="s">
        <x:v>513</x:v>
      </x:c>
      <x:c r="D697" t="s">
        <x:v>514</x:v>
      </x:c>
      <x:c r="E697" t="s">
        <x:v>527</x:v>
      </x:c>
      <x:c r="F697" t="s">
        <x:v>126</x:v>
      </x:c>
      <x:c r="G697" t="s">
        <x:v>730</x:v>
      </x:c>
      <x:c r="H697" t="s">
        <x:v>516</x:v>
      </x:c>
      <x:c r="I697" t="s">
        <x:v>140</x:v>
      </x:c>
      <x:c r="J697">
        <x:v>100003918</x:v>
      </x:c>
      <x:c r="K697" t="s">
        <x:v>140</x:v>
      </x:c>
      <x:c r="L697" t="s">
        <x:v>144</x:v>
      </x:c>
      <x:c r="M697" t="s">
        <x:v>518</x:v>
      </x:c>
      <x:c r="O697">
        <x:v>1000</x:v>
      </x:c>
      <x:c r="P697" t="s">
        <x:v>520</x:v>
      </x:c>
      <x:c r="Q697" t="s">
        <x:v>9</x:v>
      </x:c>
      <x:c r="R697" t="s">
        <x:v>522</x:v>
      </x:c>
      <x:c r="S697">
        <x:v>1000</x:v>
      </x:c>
      <x:c r="T697" t="s">
        <x:v>458</x:v>
      </x:c>
      <x:c r="U697">
        <x:v>7.06</x:v>
      </x:c>
      <x:c r="V697">
        <x:v>0.69</x:v>
      </x:c>
      <x:c r="W697">
        <x:v>686.7</x:v>
      </x:c>
    </x:row>
    <x:row r="698" spans="1:23">
      <x:c r="A698" t="s">
        <x:v>492</x:v>
      </x:c>
      <x:c r="B698" t="s">
        <x:v>698</x:v>
      </x:c>
      <x:c r="C698" t="s">
        <x:v>513</x:v>
      </x:c>
      <x:c r="D698" t="s">
        <x:v>514</x:v>
      </x:c>
      <x:c r="E698" t="s">
        <x:v>527</x:v>
      </x:c>
      <x:c r="F698" t="s">
        <x:v>126</x:v>
      </x:c>
      <x:c r="G698" t="s">
        <x:v>730</x:v>
      </x:c>
      <x:c r="H698" t="s">
        <x:v>516</x:v>
      </x:c>
      <x:c r="I698" t="s">
        <x:v>140</x:v>
      </x:c>
      <x:c r="J698">
        <x:v>100003866</x:v>
      </x:c>
      <x:c r="K698" t="s">
        <x:v>140</x:v>
      </x:c>
      <x:c r="L698" t="s">
        <x:v>143</x:v>
      </x:c>
      <x:c r="M698" t="s">
        <x:v>553</x:v>
      </x:c>
      <x:c r="O698">
        <x:v>1000</x:v>
      </x:c>
      <x:c r="P698" t="s">
        <x:v>520</x:v>
      </x:c>
      <x:c r="Q698" t="s">
        <x:v>8</x:v>
      </x:c>
      <x:c r="R698" t="s">
        <x:v>522</x:v>
      </x:c>
      <x:c r="S698">
        <x:v>1000</x:v>
      </x:c>
      <x:c r="T698" t="s">
        <x:v>458</x:v>
      </x:c>
      <x:c r="U698">
        <x:v>4.82</x:v>
      </x:c>
      <x:c r="V698">
        <x:v>0.5</x:v>
      </x:c>
      <x:c r="W698">
        <x:v>499.2</x:v>
      </x:c>
    </x:row>
    <x:row r="699" spans="1:23">
      <x:c r="A699" t="s">
        <x:v>492</x:v>
      </x:c>
      <x:c r="B699" t="s">
        <x:v>698</x:v>
      </x:c>
      <x:c r="C699" t="s">
        <x:v>513</x:v>
      </x:c>
      <x:c r="D699" t="s">
        <x:v>514</x:v>
      </x:c>
      <x:c r="E699" t="s">
        <x:v>527</x:v>
      </x:c>
      <x:c r="F699" t="s">
        <x:v>126</x:v>
      </x:c>
      <x:c r="G699" t="s">
        <x:v>730</x:v>
      </x:c>
      <x:c r="H699" t="s">
        <x:v>516</x:v>
      </x:c>
      <x:c r="I699" t="s">
        <x:v>140</x:v>
      </x:c>
      <x:c r="J699">
        <x:v>100003970</x:v>
      </x:c>
      <x:c r="K699" t="s">
        <x:v>140</x:v>
      </x:c>
      <x:c r="L699" t="s">
        <x:v>144</x:v>
      </x:c>
      <x:c r="M699" t="s">
        <x:v>524</x:v>
      </x:c>
      <x:c r="O699">
        <x:v>1000</x:v>
      </x:c>
      <x:c r="P699" t="s">
        <x:v>520</x:v>
      </x:c>
      <x:c r="Q699" t="s">
        <x:v>9</x:v>
      </x:c>
      <x:c r="R699" t="s">
        <x:v>522</x:v>
      </x:c>
      <x:c r="S699">
        <x:v>8000</x:v>
      </x:c>
      <x:c r="T699" t="s">
        <x:v>458</x:v>
      </x:c>
      <x:c r="U699">
        <x:v>56.48</x:v>
      </x:c>
      <x:c r="V699">
        <x:v>0.69</x:v>
      </x:c>
      <x:c r="W699">
        <x:v>5493.6</x:v>
      </x:c>
    </x:row>
    <x:row r="700" spans="1:23">
      <x:c r="A700" t="s">
        <x:v>492</x:v>
      </x:c>
      <x:c r="B700" t="s">
        <x:v>698</x:v>
      </x:c>
      <x:c r="C700" t="s">
        <x:v>513</x:v>
      </x:c>
      <x:c r="D700" t="s">
        <x:v>514</x:v>
      </x:c>
      <x:c r="E700" t="s">
        <x:v>527</x:v>
      </x:c>
      <x:c r="F700" t="s">
        <x:v>126</x:v>
      </x:c>
      <x:c r="G700" t="s">
        <x:v>730</x:v>
      </x:c>
      <x:c r="H700" t="s">
        <x:v>516</x:v>
      </x:c>
      <x:c r="I700" t="s">
        <x:v>140</x:v>
      </x:c>
      <x:c r="J700">
        <x:v>100003758</x:v>
      </x:c>
      <x:c r="K700" t="s">
        <x:v>140</x:v>
      </x:c>
      <x:c r="L700" t="s">
        <x:v>141</x:v>
      </x:c>
      <x:c r="M700" t="s">
        <x:v>569</x:v>
      </x:c>
      <x:c r="O700">
        <x:v>1500</x:v>
      </x:c>
      <x:c r="P700" t="s">
        <x:v>520</x:v>
      </x:c>
      <x:c r="Q700" t="s">
        <x:v>448</x:v>
      </x:c>
      <x:c r="R700" t="s">
        <x:v>522</x:v>
      </x:c>
      <x:c r="S700">
        <x:v>1500</x:v>
      </x:c>
      <x:c r="T700" t="s">
        <x:v>458</x:v>
      </x:c>
      <x:c r="U700">
        <x:v>5.13</x:v>
      </x:c>
      <x:c r="V700">
        <x:v>0.38</x:v>
      </x:c>
      <x:c r="W700">
        <x:v>576.75</x:v>
      </x:c>
    </x:row>
    <x:row r="701" spans="1:23">
      <x:c r="A701" t="s">
        <x:v>492</x:v>
      </x:c>
      <x:c r="B701" t="s">
        <x:v>698</x:v>
      </x:c>
      <x:c r="C701" t="s">
        <x:v>513</x:v>
      </x:c>
      <x:c r="D701" t="s">
        <x:v>514</x:v>
      </x:c>
      <x:c r="E701" t="s">
        <x:v>527</x:v>
      </x:c>
      <x:c r="F701" t="s">
        <x:v>126</x:v>
      </x:c>
      <x:c r="G701" t="s">
        <x:v>730</x:v>
      </x:c>
      <x:c r="H701" t="s">
        <x:v>516</x:v>
      </x:c>
      <x:c r="I701" t="s">
        <x:v>140</x:v>
      </x:c>
      <x:c r="J701">
        <x:v>100003732</x:v>
      </x:c>
      <x:c r="K701" t="s">
        <x:v>140</x:v>
      </x:c>
      <x:c r="L701" t="s">
        <x:v>141</x:v>
      </x:c>
      <x:c r="M701" t="s">
        <x:v>568</x:v>
      </x:c>
      <x:c r="O701">
        <x:v>1500</x:v>
      </x:c>
      <x:c r="P701" t="s">
        <x:v>520</x:v>
      </x:c>
      <x:c r="Q701" t="s">
        <x:v>448</x:v>
      </x:c>
      <x:c r="R701" t="s">
        <x:v>522</x:v>
      </x:c>
      <x:c r="S701">
        <x:v>1500</x:v>
      </x:c>
      <x:c r="T701" t="s">
        <x:v>458</x:v>
      </x:c>
      <x:c r="U701">
        <x:v>5.13</x:v>
      </x:c>
      <x:c r="V701">
        <x:v>0.38</x:v>
      </x:c>
      <x:c r="W701">
        <x:v>576.75</x:v>
      </x:c>
    </x:row>
    <x:row r="702" spans="1:23">
      <x:c r="A702" t="s">
        <x:v>492</x:v>
      </x:c>
      <x:c r="B702" t="s">
        <x:v>698</x:v>
      </x:c>
      <x:c r="C702" t="s">
        <x:v>513</x:v>
      </x:c>
      <x:c r="D702" t="s">
        <x:v>514</x:v>
      </x:c>
      <x:c r="E702" t="s">
        <x:v>527</x:v>
      </x:c>
      <x:c r="F702" t="s">
        <x:v>126</x:v>
      </x:c>
      <x:c r="G702" t="s">
        <x:v>730</x:v>
      </x:c>
      <x:c r="H702" t="s">
        <x:v>516</x:v>
      </x:c>
      <x:c r="I702" t="s">
        <x:v>140</x:v>
      </x:c>
      <x:c r="J702">
        <x:v>100003808</x:v>
      </x:c>
      <x:c r="K702" t="s">
        <x:v>140</x:v>
      </x:c>
      <x:c r="L702" t="s">
        <x:v>143</x:v>
      </x:c>
      <x:c r="M702" t="s">
        <x:v>575</x:v>
      </x:c>
      <x:c r="O702">
        <x:v>1000</x:v>
      </x:c>
      <x:c r="P702" t="s">
        <x:v>520</x:v>
      </x:c>
      <x:c r="Q702" t="s">
        <x:v>8</x:v>
      </x:c>
      <x:c r="R702" t="s">
        <x:v>522</x:v>
      </x:c>
      <x:c r="S702">
        <x:v>6000</x:v>
      </x:c>
      <x:c r="T702" t="s">
        <x:v>458</x:v>
      </x:c>
      <x:c r="U702">
        <x:v>28.9</x:v>
      </x:c>
      <x:c r="V702">
        <x:v>0.5</x:v>
      </x:c>
      <x:c r="W702">
        <x:v>2995.2</x:v>
      </x:c>
    </x:row>
    <x:row r="703" spans="1:23">
      <x:c r="A703" t="s">
        <x:v>492</x:v>
      </x:c>
      <x:c r="B703" t="s">
        <x:v>698</x:v>
      </x:c>
      <x:c r="C703" t="s">
        <x:v>513</x:v>
      </x:c>
      <x:c r="D703" t="s">
        <x:v>514</x:v>
      </x:c>
      <x:c r="E703" t="s">
        <x:v>527</x:v>
      </x:c>
      <x:c r="F703" t="s">
        <x:v>126</x:v>
      </x:c>
      <x:c r="G703" t="s">
        <x:v>730</x:v>
      </x:c>
      <x:c r="H703" t="s">
        <x:v>516</x:v>
      </x:c>
      <x:c r="I703" t="s">
        <x:v>140</x:v>
      </x:c>
      <x:c r="J703">
        <x:v>100003889</x:v>
      </x:c>
      <x:c r="K703" t="s">
        <x:v>140</x:v>
      </x:c>
      <x:c r="L703" t="s">
        <x:v>143</x:v>
      </x:c>
      <x:c r="M703" t="s">
        <x:v>525</x:v>
      </x:c>
      <x:c r="O703">
        <x:v>1000</x:v>
      </x:c>
      <x:c r="P703" t="s">
        <x:v>520</x:v>
      </x:c>
      <x:c r="Q703" t="s">
        <x:v>8</x:v>
      </x:c>
      <x:c r="R703" t="s">
        <x:v>522</x:v>
      </x:c>
      <x:c r="S703">
        <x:v>2000</x:v>
      </x:c>
      <x:c r="T703" t="s">
        <x:v>458</x:v>
      </x:c>
      <x:c r="U703">
        <x:v>9.6300000000000008</x:v>
      </x:c>
      <x:c r="V703">
        <x:v>0.5</x:v>
      </x:c>
      <x:c r="W703">
        <x:v>998.4</x:v>
      </x:c>
    </x:row>
    <x:row r="704" spans="1:23">
      <x:c r="A704" t="s">
        <x:v>492</x:v>
      </x:c>
      <x:c r="B704" t="s">
        <x:v>698</x:v>
      </x:c>
      <x:c r="C704" t="s">
        <x:v>513</x:v>
      </x:c>
      <x:c r="D704" t="s">
        <x:v>514</x:v>
      </x:c>
      <x:c r="E704" t="s">
        <x:v>527</x:v>
      </x:c>
      <x:c r="F704" t="s">
        <x:v>126</x:v>
      </x:c>
      <x:c r="G704" t="s">
        <x:v>730</x:v>
      </x:c>
      <x:c r="H704" t="s">
        <x:v>516</x:v>
      </x:c>
      <x:c r="I704" t="s">
        <x:v>140</x:v>
      </x:c>
      <x:c r="J704">
        <x:v>100003780</x:v>
      </x:c>
      <x:c r="K704" t="s">
        <x:v>140</x:v>
      </x:c>
      <x:c r="L704" t="s">
        <x:v>141</x:v>
      </x:c>
      <x:c r="M704" t="s">
        <x:v>526</x:v>
      </x:c>
      <x:c r="O704">
        <x:v>1500</x:v>
      </x:c>
      <x:c r="P704" t="s">
        <x:v>520</x:v>
      </x:c>
      <x:c r="Q704" t="s">
        <x:v>448</x:v>
      </x:c>
      <x:c r="R704" t="s">
        <x:v>522</x:v>
      </x:c>
      <x:c r="S704">
        <x:v>6000</x:v>
      </x:c>
      <x:c r="T704" t="s">
        <x:v>458</x:v>
      </x:c>
      <x:c r="U704">
        <x:v>20.51</x:v>
      </x:c>
      <x:c r="V704">
        <x:v>0.38</x:v>
      </x:c>
      <x:c r="W704">
        <x:v>2307</x:v>
      </x:c>
    </x:row>
    <x:row r="705" spans="1:23">
      <x:c r="A705" t="s">
        <x:v>492</x:v>
      </x:c>
      <x:c r="B705" t="s">
        <x:v>698</x:v>
      </x:c>
      <x:c r="C705" t="s">
        <x:v>513</x:v>
      </x:c>
      <x:c r="D705" t="s">
        <x:v>514</x:v>
      </x:c>
      <x:c r="E705" t="s">
        <x:v>527</x:v>
      </x:c>
      <x:c r="F705" t="s">
        <x:v>126</x:v>
      </x:c>
      <x:c r="G705" t="s">
        <x:v>730</x:v>
      </x:c>
      <x:c r="H705" t="s">
        <x:v>516</x:v>
      </x:c>
      <x:c r="I705" t="s">
        <x:v>140</x:v>
      </x:c>
      <x:c r="J705">
        <x:v>100003746</x:v>
      </x:c>
      <x:c r="K705" t="s">
        <x:v>140</x:v>
      </x:c>
      <x:c r="L705" t="s">
        <x:v>141</x:v>
      </x:c>
      <x:c r="M705" t="s">
        <x:v>563</x:v>
      </x:c>
      <x:c r="O705">
        <x:v>1500</x:v>
      </x:c>
      <x:c r="P705" t="s">
        <x:v>520</x:v>
      </x:c>
      <x:c r="Q705" t="s">
        <x:v>448</x:v>
      </x:c>
      <x:c r="R705" t="s">
        <x:v>522</x:v>
      </x:c>
      <x:c r="S705">
        <x:v>1500</x:v>
      </x:c>
      <x:c r="T705" t="s">
        <x:v>458</x:v>
      </x:c>
      <x:c r="U705">
        <x:v>5.13</x:v>
      </x:c>
      <x:c r="V705">
        <x:v>0.38</x:v>
      </x:c>
      <x:c r="W705">
        <x:v>576.75</x:v>
      </x:c>
    </x:row>
    <x:row r="706" spans="1:23">
      <x:c r="A706" t="s">
        <x:v>492</x:v>
      </x:c>
      <x:c r="B706" t="s">
        <x:v>698</x:v>
      </x:c>
      <x:c r="C706" t="s">
        <x:v>513</x:v>
      </x:c>
      <x:c r="D706" t="s">
        <x:v>514</x:v>
      </x:c>
      <x:c r="E706" t="s">
        <x:v>527</x:v>
      </x:c>
      <x:c r="F706" t="s">
        <x:v>126</x:v>
      </x:c>
      <x:c r="G706" t="s">
        <x:v>730</x:v>
      </x:c>
      <x:c r="H706" t="s">
        <x:v>516</x:v>
      </x:c>
      <x:c r="I706" t="s">
        <x:v>140</x:v>
      </x:c>
      <x:c r="J706">
        <x:v>100003900</x:v>
      </x:c>
      <x:c r="K706" t="s">
        <x:v>140</x:v>
      </x:c>
      <x:c r="L706" t="s">
        <x:v>143</x:v>
      </x:c>
      <x:c r="M706" t="s">
        <x:v>526</x:v>
      </x:c>
      <x:c r="O706">
        <x:v>1000</x:v>
      </x:c>
      <x:c r="P706" t="s">
        <x:v>520</x:v>
      </x:c>
      <x:c r="Q706" t="s">
        <x:v>8</x:v>
      </x:c>
      <x:c r="R706" t="s">
        <x:v>522</x:v>
      </x:c>
      <x:c r="S706">
        <x:v>5000</x:v>
      </x:c>
      <x:c r="T706" t="s">
        <x:v>458</x:v>
      </x:c>
      <x:c r="U706">
        <x:v>24.09</x:v>
      </x:c>
      <x:c r="V706">
        <x:v>0.5</x:v>
      </x:c>
      <x:c r="W706">
        <x:v>2496</x:v>
      </x:c>
    </x:row>
    <x:row r="707" spans="1:23">
      <x:c r="A707" t="s">
        <x:v>492</x:v>
      </x:c>
      <x:c r="B707" t="s">
        <x:v>698</x:v>
      </x:c>
      <x:c r="C707" t="s">
        <x:v>513</x:v>
      </x:c>
      <x:c r="D707" t="s">
        <x:v>514</x:v>
      </x:c>
      <x:c r="E707" t="s">
        <x:v>527</x:v>
      </x:c>
      <x:c r="F707" t="s">
        <x:v>126</x:v>
      </x:c>
      <x:c r="G707" t="s">
        <x:v>730</x:v>
      </x:c>
      <x:c r="H707" t="s">
        <x:v>516</x:v>
      </x:c>
      <x:c r="I707" t="s">
        <x:v>140</x:v>
      </x:c>
      <x:c r="J707">
        <x:v>100003991</x:v>
      </x:c>
      <x:c r="K707" t="s">
        <x:v>140</x:v>
      </x:c>
      <x:c r="L707" t="s">
        <x:v>144</x:v>
      </x:c>
      <x:c r="M707" t="s">
        <x:v>654</x:v>
      </x:c>
      <x:c r="O707">
        <x:v>1000</x:v>
      </x:c>
      <x:c r="P707" t="s">
        <x:v>520</x:v>
      </x:c>
      <x:c r="Q707" t="s">
        <x:v>9</x:v>
      </x:c>
      <x:c r="R707" t="s">
        <x:v>522</x:v>
      </x:c>
      <x:c r="S707">
        <x:v>1000</x:v>
      </x:c>
      <x:c r="T707" t="s">
        <x:v>458</x:v>
      </x:c>
      <x:c r="U707">
        <x:v>7.06</x:v>
      </x:c>
      <x:c r="V707">
        <x:v>0.69</x:v>
      </x:c>
      <x:c r="W707">
        <x:v>686.7</x:v>
      </x:c>
    </x:row>
    <x:row r="708" spans="1:23">
      <x:c r="A708" t="s">
        <x:v>492</x:v>
      </x:c>
      <x:c r="B708" t="s">
        <x:v>698</x:v>
      </x:c>
      <x:c r="C708" t="s">
        <x:v>513</x:v>
      </x:c>
      <x:c r="D708" t="s">
        <x:v>514</x:v>
      </x:c>
      <x:c r="E708" t="s">
        <x:v>527</x:v>
      </x:c>
      <x:c r="F708" t="s">
        <x:v>126</x:v>
      </x:c>
      <x:c r="G708" t="s">
        <x:v>730</x:v>
      </x:c>
      <x:c r="H708" t="s">
        <x:v>516</x:v>
      </x:c>
      <x:c r="I708" t="s">
        <x:v>140</x:v>
      </x:c>
      <x:c r="J708">
        <x:v>100003945</x:v>
      </x:c>
      <x:c r="K708" t="s">
        <x:v>140</x:v>
      </x:c>
      <x:c r="L708" t="s">
        <x:v>144</x:v>
      </x:c>
      <x:c r="M708" t="s">
        <x:v>560</x:v>
      </x:c>
      <x:c r="O708">
        <x:v>1000</x:v>
      </x:c>
      <x:c r="P708" t="s">
        <x:v>520</x:v>
      </x:c>
      <x:c r="Q708" t="s">
        <x:v>9</x:v>
      </x:c>
      <x:c r="R708" t="s">
        <x:v>522</x:v>
      </x:c>
      <x:c r="S708">
        <x:v>3000</x:v>
      </x:c>
      <x:c r="T708" t="s">
        <x:v>458</x:v>
      </x:c>
      <x:c r="U708">
        <x:v>21.18</x:v>
      </x:c>
      <x:c r="V708">
        <x:v>0.69</x:v>
      </x:c>
      <x:c r="W708">
        <x:v>2060.1</x:v>
      </x:c>
    </x:row>
    <x:row r="709" spans="1:23">
      <x:c r="A709" t="s">
        <x:v>492</x:v>
      </x:c>
      <x:c r="B709" t="s">
        <x:v>698</x:v>
      </x:c>
      <x:c r="C709" t="s">
        <x:v>513</x:v>
      </x:c>
      <x:c r="D709" t="s">
        <x:v>514</x:v>
      </x:c>
      <x:c r="E709" t="s">
        <x:v>527</x:v>
      </x:c>
      <x:c r="F709" t="s">
        <x:v>126</x:v>
      </x:c>
      <x:c r="G709" t="s">
        <x:v>730</x:v>
      </x:c>
      <x:c r="H709" t="s">
        <x:v>516</x:v>
      </x:c>
      <x:c r="I709" t="s">
        <x:v>140</x:v>
      </x:c>
      <x:c r="J709">
        <x:v>100003889</x:v>
      </x:c>
      <x:c r="K709" t="s">
        <x:v>140</x:v>
      </x:c>
      <x:c r="L709" t="s">
        <x:v>143</x:v>
      </x:c>
      <x:c r="M709" t="s">
        <x:v>525</x:v>
      </x:c>
      <x:c r="O709">
        <x:v>1000</x:v>
      </x:c>
      <x:c r="P709" t="s">
        <x:v>520</x:v>
      </x:c>
      <x:c r="Q709" t="s">
        <x:v>8</x:v>
      </x:c>
      <x:c r="R709" t="s">
        <x:v>522</x:v>
      </x:c>
      <x:c r="S709">
        <x:v>4000</x:v>
      </x:c>
      <x:c r="T709" t="s">
        <x:v>458</x:v>
      </x:c>
      <x:c r="U709">
        <x:v>19.27</x:v>
      </x:c>
      <x:c r="V709">
        <x:v>0.5</x:v>
      </x:c>
      <x:c r="W709">
        <x:v>1996.8</x:v>
      </x:c>
    </x:row>
    <x:row r="710" spans="1:23">
      <x:c r="A710" t="s">
        <x:v>492</x:v>
      </x:c>
      <x:c r="B710" t="s">
        <x:v>698</x:v>
      </x:c>
      <x:c r="C710" t="s">
        <x:v>513</x:v>
      </x:c>
      <x:c r="D710" t="s">
        <x:v>514</x:v>
      </x:c>
      <x:c r="E710" t="s">
        <x:v>527</x:v>
      </x:c>
      <x:c r="F710" t="s">
        <x:v>126</x:v>
      </x:c>
      <x:c r="G710" t="s">
        <x:v>730</x:v>
      </x:c>
      <x:c r="H710" t="s">
        <x:v>516</x:v>
      </x:c>
      <x:c r="I710" t="s">
        <x:v>140</x:v>
      </x:c>
      <x:c r="J710">
        <x:v>100003871</x:v>
      </x:c>
      <x:c r="K710" t="s">
        <x:v>140</x:v>
      </x:c>
      <x:c r="L710" t="s">
        <x:v>143</x:v>
      </x:c>
      <x:c r="M710" t="s">
        <x:v>524</x:v>
      </x:c>
      <x:c r="O710">
        <x:v>1000</x:v>
      </x:c>
      <x:c r="P710" t="s">
        <x:v>520</x:v>
      </x:c>
      <x:c r="Q710" t="s">
        <x:v>8</x:v>
      </x:c>
      <x:c r="R710" t="s">
        <x:v>522</x:v>
      </x:c>
      <x:c r="S710">
        <x:v>3000</x:v>
      </x:c>
      <x:c r="T710" t="s">
        <x:v>458</x:v>
      </x:c>
      <x:c r="U710">
        <x:v>14.45</x:v>
      </x:c>
      <x:c r="V710">
        <x:v>0.5</x:v>
      </x:c>
      <x:c r="W710">
        <x:v>1497.6</x:v>
      </x:c>
    </x:row>
    <x:row r="711" spans="1:23">
      <x:c r="A711" t="s">
        <x:v>492</x:v>
      </x:c>
      <x:c r="B711" t="s">
        <x:v>698</x:v>
      </x:c>
      <x:c r="C711" t="s">
        <x:v>513</x:v>
      </x:c>
      <x:c r="D711" t="s">
        <x:v>514</x:v>
      </x:c>
      <x:c r="E711" t="s">
        <x:v>527</x:v>
      </x:c>
      <x:c r="F711" t="s">
        <x:v>126</x:v>
      </x:c>
      <x:c r="G711" t="s">
        <x:v>730</x:v>
      </x:c>
      <x:c r="H711" t="s">
        <x:v>516</x:v>
      </x:c>
      <x:c r="I711" t="s">
        <x:v>140</x:v>
      </x:c>
      <x:c r="J711">
        <x:v>100004040</x:v>
      </x:c>
      <x:c r="K711" t="s">
        <x:v>140</x:v>
      </x:c>
      <x:c r="L711" t="s">
        <x:v>145</x:v>
      </x:c>
      <x:c r="M711" t="s">
        <x:v>569</x:v>
      </x:c>
      <x:c r="O711">
        <x:v>500</x:v>
      </x:c>
      <x:c r="P711" t="s">
        <x:v>520</x:v>
      </x:c>
      <x:c r="Q711" t="s">
        <x:v>10</x:v>
      </x:c>
      <x:c r="R711" t="s">
        <x:v>522</x:v>
      </x:c>
      <x:c r="S711">
        <x:v>3000</x:v>
      </x:c>
      <x:c r="T711" t="s">
        <x:v>458</x:v>
      </x:c>
      <x:c r="U711">
        <x:v>34.92</x:v>
      </x:c>
      <x:c r="V711">
        <x:v>0.95</x:v>
      </x:c>
      <x:c r="W711">
        <x:v>2847.6</x:v>
      </x:c>
    </x:row>
    <x:row r="712" spans="1:23">
      <x:c r="A712" t="s">
        <x:v>492</x:v>
      </x:c>
      <x:c r="B712" t="s">
        <x:v>698</x:v>
      </x:c>
      <x:c r="C712" t="s">
        <x:v>513</x:v>
      </x:c>
      <x:c r="D712" t="s">
        <x:v>514</x:v>
      </x:c>
      <x:c r="E712" t="s">
        <x:v>527</x:v>
      </x:c>
      <x:c r="F712" t="s">
        <x:v>126</x:v>
      </x:c>
      <x:c r="G712" t="s">
        <x:v>730</x:v>
      </x:c>
      <x:c r="H712" t="s">
        <x:v>516</x:v>
      </x:c>
      <x:c r="I712" t="s">
        <x:v>140</x:v>
      </x:c>
      <x:c r="J712">
        <x:v>100003764</x:v>
      </x:c>
      <x:c r="K712" t="s">
        <x:v>140</x:v>
      </x:c>
      <x:c r="L712" t="s">
        <x:v>141</x:v>
      </x:c>
      <x:c r="M712" t="s">
        <x:v>524</x:v>
      </x:c>
      <x:c r="O712">
        <x:v>1500</x:v>
      </x:c>
      <x:c r="P712" t="s">
        <x:v>520</x:v>
      </x:c>
      <x:c r="Q712" t="s">
        <x:v>448</x:v>
      </x:c>
      <x:c r="R712" t="s">
        <x:v>522</x:v>
      </x:c>
      <x:c r="S712">
        <x:v>6000</x:v>
      </x:c>
      <x:c r="T712" t="s">
        <x:v>458</x:v>
      </x:c>
      <x:c r="U712">
        <x:v>20.51</x:v>
      </x:c>
      <x:c r="V712">
        <x:v>0.38</x:v>
      </x:c>
      <x:c r="W712">
        <x:v>2307</x:v>
      </x:c>
    </x:row>
    <x:row r="713" spans="1:23">
      <x:c r="A713" t="s">
        <x:v>492</x:v>
      </x:c>
      <x:c r="B713" t="s">
        <x:v>698</x:v>
      </x:c>
      <x:c r="C713" t="s">
        <x:v>513</x:v>
      </x:c>
      <x:c r="D713" t="s">
        <x:v>514</x:v>
      </x:c>
      <x:c r="E713" t="s">
        <x:v>527</x:v>
      </x:c>
      <x:c r="F713" t="s">
        <x:v>126</x:v>
      </x:c>
      <x:c r="G713" t="s">
        <x:v>730</x:v>
      </x:c>
      <x:c r="H713" t="s">
        <x:v>516</x:v>
      </x:c>
      <x:c r="I713" t="s">
        <x:v>140</x:v>
      </x:c>
      <x:c r="J713">
        <x:v>100003933</x:v>
      </x:c>
      <x:c r="K713" t="s">
        <x:v>140</x:v>
      </x:c>
      <x:c r="L713" t="s">
        <x:v>144</x:v>
      </x:c>
      <x:c r="M713" t="s">
        <x:v>550</x:v>
      </x:c>
      <x:c r="O713">
        <x:v>1000</x:v>
      </x:c>
      <x:c r="P713" t="s">
        <x:v>520</x:v>
      </x:c>
      <x:c r="Q713" t="s">
        <x:v>9</x:v>
      </x:c>
      <x:c r="R713" t="s">
        <x:v>522</x:v>
      </x:c>
      <x:c r="S713">
        <x:v>7000</x:v>
      </x:c>
      <x:c r="T713" t="s">
        <x:v>458</x:v>
      </x:c>
      <x:c r="U713">
        <x:v>49.42</x:v>
      </x:c>
      <x:c r="V713">
        <x:v>0.69</x:v>
      </x:c>
      <x:c r="W713">
        <x:v>4806.8999999999996</x:v>
      </x:c>
    </x:row>
    <x:row r="714" spans="1:23">
      <x:c r="A714" t="s">
        <x:v>492</x:v>
      </x:c>
      <x:c r="B714" t="s">
        <x:v>698</x:v>
      </x:c>
      <x:c r="C714" t="s">
        <x:v>513</x:v>
      </x:c>
      <x:c r="D714" t="s">
        <x:v>514</x:v>
      </x:c>
      <x:c r="E714" t="s">
        <x:v>527</x:v>
      </x:c>
      <x:c r="F714" t="s">
        <x:v>126</x:v>
      </x:c>
      <x:c r="G714" t="s">
        <x:v>730</x:v>
      </x:c>
      <x:c r="H714" t="s">
        <x:v>516</x:v>
      </x:c>
      <x:c r="I714" t="s">
        <x:v>140</x:v>
      </x:c>
      <x:c r="J714">
        <x:v>100003926</x:v>
      </x:c>
      <x:c r="K714" t="s">
        <x:v>140</x:v>
      </x:c>
      <x:c r="L714" t="s">
        <x:v>144</x:v>
      </x:c>
      <x:c r="M714" t="s">
        <x:v>575</x:v>
      </x:c>
      <x:c r="O714">
        <x:v>1000</x:v>
      </x:c>
      <x:c r="P714" t="s">
        <x:v>520</x:v>
      </x:c>
      <x:c r="Q714" t="s">
        <x:v>9</x:v>
      </x:c>
      <x:c r="R714" t="s">
        <x:v>522</x:v>
      </x:c>
      <x:c r="S714">
        <x:v>2000</x:v>
      </x:c>
      <x:c r="T714" t="s">
        <x:v>458</x:v>
      </x:c>
      <x:c r="U714">
        <x:v>14.12</x:v>
      </x:c>
      <x:c r="V714">
        <x:v>0.69</x:v>
      </x:c>
      <x:c r="W714">
        <x:v>1373.4</x:v>
      </x:c>
    </x:row>
    <x:row r="715" spans="1:23">
      <x:c r="A715" t="s">
        <x:v>492</x:v>
      </x:c>
      <x:c r="B715" t="s">
        <x:v>698</x:v>
      </x:c>
      <x:c r="C715" t="s">
        <x:v>513</x:v>
      </x:c>
      <x:c r="D715" t="s">
        <x:v>514</x:v>
      </x:c>
      <x:c r="E715" t="s">
        <x:v>527</x:v>
      </x:c>
      <x:c r="F715" t="s">
        <x:v>126</x:v>
      </x:c>
      <x:c r="G715" t="s">
        <x:v>730</x:v>
      </x:c>
      <x:c r="H715" t="s">
        <x:v>516</x:v>
      </x:c>
      <x:c r="I715" t="s">
        <x:v>140</x:v>
      </x:c>
      <x:c r="J715">
        <x:v>100003755</x:v>
      </x:c>
      <x:c r="K715" t="s">
        <x:v>140</x:v>
      </x:c>
      <x:c r="L715" t="s">
        <x:v>141</x:v>
      </x:c>
      <x:c r="M715" t="s">
        <x:v>608</x:v>
      </x:c>
      <x:c r="O715">
        <x:v>1500</x:v>
      </x:c>
      <x:c r="P715" t="s">
        <x:v>520</x:v>
      </x:c>
      <x:c r="Q715" t="s">
        <x:v>448</x:v>
      </x:c>
      <x:c r="R715" t="s">
        <x:v>522</x:v>
      </x:c>
      <x:c r="S715">
        <x:v>3000</x:v>
      </x:c>
      <x:c r="T715" t="s">
        <x:v>458</x:v>
      </x:c>
      <x:c r="U715">
        <x:v>10.25</x:v>
      </x:c>
      <x:c r="V715">
        <x:v>0.38</x:v>
      </x:c>
      <x:c r="W715">
        <x:v>1153.5</x:v>
      </x:c>
    </x:row>
    <x:row r="716" spans="1:23">
      <x:c r="A716" t="s">
        <x:v>492</x:v>
      </x:c>
      <x:c r="B716" t="s">
        <x:v>698</x:v>
      </x:c>
      <x:c r="C716" t="s">
        <x:v>513</x:v>
      </x:c>
      <x:c r="D716" t="s">
        <x:v>514</x:v>
      </x:c>
      <x:c r="E716" t="s">
        <x:v>527</x:v>
      </x:c>
      <x:c r="F716" t="s">
        <x:v>126</x:v>
      </x:c>
      <x:c r="G716" t="s">
        <x:v>730</x:v>
      </x:c>
      <x:c r="H716" t="s">
        <x:v>516</x:v>
      </x:c>
      <x:c r="I716" t="s">
        <x:v>140</x:v>
      </x:c>
      <x:c r="J716">
        <x:v>100004016</x:v>
      </x:c>
      <x:c r="K716" t="s">
        <x:v>140</x:v>
      </x:c>
      <x:c r="L716" t="s">
        <x:v>145</x:v>
      </x:c>
      <x:c r="M716" t="s">
        <x:v>550</x:v>
      </x:c>
      <x:c r="O716">
        <x:v>500</x:v>
      </x:c>
      <x:c r="P716" t="s">
        <x:v>520</x:v>
      </x:c>
      <x:c r="Q716" t="s">
        <x:v>10</x:v>
      </x:c>
      <x:c r="R716" t="s">
        <x:v>522</x:v>
      </x:c>
      <x:c r="S716">
        <x:v>1000</x:v>
      </x:c>
      <x:c r="T716" t="s">
        <x:v>458</x:v>
      </x:c>
      <x:c r="U716">
        <x:v>11.64</x:v>
      </x:c>
      <x:c r="V716">
        <x:v>0.95</x:v>
      </x:c>
      <x:c r="W716">
        <x:v>949.2</x:v>
      </x:c>
    </x:row>
    <x:row r="717" spans="1:23">
      <x:c r="A717" t="s">
        <x:v>492</x:v>
      </x:c>
      <x:c r="B717" t="s">
        <x:v>698</x:v>
      </x:c>
      <x:c r="C717" t="s">
        <x:v>513</x:v>
      </x:c>
      <x:c r="D717" t="s">
        <x:v>514</x:v>
      </x:c>
      <x:c r="E717" t="s">
        <x:v>527</x:v>
      </x:c>
      <x:c r="F717" t="s">
        <x:v>126</x:v>
      </x:c>
      <x:c r="G717" t="s">
        <x:v>730</x:v>
      </x:c>
      <x:c r="H717" t="s">
        <x:v>516</x:v>
      </x:c>
      <x:c r="I717" t="s">
        <x:v>140</x:v>
      </x:c>
      <x:c r="J717">
        <x:v>100003729</x:v>
      </x:c>
      <x:c r="K717" t="s">
        <x:v>140</x:v>
      </x:c>
      <x:c r="L717" t="s">
        <x:v>141</x:v>
      </x:c>
      <x:c r="M717" t="s">
        <x:v>575</x:v>
      </x:c>
      <x:c r="O717">
        <x:v>1500</x:v>
      </x:c>
      <x:c r="P717" t="s">
        <x:v>520</x:v>
      </x:c>
      <x:c r="Q717" t="s">
        <x:v>448</x:v>
      </x:c>
      <x:c r="R717" t="s">
        <x:v>522</x:v>
      </x:c>
      <x:c r="S717">
        <x:v>2000</x:v>
      </x:c>
      <x:c r="T717" t="s">
        <x:v>458</x:v>
      </x:c>
      <x:c r="U717">
        <x:v>6.84</x:v>
      </x:c>
      <x:c r="V717">
        <x:v>0.38</x:v>
      </x:c>
      <x:c r="W717">
        <x:v>769</x:v>
      </x:c>
    </x:row>
    <x:row r="718" spans="1:23">
      <x:c r="A718" t="s">
        <x:v>492</x:v>
      </x:c>
      <x:c r="B718" t="s">
        <x:v>698</x:v>
      </x:c>
      <x:c r="C718" t="s">
        <x:v>513</x:v>
      </x:c>
      <x:c r="D718" t="s">
        <x:v>514</x:v>
      </x:c>
      <x:c r="E718" t="s">
        <x:v>527</x:v>
      </x:c>
      <x:c r="F718" t="s">
        <x:v>126</x:v>
      </x:c>
      <x:c r="G718" t="s">
        <x:v>730</x:v>
      </x:c>
      <x:c r="H718" t="s">
        <x:v>516</x:v>
      </x:c>
      <x:c r="I718" t="s">
        <x:v>140</x:v>
      </x:c>
      <x:c r="J718">
        <x:v>100003752</x:v>
      </x:c>
      <x:c r="K718" t="s">
        <x:v>140</x:v>
      </x:c>
      <x:c r="L718" t="s">
        <x:v>141</x:v>
      </x:c>
      <x:c r="M718" t="s">
        <x:v>537</x:v>
      </x:c>
      <x:c r="O718">
        <x:v>1500</x:v>
      </x:c>
      <x:c r="P718" t="s">
        <x:v>520</x:v>
      </x:c>
      <x:c r="Q718" t="s">
        <x:v>448</x:v>
      </x:c>
      <x:c r="R718" t="s">
        <x:v>522</x:v>
      </x:c>
      <x:c r="S718">
        <x:v>4500</x:v>
      </x:c>
      <x:c r="T718" t="s">
        <x:v>458</x:v>
      </x:c>
      <x:c r="U718">
        <x:v>15.38</x:v>
      </x:c>
      <x:c r="V718">
        <x:v>0.38</x:v>
      </x:c>
      <x:c r="W718">
        <x:v>1730.25</x:v>
      </x:c>
    </x:row>
    <x:row r="719" spans="1:23">
      <x:c r="A719" t="s">
        <x:v>492</x:v>
      </x:c>
      <x:c r="B719" t="s">
        <x:v>698</x:v>
      </x:c>
      <x:c r="C719" t="s">
        <x:v>513</x:v>
      </x:c>
      <x:c r="D719" t="s">
        <x:v>514</x:v>
      </x:c>
      <x:c r="E719" t="s">
        <x:v>527</x:v>
      </x:c>
      <x:c r="F719" t="s">
        <x:v>126</x:v>
      </x:c>
      <x:c r="G719" t="s">
        <x:v>730</x:v>
      </x:c>
      <x:c r="H719" t="s">
        <x:v>516</x:v>
      </x:c>
      <x:c r="I719" t="s">
        <x:v>140</x:v>
      </x:c>
      <x:c r="J719">
        <x:v>100004062</x:v>
      </x:c>
      <x:c r="K719" t="s">
        <x:v>140</x:v>
      </x:c>
      <x:c r="L719" t="s">
        <x:v>145</x:v>
      </x:c>
      <x:c r="M719" t="s">
        <x:v>525</x:v>
      </x:c>
      <x:c r="O719">
        <x:v>500</x:v>
      </x:c>
      <x:c r="P719" t="s">
        <x:v>520</x:v>
      </x:c>
      <x:c r="Q719" t="s">
        <x:v>10</x:v>
      </x:c>
      <x:c r="R719" t="s">
        <x:v>522</x:v>
      </x:c>
      <x:c r="S719">
        <x:v>1000</x:v>
      </x:c>
      <x:c r="T719" t="s">
        <x:v>458</x:v>
      </x:c>
      <x:c r="U719">
        <x:v>11.64</x:v>
      </x:c>
      <x:c r="V719">
        <x:v>0.95</x:v>
      </x:c>
      <x:c r="W719">
        <x:v>949.2</x:v>
      </x:c>
    </x:row>
    <x:row r="720" spans="1:23">
      <x:c r="A720" t="s">
        <x:v>492</x:v>
      </x:c>
      <x:c r="B720" t="s">
        <x:v>698</x:v>
      </x:c>
      <x:c r="C720" t="s">
        <x:v>513</x:v>
      </x:c>
      <x:c r="D720" t="s">
        <x:v>514</x:v>
      </x:c>
      <x:c r="E720" t="s">
        <x:v>527</x:v>
      </x:c>
      <x:c r="F720" t="s">
        <x:v>126</x:v>
      </x:c>
      <x:c r="G720" t="s">
        <x:v>730</x:v>
      </x:c>
      <x:c r="H720" t="s">
        <x:v>516</x:v>
      </x:c>
      <x:c r="I720" t="s">
        <x:v>140</x:v>
      </x:c>
      <x:c r="J720">
        <x:v>100003729</x:v>
      </x:c>
      <x:c r="K720" t="s">
        <x:v>140</x:v>
      </x:c>
      <x:c r="L720" t="s">
        <x:v>141</x:v>
      </x:c>
      <x:c r="M720" t="s">
        <x:v>575</x:v>
      </x:c>
      <x:c r="O720">
        <x:v>1500</x:v>
      </x:c>
      <x:c r="P720" t="s">
        <x:v>520</x:v>
      </x:c>
      <x:c r="Q720" t="s">
        <x:v>448</x:v>
      </x:c>
      <x:c r="R720" t="s">
        <x:v>522</x:v>
      </x:c>
      <x:c r="S720">
        <x:v>1200</x:v>
      </x:c>
      <x:c r="T720" t="s">
        <x:v>458</x:v>
      </x:c>
      <x:c r="U720">
        <x:v>4.0999999999999996</x:v>
      </x:c>
      <x:c r="V720">
        <x:v>0.38</x:v>
      </x:c>
      <x:c r="W720">
        <x:v>461.4</x:v>
      </x:c>
    </x:row>
    <x:row r="721" spans="1:23">
      <x:c r="A721" t="s">
        <x:v>492</x:v>
      </x:c>
      <x:c r="B721" t="s">
        <x:v>698</x:v>
      </x:c>
      <x:c r="C721" t="s">
        <x:v>513</x:v>
      </x:c>
      <x:c r="D721" t="s">
        <x:v>514</x:v>
      </x:c>
      <x:c r="E721" t="s">
        <x:v>527</x:v>
      </x:c>
      <x:c r="F721" t="s">
        <x:v>126</x:v>
      </x:c>
      <x:c r="G721" t="s">
        <x:v>730</x:v>
      </x:c>
      <x:c r="H721" t="s">
        <x:v>516</x:v>
      </x:c>
      <x:c r="I721" t="s">
        <x:v>140</x:v>
      </x:c>
      <x:c r="J721">
        <x:v>100020872</x:v>
      </x:c>
      <x:c r="K721" t="s">
        <x:v>147</x:v>
      </x:c>
      <x:c r="L721" t="s">
        <x:v>143</x:v>
      </x:c>
      <x:c r="M721" t="s">
        <x:v>544</x:v>
      </x:c>
      <x:c r="O721">
        <x:v>1000</x:v>
      </x:c>
      <x:c r="P721" t="s">
        <x:v>520</x:v>
      </x:c>
      <x:c r="Q721" t="s">
        <x:v>450</x:v>
      </x:c>
      <x:c r="R721" t="s">
        <x:v>522</x:v>
      </x:c>
      <x:c r="S721">
        <x:v>2000</x:v>
      </x:c>
      <x:c r="T721" t="s">
        <x:v>458</x:v>
      </x:c>
      <x:c r="U721">
        <x:v>9.6300000000000008</x:v>
      </x:c>
      <x:c r="V721">
        <x:v>0.46</x:v>
      </x:c>
      <x:c r="W721">
        <x:v>914.2</x:v>
      </x:c>
    </x:row>
    <x:row r="722" spans="1:23">
      <x:c r="A722" t="s">
        <x:v>492</x:v>
      </x:c>
      <x:c r="B722" t="s">
        <x:v>698</x:v>
      </x:c>
      <x:c r="C722" t="s">
        <x:v>513</x:v>
      </x:c>
      <x:c r="D722" t="s">
        <x:v>514</x:v>
      </x:c>
      <x:c r="E722" t="s">
        <x:v>527</x:v>
      </x:c>
      <x:c r="F722" t="s">
        <x:v>126</x:v>
      </x:c>
      <x:c r="G722" t="s">
        <x:v>730</x:v>
      </x:c>
      <x:c r="H722" t="s">
        <x:v>516</x:v>
      </x:c>
      <x:c r="I722" t="s">
        <x:v>140</x:v>
      </x:c>
      <x:c r="J722">
        <x:v>100018705</x:v>
      </x:c>
      <x:c r="K722" t="s">
        <x:v>147</x:v>
      </x:c>
      <x:c r="L722" t="s">
        <x:v>143</x:v>
      </x:c>
      <x:c r="M722" t="s">
        <x:v>518</x:v>
      </x:c>
      <x:c r="O722">
        <x:v>1000</x:v>
      </x:c>
      <x:c r="P722" t="s">
        <x:v>520</x:v>
      </x:c>
      <x:c r="Q722" t="s">
        <x:v>450</x:v>
      </x:c>
      <x:c r="R722" t="s">
        <x:v>522</x:v>
      </x:c>
      <x:c r="S722">
        <x:v>2000</x:v>
      </x:c>
      <x:c r="T722" t="s">
        <x:v>458</x:v>
      </x:c>
      <x:c r="U722">
        <x:v>9.6300000000000008</x:v>
      </x:c>
      <x:c r="V722">
        <x:v>0.46</x:v>
      </x:c>
      <x:c r="W722">
        <x:v>914.2</x:v>
      </x:c>
    </x:row>
    <x:row r="723" spans="1:23">
      <x:c r="A723" t="s">
        <x:v>492</x:v>
      </x:c>
      <x:c r="B723" t="s">
        <x:v>698</x:v>
      </x:c>
      <x:c r="C723" t="s">
        <x:v>513</x:v>
      </x:c>
      <x:c r="D723" t="s">
        <x:v>514</x:v>
      </x:c>
      <x:c r="E723" t="s">
        <x:v>527</x:v>
      </x:c>
      <x:c r="F723" t="s">
        <x:v>126</x:v>
      </x:c>
      <x:c r="G723" t="s">
        <x:v>730</x:v>
      </x:c>
      <x:c r="H723" t="s">
        <x:v>516</x:v>
      </x:c>
      <x:c r="I723" t="s">
        <x:v>140</x:v>
      </x:c>
      <x:c r="J723">
        <x:v>100018726</x:v>
      </x:c>
      <x:c r="K723" t="s">
        <x:v>147</x:v>
      </x:c>
      <x:c r="L723" t="s">
        <x:v>143</x:v>
      </x:c>
      <x:c r="M723" t="s">
        <x:v>570</x:v>
      </x:c>
      <x:c r="O723">
        <x:v>1000</x:v>
      </x:c>
      <x:c r="P723" t="s">
        <x:v>520</x:v>
      </x:c>
      <x:c r="Q723" t="s">
        <x:v>450</x:v>
      </x:c>
      <x:c r="R723" t="s">
        <x:v>522</x:v>
      </x:c>
      <x:c r="S723">
        <x:v>2000</x:v>
      </x:c>
      <x:c r="T723" t="s">
        <x:v>458</x:v>
      </x:c>
      <x:c r="U723">
        <x:v>9.6300000000000008</x:v>
      </x:c>
      <x:c r="V723">
        <x:v>0.46</x:v>
      </x:c>
      <x:c r="W723">
        <x:v>914.2</x:v>
      </x:c>
    </x:row>
    <x:row r="724" spans="1:23">
      <x:c r="A724" t="s">
        <x:v>492</x:v>
      </x:c>
      <x:c r="B724" t="s">
        <x:v>698</x:v>
      </x:c>
      <x:c r="C724" t="s">
        <x:v>513</x:v>
      </x:c>
      <x:c r="D724" t="s">
        <x:v>514</x:v>
      </x:c>
      <x:c r="E724" t="s">
        <x:v>527</x:v>
      </x:c>
      <x:c r="F724" t="s">
        <x:v>126</x:v>
      </x:c>
      <x:c r="G724" t="s">
        <x:v>730</x:v>
      </x:c>
      <x:c r="H724" t="s">
        <x:v>516</x:v>
      </x:c>
      <x:c r="I724" t="s">
        <x:v>140</x:v>
      </x:c>
      <x:c r="J724">
        <x:v>100020883</x:v>
      </x:c>
      <x:c r="K724" t="s">
        <x:v>147</x:v>
      </x:c>
      <x:c r="L724" t="s">
        <x:v>143</x:v>
      </x:c>
      <x:c r="M724" t="s">
        <x:v>608</x:v>
      </x:c>
      <x:c r="O724">
        <x:v>1000</x:v>
      </x:c>
      <x:c r="P724" t="s">
        <x:v>520</x:v>
      </x:c>
      <x:c r="Q724" t="s">
        <x:v>450</x:v>
      </x:c>
      <x:c r="R724" t="s">
        <x:v>522</x:v>
      </x:c>
      <x:c r="S724">
        <x:v>1000</x:v>
      </x:c>
      <x:c r="T724" t="s">
        <x:v>458</x:v>
      </x:c>
      <x:c r="U724">
        <x:v>4.82</x:v>
      </x:c>
      <x:c r="V724">
        <x:v>0.46</x:v>
      </x:c>
      <x:c r="W724">
        <x:v>457.1</x:v>
      </x:c>
    </x:row>
    <x:row r="725" spans="1:23">
      <x:c r="A725" t="s">
        <x:v>492</x:v>
      </x:c>
      <x:c r="B725" t="s">
        <x:v>698</x:v>
      </x:c>
      <x:c r="C725" t="s">
        <x:v>513</x:v>
      </x:c>
      <x:c r="D725" t="s">
        <x:v>514</x:v>
      </x:c>
      <x:c r="E725" t="s">
        <x:v>527</x:v>
      </x:c>
      <x:c r="F725" t="s">
        <x:v>126</x:v>
      </x:c>
      <x:c r="G725" t="s">
        <x:v>730</x:v>
      </x:c>
      <x:c r="H725" t="s">
        <x:v>516</x:v>
      </x:c>
      <x:c r="I725" t="s">
        <x:v>140</x:v>
      </x:c>
      <x:c r="J725">
        <x:v>100019475</x:v>
      </x:c>
      <x:c r="K725" t="s">
        <x:v>147</x:v>
      </x:c>
      <x:c r="L725" t="s">
        <x:v>143</x:v>
      </x:c>
      <x:c r="M725" t="s">
        <x:v>591</x:v>
      </x:c>
      <x:c r="O725">
        <x:v>1000</x:v>
      </x:c>
      <x:c r="P725" t="s">
        <x:v>520</x:v>
      </x:c>
      <x:c r="Q725" t="s">
        <x:v>450</x:v>
      </x:c>
      <x:c r="R725" t="s">
        <x:v>522</x:v>
      </x:c>
      <x:c r="S725">
        <x:v>2000</x:v>
      </x:c>
      <x:c r="T725" t="s">
        <x:v>458</x:v>
      </x:c>
      <x:c r="U725">
        <x:v>9.6300000000000008</x:v>
      </x:c>
      <x:c r="V725">
        <x:v>0.46</x:v>
      </x:c>
      <x:c r="W725">
        <x:v>914.2</x:v>
      </x:c>
    </x:row>
    <x:row r="726" spans="1:23">
      <x:c r="A726" t="s">
        <x:v>492</x:v>
      </x:c>
      <x:c r="B726" t="s">
        <x:v>698</x:v>
      </x:c>
      <x:c r="C726" t="s">
        <x:v>513</x:v>
      </x:c>
      <x:c r="D726" t="s">
        <x:v>514</x:v>
      </x:c>
      <x:c r="E726" t="s">
        <x:v>527</x:v>
      </x:c>
      <x:c r="F726" t="s">
        <x:v>126</x:v>
      </x:c>
      <x:c r="G726" t="s">
        <x:v>730</x:v>
      </x:c>
      <x:c r="H726" t="s">
        <x:v>516</x:v>
      </x:c>
      <x:c r="I726" t="s">
        <x:v>140</x:v>
      </x:c>
      <x:c r="J726">
        <x:v>100018708</x:v>
      </x:c>
      <x:c r="K726" t="s">
        <x:v>147</x:v>
      </x:c>
      <x:c r="L726" t="s">
        <x:v>143</x:v>
      </x:c>
      <x:c r="M726" t="s">
        <x:v>575</x:v>
      </x:c>
      <x:c r="O726">
        <x:v>1000</x:v>
      </x:c>
      <x:c r="P726" t="s">
        <x:v>520</x:v>
      </x:c>
      <x:c r="Q726" t="s">
        <x:v>450</x:v>
      </x:c>
      <x:c r="R726" t="s">
        <x:v>522</x:v>
      </x:c>
      <x:c r="S726">
        <x:v>3000</x:v>
      </x:c>
      <x:c r="T726" t="s">
        <x:v>458</x:v>
      </x:c>
      <x:c r="U726">
        <x:v>14.45</x:v>
      </x:c>
      <x:c r="V726">
        <x:v>0.46</x:v>
      </x:c>
      <x:c r="W726">
        <x:v>1371.3</x:v>
      </x:c>
    </x:row>
    <x:row r="727" spans="1:23">
      <x:c r="A727" t="s">
        <x:v>492</x:v>
      </x:c>
      <x:c r="B727" t="s">
        <x:v>698</x:v>
      </x:c>
      <x:c r="C727" t="s">
        <x:v>513</x:v>
      </x:c>
      <x:c r="D727" t="s">
        <x:v>514</x:v>
      </x:c>
      <x:c r="E727" t="s">
        <x:v>527</x:v>
      </x:c>
      <x:c r="F727" t="s">
        <x:v>126</x:v>
      </x:c>
      <x:c r="G727" t="s">
        <x:v>730</x:v>
      </x:c>
      <x:c r="H727" t="s">
        <x:v>516</x:v>
      </x:c>
      <x:c r="I727" t="s">
        <x:v>140</x:v>
      </x:c>
      <x:c r="J727">
        <x:v>100018709</x:v>
      </x:c>
      <x:c r="K727" t="s">
        <x:v>147</x:v>
      </x:c>
      <x:c r="L727" t="s">
        <x:v>143</x:v>
      </x:c>
      <x:c r="M727" t="s">
        <x:v>610</x:v>
      </x:c>
      <x:c r="O727">
        <x:v>1000</x:v>
      </x:c>
      <x:c r="P727" t="s">
        <x:v>520</x:v>
      </x:c>
      <x:c r="Q727" t="s">
        <x:v>450</x:v>
      </x:c>
      <x:c r="R727" t="s">
        <x:v>522</x:v>
      </x:c>
      <x:c r="S727">
        <x:v>2000</x:v>
      </x:c>
      <x:c r="T727" t="s">
        <x:v>458</x:v>
      </x:c>
      <x:c r="U727">
        <x:v>9.6300000000000008</x:v>
      </x:c>
      <x:c r="V727">
        <x:v>0.46</x:v>
      </x:c>
      <x:c r="W727">
        <x:v>914.2</x:v>
      </x:c>
    </x:row>
    <x:row r="728" spans="1:23">
      <x:c r="A728" t="s">
        <x:v>492</x:v>
      </x:c>
      <x:c r="B728" t="s">
        <x:v>698</x:v>
      </x:c>
      <x:c r="C728" t="s">
        <x:v>513</x:v>
      </x:c>
      <x:c r="D728" t="s">
        <x:v>514</x:v>
      </x:c>
      <x:c r="E728" t="s">
        <x:v>527</x:v>
      </x:c>
      <x:c r="F728" t="s">
        <x:v>126</x:v>
      </x:c>
      <x:c r="G728" t="s">
        <x:v>730</x:v>
      </x:c>
      <x:c r="H728" t="s">
        <x:v>516</x:v>
      </x:c>
      <x:c r="I728" t="s">
        <x:v>140</x:v>
      </x:c>
      <x:c r="J728">
        <x:v>100019410</x:v>
      </x:c>
      <x:c r="K728" t="s">
        <x:v>147</x:v>
      </x:c>
      <x:c r="L728" t="s">
        <x:v>143</x:v>
      </x:c>
      <x:c r="M728" t="s">
        <x:v>568</x:v>
      </x:c>
      <x:c r="O728">
        <x:v>1000</x:v>
      </x:c>
      <x:c r="P728" t="s">
        <x:v>520</x:v>
      </x:c>
      <x:c r="Q728" t="s">
        <x:v>450</x:v>
      </x:c>
      <x:c r="R728" t="s">
        <x:v>522</x:v>
      </x:c>
      <x:c r="S728">
        <x:v>2000</x:v>
      </x:c>
      <x:c r="T728" t="s">
        <x:v>458</x:v>
      </x:c>
      <x:c r="U728">
        <x:v>9.6300000000000008</x:v>
      </x:c>
      <x:c r="V728">
        <x:v>0.46</x:v>
      </x:c>
      <x:c r="W728">
        <x:v>914.2</x:v>
      </x:c>
    </x:row>
    <x:row r="729" spans="1:23">
      <x:c r="A729" t="s">
        <x:v>492</x:v>
      </x:c>
      <x:c r="B729" t="s">
        <x:v>698</x:v>
      </x:c>
      <x:c r="C729" t="s">
        <x:v>513</x:v>
      </x:c>
      <x:c r="D729" t="s">
        <x:v>514</x:v>
      </x:c>
      <x:c r="E729" t="s">
        <x:v>527</x:v>
      </x:c>
      <x:c r="F729" t="s">
        <x:v>126</x:v>
      </x:c>
      <x:c r="G729" t="s">
        <x:v>730</x:v>
      </x:c>
      <x:c r="H729" t="s">
        <x:v>516</x:v>
      </x:c>
      <x:c r="I729" t="s">
        <x:v>140</x:v>
      </x:c>
      <x:c r="J729">
        <x:v>100020717</x:v>
      </x:c>
      <x:c r="K729" t="s">
        <x:v>147</x:v>
      </x:c>
      <x:c r="L729" t="s">
        <x:v>143</x:v>
      </x:c>
      <x:c r="M729" t="s">
        <x:v>573</x:v>
      </x:c>
      <x:c r="O729">
        <x:v>1000</x:v>
      </x:c>
      <x:c r="P729" t="s">
        <x:v>520</x:v>
      </x:c>
      <x:c r="Q729" t="s">
        <x:v>450</x:v>
      </x:c>
      <x:c r="R729" t="s">
        <x:v>522</x:v>
      </x:c>
      <x:c r="S729">
        <x:v>1000</x:v>
      </x:c>
      <x:c r="T729" t="s">
        <x:v>458</x:v>
      </x:c>
      <x:c r="U729">
        <x:v>4.82</x:v>
      </x:c>
      <x:c r="V729">
        <x:v>0.46</x:v>
      </x:c>
      <x:c r="W729">
        <x:v>457.1</x:v>
      </x:c>
    </x:row>
    <x:row r="730" spans="1:23">
      <x:c r="A730" t="s">
        <x:v>492</x:v>
      </x:c>
      <x:c r="B730" t="s">
        <x:v>698</x:v>
      </x:c>
      <x:c r="C730" t="s">
        <x:v>513</x:v>
      </x:c>
      <x:c r="D730" t="s">
        <x:v>514</x:v>
      </x:c>
      <x:c r="E730" t="s">
        <x:v>527</x:v>
      </x:c>
      <x:c r="F730" t="s">
        <x:v>126</x:v>
      </x:c>
      <x:c r="G730" t="s">
        <x:v>730</x:v>
      </x:c>
      <x:c r="H730" t="s">
        <x:v>516</x:v>
      </x:c>
      <x:c r="I730" t="s">
        <x:v>140</x:v>
      </x:c>
      <x:c r="J730">
        <x:v>100020872</x:v>
      </x:c>
      <x:c r="K730" t="s">
        <x:v>147</x:v>
      </x:c>
      <x:c r="L730" t="s">
        <x:v>143</x:v>
      </x:c>
      <x:c r="M730" t="s">
        <x:v>544</x:v>
      </x:c>
      <x:c r="O730">
        <x:v>1000</x:v>
      </x:c>
      <x:c r="P730" t="s">
        <x:v>520</x:v>
      </x:c>
      <x:c r="Q730" t="s">
        <x:v>450</x:v>
      </x:c>
      <x:c r="R730" t="s">
        <x:v>522</x:v>
      </x:c>
      <x:c r="S730">
        <x:v>1000</x:v>
      </x:c>
      <x:c r="T730" t="s">
        <x:v>458</x:v>
      </x:c>
      <x:c r="U730">
        <x:v>4.82</x:v>
      </x:c>
      <x:c r="V730">
        <x:v>0.46</x:v>
      </x:c>
      <x:c r="W730">
        <x:v>457.1</x:v>
      </x:c>
    </x:row>
    <x:row r="731" spans="1:23">
      <x:c r="A731" t="s">
        <x:v>492</x:v>
      </x:c>
      <x:c r="B731" t="s">
        <x:v>698</x:v>
      </x:c>
      <x:c r="C731" t="s">
        <x:v>513</x:v>
      </x:c>
      <x:c r="D731" t="s">
        <x:v>514</x:v>
      </x:c>
      <x:c r="E731" t="s">
        <x:v>527</x:v>
      </x:c>
      <x:c r="F731" t="s">
        <x:v>126</x:v>
      </x:c>
      <x:c r="G731" t="s">
        <x:v>730</x:v>
      </x:c>
      <x:c r="H731" t="s">
        <x:v>516</x:v>
      </x:c>
      <x:c r="I731" t="s">
        <x:v>140</x:v>
      </x:c>
      <x:c r="J731">
        <x:v>100019411</x:v>
      </x:c>
      <x:c r="K731" t="s">
        <x:v>147</x:v>
      </x:c>
      <x:c r="L731" t="s">
        <x:v>143</x:v>
      </x:c>
      <x:c r="M731" t="s">
        <x:v>619</x:v>
      </x:c>
      <x:c r="O731">
        <x:v>1000</x:v>
      </x:c>
      <x:c r="P731" t="s">
        <x:v>520</x:v>
      </x:c>
      <x:c r="Q731" t="s">
        <x:v>450</x:v>
      </x:c>
      <x:c r="R731" t="s">
        <x:v>522</x:v>
      </x:c>
      <x:c r="S731">
        <x:v>2000</x:v>
      </x:c>
      <x:c r="T731" t="s">
        <x:v>458</x:v>
      </x:c>
      <x:c r="U731">
        <x:v>9.6300000000000008</x:v>
      </x:c>
      <x:c r="V731">
        <x:v>0.46</x:v>
      </x:c>
      <x:c r="W731">
        <x:v>914.2</x:v>
      </x:c>
    </x:row>
    <x:row r="732" spans="1:23">
      <x:c r="A732" t="s">
        <x:v>492</x:v>
      </x:c>
      <x:c r="B732" t="s">
        <x:v>698</x:v>
      </x:c>
      <x:c r="C732" t="s">
        <x:v>513</x:v>
      </x:c>
      <x:c r="D732" t="s">
        <x:v>514</x:v>
      </x:c>
      <x:c r="E732" t="s">
        <x:v>527</x:v>
      </x:c>
      <x:c r="F732" t="s">
        <x:v>126</x:v>
      </x:c>
      <x:c r="G732" t="s">
        <x:v>730</x:v>
      </x:c>
      <x:c r="H732" t="s">
        <x:v>516</x:v>
      </x:c>
      <x:c r="I732" t="s">
        <x:v>140</x:v>
      </x:c>
      <x:c r="J732">
        <x:v>100018728</x:v>
      </x:c>
      <x:c r="K732" t="s">
        <x:v>147</x:v>
      </x:c>
      <x:c r="L732" t="s">
        <x:v>143</x:v>
      </x:c>
      <x:c r="M732" t="s">
        <x:v>622</x:v>
      </x:c>
      <x:c r="O732">
        <x:v>1000</x:v>
      </x:c>
      <x:c r="P732" t="s">
        <x:v>520</x:v>
      </x:c>
      <x:c r="Q732" t="s">
        <x:v>450</x:v>
      </x:c>
      <x:c r="R732" t="s">
        <x:v>522</x:v>
      </x:c>
      <x:c r="S732">
        <x:v>1000</x:v>
      </x:c>
      <x:c r="T732" t="s">
        <x:v>458</x:v>
      </x:c>
      <x:c r="U732">
        <x:v>4.82</x:v>
      </x:c>
      <x:c r="V732">
        <x:v>0.46</x:v>
      </x:c>
      <x:c r="W732">
        <x:v>457.1</x:v>
      </x:c>
    </x:row>
    <x:row r="733" spans="1:23">
      <x:c r="A733" t="s">
        <x:v>492</x:v>
      </x:c>
      <x:c r="B733" t="s">
        <x:v>698</x:v>
      </x:c>
      <x:c r="C733" t="s">
        <x:v>513</x:v>
      </x:c>
      <x:c r="D733" t="s">
        <x:v>514</x:v>
      </x:c>
      <x:c r="E733" t="s">
        <x:v>527</x:v>
      </x:c>
      <x:c r="F733" t="s">
        <x:v>126</x:v>
      </x:c>
      <x:c r="G733" t="s">
        <x:v>730</x:v>
      </x:c>
      <x:c r="H733" t="s">
        <x:v>516</x:v>
      </x:c>
      <x:c r="I733" t="s">
        <x:v>140</x:v>
      </x:c>
      <x:c r="J733">
        <x:v>100018711</x:v>
      </x:c>
      <x:c r="K733" t="s">
        <x:v>147</x:v>
      </x:c>
      <x:c r="L733" t="s">
        <x:v>143</x:v>
      </x:c>
      <x:c r="M733" t="s">
        <x:v>624</x:v>
      </x:c>
      <x:c r="O733">
        <x:v>1000</x:v>
      </x:c>
      <x:c r="P733" t="s">
        <x:v>520</x:v>
      </x:c>
      <x:c r="Q733" t="s">
        <x:v>450</x:v>
      </x:c>
      <x:c r="R733" t="s">
        <x:v>522</x:v>
      </x:c>
      <x:c r="S733">
        <x:v>1000</x:v>
      </x:c>
      <x:c r="T733" t="s">
        <x:v>458</x:v>
      </x:c>
      <x:c r="U733">
        <x:v>4.82</x:v>
      </x:c>
      <x:c r="V733">
        <x:v>0.46</x:v>
      </x:c>
      <x:c r="W733">
        <x:v>457.1</x:v>
      </x:c>
    </x:row>
    <x:row r="734" spans="1:23">
      <x:c r="A734" t="s">
        <x:v>492</x:v>
      </x:c>
      <x:c r="B734" t="s">
        <x:v>698</x:v>
      </x:c>
      <x:c r="C734" t="s">
        <x:v>513</x:v>
      </x:c>
      <x:c r="D734" t="s">
        <x:v>514</x:v>
      </x:c>
      <x:c r="E734" t="s">
        <x:v>527</x:v>
      </x:c>
      <x:c r="F734" t="s">
        <x:v>126</x:v>
      </x:c>
      <x:c r="G734" t="s">
        <x:v>730</x:v>
      </x:c>
      <x:c r="H734" t="s">
        <x:v>516</x:v>
      </x:c>
      <x:c r="I734" t="s">
        <x:v>140</x:v>
      </x:c>
      <x:c r="J734">
        <x:v>100020870</x:v>
      </x:c>
      <x:c r="K734" t="s">
        <x:v>147</x:v>
      </x:c>
      <x:c r="L734" t="s">
        <x:v>143</x:v>
      </x:c>
      <x:c r="M734" t="s">
        <x:v>680</x:v>
      </x:c>
      <x:c r="O734">
        <x:v>1000</x:v>
      </x:c>
      <x:c r="P734" t="s">
        <x:v>520</x:v>
      </x:c>
      <x:c r="Q734" t="s">
        <x:v>450</x:v>
      </x:c>
      <x:c r="R734" t="s">
        <x:v>522</x:v>
      </x:c>
      <x:c r="S734">
        <x:v>1000</x:v>
      </x:c>
      <x:c r="T734" t="s">
        <x:v>458</x:v>
      </x:c>
      <x:c r="U734">
        <x:v>4.82</x:v>
      </x:c>
      <x:c r="V734">
        <x:v>0.46</x:v>
      </x:c>
      <x:c r="W734">
        <x:v>457.1</x:v>
      </x:c>
    </x:row>
    <x:row r="735" spans="1:23">
      <x:c r="A735" t="s">
        <x:v>492</x:v>
      </x:c>
      <x:c r="B735" t="s">
        <x:v>698</x:v>
      </x:c>
      <x:c r="C735" t="s">
        <x:v>513</x:v>
      </x:c>
      <x:c r="D735" t="s">
        <x:v>514</x:v>
      </x:c>
      <x:c r="E735" t="s">
        <x:v>527</x:v>
      </x:c>
      <x:c r="F735" t="s">
        <x:v>126</x:v>
      </x:c>
      <x:c r="G735" t="s">
        <x:v>730</x:v>
      </x:c>
      <x:c r="H735" t="s">
        <x:v>516</x:v>
      </x:c>
      <x:c r="I735" t="s">
        <x:v>140</x:v>
      </x:c>
      <x:c r="J735">
        <x:v>100018714</x:v>
      </x:c>
      <x:c r="K735" t="s">
        <x:v>147</x:v>
      </x:c>
      <x:c r="L735" t="s">
        <x:v>143</x:v>
      </x:c>
      <x:c r="M735" t="s">
        <x:v>609</x:v>
      </x:c>
      <x:c r="O735">
        <x:v>1000</x:v>
      </x:c>
      <x:c r="P735" t="s">
        <x:v>520</x:v>
      </x:c>
      <x:c r="Q735" t="s">
        <x:v>450</x:v>
      </x:c>
      <x:c r="R735" t="s">
        <x:v>522</x:v>
      </x:c>
      <x:c r="S735">
        <x:v>1000</x:v>
      </x:c>
      <x:c r="T735" t="s">
        <x:v>458</x:v>
      </x:c>
      <x:c r="U735">
        <x:v>4.82</x:v>
      </x:c>
      <x:c r="V735">
        <x:v>0.46</x:v>
      </x:c>
      <x:c r="W735">
        <x:v>457.1</x:v>
      </x:c>
    </x:row>
    <x:row r="736" spans="1:23">
      <x:c r="A736" t="s">
        <x:v>492</x:v>
      </x:c>
      <x:c r="B736" t="s">
        <x:v>698</x:v>
      </x:c>
      <x:c r="C736" t="s">
        <x:v>513</x:v>
      </x:c>
      <x:c r="D736" t="s">
        <x:v>514</x:v>
      </x:c>
      <x:c r="E736" t="s">
        <x:v>527</x:v>
      </x:c>
      <x:c r="F736" t="s">
        <x:v>126</x:v>
      </x:c>
      <x:c r="G736" t="s">
        <x:v>730</x:v>
      </x:c>
      <x:c r="H736" t="s">
        <x:v>516</x:v>
      </x:c>
      <x:c r="I736" t="s">
        <x:v>140</x:v>
      </x:c>
      <x:c r="J736">
        <x:v>100020715</x:v>
      </x:c>
      <x:c r="K736" t="s">
        <x:v>147</x:v>
      </x:c>
      <x:c r="L736" t="s">
        <x:v>143</x:v>
      </x:c>
      <x:c r="M736" t="s">
        <x:v>653</x:v>
      </x:c>
      <x:c r="O736">
        <x:v>1000</x:v>
      </x:c>
      <x:c r="P736" t="s">
        <x:v>520</x:v>
      </x:c>
      <x:c r="Q736" t="s">
        <x:v>450</x:v>
      </x:c>
      <x:c r="R736" t="s">
        <x:v>522</x:v>
      </x:c>
      <x:c r="S736">
        <x:v>1000</x:v>
      </x:c>
      <x:c r="T736" t="s">
        <x:v>458</x:v>
      </x:c>
      <x:c r="U736">
        <x:v>4.82</x:v>
      </x:c>
      <x:c r="V736">
        <x:v>0.46</x:v>
      </x:c>
      <x:c r="W736">
        <x:v>457.1</x:v>
      </x:c>
    </x:row>
    <x:row r="737" spans="1:23">
      <x:c r="A737" t="s">
        <x:v>492</x:v>
      </x:c>
      <x:c r="B737" t="s">
        <x:v>698</x:v>
      </x:c>
      <x:c r="C737" t="s">
        <x:v>513</x:v>
      </x:c>
      <x:c r="D737" t="s">
        <x:v>514</x:v>
      </x:c>
      <x:c r="E737" t="s">
        <x:v>527</x:v>
      </x:c>
      <x:c r="F737" t="s">
        <x:v>126</x:v>
      </x:c>
      <x:c r="G737" t="s">
        <x:v>730</x:v>
      </x:c>
      <x:c r="H737" t="s">
        <x:v>516</x:v>
      </x:c>
      <x:c r="I737" t="s">
        <x:v>140</x:v>
      </x:c>
      <x:c r="J737">
        <x:v>100018718</x:v>
      </x:c>
      <x:c r="K737" t="s">
        <x:v>147</x:v>
      </x:c>
      <x:c r="L737" t="s">
        <x:v>143</x:v>
      </x:c>
      <x:c r="M737" t="s">
        <x:v>548</x:v>
      </x:c>
      <x:c r="O737">
        <x:v>1000</x:v>
      </x:c>
      <x:c r="P737" t="s">
        <x:v>520</x:v>
      </x:c>
      <x:c r="Q737" t="s">
        <x:v>450</x:v>
      </x:c>
      <x:c r="R737" t="s">
        <x:v>522</x:v>
      </x:c>
      <x:c r="S737">
        <x:v>1000</x:v>
      </x:c>
      <x:c r="T737" t="s">
        <x:v>458</x:v>
      </x:c>
      <x:c r="U737">
        <x:v>4.82</x:v>
      </x:c>
      <x:c r="V737">
        <x:v>0.46</x:v>
      </x:c>
      <x:c r="W737">
        <x:v>457.1</x:v>
      </x:c>
    </x:row>
    <x:row r="738" spans="1:23">
      <x:c r="A738" t="s">
        <x:v>492</x:v>
      </x:c>
      <x:c r="B738" t="s">
        <x:v>698</x:v>
      </x:c>
      <x:c r="C738" t="s">
        <x:v>513</x:v>
      </x:c>
      <x:c r="D738" t="s">
        <x:v>514</x:v>
      </x:c>
      <x:c r="E738" t="s">
        <x:v>527</x:v>
      </x:c>
      <x:c r="F738" t="s">
        <x:v>126</x:v>
      </x:c>
      <x:c r="G738" t="s">
        <x:v>730</x:v>
      </x:c>
      <x:c r="H738" t="s">
        <x:v>516</x:v>
      </x:c>
      <x:c r="I738" t="s">
        <x:v>140</x:v>
      </x:c>
      <x:c r="J738">
        <x:v>100019467</x:v>
      </x:c>
      <x:c r="K738" t="s">
        <x:v>147</x:v>
      </x:c>
      <x:c r="L738" t="s">
        <x:v>143</x:v>
      </x:c>
      <x:c r="M738" t="s">
        <x:v>545</x:v>
      </x:c>
      <x:c r="O738">
        <x:v>1000</x:v>
      </x:c>
      <x:c r="P738" t="s">
        <x:v>520</x:v>
      </x:c>
      <x:c r="Q738" t="s">
        <x:v>450</x:v>
      </x:c>
      <x:c r="R738" t="s">
        <x:v>522</x:v>
      </x:c>
      <x:c r="S738">
        <x:v>1000</x:v>
      </x:c>
      <x:c r="T738" t="s">
        <x:v>458</x:v>
      </x:c>
      <x:c r="U738">
        <x:v>4.82</x:v>
      </x:c>
      <x:c r="V738">
        <x:v>0.46</x:v>
      </x:c>
      <x:c r="W738">
        <x:v>457.1</x:v>
      </x:c>
    </x:row>
    <x:row r="739" spans="1:23">
      <x:c r="A739" t="s">
        <x:v>492</x:v>
      </x:c>
      <x:c r="B739" t="s">
        <x:v>698</x:v>
      </x:c>
      <x:c r="C739" t="s">
        <x:v>513</x:v>
      </x:c>
      <x:c r="D739" t="s">
        <x:v>514</x:v>
      </x:c>
      <x:c r="E739" t="s">
        <x:v>527</x:v>
      </x:c>
      <x:c r="F739" t="s">
        <x:v>126</x:v>
      </x:c>
      <x:c r="G739" t="s">
        <x:v>730</x:v>
      </x:c>
      <x:c r="H739" t="s">
        <x:v>516</x:v>
      </x:c>
      <x:c r="I739" t="s">
        <x:v>140</x:v>
      </x:c>
      <x:c r="J739">
        <x:v>100019466</x:v>
      </x:c>
      <x:c r="K739" t="s">
        <x:v>147</x:v>
      </x:c>
      <x:c r="L739" t="s">
        <x:v>143</x:v>
      </x:c>
      <x:c r="M739" t="s">
        <x:v>571</x:v>
      </x:c>
      <x:c r="O739">
        <x:v>1000</x:v>
      </x:c>
      <x:c r="P739" t="s">
        <x:v>520</x:v>
      </x:c>
      <x:c r="Q739" t="s">
        <x:v>450</x:v>
      </x:c>
      <x:c r="R739" t="s">
        <x:v>522</x:v>
      </x:c>
      <x:c r="S739">
        <x:v>3000</x:v>
      </x:c>
      <x:c r="T739" t="s">
        <x:v>458</x:v>
      </x:c>
      <x:c r="U739">
        <x:v>14.45</x:v>
      </x:c>
      <x:c r="V739">
        <x:v>0.46</x:v>
      </x:c>
      <x:c r="W739">
        <x:v>1371.3</x:v>
      </x:c>
    </x:row>
    <x:row r="740" spans="1:23">
      <x:c r="A740" t="s">
        <x:v>492</x:v>
      </x:c>
      <x:c r="B740" t="s">
        <x:v>698</x:v>
      </x:c>
      <x:c r="C740" t="s">
        <x:v>513</x:v>
      </x:c>
      <x:c r="D740" t="s">
        <x:v>514</x:v>
      </x:c>
      <x:c r="E740" t="s">
        <x:v>527</x:v>
      </x:c>
      <x:c r="F740" t="s">
        <x:v>126</x:v>
      </x:c>
      <x:c r="G740" t="s">
        <x:v>730</x:v>
      </x:c>
      <x:c r="H740" t="s">
        <x:v>516</x:v>
      </x:c>
      <x:c r="I740" t="s">
        <x:v>140</x:v>
      </x:c>
      <x:c r="J740">
        <x:v>100020716</x:v>
      </x:c>
      <x:c r="K740" t="s">
        <x:v>147</x:v>
      </x:c>
      <x:c r="L740" t="s">
        <x:v>143</x:v>
      </x:c>
      <x:c r="M740" t="s">
        <x:v>652</x:v>
      </x:c>
      <x:c r="O740">
        <x:v>1000</x:v>
      </x:c>
      <x:c r="P740" t="s">
        <x:v>520</x:v>
      </x:c>
      <x:c r="Q740" t="s">
        <x:v>450</x:v>
      </x:c>
      <x:c r="R740" t="s">
        <x:v>522</x:v>
      </x:c>
      <x:c r="S740">
        <x:v>4000</x:v>
      </x:c>
      <x:c r="T740" t="s">
        <x:v>458</x:v>
      </x:c>
      <x:c r="U740">
        <x:v>19.27</x:v>
      </x:c>
      <x:c r="V740">
        <x:v>0.46</x:v>
      </x:c>
      <x:c r="W740">
        <x:v>1828.4</x:v>
      </x:c>
    </x:row>
    <x:row r="741" spans="1:23">
      <x:c r="A741" t="s">
        <x:v>492</x:v>
      </x:c>
      <x:c r="B741" t="s">
        <x:v>698</x:v>
      </x:c>
      <x:c r="C741" t="s">
        <x:v>513</x:v>
      </x:c>
      <x:c r="D741" t="s">
        <x:v>514</x:v>
      </x:c>
      <x:c r="E741" t="s">
        <x:v>527</x:v>
      </x:c>
      <x:c r="F741" t="s">
        <x:v>126</x:v>
      </x:c>
      <x:c r="G741" t="s">
        <x:v>730</x:v>
      </x:c>
      <x:c r="H741" t="s">
        <x:v>516</x:v>
      </x:c>
      <x:c r="I741" t="s">
        <x:v>140</x:v>
      </x:c>
      <x:c r="J741">
        <x:v>100018724</x:v>
      </x:c>
      <x:c r="K741" t="s">
        <x:v>147</x:v>
      </x:c>
      <x:c r="L741" t="s">
        <x:v>143</x:v>
      </x:c>
      <x:c r="M741" t="s">
        <x:v>554</x:v>
      </x:c>
      <x:c r="O741">
        <x:v>1000</x:v>
      </x:c>
      <x:c r="P741" t="s">
        <x:v>520</x:v>
      </x:c>
      <x:c r="Q741" t="s">
        <x:v>450</x:v>
      </x:c>
      <x:c r="R741" t="s">
        <x:v>522</x:v>
      </x:c>
      <x:c r="S741">
        <x:v>5000</x:v>
      </x:c>
      <x:c r="T741" t="s">
        <x:v>458</x:v>
      </x:c>
      <x:c r="U741">
        <x:v>24.09</x:v>
      </x:c>
      <x:c r="V741">
        <x:v>0.46</x:v>
      </x:c>
      <x:c r="W741">
        <x:v>2285.5</x:v>
      </x:c>
    </x:row>
    <x:row r="742" spans="1:23">
      <x:c r="A742" t="s">
        <x:v>492</x:v>
      </x:c>
      <x:c r="B742" t="s">
        <x:v>698</x:v>
      </x:c>
      <x:c r="C742" t="s">
        <x:v>513</x:v>
      </x:c>
      <x:c r="D742" t="s">
        <x:v>514</x:v>
      </x:c>
      <x:c r="E742" t="s">
        <x:v>527</x:v>
      </x:c>
      <x:c r="F742" t="s">
        <x:v>126</x:v>
      </x:c>
      <x:c r="G742" t="s">
        <x:v>730</x:v>
      </x:c>
      <x:c r="H742" t="s">
        <x:v>516</x:v>
      </x:c>
      <x:c r="I742" t="s">
        <x:v>140</x:v>
      </x:c>
      <x:c r="J742">
        <x:v>100020718</x:v>
      </x:c>
      <x:c r="K742" t="s">
        <x:v>147</x:v>
      </x:c>
      <x:c r="L742" t="s">
        <x:v>143</x:v>
      </x:c>
      <x:c r="M742" t="s">
        <x:v>638</x:v>
      </x:c>
      <x:c r="O742">
        <x:v>1000</x:v>
      </x:c>
      <x:c r="P742" t="s">
        <x:v>520</x:v>
      </x:c>
      <x:c r="Q742" t="s">
        <x:v>450</x:v>
      </x:c>
      <x:c r="R742" t="s">
        <x:v>522</x:v>
      </x:c>
      <x:c r="S742">
        <x:v>3000</x:v>
      </x:c>
      <x:c r="T742" t="s">
        <x:v>458</x:v>
      </x:c>
      <x:c r="U742">
        <x:v>14.45</x:v>
      </x:c>
      <x:c r="V742">
        <x:v>0.46</x:v>
      </x:c>
      <x:c r="W742">
        <x:v>1371.3</x:v>
      </x:c>
    </x:row>
    <x:row r="743" spans="1:23">
      <x:c r="A743" t="s">
        <x:v>492</x:v>
      </x:c>
      <x:c r="B743" t="s">
        <x:v>698</x:v>
      </x:c>
      <x:c r="C743" t="s">
        <x:v>513</x:v>
      </x:c>
      <x:c r="D743" t="s">
        <x:v>514</x:v>
      </x:c>
      <x:c r="E743" t="s">
        <x:v>527</x:v>
      </x:c>
      <x:c r="F743" t="s">
        <x:v>126</x:v>
      </x:c>
      <x:c r="G743" t="s">
        <x:v>730</x:v>
      </x:c>
      <x:c r="H743" t="s">
        <x:v>516</x:v>
      </x:c>
      <x:c r="I743" t="s">
        <x:v>140</x:v>
      </x:c>
      <x:c r="J743">
        <x:v>100020718</x:v>
      </x:c>
      <x:c r="K743" t="s">
        <x:v>147</x:v>
      </x:c>
      <x:c r="L743" t="s">
        <x:v>143</x:v>
      </x:c>
      <x:c r="M743" t="s">
        <x:v>638</x:v>
      </x:c>
      <x:c r="O743">
        <x:v>1000</x:v>
      </x:c>
      <x:c r="P743" t="s">
        <x:v>520</x:v>
      </x:c>
      <x:c r="Q743" t="s">
        <x:v>450</x:v>
      </x:c>
      <x:c r="R743" t="s">
        <x:v>522</x:v>
      </x:c>
      <x:c r="S743">
        <x:v>2000</x:v>
      </x:c>
      <x:c r="T743" t="s">
        <x:v>458</x:v>
      </x:c>
      <x:c r="U743">
        <x:v>9.6300000000000008</x:v>
      </x:c>
      <x:c r="V743">
        <x:v>0.46</x:v>
      </x:c>
      <x:c r="W743">
        <x:v>914.2</x:v>
      </x:c>
    </x:row>
    <x:row r="744" spans="1:23">
      <x:c r="A744" t="s">
        <x:v>492</x:v>
      </x:c>
      <x:c r="B744" t="s">
        <x:v>698</x:v>
      </x:c>
      <x:c r="C744" t="s">
        <x:v>513</x:v>
      </x:c>
      <x:c r="D744" t="s">
        <x:v>514</x:v>
      </x:c>
      <x:c r="E744" t="s">
        <x:v>527</x:v>
      </x:c>
      <x:c r="F744" t="s">
        <x:v>126</x:v>
      </x:c>
      <x:c r="G744" t="s">
        <x:v>730</x:v>
      </x:c>
      <x:c r="H744" t="s">
        <x:v>516</x:v>
      </x:c>
      <x:c r="I744" t="s">
        <x:v>140</x:v>
      </x:c>
      <x:c r="J744">
        <x:v>100018733</x:v>
      </x:c>
      <x:c r="K744" t="s">
        <x:v>147</x:v>
      </x:c>
      <x:c r="L744" t="s">
        <x:v>144</x:v>
      </x:c>
      <x:c r="M744" t="s">
        <x:v>575</x:v>
      </x:c>
      <x:c r="O744">
        <x:v>1000</x:v>
      </x:c>
      <x:c r="P744" t="s">
        <x:v>520</x:v>
      </x:c>
      <x:c r="Q744" t="s">
        <x:v>649</x:v>
      </x:c>
      <x:c r="R744" t="s">
        <x:v>522</x:v>
      </x:c>
      <x:c r="S744">
        <x:v>1000</x:v>
      </x:c>
      <x:c r="T744" t="s">
        <x:v>458</x:v>
      </x:c>
      <x:c r="U744">
        <x:v>7.06</x:v>
      </x:c>
      <x:c r="V744">
        <x:v>0.63</x:v>
      </x:c>
      <x:c r="W744">
        <x:v>630</x:v>
      </x:c>
    </x:row>
    <x:row r="745" spans="1:23">
      <x:c r="A745" t="s">
        <x:v>492</x:v>
      </x:c>
      <x:c r="B745" t="s">
        <x:v>698</x:v>
      </x:c>
      <x:c r="C745" t="s">
        <x:v>513</x:v>
      </x:c>
      <x:c r="D745" t="s">
        <x:v>514</x:v>
      </x:c>
      <x:c r="E745" t="s">
        <x:v>527</x:v>
      </x:c>
      <x:c r="F745" t="s">
        <x:v>126</x:v>
      </x:c>
      <x:c r="G745" t="s">
        <x:v>730</x:v>
      </x:c>
      <x:c r="H745" t="s">
        <x:v>516</x:v>
      </x:c>
      <x:c r="I745" t="s">
        <x:v>140</x:v>
      </x:c>
      <x:c r="J745">
        <x:v>100018709</x:v>
      </x:c>
      <x:c r="K745" t="s">
        <x:v>147</x:v>
      </x:c>
      <x:c r="L745" t="s">
        <x:v>143</x:v>
      </x:c>
      <x:c r="M745" t="s">
        <x:v>610</x:v>
      </x:c>
      <x:c r="O745">
        <x:v>1000</x:v>
      </x:c>
      <x:c r="P745" t="s">
        <x:v>520</x:v>
      </x:c>
      <x:c r="Q745" t="s">
        <x:v>450</x:v>
      </x:c>
      <x:c r="R745" t="s">
        <x:v>522</x:v>
      </x:c>
      <x:c r="S745">
        <x:v>1000</x:v>
      </x:c>
      <x:c r="T745" t="s">
        <x:v>458</x:v>
      </x:c>
      <x:c r="U745">
        <x:v>4.82</x:v>
      </x:c>
      <x:c r="V745">
        <x:v>0.46</x:v>
      </x:c>
      <x:c r="W745">
        <x:v>457.1</x:v>
      </x:c>
    </x:row>
    <x:row r="746" spans="1:23">
      <x:c r="A746" t="s">
        <x:v>492</x:v>
      </x:c>
      <x:c r="B746" t="s">
        <x:v>698</x:v>
      </x:c>
      <x:c r="C746" t="s">
        <x:v>513</x:v>
      </x:c>
      <x:c r="D746" t="s">
        <x:v>514</x:v>
      </x:c>
      <x:c r="E746" t="s">
        <x:v>527</x:v>
      </x:c>
      <x:c r="F746" t="s">
        <x:v>126</x:v>
      </x:c>
      <x:c r="G746" t="s">
        <x:v>730</x:v>
      </x:c>
      <x:c r="H746" t="s">
        <x:v>516</x:v>
      </x:c>
      <x:c r="I746" t="s">
        <x:v>140</x:v>
      </x:c>
      <x:c r="J746">
        <x:v>100020714</x:v>
      </x:c>
      <x:c r="K746" t="s">
        <x:v>147</x:v>
      </x:c>
      <x:c r="L746" t="s">
        <x:v>144</x:v>
      </x:c>
      <x:c r="M746" t="s">
        <x:v>533</x:v>
      </x:c>
      <x:c r="O746">
        <x:v>1000</x:v>
      </x:c>
      <x:c r="P746" t="s">
        <x:v>520</x:v>
      </x:c>
      <x:c r="Q746" t="s">
        <x:v>649</x:v>
      </x:c>
      <x:c r="R746" t="s">
        <x:v>522</x:v>
      </x:c>
      <x:c r="S746">
        <x:v>1000</x:v>
      </x:c>
      <x:c r="T746" t="s">
        <x:v>458</x:v>
      </x:c>
      <x:c r="U746">
        <x:v>7.06</x:v>
      </x:c>
      <x:c r="V746">
        <x:v>0.63</x:v>
      </x:c>
      <x:c r="W746">
        <x:v>630</x:v>
      </x:c>
    </x:row>
    <x:row r="747" spans="1:23">
      <x:c r="A747" t="s">
        <x:v>492</x:v>
      </x:c>
      <x:c r="B747" t="s">
        <x:v>698</x:v>
      </x:c>
      <x:c r="C747" t="s">
        <x:v>513</x:v>
      </x:c>
      <x:c r="D747" t="s">
        <x:v>514</x:v>
      </x:c>
      <x:c r="E747" t="s">
        <x:v>527</x:v>
      </x:c>
      <x:c r="F747" t="s">
        <x:v>126</x:v>
      </x:c>
      <x:c r="G747" t="s">
        <x:v>730</x:v>
      </x:c>
      <x:c r="H747" t="s">
        <x:v>516</x:v>
      </x:c>
      <x:c r="I747" t="s">
        <x:v>140</x:v>
      </x:c>
      <x:c r="J747">
        <x:v>100019410</x:v>
      </x:c>
      <x:c r="K747" t="s">
        <x:v>147</x:v>
      </x:c>
      <x:c r="L747" t="s">
        <x:v>143</x:v>
      </x:c>
      <x:c r="M747" t="s">
        <x:v>568</x:v>
      </x:c>
      <x:c r="O747">
        <x:v>1000</x:v>
      </x:c>
      <x:c r="P747" t="s">
        <x:v>520</x:v>
      </x:c>
      <x:c r="Q747" t="s">
        <x:v>450</x:v>
      </x:c>
      <x:c r="R747" t="s">
        <x:v>522</x:v>
      </x:c>
      <x:c r="S747">
        <x:v>1000</x:v>
      </x:c>
      <x:c r="T747" t="s">
        <x:v>458</x:v>
      </x:c>
      <x:c r="U747">
        <x:v>4.82</x:v>
      </x:c>
      <x:c r="V747">
        <x:v>0.46</x:v>
      </x:c>
      <x:c r="W747">
        <x:v>457.1</x:v>
      </x:c>
    </x:row>
    <x:row r="748" spans="1:23">
      <x:c r="A748" t="s">
        <x:v>492</x:v>
      </x:c>
      <x:c r="B748" t="s">
        <x:v>698</x:v>
      </x:c>
      <x:c r="C748" t="s">
        <x:v>513</x:v>
      </x:c>
      <x:c r="D748" t="s">
        <x:v>514</x:v>
      </x:c>
      <x:c r="E748" t="s">
        <x:v>527</x:v>
      </x:c>
      <x:c r="F748" t="s">
        <x:v>126</x:v>
      </x:c>
      <x:c r="G748" t="s">
        <x:v>730</x:v>
      </x:c>
      <x:c r="H748" t="s">
        <x:v>516</x:v>
      </x:c>
      <x:c r="I748" t="s">
        <x:v>140</x:v>
      </x:c>
      <x:c r="J748">
        <x:v>100020715</x:v>
      </x:c>
      <x:c r="K748" t="s">
        <x:v>147</x:v>
      </x:c>
      <x:c r="L748" t="s">
        <x:v>143</x:v>
      </x:c>
      <x:c r="M748" t="s">
        <x:v>653</x:v>
      </x:c>
      <x:c r="O748">
        <x:v>1000</x:v>
      </x:c>
      <x:c r="P748" t="s">
        <x:v>520</x:v>
      </x:c>
      <x:c r="Q748" t="s">
        <x:v>450</x:v>
      </x:c>
      <x:c r="R748" t="s">
        <x:v>522</x:v>
      </x:c>
      <x:c r="S748">
        <x:v>1000</x:v>
      </x:c>
      <x:c r="T748" t="s">
        <x:v>458</x:v>
      </x:c>
      <x:c r="U748">
        <x:v>4.82</x:v>
      </x:c>
      <x:c r="V748">
        <x:v>0.46</x:v>
      </x:c>
      <x:c r="W748">
        <x:v>457.1</x:v>
      </x:c>
    </x:row>
    <x:row r="749" spans="1:23">
      <x:c r="A749" t="s">
        <x:v>492</x:v>
      </x:c>
      <x:c r="B749" t="s">
        <x:v>698</x:v>
      </x:c>
      <x:c r="C749" t="s">
        <x:v>513</x:v>
      </x:c>
      <x:c r="D749" t="s">
        <x:v>514</x:v>
      </x:c>
      <x:c r="E749" t="s">
        <x:v>527</x:v>
      </x:c>
      <x:c r="F749" t="s">
        <x:v>126</x:v>
      </x:c>
      <x:c r="G749" t="s">
        <x:v>730</x:v>
      </x:c>
      <x:c r="H749" t="s">
        <x:v>516</x:v>
      </x:c>
      <x:c r="I749" t="s">
        <x:v>140</x:v>
      </x:c>
      <x:c r="J749">
        <x:v>100018718</x:v>
      </x:c>
      <x:c r="K749" t="s">
        <x:v>147</x:v>
      </x:c>
      <x:c r="L749" t="s">
        <x:v>143</x:v>
      </x:c>
      <x:c r="M749" t="s">
        <x:v>548</x:v>
      </x:c>
      <x:c r="O749">
        <x:v>1000</x:v>
      </x:c>
      <x:c r="P749" t="s">
        <x:v>520</x:v>
      </x:c>
      <x:c r="Q749" t="s">
        <x:v>450</x:v>
      </x:c>
      <x:c r="R749" t="s">
        <x:v>522</x:v>
      </x:c>
      <x:c r="S749">
        <x:v>1000</x:v>
      </x:c>
      <x:c r="T749" t="s">
        <x:v>458</x:v>
      </x:c>
      <x:c r="U749">
        <x:v>4.82</x:v>
      </x:c>
      <x:c r="V749">
        <x:v>0.46</x:v>
      </x:c>
      <x:c r="W749">
        <x:v>457.1</x:v>
      </x:c>
    </x:row>
    <x:row r="750" spans="1:23">
      <x:c r="A750" t="s">
        <x:v>492</x:v>
      </x:c>
      <x:c r="B750" t="s">
        <x:v>698</x:v>
      </x:c>
      <x:c r="C750" t="s">
        <x:v>513</x:v>
      </x:c>
      <x:c r="D750" t="s">
        <x:v>514</x:v>
      </x:c>
      <x:c r="E750" t="s">
        <x:v>527</x:v>
      </x:c>
      <x:c r="F750" t="s">
        <x:v>126</x:v>
      </x:c>
      <x:c r="G750" t="s">
        <x:v>730</x:v>
      </x:c>
      <x:c r="H750" t="s">
        <x:v>516</x:v>
      </x:c>
      <x:c r="I750" t="s">
        <x:v>140</x:v>
      </x:c>
      <x:c r="J750">
        <x:v>100020580</x:v>
      </x:c>
      <x:c r="K750" t="s">
        <x:v>147</x:v>
      </x:c>
      <x:c r="L750" t="s">
        <x:v>143</x:v>
      </x:c>
      <x:c r="M750" t="s">
        <x:v>654</x:v>
      </x:c>
      <x:c r="O750">
        <x:v>1000</x:v>
      </x:c>
      <x:c r="P750" t="s">
        <x:v>520</x:v>
      </x:c>
      <x:c r="Q750" t="s">
        <x:v>450</x:v>
      </x:c>
      <x:c r="R750" t="s">
        <x:v>522</x:v>
      </x:c>
      <x:c r="S750">
        <x:v>3000</x:v>
      </x:c>
      <x:c r="T750" t="s">
        <x:v>458</x:v>
      </x:c>
      <x:c r="U750">
        <x:v>14.45</x:v>
      </x:c>
      <x:c r="V750">
        <x:v>0.46</x:v>
      </x:c>
      <x:c r="W750">
        <x:v>1371.3</x:v>
      </x:c>
    </x:row>
    <x:row r="751" spans="1:23">
      <x:c r="A751" t="s">
        <x:v>492</x:v>
      </x:c>
      <x:c r="B751" t="s">
        <x:v>698</x:v>
      </x:c>
      <x:c r="C751" t="s">
        <x:v>513</x:v>
      </x:c>
      <x:c r="D751" t="s">
        <x:v>514</x:v>
      </x:c>
      <x:c r="E751" t="s">
        <x:v>527</x:v>
      </x:c>
      <x:c r="F751" t="s">
        <x:v>126</x:v>
      </x:c>
      <x:c r="G751" t="s">
        <x:v>730</x:v>
      </x:c>
      <x:c r="H751" t="s">
        <x:v>516</x:v>
      </x:c>
      <x:c r="I751" t="s">
        <x:v>140</x:v>
      </x:c>
      <x:c r="J751">
        <x:v>100020872</x:v>
      </x:c>
      <x:c r="K751" t="s">
        <x:v>147</x:v>
      </x:c>
      <x:c r="L751" t="s">
        <x:v>143</x:v>
      </x:c>
      <x:c r="M751" t="s">
        <x:v>544</x:v>
      </x:c>
      <x:c r="O751">
        <x:v>1000</x:v>
      </x:c>
      <x:c r="P751" t="s">
        <x:v>520</x:v>
      </x:c>
      <x:c r="Q751" t="s">
        <x:v>450</x:v>
      </x:c>
      <x:c r="R751" t="s">
        <x:v>522</x:v>
      </x:c>
      <x:c r="S751">
        <x:v>1000</x:v>
      </x:c>
      <x:c r="T751" t="s">
        <x:v>458</x:v>
      </x:c>
      <x:c r="U751">
        <x:v>4.82</x:v>
      </x:c>
      <x:c r="V751">
        <x:v>0.46</x:v>
      </x:c>
      <x:c r="W751">
        <x:v>457.1</x:v>
      </x:c>
    </x:row>
    <x:row r="752" spans="1:23">
      <x:c r="A752" t="s">
        <x:v>492</x:v>
      </x:c>
      <x:c r="B752" t="s">
        <x:v>698</x:v>
      </x:c>
      <x:c r="C752" t="s">
        <x:v>513</x:v>
      </x:c>
      <x:c r="D752" t="s">
        <x:v>514</x:v>
      </x:c>
      <x:c r="E752" t="s">
        <x:v>527</x:v>
      </x:c>
      <x:c r="F752" t="s">
        <x:v>126</x:v>
      </x:c>
      <x:c r="G752" t="s">
        <x:v>730</x:v>
      </x:c>
      <x:c r="H752" t="s">
        <x:v>516</x:v>
      </x:c>
      <x:c r="I752" t="s">
        <x:v>140</x:v>
      </x:c>
      <x:c r="J752">
        <x:v>100019485</x:v>
      </x:c>
      <x:c r="K752" t="s">
        <x:v>147</x:v>
      </x:c>
      <x:c r="L752" t="s">
        <x:v>146</x:v>
      </x:c>
      <x:c r="M752" t="s">
        <x:v>537</x:v>
      </x:c>
      <x:c r="O752">
        <x:v>400</x:v>
      </x:c>
      <x:c r="P752" t="s">
        <x:v>520</x:v>
      </x:c>
      <x:c r="Q752" t="s">
        <x:v>650</x:v>
      </x:c>
      <x:c r="R752" t="s">
        <x:v>522</x:v>
      </x:c>
      <x:c r="S752">
        <x:v>400</x:v>
      </x:c>
      <x:c r="T752" t="s">
        <x:v>458</x:v>
      </x:c>
      <x:c r="U752">
        <x:v>9.57</x:v>
      </x:c>
      <x:c r="V752">
        <x:v>1.71</x:v>
      </x:c>
      <x:c r="W752">
        <x:v>684.4</x:v>
      </x:c>
    </x:row>
    <x:row r="753" spans="1:23">
      <x:c r="A753" t="s">
        <x:v>492</x:v>
      </x:c>
      <x:c r="B753" t="s">
        <x:v>698</x:v>
      </x:c>
      <x:c r="C753" t="s">
        <x:v>513</x:v>
      </x:c>
      <x:c r="D753" t="s">
        <x:v>514</x:v>
      </x:c>
      <x:c r="E753" t="s">
        <x:v>527</x:v>
      </x:c>
      <x:c r="F753" t="s">
        <x:v>126</x:v>
      </x:c>
      <x:c r="G753" t="s">
        <x:v>730</x:v>
      </x:c>
      <x:c r="H753" t="s">
        <x:v>516</x:v>
      </x:c>
      <x:c r="I753" t="s">
        <x:v>140</x:v>
      </x:c>
      <x:c r="J753">
        <x:v>100020720</x:v>
      </x:c>
      <x:c r="K753" t="s">
        <x:v>147</x:v>
      </x:c>
      <x:c r="L753" t="s">
        <x:v>143</x:v>
      </x:c>
      <x:c r="M753" t="s">
        <x:v>577</x:v>
      </x:c>
      <x:c r="O753">
        <x:v>1000</x:v>
      </x:c>
      <x:c r="P753" t="s">
        <x:v>520</x:v>
      </x:c>
      <x:c r="Q753" t="s">
        <x:v>450</x:v>
      </x:c>
      <x:c r="R753" t="s">
        <x:v>522</x:v>
      </x:c>
      <x:c r="S753">
        <x:v>1000</x:v>
      </x:c>
      <x:c r="T753" t="s">
        <x:v>458</x:v>
      </x:c>
      <x:c r="U753">
        <x:v>4.82</x:v>
      </x:c>
      <x:c r="V753">
        <x:v>0.46</x:v>
      </x:c>
      <x:c r="W753">
        <x:v>457.1</x:v>
      </x:c>
    </x:row>
    <x:row r="754" spans="1:23">
      <x:c r="A754" t="s">
        <x:v>492</x:v>
      </x:c>
      <x:c r="B754" t="s">
        <x:v>698</x:v>
      </x:c>
      <x:c r="C754" t="s">
        <x:v>513</x:v>
      </x:c>
      <x:c r="D754" t="s">
        <x:v>514</x:v>
      </x:c>
      <x:c r="E754" t="s">
        <x:v>527</x:v>
      </x:c>
      <x:c r="F754" t="s">
        <x:v>126</x:v>
      </x:c>
      <x:c r="G754" t="s">
        <x:v>730</x:v>
      </x:c>
      <x:c r="H754" t="s">
        <x:v>516</x:v>
      </x:c>
      <x:c r="I754" t="s">
        <x:v>140</x:v>
      </x:c>
      <x:c r="J754">
        <x:v>100018708</x:v>
      </x:c>
      <x:c r="K754" t="s">
        <x:v>147</x:v>
      </x:c>
      <x:c r="L754" t="s">
        <x:v>143</x:v>
      </x:c>
      <x:c r="M754" t="s">
        <x:v>575</x:v>
      </x:c>
      <x:c r="O754">
        <x:v>1000</x:v>
      </x:c>
      <x:c r="P754" t="s">
        <x:v>520</x:v>
      </x:c>
      <x:c r="Q754" t="s">
        <x:v>450</x:v>
      </x:c>
      <x:c r="R754" t="s">
        <x:v>522</x:v>
      </x:c>
      <x:c r="S754">
        <x:v>1000</x:v>
      </x:c>
      <x:c r="T754" t="s">
        <x:v>458</x:v>
      </x:c>
      <x:c r="U754">
        <x:v>4.82</x:v>
      </x:c>
      <x:c r="V754">
        <x:v>0.46</x:v>
      </x:c>
      <x:c r="W754">
        <x:v>457.1</x:v>
      </x:c>
    </x:row>
    <x:row r="755" spans="1:23">
      <x:c r="A755" t="s">
        <x:v>492</x:v>
      </x:c>
      <x:c r="B755" t="s">
        <x:v>698</x:v>
      </x:c>
      <x:c r="C755" t="s">
        <x:v>513</x:v>
      </x:c>
      <x:c r="D755" t="s">
        <x:v>514</x:v>
      </x:c>
      <x:c r="E755" t="s">
        <x:v>527</x:v>
      </x:c>
      <x:c r="F755" t="s">
        <x:v>126</x:v>
      </x:c>
      <x:c r="G755" t="s">
        <x:v>730</x:v>
      </x:c>
      <x:c r="H755" t="s">
        <x:v>516</x:v>
      </x:c>
      <x:c r="I755" t="s">
        <x:v>140</x:v>
      </x:c>
      <x:c r="J755">
        <x:v>100020717</x:v>
      </x:c>
      <x:c r="K755" t="s">
        <x:v>147</x:v>
      </x:c>
      <x:c r="L755" t="s">
        <x:v>143</x:v>
      </x:c>
      <x:c r="M755" t="s">
        <x:v>573</x:v>
      </x:c>
      <x:c r="O755">
        <x:v>1000</x:v>
      </x:c>
      <x:c r="P755" t="s">
        <x:v>520</x:v>
      </x:c>
      <x:c r="Q755" t="s">
        <x:v>450</x:v>
      </x:c>
      <x:c r="R755" t="s">
        <x:v>522</x:v>
      </x:c>
      <x:c r="S755">
        <x:v>1000</x:v>
      </x:c>
      <x:c r="T755" t="s">
        <x:v>458</x:v>
      </x:c>
      <x:c r="U755">
        <x:v>4.82</x:v>
      </x:c>
      <x:c r="V755">
        <x:v>0.46</x:v>
      </x:c>
      <x:c r="W755">
        <x:v>457.1</x:v>
      </x:c>
    </x:row>
    <x:row r="756" spans="1:23">
      <x:c r="A756" t="s">
        <x:v>492</x:v>
      </x:c>
      <x:c r="B756" t="s">
        <x:v>698</x:v>
      </x:c>
      <x:c r="C756" t="s">
        <x:v>513</x:v>
      </x:c>
      <x:c r="D756" t="s">
        <x:v>514</x:v>
      </x:c>
      <x:c r="E756" t="s">
        <x:v>527</x:v>
      </x:c>
      <x:c r="F756" t="s">
        <x:v>126</x:v>
      </x:c>
      <x:c r="G756" t="s">
        <x:v>730</x:v>
      </x:c>
      <x:c r="H756" t="s">
        <x:v>516</x:v>
      </x:c>
      <x:c r="I756" t="s">
        <x:v>140</x:v>
      </x:c>
      <x:c r="J756">
        <x:v>100019467</x:v>
      </x:c>
      <x:c r="K756" t="s">
        <x:v>147</x:v>
      </x:c>
      <x:c r="L756" t="s">
        <x:v>143</x:v>
      </x:c>
      <x:c r="M756" t="s">
        <x:v>545</x:v>
      </x:c>
      <x:c r="O756">
        <x:v>1000</x:v>
      </x:c>
      <x:c r="P756" t="s">
        <x:v>520</x:v>
      </x:c>
      <x:c r="Q756" t="s">
        <x:v>450</x:v>
      </x:c>
      <x:c r="R756" t="s">
        <x:v>522</x:v>
      </x:c>
      <x:c r="S756">
        <x:v>1000</x:v>
      </x:c>
      <x:c r="T756" t="s">
        <x:v>458</x:v>
      </x:c>
      <x:c r="U756">
        <x:v>4.82</x:v>
      </x:c>
      <x:c r="V756">
        <x:v>0.46</x:v>
      </x:c>
      <x:c r="W756">
        <x:v>457.1</x:v>
      </x:c>
    </x:row>
    <x:row r="757" spans="1:23">
      <x:c r="A757" t="s">
        <x:v>492</x:v>
      </x:c>
      <x:c r="B757" t="s">
        <x:v>698</x:v>
      </x:c>
      <x:c r="C757" t="s">
        <x:v>513</x:v>
      </x:c>
      <x:c r="D757" t="s">
        <x:v>514</x:v>
      </x:c>
      <x:c r="E757" t="s">
        <x:v>527</x:v>
      </x:c>
      <x:c r="F757" t="s">
        <x:v>126</x:v>
      </x:c>
      <x:c r="G757" t="s">
        <x:v>730</x:v>
      </x:c>
      <x:c r="H757" t="s">
        <x:v>516</x:v>
      </x:c>
      <x:c r="I757" t="s">
        <x:v>140</x:v>
      </x:c>
      <x:c r="J757">
        <x:v>100018728</x:v>
      </x:c>
      <x:c r="K757" t="s">
        <x:v>147</x:v>
      </x:c>
      <x:c r="L757" t="s">
        <x:v>143</x:v>
      </x:c>
      <x:c r="M757" t="s">
        <x:v>622</x:v>
      </x:c>
      <x:c r="O757">
        <x:v>1000</x:v>
      </x:c>
      <x:c r="P757" t="s">
        <x:v>520</x:v>
      </x:c>
      <x:c r="Q757" t="s">
        <x:v>450</x:v>
      </x:c>
      <x:c r="R757" t="s">
        <x:v>522</x:v>
      </x:c>
      <x:c r="S757">
        <x:v>1000</x:v>
      </x:c>
      <x:c r="T757" t="s">
        <x:v>458</x:v>
      </x:c>
      <x:c r="U757">
        <x:v>4.82</x:v>
      </x:c>
      <x:c r="V757">
        <x:v>0.46</x:v>
      </x:c>
      <x:c r="W757">
        <x:v>457.1</x:v>
      </x:c>
    </x:row>
    <x:row r="758" spans="1:23">
      <x:c r="A758" t="s">
        <x:v>492</x:v>
      </x:c>
      <x:c r="B758" t="s">
        <x:v>698</x:v>
      </x:c>
      <x:c r="C758" t="s">
        <x:v>513</x:v>
      </x:c>
      <x:c r="D758" t="s">
        <x:v>514</x:v>
      </x:c>
      <x:c r="E758" t="s">
        <x:v>527</x:v>
      </x:c>
      <x:c r="F758" t="s">
        <x:v>126</x:v>
      </x:c>
      <x:c r="G758" t="s">
        <x:v>730</x:v>
      </x:c>
      <x:c r="H758" t="s">
        <x:v>516</x:v>
      </x:c>
      <x:c r="I758" t="s">
        <x:v>140</x:v>
      </x:c>
      <x:c r="J758">
        <x:v>100019466</x:v>
      </x:c>
      <x:c r="K758" t="s">
        <x:v>147</x:v>
      </x:c>
      <x:c r="L758" t="s">
        <x:v>143</x:v>
      </x:c>
      <x:c r="M758" t="s">
        <x:v>571</x:v>
      </x:c>
      <x:c r="O758">
        <x:v>1000</x:v>
      </x:c>
      <x:c r="P758" t="s">
        <x:v>520</x:v>
      </x:c>
      <x:c r="Q758" t="s">
        <x:v>450</x:v>
      </x:c>
      <x:c r="R758" t="s">
        <x:v>522</x:v>
      </x:c>
      <x:c r="S758">
        <x:v>3000</x:v>
      </x:c>
      <x:c r="T758" t="s">
        <x:v>458</x:v>
      </x:c>
      <x:c r="U758">
        <x:v>14.45</x:v>
      </x:c>
      <x:c r="V758">
        <x:v>0.46</x:v>
      </x:c>
      <x:c r="W758">
        <x:v>1371.3</x:v>
      </x:c>
    </x:row>
    <x:row r="759" spans="1:23">
      <x:c r="A759" t="s">
        <x:v>492</x:v>
      </x:c>
      <x:c r="B759" t="s">
        <x:v>698</x:v>
      </x:c>
      <x:c r="C759" t="s">
        <x:v>513</x:v>
      </x:c>
      <x:c r="D759" t="s">
        <x:v>514</x:v>
      </x:c>
      <x:c r="E759" t="s">
        <x:v>527</x:v>
      </x:c>
      <x:c r="F759" t="s">
        <x:v>126</x:v>
      </x:c>
      <x:c r="G759" t="s">
        <x:v>730</x:v>
      </x:c>
      <x:c r="H759" t="s">
        <x:v>516</x:v>
      </x:c>
      <x:c r="I759" t="s">
        <x:v>140</x:v>
      </x:c>
      <x:c r="J759">
        <x:v>100020718</x:v>
      </x:c>
      <x:c r="K759" t="s">
        <x:v>147</x:v>
      </x:c>
      <x:c r="L759" t="s">
        <x:v>143</x:v>
      </x:c>
      <x:c r="M759" t="s">
        <x:v>638</x:v>
      </x:c>
      <x:c r="O759">
        <x:v>1000</x:v>
      </x:c>
      <x:c r="P759" t="s">
        <x:v>520</x:v>
      </x:c>
      <x:c r="Q759" t="s">
        <x:v>450</x:v>
      </x:c>
      <x:c r="R759" t="s">
        <x:v>522</x:v>
      </x:c>
      <x:c r="S759">
        <x:v>4000</x:v>
      </x:c>
      <x:c r="T759" t="s">
        <x:v>458</x:v>
      </x:c>
      <x:c r="U759">
        <x:v>19.27</x:v>
      </x:c>
      <x:c r="V759">
        <x:v>0.46</x:v>
      </x:c>
      <x:c r="W759">
        <x:v>1828.4</x:v>
      </x:c>
    </x:row>
    <x:row r="760" spans="1:23">
      <x:c r="A760" t="s">
        <x:v>492</x:v>
      </x:c>
      <x:c r="B760" t="s">
        <x:v>698</x:v>
      </x:c>
      <x:c r="C760" t="s">
        <x:v>513</x:v>
      </x:c>
      <x:c r="D760" t="s">
        <x:v>514</x:v>
      </x:c>
      <x:c r="E760" t="s">
        <x:v>527</x:v>
      </x:c>
      <x:c r="F760" t="s">
        <x:v>126</x:v>
      </x:c>
      <x:c r="G760" t="s">
        <x:v>730</x:v>
      </x:c>
      <x:c r="H760" t="s">
        <x:v>516</x:v>
      </x:c>
      <x:c r="I760" t="s">
        <x:v>140</x:v>
      </x:c>
      <x:c r="J760">
        <x:v>100018711</x:v>
      </x:c>
      <x:c r="K760" t="s">
        <x:v>147</x:v>
      </x:c>
      <x:c r="L760" t="s">
        <x:v>143</x:v>
      </x:c>
      <x:c r="M760" t="s">
        <x:v>624</x:v>
      </x:c>
      <x:c r="O760">
        <x:v>1000</x:v>
      </x:c>
      <x:c r="P760" t="s">
        <x:v>520</x:v>
      </x:c>
      <x:c r="Q760" t="s">
        <x:v>450</x:v>
      </x:c>
      <x:c r="R760" t="s">
        <x:v>522</x:v>
      </x:c>
      <x:c r="S760">
        <x:v>1000</x:v>
      </x:c>
      <x:c r="T760" t="s">
        <x:v>458</x:v>
      </x:c>
      <x:c r="U760">
        <x:v>4.82</x:v>
      </x:c>
      <x:c r="V760">
        <x:v>0.46</x:v>
      </x:c>
      <x:c r="W760">
        <x:v>457.1</x:v>
      </x:c>
    </x:row>
    <x:row r="761" spans="1:23">
      <x:c r="A761" t="s">
        <x:v>492</x:v>
      </x:c>
      <x:c r="B761" t="s">
        <x:v>698</x:v>
      </x:c>
      <x:c r="C761" t="s">
        <x:v>513</x:v>
      </x:c>
      <x:c r="D761" t="s">
        <x:v>514</x:v>
      </x:c>
      <x:c r="E761" t="s">
        <x:v>527</x:v>
      </x:c>
      <x:c r="F761" t="s">
        <x:v>126</x:v>
      </x:c>
      <x:c r="G761" t="s">
        <x:v>730</x:v>
      </x:c>
      <x:c r="H761" t="s">
        <x:v>516</x:v>
      </x:c>
      <x:c r="I761" t="s">
        <x:v>140</x:v>
      </x:c>
      <x:c r="J761">
        <x:v>100018723</x:v>
      </x:c>
      <x:c r="K761" t="s">
        <x:v>147</x:v>
      </x:c>
      <x:c r="L761" t="s">
        <x:v>143</x:v>
      </x:c>
      <x:c r="M761" t="s">
        <x:v>558</x:v>
      </x:c>
      <x:c r="O761">
        <x:v>1000</x:v>
      </x:c>
      <x:c r="P761" t="s">
        <x:v>520</x:v>
      </x:c>
      <x:c r="Q761" t="s">
        <x:v>450</x:v>
      </x:c>
      <x:c r="R761" t="s">
        <x:v>522</x:v>
      </x:c>
      <x:c r="S761">
        <x:v>4000</x:v>
      </x:c>
      <x:c r="T761" t="s">
        <x:v>458</x:v>
      </x:c>
      <x:c r="U761">
        <x:v>19.27</x:v>
      </x:c>
      <x:c r="V761">
        <x:v>0.46</x:v>
      </x:c>
      <x:c r="W761">
        <x:v>1828.4</x:v>
      </x:c>
    </x:row>
    <x:row r="762" spans="1:23">
      <x:c r="A762" t="s">
        <x:v>492</x:v>
      </x:c>
      <x:c r="B762" t="s">
        <x:v>698</x:v>
      </x:c>
      <x:c r="C762" t="s">
        <x:v>513</x:v>
      </x:c>
      <x:c r="D762" t="s">
        <x:v>514</x:v>
      </x:c>
      <x:c r="E762" t="s">
        <x:v>527</x:v>
      </x:c>
      <x:c r="F762" t="s">
        <x:v>126</x:v>
      </x:c>
      <x:c r="G762" t="s">
        <x:v>730</x:v>
      </x:c>
      <x:c r="H762" t="s">
        <x:v>516</x:v>
      </x:c>
      <x:c r="I762" t="s">
        <x:v>140</x:v>
      </x:c>
      <x:c r="J762">
        <x:v>100018720</x:v>
      </x:c>
      <x:c r="K762" t="s">
        <x:v>147</x:v>
      </x:c>
      <x:c r="L762" t="s">
        <x:v>143</x:v>
      </x:c>
      <x:c r="M762" t="s">
        <x:v>550</x:v>
      </x:c>
      <x:c r="O762">
        <x:v>1000</x:v>
      </x:c>
      <x:c r="P762" t="s">
        <x:v>520</x:v>
      </x:c>
      <x:c r="Q762" t="s">
        <x:v>450</x:v>
      </x:c>
      <x:c r="R762" t="s">
        <x:v>522</x:v>
      </x:c>
      <x:c r="S762">
        <x:v>3000</x:v>
      </x:c>
      <x:c r="T762" t="s">
        <x:v>458</x:v>
      </x:c>
      <x:c r="U762">
        <x:v>14.45</x:v>
      </x:c>
      <x:c r="V762">
        <x:v>0.46</x:v>
      </x:c>
      <x:c r="W762">
        <x:v>1371.3</x:v>
      </x:c>
    </x:row>
    <x:row r="763" spans="1:23">
      <x:c r="A763" t="s">
        <x:v>492</x:v>
      </x:c>
      <x:c r="B763" t="s">
        <x:v>698</x:v>
      </x:c>
      <x:c r="C763" t="s">
        <x:v>513</x:v>
      </x:c>
      <x:c r="D763" t="s">
        <x:v>514</x:v>
      </x:c>
      <x:c r="E763" t="s">
        <x:v>527</x:v>
      </x:c>
      <x:c r="F763" t="s">
        <x:v>126</x:v>
      </x:c>
      <x:c r="G763" t="s">
        <x:v>730</x:v>
      </x:c>
      <x:c r="H763" t="s">
        <x:v>516</x:v>
      </x:c>
      <x:c r="I763" t="s">
        <x:v>140</x:v>
      </x:c>
      <x:c r="J763">
        <x:v>100020870</x:v>
      </x:c>
      <x:c r="K763" t="s">
        <x:v>147</x:v>
      </x:c>
      <x:c r="L763" t="s">
        <x:v>143</x:v>
      </x:c>
      <x:c r="M763" t="s">
        <x:v>680</x:v>
      </x:c>
      <x:c r="O763">
        <x:v>1000</x:v>
      </x:c>
      <x:c r="P763" t="s">
        <x:v>520</x:v>
      </x:c>
      <x:c r="Q763" t="s">
        <x:v>450</x:v>
      </x:c>
      <x:c r="R763" t="s">
        <x:v>522</x:v>
      </x:c>
      <x:c r="S763">
        <x:v>3000</x:v>
      </x:c>
      <x:c r="T763" t="s">
        <x:v>458</x:v>
      </x:c>
      <x:c r="U763">
        <x:v>14.45</x:v>
      </x:c>
      <x:c r="V763">
        <x:v>0.46</x:v>
      </x:c>
      <x:c r="W763">
        <x:v>1371.3</x:v>
      </x:c>
    </x:row>
    <x:row r="764" spans="1:23">
      <x:c r="A764" t="s">
        <x:v>492</x:v>
      </x:c>
      <x:c r="B764" t="s">
        <x:v>698</x:v>
      </x:c>
      <x:c r="C764" t="s">
        <x:v>513</x:v>
      </x:c>
      <x:c r="D764" t="s">
        <x:v>514</x:v>
      </x:c>
      <x:c r="E764" t="s">
        <x:v>527</x:v>
      </x:c>
      <x:c r="F764" t="s">
        <x:v>126</x:v>
      </x:c>
      <x:c r="G764" t="s">
        <x:v>730</x:v>
      </x:c>
      <x:c r="H764" t="s">
        <x:v>516</x:v>
      </x:c>
      <x:c r="I764" t="s">
        <x:v>140</x:v>
      </x:c>
      <x:c r="J764">
        <x:v>100018724</x:v>
      </x:c>
      <x:c r="K764" t="s">
        <x:v>147</x:v>
      </x:c>
      <x:c r="L764" t="s">
        <x:v>143</x:v>
      </x:c>
      <x:c r="M764" t="s">
        <x:v>554</x:v>
      </x:c>
      <x:c r="O764">
        <x:v>1000</x:v>
      </x:c>
      <x:c r="P764" t="s">
        <x:v>520</x:v>
      </x:c>
      <x:c r="Q764" t="s">
        <x:v>450</x:v>
      </x:c>
      <x:c r="R764" t="s">
        <x:v>522</x:v>
      </x:c>
      <x:c r="S764">
        <x:v>1000</x:v>
      </x:c>
      <x:c r="T764" t="s">
        <x:v>458</x:v>
      </x:c>
      <x:c r="U764">
        <x:v>4.82</x:v>
      </x:c>
      <x:c r="V764">
        <x:v>0.46</x:v>
      </x:c>
      <x:c r="W764">
        <x:v>457.1</x:v>
      </x:c>
    </x:row>
    <x:row r="765" spans="1:23">
      <x:c r="A765" t="s">
        <x:v>492</x:v>
      </x:c>
      <x:c r="B765" t="s">
        <x:v>698</x:v>
      </x:c>
      <x:c r="C765" t="s">
        <x:v>513</x:v>
      </x:c>
      <x:c r="D765" t="s">
        <x:v>514</x:v>
      </x:c>
      <x:c r="E765" t="s">
        <x:v>527</x:v>
      </x:c>
      <x:c r="F765" t="s">
        <x:v>126</x:v>
      </x:c>
      <x:c r="G765" t="s">
        <x:v>730</x:v>
      </x:c>
      <x:c r="H765" t="s">
        <x:v>516</x:v>
      </x:c>
      <x:c r="I765" t="s">
        <x:v>140</x:v>
      </x:c>
      <x:c r="J765">
        <x:v>100020872</x:v>
      </x:c>
      <x:c r="K765" t="s">
        <x:v>147</x:v>
      </x:c>
      <x:c r="L765" t="s">
        <x:v>143</x:v>
      </x:c>
      <x:c r="M765" t="s">
        <x:v>544</x:v>
      </x:c>
      <x:c r="O765">
        <x:v>1000</x:v>
      </x:c>
      <x:c r="P765" t="s">
        <x:v>520</x:v>
      </x:c>
      <x:c r="Q765" t="s">
        <x:v>450</x:v>
      </x:c>
      <x:c r="R765" t="s">
        <x:v>522</x:v>
      </x:c>
      <x:c r="S765">
        <x:v>2000</x:v>
      </x:c>
      <x:c r="T765" t="s">
        <x:v>458</x:v>
      </x:c>
      <x:c r="U765">
        <x:v>9.6300000000000008</x:v>
      </x:c>
      <x:c r="V765">
        <x:v>0.46</x:v>
      </x:c>
      <x:c r="W765">
        <x:v>914.2</x:v>
      </x:c>
    </x:row>
    <x:row r="766" spans="1:23">
      <x:c r="A766" t="s">
        <x:v>492</x:v>
      </x:c>
      <x:c r="B766" t="s">
        <x:v>698</x:v>
      </x:c>
      <x:c r="C766" t="s">
        <x:v>513</x:v>
      </x:c>
      <x:c r="D766" t="s">
        <x:v>514</x:v>
      </x:c>
      <x:c r="E766" t="s">
        <x:v>527</x:v>
      </x:c>
      <x:c r="F766" t="s">
        <x:v>126</x:v>
      </x:c>
      <x:c r="G766" t="s">
        <x:v>730</x:v>
      </x:c>
      <x:c r="H766" t="s">
        <x:v>516</x:v>
      </x:c>
      <x:c r="I766" t="s">
        <x:v>140</x:v>
      </x:c>
      <x:c r="J766">
        <x:v>100019411</x:v>
      </x:c>
      <x:c r="K766" t="s">
        <x:v>147</x:v>
      </x:c>
      <x:c r="L766" t="s">
        <x:v>143</x:v>
      </x:c>
      <x:c r="M766" t="s">
        <x:v>619</x:v>
      </x:c>
      <x:c r="O766">
        <x:v>1000</x:v>
      </x:c>
      <x:c r="P766" t="s">
        <x:v>520</x:v>
      </x:c>
      <x:c r="Q766" t="s">
        <x:v>450</x:v>
      </x:c>
      <x:c r="R766" t="s">
        <x:v>522</x:v>
      </x:c>
      <x:c r="S766">
        <x:v>700</x:v>
      </x:c>
      <x:c r="T766" t="s">
        <x:v>458</x:v>
      </x:c>
      <x:c r="U766">
        <x:v>3.37</x:v>
      </x:c>
      <x:c r="V766">
        <x:v>0.46</x:v>
      </x:c>
      <x:c r="W766">
        <x:v>319.97000000000003</x:v>
      </x:c>
    </x:row>
    <x:row r="767" spans="1:23">
      <x:c r="A767" t="s">
        <x:v>492</x:v>
      </x:c>
      <x:c r="B767" t="s">
        <x:v>698</x:v>
      </x:c>
      <x:c r="C767" t="s">
        <x:v>513</x:v>
      </x:c>
      <x:c r="D767" t="s">
        <x:v>514</x:v>
      </x:c>
      <x:c r="E767" t="s">
        <x:v>527</x:v>
      </x:c>
      <x:c r="F767" t="s">
        <x:v>126</x:v>
      </x:c>
      <x:c r="G767" t="s">
        <x:v>730</x:v>
      </x:c>
      <x:c r="H767" t="s">
        <x:v>516</x:v>
      </x:c>
      <x:c r="I767" t="s">
        <x:v>140</x:v>
      </x:c>
      <x:c r="J767">
        <x:v>100018708</x:v>
      </x:c>
      <x:c r="K767" t="s">
        <x:v>147</x:v>
      </x:c>
      <x:c r="L767" t="s">
        <x:v>143</x:v>
      </x:c>
      <x:c r="M767" t="s">
        <x:v>575</x:v>
      </x:c>
      <x:c r="O767">
        <x:v>1000</x:v>
      </x:c>
      <x:c r="P767" t="s">
        <x:v>520</x:v>
      </x:c>
      <x:c r="Q767" t="s">
        <x:v>450</x:v>
      </x:c>
      <x:c r="R767" t="s">
        <x:v>522</x:v>
      </x:c>
      <x:c r="S767">
        <x:v>900</x:v>
      </x:c>
      <x:c r="T767" t="s">
        <x:v>458</x:v>
      </x:c>
      <x:c r="U767">
        <x:v>4.34</x:v>
      </x:c>
      <x:c r="V767">
        <x:v>0.46</x:v>
      </x:c>
      <x:c r="W767">
        <x:v>411.39</x:v>
      </x:c>
    </x:row>
    <x:row r="768" spans="1:23">
      <x:c r="A768" t="s">
        <x:v>492</x:v>
      </x:c>
      <x:c r="B768" t="s">
        <x:v>698</x:v>
      </x:c>
      <x:c r="C768" t="s">
        <x:v>513</x:v>
      </x:c>
      <x:c r="D768" t="s">
        <x:v>514</x:v>
      </x:c>
      <x:c r="E768" t="s">
        <x:v>527</x:v>
      </x:c>
      <x:c r="F768" t="s">
        <x:v>126</x:v>
      </x:c>
      <x:c r="G768" t="s">
        <x:v>730</x:v>
      </x:c>
      <x:c r="H768" t="s">
        <x:v>516</x:v>
      </x:c>
      <x:c r="I768" t="s">
        <x:v>140</x:v>
      </x:c>
      <x:c r="J768">
        <x:v>100020716</x:v>
      </x:c>
      <x:c r="K768" t="s">
        <x:v>147</x:v>
      </x:c>
      <x:c r="L768" t="s">
        <x:v>143</x:v>
      </x:c>
      <x:c r="M768" t="s">
        <x:v>652</x:v>
      </x:c>
      <x:c r="O768">
        <x:v>1000</x:v>
      </x:c>
      <x:c r="P768" t="s">
        <x:v>520</x:v>
      </x:c>
      <x:c r="Q768" t="s">
        <x:v>450</x:v>
      </x:c>
      <x:c r="R768" t="s">
        <x:v>522</x:v>
      </x:c>
      <x:c r="S768">
        <x:v>3000</x:v>
      </x:c>
      <x:c r="T768" t="s">
        <x:v>458</x:v>
      </x:c>
      <x:c r="U768">
        <x:v>14.45</x:v>
      </x:c>
      <x:c r="V768">
        <x:v>0.46</x:v>
      </x:c>
      <x:c r="W768">
        <x:v>1371.3</x:v>
      </x:c>
    </x:row>
    <x:row r="769" spans="1:23">
      <x:c r="A769" t="s">
        <x:v>492</x:v>
      </x:c>
      <x:c r="B769" t="s">
        <x:v>698</x:v>
      </x:c>
      <x:c r="C769" t="s">
        <x:v>513</x:v>
      </x:c>
      <x:c r="D769" t="s">
        <x:v>514</x:v>
      </x:c>
      <x:c r="E769" t="s">
        <x:v>527</x:v>
      </x:c>
      <x:c r="F769" t="s">
        <x:v>126</x:v>
      </x:c>
      <x:c r="G769" t="s">
        <x:v>730</x:v>
      </x:c>
      <x:c r="H769" t="s">
        <x:v>516</x:v>
      </x:c>
      <x:c r="I769" t="s">
        <x:v>140</x:v>
      </x:c>
      <x:c r="J769">
        <x:v>100018724</x:v>
      </x:c>
      <x:c r="K769" t="s">
        <x:v>147</x:v>
      </x:c>
      <x:c r="L769" t="s">
        <x:v>143</x:v>
      </x:c>
      <x:c r="M769" t="s">
        <x:v>554</x:v>
      </x:c>
      <x:c r="O769">
        <x:v>1000</x:v>
      </x:c>
      <x:c r="P769" t="s">
        <x:v>520</x:v>
      </x:c>
      <x:c r="Q769" t="s">
        <x:v>450</x:v>
      </x:c>
      <x:c r="R769" t="s">
        <x:v>522</x:v>
      </x:c>
      <x:c r="S769">
        <x:v>900</x:v>
      </x:c>
      <x:c r="T769" t="s">
        <x:v>458</x:v>
      </x:c>
      <x:c r="U769">
        <x:v>4.34</x:v>
      </x:c>
      <x:c r="V769">
        <x:v>0.46</x:v>
      </x:c>
      <x:c r="W769">
        <x:v>411.39</x:v>
      </x:c>
    </x:row>
    <x:row r="770" spans="1:23">
      <x:c r="A770" t="s">
        <x:v>492</x:v>
      </x:c>
      <x:c r="B770" t="s">
        <x:v>698</x:v>
      </x:c>
      <x:c r="C770" t="s">
        <x:v>513</x:v>
      </x:c>
      <x:c r="D770" t="s">
        <x:v>514</x:v>
      </x:c>
      <x:c r="E770" t="s">
        <x:v>527</x:v>
      </x:c>
      <x:c r="F770" t="s">
        <x:v>126</x:v>
      </x:c>
      <x:c r="G770" t="s">
        <x:v>730</x:v>
      </x:c>
      <x:c r="H770" t="s">
        <x:v>516</x:v>
      </x:c>
      <x:c r="I770" t="s">
        <x:v>140</x:v>
      </x:c>
      <x:c r="J770">
        <x:v>100018705</x:v>
      </x:c>
      <x:c r="K770" t="s">
        <x:v>147</x:v>
      </x:c>
      <x:c r="L770" t="s">
        <x:v>143</x:v>
      </x:c>
      <x:c r="M770" t="s">
        <x:v>518</x:v>
      </x:c>
      <x:c r="O770">
        <x:v>1000</x:v>
      </x:c>
      <x:c r="P770" t="s">
        <x:v>520</x:v>
      </x:c>
      <x:c r="Q770" t="s">
        <x:v>450</x:v>
      </x:c>
      <x:c r="R770" t="s">
        <x:v>522</x:v>
      </x:c>
      <x:c r="S770">
        <x:v>2000</x:v>
      </x:c>
      <x:c r="T770" t="s">
        <x:v>458</x:v>
      </x:c>
      <x:c r="U770">
        <x:v>9.6300000000000008</x:v>
      </x:c>
      <x:c r="V770">
        <x:v>0.46</x:v>
      </x:c>
      <x:c r="W770">
        <x:v>914.2</x:v>
      </x:c>
    </x:row>
    <x:row r="771" spans="1:23">
      <x:c r="A771" t="s">
        <x:v>492</x:v>
      </x:c>
      <x:c r="B771" t="s">
        <x:v>698</x:v>
      </x:c>
      <x:c r="C771" t="s">
        <x:v>513</x:v>
      </x:c>
      <x:c r="D771" t="s">
        <x:v>514</x:v>
      </x:c>
      <x:c r="E771" t="s">
        <x:v>527</x:v>
      </x:c>
      <x:c r="F771" t="s">
        <x:v>126</x:v>
      </x:c>
      <x:c r="G771" t="s">
        <x:v>730</x:v>
      </x:c>
      <x:c r="H771" t="s">
        <x:v>516</x:v>
      </x:c>
      <x:c r="I771" t="s">
        <x:v>140</x:v>
      </x:c>
      <x:c r="J771">
        <x:v>100019485</x:v>
      </x:c>
      <x:c r="K771" t="s">
        <x:v>147</x:v>
      </x:c>
      <x:c r="L771" t="s">
        <x:v>146</x:v>
      </x:c>
      <x:c r="M771" t="s">
        <x:v>537</x:v>
      </x:c>
      <x:c r="O771">
        <x:v>400</x:v>
      </x:c>
      <x:c r="P771" t="s">
        <x:v>520</x:v>
      </x:c>
      <x:c r="Q771" t="s">
        <x:v>650</x:v>
      </x:c>
      <x:c r="R771" t="s">
        <x:v>522</x:v>
      </x:c>
      <x:c r="S771">
        <x:v>1200</x:v>
      </x:c>
      <x:c r="T771" t="s">
        <x:v>458</x:v>
      </x:c>
      <x:c r="U771">
        <x:v>28.7</x:v>
      </x:c>
      <x:c r="V771">
        <x:v>1.71</x:v>
      </x:c>
      <x:c r="W771">
        <x:v>2053.1999999999998</x:v>
      </x:c>
    </x:row>
    <x:row r="772" spans="1:23">
      <x:c r="A772" t="s">
        <x:v>492</x:v>
      </x:c>
      <x:c r="B772" t="s">
        <x:v>698</x:v>
      </x:c>
      <x:c r="C772" t="s">
        <x:v>513</x:v>
      </x:c>
      <x:c r="D772" t="s">
        <x:v>514</x:v>
      </x:c>
      <x:c r="E772" t="s">
        <x:v>527</x:v>
      </x:c>
      <x:c r="F772" t="s">
        <x:v>126</x:v>
      </x:c>
      <x:c r="G772" t="s">
        <x:v>730</x:v>
      </x:c>
      <x:c r="H772" t="s">
        <x:v>516</x:v>
      </x:c>
      <x:c r="I772" t="s">
        <x:v>140</x:v>
      </x:c>
      <x:c r="J772">
        <x:v>100018741</x:v>
      </x:c>
      <x:c r="K772" t="s">
        <x:v>147</x:v>
      </x:c>
      <x:c r="L772" t="s">
        <x:v>144</x:v>
      </x:c>
      <x:c r="M772" t="s">
        <x:v>679</x:v>
      </x:c>
      <x:c r="O772">
        <x:v>1000</x:v>
      </x:c>
      <x:c r="P772" t="s">
        <x:v>520</x:v>
      </x:c>
      <x:c r="Q772" t="s">
        <x:v>649</x:v>
      </x:c>
      <x:c r="R772" t="s">
        <x:v>522</x:v>
      </x:c>
      <x:c r="S772">
        <x:v>1000</x:v>
      </x:c>
      <x:c r="T772" t="s">
        <x:v>458</x:v>
      </x:c>
      <x:c r="U772">
        <x:v>7.06</x:v>
      </x:c>
      <x:c r="V772">
        <x:v>0.63</x:v>
      </x:c>
      <x:c r="W772">
        <x:v>630</x:v>
      </x:c>
    </x:row>
    <x:row r="773" spans="1:23">
      <x:c r="A773" t="s">
        <x:v>492</x:v>
      </x:c>
      <x:c r="B773" t="s">
        <x:v>698</x:v>
      </x:c>
      <x:c r="C773" t="s">
        <x:v>513</x:v>
      </x:c>
      <x:c r="D773" t="s">
        <x:v>514</x:v>
      </x:c>
      <x:c r="E773" t="s">
        <x:v>527</x:v>
      </x:c>
      <x:c r="F773" t="s">
        <x:v>126</x:v>
      </x:c>
      <x:c r="G773" t="s">
        <x:v>730</x:v>
      </x:c>
      <x:c r="H773" t="s">
        <x:v>516</x:v>
      </x:c>
      <x:c r="I773" t="s">
        <x:v>140</x:v>
      </x:c>
      <x:c r="J773">
        <x:v>100020714</x:v>
      </x:c>
      <x:c r="K773" t="s">
        <x:v>147</x:v>
      </x:c>
      <x:c r="L773" t="s">
        <x:v>144</x:v>
      </x:c>
      <x:c r="M773" t="s">
        <x:v>533</x:v>
      </x:c>
      <x:c r="O773">
        <x:v>1000</x:v>
      </x:c>
      <x:c r="P773" t="s">
        <x:v>520</x:v>
      </x:c>
      <x:c r="Q773" t="s">
        <x:v>649</x:v>
      </x:c>
      <x:c r="R773" t="s">
        <x:v>522</x:v>
      </x:c>
      <x:c r="S773">
        <x:v>1000</x:v>
      </x:c>
      <x:c r="T773" t="s">
        <x:v>458</x:v>
      </x:c>
      <x:c r="U773">
        <x:v>7.06</x:v>
      </x:c>
      <x:c r="V773">
        <x:v>0.63</x:v>
      </x:c>
      <x:c r="W773">
        <x:v>630</x:v>
      </x:c>
    </x:row>
    <x:row r="774" spans="1:23">
      <x:c r="A774" t="s">
        <x:v>492</x:v>
      </x:c>
      <x:c r="B774" t="s">
        <x:v>698</x:v>
      </x:c>
      <x:c r="C774" t="s">
        <x:v>513</x:v>
      </x:c>
      <x:c r="D774" t="s">
        <x:v>514</x:v>
      </x:c>
      <x:c r="E774" t="s">
        <x:v>527</x:v>
      </x:c>
      <x:c r="F774" t="s">
        <x:v>126</x:v>
      </x:c>
      <x:c r="G774" t="s">
        <x:v>730</x:v>
      </x:c>
      <x:c r="H774" t="s">
        <x:v>516</x:v>
      </x:c>
      <x:c r="I774" t="s">
        <x:v>140</x:v>
      </x:c>
      <x:c r="J774">
        <x:v>100018711</x:v>
      </x:c>
      <x:c r="K774" t="s">
        <x:v>147</x:v>
      </x:c>
      <x:c r="L774" t="s">
        <x:v>143</x:v>
      </x:c>
      <x:c r="M774" t="s">
        <x:v>624</x:v>
      </x:c>
      <x:c r="O774">
        <x:v>1000</x:v>
      </x:c>
      <x:c r="P774" t="s">
        <x:v>520</x:v>
      </x:c>
      <x:c r="Q774" t="s">
        <x:v>450</x:v>
      </x:c>
      <x:c r="R774" t="s">
        <x:v>522</x:v>
      </x:c>
      <x:c r="S774">
        <x:v>1000</x:v>
      </x:c>
      <x:c r="T774" t="s">
        <x:v>458</x:v>
      </x:c>
      <x:c r="U774">
        <x:v>4.82</x:v>
      </x:c>
      <x:c r="V774">
        <x:v>0.46</x:v>
      </x:c>
      <x:c r="W774">
        <x:v>457.1</x:v>
      </x:c>
    </x:row>
    <x:row r="775" spans="1:23">
      <x:c r="A775" t="s">
        <x:v>492</x:v>
      </x:c>
      <x:c r="B775" t="s">
        <x:v>698</x:v>
      </x:c>
      <x:c r="C775" t="s">
        <x:v>513</x:v>
      </x:c>
      <x:c r="D775" t="s">
        <x:v>514</x:v>
      </x:c>
      <x:c r="E775" t="s">
        <x:v>527</x:v>
      </x:c>
      <x:c r="F775" t="s">
        <x:v>126</x:v>
      </x:c>
      <x:c r="G775" t="s">
        <x:v>730</x:v>
      </x:c>
      <x:c r="H775" t="s">
        <x:v>516</x:v>
      </x:c>
      <x:c r="I775" t="s">
        <x:v>140</x:v>
      </x:c>
      <x:c r="J775">
        <x:v>100019475</x:v>
      </x:c>
      <x:c r="K775" t="s">
        <x:v>147</x:v>
      </x:c>
      <x:c r="L775" t="s">
        <x:v>143</x:v>
      </x:c>
      <x:c r="M775" t="s">
        <x:v>591</x:v>
      </x:c>
      <x:c r="O775">
        <x:v>1000</x:v>
      </x:c>
      <x:c r="P775" t="s">
        <x:v>520</x:v>
      </x:c>
      <x:c r="Q775" t="s">
        <x:v>450</x:v>
      </x:c>
      <x:c r="R775" t="s">
        <x:v>522</x:v>
      </x:c>
      <x:c r="S775">
        <x:v>1000</x:v>
      </x:c>
      <x:c r="T775" t="s">
        <x:v>458</x:v>
      </x:c>
      <x:c r="U775">
        <x:v>4.82</x:v>
      </x:c>
      <x:c r="V775">
        <x:v>0.46</x:v>
      </x:c>
      <x:c r="W775">
        <x:v>457.1</x:v>
      </x:c>
    </x:row>
    <x:row r="776" spans="1:23">
      <x:c r="A776" t="s">
        <x:v>492</x:v>
      </x:c>
      <x:c r="B776" t="s">
        <x:v>698</x:v>
      </x:c>
      <x:c r="C776" t="s">
        <x:v>513</x:v>
      </x:c>
      <x:c r="D776" t="s">
        <x:v>514</x:v>
      </x:c>
      <x:c r="E776" t="s">
        <x:v>527</x:v>
      </x:c>
      <x:c r="F776" t="s">
        <x:v>126</x:v>
      </x:c>
      <x:c r="G776" t="s">
        <x:v>730</x:v>
      </x:c>
      <x:c r="H776" t="s">
        <x:v>516</x:v>
      </x:c>
      <x:c r="I776" t="s">
        <x:v>140</x:v>
      </x:c>
      <x:c r="J776">
        <x:v>100018726</x:v>
      </x:c>
      <x:c r="K776" t="s">
        <x:v>147</x:v>
      </x:c>
      <x:c r="L776" t="s">
        <x:v>143</x:v>
      </x:c>
      <x:c r="M776" t="s">
        <x:v>570</x:v>
      </x:c>
      <x:c r="O776">
        <x:v>1000</x:v>
      </x:c>
      <x:c r="P776" t="s">
        <x:v>520</x:v>
      </x:c>
      <x:c r="Q776" t="s">
        <x:v>450</x:v>
      </x:c>
      <x:c r="R776" t="s">
        <x:v>522</x:v>
      </x:c>
      <x:c r="S776">
        <x:v>2000</x:v>
      </x:c>
      <x:c r="T776" t="s">
        <x:v>458</x:v>
      </x:c>
      <x:c r="U776">
        <x:v>9.6300000000000008</x:v>
      </x:c>
      <x:c r="V776">
        <x:v>0.46</x:v>
      </x:c>
      <x:c r="W776">
        <x:v>914.2</x:v>
      </x:c>
    </x:row>
    <x:row r="777" spans="1:23">
      <x:c r="A777" t="s">
        <x:v>492</x:v>
      </x:c>
      <x:c r="B777" t="s">
        <x:v>698</x:v>
      </x:c>
      <x:c r="C777" t="s">
        <x:v>513</x:v>
      </x:c>
      <x:c r="D777" t="s">
        <x:v>514</x:v>
      </x:c>
      <x:c r="E777" t="s">
        <x:v>527</x:v>
      </x:c>
      <x:c r="F777" t="s">
        <x:v>126</x:v>
      </x:c>
      <x:c r="G777" t="s">
        <x:v>730</x:v>
      </x:c>
      <x:c r="H777" t="s">
        <x:v>516</x:v>
      </x:c>
      <x:c r="I777" t="s">
        <x:v>140</x:v>
      </x:c>
      <x:c r="J777">
        <x:v>100018720</x:v>
      </x:c>
      <x:c r="K777" t="s">
        <x:v>147</x:v>
      </x:c>
      <x:c r="L777" t="s">
        <x:v>143</x:v>
      </x:c>
      <x:c r="M777" t="s">
        <x:v>550</x:v>
      </x:c>
      <x:c r="O777">
        <x:v>1000</x:v>
      </x:c>
      <x:c r="P777" t="s">
        <x:v>520</x:v>
      </x:c>
      <x:c r="Q777" t="s">
        <x:v>450</x:v>
      </x:c>
      <x:c r="R777" t="s">
        <x:v>522</x:v>
      </x:c>
      <x:c r="S777">
        <x:v>2000</x:v>
      </x:c>
      <x:c r="T777" t="s">
        <x:v>458</x:v>
      </x:c>
      <x:c r="U777">
        <x:v>9.6300000000000008</x:v>
      </x:c>
      <x:c r="V777">
        <x:v>0.46</x:v>
      </x:c>
      <x:c r="W777">
        <x:v>914.2</x:v>
      </x:c>
    </x:row>
    <x:row r="778" spans="1:23">
      <x:c r="A778" t="s">
        <x:v>492</x:v>
      </x:c>
      <x:c r="B778" t="s">
        <x:v>698</x:v>
      </x:c>
      <x:c r="C778" t="s">
        <x:v>513</x:v>
      </x:c>
      <x:c r="D778" t="s">
        <x:v>514</x:v>
      </x:c>
      <x:c r="E778" t="s">
        <x:v>527</x:v>
      </x:c>
      <x:c r="F778" t="s">
        <x:v>126</x:v>
      </x:c>
      <x:c r="G778" t="s">
        <x:v>730</x:v>
      </x:c>
      <x:c r="H778" t="s">
        <x:v>516</x:v>
      </x:c>
      <x:c r="I778" t="s">
        <x:v>140</x:v>
      </x:c>
      <x:c r="J778">
        <x:v>100020580</x:v>
      </x:c>
      <x:c r="K778" t="s">
        <x:v>147</x:v>
      </x:c>
      <x:c r="L778" t="s">
        <x:v>143</x:v>
      </x:c>
      <x:c r="M778" t="s">
        <x:v>654</x:v>
      </x:c>
      <x:c r="O778">
        <x:v>1000</x:v>
      </x:c>
      <x:c r="P778" t="s">
        <x:v>520</x:v>
      </x:c>
      <x:c r="Q778" t="s">
        <x:v>450</x:v>
      </x:c>
      <x:c r="R778" t="s">
        <x:v>522</x:v>
      </x:c>
      <x:c r="S778">
        <x:v>1000</x:v>
      </x:c>
      <x:c r="T778" t="s">
        <x:v>458</x:v>
      </x:c>
      <x:c r="U778">
        <x:v>4.82</x:v>
      </x:c>
      <x:c r="V778">
        <x:v>0.46</x:v>
      </x:c>
      <x:c r="W778">
        <x:v>457.1</x:v>
      </x:c>
    </x:row>
    <x:row r="779" spans="1:23">
      <x:c r="A779" t="s">
        <x:v>492</x:v>
      </x:c>
      <x:c r="B779" t="s">
        <x:v>698</x:v>
      </x:c>
      <x:c r="C779" t="s">
        <x:v>513</x:v>
      </x:c>
      <x:c r="D779" t="s">
        <x:v>514</x:v>
      </x:c>
      <x:c r="E779" t="s">
        <x:v>527</x:v>
      </x:c>
      <x:c r="F779" t="s">
        <x:v>126</x:v>
      </x:c>
      <x:c r="G779" t="s">
        <x:v>730</x:v>
      </x:c>
      <x:c r="H779" t="s">
        <x:v>516</x:v>
      </x:c>
      <x:c r="I779" t="s">
        <x:v>140</x:v>
      </x:c>
      <x:c r="J779">
        <x:v>100019475</x:v>
      </x:c>
      <x:c r="K779" t="s">
        <x:v>147</x:v>
      </x:c>
      <x:c r="L779" t="s">
        <x:v>143</x:v>
      </x:c>
      <x:c r="M779" t="s">
        <x:v>591</x:v>
      </x:c>
      <x:c r="O779">
        <x:v>1000</x:v>
      </x:c>
      <x:c r="P779" t="s">
        <x:v>520</x:v>
      </x:c>
      <x:c r="Q779" t="s">
        <x:v>450</x:v>
      </x:c>
      <x:c r="R779" t="s">
        <x:v>522</x:v>
      </x:c>
      <x:c r="S779">
        <x:v>1000</x:v>
      </x:c>
      <x:c r="T779" t="s">
        <x:v>458</x:v>
      </x:c>
      <x:c r="U779">
        <x:v>4.82</x:v>
      </x:c>
      <x:c r="V779">
        <x:v>0.46</x:v>
      </x:c>
      <x:c r="W779">
        <x:v>457.1</x:v>
      </x:c>
    </x:row>
    <x:row r="780" spans="1:23">
      <x:c r="A780" t="s">
        <x:v>492</x:v>
      </x:c>
      <x:c r="B780" t="s">
        <x:v>698</x:v>
      </x:c>
      <x:c r="C780" t="s">
        <x:v>513</x:v>
      </x:c>
      <x:c r="D780" t="s">
        <x:v>514</x:v>
      </x:c>
      <x:c r="E780" t="s">
        <x:v>527</x:v>
      </x:c>
      <x:c r="F780" t="s">
        <x:v>126</x:v>
      </x:c>
      <x:c r="G780" t="s">
        <x:v>730</x:v>
      </x:c>
      <x:c r="H780" t="s">
        <x:v>516</x:v>
      </x:c>
      <x:c r="I780" t="s">
        <x:v>140</x:v>
      </x:c>
      <x:c r="J780">
        <x:v>100020720</x:v>
      </x:c>
      <x:c r="K780" t="s">
        <x:v>147</x:v>
      </x:c>
      <x:c r="L780" t="s">
        <x:v>143</x:v>
      </x:c>
      <x:c r="M780" t="s">
        <x:v>577</x:v>
      </x:c>
      <x:c r="O780">
        <x:v>1000</x:v>
      </x:c>
      <x:c r="P780" t="s">
        <x:v>520</x:v>
      </x:c>
      <x:c r="Q780" t="s">
        <x:v>450</x:v>
      </x:c>
      <x:c r="R780" t="s">
        <x:v>522</x:v>
      </x:c>
      <x:c r="S780">
        <x:v>2000</x:v>
      </x:c>
      <x:c r="T780" t="s">
        <x:v>458</x:v>
      </x:c>
      <x:c r="U780">
        <x:v>9.6300000000000008</x:v>
      </x:c>
      <x:c r="V780">
        <x:v>0.46</x:v>
      </x:c>
      <x:c r="W780">
        <x:v>914.2</x:v>
      </x:c>
    </x:row>
    <x:row r="781" spans="1:23">
      <x:c r="A781" t="s">
        <x:v>492</x:v>
      </x:c>
      <x:c r="B781" t="s">
        <x:v>698</x:v>
      </x:c>
      <x:c r="C781" t="s">
        <x:v>513</x:v>
      </x:c>
      <x:c r="D781" t="s">
        <x:v>514</x:v>
      </x:c>
      <x:c r="E781" t="s">
        <x:v>527</x:v>
      </x:c>
      <x:c r="F781" t="s">
        <x:v>126</x:v>
      </x:c>
      <x:c r="G781" t="s">
        <x:v>730</x:v>
      </x:c>
      <x:c r="H781" t="s">
        <x:v>516</x:v>
      </x:c>
      <x:c r="I781" t="s">
        <x:v>140</x:v>
      </x:c>
      <x:c r="J781">
        <x:v>100020883</x:v>
      </x:c>
      <x:c r="K781" t="s">
        <x:v>147</x:v>
      </x:c>
      <x:c r="L781" t="s">
        <x:v>143</x:v>
      </x:c>
      <x:c r="M781" t="s">
        <x:v>608</x:v>
      </x:c>
      <x:c r="O781">
        <x:v>1000</x:v>
      </x:c>
      <x:c r="P781" t="s">
        <x:v>520</x:v>
      </x:c>
      <x:c r="Q781" t="s">
        <x:v>450</x:v>
      </x:c>
      <x:c r="R781" t="s">
        <x:v>522</x:v>
      </x:c>
      <x:c r="S781">
        <x:v>2000</x:v>
      </x:c>
      <x:c r="T781" t="s">
        <x:v>458</x:v>
      </x:c>
      <x:c r="U781">
        <x:v>9.6300000000000008</x:v>
      </x:c>
      <x:c r="V781">
        <x:v>0.46</x:v>
      </x:c>
      <x:c r="W781">
        <x:v>914.2</x:v>
      </x:c>
    </x:row>
    <x:row r="782" spans="1:23">
      <x:c r="A782" t="s">
        <x:v>492</x:v>
      </x:c>
      <x:c r="B782" t="s">
        <x:v>698</x:v>
      </x:c>
      <x:c r="C782" t="s">
        <x:v>513</x:v>
      </x:c>
      <x:c r="D782" t="s">
        <x:v>514</x:v>
      </x:c>
      <x:c r="E782" t="s">
        <x:v>527</x:v>
      </x:c>
      <x:c r="F782" t="s">
        <x:v>126</x:v>
      </x:c>
      <x:c r="G782" t="s">
        <x:v>730</x:v>
      </x:c>
      <x:c r="H782" t="s">
        <x:v>516</x:v>
      </x:c>
      <x:c r="I782" t="s">
        <x:v>140</x:v>
      </x:c>
      <x:c r="J782">
        <x:v>100020717</x:v>
      </x:c>
      <x:c r="K782" t="s">
        <x:v>147</x:v>
      </x:c>
      <x:c r="L782" t="s">
        <x:v>143</x:v>
      </x:c>
      <x:c r="M782" t="s">
        <x:v>573</x:v>
      </x:c>
      <x:c r="O782">
        <x:v>1000</x:v>
      </x:c>
      <x:c r="P782" t="s">
        <x:v>520</x:v>
      </x:c>
      <x:c r="Q782" t="s">
        <x:v>450</x:v>
      </x:c>
      <x:c r="R782" t="s">
        <x:v>522</x:v>
      </x:c>
      <x:c r="S782">
        <x:v>1000</x:v>
      </x:c>
      <x:c r="T782" t="s">
        <x:v>458</x:v>
      </x:c>
      <x:c r="U782">
        <x:v>4.82</x:v>
      </x:c>
      <x:c r="V782">
        <x:v>0.46</x:v>
      </x:c>
      <x:c r="W782">
        <x:v>457.1</x:v>
      </x:c>
    </x:row>
    <x:row r="783" spans="1:23">
      <x:c r="A783" t="s">
        <x:v>492</x:v>
      </x:c>
      <x:c r="B783" t="s">
        <x:v>698</x:v>
      </x:c>
      <x:c r="C783" t="s">
        <x:v>513</x:v>
      </x:c>
      <x:c r="D783" t="s">
        <x:v>514</x:v>
      </x:c>
      <x:c r="E783" t="s">
        <x:v>527</x:v>
      </x:c>
      <x:c r="F783" t="s">
        <x:v>126</x:v>
      </x:c>
      <x:c r="G783" t="s">
        <x:v>730</x:v>
      </x:c>
      <x:c r="H783" t="s">
        <x:v>516</x:v>
      </x:c>
      <x:c r="I783" t="s">
        <x:v>140</x:v>
      </x:c>
      <x:c r="J783">
        <x:v>100020870</x:v>
      </x:c>
      <x:c r="K783" t="s">
        <x:v>147</x:v>
      </x:c>
      <x:c r="L783" t="s">
        <x:v>143</x:v>
      </x:c>
      <x:c r="M783" t="s">
        <x:v>680</x:v>
      </x:c>
      <x:c r="O783">
        <x:v>1000</x:v>
      </x:c>
      <x:c r="P783" t="s">
        <x:v>520</x:v>
      </x:c>
      <x:c r="Q783" t="s">
        <x:v>450</x:v>
      </x:c>
      <x:c r="R783" t="s">
        <x:v>522</x:v>
      </x:c>
      <x:c r="S783">
        <x:v>1000</x:v>
      </x:c>
      <x:c r="T783" t="s">
        <x:v>458</x:v>
      </x:c>
      <x:c r="U783">
        <x:v>4.82</x:v>
      </x:c>
      <x:c r="V783">
        <x:v>0.46</x:v>
      </x:c>
      <x:c r="W783">
        <x:v>457.1</x:v>
      </x:c>
    </x:row>
    <x:row r="784" spans="1:23">
      <x:c r="A784" t="s">
        <x:v>492</x:v>
      </x:c>
      <x:c r="B784" t="s">
        <x:v>698</x:v>
      </x:c>
      <x:c r="C784" t="s">
        <x:v>513</x:v>
      </x:c>
      <x:c r="D784" t="s">
        <x:v>514</x:v>
      </x:c>
      <x:c r="E784" t="s">
        <x:v>527</x:v>
      </x:c>
      <x:c r="F784" t="s">
        <x:v>126</x:v>
      </x:c>
      <x:c r="G784" t="s">
        <x:v>730</x:v>
      </x:c>
      <x:c r="H784" t="s">
        <x:v>516</x:v>
      </x:c>
      <x:c r="I784" t="s">
        <x:v>140</x:v>
      </x:c>
      <x:c r="J784">
        <x:v>100020715</x:v>
      </x:c>
      <x:c r="K784" t="s">
        <x:v>147</x:v>
      </x:c>
      <x:c r="L784" t="s">
        <x:v>143</x:v>
      </x:c>
      <x:c r="M784" t="s">
        <x:v>653</x:v>
      </x:c>
      <x:c r="O784">
        <x:v>1000</x:v>
      </x:c>
      <x:c r="P784" t="s">
        <x:v>520</x:v>
      </x:c>
      <x:c r="Q784" t="s">
        <x:v>450</x:v>
      </x:c>
      <x:c r="R784" t="s">
        <x:v>522</x:v>
      </x:c>
      <x:c r="S784">
        <x:v>2000</x:v>
      </x:c>
      <x:c r="T784" t="s">
        <x:v>458</x:v>
      </x:c>
      <x:c r="U784">
        <x:v>9.6300000000000008</x:v>
      </x:c>
      <x:c r="V784">
        <x:v>0.46</x:v>
      </x:c>
      <x:c r="W784">
        <x:v>914.2</x:v>
      </x:c>
    </x:row>
    <x:row r="785" spans="1:23">
      <x:c r="A785" t="s">
        <x:v>492</x:v>
      </x:c>
      <x:c r="B785" t="s">
        <x:v>698</x:v>
      </x:c>
      <x:c r="C785" t="s">
        <x:v>513</x:v>
      </x:c>
      <x:c r="D785" t="s">
        <x:v>514</x:v>
      </x:c>
      <x:c r="E785" t="s">
        <x:v>527</x:v>
      </x:c>
      <x:c r="F785" t="s">
        <x:v>126</x:v>
      </x:c>
      <x:c r="G785" t="s">
        <x:v>730</x:v>
      </x:c>
      <x:c r="H785" t="s">
        <x:v>516</x:v>
      </x:c>
      <x:c r="I785" t="s">
        <x:v>140</x:v>
      </x:c>
      <x:c r="J785">
        <x:v>100018718</x:v>
      </x:c>
      <x:c r="K785" t="s">
        <x:v>147</x:v>
      </x:c>
      <x:c r="L785" t="s">
        <x:v>143</x:v>
      </x:c>
      <x:c r="M785" t="s">
        <x:v>548</x:v>
      </x:c>
      <x:c r="O785">
        <x:v>1000</x:v>
      </x:c>
      <x:c r="P785" t="s">
        <x:v>520</x:v>
      </x:c>
      <x:c r="Q785" t="s">
        <x:v>450</x:v>
      </x:c>
      <x:c r="R785" t="s">
        <x:v>522</x:v>
      </x:c>
      <x:c r="S785">
        <x:v>1000</x:v>
      </x:c>
      <x:c r="T785" t="s">
        <x:v>458</x:v>
      </x:c>
      <x:c r="U785">
        <x:v>4.82</x:v>
      </x:c>
      <x:c r="V785">
        <x:v>0.46</x:v>
      </x:c>
      <x:c r="W785">
        <x:v>457.1</x:v>
      </x:c>
    </x:row>
    <x:row r="786" spans="1:23">
      <x:c r="A786" t="s">
        <x:v>492</x:v>
      </x:c>
      <x:c r="B786" t="s">
        <x:v>698</x:v>
      </x:c>
      <x:c r="C786" t="s">
        <x:v>513</x:v>
      </x:c>
      <x:c r="D786" t="s">
        <x:v>514</x:v>
      </x:c>
      <x:c r="E786" t="s">
        <x:v>527</x:v>
      </x:c>
      <x:c r="F786" t="s">
        <x:v>126</x:v>
      </x:c>
      <x:c r="G786" t="s">
        <x:v>730</x:v>
      </x:c>
      <x:c r="H786" t="s">
        <x:v>516</x:v>
      </x:c>
      <x:c r="I786" t="s">
        <x:v>140</x:v>
      </x:c>
      <x:c r="J786">
        <x:v>100020718</x:v>
      </x:c>
      <x:c r="K786" t="s">
        <x:v>147</x:v>
      </x:c>
      <x:c r="L786" t="s">
        <x:v>143</x:v>
      </x:c>
      <x:c r="M786" t="s">
        <x:v>638</x:v>
      </x:c>
      <x:c r="O786">
        <x:v>1000</x:v>
      </x:c>
      <x:c r="P786" t="s">
        <x:v>520</x:v>
      </x:c>
      <x:c r="Q786" t="s">
        <x:v>450</x:v>
      </x:c>
      <x:c r="R786" t="s">
        <x:v>522</x:v>
      </x:c>
      <x:c r="S786">
        <x:v>3000</x:v>
      </x:c>
      <x:c r="T786" t="s">
        <x:v>458</x:v>
      </x:c>
      <x:c r="U786">
        <x:v>14.45</x:v>
      </x:c>
      <x:c r="V786">
        <x:v>0.46</x:v>
      </x:c>
      <x:c r="W786">
        <x:v>1371.3</x:v>
      </x:c>
    </x:row>
    <x:row r="787" spans="1:23">
      <x:c r="A787" t="s">
        <x:v>492</x:v>
      </x:c>
      <x:c r="B787" t="s">
        <x:v>698</x:v>
      </x:c>
      <x:c r="C787" t="s">
        <x:v>513</x:v>
      </x:c>
      <x:c r="D787" t="s">
        <x:v>514</x:v>
      </x:c>
      <x:c r="E787" t="s">
        <x:v>527</x:v>
      </x:c>
      <x:c r="F787" t="s">
        <x:v>126</x:v>
      </x:c>
      <x:c r="G787" t="s">
        <x:v>730</x:v>
      </x:c>
      <x:c r="H787" t="s">
        <x:v>516</x:v>
      </x:c>
      <x:c r="I787" t="s">
        <x:v>140</x:v>
      </x:c>
      <x:c r="J787">
        <x:v>100018723</x:v>
      </x:c>
      <x:c r="K787" t="s">
        <x:v>147</x:v>
      </x:c>
      <x:c r="L787" t="s">
        <x:v>143</x:v>
      </x:c>
      <x:c r="M787" t="s">
        <x:v>558</x:v>
      </x:c>
      <x:c r="O787">
        <x:v>1000</x:v>
      </x:c>
      <x:c r="P787" t="s">
        <x:v>520</x:v>
      </x:c>
      <x:c r="Q787" t="s">
        <x:v>450</x:v>
      </x:c>
      <x:c r="R787" t="s">
        <x:v>522</x:v>
      </x:c>
      <x:c r="S787">
        <x:v>3000</x:v>
      </x:c>
      <x:c r="T787" t="s">
        <x:v>458</x:v>
      </x:c>
      <x:c r="U787">
        <x:v>14.45</x:v>
      </x:c>
      <x:c r="V787">
        <x:v>0.46</x:v>
      </x:c>
      <x:c r="W787">
        <x:v>1371.3</x:v>
      </x:c>
    </x:row>
    <x:row r="788" spans="1:23">
      <x:c r="A788" t="s">
        <x:v>492</x:v>
      </x:c>
      <x:c r="B788" t="s">
        <x:v>698</x:v>
      </x:c>
      <x:c r="C788" t="s">
        <x:v>513</x:v>
      </x:c>
      <x:c r="D788" t="s">
        <x:v>514</x:v>
      </x:c>
      <x:c r="E788" t="s">
        <x:v>527</x:v>
      </x:c>
      <x:c r="F788" t="s">
        <x:v>126</x:v>
      </x:c>
      <x:c r="G788" t="s">
        <x:v>730</x:v>
      </x:c>
      <x:c r="H788" t="s">
        <x:v>516</x:v>
      </x:c>
      <x:c r="I788" t="s">
        <x:v>140</x:v>
      </x:c>
      <x:c r="J788">
        <x:v>100018726</x:v>
      </x:c>
      <x:c r="K788" t="s">
        <x:v>147</x:v>
      </x:c>
      <x:c r="L788" t="s">
        <x:v>143</x:v>
      </x:c>
      <x:c r="M788" t="s">
        <x:v>570</x:v>
      </x:c>
      <x:c r="O788">
        <x:v>1000</x:v>
      </x:c>
      <x:c r="P788" t="s">
        <x:v>520</x:v>
      </x:c>
      <x:c r="Q788" t="s">
        <x:v>450</x:v>
      </x:c>
      <x:c r="R788" t="s">
        <x:v>522</x:v>
      </x:c>
      <x:c r="S788">
        <x:v>2000</x:v>
      </x:c>
      <x:c r="T788" t="s">
        <x:v>458</x:v>
      </x:c>
      <x:c r="U788">
        <x:v>9.6300000000000008</x:v>
      </x:c>
      <x:c r="V788">
        <x:v>0.46</x:v>
      </x:c>
      <x:c r="W788">
        <x:v>914.2</x:v>
      </x:c>
    </x:row>
    <x:row r="789" spans="1:23">
      <x:c r="A789" t="s">
        <x:v>492</x:v>
      </x:c>
      <x:c r="B789" t="s">
        <x:v>698</x:v>
      </x:c>
      <x:c r="C789" t="s">
        <x:v>513</x:v>
      </x:c>
      <x:c r="D789" t="s">
        <x:v>514</x:v>
      </x:c>
      <x:c r="E789" t="s">
        <x:v>527</x:v>
      </x:c>
      <x:c r="F789" t="s">
        <x:v>126</x:v>
      </x:c>
      <x:c r="G789" t="s">
        <x:v>730</x:v>
      </x:c>
      <x:c r="H789" t="s">
        <x:v>516</x:v>
      </x:c>
      <x:c r="I789" t="s">
        <x:v>140</x:v>
      </x:c>
      <x:c r="J789">
        <x:v>100019471</x:v>
      </x:c>
      <x:c r="K789" t="s">
        <x:v>147</x:v>
      </x:c>
      <x:c r="L789" t="s">
        <x:v>143</x:v>
      </x:c>
      <x:c r="M789" t="s">
        <x:v>552</x:v>
      </x:c>
      <x:c r="O789">
        <x:v>1000</x:v>
      </x:c>
      <x:c r="P789" t="s">
        <x:v>520</x:v>
      </x:c>
      <x:c r="Q789" t="s">
        <x:v>450</x:v>
      </x:c>
      <x:c r="R789" t="s">
        <x:v>522</x:v>
      </x:c>
      <x:c r="S789">
        <x:v>2000</x:v>
      </x:c>
      <x:c r="T789" t="s">
        <x:v>458</x:v>
      </x:c>
      <x:c r="U789">
        <x:v>9.6300000000000008</x:v>
      </x:c>
      <x:c r="V789">
        <x:v>0.46</x:v>
      </x:c>
      <x:c r="W789">
        <x:v>914.2</x:v>
      </x:c>
    </x:row>
    <x:row r="790" spans="1:23">
      <x:c r="A790" t="s">
        <x:v>492</x:v>
      </x:c>
      <x:c r="B790" t="s">
        <x:v>698</x:v>
      </x:c>
      <x:c r="C790" t="s">
        <x:v>513</x:v>
      </x:c>
      <x:c r="D790" t="s">
        <x:v>514</x:v>
      </x:c>
      <x:c r="E790" t="s">
        <x:v>527</x:v>
      </x:c>
      <x:c r="F790" t="s">
        <x:v>126</x:v>
      </x:c>
      <x:c r="G790" t="s">
        <x:v>730</x:v>
      </x:c>
      <x:c r="H790" t="s">
        <x:v>516</x:v>
      </x:c>
      <x:c r="I790" t="s">
        <x:v>140</x:v>
      </x:c>
      <x:c r="J790">
        <x:v>100018733</x:v>
      </x:c>
      <x:c r="K790" t="s">
        <x:v>147</x:v>
      </x:c>
      <x:c r="L790" t="s">
        <x:v>144</x:v>
      </x:c>
      <x:c r="M790" t="s">
        <x:v>575</x:v>
      </x:c>
      <x:c r="O790">
        <x:v>1000</x:v>
      </x:c>
      <x:c r="P790" t="s">
        <x:v>520</x:v>
      </x:c>
      <x:c r="Q790" t="s">
        <x:v>649</x:v>
      </x:c>
      <x:c r="R790" t="s">
        <x:v>522</x:v>
      </x:c>
      <x:c r="S790">
        <x:v>3000</x:v>
      </x:c>
      <x:c r="T790" t="s">
        <x:v>458</x:v>
      </x:c>
      <x:c r="U790">
        <x:v>21.18</x:v>
      </x:c>
      <x:c r="V790">
        <x:v>0.63</x:v>
      </x:c>
      <x:c r="W790">
        <x:v>1890</x:v>
      </x:c>
    </x:row>
    <x:row r="791" spans="1:23">
      <x:c r="A791" t="s">
        <x:v>492</x:v>
      </x:c>
      <x:c r="B791" t="s">
        <x:v>698</x:v>
      </x:c>
      <x:c r="C791" t="s">
        <x:v>513</x:v>
      </x:c>
      <x:c r="D791" t="s">
        <x:v>514</x:v>
      </x:c>
      <x:c r="E791" t="s">
        <x:v>527</x:v>
      </x:c>
      <x:c r="F791" t="s">
        <x:v>126</x:v>
      </x:c>
      <x:c r="G791" t="s">
        <x:v>730</x:v>
      </x:c>
      <x:c r="H791" t="s">
        <x:v>516</x:v>
      </x:c>
      <x:c r="I791" t="s">
        <x:v>140</x:v>
      </x:c>
      <x:c r="J791">
        <x:v>100019471</x:v>
      </x:c>
      <x:c r="K791" t="s">
        <x:v>147</x:v>
      </x:c>
      <x:c r="L791" t="s">
        <x:v>143</x:v>
      </x:c>
      <x:c r="M791" t="s">
        <x:v>552</x:v>
      </x:c>
      <x:c r="O791">
        <x:v>1000</x:v>
      </x:c>
      <x:c r="P791" t="s">
        <x:v>520</x:v>
      </x:c>
      <x:c r="Q791" t="s">
        <x:v>450</x:v>
      </x:c>
      <x:c r="R791" t="s">
        <x:v>522</x:v>
      </x:c>
      <x:c r="S791">
        <x:v>2000</x:v>
      </x:c>
      <x:c r="T791" t="s">
        <x:v>458</x:v>
      </x:c>
      <x:c r="U791">
        <x:v>9.6300000000000008</x:v>
      </x:c>
      <x:c r="V791">
        <x:v>0.46</x:v>
      </x:c>
      <x:c r="W791">
        <x:v>914.2</x:v>
      </x:c>
    </x:row>
    <x:row r="792" spans="1:23">
      <x:c r="A792" t="s">
        <x:v>492</x:v>
      </x:c>
      <x:c r="B792" t="s">
        <x:v>698</x:v>
      </x:c>
      <x:c r="C792" t="s">
        <x:v>513</x:v>
      </x:c>
      <x:c r="D792" t="s">
        <x:v>514</x:v>
      </x:c>
      <x:c r="E792" t="s">
        <x:v>527</x:v>
      </x:c>
      <x:c r="F792" t="s">
        <x:v>126</x:v>
      </x:c>
      <x:c r="G792" t="s">
        <x:v>730</x:v>
      </x:c>
      <x:c r="H792" t="s">
        <x:v>516</x:v>
      </x:c>
      <x:c r="I792" t="s">
        <x:v>140</x:v>
      </x:c>
      <x:c r="J792">
        <x:v>100018711</x:v>
      </x:c>
      <x:c r="K792" t="s">
        <x:v>147</x:v>
      </x:c>
      <x:c r="L792" t="s">
        <x:v>143</x:v>
      </x:c>
      <x:c r="M792" t="s">
        <x:v>624</x:v>
      </x:c>
      <x:c r="O792">
        <x:v>1000</x:v>
      </x:c>
      <x:c r="P792" t="s">
        <x:v>520</x:v>
      </x:c>
      <x:c r="Q792" t="s">
        <x:v>450</x:v>
      </x:c>
      <x:c r="R792" t="s">
        <x:v>522</x:v>
      </x:c>
      <x:c r="S792">
        <x:v>2000</x:v>
      </x:c>
      <x:c r="T792" t="s">
        <x:v>458</x:v>
      </x:c>
      <x:c r="U792">
        <x:v>9.6300000000000008</x:v>
      </x:c>
      <x:c r="V792">
        <x:v>0.46</x:v>
      </x:c>
      <x:c r="W792">
        <x:v>914.2</x:v>
      </x:c>
    </x:row>
    <x:row r="793" spans="1:23">
      <x:c r="A793" t="s">
        <x:v>492</x:v>
      </x:c>
      <x:c r="B793" t="s">
        <x:v>698</x:v>
      </x:c>
      <x:c r="C793" t="s">
        <x:v>513</x:v>
      </x:c>
      <x:c r="D793" t="s">
        <x:v>514</x:v>
      </x:c>
      <x:c r="E793" t="s">
        <x:v>527</x:v>
      </x:c>
      <x:c r="F793" t="s">
        <x:v>126</x:v>
      </x:c>
      <x:c r="G793" t="s">
        <x:v>730</x:v>
      </x:c>
      <x:c r="H793" t="s">
        <x:v>516</x:v>
      </x:c>
      <x:c r="I793" t="s">
        <x:v>140</x:v>
      </x:c>
      <x:c r="J793">
        <x:v>100018718</x:v>
      </x:c>
      <x:c r="K793" t="s">
        <x:v>147</x:v>
      </x:c>
      <x:c r="L793" t="s">
        <x:v>143</x:v>
      </x:c>
      <x:c r="M793" t="s">
        <x:v>548</x:v>
      </x:c>
      <x:c r="O793">
        <x:v>1000</x:v>
      </x:c>
      <x:c r="P793" t="s">
        <x:v>520</x:v>
      </x:c>
      <x:c r="Q793" t="s">
        <x:v>450</x:v>
      </x:c>
      <x:c r="R793" t="s">
        <x:v>522</x:v>
      </x:c>
      <x:c r="S793">
        <x:v>1750</x:v>
      </x:c>
      <x:c r="T793" t="s">
        <x:v>458</x:v>
      </x:c>
      <x:c r="U793">
        <x:v>8.43</x:v>
      </x:c>
      <x:c r="V793">
        <x:v>0.46</x:v>
      </x:c>
      <x:c r="W793">
        <x:v>799.93</x:v>
      </x:c>
    </x:row>
    <x:row r="794" spans="1:23">
      <x:c r="A794" t="s">
        <x:v>492</x:v>
      </x:c>
      <x:c r="B794" t="s">
        <x:v>698</x:v>
      </x:c>
      <x:c r="C794" t="s">
        <x:v>513</x:v>
      </x:c>
      <x:c r="D794" t="s">
        <x:v>514</x:v>
      </x:c>
      <x:c r="E794" t="s">
        <x:v>527</x:v>
      </x:c>
      <x:c r="F794" t="s">
        <x:v>126</x:v>
      </x:c>
      <x:c r="G794" t="s">
        <x:v>730</x:v>
      </x:c>
      <x:c r="H794" t="s">
        <x:v>516</x:v>
      </x:c>
      <x:c r="I794" t="s">
        <x:v>140</x:v>
      </x:c>
      <x:c r="J794">
        <x:v>100019467</x:v>
      </x:c>
      <x:c r="K794" t="s">
        <x:v>147</x:v>
      </x:c>
      <x:c r="L794" t="s">
        <x:v>143</x:v>
      </x:c>
      <x:c r="M794" t="s">
        <x:v>545</x:v>
      </x:c>
      <x:c r="O794">
        <x:v>1000</x:v>
      </x:c>
      <x:c r="P794" t="s">
        <x:v>520</x:v>
      </x:c>
      <x:c r="Q794" t="s">
        <x:v>450</x:v>
      </x:c>
      <x:c r="R794" t="s">
        <x:v>522</x:v>
      </x:c>
      <x:c r="S794">
        <x:v>2700</x:v>
      </x:c>
      <x:c r="T794" t="s">
        <x:v>458</x:v>
      </x:c>
      <x:c r="U794">
        <x:v>13.01</x:v>
      </x:c>
      <x:c r="V794">
        <x:v>0.46</x:v>
      </x:c>
      <x:c r="W794">
        <x:v>1234.17</x:v>
      </x:c>
    </x:row>
    <x:row r="795" spans="1:23">
      <x:c r="A795" t="s">
        <x:v>492</x:v>
      </x:c>
      <x:c r="B795" t="s">
        <x:v>698</x:v>
      </x:c>
      <x:c r="C795" t="s">
        <x:v>513</x:v>
      </x:c>
      <x:c r="D795" t="s">
        <x:v>514</x:v>
      </x:c>
      <x:c r="E795" t="s">
        <x:v>527</x:v>
      </x:c>
      <x:c r="F795" t="s">
        <x:v>126</x:v>
      </x:c>
      <x:c r="G795" t="s">
        <x:v>730</x:v>
      </x:c>
      <x:c r="H795" t="s">
        <x:v>516</x:v>
      </x:c>
      <x:c r="I795" t="s">
        <x:v>140</x:v>
      </x:c>
      <x:c r="J795">
        <x:v>100019470</x:v>
      </x:c>
      <x:c r="K795" t="s">
        <x:v>147</x:v>
      </x:c>
      <x:c r="L795" t="s">
        <x:v>143</x:v>
      </x:c>
      <x:c r="M795" t="s">
        <x:v>564</x:v>
      </x:c>
      <x:c r="N795" t="s">
        <x:v>519</x:v>
      </x:c>
      <x:c r="O795">
        <x:v>10000</x:v>
      </x:c>
      <x:c r="P795" t="s">
        <x:v>520</x:v>
      </x:c>
      <x:c r="Q795" t="s">
        <x:v>450</x:v>
      </x:c>
      <x:c r="R795" t="s">
        <x:v>522</x:v>
      </x:c>
      <x:c r="S795">
        <x:v>10000</x:v>
      </x:c>
      <x:c r="T795" t="s">
        <x:v>458</x:v>
      </x:c>
      <x:c r="U795">
        <x:v>48.17</x:v>
      </x:c>
      <x:c r="V795">
        <x:v>0.46</x:v>
      </x:c>
      <x:c r="W795">
        <x:v>4571</x:v>
      </x:c>
    </x:row>
    <x:row r="796" spans="1:23">
      <x:c r="A796" t="s">
        <x:v>492</x:v>
      </x:c>
      <x:c r="B796" t="s">
        <x:v>698</x:v>
      </x:c>
      <x:c r="C796" t="s">
        <x:v>513</x:v>
      </x:c>
      <x:c r="D796" t="s">
        <x:v>514</x:v>
      </x:c>
      <x:c r="E796" t="s">
        <x:v>527</x:v>
      </x:c>
      <x:c r="F796" t="s">
        <x:v>126</x:v>
      </x:c>
      <x:c r="G796" t="s">
        <x:v>730</x:v>
      </x:c>
      <x:c r="H796" t="s">
        <x:v>516</x:v>
      </x:c>
      <x:c r="I796" t="s">
        <x:v>140</x:v>
      </x:c>
      <x:c r="J796">
        <x:v>100019410</x:v>
      </x:c>
      <x:c r="K796" t="s">
        <x:v>147</x:v>
      </x:c>
      <x:c r="L796" t="s">
        <x:v>143</x:v>
      </x:c>
      <x:c r="M796" t="s">
        <x:v>568</x:v>
      </x:c>
      <x:c r="O796">
        <x:v>1000</x:v>
      </x:c>
      <x:c r="P796" t="s">
        <x:v>520</x:v>
      </x:c>
      <x:c r="Q796" t="s">
        <x:v>450</x:v>
      </x:c>
      <x:c r="R796" t="s">
        <x:v>522</x:v>
      </x:c>
      <x:c r="S796">
        <x:v>1000</x:v>
      </x:c>
      <x:c r="T796" t="s">
        <x:v>458</x:v>
      </x:c>
      <x:c r="U796">
        <x:v>4.82</x:v>
      </x:c>
      <x:c r="V796">
        <x:v>0.46</x:v>
      </x:c>
      <x:c r="W796">
        <x:v>457.1</x:v>
      </x:c>
    </x:row>
    <x:row r="797" spans="1:23">
      <x:c r="A797" t="s">
        <x:v>492</x:v>
      </x:c>
      <x:c r="B797" t="s">
        <x:v>698</x:v>
      </x:c>
      <x:c r="C797" t="s">
        <x:v>513</x:v>
      </x:c>
      <x:c r="D797" t="s">
        <x:v>514</x:v>
      </x:c>
      <x:c r="E797" t="s">
        <x:v>527</x:v>
      </x:c>
      <x:c r="F797" t="s">
        <x:v>126</x:v>
      </x:c>
      <x:c r="G797" t="s">
        <x:v>730</x:v>
      </x:c>
      <x:c r="H797" t="s">
        <x:v>516</x:v>
      </x:c>
      <x:c r="I797" t="s">
        <x:v>140</x:v>
      </x:c>
      <x:c r="J797">
        <x:v>100019466</x:v>
      </x:c>
      <x:c r="K797" t="s">
        <x:v>147</x:v>
      </x:c>
      <x:c r="L797" t="s">
        <x:v>143</x:v>
      </x:c>
      <x:c r="M797" t="s">
        <x:v>571</x:v>
      </x:c>
      <x:c r="O797">
        <x:v>1000</x:v>
      </x:c>
      <x:c r="P797" t="s">
        <x:v>520</x:v>
      </x:c>
      <x:c r="Q797" t="s">
        <x:v>450</x:v>
      </x:c>
      <x:c r="R797" t="s">
        <x:v>522</x:v>
      </x:c>
      <x:c r="S797">
        <x:v>3000</x:v>
      </x:c>
      <x:c r="T797" t="s">
        <x:v>458</x:v>
      </x:c>
      <x:c r="U797">
        <x:v>14.45</x:v>
      </x:c>
      <x:c r="V797">
        <x:v>0.46</x:v>
      </x:c>
      <x:c r="W797">
        <x:v>1371.3</x:v>
      </x:c>
    </x:row>
    <x:row r="798" spans="1:23">
      <x:c r="A798" t="s">
        <x:v>492</x:v>
      </x:c>
      <x:c r="B798" t="s">
        <x:v>698</x:v>
      </x:c>
      <x:c r="C798" t="s">
        <x:v>513</x:v>
      </x:c>
      <x:c r="D798" t="s">
        <x:v>514</x:v>
      </x:c>
      <x:c r="E798" t="s">
        <x:v>527</x:v>
      </x:c>
      <x:c r="F798" t="s">
        <x:v>126</x:v>
      </x:c>
      <x:c r="G798" t="s">
        <x:v>730</x:v>
      </x:c>
      <x:c r="H798" t="s">
        <x:v>516</x:v>
      </x:c>
      <x:c r="I798" t="s">
        <x:v>140</x:v>
      </x:c>
      <x:c r="J798">
        <x:v>100020716</x:v>
      </x:c>
      <x:c r="K798" t="s">
        <x:v>147</x:v>
      </x:c>
      <x:c r="L798" t="s">
        <x:v>143</x:v>
      </x:c>
      <x:c r="M798" t="s">
        <x:v>652</x:v>
      </x:c>
      <x:c r="O798">
        <x:v>1000</x:v>
      </x:c>
      <x:c r="P798" t="s">
        <x:v>520</x:v>
      </x:c>
      <x:c r="Q798" t="s">
        <x:v>450</x:v>
      </x:c>
      <x:c r="R798" t="s">
        <x:v>522</x:v>
      </x:c>
      <x:c r="S798">
        <x:v>1000</x:v>
      </x:c>
      <x:c r="T798" t="s">
        <x:v>458</x:v>
      </x:c>
      <x:c r="U798">
        <x:v>4.82</x:v>
      </x:c>
      <x:c r="V798">
        <x:v>0.46</x:v>
      </x:c>
      <x:c r="W798">
        <x:v>457.1</x:v>
      </x:c>
    </x:row>
    <x:row r="799" spans="1:23">
      <x:c r="A799" t="s">
        <x:v>492</x:v>
      </x:c>
      <x:c r="B799" t="s">
        <x:v>698</x:v>
      </x:c>
      <x:c r="C799" t="s">
        <x:v>513</x:v>
      </x:c>
      <x:c r="D799" t="s">
        <x:v>514</x:v>
      </x:c>
      <x:c r="E799" t="s">
        <x:v>527</x:v>
      </x:c>
      <x:c r="F799" t="s">
        <x:v>126</x:v>
      </x:c>
      <x:c r="G799" t="s">
        <x:v>730</x:v>
      </x:c>
      <x:c r="H799" t="s">
        <x:v>516</x:v>
      </x:c>
      <x:c r="I799" t="s">
        <x:v>140</x:v>
      </x:c>
      <x:c r="J799">
        <x:v>100018728</x:v>
      </x:c>
      <x:c r="K799" t="s">
        <x:v>147</x:v>
      </x:c>
      <x:c r="L799" t="s">
        <x:v>143</x:v>
      </x:c>
      <x:c r="M799" t="s">
        <x:v>622</x:v>
      </x:c>
      <x:c r="O799">
        <x:v>1000</x:v>
      </x:c>
      <x:c r="P799" t="s">
        <x:v>520</x:v>
      </x:c>
      <x:c r="Q799" t="s">
        <x:v>450</x:v>
      </x:c>
      <x:c r="R799" t="s">
        <x:v>522</x:v>
      </x:c>
      <x:c r="S799">
        <x:v>2000</x:v>
      </x:c>
      <x:c r="T799" t="s">
        <x:v>458</x:v>
      </x:c>
      <x:c r="U799">
        <x:v>9.6300000000000008</x:v>
      </x:c>
      <x:c r="V799">
        <x:v>0.46</x:v>
      </x:c>
      <x:c r="W799">
        <x:v>914.2</x:v>
      </x:c>
    </x:row>
    <x:row r="800" spans="1:23">
      <x:c r="A800" t="s">
        <x:v>492</x:v>
      </x:c>
      <x:c r="B800" t="s">
        <x:v>698</x:v>
      </x:c>
      <x:c r="C800" t="s">
        <x:v>513</x:v>
      </x:c>
      <x:c r="D800" t="s">
        <x:v>514</x:v>
      </x:c>
      <x:c r="E800" t="s">
        <x:v>527</x:v>
      </x:c>
      <x:c r="F800" t="s">
        <x:v>126</x:v>
      </x:c>
      <x:c r="G800" t="s">
        <x:v>730</x:v>
      </x:c>
      <x:c r="H800" t="s">
        <x:v>516</x:v>
      </x:c>
      <x:c r="I800" t="s">
        <x:v>140</x:v>
      </x:c>
      <x:c r="J800">
        <x:v>100020718</x:v>
      </x:c>
      <x:c r="K800" t="s">
        <x:v>147</x:v>
      </x:c>
      <x:c r="L800" t="s">
        <x:v>143</x:v>
      </x:c>
      <x:c r="M800" t="s">
        <x:v>638</x:v>
      </x:c>
      <x:c r="O800">
        <x:v>1000</x:v>
      </x:c>
      <x:c r="P800" t="s">
        <x:v>520</x:v>
      </x:c>
      <x:c r="Q800" t="s">
        <x:v>450</x:v>
      </x:c>
      <x:c r="R800" t="s">
        <x:v>522</x:v>
      </x:c>
      <x:c r="S800">
        <x:v>2000</x:v>
      </x:c>
      <x:c r="T800" t="s">
        <x:v>458</x:v>
      </x:c>
      <x:c r="U800">
        <x:v>9.6300000000000008</x:v>
      </x:c>
      <x:c r="V800">
        <x:v>0.46</x:v>
      </x:c>
      <x:c r="W800">
        <x:v>914.2</x:v>
      </x:c>
    </x:row>
    <x:row r="801" spans="1:23">
      <x:c r="A801" t="s">
        <x:v>492</x:v>
      </x:c>
      <x:c r="B801" t="s">
        <x:v>698</x:v>
      </x:c>
      <x:c r="C801" t="s">
        <x:v>513</x:v>
      </x:c>
      <x:c r="D801" t="s">
        <x:v>514</x:v>
      </x:c>
      <x:c r="E801" t="s">
        <x:v>527</x:v>
      </x:c>
      <x:c r="F801" t="s">
        <x:v>126</x:v>
      </x:c>
      <x:c r="G801" t="s">
        <x:v>730</x:v>
      </x:c>
      <x:c r="H801" t="s">
        <x:v>516</x:v>
      </x:c>
      <x:c r="I801" t="s">
        <x:v>140</x:v>
      </x:c>
      <x:c r="J801">
        <x:v>100018722</x:v>
      </x:c>
      <x:c r="K801" t="s">
        <x:v>147</x:v>
      </x:c>
      <x:c r="L801" t="s">
        <x:v>143</x:v>
      </x:c>
      <x:c r="M801" t="s">
        <x:v>524</x:v>
      </x:c>
      <x:c r="N801" t="s">
        <x:v>519</x:v>
      </x:c>
      <x:c r="O801">
        <x:v>10000</x:v>
      </x:c>
      <x:c r="P801" t="s">
        <x:v>520</x:v>
      </x:c>
      <x:c r="Q801" t="s">
        <x:v>450</x:v>
      </x:c>
      <x:c r="R801" t="s">
        <x:v>522</x:v>
      </x:c>
      <x:c r="S801">
        <x:v>10000</x:v>
      </x:c>
      <x:c r="T801" t="s">
        <x:v>458</x:v>
      </x:c>
      <x:c r="U801">
        <x:v>48.17</x:v>
      </x:c>
      <x:c r="V801">
        <x:v>0.46</x:v>
      </x:c>
      <x:c r="W801">
        <x:v>4571</x:v>
      </x:c>
    </x:row>
    <x:row r="802" spans="1:23">
      <x:c r="A802" t="s">
        <x:v>492</x:v>
      </x:c>
      <x:c r="B802" t="s">
        <x:v>698</x:v>
      </x:c>
      <x:c r="C802" t="s">
        <x:v>513</x:v>
      </x:c>
      <x:c r="D802" t="s">
        <x:v>514</x:v>
      </x:c>
      <x:c r="E802" t="s">
        <x:v>527</x:v>
      </x:c>
      <x:c r="F802" t="s">
        <x:v>126</x:v>
      </x:c>
      <x:c r="G802" t="s">
        <x:v>730</x:v>
      </x:c>
      <x:c r="H802" t="s">
        <x:v>516</x:v>
      </x:c>
      <x:c r="I802" t="s">
        <x:v>140</x:v>
      </x:c>
      <x:c r="J802">
        <x:v>100020720</x:v>
      </x:c>
      <x:c r="K802" t="s">
        <x:v>147</x:v>
      </x:c>
      <x:c r="L802" t="s">
        <x:v>143</x:v>
      </x:c>
      <x:c r="M802" t="s">
        <x:v>577</x:v>
      </x:c>
      <x:c r="O802">
        <x:v>1000</x:v>
      </x:c>
      <x:c r="P802" t="s">
        <x:v>520</x:v>
      </x:c>
      <x:c r="Q802" t="s">
        <x:v>450</x:v>
      </x:c>
      <x:c r="R802" t="s">
        <x:v>522</x:v>
      </x:c>
      <x:c r="S802">
        <x:v>1000</x:v>
      </x:c>
      <x:c r="T802" t="s">
        <x:v>458</x:v>
      </x:c>
      <x:c r="U802">
        <x:v>4.82</x:v>
      </x:c>
      <x:c r="V802">
        <x:v>0.46</x:v>
      </x:c>
      <x:c r="W802">
        <x:v>457.1</x:v>
      </x:c>
    </x:row>
    <x:row r="803" spans="1:23">
      <x:c r="A803" t="s">
        <x:v>492</x:v>
      </x:c>
      <x:c r="B803" t="s">
        <x:v>698</x:v>
      </x:c>
      <x:c r="C803" t="s">
        <x:v>513</x:v>
      </x:c>
      <x:c r="D803" t="s">
        <x:v>514</x:v>
      </x:c>
      <x:c r="E803" t="s">
        <x:v>527</x:v>
      </x:c>
      <x:c r="F803" t="s">
        <x:v>126</x:v>
      </x:c>
      <x:c r="G803" t="s">
        <x:v>730</x:v>
      </x:c>
      <x:c r="H803" t="s">
        <x:v>516</x:v>
      </x:c>
      <x:c r="I803" t="s">
        <x:v>140</x:v>
      </x:c>
      <x:c r="J803">
        <x:v>100018733</x:v>
      </x:c>
      <x:c r="K803" t="s">
        <x:v>147</x:v>
      </x:c>
      <x:c r="L803" t="s">
        <x:v>144</x:v>
      </x:c>
      <x:c r="M803" t="s">
        <x:v>575</x:v>
      </x:c>
      <x:c r="O803">
        <x:v>1000</x:v>
      </x:c>
      <x:c r="P803" t="s">
        <x:v>520</x:v>
      </x:c>
      <x:c r="Q803" t="s">
        <x:v>649</x:v>
      </x:c>
      <x:c r="R803" t="s">
        <x:v>522</x:v>
      </x:c>
      <x:c r="S803">
        <x:v>1000</x:v>
      </x:c>
      <x:c r="T803" t="s">
        <x:v>458</x:v>
      </x:c>
      <x:c r="U803">
        <x:v>7.06</x:v>
      </x:c>
      <x:c r="V803">
        <x:v>0.63</x:v>
      </x:c>
      <x:c r="W803">
        <x:v>630</x:v>
      </x:c>
    </x:row>
    <x:row r="804" spans="1:23">
      <x:c r="A804" t="s">
        <x:v>492</x:v>
      </x:c>
      <x:c r="B804" t="s">
        <x:v>698</x:v>
      </x:c>
      <x:c r="C804" t="s">
        <x:v>513</x:v>
      </x:c>
      <x:c r="D804" t="s">
        <x:v>514</x:v>
      </x:c>
      <x:c r="E804" t="s">
        <x:v>527</x:v>
      </x:c>
      <x:c r="F804" t="s">
        <x:v>126</x:v>
      </x:c>
      <x:c r="G804" t="s">
        <x:v>730</x:v>
      </x:c>
      <x:c r="H804" t="s">
        <x:v>516</x:v>
      </x:c>
      <x:c r="I804" t="s">
        <x:v>140</x:v>
      </x:c>
      <x:c r="J804">
        <x:v>100020717</x:v>
      </x:c>
      <x:c r="K804" t="s">
        <x:v>147</x:v>
      </x:c>
      <x:c r="L804" t="s">
        <x:v>143</x:v>
      </x:c>
      <x:c r="M804" t="s">
        <x:v>573</x:v>
      </x:c>
      <x:c r="O804">
        <x:v>1000</x:v>
      </x:c>
      <x:c r="P804" t="s">
        <x:v>520</x:v>
      </x:c>
      <x:c r="Q804" t="s">
        <x:v>450</x:v>
      </x:c>
      <x:c r="R804" t="s">
        <x:v>522</x:v>
      </x:c>
      <x:c r="S804">
        <x:v>1000</x:v>
      </x:c>
      <x:c r="T804" t="s">
        <x:v>458</x:v>
      </x:c>
      <x:c r="U804">
        <x:v>4.82</x:v>
      </x:c>
      <x:c r="V804">
        <x:v>0.46</x:v>
      </x:c>
      <x:c r="W804">
        <x:v>457.1</x:v>
      </x:c>
    </x:row>
    <x:row r="805" spans="1:23">
      <x:c r="A805" t="s">
        <x:v>492</x:v>
      </x:c>
      <x:c r="B805" t="s">
        <x:v>698</x:v>
      </x:c>
      <x:c r="C805" t="s">
        <x:v>513</x:v>
      </x:c>
      <x:c r="D805" t="s">
        <x:v>514</x:v>
      </x:c>
      <x:c r="E805" t="s">
        <x:v>527</x:v>
      </x:c>
      <x:c r="F805" t="s">
        <x:v>126</x:v>
      </x:c>
      <x:c r="G805" t="s">
        <x:v>730</x:v>
      </x:c>
      <x:c r="H805" t="s">
        <x:v>516</x:v>
      </x:c>
      <x:c r="I805" t="s">
        <x:v>140</x:v>
      </x:c>
      <x:c r="J805">
        <x:v>100020580</x:v>
      </x:c>
      <x:c r="K805" t="s">
        <x:v>147</x:v>
      </x:c>
      <x:c r="L805" t="s">
        <x:v>143</x:v>
      </x:c>
      <x:c r="M805" t="s">
        <x:v>654</x:v>
      </x:c>
      <x:c r="O805">
        <x:v>1000</x:v>
      </x:c>
      <x:c r="P805" t="s">
        <x:v>520</x:v>
      </x:c>
      <x:c r="Q805" t="s">
        <x:v>450</x:v>
      </x:c>
      <x:c r="R805" t="s">
        <x:v>522</x:v>
      </x:c>
      <x:c r="S805">
        <x:v>2000</x:v>
      </x:c>
      <x:c r="T805" t="s">
        <x:v>458</x:v>
      </x:c>
      <x:c r="U805">
        <x:v>9.6300000000000008</x:v>
      </x:c>
      <x:c r="V805">
        <x:v>0.46</x:v>
      </x:c>
      <x:c r="W805">
        <x:v>914.2</x:v>
      </x:c>
    </x:row>
    <x:row r="806" spans="1:23">
      <x:c r="A806" t="s">
        <x:v>492</x:v>
      </x:c>
      <x:c r="B806" t="s">
        <x:v>698</x:v>
      </x:c>
      <x:c r="C806" t="s">
        <x:v>513</x:v>
      </x:c>
      <x:c r="D806" t="s">
        <x:v>514</x:v>
      </x:c>
      <x:c r="E806" t="s">
        <x:v>527</x:v>
      </x:c>
      <x:c r="F806" t="s">
        <x:v>126</x:v>
      </x:c>
      <x:c r="G806" t="s">
        <x:v>730</x:v>
      </x:c>
      <x:c r="H806" t="s">
        <x:v>516</x:v>
      </x:c>
      <x:c r="I806" t="s">
        <x:v>140</x:v>
      </x:c>
      <x:c r="J806">
        <x:v>100019485</x:v>
      </x:c>
      <x:c r="K806" t="s">
        <x:v>147</x:v>
      </x:c>
      <x:c r="L806" t="s">
        <x:v>146</x:v>
      </x:c>
      <x:c r="M806" t="s">
        <x:v>537</x:v>
      </x:c>
      <x:c r="O806">
        <x:v>400</x:v>
      </x:c>
      <x:c r="P806" t="s">
        <x:v>520</x:v>
      </x:c>
      <x:c r="Q806" t="s">
        <x:v>650</x:v>
      </x:c>
      <x:c r="R806" t="s">
        <x:v>522</x:v>
      </x:c>
      <x:c r="S806">
        <x:v>3200</x:v>
      </x:c>
      <x:c r="T806" t="s">
        <x:v>458</x:v>
      </x:c>
      <x:c r="U806">
        <x:v>76.540000000000006</x:v>
      </x:c>
      <x:c r="V806">
        <x:v>1.71</x:v>
      </x:c>
      <x:c r="W806">
        <x:v>5475.2</x:v>
      </x:c>
    </x:row>
    <x:row r="807" spans="1:23">
      <x:c r="A807" t="s">
        <x:v>492</x:v>
      </x:c>
      <x:c r="B807" t="s">
        <x:v>698</x:v>
      </x:c>
      <x:c r="C807" t="s">
        <x:v>513</x:v>
      </x:c>
      <x:c r="D807" t="s">
        <x:v>514</x:v>
      </x:c>
      <x:c r="E807" t="s">
        <x:v>527</x:v>
      </x:c>
      <x:c r="F807" t="s">
        <x:v>126</x:v>
      </x:c>
      <x:c r="G807" t="s">
        <x:v>730</x:v>
      </x:c>
      <x:c r="H807" t="s">
        <x:v>516</x:v>
      </x:c>
      <x:c r="I807" t="s">
        <x:v>140</x:v>
      </x:c>
      <x:c r="J807">
        <x:v>100020870</x:v>
      </x:c>
      <x:c r="K807" t="s">
        <x:v>147</x:v>
      </x:c>
      <x:c r="L807" t="s">
        <x:v>143</x:v>
      </x:c>
      <x:c r="M807" t="s">
        <x:v>680</x:v>
      </x:c>
      <x:c r="O807">
        <x:v>1000</x:v>
      </x:c>
      <x:c r="P807" t="s">
        <x:v>520</x:v>
      </x:c>
      <x:c r="Q807" t="s">
        <x:v>450</x:v>
      </x:c>
      <x:c r="R807" t="s">
        <x:v>522</x:v>
      </x:c>
      <x:c r="S807">
        <x:v>1000</x:v>
      </x:c>
      <x:c r="T807" t="s">
        <x:v>458</x:v>
      </x:c>
      <x:c r="U807">
        <x:v>4.82</x:v>
      </x:c>
      <x:c r="V807">
        <x:v>0.46</x:v>
      </x:c>
      <x:c r="W807">
        <x:v>457.1</x:v>
      </x:c>
    </x:row>
    <x:row r="808" spans="1:23">
      <x:c r="A808" t="s">
        <x:v>492</x:v>
      </x:c>
      <x:c r="B808" t="s">
        <x:v>698</x:v>
      </x:c>
      <x:c r="C808" t="s">
        <x:v>513</x:v>
      </x:c>
      <x:c r="D808" t="s">
        <x:v>514</x:v>
      </x:c>
      <x:c r="E808" t="s">
        <x:v>527</x:v>
      </x:c>
      <x:c r="F808" t="s">
        <x:v>126</x:v>
      </x:c>
      <x:c r="G808" t="s">
        <x:v>730</x:v>
      </x:c>
      <x:c r="H808" t="s">
        <x:v>516</x:v>
      </x:c>
      <x:c r="I808" t="s">
        <x:v>140</x:v>
      </x:c>
      <x:c r="J808">
        <x:v>100020715</x:v>
      </x:c>
      <x:c r="K808" t="s">
        <x:v>147</x:v>
      </x:c>
      <x:c r="L808" t="s">
        <x:v>143</x:v>
      </x:c>
      <x:c r="M808" t="s">
        <x:v>653</x:v>
      </x:c>
      <x:c r="O808">
        <x:v>1000</x:v>
      </x:c>
      <x:c r="P808" t="s">
        <x:v>520</x:v>
      </x:c>
      <x:c r="Q808" t="s">
        <x:v>450</x:v>
      </x:c>
      <x:c r="R808" t="s">
        <x:v>522</x:v>
      </x:c>
      <x:c r="S808">
        <x:v>1000</x:v>
      </x:c>
      <x:c r="T808" t="s">
        <x:v>458</x:v>
      </x:c>
      <x:c r="U808">
        <x:v>4.82</x:v>
      </x:c>
      <x:c r="V808">
        <x:v>0.46</x:v>
      </x:c>
      <x:c r="W808">
        <x:v>457.1</x:v>
      </x:c>
    </x:row>
    <x:row r="809" spans="1:23">
      <x:c r="A809" t="s">
        <x:v>492</x:v>
      </x:c>
      <x:c r="B809" t="s">
        <x:v>698</x:v>
      </x:c>
      <x:c r="C809" t="s">
        <x:v>513</x:v>
      </x:c>
      <x:c r="D809" t="s">
        <x:v>514</x:v>
      </x:c>
      <x:c r="E809" t="s">
        <x:v>527</x:v>
      </x:c>
      <x:c r="F809" t="s">
        <x:v>126</x:v>
      </x:c>
      <x:c r="G809" t="s">
        <x:v>730</x:v>
      </x:c>
      <x:c r="H809" t="s">
        <x:v>516</x:v>
      </x:c>
      <x:c r="I809" t="s">
        <x:v>140</x:v>
      </x:c>
      <x:c r="J809">
        <x:v>100019466</x:v>
      </x:c>
      <x:c r="K809" t="s">
        <x:v>147</x:v>
      </x:c>
      <x:c r="L809" t="s">
        <x:v>143</x:v>
      </x:c>
      <x:c r="M809" t="s">
        <x:v>571</x:v>
      </x:c>
      <x:c r="O809">
        <x:v>1000</x:v>
      </x:c>
      <x:c r="P809" t="s">
        <x:v>520</x:v>
      </x:c>
      <x:c r="Q809" t="s">
        <x:v>450</x:v>
      </x:c>
      <x:c r="R809" t="s">
        <x:v>522</x:v>
      </x:c>
      <x:c r="S809">
        <x:v>3000</x:v>
      </x:c>
      <x:c r="T809" t="s">
        <x:v>458</x:v>
      </x:c>
      <x:c r="U809">
        <x:v>14.45</x:v>
      </x:c>
      <x:c r="V809">
        <x:v>0.46</x:v>
      </x:c>
      <x:c r="W809">
        <x:v>1371.3</x:v>
      </x:c>
    </x:row>
    <x:row r="810" spans="1:23">
      <x:c r="A810" t="s">
        <x:v>492</x:v>
      </x:c>
      <x:c r="B810" t="s">
        <x:v>698</x:v>
      </x:c>
      <x:c r="C810" t="s">
        <x:v>513</x:v>
      </x:c>
      <x:c r="D810" t="s">
        <x:v>514</x:v>
      </x:c>
      <x:c r="E810" t="s">
        <x:v>527</x:v>
      </x:c>
      <x:c r="F810" t="s">
        <x:v>126</x:v>
      </x:c>
      <x:c r="G810" t="s">
        <x:v>730</x:v>
      </x:c>
      <x:c r="H810" t="s">
        <x:v>516</x:v>
      </x:c>
      <x:c r="I810" t="s">
        <x:v>140</x:v>
      </x:c>
      <x:c r="J810">
        <x:v>100018723</x:v>
      </x:c>
      <x:c r="K810" t="s">
        <x:v>147</x:v>
      </x:c>
      <x:c r="L810" t="s">
        <x:v>143</x:v>
      </x:c>
      <x:c r="M810" t="s">
        <x:v>558</x:v>
      </x:c>
      <x:c r="O810">
        <x:v>1000</x:v>
      </x:c>
      <x:c r="P810" t="s">
        <x:v>520</x:v>
      </x:c>
      <x:c r="Q810" t="s">
        <x:v>450</x:v>
      </x:c>
      <x:c r="R810" t="s">
        <x:v>522</x:v>
      </x:c>
      <x:c r="S810">
        <x:v>5000</x:v>
      </x:c>
      <x:c r="T810" t="s">
        <x:v>458</x:v>
      </x:c>
      <x:c r="U810">
        <x:v>24.09</x:v>
      </x:c>
      <x:c r="V810">
        <x:v>0.46</x:v>
      </x:c>
      <x:c r="W810">
        <x:v>2285.5</x:v>
      </x:c>
    </x:row>
    <x:row r="811" spans="1:23">
      <x:c r="A811" t="s">
        <x:v>492</x:v>
      </x:c>
      <x:c r="B811" t="s">
        <x:v>698</x:v>
      </x:c>
      <x:c r="C811" t="s">
        <x:v>513</x:v>
      </x:c>
      <x:c r="D811" t="s">
        <x:v>514</x:v>
      </x:c>
      <x:c r="E811" t="s">
        <x:v>527</x:v>
      </x:c>
      <x:c r="F811" t="s">
        <x:v>126</x:v>
      </x:c>
      <x:c r="G811" t="s">
        <x:v>730</x:v>
      </x:c>
      <x:c r="H811" t="s">
        <x:v>516</x:v>
      </x:c>
      <x:c r="I811" t="s">
        <x:v>140</x:v>
      </x:c>
      <x:c r="J811">
        <x:v>100018720</x:v>
      </x:c>
      <x:c r="K811" t="s">
        <x:v>147</x:v>
      </x:c>
      <x:c r="L811" t="s">
        <x:v>143</x:v>
      </x:c>
      <x:c r="M811" t="s">
        <x:v>550</x:v>
      </x:c>
      <x:c r="O811">
        <x:v>1000</x:v>
      </x:c>
      <x:c r="P811" t="s">
        <x:v>520</x:v>
      </x:c>
      <x:c r="Q811" t="s">
        <x:v>450</x:v>
      </x:c>
      <x:c r="R811" t="s">
        <x:v>522</x:v>
      </x:c>
      <x:c r="S811">
        <x:v>7000</x:v>
      </x:c>
      <x:c r="T811" t="s">
        <x:v>458</x:v>
      </x:c>
      <x:c r="U811">
        <x:v>33.72</x:v>
      </x:c>
      <x:c r="V811">
        <x:v>0.46</x:v>
      </x:c>
      <x:c r="W811">
        <x:v>3199.7</x:v>
      </x:c>
    </x:row>
    <x:row r="812" spans="1:23">
      <x:c r="A812" t="s">
        <x:v>492</x:v>
      </x:c>
      <x:c r="B812" t="s">
        <x:v>698</x:v>
      </x:c>
      <x:c r="C812" t="s">
        <x:v>513</x:v>
      </x:c>
      <x:c r="D812" t="s">
        <x:v>514</x:v>
      </x:c>
      <x:c r="E812" t="s">
        <x:v>527</x:v>
      </x:c>
      <x:c r="F812" t="s">
        <x:v>126</x:v>
      </x:c>
      <x:c r="G812" t="s">
        <x:v>730</x:v>
      </x:c>
      <x:c r="H812" t="s">
        <x:v>516</x:v>
      </x:c>
      <x:c r="I812" t="s">
        <x:v>140</x:v>
      </x:c>
      <x:c r="J812">
        <x:v>100020718</x:v>
      </x:c>
      <x:c r="K812" t="s">
        <x:v>147</x:v>
      </x:c>
      <x:c r="L812" t="s">
        <x:v>143</x:v>
      </x:c>
      <x:c r="M812" t="s">
        <x:v>638</x:v>
      </x:c>
      <x:c r="O812">
        <x:v>1000</x:v>
      </x:c>
      <x:c r="P812" t="s">
        <x:v>520</x:v>
      </x:c>
      <x:c r="Q812" t="s">
        <x:v>450</x:v>
      </x:c>
      <x:c r="R812" t="s">
        <x:v>522</x:v>
      </x:c>
      <x:c r="S812">
        <x:v>3000</x:v>
      </x:c>
      <x:c r="T812" t="s">
        <x:v>458</x:v>
      </x:c>
      <x:c r="U812">
        <x:v>14.45</x:v>
      </x:c>
      <x:c r="V812">
        <x:v>0.46</x:v>
      </x:c>
      <x:c r="W812">
        <x:v>1371.3</x:v>
      </x:c>
    </x:row>
    <x:row r="813" spans="1:23">
      <x:c r="A813" t="s">
        <x:v>492</x:v>
      </x:c>
      <x:c r="B813" t="s">
        <x:v>698</x:v>
      </x:c>
      <x:c r="C813" t="s">
        <x:v>513</x:v>
      </x:c>
      <x:c r="D813" t="s">
        <x:v>514</x:v>
      </x:c>
      <x:c r="E813" t="s">
        <x:v>527</x:v>
      </x:c>
      <x:c r="F813" t="s">
        <x:v>126</x:v>
      </x:c>
      <x:c r="G813" t="s">
        <x:v>730</x:v>
      </x:c>
      <x:c r="H813" t="s">
        <x:v>516</x:v>
      </x:c>
      <x:c r="I813" t="s">
        <x:v>140</x:v>
      </x:c>
      <x:c r="J813">
        <x:v>100019485</x:v>
      </x:c>
      <x:c r="K813" t="s">
        <x:v>147</x:v>
      </x:c>
      <x:c r="L813" t="s">
        <x:v>146</x:v>
      </x:c>
      <x:c r="M813" t="s">
        <x:v>537</x:v>
      </x:c>
      <x:c r="O813">
        <x:v>400</x:v>
      </x:c>
      <x:c r="P813" t="s">
        <x:v>520</x:v>
      </x:c>
      <x:c r="Q813" t="s">
        <x:v>650</x:v>
      </x:c>
      <x:c r="R813" t="s">
        <x:v>522</x:v>
      </x:c>
      <x:c r="S813">
        <x:v>400</x:v>
      </x:c>
      <x:c r="T813" t="s">
        <x:v>458</x:v>
      </x:c>
      <x:c r="U813">
        <x:v>9.57</x:v>
      </x:c>
      <x:c r="V813">
        <x:v>1.71</x:v>
      </x:c>
      <x:c r="W813">
        <x:v>684.4</x:v>
      </x:c>
    </x:row>
    <x:row r="814" spans="1:23">
      <x:c r="A814" t="s">
        <x:v>492</x:v>
      </x:c>
      <x:c r="B814" t="s">
        <x:v>698</x:v>
      </x:c>
      <x:c r="C814" t="s">
        <x:v>513</x:v>
      </x:c>
      <x:c r="D814" t="s">
        <x:v>514</x:v>
      </x:c>
      <x:c r="E814" t="s">
        <x:v>527</x:v>
      </x:c>
      <x:c r="F814" t="s">
        <x:v>126</x:v>
      </x:c>
      <x:c r="G814" t="s">
        <x:v>730</x:v>
      </x:c>
      <x:c r="H814" t="s">
        <x:v>516</x:v>
      </x:c>
      <x:c r="I814" t="s">
        <x:v>140</x:v>
      </x:c>
      <x:c r="J814">
        <x:v>100018708</x:v>
      </x:c>
      <x:c r="K814" t="s">
        <x:v>147</x:v>
      </x:c>
      <x:c r="L814" t="s">
        <x:v>143</x:v>
      </x:c>
      <x:c r="M814" t="s">
        <x:v>575</x:v>
      </x:c>
      <x:c r="O814">
        <x:v>1000</x:v>
      </x:c>
      <x:c r="P814" t="s">
        <x:v>520</x:v>
      </x:c>
      <x:c r="Q814" t="s">
        <x:v>450</x:v>
      </x:c>
      <x:c r="R814" t="s">
        <x:v>522</x:v>
      </x:c>
      <x:c r="S814">
        <x:v>3000</x:v>
      </x:c>
      <x:c r="T814" t="s">
        <x:v>458</x:v>
      </x:c>
      <x:c r="U814">
        <x:v>14.45</x:v>
      </x:c>
      <x:c r="V814">
        <x:v>0.46</x:v>
      </x:c>
      <x:c r="W814">
        <x:v>1371.3</x:v>
      </x:c>
    </x:row>
    <x:row r="815" spans="1:23">
      <x:c r="A815" t="s">
        <x:v>492</x:v>
      </x:c>
      <x:c r="B815" t="s">
        <x:v>698</x:v>
      </x:c>
      <x:c r="C815" t="s">
        <x:v>513</x:v>
      </x:c>
      <x:c r="D815" t="s">
        <x:v>514</x:v>
      </x:c>
      <x:c r="E815" t="s">
        <x:v>527</x:v>
      </x:c>
      <x:c r="F815" t="s">
        <x:v>126</x:v>
      </x:c>
      <x:c r="G815" t="s">
        <x:v>730</x:v>
      </x:c>
      <x:c r="H815" t="s">
        <x:v>516</x:v>
      </x:c>
      <x:c r="I815" t="s">
        <x:v>140</x:v>
      </x:c>
      <x:c r="J815">
        <x:v>100019410</x:v>
      </x:c>
      <x:c r="K815" t="s">
        <x:v>147</x:v>
      </x:c>
      <x:c r="L815" t="s">
        <x:v>143</x:v>
      </x:c>
      <x:c r="M815" t="s">
        <x:v>568</x:v>
      </x:c>
      <x:c r="O815">
        <x:v>1000</x:v>
      </x:c>
      <x:c r="P815" t="s">
        <x:v>520</x:v>
      </x:c>
      <x:c r="Q815" t="s">
        <x:v>450</x:v>
      </x:c>
      <x:c r="R815" t="s">
        <x:v>522</x:v>
      </x:c>
      <x:c r="S815">
        <x:v>1000</x:v>
      </x:c>
      <x:c r="T815" t="s">
        <x:v>458</x:v>
      </x:c>
      <x:c r="U815">
        <x:v>4.82</x:v>
      </x:c>
      <x:c r="V815">
        <x:v>0.46</x:v>
      </x:c>
      <x:c r="W815">
        <x:v>457.1</x:v>
      </x:c>
    </x:row>
    <x:row r="816" spans="1:23">
      <x:c r="A816" t="s">
        <x:v>492</x:v>
      </x:c>
      <x:c r="B816" t="s">
        <x:v>698</x:v>
      </x:c>
      <x:c r="C816" t="s">
        <x:v>513</x:v>
      </x:c>
      <x:c r="D816" t="s">
        <x:v>514</x:v>
      </x:c>
      <x:c r="E816" t="s">
        <x:v>527</x:v>
      </x:c>
      <x:c r="F816" t="s">
        <x:v>126</x:v>
      </x:c>
      <x:c r="G816" t="s">
        <x:v>730</x:v>
      </x:c>
      <x:c r="H816" t="s">
        <x:v>516</x:v>
      </x:c>
      <x:c r="I816" t="s">
        <x:v>140</x:v>
      </x:c>
      <x:c r="J816">
        <x:v>100019411</x:v>
      </x:c>
      <x:c r="K816" t="s">
        <x:v>147</x:v>
      </x:c>
      <x:c r="L816" t="s">
        <x:v>143</x:v>
      </x:c>
      <x:c r="M816" t="s">
        <x:v>619</x:v>
      </x:c>
      <x:c r="O816">
        <x:v>1000</x:v>
      </x:c>
      <x:c r="P816" t="s">
        <x:v>520</x:v>
      </x:c>
      <x:c r="Q816" t="s">
        <x:v>450</x:v>
      </x:c>
      <x:c r="R816" t="s">
        <x:v>522</x:v>
      </x:c>
      <x:c r="S816">
        <x:v>2000</x:v>
      </x:c>
      <x:c r="T816" t="s">
        <x:v>458</x:v>
      </x:c>
      <x:c r="U816">
        <x:v>9.6300000000000008</x:v>
      </x:c>
      <x:c r="V816">
        <x:v>0.46</x:v>
      </x:c>
      <x:c r="W816">
        <x:v>914.2</x:v>
      </x:c>
    </x:row>
    <x:row r="817" spans="1:23">
      <x:c r="A817" t="s">
        <x:v>492</x:v>
      </x:c>
      <x:c r="B817" t="s">
        <x:v>698</x:v>
      </x:c>
      <x:c r="C817" t="s">
        <x:v>513</x:v>
      </x:c>
      <x:c r="D817" t="s">
        <x:v>514</x:v>
      </x:c>
      <x:c r="E817" t="s">
        <x:v>527</x:v>
      </x:c>
      <x:c r="F817" t="s">
        <x:v>126</x:v>
      </x:c>
      <x:c r="G817" t="s">
        <x:v>730</x:v>
      </x:c>
      <x:c r="H817" t="s">
        <x:v>516</x:v>
      </x:c>
      <x:c r="I817" t="s">
        <x:v>140</x:v>
      </x:c>
      <x:c r="J817">
        <x:v>100020716</x:v>
      </x:c>
      <x:c r="K817" t="s">
        <x:v>147</x:v>
      </x:c>
      <x:c r="L817" t="s">
        <x:v>143</x:v>
      </x:c>
      <x:c r="M817" t="s">
        <x:v>652</x:v>
      </x:c>
      <x:c r="O817">
        <x:v>1000</x:v>
      </x:c>
      <x:c r="P817" t="s">
        <x:v>520</x:v>
      </x:c>
      <x:c r="Q817" t="s">
        <x:v>450</x:v>
      </x:c>
      <x:c r="R817" t="s">
        <x:v>522</x:v>
      </x:c>
      <x:c r="S817">
        <x:v>3000</x:v>
      </x:c>
      <x:c r="T817" t="s">
        <x:v>458</x:v>
      </x:c>
      <x:c r="U817">
        <x:v>14.45</x:v>
      </x:c>
      <x:c r="V817">
        <x:v>0.46</x:v>
      </x:c>
      <x:c r="W817">
        <x:v>1371.3</x:v>
      </x:c>
    </x:row>
    <x:row r="818" spans="1:23">
      <x:c r="A818" t="s">
        <x:v>492</x:v>
      </x:c>
      <x:c r="B818" t="s">
        <x:v>698</x:v>
      </x:c>
      <x:c r="C818" t="s">
        <x:v>513</x:v>
      </x:c>
      <x:c r="D818" t="s">
        <x:v>514</x:v>
      </x:c>
      <x:c r="E818" t="s">
        <x:v>527</x:v>
      </x:c>
      <x:c r="F818" t="s">
        <x:v>126</x:v>
      </x:c>
      <x:c r="G818" t="s">
        <x:v>730</x:v>
      </x:c>
      <x:c r="H818" t="s">
        <x:v>516</x:v>
      </x:c>
      <x:c r="I818" t="s">
        <x:v>140</x:v>
      </x:c>
      <x:c r="J818">
        <x:v>100018724</x:v>
      </x:c>
      <x:c r="K818" t="s">
        <x:v>147</x:v>
      </x:c>
      <x:c r="L818" t="s">
        <x:v>143</x:v>
      </x:c>
      <x:c r="M818" t="s">
        <x:v>554</x:v>
      </x:c>
      <x:c r="O818">
        <x:v>1000</x:v>
      </x:c>
      <x:c r="P818" t="s">
        <x:v>520</x:v>
      </x:c>
      <x:c r="Q818" t="s">
        <x:v>450</x:v>
      </x:c>
      <x:c r="R818" t="s">
        <x:v>522</x:v>
      </x:c>
      <x:c r="S818">
        <x:v>5000</x:v>
      </x:c>
      <x:c r="T818" t="s">
        <x:v>458</x:v>
      </x:c>
      <x:c r="U818">
        <x:v>24.09</x:v>
      </x:c>
      <x:c r="V818">
        <x:v>0.46</x:v>
      </x:c>
      <x:c r="W818">
        <x:v>2285.5</x:v>
      </x:c>
    </x:row>
    <x:row r="819" spans="1:23">
      <x:c r="A819" t="s">
        <x:v>492</x:v>
      </x:c>
      <x:c r="B819" t="s">
        <x:v>698</x:v>
      </x:c>
      <x:c r="C819" t="s">
        <x:v>513</x:v>
      </x:c>
      <x:c r="D819" t="s">
        <x:v>514</x:v>
      </x:c>
      <x:c r="E819" t="s">
        <x:v>527</x:v>
      </x:c>
      <x:c r="F819" t="s">
        <x:v>126</x:v>
      </x:c>
      <x:c r="G819" t="s">
        <x:v>730</x:v>
      </x:c>
      <x:c r="H819" t="s">
        <x:v>538</x:v>
      </x:c>
      <x:c r="I819" t="s">
        <x:v>602</x:v>
      </x:c>
      <x:c r="J819">
        <x:v>190005521</x:v>
      </x:c>
      <x:c r="K819" t="s">
        <x:v>148</x:v>
      </x:c>
      <x:c r="L819" t="s">
        <x:v>151</x:v>
      </x:c>
      <x:c r="M819" t="s">
        <x:v>605</x:v>
      </x:c>
      <x:c r="O819">
        <x:v>300</x:v>
      </x:c>
      <x:c r="P819" t="s">
        <x:v>520</x:v>
      </x:c>
      <x:c r="Q819" t="s">
        <x:v>715</x:v>
      </x:c>
      <x:c r="R819" t="s">
        <x:v>522</x:v>
      </x:c>
      <x:c r="S819">
        <x:v>300</x:v>
      </x:c>
      <x:c r="T819" t="s">
        <x:v>458</x:v>
      </x:c>
      <x:c r="U819">
        <x:v>7.03</x:v>
      </x:c>
      <x:c r="V819">
        <x:v>2.62</x:v>
      </x:c>
      <x:c r="W819">
        <x:v>787.35</x:v>
      </x:c>
    </x:row>
    <x:row r="820" spans="1:23">
      <x:c r="A820" t="s">
        <x:v>492</x:v>
      </x:c>
      <x:c r="B820" t="s">
        <x:v>698</x:v>
      </x:c>
      <x:c r="C820" t="s">
        <x:v>513</x:v>
      </x:c>
      <x:c r="D820" t="s">
        <x:v>514</x:v>
      </x:c>
      <x:c r="E820" t="s">
        <x:v>527</x:v>
      </x:c>
      <x:c r="F820" t="s">
        <x:v>126</x:v>
      </x:c>
      <x:c r="G820" t="s">
        <x:v>730</x:v>
      </x:c>
      <x:c r="H820" t="s">
        <x:v>538</x:v>
      </x:c>
      <x:c r="I820" t="s">
        <x:v>602</x:v>
      </x:c>
      <x:c r="J820">
        <x:v>100016509</x:v>
      </x:c>
      <x:c r="K820" t="s">
        <x:v>148</x:v>
      </x:c>
      <x:c r="L820" t="s">
        <x:v>153</x:v>
      </x:c>
      <x:c r="M820" t="s">
        <x:v>605</x:v>
      </x:c>
      <x:c r="O820">
        <x:v>150</x:v>
      </x:c>
      <x:c r="P820" t="s">
        <x:v>530</x:v>
      </x:c>
      <x:c r="Q820" t="s">
        <x:v>716</x:v>
      </x:c>
      <x:c r="R820" t="s">
        <x:v>522</x:v>
      </x:c>
      <x:c r="S820">
        <x:v>450</x:v>
      </x:c>
      <x:c r="T820" t="s">
        <x:v>458</x:v>
      </x:c>
      <x:c r="U820">
        <x:v>10.54</x:v>
      </x:c>
      <x:c r="V820">
        <x:v>7.29</x:v>
      </x:c>
      <x:c r="W820">
        <x:v>3279.47</x:v>
      </x:c>
    </x:row>
    <x:row r="821" spans="1:23">
      <x:c r="A821" t="s">
        <x:v>492</x:v>
      </x:c>
      <x:c r="B821" t="s">
        <x:v>698</x:v>
      </x:c>
      <x:c r="C821" t="s">
        <x:v>513</x:v>
      </x:c>
      <x:c r="D821" t="s">
        <x:v>514</x:v>
      </x:c>
      <x:c r="E821" t="s">
        <x:v>527</x:v>
      </x:c>
      <x:c r="F821" t="s">
        <x:v>126</x:v>
      </x:c>
      <x:c r="G821" t="s">
        <x:v>730</x:v>
      </x:c>
      <x:c r="H821" t="s">
        <x:v>538</x:v>
      </x:c>
      <x:c r="I821" t="s">
        <x:v>602</x:v>
      </x:c>
      <x:c r="J821">
        <x:v>190005521</x:v>
      </x:c>
      <x:c r="K821" t="s">
        <x:v>148</x:v>
      </x:c>
      <x:c r="L821" t="s">
        <x:v>151</x:v>
      </x:c>
      <x:c r="M821" t="s">
        <x:v>605</x:v>
      </x:c>
      <x:c r="O821">
        <x:v>300</x:v>
      </x:c>
      <x:c r="P821" t="s">
        <x:v>520</x:v>
      </x:c>
      <x:c r="Q821" t="s">
        <x:v>715</x:v>
      </x:c>
      <x:c r="R821" t="s">
        <x:v>522</x:v>
      </x:c>
      <x:c r="S821">
        <x:v>300</x:v>
      </x:c>
      <x:c r="T821" t="s">
        <x:v>458</x:v>
      </x:c>
      <x:c r="U821">
        <x:v>7.03</x:v>
      </x:c>
      <x:c r="V821">
        <x:v>2.62</x:v>
      </x:c>
      <x:c r="W821">
        <x:v>787.35</x:v>
      </x:c>
    </x:row>
    <x:row r="822" spans="1:23">
      <x:c r="A822" t="s">
        <x:v>492</x:v>
      </x:c>
      <x:c r="B822" t="s">
        <x:v>698</x:v>
      </x:c>
      <x:c r="C822" t="s">
        <x:v>513</x:v>
      </x:c>
      <x:c r="D822" t="s">
        <x:v>514</x:v>
      </x:c>
      <x:c r="E822" t="s">
        <x:v>527</x:v>
      </x:c>
      <x:c r="F822" t="s">
        <x:v>126</x:v>
      </x:c>
      <x:c r="G822" t="s">
        <x:v>730</x:v>
      </x:c>
      <x:c r="H822" t="s">
        <x:v>538</x:v>
      </x:c>
      <x:c r="I822" t="s">
        <x:v>602</x:v>
      </x:c>
      <x:c r="J822">
        <x:v>190012430</x:v>
      </x:c>
      <x:c r="K822" t="s">
        <x:v>148</x:v>
      </x:c>
      <x:c r="L822" t="s">
        <x:v>149</x:v>
      </x:c>
      <x:c r="M822" t="s">
        <x:v>726</x:v>
      </x:c>
      <x:c r="O822">
        <x:v>500</x:v>
      </x:c>
      <x:c r="P822" t="s">
        <x:v>520</x:v>
      </x:c>
      <x:c r="Q822" t="s">
        <x:v>677</x:v>
      </x:c>
      <x:c r="R822" t="s">
        <x:v>522</x:v>
      </x:c>
      <x:c r="S822">
        <x:v>500</x:v>
      </x:c>
      <x:c r="T822" t="s">
        <x:v>458</x:v>
      </x:c>
      <x:c r="U822">
        <x:v>5.18</x:v>
      </x:c>
      <x:c r="V822">
        <x:v>1.28</x:v>
      </x:c>
      <x:c r="W822">
        <x:v>639.15</x:v>
      </x:c>
    </x:row>
    <x:row r="823" spans="1:23">
      <x:c r="A823" t="s">
        <x:v>492</x:v>
      </x:c>
      <x:c r="B823" t="s">
        <x:v>698</x:v>
      </x:c>
      <x:c r="C823" t="s">
        <x:v>513</x:v>
      </x:c>
      <x:c r="D823" t="s">
        <x:v>514</x:v>
      </x:c>
      <x:c r="E823" t="s">
        <x:v>527</x:v>
      </x:c>
      <x:c r="F823" t="s">
        <x:v>126</x:v>
      </x:c>
      <x:c r="G823" t="s">
        <x:v>730</x:v>
      </x:c>
      <x:c r="H823" t="s">
        <x:v>538</x:v>
      </x:c>
      <x:c r="I823" t="s">
        <x:v>602</x:v>
      </x:c>
      <x:c r="J823">
        <x:v>190005503</x:v>
      </x:c>
      <x:c r="K823" t="s">
        <x:v>148</x:v>
      </x:c>
      <x:c r="L823" t="s">
        <x:v>155</x:v>
      </x:c>
      <x:c r="M823" t="s">
        <x:v>606</x:v>
      </x:c>
      <x:c r="O823">
        <x:v>500</x:v>
      </x:c>
      <x:c r="P823" t="s">
        <x:v>520</x:v>
      </x:c>
      <x:c r="Q823" t="s">
        <x:v>697</x:v>
      </x:c>
      <x:c r="R823" t="s">
        <x:v>522</x:v>
      </x:c>
      <x:c r="S823">
        <x:v>500</x:v>
      </x:c>
      <x:c r="T823" t="s">
        <x:v>458</x:v>
      </x:c>
      <x:c r="U823">
        <x:v>7.01</x:v>
      </x:c>
      <x:c r="V823">
        <x:v>1.84</x:v>
      </x:c>
      <x:c r="W823">
        <x:v>919.9</x:v>
      </x:c>
    </x:row>
    <x:row r="824" spans="1:23">
      <x:c r="A824" t="s">
        <x:v>492</x:v>
      </x:c>
      <x:c r="B824" t="s">
        <x:v>698</x:v>
      </x:c>
      <x:c r="C824" t="s">
        <x:v>513</x:v>
      </x:c>
      <x:c r="D824" t="s">
        <x:v>514</x:v>
      </x:c>
      <x:c r="E824" t="s">
        <x:v>527</x:v>
      </x:c>
      <x:c r="F824" t="s">
        <x:v>126</x:v>
      </x:c>
      <x:c r="G824" t="s">
        <x:v>730</x:v>
      </x:c>
      <x:c r="H824" t="s">
        <x:v>538</x:v>
      </x:c>
      <x:c r="I824" t="s">
        <x:v>602</x:v>
      </x:c>
      <x:c r="J824">
        <x:v>190012432</x:v>
      </x:c>
      <x:c r="K824" t="s">
        <x:v>148</x:v>
      </x:c>
      <x:c r="L824" t="s">
        <x:v>149</x:v>
      </x:c>
      <x:c r="M824" t="s">
        <x:v>676</x:v>
      </x:c>
      <x:c r="O824">
        <x:v>500</x:v>
      </x:c>
      <x:c r="P824" t="s">
        <x:v>520</x:v>
      </x:c>
      <x:c r="Q824" t="s">
        <x:v>677</x:v>
      </x:c>
      <x:c r="R824" t="s">
        <x:v>522</x:v>
      </x:c>
      <x:c r="S824">
        <x:v>500</x:v>
      </x:c>
      <x:c r="T824" t="s">
        <x:v>458</x:v>
      </x:c>
      <x:c r="U824">
        <x:v>5.18</x:v>
      </x:c>
      <x:c r="V824">
        <x:v>1.28</x:v>
      </x:c>
      <x:c r="W824">
        <x:v>639.15</x:v>
      </x:c>
    </x:row>
    <x:row r="825" spans="1:23">
      <x:c r="A825" t="s">
        <x:v>492</x:v>
      </x:c>
      <x:c r="B825" t="s">
        <x:v>698</x:v>
      </x:c>
      <x:c r="C825" t="s">
        <x:v>513</x:v>
      </x:c>
      <x:c r="D825" t="s">
        <x:v>514</x:v>
      </x:c>
      <x:c r="E825" t="s">
        <x:v>527</x:v>
      </x:c>
      <x:c r="F825" t="s">
        <x:v>126</x:v>
      </x:c>
      <x:c r="G825" t="s">
        <x:v>730</x:v>
      </x:c>
      <x:c r="H825" t="s">
        <x:v>538</x:v>
      </x:c>
      <x:c r="I825" t="s">
        <x:v>602</x:v>
      </x:c>
      <x:c r="J825">
        <x:v>190005521</x:v>
      </x:c>
      <x:c r="K825" t="s">
        <x:v>148</x:v>
      </x:c>
      <x:c r="L825" t="s">
        <x:v>151</x:v>
      </x:c>
      <x:c r="M825" t="s">
        <x:v>605</x:v>
      </x:c>
      <x:c r="O825">
        <x:v>300</x:v>
      </x:c>
      <x:c r="P825" t="s">
        <x:v>520</x:v>
      </x:c>
      <x:c r="Q825" t="s">
        <x:v>715</x:v>
      </x:c>
      <x:c r="R825" t="s">
        <x:v>522</x:v>
      </x:c>
      <x:c r="S825">
        <x:v>1200</x:v>
      </x:c>
      <x:c r="T825" t="s">
        <x:v>458</x:v>
      </x:c>
      <x:c r="U825">
        <x:v>28.11</x:v>
      </x:c>
      <x:c r="V825">
        <x:v>2.62</x:v>
      </x:c>
      <x:c r="W825">
        <x:v>3149.4</x:v>
      </x:c>
    </x:row>
    <x:row r="826" spans="1:23">
      <x:c r="A826" t="s">
        <x:v>492</x:v>
      </x:c>
      <x:c r="B826" t="s">
        <x:v>698</x:v>
      </x:c>
      <x:c r="C826" t="s">
        <x:v>513</x:v>
      </x:c>
      <x:c r="D826" t="s">
        <x:v>514</x:v>
      </x:c>
      <x:c r="E826" t="s">
        <x:v>527</x:v>
      </x:c>
      <x:c r="F826" t="s">
        <x:v>126</x:v>
      </x:c>
      <x:c r="G826" t="s">
        <x:v>730</x:v>
      </x:c>
      <x:c r="H826" t="s">
        <x:v>538</x:v>
      </x:c>
      <x:c r="I826" t="s">
        <x:v>602</x:v>
      </x:c>
      <x:c r="J826">
        <x:v>190005488</x:v>
      </x:c>
      <x:c r="K826" t="s">
        <x:v>148</x:v>
      </x:c>
      <x:c r="L826" t="s">
        <x:v>157</x:v>
      </x:c>
      <x:c r="M826" t="s">
        <x:v>604</x:v>
      </x:c>
      <x:c r="O826">
        <x:v>500</x:v>
      </x:c>
      <x:c r="P826" t="s">
        <x:v>520</x:v>
      </x:c>
      <x:c r="Q826" t="s">
        <x:v>11</x:v>
      </x:c>
      <x:c r="R826" t="s">
        <x:v>522</x:v>
      </x:c>
      <x:c r="S826">
        <x:v>380</x:v>
      </x:c>
      <x:c r="T826" t="s">
        <x:v>458</x:v>
      </x:c>
      <x:c r="U826">
        <x:v>14.52</x:v>
      </x:c>
      <x:c r="V826">
        <x:v>1.67</x:v>
      </x:c>
      <x:c r="W826">
        <x:v>635.13</x:v>
      </x:c>
    </x:row>
    <x:row r="827" spans="1:23">
      <x:c r="A827" t="s">
        <x:v>492</x:v>
      </x:c>
      <x:c r="B827" t="s">
        <x:v>698</x:v>
      </x:c>
      <x:c r="C827" t="s">
        <x:v>513</x:v>
      </x:c>
      <x:c r="D827" t="s">
        <x:v>514</x:v>
      </x:c>
      <x:c r="E827" t="s">
        <x:v>527</x:v>
      </x:c>
      <x:c r="F827" t="s">
        <x:v>126</x:v>
      </x:c>
      <x:c r="G827" t="s">
        <x:v>730</x:v>
      </x:c>
      <x:c r="H827" t="s">
        <x:v>538</x:v>
      </x:c>
      <x:c r="I827" t="s">
        <x:v>602</x:v>
      </x:c>
      <x:c r="J827">
        <x:v>190005521</x:v>
      </x:c>
      <x:c r="K827" t="s">
        <x:v>148</x:v>
      </x:c>
      <x:c r="L827" t="s">
        <x:v>151</x:v>
      </x:c>
      <x:c r="M827" t="s">
        <x:v>605</x:v>
      </x:c>
      <x:c r="O827">
        <x:v>300</x:v>
      </x:c>
      <x:c r="P827" t="s">
        <x:v>520</x:v>
      </x:c>
      <x:c r="Q827" t="s">
        <x:v>715</x:v>
      </x:c>
      <x:c r="R827" t="s">
        <x:v>522</x:v>
      </x:c>
      <x:c r="S827">
        <x:v>300</x:v>
      </x:c>
      <x:c r="T827" t="s">
        <x:v>458</x:v>
      </x:c>
      <x:c r="U827">
        <x:v>7.03</x:v>
      </x:c>
      <x:c r="V827">
        <x:v>2.62</x:v>
      </x:c>
      <x:c r="W827">
        <x:v>787.35</x:v>
      </x:c>
    </x:row>
    <x:row r="828" spans="1:23">
      <x:c r="A828" t="s">
        <x:v>492</x:v>
      </x:c>
      <x:c r="B828" t="s">
        <x:v>698</x:v>
      </x:c>
      <x:c r="C828" t="s">
        <x:v>513</x:v>
      </x:c>
      <x:c r="D828" t="s">
        <x:v>514</x:v>
      </x:c>
      <x:c r="E828" t="s">
        <x:v>527</x:v>
      </x:c>
      <x:c r="F828" t="s">
        <x:v>126</x:v>
      </x:c>
      <x:c r="G828" t="s">
        <x:v>730</x:v>
      </x:c>
      <x:c r="H828" t="s">
        <x:v>538</x:v>
      </x:c>
      <x:c r="I828" t="s">
        <x:v>602</x:v>
      </x:c>
      <x:c r="J828">
        <x:v>190005507</x:v>
      </x:c>
      <x:c r="K828" t="s">
        <x:v>148</x:v>
      </x:c>
      <x:c r="L828" t="s">
        <x:v>150</x:v>
      </x:c>
      <x:c r="M828" t="s">
        <x:v>607</x:v>
      </x:c>
      <x:c r="O828">
        <x:v>300</x:v>
      </x:c>
      <x:c r="P828" t="s">
        <x:v>520</x:v>
      </x:c>
      <x:c r="Q828" t="s">
        <x:v>12</x:v>
      </x:c>
      <x:c r="R828" t="s">
        <x:v>522</x:v>
      </x:c>
      <x:c r="S828">
        <x:v>500</x:v>
      </x:c>
      <x:c r="T828" t="s">
        <x:v>458</x:v>
      </x:c>
      <x:c r="U828">
        <x:v>9.23</x:v>
      </x:c>
      <x:c r="V828">
        <x:v>2.33</x:v>
      </x:c>
      <x:c r="W828">
        <x:v>1166.95</x:v>
      </x:c>
    </x:row>
    <x:row r="829" spans="1:23">
      <x:c r="A829" t="s">
        <x:v>492</x:v>
      </x:c>
      <x:c r="B829" t="s">
        <x:v>698</x:v>
      </x:c>
      <x:c r="C829" t="s">
        <x:v>513</x:v>
      </x:c>
      <x:c r="D829" t="s">
        <x:v>514</x:v>
      </x:c>
      <x:c r="E829" t="s">
        <x:v>527</x:v>
      </x:c>
      <x:c r="F829" t="s">
        <x:v>126</x:v>
      </x:c>
      <x:c r="G829" t="s">
        <x:v>730</x:v>
      </x:c>
      <x:c r="H829" t="s">
        <x:v>538</x:v>
      </x:c>
      <x:c r="I829" t="s">
        <x:v>602</x:v>
      </x:c>
      <x:c r="J829">
        <x:v>190005501</x:v>
      </x:c>
      <x:c r="K829" t="s">
        <x:v>148</x:v>
      </x:c>
      <x:c r="L829" t="s">
        <x:v>155</x:v>
      </x:c>
      <x:c r="M829" t="s">
        <x:v>603</x:v>
      </x:c>
      <x:c r="O829">
        <x:v>500</x:v>
      </x:c>
      <x:c r="P829" t="s">
        <x:v>520</x:v>
      </x:c>
      <x:c r="Q829" t="s">
        <x:v>697</x:v>
      </x:c>
      <x:c r="R829" t="s">
        <x:v>522</x:v>
      </x:c>
      <x:c r="S829">
        <x:v>500</x:v>
      </x:c>
      <x:c r="T829" t="s">
        <x:v>458</x:v>
      </x:c>
      <x:c r="U829">
        <x:v>3.45</x:v>
      </x:c>
      <x:c r="V829">
        <x:v>1.84</x:v>
      </x:c>
      <x:c r="W829">
        <x:v>919.9</x:v>
      </x:c>
    </x:row>
    <x:row r="830" spans="1:23">
      <x:c r="A830" t="s">
        <x:v>492</x:v>
      </x:c>
      <x:c r="B830" t="s">
        <x:v>698</x:v>
      </x:c>
      <x:c r="C830" t="s">
        <x:v>513</x:v>
      </x:c>
      <x:c r="D830" t="s">
        <x:v>514</x:v>
      </x:c>
      <x:c r="E830" t="s">
        <x:v>527</x:v>
      </x:c>
      <x:c r="F830" t="s">
        <x:v>126</x:v>
      </x:c>
      <x:c r="G830" t="s">
        <x:v>730</x:v>
      </x:c>
      <x:c r="H830" t="s">
        <x:v>538</x:v>
      </x:c>
      <x:c r="I830" t="s">
        <x:v>602</x:v>
      </x:c>
      <x:c r="J830">
        <x:v>190005507</x:v>
      </x:c>
      <x:c r="K830" t="s">
        <x:v>148</x:v>
      </x:c>
      <x:c r="L830" t="s">
        <x:v>150</x:v>
      </x:c>
      <x:c r="M830" t="s">
        <x:v>607</x:v>
      </x:c>
      <x:c r="O830">
        <x:v>300</x:v>
      </x:c>
      <x:c r="P830" t="s">
        <x:v>520</x:v>
      </x:c>
      <x:c r="Q830" t="s">
        <x:v>12</x:v>
      </x:c>
      <x:c r="R830" t="s">
        <x:v>522</x:v>
      </x:c>
      <x:c r="S830">
        <x:v>300</x:v>
      </x:c>
      <x:c r="T830" t="s">
        <x:v>458</x:v>
      </x:c>
      <x:c r="U830">
        <x:v>5.54</x:v>
      </x:c>
      <x:c r="V830">
        <x:v>2.33</x:v>
      </x:c>
      <x:c r="W830">
        <x:v>700.17</x:v>
      </x:c>
    </x:row>
    <x:row r="831" spans="1:23">
      <x:c r="A831" t="s">
        <x:v>492</x:v>
      </x:c>
      <x:c r="B831" t="s">
        <x:v>698</x:v>
      </x:c>
      <x:c r="C831" t="s">
        <x:v>513</x:v>
      </x:c>
      <x:c r="D831" t="s">
        <x:v>514</x:v>
      </x:c>
      <x:c r="E831" t="s">
        <x:v>527</x:v>
      </x:c>
      <x:c r="F831" t="s">
        <x:v>126</x:v>
      </x:c>
      <x:c r="G831" t="s">
        <x:v>730</x:v>
      </x:c>
      <x:c r="H831" t="s">
        <x:v>538</x:v>
      </x:c>
      <x:c r="I831" t="s">
        <x:v>602</x:v>
      </x:c>
      <x:c r="J831">
        <x:v>190005507</x:v>
      </x:c>
      <x:c r="K831" t="s">
        <x:v>148</x:v>
      </x:c>
      <x:c r="L831" t="s">
        <x:v>150</x:v>
      </x:c>
      <x:c r="M831" t="s">
        <x:v>607</x:v>
      </x:c>
      <x:c r="O831">
        <x:v>300</x:v>
      </x:c>
      <x:c r="P831" t="s">
        <x:v>520</x:v>
      </x:c>
      <x:c r="Q831" t="s">
        <x:v>12</x:v>
      </x:c>
      <x:c r="R831" t="s">
        <x:v>522</x:v>
      </x:c>
      <x:c r="S831">
        <x:v>1130</x:v>
      </x:c>
      <x:c r="T831" t="s">
        <x:v>458</x:v>
      </x:c>
      <x:c r="U831">
        <x:v>20.85</x:v>
      </x:c>
      <x:c r="V831">
        <x:v>2.33</x:v>
      </x:c>
      <x:c r="W831">
        <x:v>2637.31</x:v>
      </x:c>
    </x:row>
    <x:row r="832" spans="1:23">
      <x:c r="A832" t="s">
        <x:v>492</x:v>
      </x:c>
      <x:c r="B832" t="s">
        <x:v>698</x:v>
      </x:c>
      <x:c r="C832" t="s">
        <x:v>513</x:v>
      </x:c>
      <x:c r="D832" t="s">
        <x:v>514</x:v>
      </x:c>
      <x:c r="E832" t="s">
        <x:v>527</x:v>
      </x:c>
      <x:c r="F832" t="s">
        <x:v>126</x:v>
      </x:c>
      <x:c r="G832" t="s">
        <x:v>730</x:v>
      </x:c>
      <x:c r="H832" t="s">
        <x:v>538</x:v>
      </x:c>
      <x:c r="I832" t="s">
        <x:v>602</x:v>
      </x:c>
      <x:c r="J832">
        <x:v>100016509</x:v>
      </x:c>
      <x:c r="K832" t="s">
        <x:v>148</x:v>
      </x:c>
      <x:c r="L832" t="s">
        <x:v>153</x:v>
      </x:c>
      <x:c r="M832" t="s">
        <x:v>605</x:v>
      </x:c>
      <x:c r="O832">
        <x:v>150</x:v>
      </x:c>
      <x:c r="P832" t="s">
        <x:v>530</x:v>
      </x:c>
      <x:c r="Q832" t="s">
        <x:v>716</x:v>
      </x:c>
      <x:c r="R832" t="s">
        <x:v>522</x:v>
      </x:c>
      <x:c r="S832">
        <x:v>150</x:v>
      </x:c>
      <x:c r="T832" t="s">
        <x:v>458</x:v>
      </x:c>
      <x:c r="U832">
        <x:v>3.51</x:v>
      </x:c>
      <x:c r="V832">
        <x:v>7.29</x:v>
      </x:c>
      <x:c r="W832">
        <x:v>1093.1600000000001</x:v>
      </x:c>
    </x:row>
    <x:row r="833" spans="1:23">
      <x:c r="A833" t="s">
        <x:v>492</x:v>
      </x:c>
      <x:c r="B833" t="s">
        <x:v>698</x:v>
      </x:c>
      <x:c r="C833" t="s">
        <x:v>513</x:v>
      </x:c>
      <x:c r="D833" t="s">
        <x:v>514</x:v>
      </x:c>
      <x:c r="E833" t="s">
        <x:v>527</x:v>
      </x:c>
      <x:c r="F833" t="s">
        <x:v>126</x:v>
      </x:c>
      <x:c r="G833" t="s">
        <x:v>730</x:v>
      </x:c>
      <x:c r="H833" t="s">
        <x:v>538</x:v>
      </x:c>
      <x:c r="I833" t="s">
        <x:v>602</x:v>
      </x:c>
      <x:c r="J833">
        <x:v>190012431</x:v>
      </x:c>
      <x:c r="K833" t="s">
        <x:v>148</x:v>
      </x:c>
      <x:c r="L833" t="s">
        <x:v>149</x:v>
      </x:c>
      <x:c r="M833" t="s">
        <x:v>604</x:v>
      </x:c>
      <x:c r="O833">
        <x:v>500</x:v>
      </x:c>
      <x:c r="P833" t="s">
        <x:v>520</x:v>
      </x:c>
      <x:c r="Q833" t="s">
        <x:v>677</x:v>
      </x:c>
      <x:c r="R833" t="s">
        <x:v>522</x:v>
      </x:c>
      <x:c r="S833">
        <x:v>500</x:v>
      </x:c>
      <x:c r="T833" t="s">
        <x:v>458</x:v>
      </x:c>
      <x:c r="U833">
        <x:v>5.18</x:v>
      </x:c>
      <x:c r="V833">
        <x:v>1.28</x:v>
      </x:c>
      <x:c r="W833">
        <x:v>639.15</x:v>
      </x:c>
    </x:row>
    <x:row r="834" spans="1:23">
      <x:c r="A834" t="s">
        <x:v>492</x:v>
      </x:c>
      <x:c r="B834" t="s">
        <x:v>698</x:v>
      </x:c>
      <x:c r="C834" t="s">
        <x:v>513</x:v>
      </x:c>
      <x:c r="D834" t="s">
        <x:v>514</x:v>
      </x:c>
      <x:c r="E834" t="s">
        <x:v>527</x:v>
      </x:c>
      <x:c r="F834" t="s">
        <x:v>126</x:v>
      </x:c>
      <x:c r="G834" t="s">
        <x:v>730</x:v>
      </x:c>
      <x:c r="H834" t="s">
        <x:v>538</x:v>
      </x:c>
      <x:c r="I834" t="s">
        <x:v>602</x:v>
      </x:c>
      <x:c r="J834">
        <x:v>190005530</x:v>
      </x:c>
      <x:c r="K834" t="s">
        <x:v>148</x:v>
      </x:c>
      <x:c r="L834" t="s">
        <x:v>152</x:v>
      </x:c>
      <x:c r="M834" t="s">
        <x:v>645</x:v>
      </x:c>
      <x:c r="O834">
        <x:v>200</x:v>
      </x:c>
      <x:c r="P834" t="s">
        <x:v>520</x:v>
      </x:c>
      <x:c r="Q834" t="s">
        <x:v>646</x:v>
      </x:c>
      <x:c r="R834" t="s">
        <x:v>522</x:v>
      </x:c>
      <x:c r="S834">
        <x:v>110</x:v>
      </x:c>
      <x:c r="T834" t="s">
        <x:v>458</x:v>
      </x:c>
      <x:c r="U834">
        <x:v>4.2</x:v>
      </x:c>
      <x:c r="V834">
        <x:v>3.81</x:v>
      </x:c>
      <x:c r="W834">
        <x:v>418.94</x:v>
      </x:c>
    </x:row>
    <x:row r="835" spans="1:23">
      <x:c r="A835" t="s">
        <x:v>492</x:v>
      </x:c>
      <x:c r="B835" t="s">
        <x:v>698</x:v>
      </x:c>
      <x:c r="C835" t="s">
        <x:v>513</x:v>
      </x:c>
      <x:c r="D835" t="s">
        <x:v>514</x:v>
      </x:c>
      <x:c r="E835" t="s">
        <x:v>527</x:v>
      </x:c>
      <x:c r="F835" t="s">
        <x:v>126</x:v>
      </x:c>
      <x:c r="G835" t="s">
        <x:v>730</x:v>
      </x:c>
      <x:c r="H835" t="s">
        <x:v>538</x:v>
      </x:c>
      <x:c r="I835" t="s">
        <x:v>602</x:v>
      </x:c>
      <x:c r="J835">
        <x:v>190005505</x:v>
      </x:c>
      <x:c r="K835" t="s">
        <x:v>148</x:v>
      </x:c>
      <x:c r="L835" t="s">
        <x:v>150</x:v>
      </x:c>
      <x:c r="M835" t="s">
        <x:v>603</x:v>
      </x:c>
      <x:c r="O835">
        <x:v>300</x:v>
      </x:c>
      <x:c r="P835" t="s">
        <x:v>520</x:v>
      </x:c>
      <x:c r="Q835" t="s">
        <x:v>12</x:v>
      </x:c>
      <x:c r="R835" t="s">
        <x:v>522</x:v>
      </x:c>
      <x:c r="S835">
        <x:v>440</x:v>
      </x:c>
      <x:c r="T835" t="s">
        <x:v>458</x:v>
      </x:c>
      <x:c r="U835">
        <x:v>8.1199999999999992</x:v>
      </x:c>
      <x:c r="V835">
        <x:v>2.33</x:v>
      </x:c>
      <x:c r="W835">
        <x:v>1026.92</x:v>
      </x:c>
    </x:row>
    <x:row r="836" spans="1:23">
      <x:c r="A836" t="s">
        <x:v>492</x:v>
      </x:c>
      <x:c r="B836" t="s">
        <x:v>698</x:v>
      </x:c>
      <x:c r="C836" t="s">
        <x:v>513</x:v>
      </x:c>
      <x:c r="D836" t="s">
        <x:v>514</x:v>
      </x:c>
      <x:c r="E836" t="s">
        <x:v>527</x:v>
      </x:c>
      <x:c r="F836" t="s">
        <x:v>126</x:v>
      </x:c>
      <x:c r="G836" t="s">
        <x:v>730</x:v>
      </x:c>
      <x:c r="H836" t="s">
        <x:v>538</x:v>
      </x:c>
      <x:c r="I836" t="s">
        <x:v>602</x:v>
      </x:c>
      <x:c r="J836">
        <x:v>190005505</x:v>
      </x:c>
      <x:c r="K836" t="s">
        <x:v>148</x:v>
      </x:c>
      <x:c r="L836" t="s">
        <x:v>150</x:v>
      </x:c>
      <x:c r="M836" t="s">
        <x:v>603</x:v>
      </x:c>
      <x:c r="O836">
        <x:v>300</x:v>
      </x:c>
      <x:c r="P836" t="s">
        <x:v>520</x:v>
      </x:c>
      <x:c r="Q836" t="s">
        <x:v>12</x:v>
      </x:c>
      <x:c r="R836" t="s">
        <x:v>522</x:v>
      </x:c>
      <x:c r="S836">
        <x:v>2700</x:v>
      </x:c>
      <x:c r="T836" t="s">
        <x:v>458</x:v>
      </x:c>
      <x:c r="U836">
        <x:v>49.83</x:v>
      </x:c>
      <x:c r="V836">
        <x:v>2.33</x:v>
      </x:c>
      <x:c r="W836">
        <x:v>6301.53</x:v>
      </x:c>
    </x:row>
    <x:row r="837" spans="1:23">
      <x:c r="A837" t="s">
        <x:v>492</x:v>
      </x:c>
      <x:c r="B837" t="s">
        <x:v>698</x:v>
      </x:c>
      <x:c r="C837" t="s">
        <x:v>513</x:v>
      </x:c>
      <x:c r="D837" t="s">
        <x:v>514</x:v>
      </x:c>
      <x:c r="E837" t="s">
        <x:v>527</x:v>
      </x:c>
      <x:c r="F837" t="s">
        <x:v>126</x:v>
      </x:c>
      <x:c r="G837" t="s">
        <x:v>730</x:v>
      </x:c>
      <x:c r="H837" t="s">
        <x:v>538</x:v>
      </x:c>
      <x:c r="I837" t="s">
        <x:v>602</x:v>
      </x:c>
      <x:c r="J837">
        <x:v>190012431</x:v>
      </x:c>
      <x:c r="K837" t="s">
        <x:v>148</x:v>
      </x:c>
      <x:c r="L837" t="s">
        <x:v>149</x:v>
      </x:c>
      <x:c r="M837" t="s">
        <x:v>604</x:v>
      </x:c>
      <x:c r="O837">
        <x:v>500</x:v>
      </x:c>
      <x:c r="P837" t="s">
        <x:v>520</x:v>
      </x:c>
      <x:c r="Q837" t="s">
        <x:v>677</x:v>
      </x:c>
      <x:c r="R837" t="s">
        <x:v>522</x:v>
      </x:c>
      <x:c r="S837">
        <x:v>2000</x:v>
      </x:c>
      <x:c r="T837" t="s">
        <x:v>458</x:v>
      </x:c>
      <x:c r="U837">
        <x:v>20.7</x:v>
      </x:c>
      <x:c r="V837">
        <x:v>1.28</x:v>
      </x:c>
      <x:c r="W837">
        <x:v>2556.6</x:v>
      </x:c>
    </x:row>
    <x:row r="838" spans="1:23">
      <x:c r="A838" t="s">
        <x:v>492</x:v>
      </x:c>
      <x:c r="B838" t="s">
        <x:v>698</x:v>
      </x:c>
      <x:c r="C838" t="s">
        <x:v>513</x:v>
      </x:c>
      <x:c r="D838" t="s">
        <x:v>514</x:v>
      </x:c>
      <x:c r="E838" t="s">
        <x:v>527</x:v>
      </x:c>
      <x:c r="F838" t="s">
        <x:v>126</x:v>
      </x:c>
      <x:c r="G838" t="s">
        <x:v>730</x:v>
      </x:c>
      <x:c r="H838" t="s">
        <x:v>538</x:v>
      </x:c>
      <x:c r="I838" t="s">
        <x:v>602</x:v>
      </x:c>
      <x:c r="J838">
        <x:v>190012433</x:v>
      </x:c>
      <x:c r="K838" t="s">
        <x:v>148</x:v>
      </x:c>
      <x:c r="L838" t="s">
        <x:v>149</x:v>
      </x:c>
      <x:c r="M838" t="s">
        <x:v>647</x:v>
      </x:c>
      <x:c r="O838">
        <x:v>500</x:v>
      </x:c>
      <x:c r="P838" t="s">
        <x:v>520</x:v>
      </x:c>
      <x:c r="Q838" t="s">
        <x:v>677</x:v>
      </x:c>
      <x:c r="R838" t="s">
        <x:v>522</x:v>
      </x:c>
      <x:c r="S838">
        <x:v>1000</x:v>
      </x:c>
      <x:c r="T838" t="s">
        <x:v>458</x:v>
      </x:c>
      <x:c r="U838">
        <x:v>10.35</x:v>
      </x:c>
      <x:c r="V838">
        <x:v>1.28</x:v>
      </x:c>
      <x:c r="W838">
        <x:v>1278.3</x:v>
      </x:c>
    </x:row>
    <x:row r="839" spans="1:23">
      <x:c r="A839" t="s">
        <x:v>492</x:v>
      </x:c>
      <x:c r="B839" t="s">
        <x:v>698</x:v>
      </x:c>
      <x:c r="C839" t="s">
        <x:v>513</x:v>
      </x:c>
      <x:c r="D839" t="s">
        <x:v>514</x:v>
      </x:c>
      <x:c r="E839" t="s">
        <x:v>527</x:v>
      </x:c>
      <x:c r="F839" t="s">
        <x:v>126</x:v>
      </x:c>
      <x:c r="G839" t="s">
        <x:v>730</x:v>
      </x:c>
      <x:c r="H839" t="s">
        <x:v>538</x:v>
      </x:c>
      <x:c r="I839" t="s">
        <x:v>602</x:v>
      </x:c>
      <x:c r="J839">
        <x:v>190005530</x:v>
      </x:c>
      <x:c r="K839" t="s">
        <x:v>148</x:v>
      </x:c>
      <x:c r="L839" t="s">
        <x:v>152</x:v>
      </x:c>
      <x:c r="M839" t="s">
        <x:v>645</x:v>
      </x:c>
      <x:c r="O839">
        <x:v>200</x:v>
      </x:c>
      <x:c r="P839" t="s">
        <x:v>520</x:v>
      </x:c>
      <x:c r="Q839" t="s">
        <x:v>646</x:v>
      </x:c>
      <x:c r="R839" t="s">
        <x:v>522</x:v>
      </x:c>
      <x:c r="S839">
        <x:v>1000</x:v>
      </x:c>
      <x:c r="T839" t="s">
        <x:v>458</x:v>
      </x:c>
      <x:c r="U839">
        <x:v>38.22</x:v>
      </x:c>
      <x:c r="V839">
        <x:v>3.81</x:v>
      </x:c>
      <x:c r="W839">
        <x:v>3808.5</x:v>
      </x:c>
    </x:row>
    <x:row r="840" spans="1:23">
      <x:c r="A840" t="s">
        <x:v>492</x:v>
      </x:c>
      <x:c r="B840" t="s">
        <x:v>698</x:v>
      </x:c>
      <x:c r="C840" t="s">
        <x:v>513</x:v>
      </x:c>
      <x:c r="D840" t="s">
        <x:v>514</x:v>
      </x:c>
      <x:c r="E840" t="s">
        <x:v>527</x:v>
      </x:c>
      <x:c r="F840" t="s">
        <x:v>126</x:v>
      </x:c>
      <x:c r="G840" t="s">
        <x:v>730</x:v>
      </x:c>
      <x:c r="H840" t="s">
        <x:v>538</x:v>
      </x:c>
      <x:c r="I840" t="s">
        <x:v>602</x:v>
      </x:c>
      <x:c r="J840">
        <x:v>190012431</x:v>
      </x:c>
      <x:c r="K840" t="s">
        <x:v>148</x:v>
      </x:c>
      <x:c r="L840" t="s">
        <x:v>149</x:v>
      </x:c>
      <x:c r="M840" t="s">
        <x:v>604</x:v>
      </x:c>
      <x:c r="O840">
        <x:v>500</x:v>
      </x:c>
      <x:c r="P840" t="s">
        <x:v>520</x:v>
      </x:c>
      <x:c r="Q840" t="s">
        <x:v>677</x:v>
      </x:c>
      <x:c r="R840" t="s">
        <x:v>522</x:v>
      </x:c>
      <x:c r="S840">
        <x:v>500</x:v>
      </x:c>
      <x:c r="T840" t="s">
        <x:v>458</x:v>
      </x:c>
      <x:c r="U840">
        <x:v>5.18</x:v>
      </x:c>
      <x:c r="V840">
        <x:v>1.28</x:v>
      </x:c>
      <x:c r="W840">
        <x:v>639.15</x:v>
      </x:c>
    </x:row>
    <x:row r="841" spans="1:23">
      <x:c r="A841" t="s">
        <x:v>492</x:v>
      </x:c>
      <x:c r="B841" t="s">
        <x:v>698</x:v>
      </x:c>
      <x:c r="C841" t="s">
        <x:v>513</x:v>
      </x:c>
      <x:c r="D841" t="s">
        <x:v>514</x:v>
      </x:c>
      <x:c r="E841" t="s">
        <x:v>527</x:v>
      </x:c>
      <x:c r="F841" t="s">
        <x:v>126</x:v>
      </x:c>
      <x:c r="G841" t="s">
        <x:v>730</x:v>
      </x:c>
      <x:c r="H841" t="s">
        <x:v>538</x:v>
      </x:c>
      <x:c r="I841" t="s">
        <x:v>602</x:v>
      </x:c>
      <x:c r="J841">
        <x:v>190012431</x:v>
      </x:c>
      <x:c r="K841" t="s">
        <x:v>148</x:v>
      </x:c>
      <x:c r="L841" t="s">
        <x:v>149</x:v>
      </x:c>
      <x:c r="M841" t="s">
        <x:v>604</x:v>
      </x:c>
      <x:c r="O841">
        <x:v>500</x:v>
      </x:c>
      <x:c r="P841" t="s">
        <x:v>520</x:v>
      </x:c>
      <x:c r="Q841" t="s">
        <x:v>677</x:v>
      </x:c>
      <x:c r="R841" t="s">
        <x:v>522</x:v>
      </x:c>
      <x:c r="S841">
        <x:v>1000</x:v>
      </x:c>
      <x:c r="T841" t="s">
        <x:v>458</x:v>
      </x:c>
      <x:c r="U841">
        <x:v>10.35</x:v>
      </x:c>
      <x:c r="V841">
        <x:v>1.28</x:v>
      </x:c>
      <x:c r="W841">
        <x:v>1278.3</x:v>
      </x:c>
    </x:row>
    <x:row r="842" spans="1:23">
      <x:c r="A842" t="s">
        <x:v>492</x:v>
      </x:c>
      <x:c r="B842" t="s">
        <x:v>698</x:v>
      </x:c>
      <x:c r="C842" t="s">
        <x:v>513</x:v>
      </x:c>
      <x:c r="D842" t="s">
        <x:v>514</x:v>
      </x:c>
      <x:c r="E842" t="s">
        <x:v>527</x:v>
      </x:c>
      <x:c r="F842" t="s">
        <x:v>126</x:v>
      </x:c>
      <x:c r="G842" t="s">
        <x:v>730</x:v>
      </x:c>
      <x:c r="H842" t="s">
        <x:v>538</x:v>
      </x:c>
      <x:c r="I842" t="s">
        <x:v>602</x:v>
      </x:c>
      <x:c r="J842">
        <x:v>190005505</x:v>
      </x:c>
      <x:c r="K842" t="s">
        <x:v>148</x:v>
      </x:c>
      <x:c r="L842" t="s">
        <x:v>150</x:v>
      </x:c>
      <x:c r="M842" t="s">
        <x:v>603</x:v>
      </x:c>
      <x:c r="O842">
        <x:v>300</x:v>
      </x:c>
      <x:c r="P842" t="s">
        <x:v>520</x:v>
      </x:c>
      <x:c r="Q842" t="s">
        <x:v>12</x:v>
      </x:c>
      <x:c r="R842" t="s">
        <x:v>522</x:v>
      </x:c>
      <x:c r="S842">
        <x:v>1200</x:v>
      </x:c>
      <x:c r="T842" t="s">
        <x:v>458</x:v>
      </x:c>
      <x:c r="U842">
        <x:v>22.15</x:v>
      </x:c>
      <x:c r="V842">
        <x:v>2.33</x:v>
      </x:c>
      <x:c r="W842">
        <x:v>2800.68</x:v>
      </x:c>
    </x:row>
    <x:row r="843" spans="1:23">
      <x:c r="A843" t="s">
        <x:v>492</x:v>
      </x:c>
      <x:c r="B843" t="s">
        <x:v>698</x:v>
      </x:c>
      <x:c r="C843" t="s">
        <x:v>513</x:v>
      </x:c>
      <x:c r="D843" t="s">
        <x:v>514</x:v>
      </x:c>
      <x:c r="E843" t="s">
        <x:v>527</x:v>
      </x:c>
      <x:c r="F843" t="s">
        <x:v>126</x:v>
      </x:c>
      <x:c r="G843" t="s">
        <x:v>730</x:v>
      </x:c>
      <x:c r="H843" t="s">
        <x:v>538</x:v>
      </x:c>
      <x:c r="I843" t="s">
        <x:v>602</x:v>
      </x:c>
      <x:c r="J843">
        <x:v>190005530</x:v>
      </x:c>
      <x:c r="K843" t="s">
        <x:v>148</x:v>
      </x:c>
      <x:c r="L843" t="s">
        <x:v>152</x:v>
      </x:c>
      <x:c r="M843" t="s">
        <x:v>645</x:v>
      </x:c>
      <x:c r="O843">
        <x:v>200</x:v>
      </x:c>
      <x:c r="P843" t="s">
        <x:v>520</x:v>
      </x:c>
      <x:c r="Q843" t="s">
        <x:v>646</x:v>
      </x:c>
      <x:c r="R843" t="s">
        <x:v>522</x:v>
      </x:c>
      <x:c r="S843">
        <x:v>750</x:v>
      </x:c>
      <x:c r="T843" t="s">
        <x:v>458</x:v>
      </x:c>
      <x:c r="U843">
        <x:v>28.67</x:v>
      </x:c>
      <x:c r="V843">
        <x:v>3.81</x:v>
      </x:c>
      <x:c r="W843">
        <x:v>2856.38</x:v>
      </x:c>
    </x:row>
    <x:row r="844" spans="1:23">
      <x:c r="A844" t="s">
        <x:v>492</x:v>
      </x:c>
      <x:c r="B844" t="s">
        <x:v>698</x:v>
      </x:c>
      <x:c r="C844" t="s">
        <x:v>513</x:v>
      </x:c>
      <x:c r="D844" t="s">
        <x:v>514</x:v>
      </x:c>
      <x:c r="E844" t="s">
        <x:v>527</x:v>
      </x:c>
      <x:c r="F844" t="s">
        <x:v>126</x:v>
      </x:c>
      <x:c r="G844" t="s">
        <x:v>730</x:v>
      </x:c>
      <x:c r="H844" t="s">
        <x:v>538</x:v>
      </x:c>
      <x:c r="I844" t="s">
        <x:v>602</x:v>
      </x:c>
      <x:c r="J844">
        <x:v>190005530</x:v>
      </x:c>
      <x:c r="K844" t="s">
        <x:v>148</x:v>
      </x:c>
      <x:c r="L844" t="s">
        <x:v>152</x:v>
      </x:c>
      <x:c r="M844" t="s">
        <x:v>645</x:v>
      </x:c>
      <x:c r="O844">
        <x:v>200</x:v>
      </x:c>
      <x:c r="P844" t="s">
        <x:v>520</x:v>
      </x:c>
      <x:c r="Q844" t="s">
        <x:v>646</x:v>
      </x:c>
      <x:c r="R844" t="s">
        <x:v>522</x:v>
      </x:c>
      <x:c r="S844">
        <x:v>850</x:v>
      </x:c>
      <x:c r="T844" t="s">
        <x:v>458</x:v>
      </x:c>
      <x:c r="U844">
        <x:v>32.49</x:v>
      </x:c>
      <x:c r="V844">
        <x:v>3.81</x:v>
      </x:c>
      <x:c r="W844">
        <x:v>3237.23</x:v>
      </x:c>
    </x:row>
    <x:row r="845" spans="1:23">
      <x:c r="A845" t="s">
        <x:v>492</x:v>
      </x:c>
      <x:c r="B845" t="s">
        <x:v>698</x:v>
      </x:c>
      <x:c r="C845" t="s">
        <x:v>513</x:v>
      </x:c>
      <x:c r="D845" t="s">
        <x:v>514</x:v>
      </x:c>
      <x:c r="E845" t="s">
        <x:v>527</x:v>
      </x:c>
      <x:c r="F845" t="s">
        <x:v>126</x:v>
      </x:c>
      <x:c r="G845" t="s">
        <x:v>730</x:v>
      </x:c>
      <x:c r="H845" t="s">
        <x:v>538</x:v>
      </x:c>
      <x:c r="I845" t="s">
        <x:v>602</x:v>
      </x:c>
      <x:c r="J845">
        <x:v>190005505</x:v>
      </x:c>
      <x:c r="K845" t="s">
        <x:v>148</x:v>
      </x:c>
      <x:c r="L845" t="s">
        <x:v>150</x:v>
      </x:c>
      <x:c r="M845" t="s">
        <x:v>603</x:v>
      </x:c>
      <x:c r="O845">
        <x:v>300</x:v>
      </x:c>
      <x:c r="P845" t="s">
        <x:v>520</x:v>
      </x:c>
      <x:c r="Q845" t="s">
        <x:v>12</x:v>
      </x:c>
      <x:c r="R845" t="s">
        <x:v>522</x:v>
      </x:c>
      <x:c r="S845">
        <x:v>1500</x:v>
      </x:c>
      <x:c r="T845" t="s">
        <x:v>458</x:v>
      </x:c>
      <x:c r="U845">
        <x:v>27.68</x:v>
      </x:c>
      <x:c r="V845">
        <x:v>2.33</x:v>
      </x:c>
      <x:c r="W845">
        <x:v>3500.85</x:v>
      </x:c>
    </x:row>
    <x:row r="846" spans="1:23">
      <x:c r="A846" t="s">
        <x:v>492</x:v>
      </x:c>
      <x:c r="B846" t="s">
        <x:v>698</x:v>
      </x:c>
      <x:c r="C846" t="s">
        <x:v>513</x:v>
      </x:c>
      <x:c r="D846" t="s">
        <x:v>514</x:v>
      </x:c>
      <x:c r="E846" t="s">
        <x:v>527</x:v>
      </x:c>
      <x:c r="F846" t="s">
        <x:v>126</x:v>
      </x:c>
      <x:c r="G846" t="s">
        <x:v>730</x:v>
      </x:c>
      <x:c r="H846" t="s">
        <x:v>538</x:v>
      </x:c>
      <x:c r="I846" t="s">
        <x:v>602</x:v>
      </x:c>
      <x:c r="J846">
        <x:v>190005505</x:v>
      </x:c>
      <x:c r="K846" t="s">
        <x:v>148</x:v>
      </x:c>
      <x:c r="L846" t="s">
        <x:v>150</x:v>
      </x:c>
      <x:c r="M846" t="s">
        <x:v>603</x:v>
      </x:c>
      <x:c r="O846">
        <x:v>300</x:v>
      </x:c>
      <x:c r="P846" t="s">
        <x:v>520</x:v>
      </x:c>
      <x:c r="Q846" t="s">
        <x:v>12</x:v>
      </x:c>
      <x:c r="R846" t="s">
        <x:v>522</x:v>
      </x:c>
      <x:c r="S846">
        <x:v>1200</x:v>
      </x:c>
      <x:c r="T846" t="s">
        <x:v>458</x:v>
      </x:c>
      <x:c r="U846">
        <x:v>22.15</x:v>
      </x:c>
      <x:c r="V846">
        <x:v>2.33</x:v>
      </x:c>
      <x:c r="W846">
        <x:v>2800.68</x:v>
      </x:c>
    </x:row>
    <x:row r="847" spans="1:23">
      <x:c r="A847" t="s">
        <x:v>492</x:v>
      </x:c>
      <x:c r="B847" t="s">
        <x:v>698</x:v>
      </x:c>
      <x:c r="C847" t="s">
        <x:v>513</x:v>
      </x:c>
      <x:c r="D847" t="s">
        <x:v>514</x:v>
      </x:c>
      <x:c r="E847" t="s">
        <x:v>527</x:v>
      </x:c>
      <x:c r="F847" t="s">
        <x:v>126</x:v>
      </x:c>
      <x:c r="G847" t="s">
        <x:v>730</x:v>
      </x:c>
      <x:c r="H847" t="s">
        <x:v>538</x:v>
      </x:c>
      <x:c r="I847" t="s">
        <x:v>602</x:v>
      </x:c>
      <x:c r="J847">
        <x:v>190005505</x:v>
      </x:c>
      <x:c r="K847" t="s">
        <x:v>148</x:v>
      </x:c>
      <x:c r="L847" t="s">
        <x:v>150</x:v>
      </x:c>
      <x:c r="M847" t="s">
        <x:v>603</x:v>
      </x:c>
      <x:c r="O847">
        <x:v>300</x:v>
      </x:c>
      <x:c r="P847" t="s">
        <x:v>520</x:v>
      </x:c>
      <x:c r="Q847" t="s">
        <x:v>12</x:v>
      </x:c>
      <x:c r="R847" t="s">
        <x:v>522</x:v>
      </x:c>
      <x:c r="S847">
        <x:v>900</x:v>
      </x:c>
      <x:c r="T847" t="s">
        <x:v>458</x:v>
      </x:c>
      <x:c r="U847">
        <x:v>16.61</x:v>
      </x:c>
      <x:c r="V847">
        <x:v>2.33</x:v>
      </x:c>
      <x:c r="W847">
        <x:v>2100.5100000000002</x:v>
      </x:c>
    </x:row>
    <x:row r="848" spans="1:23">
      <x:c r="A848" t="s">
        <x:v>492</x:v>
      </x:c>
      <x:c r="B848" t="s">
        <x:v>698</x:v>
      </x:c>
      <x:c r="C848" t="s">
        <x:v>513</x:v>
      </x:c>
      <x:c r="D848" t="s">
        <x:v>514</x:v>
      </x:c>
      <x:c r="E848" t="s">
        <x:v>527</x:v>
      </x:c>
      <x:c r="F848" t="s">
        <x:v>126</x:v>
      </x:c>
      <x:c r="G848" t="s">
        <x:v>730</x:v>
      </x:c>
      <x:c r="H848" t="s">
        <x:v>538</x:v>
      </x:c>
      <x:c r="I848" t="s">
        <x:v>602</x:v>
      </x:c>
      <x:c r="J848">
        <x:v>190005505</x:v>
      </x:c>
      <x:c r="K848" t="s">
        <x:v>148</x:v>
      </x:c>
      <x:c r="L848" t="s">
        <x:v>150</x:v>
      </x:c>
      <x:c r="M848" t="s">
        <x:v>603</x:v>
      </x:c>
      <x:c r="O848">
        <x:v>300</x:v>
      </x:c>
      <x:c r="P848" t="s">
        <x:v>520</x:v>
      </x:c>
      <x:c r="Q848" t="s">
        <x:v>12</x:v>
      </x:c>
      <x:c r="R848" t="s">
        <x:v>522</x:v>
      </x:c>
      <x:c r="S848">
        <x:v>3900</x:v>
      </x:c>
      <x:c r="T848" t="s">
        <x:v>458</x:v>
      </x:c>
      <x:c r="U848">
        <x:v>71.97</x:v>
      </x:c>
      <x:c r="V848">
        <x:v>2.33</x:v>
      </x:c>
      <x:c r="W848">
        <x:v>9102.2099999999991</x:v>
      </x:c>
    </x:row>
    <x:row r="849" spans="1:23">
      <x:c r="A849" t="s">
        <x:v>492</x:v>
      </x:c>
      <x:c r="B849" t="s">
        <x:v>698</x:v>
      </x:c>
      <x:c r="C849" t="s">
        <x:v>513</x:v>
      </x:c>
      <x:c r="D849" t="s">
        <x:v>514</x:v>
      </x:c>
      <x:c r="E849" t="s">
        <x:v>527</x:v>
      </x:c>
      <x:c r="F849" t="s">
        <x:v>126</x:v>
      </x:c>
      <x:c r="G849" t="s">
        <x:v>730</x:v>
      </x:c>
      <x:c r="H849" t="s">
        <x:v>538</x:v>
      </x:c>
      <x:c r="I849" t="s">
        <x:v>602</x:v>
      </x:c>
      <x:c r="J849">
        <x:v>190012431</x:v>
      </x:c>
      <x:c r="K849" t="s">
        <x:v>148</x:v>
      </x:c>
      <x:c r="L849" t="s">
        <x:v>149</x:v>
      </x:c>
      <x:c r="M849" t="s">
        <x:v>604</x:v>
      </x:c>
      <x:c r="O849">
        <x:v>500</x:v>
      </x:c>
      <x:c r="P849" t="s">
        <x:v>520</x:v>
      </x:c>
      <x:c r="Q849" t="s">
        <x:v>677</x:v>
      </x:c>
      <x:c r="R849" t="s">
        <x:v>522</x:v>
      </x:c>
      <x:c r="S849">
        <x:v>500</x:v>
      </x:c>
      <x:c r="T849" t="s">
        <x:v>458</x:v>
      </x:c>
      <x:c r="U849">
        <x:v>5.18</x:v>
      </x:c>
      <x:c r="V849">
        <x:v>1.28</x:v>
      </x:c>
      <x:c r="W849">
        <x:v>639.15</x:v>
      </x:c>
    </x:row>
    <x:row r="850" spans="1:23">
      <x:c r="A850" t="s">
        <x:v>492</x:v>
      </x:c>
      <x:c r="B850" t="s">
        <x:v>698</x:v>
      </x:c>
      <x:c r="C850" t="s">
        <x:v>513</x:v>
      </x:c>
      <x:c r="D850" t="s">
        <x:v>514</x:v>
      </x:c>
      <x:c r="E850" t="s">
        <x:v>527</x:v>
      </x:c>
      <x:c r="F850" t="s">
        <x:v>126</x:v>
      </x:c>
      <x:c r="G850" t="s">
        <x:v>730</x:v>
      </x:c>
      <x:c r="H850" t="s">
        <x:v>538</x:v>
      </x:c>
      <x:c r="I850" t="s">
        <x:v>602</x:v>
      </x:c>
      <x:c r="J850">
        <x:v>190005507</x:v>
      </x:c>
      <x:c r="K850" t="s">
        <x:v>148</x:v>
      </x:c>
      <x:c r="L850" t="s">
        <x:v>150</x:v>
      </x:c>
      <x:c r="M850" t="s">
        <x:v>607</x:v>
      </x:c>
      <x:c r="O850">
        <x:v>300</x:v>
      </x:c>
      <x:c r="P850" t="s">
        <x:v>520</x:v>
      </x:c>
      <x:c r="Q850" t="s">
        <x:v>12</x:v>
      </x:c>
      <x:c r="R850" t="s">
        <x:v>522</x:v>
      </x:c>
      <x:c r="S850">
        <x:v>840</x:v>
      </x:c>
      <x:c r="T850" t="s">
        <x:v>458</x:v>
      </x:c>
      <x:c r="U850">
        <x:v>15.5</x:v>
      </x:c>
      <x:c r="V850">
        <x:v>2.33</x:v>
      </x:c>
      <x:c r="W850">
        <x:v>1960.48</x:v>
      </x:c>
    </x:row>
    <x:row r="851" spans="1:23">
      <x:c r="A851" t="s">
        <x:v>492</x:v>
      </x:c>
      <x:c r="B851" t="s">
        <x:v>698</x:v>
      </x:c>
      <x:c r="C851" t="s">
        <x:v>513</x:v>
      </x:c>
      <x:c r="D851" t="s">
        <x:v>514</x:v>
      </x:c>
      <x:c r="E851" t="s">
        <x:v>527</x:v>
      </x:c>
      <x:c r="F851" t="s">
        <x:v>126</x:v>
      </x:c>
      <x:c r="G851" t="s">
        <x:v>730</x:v>
      </x:c>
      <x:c r="H851" t="s">
        <x:v>538</x:v>
      </x:c>
      <x:c r="I851" t="s">
        <x:v>602</x:v>
      </x:c>
      <x:c r="J851">
        <x:v>190012432</x:v>
      </x:c>
      <x:c r="K851" t="s">
        <x:v>148</x:v>
      </x:c>
      <x:c r="L851" t="s">
        <x:v>149</x:v>
      </x:c>
      <x:c r="M851" t="s">
        <x:v>676</x:v>
      </x:c>
      <x:c r="O851">
        <x:v>500</x:v>
      </x:c>
      <x:c r="P851" t="s">
        <x:v>520</x:v>
      </x:c>
      <x:c r="Q851" t="s">
        <x:v>677</x:v>
      </x:c>
      <x:c r="R851" t="s">
        <x:v>522</x:v>
      </x:c>
      <x:c r="S851">
        <x:v>1000</x:v>
      </x:c>
      <x:c r="T851" t="s">
        <x:v>458</x:v>
      </x:c>
      <x:c r="U851">
        <x:v>10.35</x:v>
      </x:c>
      <x:c r="V851">
        <x:v>1.28</x:v>
      </x:c>
      <x:c r="W851">
        <x:v>1278.3</x:v>
      </x:c>
    </x:row>
    <x:row r="852" spans="1:23">
      <x:c r="A852" t="s">
        <x:v>492</x:v>
      </x:c>
      <x:c r="B852" t="s">
        <x:v>698</x:v>
      </x:c>
      <x:c r="C852" t="s">
        <x:v>513</x:v>
      </x:c>
      <x:c r="D852" t="s">
        <x:v>514</x:v>
      </x:c>
      <x:c r="E852" t="s">
        <x:v>527</x:v>
      </x:c>
      <x:c r="F852" t="s">
        <x:v>126</x:v>
      </x:c>
      <x:c r="G852" t="s">
        <x:v>730</x:v>
      </x:c>
      <x:c r="H852" t="s">
        <x:v>538</x:v>
      </x:c>
      <x:c r="I852" t="s">
        <x:v>602</x:v>
      </x:c>
      <x:c r="J852">
        <x:v>190005507</x:v>
      </x:c>
      <x:c r="K852" t="s">
        <x:v>148</x:v>
      </x:c>
      <x:c r="L852" t="s">
        <x:v>150</x:v>
      </x:c>
      <x:c r="M852" t="s">
        <x:v>607</x:v>
      </x:c>
      <x:c r="O852">
        <x:v>300</x:v>
      </x:c>
      <x:c r="P852" t="s">
        <x:v>520</x:v>
      </x:c>
      <x:c r="Q852" t="s">
        <x:v>12</x:v>
      </x:c>
      <x:c r="R852" t="s">
        <x:v>522</x:v>
      </x:c>
      <x:c r="S852">
        <x:v>600</x:v>
      </x:c>
      <x:c r="T852" t="s">
        <x:v>458</x:v>
      </x:c>
      <x:c r="U852">
        <x:v>11.07</x:v>
      </x:c>
      <x:c r="V852">
        <x:v>2.33</x:v>
      </x:c>
      <x:c r="W852">
        <x:v>1400.34</x:v>
      </x:c>
    </x:row>
    <x:row r="853" spans="1:23">
      <x:c r="A853" t="s">
        <x:v>492</x:v>
      </x:c>
      <x:c r="B853" t="s">
        <x:v>698</x:v>
      </x:c>
      <x:c r="C853" t="s">
        <x:v>513</x:v>
      </x:c>
      <x:c r="D853" t="s">
        <x:v>514</x:v>
      </x:c>
      <x:c r="E853" t="s">
        <x:v>527</x:v>
      </x:c>
      <x:c r="F853" t="s">
        <x:v>126</x:v>
      </x:c>
      <x:c r="G853" t="s">
        <x:v>730</x:v>
      </x:c>
      <x:c r="H853" t="s">
        <x:v>538</x:v>
      </x:c>
      <x:c r="I853" t="s">
        <x:v>602</x:v>
      </x:c>
      <x:c r="J853">
        <x:v>190012435</x:v>
      </x:c>
      <x:c r="K853" t="s">
        <x:v>148</x:v>
      </x:c>
      <x:c r="L853" t="s">
        <x:v>149</x:v>
      </x:c>
      <x:c r="M853" t="s">
        <x:v>648</x:v>
      </x:c>
      <x:c r="O853">
        <x:v>500</x:v>
      </x:c>
      <x:c r="P853" t="s">
        <x:v>520</x:v>
      </x:c>
      <x:c r="Q853" t="s">
        <x:v>677</x:v>
      </x:c>
      <x:c r="R853" t="s">
        <x:v>522</x:v>
      </x:c>
      <x:c r="S853">
        <x:v>1500</x:v>
      </x:c>
      <x:c r="T853" t="s">
        <x:v>458</x:v>
      </x:c>
      <x:c r="U853">
        <x:v>15.53</x:v>
      </x:c>
      <x:c r="V853">
        <x:v>1.28</x:v>
      </x:c>
      <x:c r="W853">
        <x:v>1917.45</x:v>
      </x:c>
    </x:row>
    <x:row r="854" spans="1:23">
      <x:c r="A854" t="s">
        <x:v>492</x:v>
      </x:c>
      <x:c r="B854" t="s">
        <x:v>698</x:v>
      </x:c>
      <x:c r="C854" t="s">
        <x:v>513</x:v>
      </x:c>
      <x:c r="D854" t="s">
        <x:v>514</x:v>
      </x:c>
      <x:c r="E854" t="s">
        <x:v>527</x:v>
      </x:c>
      <x:c r="F854" t="s">
        <x:v>126</x:v>
      </x:c>
      <x:c r="G854" t="s">
        <x:v>730</x:v>
      </x:c>
      <x:c r="H854" t="s">
        <x:v>538</x:v>
      </x:c>
      <x:c r="I854" t="s">
        <x:v>602</x:v>
      </x:c>
      <x:c r="J854">
        <x:v>190005530</x:v>
      </x:c>
      <x:c r="K854" t="s">
        <x:v>148</x:v>
      </x:c>
      <x:c r="L854" t="s">
        <x:v>152</x:v>
      </x:c>
      <x:c r="M854" t="s">
        <x:v>645</x:v>
      </x:c>
      <x:c r="O854">
        <x:v>200</x:v>
      </x:c>
      <x:c r="P854" t="s">
        <x:v>520</x:v>
      </x:c>
      <x:c r="Q854" t="s">
        <x:v>646</x:v>
      </x:c>
      <x:c r="R854" t="s">
        <x:v>522</x:v>
      </x:c>
      <x:c r="S854">
        <x:v>600</x:v>
      </x:c>
      <x:c r="T854" t="s">
        <x:v>458</x:v>
      </x:c>
      <x:c r="U854">
        <x:v>22.93</x:v>
      </x:c>
      <x:c r="V854">
        <x:v>3.81</x:v>
      </x:c>
      <x:c r="W854">
        <x:v>2285.1</x:v>
      </x:c>
    </x:row>
    <x:row r="855" spans="1:23">
      <x:c r="A855" t="s">
        <x:v>492</x:v>
      </x:c>
      <x:c r="B855" t="s">
        <x:v>698</x:v>
      </x:c>
      <x:c r="C855" t="s">
        <x:v>513</x:v>
      </x:c>
      <x:c r="D855" t="s">
        <x:v>514</x:v>
      </x:c>
      <x:c r="E855" t="s">
        <x:v>527</x:v>
      </x:c>
      <x:c r="F855" t="s">
        <x:v>126</x:v>
      </x:c>
      <x:c r="G855" t="s">
        <x:v>730</x:v>
      </x:c>
      <x:c r="H855" t="s">
        <x:v>538</x:v>
      </x:c>
      <x:c r="I855" t="s">
        <x:v>602</x:v>
      </x:c>
      <x:c r="J855">
        <x:v>190005530</x:v>
      </x:c>
      <x:c r="K855" t="s">
        <x:v>148</x:v>
      </x:c>
      <x:c r="L855" t="s">
        <x:v>152</x:v>
      </x:c>
      <x:c r="M855" t="s">
        <x:v>645</x:v>
      </x:c>
      <x:c r="O855">
        <x:v>200</x:v>
      </x:c>
      <x:c r="P855" t="s">
        <x:v>520</x:v>
      </x:c>
      <x:c r="Q855" t="s">
        <x:v>646</x:v>
      </x:c>
      <x:c r="R855" t="s">
        <x:v>522</x:v>
      </x:c>
      <x:c r="S855">
        <x:v>200</x:v>
      </x:c>
      <x:c r="T855" t="s">
        <x:v>458</x:v>
      </x:c>
      <x:c r="U855">
        <x:v>7.64</x:v>
      </x:c>
      <x:c r="V855">
        <x:v>3.81</x:v>
      </x:c>
      <x:c r="W855">
        <x:v>761.7</x:v>
      </x:c>
    </x:row>
    <x:row r="856" spans="1:23">
      <x:c r="A856" t="s">
        <x:v>492</x:v>
      </x:c>
      <x:c r="B856" t="s">
        <x:v>698</x:v>
      </x:c>
      <x:c r="C856" t="s">
        <x:v>513</x:v>
      </x:c>
      <x:c r="D856" t="s">
        <x:v>514</x:v>
      </x:c>
      <x:c r="E856" t="s">
        <x:v>527</x:v>
      </x:c>
      <x:c r="F856" t="s">
        <x:v>126</x:v>
      </x:c>
      <x:c r="G856" t="s">
        <x:v>730</x:v>
      </x:c>
      <x:c r="H856" t="s">
        <x:v>538</x:v>
      </x:c>
      <x:c r="I856" t="s">
        <x:v>602</x:v>
      </x:c>
      <x:c r="J856">
        <x:v>190005507</x:v>
      </x:c>
      <x:c r="K856" t="s">
        <x:v>148</x:v>
      </x:c>
      <x:c r="L856" t="s">
        <x:v>150</x:v>
      </x:c>
      <x:c r="M856" t="s">
        <x:v>607</x:v>
      </x:c>
      <x:c r="O856">
        <x:v>300</x:v>
      </x:c>
      <x:c r="P856" t="s">
        <x:v>520</x:v>
      </x:c>
      <x:c r="Q856" t="s">
        <x:v>12</x:v>
      </x:c>
      <x:c r="R856" t="s">
        <x:v>522</x:v>
      </x:c>
      <x:c r="S856">
        <x:v>1200</x:v>
      </x:c>
      <x:c r="T856" t="s">
        <x:v>458</x:v>
      </x:c>
      <x:c r="U856">
        <x:v>22.15</x:v>
      </x:c>
      <x:c r="V856">
        <x:v>2.33</x:v>
      </x:c>
      <x:c r="W856">
        <x:v>2800.68</x:v>
      </x:c>
    </x:row>
    <x:row r="857" spans="1:23">
      <x:c r="A857" t="s">
        <x:v>492</x:v>
      </x:c>
      <x:c r="B857" t="s">
        <x:v>698</x:v>
      </x:c>
      <x:c r="C857" t="s">
        <x:v>513</x:v>
      </x:c>
      <x:c r="D857" t="s">
        <x:v>514</x:v>
      </x:c>
      <x:c r="E857" t="s">
        <x:v>527</x:v>
      </x:c>
      <x:c r="F857" t="s">
        <x:v>126</x:v>
      </x:c>
      <x:c r="G857" t="s">
        <x:v>730</x:v>
      </x:c>
      <x:c r="H857" t="s">
        <x:v>538</x:v>
      </x:c>
      <x:c r="I857" t="s">
        <x:v>602</x:v>
      </x:c>
      <x:c r="J857">
        <x:v>190005530</x:v>
      </x:c>
      <x:c r="K857" t="s">
        <x:v>148</x:v>
      </x:c>
      <x:c r="L857" t="s">
        <x:v>152</x:v>
      </x:c>
      <x:c r="M857" t="s">
        <x:v>645</x:v>
      </x:c>
      <x:c r="O857">
        <x:v>200</x:v>
      </x:c>
      <x:c r="P857" t="s">
        <x:v>520</x:v>
      </x:c>
      <x:c r="Q857" t="s">
        <x:v>646</x:v>
      </x:c>
      <x:c r="R857" t="s">
        <x:v>522</x:v>
      </x:c>
      <x:c r="S857">
        <x:v>2200</x:v>
      </x:c>
      <x:c r="T857" t="s">
        <x:v>458</x:v>
      </x:c>
      <x:c r="U857">
        <x:v>84.08</x:v>
      </x:c>
      <x:c r="V857">
        <x:v>3.81</x:v>
      </x:c>
      <x:c r="W857">
        <x:v>8378.7000000000007</x:v>
      </x:c>
    </x:row>
    <x:row r="858" spans="1:23">
      <x:c r="A858" t="s">
        <x:v>492</x:v>
      </x:c>
      <x:c r="B858" t="s">
        <x:v>698</x:v>
      </x:c>
      <x:c r="C858" t="s">
        <x:v>513</x:v>
      </x:c>
      <x:c r="D858" t="s">
        <x:v>514</x:v>
      </x:c>
      <x:c r="E858" t="s">
        <x:v>527</x:v>
      </x:c>
      <x:c r="F858" t="s">
        <x:v>126</x:v>
      </x:c>
      <x:c r="G858" t="s">
        <x:v>730</x:v>
      </x:c>
      <x:c r="H858" t="s">
        <x:v>538</x:v>
      </x:c>
      <x:c r="I858" t="s">
        <x:v>602</x:v>
      </x:c>
      <x:c r="J858">
        <x:v>190005530</x:v>
      </x:c>
      <x:c r="K858" t="s">
        <x:v>148</x:v>
      </x:c>
      <x:c r="L858" t="s">
        <x:v>152</x:v>
      </x:c>
      <x:c r="M858" t="s">
        <x:v>645</x:v>
      </x:c>
      <x:c r="O858">
        <x:v>200</x:v>
      </x:c>
      <x:c r="P858" t="s">
        <x:v>520</x:v>
      </x:c>
      <x:c r="Q858" t="s">
        <x:v>646</x:v>
      </x:c>
      <x:c r="R858" t="s">
        <x:v>522</x:v>
      </x:c>
      <x:c r="S858">
        <x:v>940</x:v>
      </x:c>
      <x:c r="T858" t="s">
        <x:v>458</x:v>
      </x:c>
      <x:c r="U858">
        <x:v>35.93</x:v>
      </x:c>
      <x:c r="V858">
        <x:v>3.81</x:v>
      </x:c>
      <x:c r="W858">
        <x:v>3579.99</x:v>
      </x:c>
    </x:row>
    <x:row r="859" spans="1:23">
      <x:c r="A859" t="s">
        <x:v>492</x:v>
      </x:c>
      <x:c r="B859" t="s">
        <x:v>698</x:v>
      </x:c>
      <x:c r="C859" t="s">
        <x:v>513</x:v>
      </x:c>
      <x:c r="D859" t="s">
        <x:v>514</x:v>
      </x:c>
      <x:c r="E859" t="s">
        <x:v>527</x:v>
      </x:c>
      <x:c r="F859" t="s">
        <x:v>126</x:v>
      </x:c>
      <x:c r="G859" t="s">
        <x:v>730</x:v>
      </x:c>
      <x:c r="H859" t="s">
        <x:v>538</x:v>
      </x:c>
      <x:c r="I859" t="s">
        <x:v>602</x:v>
      </x:c>
      <x:c r="J859">
        <x:v>100016509</x:v>
      </x:c>
      <x:c r="K859" t="s">
        <x:v>148</x:v>
      </x:c>
      <x:c r="L859" t="s">
        <x:v>153</x:v>
      </x:c>
      <x:c r="M859" t="s">
        <x:v>605</x:v>
      </x:c>
      <x:c r="O859">
        <x:v>150</x:v>
      </x:c>
      <x:c r="P859" t="s">
        <x:v>530</x:v>
      </x:c>
      <x:c r="Q859" t="s">
        <x:v>716</x:v>
      </x:c>
      <x:c r="R859" t="s">
        <x:v>522</x:v>
      </x:c>
      <x:c r="S859">
        <x:v>150</x:v>
      </x:c>
      <x:c r="T859" t="s">
        <x:v>458</x:v>
      </x:c>
      <x:c r="U859">
        <x:v>3.51</x:v>
      </x:c>
      <x:c r="V859">
        <x:v>7.29</x:v>
      </x:c>
      <x:c r="W859">
        <x:v>1093.1600000000001</x:v>
      </x:c>
    </x:row>
    <x:row r="860" spans="1:23">
      <x:c r="A860" t="s">
        <x:v>492</x:v>
      </x:c>
      <x:c r="B860" t="s">
        <x:v>698</x:v>
      </x:c>
      <x:c r="C860" t="s">
        <x:v>513</x:v>
      </x:c>
      <x:c r="D860" t="s">
        <x:v>514</x:v>
      </x:c>
      <x:c r="E860" t="s">
        <x:v>527</x:v>
      </x:c>
      <x:c r="F860" t="s">
        <x:v>126</x:v>
      </x:c>
      <x:c r="G860" t="s">
        <x:v>730</x:v>
      </x:c>
      <x:c r="H860" t="s">
        <x:v>538</x:v>
      </x:c>
      <x:c r="I860" t="s">
        <x:v>602</x:v>
      </x:c>
      <x:c r="J860">
        <x:v>190012430</x:v>
      </x:c>
      <x:c r="K860" t="s">
        <x:v>148</x:v>
      </x:c>
      <x:c r="L860" t="s">
        <x:v>149</x:v>
      </x:c>
      <x:c r="M860" t="s">
        <x:v>726</x:v>
      </x:c>
      <x:c r="O860">
        <x:v>500</x:v>
      </x:c>
      <x:c r="P860" t="s">
        <x:v>520</x:v>
      </x:c>
      <x:c r="Q860" t="s">
        <x:v>677</x:v>
      </x:c>
      <x:c r="R860" t="s">
        <x:v>522</x:v>
      </x:c>
      <x:c r="S860">
        <x:v>500</x:v>
      </x:c>
      <x:c r="T860" t="s">
        <x:v>458</x:v>
      </x:c>
      <x:c r="U860">
        <x:v>5.18</x:v>
      </x:c>
      <x:c r="V860">
        <x:v>1.28</x:v>
      </x:c>
      <x:c r="W860">
        <x:v>639.15</x:v>
      </x:c>
    </x:row>
    <x:row r="861" spans="1:23">
      <x:c r="A861" t="s">
        <x:v>492</x:v>
      </x:c>
      <x:c r="B861" t="s">
        <x:v>698</x:v>
      </x:c>
      <x:c r="C861" t="s">
        <x:v>513</x:v>
      </x:c>
      <x:c r="D861" t="s">
        <x:v>514</x:v>
      </x:c>
      <x:c r="E861" t="s">
        <x:v>527</x:v>
      </x:c>
      <x:c r="F861" t="s">
        <x:v>126</x:v>
      </x:c>
      <x:c r="G861" t="s">
        <x:v>730</x:v>
      </x:c>
      <x:c r="H861" t="s">
        <x:v>538</x:v>
      </x:c>
      <x:c r="I861" t="s">
        <x:v>602</x:v>
      </x:c>
      <x:c r="J861">
        <x:v>190005503</x:v>
      </x:c>
      <x:c r="K861" t="s">
        <x:v>148</x:v>
      </x:c>
      <x:c r="L861" t="s">
        <x:v>155</x:v>
      </x:c>
      <x:c r="M861" t="s">
        <x:v>606</x:v>
      </x:c>
      <x:c r="O861">
        <x:v>500</x:v>
      </x:c>
      <x:c r="P861" t="s">
        <x:v>520</x:v>
      </x:c>
      <x:c r="Q861" t="s">
        <x:v>697</x:v>
      </x:c>
      <x:c r="R861" t="s">
        <x:v>522</x:v>
      </x:c>
      <x:c r="S861">
        <x:v>500</x:v>
      </x:c>
      <x:c r="T861" t="s">
        <x:v>458</x:v>
      </x:c>
      <x:c r="U861">
        <x:v>7.01</x:v>
      </x:c>
      <x:c r="V861">
        <x:v>1.84</x:v>
      </x:c>
      <x:c r="W861">
        <x:v>919.9</x:v>
      </x:c>
    </x:row>
    <x:row r="862" spans="1:23">
      <x:c r="A862" t="s">
        <x:v>492</x:v>
      </x:c>
      <x:c r="B862" t="s">
        <x:v>698</x:v>
      </x:c>
      <x:c r="C862" t="s">
        <x:v>513</x:v>
      </x:c>
      <x:c r="D862" t="s">
        <x:v>514</x:v>
      </x:c>
      <x:c r="E862" t="s">
        <x:v>527</x:v>
      </x:c>
      <x:c r="F862" t="s">
        <x:v>126</x:v>
      </x:c>
      <x:c r="G862" t="s">
        <x:v>730</x:v>
      </x:c>
      <x:c r="H862" t="s">
        <x:v>516</x:v>
      </x:c>
      <x:c r="I862" t="s">
        <x:v>161</x:v>
      </x:c>
      <x:c r="J862">
        <x:v>100003497</x:v>
      </x:c>
      <x:c r="K862" t="s">
        <x:v>161</x:v>
      </x:c>
      <x:c r="L862" t="s">
        <x:v>165</x:v>
      </x:c>
      <x:c r="M862" t="s">
        <x:v>560</x:v>
      </x:c>
      <x:c r="O862">
        <x:v>500</x:v>
      </x:c>
      <x:c r="P862" t="s">
        <x:v>520</x:v>
      </x:c>
      <x:c r="Q862" t="s">
        <x:v>643</x:v>
      </x:c>
      <x:c r="R862" t="s">
        <x:v>522</x:v>
      </x:c>
      <x:c r="S862">
        <x:v>500</x:v>
      </x:c>
      <x:c r="T862" t="s">
        <x:v>458</x:v>
      </x:c>
      <x:c r="U862">
        <x:v>3.89</x:v>
      </x:c>
      <x:c r="V862">
        <x:v>0.72</x:v>
      </x:c>
      <x:c r="W862">
        <x:v>361.2</x:v>
      </x:c>
    </x:row>
    <x:row r="863" spans="1:23">
      <x:c r="A863" t="s">
        <x:v>492</x:v>
      </x:c>
      <x:c r="B863" t="s">
        <x:v>698</x:v>
      </x:c>
      <x:c r="C863" t="s">
        <x:v>513</x:v>
      </x:c>
      <x:c r="D863" t="s">
        <x:v>514</x:v>
      </x:c>
      <x:c r="E863" t="s">
        <x:v>527</x:v>
      </x:c>
      <x:c r="F863" t="s">
        <x:v>126</x:v>
      </x:c>
      <x:c r="G863" t="s">
        <x:v>730</x:v>
      </x:c>
      <x:c r="H863" t="s">
        <x:v>516</x:v>
      </x:c>
      <x:c r="I863" t="s">
        <x:v>161</x:v>
      </x:c>
      <x:c r="J863">
        <x:v>100003653</x:v>
      </x:c>
      <x:c r="K863" t="s">
        <x:v>161</x:v>
      </x:c>
      <x:c r="L863" t="s">
        <x:v>163</x:v>
      </x:c>
      <x:c r="M863" t="s">
        <x:v>525</x:v>
      </x:c>
      <x:c r="O863">
        <x:v>300</x:v>
      </x:c>
      <x:c r="P863" t="s">
        <x:v>520</x:v>
      </x:c>
      <x:c r="Q863" t="s">
        <x:v>641</x:v>
      </x:c>
      <x:c r="R863" t="s">
        <x:v>522</x:v>
      </x:c>
      <x:c r="S863">
        <x:v>2700</x:v>
      </x:c>
      <x:c r="T863" t="s">
        <x:v>458</x:v>
      </x:c>
      <x:c r="U863">
        <x:v>73.09</x:v>
      </x:c>
      <x:c r="V863">
        <x:v>2.14</x:v>
      </x:c>
      <x:c r="W863">
        <x:v>5771.79</x:v>
      </x:c>
    </x:row>
    <x:row r="864" spans="1:23">
      <x:c r="A864" t="s">
        <x:v>492</x:v>
      </x:c>
      <x:c r="B864" t="s">
        <x:v>698</x:v>
      </x:c>
      <x:c r="C864" t="s">
        <x:v>513</x:v>
      </x:c>
      <x:c r="D864" t="s">
        <x:v>514</x:v>
      </x:c>
      <x:c r="E864" t="s">
        <x:v>527</x:v>
      </x:c>
      <x:c r="F864" t="s">
        <x:v>126</x:v>
      </x:c>
      <x:c r="G864" t="s">
        <x:v>730</x:v>
      </x:c>
      <x:c r="H864" t="s">
        <x:v>516</x:v>
      </x:c>
      <x:c r="I864" t="s">
        <x:v>161</x:v>
      </x:c>
      <x:c r="J864">
        <x:v>100003650</x:v>
      </x:c>
      <x:c r="K864" t="s">
        <x:v>161</x:v>
      </x:c>
      <x:c r="L864" t="s">
        <x:v>163</x:v>
      </x:c>
      <x:c r="M864" t="s">
        <x:v>524</x:v>
      </x:c>
      <x:c r="O864">
        <x:v>300</x:v>
      </x:c>
      <x:c r="P864" t="s">
        <x:v>520</x:v>
      </x:c>
      <x:c r="Q864" t="s">
        <x:v>641</x:v>
      </x:c>
      <x:c r="R864" t="s">
        <x:v>522</x:v>
      </x:c>
      <x:c r="S864">
        <x:v>600</x:v>
      </x:c>
      <x:c r="T864" t="s">
        <x:v>458</x:v>
      </x:c>
      <x:c r="U864">
        <x:v>16.239999999999998</x:v>
      </x:c>
      <x:c r="V864">
        <x:v>2.14</x:v>
      </x:c>
      <x:c r="W864">
        <x:v>1282.6199999999999</x:v>
      </x:c>
    </x:row>
    <x:row r="865" spans="1:23">
      <x:c r="A865" t="s">
        <x:v>492</x:v>
      </x:c>
      <x:c r="B865" t="s">
        <x:v>698</x:v>
      </x:c>
      <x:c r="C865" t="s">
        <x:v>513</x:v>
      </x:c>
      <x:c r="D865" t="s">
        <x:v>514</x:v>
      </x:c>
      <x:c r="E865" t="s">
        <x:v>527</x:v>
      </x:c>
      <x:c r="F865" t="s">
        <x:v>126</x:v>
      </x:c>
      <x:c r="G865" t="s">
        <x:v>730</x:v>
      </x:c>
      <x:c r="H865" t="s">
        <x:v>516</x:v>
      </x:c>
      <x:c r="I865" t="s">
        <x:v>161</x:v>
      </x:c>
      <x:c r="J865">
        <x:v>100003683</x:v>
      </x:c>
      <x:c r="K865" t="s">
        <x:v>161</x:v>
      </x:c>
      <x:c r="L865" t="s">
        <x:v>162</x:v>
      </x:c>
      <x:c r="M865" t="s">
        <x:v>525</x:v>
      </x:c>
      <x:c r="O865">
        <x:v>150</x:v>
      </x:c>
      <x:c r="P865" t="s">
        <x:v>520</x:v>
      </x:c>
      <x:c r="Q865" t="s">
        <x:v>642</x:v>
      </x:c>
      <x:c r="R865" t="s">
        <x:v>522</x:v>
      </x:c>
      <x:c r="S865">
        <x:v>300</x:v>
      </x:c>
      <x:c r="T865" t="s">
        <x:v>458</x:v>
      </x:c>
      <x:c r="U865">
        <x:v>21.45</x:v>
      </x:c>
      <x:c r="V865">
        <x:v>5.5</x:v>
      </x:c>
      <x:c r="W865">
        <x:v>1649.16</x:v>
      </x:c>
    </x:row>
    <x:row r="866" spans="1:23">
      <x:c r="A866" t="s">
        <x:v>492</x:v>
      </x:c>
      <x:c r="B866" t="s">
        <x:v>698</x:v>
      </x:c>
      <x:c r="C866" t="s">
        <x:v>513</x:v>
      </x:c>
      <x:c r="D866" t="s">
        <x:v>514</x:v>
      </x:c>
      <x:c r="E866" t="s">
        <x:v>527</x:v>
      </x:c>
      <x:c r="F866" t="s">
        <x:v>126</x:v>
      </x:c>
      <x:c r="G866" t="s">
        <x:v>730</x:v>
      </x:c>
      <x:c r="H866" t="s">
        <x:v>516</x:v>
      </x:c>
      <x:c r="I866" t="s">
        <x:v>161</x:v>
      </x:c>
      <x:c r="J866">
        <x:v>100003636</x:v>
      </x:c>
      <x:c r="K866" t="s">
        <x:v>161</x:v>
      </x:c>
      <x:c r="L866" t="s">
        <x:v>163</x:v>
      </x:c>
      <x:c r="M866" t="s">
        <x:v>518</x:v>
      </x:c>
      <x:c r="O866">
        <x:v>300</x:v>
      </x:c>
      <x:c r="P866" t="s">
        <x:v>520</x:v>
      </x:c>
      <x:c r="Q866" t="s">
        <x:v>641</x:v>
      </x:c>
      <x:c r="R866" t="s">
        <x:v>522</x:v>
      </x:c>
      <x:c r="S866">
        <x:v>1500</x:v>
      </x:c>
      <x:c r="T866" t="s">
        <x:v>458</x:v>
      </x:c>
      <x:c r="U866">
        <x:v>40.6</x:v>
      </x:c>
      <x:c r="V866">
        <x:v>2.14</x:v>
      </x:c>
      <x:c r="W866">
        <x:v>3206.55</x:v>
      </x:c>
    </x:row>
    <x:row r="867" spans="1:23">
      <x:c r="A867" t="s">
        <x:v>492</x:v>
      </x:c>
      <x:c r="B867" t="s">
        <x:v>698</x:v>
      </x:c>
      <x:c r="C867" t="s">
        <x:v>513</x:v>
      </x:c>
      <x:c r="D867" t="s">
        <x:v>514</x:v>
      </x:c>
      <x:c r="E867" t="s">
        <x:v>527</x:v>
      </x:c>
      <x:c r="F867" t="s">
        <x:v>126</x:v>
      </x:c>
      <x:c r="G867" t="s">
        <x:v>730</x:v>
      </x:c>
      <x:c r="H867" t="s">
        <x:v>516</x:v>
      </x:c>
      <x:c r="I867" t="s">
        <x:v>161</x:v>
      </x:c>
      <x:c r="J867">
        <x:v>100003643</x:v>
      </x:c>
      <x:c r="K867" t="s">
        <x:v>161</x:v>
      </x:c>
      <x:c r="L867" t="s">
        <x:v>163</x:v>
      </x:c>
      <x:c r="M867" t="s">
        <x:v>537</x:v>
      </x:c>
      <x:c r="O867">
        <x:v>300</x:v>
      </x:c>
      <x:c r="P867" t="s">
        <x:v>520</x:v>
      </x:c>
      <x:c r="Q867" t="s">
        <x:v>641</x:v>
      </x:c>
      <x:c r="R867" t="s">
        <x:v>522</x:v>
      </x:c>
      <x:c r="S867">
        <x:v>900</x:v>
      </x:c>
      <x:c r="T867" t="s">
        <x:v>458</x:v>
      </x:c>
      <x:c r="U867">
        <x:v>24.36</x:v>
      </x:c>
      <x:c r="V867">
        <x:v>2.14</x:v>
      </x:c>
      <x:c r="W867">
        <x:v>1923.93</x:v>
      </x:c>
    </x:row>
    <x:row r="868" spans="1:23">
      <x:c r="A868" t="s">
        <x:v>492</x:v>
      </x:c>
      <x:c r="B868" t="s">
        <x:v>698</x:v>
      </x:c>
      <x:c r="C868" t="s">
        <x:v>513</x:v>
      </x:c>
      <x:c r="D868" t="s">
        <x:v>514</x:v>
      </x:c>
      <x:c r="E868" t="s">
        <x:v>527</x:v>
      </x:c>
      <x:c r="F868" t="s">
        <x:v>126</x:v>
      </x:c>
      <x:c r="G868" t="s">
        <x:v>730</x:v>
      </x:c>
      <x:c r="H868" t="s">
        <x:v>516</x:v>
      </x:c>
      <x:c r="I868" t="s">
        <x:v>161</x:v>
      </x:c>
      <x:c r="J868">
        <x:v>100003669</x:v>
      </x:c>
      <x:c r="K868" t="s">
        <x:v>161</x:v>
      </x:c>
      <x:c r="L868" t="s">
        <x:v>160</x:v>
      </x:c>
      <x:c r="M868" t="s">
        <x:v>524</x:v>
      </x:c>
      <x:c r="O868">
        <x:v>200</x:v>
      </x:c>
      <x:c r="P868" t="s">
        <x:v>520</x:v>
      </x:c>
      <x:c r="Q868" t="s">
        <x:v>675</x:v>
      </x:c>
      <x:c r="R868" t="s">
        <x:v>522</x:v>
      </x:c>
      <x:c r="S868">
        <x:v>400</x:v>
      </x:c>
      <x:c r="T868" t="s">
        <x:v>458</x:v>
      </x:c>
      <x:c r="U868">
        <x:v>18.829999999999998</x:v>
      </x:c>
      <x:c r="V868">
        <x:v>3.68</x:v>
      </x:c>
      <x:c r="W868">
        <x:v>1472.32</x:v>
      </x:c>
    </x:row>
    <x:row r="869" spans="1:23">
      <x:c r="A869" t="s">
        <x:v>492</x:v>
      </x:c>
      <x:c r="B869" t="s">
        <x:v>698</x:v>
      </x:c>
      <x:c r="C869" t="s">
        <x:v>513</x:v>
      </x:c>
      <x:c r="D869" t="s">
        <x:v>514</x:v>
      </x:c>
      <x:c r="E869" t="s">
        <x:v>527</x:v>
      </x:c>
      <x:c r="F869" t="s">
        <x:v>126</x:v>
      </x:c>
      <x:c r="G869" t="s">
        <x:v>730</x:v>
      </x:c>
      <x:c r="H869" t="s">
        <x:v>516</x:v>
      </x:c>
      <x:c r="I869" t="s">
        <x:v>161</x:v>
      </x:c>
      <x:c r="J869">
        <x:v>100003650</x:v>
      </x:c>
      <x:c r="K869" t="s">
        <x:v>161</x:v>
      </x:c>
      <x:c r="L869" t="s">
        <x:v>163</x:v>
      </x:c>
      <x:c r="M869" t="s">
        <x:v>524</x:v>
      </x:c>
      <x:c r="O869">
        <x:v>300</x:v>
      </x:c>
      <x:c r="P869" t="s">
        <x:v>520</x:v>
      </x:c>
      <x:c r="Q869" t="s">
        <x:v>641</x:v>
      </x:c>
      <x:c r="R869" t="s">
        <x:v>522</x:v>
      </x:c>
      <x:c r="S869">
        <x:v>1200</x:v>
      </x:c>
      <x:c r="T869" t="s">
        <x:v>458</x:v>
      </x:c>
      <x:c r="U869">
        <x:v>32.479999999999997</x:v>
      </x:c>
      <x:c r="V869">
        <x:v>2.14</x:v>
      </x:c>
      <x:c r="W869">
        <x:v>2565.2399999999998</x:v>
      </x:c>
    </x:row>
    <x:row r="870" spans="1:23">
      <x:c r="A870" t="s">
        <x:v>492</x:v>
      </x:c>
      <x:c r="B870" t="s">
        <x:v>698</x:v>
      </x:c>
      <x:c r="C870" t="s">
        <x:v>513</x:v>
      </x:c>
      <x:c r="D870" t="s">
        <x:v>514</x:v>
      </x:c>
      <x:c r="E870" t="s">
        <x:v>527</x:v>
      </x:c>
      <x:c r="F870" t="s">
        <x:v>126</x:v>
      </x:c>
      <x:c r="G870" t="s">
        <x:v>730</x:v>
      </x:c>
      <x:c r="H870" t="s">
        <x:v>516</x:v>
      </x:c>
      <x:c r="I870" t="s">
        <x:v>161</x:v>
      </x:c>
      <x:c r="J870">
        <x:v>100003653</x:v>
      </x:c>
      <x:c r="K870" t="s">
        <x:v>161</x:v>
      </x:c>
      <x:c r="L870" t="s">
        <x:v>163</x:v>
      </x:c>
      <x:c r="M870" t="s">
        <x:v>525</x:v>
      </x:c>
      <x:c r="O870">
        <x:v>300</x:v>
      </x:c>
      <x:c r="P870" t="s">
        <x:v>520</x:v>
      </x:c>
      <x:c r="Q870" t="s">
        <x:v>641</x:v>
      </x:c>
      <x:c r="R870" t="s">
        <x:v>522</x:v>
      </x:c>
      <x:c r="S870">
        <x:v>1200</x:v>
      </x:c>
      <x:c r="T870" t="s">
        <x:v>458</x:v>
      </x:c>
      <x:c r="U870">
        <x:v>32.479999999999997</x:v>
      </x:c>
      <x:c r="V870">
        <x:v>2.14</x:v>
      </x:c>
      <x:c r="W870">
        <x:v>2565.2399999999998</x:v>
      </x:c>
    </x:row>
    <x:row r="871" spans="1:23">
      <x:c r="A871" t="s">
        <x:v>492</x:v>
      </x:c>
      <x:c r="B871" t="s">
        <x:v>698</x:v>
      </x:c>
      <x:c r="C871" t="s">
        <x:v>513</x:v>
      </x:c>
      <x:c r="D871" t="s">
        <x:v>514</x:v>
      </x:c>
      <x:c r="E871" t="s">
        <x:v>527</x:v>
      </x:c>
      <x:c r="F871" t="s">
        <x:v>126</x:v>
      </x:c>
      <x:c r="G871" t="s">
        <x:v>730</x:v>
      </x:c>
      <x:c r="H871" t="s">
        <x:v>516</x:v>
      </x:c>
      <x:c r="I871" t="s">
        <x:v>161</x:v>
      </x:c>
      <x:c r="J871">
        <x:v>100003636</x:v>
      </x:c>
      <x:c r="K871" t="s">
        <x:v>161</x:v>
      </x:c>
      <x:c r="L871" t="s">
        <x:v>163</x:v>
      </x:c>
      <x:c r="M871" t="s">
        <x:v>518</x:v>
      </x:c>
      <x:c r="O871">
        <x:v>300</x:v>
      </x:c>
      <x:c r="P871" t="s">
        <x:v>520</x:v>
      </x:c>
      <x:c r="Q871" t="s">
        <x:v>641</x:v>
      </x:c>
      <x:c r="R871" t="s">
        <x:v>522</x:v>
      </x:c>
      <x:c r="S871">
        <x:v>1200</x:v>
      </x:c>
      <x:c r="T871" t="s">
        <x:v>458</x:v>
      </x:c>
      <x:c r="U871">
        <x:v>32.479999999999997</x:v>
      </x:c>
      <x:c r="V871">
        <x:v>2.14</x:v>
      </x:c>
      <x:c r="W871">
        <x:v>2565.2399999999998</x:v>
      </x:c>
    </x:row>
    <x:row r="872" spans="1:23">
      <x:c r="A872" t="s">
        <x:v>492</x:v>
      </x:c>
      <x:c r="B872" t="s">
        <x:v>698</x:v>
      </x:c>
      <x:c r="C872" t="s">
        <x:v>513</x:v>
      </x:c>
      <x:c r="D872" t="s">
        <x:v>514</x:v>
      </x:c>
      <x:c r="E872" t="s">
        <x:v>527</x:v>
      </x:c>
      <x:c r="F872" t="s">
        <x:v>126</x:v>
      </x:c>
      <x:c r="G872" t="s">
        <x:v>730</x:v>
      </x:c>
      <x:c r="H872" t="s">
        <x:v>516</x:v>
      </x:c>
      <x:c r="I872" t="s">
        <x:v>161</x:v>
      </x:c>
      <x:c r="J872">
        <x:v>100003676</x:v>
      </x:c>
      <x:c r="K872" t="s">
        <x:v>161</x:v>
      </x:c>
      <x:c r="L872" t="s">
        <x:v>162</x:v>
      </x:c>
      <x:c r="M872" t="s">
        <x:v>518</x:v>
      </x:c>
      <x:c r="O872">
        <x:v>150</x:v>
      </x:c>
      <x:c r="P872" t="s">
        <x:v>520</x:v>
      </x:c>
      <x:c r="Q872" t="s">
        <x:v>642</x:v>
      </x:c>
      <x:c r="R872" t="s">
        <x:v>522</x:v>
      </x:c>
      <x:c r="S872">
        <x:v>600</x:v>
      </x:c>
      <x:c r="T872" t="s">
        <x:v>458</x:v>
      </x:c>
      <x:c r="U872">
        <x:v>42.9</x:v>
      </x:c>
      <x:c r="V872">
        <x:v>5.5</x:v>
      </x:c>
      <x:c r="W872">
        <x:v>3298.32</x:v>
      </x:c>
    </x:row>
    <x:row r="873" spans="1:23">
      <x:c r="A873" t="s">
        <x:v>492</x:v>
      </x:c>
      <x:c r="B873" t="s">
        <x:v>698</x:v>
      </x:c>
      <x:c r="C873" t="s">
        <x:v>513</x:v>
      </x:c>
      <x:c r="D873" t="s">
        <x:v>514</x:v>
      </x:c>
      <x:c r="E873" t="s">
        <x:v>527</x:v>
      </x:c>
      <x:c r="F873" t="s">
        <x:v>126</x:v>
      </x:c>
      <x:c r="G873" t="s">
        <x:v>730</x:v>
      </x:c>
      <x:c r="H873" t="s">
        <x:v>516</x:v>
      </x:c>
      <x:c r="I873" t="s">
        <x:v>161</x:v>
      </x:c>
      <x:c r="J873">
        <x:v>100003643</x:v>
      </x:c>
      <x:c r="K873" t="s">
        <x:v>161</x:v>
      </x:c>
      <x:c r="L873" t="s">
        <x:v>163</x:v>
      </x:c>
      <x:c r="M873" t="s">
        <x:v>537</x:v>
      </x:c>
      <x:c r="O873">
        <x:v>300</x:v>
      </x:c>
      <x:c r="P873" t="s">
        <x:v>520</x:v>
      </x:c>
      <x:c r="Q873" t="s">
        <x:v>641</x:v>
      </x:c>
      <x:c r="R873" t="s">
        <x:v>522</x:v>
      </x:c>
      <x:c r="S873">
        <x:v>600</x:v>
      </x:c>
      <x:c r="T873" t="s">
        <x:v>458</x:v>
      </x:c>
      <x:c r="U873">
        <x:v>16.239999999999998</x:v>
      </x:c>
      <x:c r="V873">
        <x:v>2.14</x:v>
      </x:c>
      <x:c r="W873">
        <x:v>1282.6199999999999</x:v>
      </x:c>
    </x:row>
    <x:row r="874" spans="1:23">
      <x:c r="A874" t="s">
        <x:v>492</x:v>
      </x:c>
      <x:c r="B874" t="s">
        <x:v>698</x:v>
      </x:c>
      <x:c r="C874" t="s">
        <x:v>513</x:v>
      </x:c>
      <x:c r="D874" t="s">
        <x:v>514</x:v>
      </x:c>
      <x:c r="E874" t="s">
        <x:v>527</x:v>
      </x:c>
      <x:c r="F874" t="s">
        <x:v>126</x:v>
      </x:c>
      <x:c r="G874" t="s">
        <x:v>730</x:v>
      </x:c>
      <x:c r="H874" t="s">
        <x:v>516</x:v>
      </x:c>
      <x:c r="I874" t="s">
        <x:v>161</x:v>
      </x:c>
      <x:c r="J874">
        <x:v>100003636</x:v>
      </x:c>
      <x:c r="K874" t="s">
        <x:v>161</x:v>
      </x:c>
      <x:c r="L874" t="s">
        <x:v>163</x:v>
      </x:c>
      <x:c r="M874" t="s">
        <x:v>518</x:v>
      </x:c>
      <x:c r="O874">
        <x:v>300</x:v>
      </x:c>
      <x:c r="P874" t="s">
        <x:v>520</x:v>
      </x:c>
      <x:c r="Q874" t="s">
        <x:v>641</x:v>
      </x:c>
      <x:c r="R874" t="s">
        <x:v>522</x:v>
      </x:c>
      <x:c r="S874">
        <x:v>300</x:v>
      </x:c>
      <x:c r="T874" t="s">
        <x:v>458</x:v>
      </x:c>
      <x:c r="U874">
        <x:v>8.1199999999999992</x:v>
      </x:c>
      <x:c r="V874">
        <x:v>2.14</x:v>
      </x:c>
      <x:c r="W874">
        <x:v>641.30999999999995</x:v>
      </x:c>
    </x:row>
    <x:row r="875" spans="1:23">
      <x:c r="A875" t="s">
        <x:v>492</x:v>
      </x:c>
      <x:c r="B875" t="s">
        <x:v>698</x:v>
      </x:c>
      <x:c r="C875" t="s">
        <x:v>513</x:v>
      </x:c>
      <x:c r="D875" t="s">
        <x:v>514</x:v>
      </x:c>
      <x:c r="E875" t="s">
        <x:v>527</x:v>
      </x:c>
      <x:c r="F875" t="s">
        <x:v>126</x:v>
      </x:c>
      <x:c r="G875" t="s">
        <x:v>730</x:v>
      </x:c>
      <x:c r="H875" t="s">
        <x:v>516</x:v>
      </x:c>
      <x:c r="I875" t="s">
        <x:v>161</x:v>
      </x:c>
      <x:c r="J875">
        <x:v>100003653</x:v>
      </x:c>
      <x:c r="K875" t="s">
        <x:v>161</x:v>
      </x:c>
      <x:c r="L875" t="s">
        <x:v>163</x:v>
      </x:c>
      <x:c r="M875" t="s">
        <x:v>525</x:v>
      </x:c>
      <x:c r="O875">
        <x:v>300</x:v>
      </x:c>
      <x:c r="P875" t="s">
        <x:v>520</x:v>
      </x:c>
      <x:c r="Q875" t="s">
        <x:v>641</x:v>
      </x:c>
      <x:c r="R875" t="s">
        <x:v>522</x:v>
      </x:c>
      <x:c r="S875">
        <x:v>3000</x:v>
      </x:c>
      <x:c r="T875" t="s">
        <x:v>458</x:v>
      </x:c>
      <x:c r="U875">
        <x:v>81.209999999999994</x:v>
      </x:c>
      <x:c r="V875">
        <x:v>2.14</x:v>
      </x:c>
      <x:c r="W875">
        <x:v>6413.1</x:v>
      </x:c>
    </x:row>
    <x:row r="876" spans="1:23">
      <x:c r="A876" t="s">
        <x:v>492</x:v>
      </x:c>
      <x:c r="B876" t="s">
        <x:v>698</x:v>
      </x:c>
      <x:c r="C876" t="s">
        <x:v>513</x:v>
      </x:c>
      <x:c r="D876" t="s">
        <x:v>514</x:v>
      </x:c>
      <x:c r="E876" t="s">
        <x:v>527</x:v>
      </x:c>
      <x:c r="F876" t="s">
        <x:v>126</x:v>
      </x:c>
      <x:c r="G876" t="s">
        <x:v>730</x:v>
      </x:c>
      <x:c r="H876" t="s">
        <x:v>516</x:v>
      </x:c>
      <x:c r="I876" t="s">
        <x:v>161</x:v>
      </x:c>
      <x:c r="J876">
        <x:v>100003650</x:v>
      </x:c>
      <x:c r="K876" t="s">
        <x:v>161</x:v>
      </x:c>
      <x:c r="L876" t="s">
        <x:v>163</x:v>
      </x:c>
      <x:c r="M876" t="s">
        <x:v>524</x:v>
      </x:c>
      <x:c r="O876">
        <x:v>300</x:v>
      </x:c>
      <x:c r="P876" t="s">
        <x:v>520</x:v>
      </x:c>
      <x:c r="Q876" t="s">
        <x:v>641</x:v>
      </x:c>
      <x:c r="R876" t="s">
        <x:v>522</x:v>
      </x:c>
      <x:c r="S876">
        <x:v>3170</x:v>
      </x:c>
      <x:c r="T876" t="s">
        <x:v>458</x:v>
      </x:c>
      <x:c r="U876">
        <x:v>85.81</x:v>
      </x:c>
      <x:c r="V876">
        <x:v>2.14</x:v>
      </x:c>
      <x:c r="W876">
        <x:v>6776.51</x:v>
      </x:c>
    </x:row>
    <x:row r="877" spans="1:23">
      <x:c r="A877" t="s">
        <x:v>492</x:v>
      </x:c>
      <x:c r="B877" t="s">
        <x:v>698</x:v>
      </x:c>
      <x:c r="C877" t="s">
        <x:v>513</x:v>
      </x:c>
      <x:c r="D877" t="s">
        <x:v>514</x:v>
      </x:c>
      <x:c r="E877" t="s">
        <x:v>527</x:v>
      </x:c>
      <x:c r="F877" t="s">
        <x:v>126</x:v>
      </x:c>
      <x:c r="G877" t="s">
        <x:v>730</x:v>
      </x:c>
      <x:c r="H877" t="s">
        <x:v>516</x:v>
      </x:c>
      <x:c r="I877" t="s">
        <x:v>161</x:v>
      </x:c>
      <x:c r="J877">
        <x:v>100003636</x:v>
      </x:c>
      <x:c r="K877" t="s">
        <x:v>161</x:v>
      </x:c>
      <x:c r="L877" t="s">
        <x:v>163</x:v>
      </x:c>
      <x:c r="M877" t="s">
        <x:v>518</x:v>
      </x:c>
      <x:c r="O877">
        <x:v>300</x:v>
      </x:c>
      <x:c r="P877" t="s">
        <x:v>520</x:v>
      </x:c>
      <x:c r="Q877" t="s">
        <x:v>641</x:v>
      </x:c>
      <x:c r="R877" t="s">
        <x:v>522</x:v>
      </x:c>
      <x:c r="S877">
        <x:v>3600</x:v>
      </x:c>
      <x:c r="T877" t="s">
        <x:v>458</x:v>
      </x:c>
      <x:c r="U877">
        <x:v>97.45</x:v>
      </x:c>
      <x:c r="V877">
        <x:v>2.14</x:v>
      </x:c>
      <x:c r="W877">
        <x:v>7695.72</x:v>
      </x:c>
    </x:row>
    <x:row r="878" spans="1:23">
      <x:c r="A878" t="s">
        <x:v>492</x:v>
      </x:c>
      <x:c r="B878" t="s">
        <x:v>698</x:v>
      </x:c>
      <x:c r="C878" t="s">
        <x:v>513</x:v>
      </x:c>
      <x:c r="D878" t="s">
        <x:v>514</x:v>
      </x:c>
      <x:c r="E878" t="s">
        <x:v>527</x:v>
      </x:c>
      <x:c r="F878" t="s">
        <x:v>126</x:v>
      </x:c>
      <x:c r="G878" t="s">
        <x:v>730</x:v>
      </x:c>
      <x:c r="H878" t="s">
        <x:v>516</x:v>
      </x:c>
      <x:c r="I878" t="s">
        <x:v>161</x:v>
      </x:c>
      <x:c r="J878">
        <x:v>100003643</x:v>
      </x:c>
      <x:c r="K878" t="s">
        <x:v>161</x:v>
      </x:c>
      <x:c r="L878" t="s">
        <x:v>163</x:v>
      </x:c>
      <x:c r="M878" t="s">
        <x:v>537</x:v>
      </x:c>
      <x:c r="O878">
        <x:v>300</x:v>
      </x:c>
      <x:c r="P878" t="s">
        <x:v>520</x:v>
      </x:c>
      <x:c r="Q878" t="s">
        <x:v>641</x:v>
      </x:c>
      <x:c r="R878" t="s">
        <x:v>522</x:v>
      </x:c>
      <x:c r="S878">
        <x:v>190</x:v>
      </x:c>
      <x:c r="T878" t="s">
        <x:v>458</x:v>
      </x:c>
      <x:c r="U878">
        <x:v>5.14</x:v>
      </x:c>
      <x:c r="V878">
        <x:v>2.14</x:v>
      </x:c>
      <x:c r="W878">
        <x:v>406.16</x:v>
      </x:c>
    </x:row>
    <x:row r="879" spans="1:23">
      <x:c r="A879" t="s">
        <x:v>492</x:v>
      </x:c>
      <x:c r="B879" t="s">
        <x:v>698</x:v>
      </x:c>
      <x:c r="C879" t="s">
        <x:v>513</x:v>
      </x:c>
      <x:c r="D879" t="s">
        <x:v>514</x:v>
      </x:c>
      <x:c r="E879" t="s">
        <x:v>527</x:v>
      </x:c>
      <x:c r="F879" t="s">
        <x:v>126</x:v>
      </x:c>
      <x:c r="G879" t="s">
        <x:v>730</x:v>
      </x:c>
      <x:c r="H879" t="s">
        <x:v>516</x:v>
      </x:c>
      <x:c r="I879" t="s">
        <x:v>161</x:v>
      </x:c>
      <x:c r="J879">
        <x:v>100003636</x:v>
      </x:c>
      <x:c r="K879" t="s">
        <x:v>161</x:v>
      </x:c>
      <x:c r="L879" t="s">
        <x:v>163</x:v>
      </x:c>
      <x:c r="M879" t="s">
        <x:v>518</x:v>
      </x:c>
      <x:c r="O879">
        <x:v>300</x:v>
      </x:c>
      <x:c r="P879" t="s">
        <x:v>520</x:v>
      </x:c>
      <x:c r="Q879" t="s">
        <x:v>641</x:v>
      </x:c>
      <x:c r="R879" t="s">
        <x:v>522</x:v>
      </x:c>
      <x:c r="S879">
        <x:v>600</x:v>
      </x:c>
      <x:c r="T879" t="s">
        <x:v>458</x:v>
      </x:c>
      <x:c r="U879">
        <x:v>16.239999999999998</x:v>
      </x:c>
      <x:c r="V879">
        <x:v>2.14</x:v>
      </x:c>
      <x:c r="W879">
        <x:v>1282.6199999999999</x:v>
      </x:c>
    </x:row>
    <x:row r="880" spans="1:23">
      <x:c r="A880" t="s">
        <x:v>492</x:v>
      </x:c>
      <x:c r="B880" t="s">
        <x:v>698</x:v>
      </x:c>
      <x:c r="C880" t="s">
        <x:v>513</x:v>
      </x:c>
      <x:c r="D880" t="s">
        <x:v>514</x:v>
      </x:c>
      <x:c r="E880" t="s">
        <x:v>527</x:v>
      </x:c>
      <x:c r="F880" t="s">
        <x:v>126</x:v>
      </x:c>
      <x:c r="G880" t="s">
        <x:v>730</x:v>
      </x:c>
      <x:c r="H880" t="s">
        <x:v>516</x:v>
      </x:c>
      <x:c r="I880" t="s">
        <x:v>161</x:v>
      </x:c>
      <x:c r="J880">
        <x:v>100003653</x:v>
      </x:c>
      <x:c r="K880" t="s">
        <x:v>161</x:v>
      </x:c>
      <x:c r="L880" t="s">
        <x:v>163</x:v>
      </x:c>
      <x:c r="M880" t="s">
        <x:v>525</x:v>
      </x:c>
      <x:c r="O880">
        <x:v>300</x:v>
      </x:c>
      <x:c r="P880" t="s">
        <x:v>520</x:v>
      </x:c>
      <x:c r="Q880" t="s">
        <x:v>641</x:v>
      </x:c>
      <x:c r="R880" t="s">
        <x:v>522</x:v>
      </x:c>
      <x:c r="S880">
        <x:v>2010</x:v>
      </x:c>
      <x:c r="T880" t="s">
        <x:v>458</x:v>
      </x:c>
      <x:c r="U880">
        <x:v>54.41</x:v>
      </x:c>
      <x:c r="V880">
        <x:v>2.14</x:v>
      </x:c>
      <x:c r="W880">
        <x:v>4296.78</x:v>
      </x:c>
    </x:row>
    <x:row r="881" spans="1:23">
      <x:c r="A881" t="s">
        <x:v>492</x:v>
      </x:c>
      <x:c r="B881" t="s">
        <x:v>698</x:v>
      </x:c>
      <x:c r="C881" t="s">
        <x:v>513</x:v>
      </x:c>
      <x:c r="D881" t="s">
        <x:v>514</x:v>
      </x:c>
      <x:c r="E881" t="s">
        <x:v>527</x:v>
      </x:c>
      <x:c r="F881" t="s">
        <x:v>126</x:v>
      </x:c>
      <x:c r="G881" t="s">
        <x:v>730</x:v>
      </x:c>
      <x:c r="H881" t="s">
        <x:v>516</x:v>
      </x:c>
      <x:c r="I881" t="s">
        <x:v>161</x:v>
      </x:c>
      <x:c r="J881">
        <x:v>100003650</x:v>
      </x:c>
      <x:c r="K881" t="s">
        <x:v>161</x:v>
      </x:c>
      <x:c r="L881" t="s">
        <x:v>163</x:v>
      </x:c>
      <x:c r="M881" t="s">
        <x:v>524</x:v>
      </x:c>
      <x:c r="O881">
        <x:v>300</x:v>
      </x:c>
      <x:c r="P881" t="s">
        <x:v>520</x:v>
      </x:c>
      <x:c r="Q881" t="s">
        <x:v>641</x:v>
      </x:c>
      <x:c r="R881" t="s">
        <x:v>522</x:v>
      </x:c>
      <x:c r="S881">
        <x:v>3300</x:v>
      </x:c>
      <x:c r="T881" t="s">
        <x:v>458</x:v>
      </x:c>
      <x:c r="U881">
        <x:v>89.33</x:v>
      </x:c>
      <x:c r="V881">
        <x:v>2.14</x:v>
      </x:c>
      <x:c r="W881">
        <x:v>7054.41</x:v>
      </x:c>
    </x:row>
    <x:row r="882" spans="1:23">
      <x:c r="A882" t="s">
        <x:v>492</x:v>
      </x:c>
      <x:c r="B882" t="s">
        <x:v>698</x:v>
      </x:c>
      <x:c r="C882" t="s">
        <x:v>513</x:v>
      </x:c>
      <x:c r="D882" t="s">
        <x:v>514</x:v>
      </x:c>
      <x:c r="E882" t="s">
        <x:v>527</x:v>
      </x:c>
      <x:c r="F882" t="s">
        <x:v>126</x:v>
      </x:c>
      <x:c r="G882" t="s">
        <x:v>730</x:v>
      </x:c>
      <x:c r="H882" t="s">
        <x:v>516</x:v>
      </x:c>
      <x:c r="I882" t="s">
        <x:v>161</x:v>
      </x:c>
      <x:c r="J882">
        <x:v>100003636</x:v>
      </x:c>
      <x:c r="K882" t="s">
        <x:v>161</x:v>
      </x:c>
      <x:c r="L882" t="s">
        <x:v>163</x:v>
      </x:c>
      <x:c r="M882" t="s">
        <x:v>518</x:v>
      </x:c>
      <x:c r="O882">
        <x:v>300</x:v>
      </x:c>
      <x:c r="P882" t="s">
        <x:v>520</x:v>
      </x:c>
      <x:c r="Q882" t="s">
        <x:v>641</x:v>
      </x:c>
      <x:c r="R882" t="s">
        <x:v>522</x:v>
      </x:c>
      <x:c r="S882">
        <x:v>4700</x:v>
      </x:c>
      <x:c r="T882" t="s">
        <x:v>458</x:v>
      </x:c>
      <x:c r="U882">
        <x:v>127.22</x:v>
      </x:c>
      <x:c r="V882">
        <x:v>2.14</x:v>
      </x:c>
      <x:c r="W882">
        <x:v>10047.19</x:v>
      </x:c>
    </x:row>
    <x:row r="883" spans="1:23">
      <x:c r="A883" t="s">
        <x:v>492</x:v>
      </x:c>
      <x:c r="B883" t="s">
        <x:v>698</x:v>
      </x:c>
      <x:c r="C883" t="s">
        <x:v>513</x:v>
      </x:c>
      <x:c r="D883" t="s">
        <x:v>514</x:v>
      </x:c>
      <x:c r="E883" t="s">
        <x:v>527</x:v>
      </x:c>
      <x:c r="F883" t="s">
        <x:v>126</x:v>
      </x:c>
      <x:c r="G883" t="s">
        <x:v>730</x:v>
      </x:c>
      <x:c r="H883" t="s">
        <x:v>516</x:v>
      </x:c>
      <x:c r="I883" t="s">
        <x:v>161</x:v>
      </x:c>
      <x:c r="J883">
        <x:v>100003663</x:v>
      </x:c>
      <x:c r="K883" t="s">
        <x:v>161</x:v>
      </x:c>
      <x:c r="L883" t="s">
        <x:v>160</x:v>
      </x:c>
      <x:c r="M883" t="s">
        <x:v>518</x:v>
      </x:c>
      <x:c r="O883">
        <x:v>200</x:v>
      </x:c>
      <x:c r="P883" t="s">
        <x:v>520</x:v>
      </x:c>
      <x:c r="Q883" t="s">
        <x:v>675</x:v>
      </x:c>
      <x:c r="R883" t="s">
        <x:v>522</x:v>
      </x:c>
      <x:c r="S883">
        <x:v>200</x:v>
      </x:c>
      <x:c r="T883" t="s">
        <x:v>458</x:v>
      </x:c>
      <x:c r="U883">
        <x:v>9.41</x:v>
      </x:c>
      <x:c r="V883">
        <x:v>3.68</x:v>
      </x:c>
      <x:c r="W883">
        <x:v>736.16</x:v>
      </x:c>
    </x:row>
    <x:row r="884" spans="1:23">
      <x:c r="A884" t="s">
        <x:v>492</x:v>
      </x:c>
      <x:c r="B884" t="s">
        <x:v>698</x:v>
      </x:c>
      <x:c r="C884" t="s">
        <x:v>513</x:v>
      </x:c>
      <x:c r="D884" t="s">
        <x:v>514</x:v>
      </x:c>
      <x:c r="E884" t="s">
        <x:v>527</x:v>
      </x:c>
      <x:c r="F884" t="s">
        <x:v>126</x:v>
      </x:c>
      <x:c r="G884" t="s">
        <x:v>730</x:v>
      </x:c>
      <x:c r="H884" t="s">
        <x:v>516</x:v>
      </x:c>
      <x:c r="I884" t="s">
        <x:v>161</x:v>
      </x:c>
      <x:c r="J884">
        <x:v>100003669</x:v>
      </x:c>
      <x:c r="K884" t="s">
        <x:v>161</x:v>
      </x:c>
      <x:c r="L884" t="s">
        <x:v>160</x:v>
      </x:c>
      <x:c r="M884" t="s">
        <x:v>524</x:v>
      </x:c>
      <x:c r="O884">
        <x:v>200</x:v>
      </x:c>
      <x:c r="P884" t="s">
        <x:v>520</x:v>
      </x:c>
      <x:c r="Q884" t="s">
        <x:v>675</x:v>
      </x:c>
      <x:c r="R884" t="s">
        <x:v>522</x:v>
      </x:c>
      <x:c r="S884">
        <x:v>1600</x:v>
      </x:c>
      <x:c r="T884" t="s">
        <x:v>458</x:v>
      </x:c>
      <x:c r="U884">
        <x:v>75.31</x:v>
      </x:c>
      <x:c r="V884">
        <x:v>3.68</x:v>
      </x:c>
      <x:c r="W884">
        <x:v>5889.28</x:v>
      </x:c>
    </x:row>
    <x:row r="885" spans="1:23">
      <x:c r="A885" t="s">
        <x:v>492</x:v>
      </x:c>
      <x:c r="B885" t="s">
        <x:v>698</x:v>
      </x:c>
      <x:c r="C885" t="s">
        <x:v>513</x:v>
      </x:c>
      <x:c r="D885" t="s">
        <x:v>514</x:v>
      </x:c>
      <x:c r="E885" t="s">
        <x:v>527</x:v>
      </x:c>
      <x:c r="F885" t="s">
        <x:v>126</x:v>
      </x:c>
      <x:c r="G885" t="s">
        <x:v>730</x:v>
      </x:c>
      <x:c r="H885" t="s">
        <x:v>516</x:v>
      </x:c>
      <x:c r="I885" t="s">
        <x:v>161</x:v>
      </x:c>
      <x:c r="J885">
        <x:v>100003672</x:v>
      </x:c>
      <x:c r="K885" t="s">
        <x:v>161</x:v>
      </x:c>
      <x:c r="L885" t="s">
        <x:v>160</x:v>
      </x:c>
      <x:c r="M885" t="s">
        <x:v>525</x:v>
      </x:c>
      <x:c r="O885">
        <x:v>200</x:v>
      </x:c>
      <x:c r="P885" t="s">
        <x:v>520</x:v>
      </x:c>
      <x:c r="Q885" t="s">
        <x:v>675</x:v>
      </x:c>
      <x:c r="R885" t="s">
        <x:v>522</x:v>
      </x:c>
      <x:c r="S885">
        <x:v>400</x:v>
      </x:c>
      <x:c r="T885" t="s">
        <x:v>458</x:v>
      </x:c>
      <x:c r="U885">
        <x:v>18.829999999999998</x:v>
      </x:c>
      <x:c r="V885">
        <x:v>3.68</x:v>
      </x:c>
      <x:c r="W885">
        <x:v>1472.32</x:v>
      </x:c>
    </x:row>
    <x:row r="886" spans="1:23">
      <x:c r="A886" t="s">
        <x:v>492</x:v>
      </x:c>
      <x:c r="B886" t="s">
        <x:v>698</x:v>
      </x:c>
      <x:c r="C886" t="s">
        <x:v>513</x:v>
      </x:c>
      <x:c r="D886" t="s">
        <x:v>514</x:v>
      </x:c>
      <x:c r="E886" t="s">
        <x:v>527</x:v>
      </x:c>
      <x:c r="F886" t="s">
        <x:v>126</x:v>
      </x:c>
      <x:c r="G886" t="s">
        <x:v>730</x:v>
      </x:c>
      <x:c r="H886" t="s">
        <x:v>516</x:v>
      </x:c>
      <x:c r="I886" t="s">
        <x:v>161</x:v>
      </x:c>
      <x:c r="J886">
        <x:v>100003516</x:v>
      </x:c>
      <x:c r="K886" t="s">
        <x:v>161</x:v>
      </x:c>
      <x:c r="L886" t="s">
        <x:v>165</x:v>
      </x:c>
      <x:c r="M886" t="s">
        <x:v>524</x:v>
      </x:c>
      <x:c r="O886">
        <x:v>500</x:v>
      </x:c>
      <x:c r="P886" t="s">
        <x:v>520</x:v>
      </x:c>
      <x:c r="Q886" t="s">
        <x:v>643</x:v>
      </x:c>
      <x:c r="R886" t="s">
        <x:v>522</x:v>
      </x:c>
      <x:c r="S886">
        <x:v>900</x:v>
      </x:c>
      <x:c r="T886" t="s">
        <x:v>458</x:v>
      </x:c>
      <x:c r="U886">
        <x:v>7.01</x:v>
      </x:c>
      <x:c r="V886">
        <x:v>0.72</x:v>
      </x:c>
      <x:c r="W886">
        <x:v>650.16</x:v>
      </x:c>
    </x:row>
    <x:row r="887" spans="1:23">
      <x:c r="A887" t="s">
        <x:v>492</x:v>
      </x:c>
      <x:c r="B887" t="s">
        <x:v>698</x:v>
      </x:c>
      <x:c r="C887" t="s">
        <x:v>513</x:v>
      </x:c>
      <x:c r="D887" t="s">
        <x:v>514</x:v>
      </x:c>
      <x:c r="E887" t="s">
        <x:v>527</x:v>
      </x:c>
      <x:c r="F887" t="s">
        <x:v>126</x:v>
      </x:c>
      <x:c r="G887" t="s">
        <x:v>730</x:v>
      </x:c>
      <x:c r="H887" t="s">
        <x:v>516</x:v>
      </x:c>
      <x:c r="I887" t="s">
        <x:v>161</x:v>
      </x:c>
      <x:c r="J887">
        <x:v>100003663</x:v>
      </x:c>
      <x:c r="K887" t="s">
        <x:v>161</x:v>
      </x:c>
      <x:c r="L887" t="s">
        <x:v>160</x:v>
      </x:c>
      <x:c r="M887" t="s">
        <x:v>518</x:v>
      </x:c>
      <x:c r="O887">
        <x:v>200</x:v>
      </x:c>
      <x:c r="P887" t="s">
        <x:v>520</x:v>
      </x:c>
      <x:c r="Q887" t="s">
        <x:v>675</x:v>
      </x:c>
      <x:c r="R887" t="s">
        <x:v>522</x:v>
      </x:c>
      <x:c r="S887">
        <x:v>400</x:v>
      </x:c>
      <x:c r="T887" t="s">
        <x:v>458</x:v>
      </x:c>
      <x:c r="U887">
        <x:v>18.829999999999998</x:v>
      </x:c>
      <x:c r="V887">
        <x:v>3.68</x:v>
      </x:c>
      <x:c r="W887">
        <x:v>1472.32</x:v>
      </x:c>
    </x:row>
    <x:row r="888" spans="1:23">
      <x:c r="A888" t="s">
        <x:v>492</x:v>
      </x:c>
      <x:c r="B888" t="s">
        <x:v>698</x:v>
      </x:c>
      <x:c r="C888" t="s">
        <x:v>513</x:v>
      </x:c>
      <x:c r="D888" t="s">
        <x:v>514</x:v>
      </x:c>
      <x:c r="E888" t="s">
        <x:v>527</x:v>
      </x:c>
      <x:c r="F888" t="s">
        <x:v>126</x:v>
      </x:c>
      <x:c r="G888" t="s">
        <x:v>730</x:v>
      </x:c>
      <x:c r="H888" t="s">
        <x:v>516</x:v>
      </x:c>
      <x:c r="I888" t="s">
        <x:v>161</x:v>
      </x:c>
      <x:c r="J888">
        <x:v>100003687</x:v>
      </x:c>
      <x:c r="K888" t="s">
        <x:v>161</x:v>
      </x:c>
      <x:c r="L888" t="s">
        <x:v>166</x:v>
      </x:c>
      <x:c r="M888" t="s">
        <x:v>524</x:v>
      </x:c>
      <x:c r="O888">
        <x:v>2000</x:v>
      </x:c>
      <x:c r="P888" t="s">
        <x:v>520</x:v>
      </x:c>
      <x:c r="Q888" t="s">
        <x:v>696</x:v>
      </x:c>
      <x:c r="R888" t="s">
        <x:v>522</x:v>
      </x:c>
      <x:c r="S888">
        <x:v>1664</x:v>
      </x:c>
      <x:c r="T888" t="s">
        <x:v>458</x:v>
      </x:c>
      <x:c r="U888">
        <x:v>151.62</x:v>
      </x:c>
      <x:c r="V888">
        <x:v>6.83</x:v>
      </x:c>
      <x:c r="W888">
        <x:v>11359.8</x:v>
      </x:c>
    </x:row>
    <x:row r="889" spans="1:23">
      <x:c r="A889" t="s">
        <x:v>492</x:v>
      </x:c>
      <x:c r="B889" t="s">
        <x:v>698</x:v>
      </x:c>
      <x:c r="C889" t="s">
        <x:v>513</x:v>
      </x:c>
      <x:c r="D889" t="s">
        <x:v>514</x:v>
      </x:c>
      <x:c r="E889" t="s">
        <x:v>527</x:v>
      </x:c>
      <x:c r="F889" t="s">
        <x:v>126</x:v>
      </x:c>
      <x:c r="G889" t="s">
        <x:v>730</x:v>
      </x:c>
      <x:c r="H889" t="s">
        <x:v>516</x:v>
      </x:c>
      <x:c r="I889" t="s">
        <x:v>161</x:v>
      </x:c>
      <x:c r="J889">
        <x:v>100003653</x:v>
      </x:c>
      <x:c r="K889" t="s">
        <x:v>161</x:v>
      </x:c>
      <x:c r="L889" t="s">
        <x:v>163</x:v>
      </x:c>
      <x:c r="M889" t="s">
        <x:v>525</x:v>
      </x:c>
      <x:c r="O889">
        <x:v>300</x:v>
      </x:c>
      <x:c r="P889" t="s">
        <x:v>520</x:v>
      </x:c>
      <x:c r="Q889" t="s">
        <x:v>641</x:v>
      </x:c>
      <x:c r="R889" t="s">
        <x:v>522</x:v>
      </x:c>
      <x:c r="S889">
        <x:v>1040</x:v>
      </x:c>
      <x:c r="T889" t="s">
        <x:v>458</x:v>
      </x:c>
      <x:c r="U889">
        <x:v>28.15</x:v>
      </x:c>
      <x:c r="V889">
        <x:v>2.14</x:v>
      </x:c>
      <x:c r="W889">
        <x:v>2223.21</x:v>
      </x:c>
    </x:row>
    <x:row r="890" spans="1:23">
      <x:c r="A890" t="s">
        <x:v>492</x:v>
      </x:c>
      <x:c r="B890" t="s">
        <x:v>698</x:v>
      </x:c>
      <x:c r="C890" t="s">
        <x:v>513</x:v>
      </x:c>
      <x:c r="D890" t="s">
        <x:v>514</x:v>
      </x:c>
      <x:c r="E890" t="s">
        <x:v>527</x:v>
      </x:c>
      <x:c r="F890" t="s">
        <x:v>126</x:v>
      </x:c>
      <x:c r="G890" t="s">
        <x:v>730</x:v>
      </x:c>
      <x:c r="H890" t="s">
        <x:v>516</x:v>
      </x:c>
      <x:c r="I890" t="s">
        <x:v>161</x:v>
      </x:c>
      <x:c r="J890">
        <x:v>100003650</x:v>
      </x:c>
      <x:c r="K890" t="s">
        <x:v>161</x:v>
      </x:c>
      <x:c r="L890" t="s">
        <x:v>163</x:v>
      </x:c>
      <x:c r="M890" t="s">
        <x:v>524</x:v>
      </x:c>
      <x:c r="O890">
        <x:v>300</x:v>
      </x:c>
      <x:c r="P890" t="s">
        <x:v>520</x:v>
      </x:c>
      <x:c r="Q890" t="s">
        <x:v>641</x:v>
      </x:c>
      <x:c r="R890" t="s">
        <x:v>522</x:v>
      </x:c>
      <x:c r="S890">
        <x:v>600</x:v>
      </x:c>
      <x:c r="T890" t="s">
        <x:v>458</x:v>
      </x:c>
      <x:c r="U890">
        <x:v>16.239999999999998</x:v>
      </x:c>
      <x:c r="V890">
        <x:v>2.14</x:v>
      </x:c>
      <x:c r="W890">
        <x:v>1282.6199999999999</x:v>
      </x:c>
    </x:row>
    <x:row r="891" spans="1:23">
      <x:c r="A891" t="s">
        <x:v>492</x:v>
      </x:c>
      <x:c r="B891" t="s">
        <x:v>698</x:v>
      </x:c>
      <x:c r="C891" t="s">
        <x:v>513</x:v>
      </x:c>
      <x:c r="D891" t="s">
        <x:v>514</x:v>
      </x:c>
      <x:c r="E891" t="s">
        <x:v>527</x:v>
      </x:c>
      <x:c r="F891" t="s">
        <x:v>126</x:v>
      </x:c>
      <x:c r="G891" t="s">
        <x:v>730</x:v>
      </x:c>
      <x:c r="H891" t="s">
        <x:v>516</x:v>
      </x:c>
      <x:c r="I891" t="s">
        <x:v>161</x:v>
      </x:c>
      <x:c r="J891">
        <x:v>100003636</x:v>
      </x:c>
      <x:c r="K891" t="s">
        <x:v>161</x:v>
      </x:c>
      <x:c r="L891" t="s">
        <x:v>163</x:v>
      </x:c>
      <x:c r="M891" t="s">
        <x:v>518</x:v>
      </x:c>
      <x:c r="O891">
        <x:v>300</x:v>
      </x:c>
      <x:c r="P891" t="s">
        <x:v>520</x:v>
      </x:c>
      <x:c r="Q891" t="s">
        <x:v>641</x:v>
      </x:c>
      <x:c r="R891" t="s">
        <x:v>522</x:v>
      </x:c>
      <x:c r="S891">
        <x:v>300</x:v>
      </x:c>
      <x:c r="T891" t="s">
        <x:v>458</x:v>
      </x:c>
      <x:c r="U891">
        <x:v>8.1199999999999992</x:v>
      </x:c>
      <x:c r="V891">
        <x:v>2.14</x:v>
      </x:c>
      <x:c r="W891">
        <x:v>641.30999999999995</x:v>
      </x:c>
    </x:row>
    <x:row r="892" spans="1:23">
      <x:c r="A892" t="s">
        <x:v>492</x:v>
      </x:c>
      <x:c r="B892" t="s">
        <x:v>698</x:v>
      </x:c>
      <x:c r="C892" t="s">
        <x:v>513</x:v>
      </x:c>
      <x:c r="D892" t="s">
        <x:v>514</x:v>
      </x:c>
      <x:c r="E892" t="s">
        <x:v>527</x:v>
      </x:c>
      <x:c r="F892" t="s">
        <x:v>126</x:v>
      </x:c>
      <x:c r="G892" t="s">
        <x:v>730</x:v>
      </x:c>
      <x:c r="H892" t="s">
        <x:v>516</x:v>
      </x:c>
      <x:c r="I892" t="s">
        <x:v>161</x:v>
      </x:c>
      <x:c r="J892">
        <x:v>100003653</x:v>
      </x:c>
      <x:c r="K892" t="s">
        <x:v>161</x:v>
      </x:c>
      <x:c r="L892" t="s">
        <x:v>163</x:v>
      </x:c>
      <x:c r="M892" t="s">
        <x:v>525</x:v>
      </x:c>
      <x:c r="O892">
        <x:v>300</x:v>
      </x:c>
      <x:c r="P892" t="s">
        <x:v>520</x:v>
      </x:c>
      <x:c r="Q892" t="s">
        <x:v>641</x:v>
      </x:c>
      <x:c r="R892" t="s">
        <x:v>522</x:v>
      </x:c>
      <x:c r="S892">
        <x:v>900</x:v>
      </x:c>
      <x:c r="T892" t="s">
        <x:v>458</x:v>
      </x:c>
      <x:c r="U892">
        <x:v>24.36</x:v>
      </x:c>
      <x:c r="V892">
        <x:v>2.14</x:v>
      </x:c>
      <x:c r="W892">
        <x:v>1923.93</x:v>
      </x:c>
    </x:row>
    <x:row r="893" spans="1:23">
      <x:c r="A893" t="s">
        <x:v>492</x:v>
      </x:c>
      <x:c r="B893" t="s">
        <x:v>698</x:v>
      </x:c>
      <x:c r="C893" t="s">
        <x:v>513</x:v>
      </x:c>
      <x:c r="D893" t="s">
        <x:v>514</x:v>
      </x:c>
      <x:c r="E893" t="s">
        <x:v>527</x:v>
      </x:c>
      <x:c r="F893" t="s">
        <x:v>126</x:v>
      </x:c>
      <x:c r="G893" t="s">
        <x:v>730</x:v>
      </x:c>
      <x:c r="H893" t="s">
        <x:v>516</x:v>
      </x:c>
      <x:c r="I893" t="s">
        <x:v>161</x:v>
      </x:c>
      <x:c r="J893">
        <x:v>100003643</x:v>
      </x:c>
      <x:c r="K893" t="s">
        <x:v>161</x:v>
      </x:c>
      <x:c r="L893" t="s">
        <x:v>163</x:v>
      </x:c>
      <x:c r="M893" t="s">
        <x:v>537</x:v>
      </x:c>
      <x:c r="O893">
        <x:v>300</x:v>
      </x:c>
      <x:c r="P893" t="s">
        <x:v>520</x:v>
      </x:c>
      <x:c r="Q893" t="s">
        <x:v>641</x:v>
      </x:c>
      <x:c r="R893" t="s">
        <x:v>522</x:v>
      </x:c>
      <x:c r="S893">
        <x:v>300</x:v>
      </x:c>
      <x:c r="T893" t="s">
        <x:v>458</x:v>
      </x:c>
      <x:c r="U893">
        <x:v>8.1199999999999992</x:v>
      </x:c>
      <x:c r="V893">
        <x:v>2.14</x:v>
      </x:c>
      <x:c r="W893">
        <x:v>641.30999999999995</x:v>
      </x:c>
    </x:row>
    <x:row r="894" spans="1:23">
      <x:c r="A894" t="s">
        <x:v>492</x:v>
      </x:c>
      <x:c r="B894" t="s">
        <x:v>698</x:v>
      </x:c>
      <x:c r="C894" t="s">
        <x:v>513</x:v>
      </x:c>
      <x:c r="D894" t="s">
        <x:v>514</x:v>
      </x:c>
      <x:c r="E894" t="s">
        <x:v>527</x:v>
      </x:c>
      <x:c r="F894" t="s">
        <x:v>126</x:v>
      </x:c>
      <x:c r="G894" t="s">
        <x:v>730</x:v>
      </x:c>
      <x:c r="H894" t="s">
        <x:v>516</x:v>
      </x:c>
      <x:c r="I894" t="s">
        <x:v>161</x:v>
      </x:c>
      <x:c r="J894">
        <x:v>100003653</x:v>
      </x:c>
      <x:c r="K894" t="s">
        <x:v>161</x:v>
      </x:c>
      <x:c r="L894" t="s">
        <x:v>163</x:v>
      </x:c>
      <x:c r="M894" t="s">
        <x:v>525</x:v>
      </x:c>
      <x:c r="O894">
        <x:v>300</x:v>
      </x:c>
      <x:c r="P894" t="s">
        <x:v>520</x:v>
      </x:c>
      <x:c r="Q894" t="s">
        <x:v>641</x:v>
      </x:c>
      <x:c r="R894" t="s">
        <x:v>522</x:v>
      </x:c>
      <x:c r="S894">
        <x:v>2100</x:v>
      </x:c>
      <x:c r="T894" t="s">
        <x:v>458</x:v>
      </x:c>
      <x:c r="U894">
        <x:v>56.84</x:v>
      </x:c>
      <x:c r="V894">
        <x:v>2.14</x:v>
      </x:c>
      <x:c r="W894">
        <x:v>4489.17</x:v>
      </x:c>
    </x:row>
    <x:row r="895" spans="1:23">
      <x:c r="A895" t="s">
        <x:v>492</x:v>
      </x:c>
      <x:c r="B895" t="s">
        <x:v>698</x:v>
      </x:c>
      <x:c r="C895" t="s">
        <x:v>513</x:v>
      </x:c>
      <x:c r="D895" t="s">
        <x:v>514</x:v>
      </x:c>
      <x:c r="E895" t="s">
        <x:v>527</x:v>
      </x:c>
      <x:c r="F895" t="s">
        <x:v>126</x:v>
      </x:c>
      <x:c r="G895" t="s">
        <x:v>730</x:v>
      </x:c>
      <x:c r="H895" t="s">
        <x:v>516</x:v>
      </x:c>
      <x:c r="I895" t="s">
        <x:v>161</x:v>
      </x:c>
      <x:c r="J895">
        <x:v>100003650</x:v>
      </x:c>
      <x:c r="K895" t="s">
        <x:v>161</x:v>
      </x:c>
      <x:c r="L895" t="s">
        <x:v>163</x:v>
      </x:c>
      <x:c r="M895" t="s">
        <x:v>524</x:v>
      </x:c>
      <x:c r="O895">
        <x:v>300</x:v>
      </x:c>
      <x:c r="P895" t="s">
        <x:v>520</x:v>
      </x:c>
      <x:c r="Q895" t="s">
        <x:v>641</x:v>
      </x:c>
      <x:c r="R895" t="s">
        <x:v>522</x:v>
      </x:c>
      <x:c r="S895">
        <x:v>6000</x:v>
      </x:c>
      <x:c r="T895" t="s">
        <x:v>458</x:v>
      </x:c>
      <x:c r="U895">
        <x:v>162.41</x:v>
      </x:c>
      <x:c r="V895">
        <x:v>2.14</x:v>
      </x:c>
      <x:c r="W895">
        <x:v>12826.2</x:v>
      </x:c>
    </x:row>
    <x:row r="896" spans="1:23">
      <x:c r="A896" t="s">
        <x:v>492</x:v>
      </x:c>
      <x:c r="B896" t="s">
        <x:v>698</x:v>
      </x:c>
      <x:c r="C896" t="s">
        <x:v>513</x:v>
      </x:c>
      <x:c r="D896" t="s">
        <x:v>514</x:v>
      </x:c>
      <x:c r="E896" t="s">
        <x:v>527</x:v>
      </x:c>
      <x:c r="F896" t="s">
        <x:v>126</x:v>
      </x:c>
      <x:c r="G896" t="s">
        <x:v>730</x:v>
      </x:c>
      <x:c r="H896" t="s">
        <x:v>516</x:v>
      </x:c>
      <x:c r="I896" t="s">
        <x:v>161</x:v>
      </x:c>
      <x:c r="J896">
        <x:v>100003650</x:v>
      </x:c>
      <x:c r="K896" t="s">
        <x:v>161</x:v>
      </x:c>
      <x:c r="L896" t="s">
        <x:v>163</x:v>
      </x:c>
      <x:c r="M896" t="s">
        <x:v>524</x:v>
      </x:c>
      <x:c r="O896">
        <x:v>300</x:v>
      </x:c>
      <x:c r="P896" t="s">
        <x:v>520</x:v>
      </x:c>
      <x:c r="Q896" t="s">
        <x:v>641</x:v>
      </x:c>
      <x:c r="R896" t="s">
        <x:v>522</x:v>
      </x:c>
      <x:c r="S896">
        <x:v>900</x:v>
      </x:c>
      <x:c r="T896" t="s">
        <x:v>458</x:v>
      </x:c>
      <x:c r="U896">
        <x:v>24.36</x:v>
      </x:c>
      <x:c r="V896">
        <x:v>2.14</x:v>
      </x:c>
      <x:c r="W896">
        <x:v>1923.93</x:v>
      </x:c>
    </x:row>
    <x:row r="897" spans="1:23">
      <x:c r="A897" t="s">
        <x:v>492</x:v>
      </x:c>
      <x:c r="B897" t="s">
        <x:v>698</x:v>
      </x:c>
      <x:c r="C897" t="s">
        <x:v>513</x:v>
      </x:c>
      <x:c r="D897" t="s">
        <x:v>514</x:v>
      </x:c>
      <x:c r="E897" t="s">
        <x:v>527</x:v>
      </x:c>
      <x:c r="F897" t="s">
        <x:v>126</x:v>
      </x:c>
      <x:c r="G897" t="s">
        <x:v>730</x:v>
      </x:c>
      <x:c r="H897" t="s">
        <x:v>516</x:v>
      </x:c>
      <x:c r="I897" t="s">
        <x:v>161</x:v>
      </x:c>
      <x:c r="J897">
        <x:v>100003681</x:v>
      </x:c>
      <x:c r="K897" t="s">
        <x:v>161</x:v>
      </x:c>
      <x:c r="L897" t="s">
        <x:v>162</x:v>
      </x:c>
      <x:c r="M897" t="s">
        <x:v>524</x:v>
      </x:c>
      <x:c r="O897">
        <x:v>150</x:v>
      </x:c>
      <x:c r="P897" t="s">
        <x:v>520</x:v>
      </x:c>
      <x:c r="Q897" t="s">
        <x:v>642</x:v>
      </x:c>
      <x:c r="R897" t="s">
        <x:v>522</x:v>
      </x:c>
      <x:c r="S897">
        <x:v>150</x:v>
      </x:c>
      <x:c r="T897" t="s">
        <x:v>458</x:v>
      </x:c>
      <x:c r="U897">
        <x:v>10.73</x:v>
      </x:c>
      <x:c r="V897">
        <x:v>5.5</x:v>
      </x:c>
      <x:c r="W897">
        <x:v>824.58</x:v>
      </x:c>
    </x:row>
    <x:row r="898" spans="1:23">
      <x:c r="A898" t="s">
        <x:v>492</x:v>
      </x:c>
      <x:c r="B898" t="s">
        <x:v>698</x:v>
      </x:c>
      <x:c r="C898" t="s">
        <x:v>513</x:v>
      </x:c>
      <x:c r="D898" t="s">
        <x:v>514</x:v>
      </x:c>
      <x:c r="E898" t="s">
        <x:v>527</x:v>
      </x:c>
      <x:c r="F898" t="s">
        <x:v>126</x:v>
      </x:c>
      <x:c r="G898" t="s">
        <x:v>730</x:v>
      </x:c>
      <x:c r="H898" t="s">
        <x:v>516</x:v>
      </x:c>
      <x:c r="I898" t="s">
        <x:v>161</x:v>
      </x:c>
      <x:c r="J898">
        <x:v>100003663</x:v>
      </x:c>
      <x:c r="K898" t="s">
        <x:v>161</x:v>
      </x:c>
      <x:c r="L898" t="s">
        <x:v>160</x:v>
      </x:c>
      <x:c r="M898" t="s">
        <x:v>518</x:v>
      </x:c>
      <x:c r="O898">
        <x:v>200</x:v>
      </x:c>
      <x:c r="P898" t="s">
        <x:v>520</x:v>
      </x:c>
      <x:c r="Q898" t="s">
        <x:v>675</x:v>
      </x:c>
      <x:c r="R898" t="s">
        <x:v>522</x:v>
      </x:c>
      <x:c r="S898">
        <x:v>200</x:v>
      </x:c>
      <x:c r="T898" t="s">
        <x:v>458</x:v>
      </x:c>
      <x:c r="U898">
        <x:v>9.41</x:v>
      </x:c>
      <x:c r="V898">
        <x:v>3.68</x:v>
      </x:c>
      <x:c r="W898">
        <x:v>736.16</x:v>
      </x:c>
    </x:row>
    <x:row r="899" spans="1:23">
      <x:c r="A899" t="s">
        <x:v>492</x:v>
      </x:c>
      <x:c r="B899" t="s">
        <x:v>698</x:v>
      </x:c>
      <x:c r="C899" t="s">
        <x:v>513</x:v>
      </x:c>
      <x:c r="D899" t="s">
        <x:v>514</x:v>
      </x:c>
      <x:c r="E899" t="s">
        <x:v>527</x:v>
      </x:c>
      <x:c r="F899" t="s">
        <x:v>126</x:v>
      </x:c>
      <x:c r="G899" t="s">
        <x:v>730</x:v>
      </x:c>
      <x:c r="H899" t="s">
        <x:v>516</x:v>
      </x:c>
      <x:c r="I899" t="s">
        <x:v>161</x:v>
      </x:c>
      <x:c r="J899">
        <x:v>100003643</x:v>
      </x:c>
      <x:c r="K899" t="s">
        <x:v>161</x:v>
      </x:c>
      <x:c r="L899" t="s">
        <x:v>163</x:v>
      </x:c>
      <x:c r="M899" t="s">
        <x:v>537</x:v>
      </x:c>
      <x:c r="O899">
        <x:v>300</x:v>
      </x:c>
      <x:c r="P899" t="s">
        <x:v>520</x:v>
      </x:c>
      <x:c r="Q899" t="s">
        <x:v>641</x:v>
      </x:c>
      <x:c r="R899" t="s">
        <x:v>522</x:v>
      </x:c>
      <x:c r="S899">
        <x:v>300</x:v>
      </x:c>
      <x:c r="T899" t="s">
        <x:v>458</x:v>
      </x:c>
      <x:c r="U899">
        <x:v>8.1199999999999992</x:v>
      </x:c>
      <x:c r="V899">
        <x:v>2.14</x:v>
      </x:c>
      <x:c r="W899">
        <x:v>641.30999999999995</x:v>
      </x:c>
    </x:row>
    <x:row r="900" spans="1:23">
      <x:c r="A900" t="s">
        <x:v>492</x:v>
      </x:c>
      <x:c r="B900" t="s">
        <x:v>698</x:v>
      </x:c>
      <x:c r="C900" t="s">
        <x:v>513</x:v>
      </x:c>
      <x:c r="D900" t="s">
        <x:v>514</x:v>
      </x:c>
      <x:c r="E900" t="s">
        <x:v>527</x:v>
      </x:c>
      <x:c r="F900" t="s">
        <x:v>126</x:v>
      </x:c>
      <x:c r="G900" t="s">
        <x:v>730</x:v>
      </x:c>
      <x:c r="H900" t="s">
        <x:v>516</x:v>
      </x:c>
      <x:c r="I900" t="s">
        <x:v>161</x:v>
      </x:c>
      <x:c r="J900">
        <x:v>100003644</x:v>
      </x:c>
      <x:c r="K900" t="s">
        <x:v>161</x:v>
      </x:c>
      <x:c r="L900" t="s">
        <x:v>163</x:v>
      </x:c>
      <x:c r="M900" t="s">
        <x:v>569</x:v>
      </x:c>
      <x:c r="O900">
        <x:v>300</x:v>
      </x:c>
      <x:c r="P900" t="s">
        <x:v>520</x:v>
      </x:c>
      <x:c r="Q900" t="s">
        <x:v>641</x:v>
      </x:c>
      <x:c r="R900" t="s">
        <x:v>522</x:v>
      </x:c>
      <x:c r="S900">
        <x:v>200</x:v>
      </x:c>
      <x:c r="T900" t="s">
        <x:v>458</x:v>
      </x:c>
      <x:c r="U900">
        <x:v>5.41</x:v>
      </x:c>
      <x:c r="V900">
        <x:v>2.14</x:v>
      </x:c>
      <x:c r="W900">
        <x:v>427.54</x:v>
      </x:c>
    </x:row>
    <x:row r="901" spans="1:23">
      <x:c r="A901" t="s">
        <x:v>492</x:v>
      </x:c>
      <x:c r="B901" t="s">
        <x:v>698</x:v>
      </x:c>
      <x:c r="C901" t="s">
        <x:v>513</x:v>
      </x:c>
      <x:c r="D901" t="s">
        <x:v>514</x:v>
      </x:c>
      <x:c r="E901" t="s">
        <x:v>527</x:v>
      </x:c>
      <x:c r="F901" t="s">
        <x:v>126</x:v>
      </x:c>
      <x:c r="G901" t="s">
        <x:v>730</x:v>
      </x:c>
      <x:c r="H901" t="s">
        <x:v>516</x:v>
      </x:c>
      <x:c r="I901" t="s">
        <x:v>161</x:v>
      </x:c>
      <x:c r="J901">
        <x:v>100003653</x:v>
      </x:c>
      <x:c r="K901" t="s">
        <x:v>161</x:v>
      </x:c>
      <x:c r="L901" t="s">
        <x:v>163</x:v>
      </x:c>
      <x:c r="M901" t="s">
        <x:v>525</x:v>
      </x:c>
      <x:c r="O901">
        <x:v>300</x:v>
      </x:c>
      <x:c r="P901" t="s">
        <x:v>520</x:v>
      </x:c>
      <x:c r="Q901" t="s">
        <x:v>641</x:v>
      </x:c>
      <x:c r="R901" t="s">
        <x:v>522</x:v>
      </x:c>
      <x:c r="S901">
        <x:v>3600</x:v>
      </x:c>
      <x:c r="T901" t="s">
        <x:v>458</x:v>
      </x:c>
      <x:c r="U901">
        <x:v>97.45</x:v>
      </x:c>
      <x:c r="V901">
        <x:v>2.14</x:v>
      </x:c>
      <x:c r="W901">
        <x:v>7695.72</x:v>
      </x:c>
    </x:row>
    <x:row r="902" spans="1:23">
      <x:c r="A902" t="s">
        <x:v>492</x:v>
      </x:c>
      <x:c r="B902" t="s">
        <x:v>698</x:v>
      </x:c>
      <x:c r="C902" t="s">
        <x:v>513</x:v>
      </x:c>
      <x:c r="D902" t="s">
        <x:v>514</x:v>
      </x:c>
      <x:c r="E902" t="s">
        <x:v>527</x:v>
      </x:c>
      <x:c r="F902" t="s">
        <x:v>126</x:v>
      </x:c>
      <x:c r="G902" t="s">
        <x:v>730</x:v>
      </x:c>
      <x:c r="H902" t="s">
        <x:v>516</x:v>
      </x:c>
      <x:c r="I902" t="s">
        <x:v>161</x:v>
      </x:c>
      <x:c r="J902">
        <x:v>100003650</x:v>
      </x:c>
      <x:c r="K902" t="s">
        <x:v>161</x:v>
      </x:c>
      <x:c r="L902" t="s">
        <x:v>163</x:v>
      </x:c>
      <x:c r="M902" t="s">
        <x:v>524</x:v>
      </x:c>
      <x:c r="O902">
        <x:v>300</x:v>
      </x:c>
      <x:c r="P902" t="s">
        <x:v>520</x:v>
      </x:c>
      <x:c r="Q902" t="s">
        <x:v>641</x:v>
      </x:c>
      <x:c r="R902" t="s">
        <x:v>522</x:v>
      </x:c>
      <x:c r="S902">
        <x:v>900</x:v>
      </x:c>
      <x:c r="T902" t="s">
        <x:v>458</x:v>
      </x:c>
      <x:c r="U902">
        <x:v>24.36</x:v>
      </x:c>
      <x:c r="V902">
        <x:v>2.14</x:v>
      </x:c>
      <x:c r="W902">
        <x:v>1923.93</x:v>
      </x:c>
    </x:row>
    <x:row r="903" spans="1:23">
      <x:c r="A903" t="s">
        <x:v>492</x:v>
      </x:c>
      <x:c r="B903" t="s">
        <x:v>698</x:v>
      </x:c>
      <x:c r="C903" t="s">
        <x:v>513</x:v>
      </x:c>
      <x:c r="D903" t="s">
        <x:v>514</x:v>
      </x:c>
      <x:c r="E903" t="s">
        <x:v>527</x:v>
      </x:c>
      <x:c r="F903" t="s">
        <x:v>126</x:v>
      </x:c>
      <x:c r="G903" t="s">
        <x:v>730</x:v>
      </x:c>
      <x:c r="H903" t="s">
        <x:v>516</x:v>
      </x:c>
      <x:c r="I903" t="s">
        <x:v>161</x:v>
      </x:c>
      <x:c r="J903">
        <x:v>100003672</x:v>
      </x:c>
      <x:c r="K903" t="s">
        <x:v>161</x:v>
      </x:c>
      <x:c r="L903" t="s">
        <x:v>160</x:v>
      </x:c>
      <x:c r="M903" t="s">
        <x:v>525</x:v>
      </x:c>
      <x:c r="O903">
        <x:v>200</x:v>
      </x:c>
      <x:c r="P903" t="s">
        <x:v>520</x:v>
      </x:c>
      <x:c r="Q903" t="s">
        <x:v>675</x:v>
      </x:c>
      <x:c r="R903" t="s">
        <x:v>522</x:v>
      </x:c>
      <x:c r="S903">
        <x:v>200</x:v>
      </x:c>
      <x:c r="T903" t="s">
        <x:v>458</x:v>
      </x:c>
      <x:c r="U903">
        <x:v>9.41</x:v>
      </x:c>
      <x:c r="V903">
        <x:v>3.68</x:v>
      </x:c>
      <x:c r="W903">
        <x:v>736.16</x:v>
      </x:c>
    </x:row>
    <x:row r="904" spans="1:23">
      <x:c r="A904" t="s">
        <x:v>492</x:v>
      </x:c>
      <x:c r="B904" t="s">
        <x:v>698</x:v>
      </x:c>
      <x:c r="C904" t="s">
        <x:v>513</x:v>
      </x:c>
      <x:c r="D904" t="s">
        <x:v>514</x:v>
      </x:c>
      <x:c r="E904" t="s">
        <x:v>527</x:v>
      </x:c>
      <x:c r="F904" t="s">
        <x:v>126</x:v>
      </x:c>
      <x:c r="G904" t="s">
        <x:v>730</x:v>
      </x:c>
      <x:c r="H904" t="s">
        <x:v>516</x:v>
      </x:c>
      <x:c r="I904" t="s">
        <x:v>161</x:v>
      </x:c>
      <x:c r="J904">
        <x:v>100003636</x:v>
      </x:c>
      <x:c r="K904" t="s">
        <x:v>161</x:v>
      </x:c>
      <x:c r="L904" t="s">
        <x:v>163</x:v>
      </x:c>
      <x:c r="M904" t="s">
        <x:v>518</x:v>
      </x:c>
      <x:c r="O904">
        <x:v>300</x:v>
      </x:c>
      <x:c r="P904" t="s">
        <x:v>520</x:v>
      </x:c>
      <x:c r="Q904" t="s">
        <x:v>641</x:v>
      </x:c>
      <x:c r="R904" t="s">
        <x:v>522</x:v>
      </x:c>
      <x:c r="S904">
        <x:v>3000</x:v>
      </x:c>
      <x:c r="T904" t="s">
        <x:v>458</x:v>
      </x:c>
      <x:c r="U904">
        <x:v>81.209999999999994</x:v>
      </x:c>
      <x:c r="V904">
        <x:v>2.14</x:v>
      </x:c>
      <x:c r="W904">
        <x:v>6413.1</x:v>
      </x:c>
    </x:row>
    <x:row r="905" spans="1:23">
      <x:c r="A905" t="s">
        <x:v>492</x:v>
      </x:c>
      <x:c r="B905" t="s">
        <x:v>698</x:v>
      </x:c>
      <x:c r="C905" t="s">
        <x:v>513</x:v>
      </x:c>
      <x:c r="D905" t="s">
        <x:v>514</x:v>
      </x:c>
      <x:c r="E905" t="s">
        <x:v>527</x:v>
      </x:c>
      <x:c r="F905" t="s">
        <x:v>126</x:v>
      </x:c>
      <x:c r="G905" t="s">
        <x:v>730</x:v>
      </x:c>
      <x:c r="H905" t="s">
        <x:v>516</x:v>
      </x:c>
      <x:c r="I905" t="s">
        <x:v>161</x:v>
      </x:c>
      <x:c r="J905">
        <x:v>100003471</x:v>
      </x:c>
      <x:c r="K905" t="s">
        <x:v>161</x:v>
      </x:c>
      <x:c r="L905" t="s">
        <x:v>165</x:v>
      </x:c>
      <x:c r="M905" t="s">
        <x:v>518</x:v>
      </x:c>
      <x:c r="O905">
        <x:v>500</x:v>
      </x:c>
      <x:c r="P905" t="s">
        <x:v>520</x:v>
      </x:c>
      <x:c r="Q905" t="s">
        <x:v>643</x:v>
      </x:c>
      <x:c r="R905" t="s">
        <x:v>522</x:v>
      </x:c>
      <x:c r="S905">
        <x:v>1000</x:v>
      </x:c>
      <x:c r="T905" t="s">
        <x:v>458</x:v>
      </x:c>
      <x:c r="U905">
        <x:v>7.78</x:v>
      </x:c>
      <x:c r="V905">
        <x:v>0.72</x:v>
      </x:c>
      <x:c r="W905">
        <x:v>722.4</x:v>
      </x:c>
    </x:row>
    <x:row r="906" spans="1:23">
      <x:c r="A906" t="s">
        <x:v>492</x:v>
      </x:c>
      <x:c r="B906" t="s">
        <x:v>698</x:v>
      </x:c>
      <x:c r="C906" t="s">
        <x:v>513</x:v>
      </x:c>
      <x:c r="D906" t="s">
        <x:v>514</x:v>
      </x:c>
      <x:c r="E906" t="s">
        <x:v>527</x:v>
      </x:c>
      <x:c r="F906" t="s">
        <x:v>126</x:v>
      </x:c>
      <x:c r="G906" t="s">
        <x:v>730</x:v>
      </x:c>
      <x:c r="H906" t="s">
        <x:v>516</x:v>
      </x:c>
      <x:c r="I906" t="s">
        <x:v>161</x:v>
      </x:c>
      <x:c r="J906">
        <x:v>100003653</x:v>
      </x:c>
      <x:c r="K906" t="s">
        <x:v>161</x:v>
      </x:c>
      <x:c r="L906" t="s">
        <x:v>163</x:v>
      </x:c>
      <x:c r="M906" t="s">
        <x:v>525</x:v>
      </x:c>
      <x:c r="O906">
        <x:v>300</x:v>
      </x:c>
      <x:c r="P906" t="s">
        <x:v>520</x:v>
      </x:c>
      <x:c r="Q906" t="s">
        <x:v>641</x:v>
      </x:c>
      <x:c r="R906" t="s">
        <x:v>522</x:v>
      </x:c>
      <x:c r="S906">
        <x:v>2050</x:v>
      </x:c>
      <x:c r="T906" t="s">
        <x:v>458</x:v>
      </x:c>
      <x:c r="U906">
        <x:v>55.49</x:v>
      </x:c>
      <x:c r="V906">
        <x:v>2.14</x:v>
      </x:c>
      <x:c r="W906">
        <x:v>4382.29</x:v>
      </x:c>
    </x:row>
    <x:row r="907" spans="1:23">
      <x:c r="A907" t="s">
        <x:v>492</x:v>
      </x:c>
      <x:c r="B907" t="s">
        <x:v>698</x:v>
      </x:c>
      <x:c r="C907" t="s">
        <x:v>513</x:v>
      </x:c>
      <x:c r="D907" t="s">
        <x:v>514</x:v>
      </x:c>
      <x:c r="E907" t="s">
        <x:v>527</x:v>
      </x:c>
      <x:c r="F907" t="s">
        <x:v>126</x:v>
      </x:c>
      <x:c r="G907" t="s">
        <x:v>730</x:v>
      </x:c>
      <x:c r="H907" t="s">
        <x:v>516</x:v>
      </x:c>
      <x:c r="I907" t="s">
        <x:v>161</x:v>
      </x:c>
      <x:c r="J907">
        <x:v>100003653</x:v>
      </x:c>
      <x:c r="K907" t="s">
        <x:v>161</x:v>
      </x:c>
      <x:c r="L907" t="s">
        <x:v>163</x:v>
      </x:c>
      <x:c r="M907" t="s">
        <x:v>525</x:v>
      </x:c>
      <x:c r="O907">
        <x:v>300</x:v>
      </x:c>
      <x:c r="P907" t="s">
        <x:v>520</x:v>
      </x:c>
      <x:c r="Q907" t="s">
        <x:v>641</x:v>
      </x:c>
      <x:c r="R907" t="s">
        <x:v>522</x:v>
      </x:c>
      <x:c r="S907">
        <x:v>900</x:v>
      </x:c>
      <x:c r="T907" t="s">
        <x:v>458</x:v>
      </x:c>
      <x:c r="U907">
        <x:v>24.36</x:v>
      </x:c>
      <x:c r="V907">
        <x:v>2.14</x:v>
      </x:c>
      <x:c r="W907">
        <x:v>1923.93</x:v>
      </x:c>
    </x:row>
    <x:row r="908" spans="1:23">
      <x:c r="A908" t="s">
        <x:v>492</x:v>
      </x:c>
      <x:c r="B908" t="s">
        <x:v>698</x:v>
      </x:c>
      <x:c r="C908" t="s">
        <x:v>513</x:v>
      </x:c>
      <x:c r="D908" t="s">
        <x:v>514</x:v>
      </x:c>
      <x:c r="E908" t="s">
        <x:v>527</x:v>
      </x:c>
      <x:c r="F908" t="s">
        <x:v>126</x:v>
      </x:c>
      <x:c r="G908" t="s">
        <x:v>730</x:v>
      </x:c>
      <x:c r="H908" t="s">
        <x:v>516</x:v>
      </x:c>
      <x:c r="I908" t="s">
        <x:v>161</x:v>
      </x:c>
      <x:c r="J908">
        <x:v>100003681</x:v>
      </x:c>
      <x:c r="K908" t="s">
        <x:v>161</x:v>
      </x:c>
      <x:c r="L908" t="s">
        <x:v>162</x:v>
      </x:c>
      <x:c r="M908" t="s">
        <x:v>524</x:v>
      </x:c>
      <x:c r="O908">
        <x:v>150</x:v>
      </x:c>
      <x:c r="P908" t="s">
        <x:v>520</x:v>
      </x:c>
      <x:c r="Q908" t="s">
        <x:v>642</x:v>
      </x:c>
      <x:c r="R908" t="s">
        <x:v>522</x:v>
      </x:c>
      <x:c r="S908">
        <x:v>450</x:v>
      </x:c>
      <x:c r="T908" t="s">
        <x:v>458</x:v>
      </x:c>
      <x:c r="U908">
        <x:v>32.18</x:v>
      </x:c>
      <x:c r="V908">
        <x:v>5.5</x:v>
      </x:c>
      <x:c r="W908">
        <x:v>2473.7399999999998</x:v>
      </x:c>
    </x:row>
    <x:row r="909" spans="1:23">
      <x:c r="A909" t="s">
        <x:v>492</x:v>
      </x:c>
      <x:c r="B909" t="s">
        <x:v>698</x:v>
      </x:c>
      <x:c r="C909" t="s">
        <x:v>513</x:v>
      </x:c>
      <x:c r="D909" t="s">
        <x:v>514</x:v>
      </x:c>
      <x:c r="E909" t="s">
        <x:v>527</x:v>
      </x:c>
      <x:c r="F909" t="s">
        <x:v>126</x:v>
      </x:c>
      <x:c r="G909" t="s">
        <x:v>730</x:v>
      </x:c>
      <x:c r="H909" t="s">
        <x:v>516</x:v>
      </x:c>
      <x:c r="I909" t="s">
        <x:v>161</x:v>
      </x:c>
      <x:c r="J909">
        <x:v>100003663</x:v>
      </x:c>
      <x:c r="K909" t="s">
        <x:v>161</x:v>
      </x:c>
      <x:c r="L909" t="s">
        <x:v>160</x:v>
      </x:c>
      <x:c r="M909" t="s">
        <x:v>518</x:v>
      </x:c>
      <x:c r="O909">
        <x:v>200</x:v>
      </x:c>
      <x:c r="P909" t="s">
        <x:v>520</x:v>
      </x:c>
      <x:c r="Q909" t="s">
        <x:v>675</x:v>
      </x:c>
      <x:c r="R909" t="s">
        <x:v>522</x:v>
      </x:c>
      <x:c r="S909">
        <x:v>200</x:v>
      </x:c>
      <x:c r="T909" t="s">
        <x:v>458</x:v>
      </x:c>
      <x:c r="U909">
        <x:v>9.41</x:v>
      </x:c>
      <x:c r="V909">
        <x:v>3.68</x:v>
      </x:c>
      <x:c r="W909">
        <x:v>736.16</x:v>
      </x:c>
    </x:row>
    <x:row r="910" spans="1:23">
      <x:c r="A910" t="s">
        <x:v>492</x:v>
      </x:c>
      <x:c r="B910" t="s">
        <x:v>698</x:v>
      </x:c>
      <x:c r="C910" t="s">
        <x:v>513</x:v>
      </x:c>
      <x:c r="D910" t="s">
        <x:v>514</x:v>
      </x:c>
      <x:c r="E910" t="s">
        <x:v>527</x:v>
      </x:c>
      <x:c r="F910" t="s">
        <x:v>126</x:v>
      </x:c>
      <x:c r="G910" t="s">
        <x:v>730</x:v>
      </x:c>
      <x:c r="H910" t="s">
        <x:v>516</x:v>
      </x:c>
      <x:c r="I910" t="s">
        <x:v>161</x:v>
      </x:c>
      <x:c r="J910">
        <x:v>100003643</x:v>
      </x:c>
      <x:c r="K910" t="s">
        <x:v>161</x:v>
      </x:c>
      <x:c r="L910" t="s">
        <x:v>163</x:v>
      </x:c>
      <x:c r="M910" t="s">
        <x:v>537</x:v>
      </x:c>
      <x:c r="O910">
        <x:v>300</x:v>
      </x:c>
      <x:c r="P910" t="s">
        <x:v>520</x:v>
      </x:c>
      <x:c r="Q910" t="s">
        <x:v>641</x:v>
      </x:c>
      <x:c r="R910" t="s">
        <x:v>522</x:v>
      </x:c>
      <x:c r="S910">
        <x:v>600</x:v>
      </x:c>
      <x:c r="T910" t="s">
        <x:v>458</x:v>
      </x:c>
      <x:c r="U910">
        <x:v>16.239999999999998</x:v>
      </x:c>
      <x:c r="V910">
        <x:v>2.14</x:v>
      </x:c>
      <x:c r="W910">
        <x:v>1282.6199999999999</x:v>
      </x:c>
    </x:row>
    <x:row r="911" spans="1:23">
      <x:c r="A911" t="s">
        <x:v>492</x:v>
      </x:c>
      <x:c r="B911" t="s">
        <x:v>698</x:v>
      </x:c>
      <x:c r="C911" t="s">
        <x:v>513</x:v>
      </x:c>
      <x:c r="D911" t="s">
        <x:v>514</x:v>
      </x:c>
      <x:c r="E911" t="s">
        <x:v>527</x:v>
      </x:c>
      <x:c r="F911" t="s">
        <x:v>126</x:v>
      </x:c>
      <x:c r="G911" t="s">
        <x:v>730</x:v>
      </x:c>
      <x:c r="H911" t="s">
        <x:v>516</x:v>
      </x:c>
      <x:c r="I911" t="s">
        <x:v>161</x:v>
      </x:c>
      <x:c r="J911">
        <x:v>100003636</x:v>
      </x:c>
      <x:c r="K911" t="s">
        <x:v>161</x:v>
      </x:c>
      <x:c r="L911" t="s">
        <x:v>163</x:v>
      </x:c>
      <x:c r="M911" t="s">
        <x:v>518</x:v>
      </x:c>
      <x:c r="O911">
        <x:v>300</x:v>
      </x:c>
      <x:c r="P911" t="s">
        <x:v>520</x:v>
      </x:c>
      <x:c r="Q911" t="s">
        <x:v>641</x:v>
      </x:c>
      <x:c r="R911" t="s">
        <x:v>522</x:v>
      </x:c>
      <x:c r="S911">
        <x:v>300</x:v>
      </x:c>
      <x:c r="T911" t="s">
        <x:v>458</x:v>
      </x:c>
      <x:c r="U911">
        <x:v>8.1199999999999992</x:v>
      </x:c>
      <x:c r="V911">
        <x:v>2.14</x:v>
      </x:c>
      <x:c r="W911">
        <x:v>641.30999999999995</x:v>
      </x:c>
    </x:row>
    <x:row r="912" spans="1:23">
      <x:c r="A912" t="s">
        <x:v>492</x:v>
      </x:c>
      <x:c r="B912" t="s">
        <x:v>698</x:v>
      </x:c>
      <x:c r="C912" t="s">
        <x:v>513</x:v>
      </x:c>
      <x:c r="D912" t="s">
        <x:v>514</x:v>
      </x:c>
      <x:c r="E912" t="s">
        <x:v>527</x:v>
      </x:c>
      <x:c r="F912" t="s">
        <x:v>126</x:v>
      </x:c>
      <x:c r="G912" t="s">
        <x:v>730</x:v>
      </x:c>
      <x:c r="H912" t="s">
        <x:v>516</x:v>
      </x:c>
      <x:c r="I912" t="s">
        <x:v>161</x:v>
      </x:c>
      <x:c r="J912">
        <x:v>100003516</x:v>
      </x:c>
      <x:c r="K912" t="s">
        <x:v>161</x:v>
      </x:c>
      <x:c r="L912" t="s">
        <x:v>165</x:v>
      </x:c>
      <x:c r="M912" t="s">
        <x:v>524</x:v>
      </x:c>
      <x:c r="O912">
        <x:v>500</x:v>
      </x:c>
      <x:c r="P912" t="s">
        <x:v>520</x:v>
      </x:c>
      <x:c r="Q912" t="s">
        <x:v>643</x:v>
      </x:c>
      <x:c r="R912" t="s">
        <x:v>522</x:v>
      </x:c>
      <x:c r="S912">
        <x:v>500</x:v>
      </x:c>
      <x:c r="T912" t="s">
        <x:v>458</x:v>
      </x:c>
      <x:c r="U912">
        <x:v>3.89</x:v>
      </x:c>
      <x:c r="V912">
        <x:v>0.72</x:v>
      </x:c>
      <x:c r="W912">
        <x:v>361.2</x:v>
      </x:c>
    </x:row>
    <x:row r="913" spans="1:23">
      <x:c r="A913" t="s">
        <x:v>492</x:v>
      </x:c>
      <x:c r="B913" t="s">
        <x:v>698</x:v>
      </x:c>
      <x:c r="C913" t="s">
        <x:v>513</x:v>
      </x:c>
      <x:c r="D913" t="s">
        <x:v>514</x:v>
      </x:c>
      <x:c r="E913" t="s">
        <x:v>527</x:v>
      </x:c>
      <x:c r="F913" t="s">
        <x:v>126</x:v>
      </x:c>
      <x:c r="G913" t="s">
        <x:v>730</x:v>
      </x:c>
      <x:c r="H913" t="s">
        <x:v>516</x:v>
      </x:c>
      <x:c r="I913" t="s">
        <x:v>161</x:v>
      </x:c>
      <x:c r="J913">
        <x:v>100003669</x:v>
      </x:c>
      <x:c r="K913" t="s">
        <x:v>161</x:v>
      </x:c>
      <x:c r="L913" t="s">
        <x:v>160</x:v>
      </x:c>
      <x:c r="M913" t="s">
        <x:v>524</x:v>
      </x:c>
      <x:c r="O913">
        <x:v>200</x:v>
      </x:c>
      <x:c r="P913" t="s">
        <x:v>520</x:v>
      </x:c>
      <x:c r="Q913" t="s">
        <x:v>675</x:v>
      </x:c>
      <x:c r="R913" t="s">
        <x:v>522</x:v>
      </x:c>
      <x:c r="S913">
        <x:v>600</x:v>
      </x:c>
      <x:c r="T913" t="s">
        <x:v>458</x:v>
      </x:c>
      <x:c r="U913">
        <x:v>28.24</x:v>
      </x:c>
      <x:c r="V913">
        <x:v>3.68</x:v>
      </x:c>
      <x:c r="W913">
        <x:v>2208.48</x:v>
      </x:c>
    </x:row>
    <x:row r="914" spans="1:23">
      <x:c r="A914" t="s">
        <x:v>492</x:v>
      </x:c>
      <x:c r="B914" t="s">
        <x:v>698</x:v>
      </x:c>
      <x:c r="C914" t="s">
        <x:v>513</x:v>
      </x:c>
      <x:c r="D914" t="s">
        <x:v>514</x:v>
      </x:c>
      <x:c r="E914" t="s">
        <x:v>527</x:v>
      </x:c>
      <x:c r="F914" t="s">
        <x:v>126</x:v>
      </x:c>
      <x:c r="G914" t="s">
        <x:v>730</x:v>
      </x:c>
      <x:c r="H914" t="s">
        <x:v>516</x:v>
      </x:c>
      <x:c r="I914" t="s">
        <x:v>161</x:v>
      </x:c>
      <x:c r="J914">
        <x:v>100003636</x:v>
      </x:c>
      <x:c r="K914" t="s">
        <x:v>161</x:v>
      </x:c>
      <x:c r="L914" t="s">
        <x:v>163</x:v>
      </x:c>
      <x:c r="M914" t="s">
        <x:v>518</x:v>
      </x:c>
      <x:c r="O914">
        <x:v>300</x:v>
      </x:c>
      <x:c r="P914" t="s">
        <x:v>520</x:v>
      </x:c>
      <x:c r="Q914" t="s">
        <x:v>641</x:v>
      </x:c>
      <x:c r="R914" t="s">
        <x:v>522</x:v>
      </x:c>
      <x:c r="S914">
        <x:v>1800</x:v>
      </x:c>
      <x:c r="T914" t="s">
        <x:v>458</x:v>
      </x:c>
      <x:c r="U914">
        <x:v>48.72</x:v>
      </x:c>
      <x:c r="V914">
        <x:v>2.14</x:v>
      </x:c>
      <x:c r="W914">
        <x:v>3847.86</x:v>
      </x:c>
    </x:row>
    <x:row r="915" spans="1:23">
      <x:c r="A915" t="s">
        <x:v>492</x:v>
      </x:c>
      <x:c r="B915" t="s">
        <x:v>698</x:v>
      </x:c>
      <x:c r="C915" t="s">
        <x:v>513</x:v>
      </x:c>
      <x:c r="D915" t="s">
        <x:v>514</x:v>
      </x:c>
      <x:c r="E915" t="s">
        <x:v>527</x:v>
      </x:c>
      <x:c r="F915" t="s">
        <x:v>126</x:v>
      </x:c>
      <x:c r="G915" t="s">
        <x:v>730</x:v>
      </x:c>
      <x:c r="H915" t="s">
        <x:v>516</x:v>
      </x:c>
      <x:c r="I915" t="s">
        <x:v>161</x:v>
      </x:c>
      <x:c r="J915">
        <x:v>100003650</x:v>
      </x:c>
      <x:c r="K915" t="s">
        <x:v>161</x:v>
      </x:c>
      <x:c r="L915" t="s">
        <x:v>163</x:v>
      </x:c>
      <x:c r="M915" t="s">
        <x:v>524</x:v>
      </x:c>
      <x:c r="O915">
        <x:v>300</x:v>
      </x:c>
      <x:c r="P915" t="s">
        <x:v>520</x:v>
      </x:c>
      <x:c r="Q915" t="s">
        <x:v>641</x:v>
      </x:c>
      <x:c r="R915" t="s">
        <x:v>522</x:v>
      </x:c>
      <x:c r="S915">
        <x:v>900</x:v>
      </x:c>
      <x:c r="T915" t="s">
        <x:v>458</x:v>
      </x:c>
      <x:c r="U915">
        <x:v>24.36</x:v>
      </x:c>
      <x:c r="V915">
        <x:v>2.14</x:v>
      </x:c>
      <x:c r="W915">
        <x:v>1923.93</x:v>
      </x:c>
    </x:row>
    <x:row r="916" spans="1:23">
      <x:c r="A916" t="s">
        <x:v>492</x:v>
      </x:c>
      <x:c r="B916" t="s">
        <x:v>698</x:v>
      </x:c>
      <x:c r="C916" t="s">
        <x:v>513</x:v>
      </x:c>
      <x:c r="D916" t="s">
        <x:v>514</x:v>
      </x:c>
      <x:c r="E916" t="s">
        <x:v>527</x:v>
      </x:c>
      <x:c r="F916" t="s">
        <x:v>126</x:v>
      </x:c>
      <x:c r="G916" t="s">
        <x:v>730</x:v>
      </x:c>
      <x:c r="H916" t="s">
        <x:v>516</x:v>
      </x:c>
      <x:c r="I916" t="s">
        <x:v>161</x:v>
      </x:c>
      <x:c r="J916">
        <x:v>100003672</x:v>
      </x:c>
      <x:c r="K916" t="s">
        <x:v>161</x:v>
      </x:c>
      <x:c r="L916" t="s">
        <x:v>160</x:v>
      </x:c>
      <x:c r="M916" t="s">
        <x:v>525</x:v>
      </x:c>
      <x:c r="O916">
        <x:v>200</x:v>
      </x:c>
      <x:c r="P916" t="s">
        <x:v>520</x:v>
      </x:c>
      <x:c r="Q916" t="s">
        <x:v>675</x:v>
      </x:c>
      <x:c r="R916" t="s">
        <x:v>522</x:v>
      </x:c>
      <x:c r="S916">
        <x:v>1000</x:v>
      </x:c>
      <x:c r="T916" t="s">
        <x:v>458</x:v>
      </x:c>
      <x:c r="U916">
        <x:v>47.07</x:v>
      </x:c>
      <x:c r="V916">
        <x:v>3.68</x:v>
      </x:c>
      <x:c r="W916">
        <x:v>3680.8</x:v>
      </x:c>
    </x:row>
    <x:row r="917" spans="1:23">
      <x:c r="A917" t="s">
        <x:v>492</x:v>
      </x:c>
      <x:c r="B917" t="s">
        <x:v>698</x:v>
      </x:c>
      <x:c r="C917" t="s">
        <x:v>513</x:v>
      </x:c>
      <x:c r="D917" t="s">
        <x:v>514</x:v>
      </x:c>
      <x:c r="E917" t="s">
        <x:v>527</x:v>
      </x:c>
      <x:c r="F917" t="s">
        <x:v>126</x:v>
      </x:c>
      <x:c r="G917" t="s">
        <x:v>730</x:v>
      </x:c>
      <x:c r="H917" t="s">
        <x:v>516</x:v>
      </x:c>
      <x:c r="I917" t="s">
        <x:v>161</x:v>
      </x:c>
      <x:c r="J917">
        <x:v>100003650</x:v>
      </x:c>
      <x:c r="K917" t="s">
        <x:v>161</x:v>
      </x:c>
      <x:c r="L917" t="s">
        <x:v>163</x:v>
      </x:c>
      <x:c r="M917" t="s">
        <x:v>524</x:v>
      </x:c>
      <x:c r="O917">
        <x:v>300</x:v>
      </x:c>
      <x:c r="P917" t="s">
        <x:v>520</x:v>
      </x:c>
      <x:c r="Q917" t="s">
        <x:v>641</x:v>
      </x:c>
      <x:c r="R917" t="s">
        <x:v>522</x:v>
      </x:c>
      <x:c r="S917">
        <x:v>3000</x:v>
      </x:c>
      <x:c r="T917" t="s">
        <x:v>458</x:v>
      </x:c>
      <x:c r="U917">
        <x:v>81.209999999999994</x:v>
      </x:c>
      <x:c r="V917">
        <x:v>2.14</x:v>
      </x:c>
      <x:c r="W917">
        <x:v>6413.1</x:v>
      </x:c>
    </x:row>
    <x:row r="918" spans="1:23">
      <x:c r="A918" t="s">
        <x:v>492</x:v>
      </x:c>
      <x:c r="B918" t="s">
        <x:v>698</x:v>
      </x:c>
      <x:c r="C918" t="s">
        <x:v>513</x:v>
      </x:c>
      <x:c r="D918" t="s">
        <x:v>514</x:v>
      </x:c>
      <x:c r="E918" t="s">
        <x:v>527</x:v>
      </x:c>
      <x:c r="F918" t="s">
        <x:v>126</x:v>
      </x:c>
      <x:c r="G918" t="s">
        <x:v>730</x:v>
      </x:c>
      <x:c r="H918" t="s">
        <x:v>516</x:v>
      </x:c>
      <x:c r="I918" t="s">
        <x:v>161</x:v>
      </x:c>
      <x:c r="J918">
        <x:v>100003636</x:v>
      </x:c>
      <x:c r="K918" t="s">
        <x:v>161</x:v>
      </x:c>
      <x:c r="L918" t="s">
        <x:v>163</x:v>
      </x:c>
      <x:c r="M918" t="s">
        <x:v>518</x:v>
      </x:c>
      <x:c r="O918">
        <x:v>300</x:v>
      </x:c>
      <x:c r="P918" t="s">
        <x:v>520</x:v>
      </x:c>
      <x:c r="Q918" t="s">
        <x:v>641</x:v>
      </x:c>
      <x:c r="R918" t="s">
        <x:v>522</x:v>
      </x:c>
      <x:c r="S918">
        <x:v>300</x:v>
      </x:c>
      <x:c r="T918" t="s">
        <x:v>458</x:v>
      </x:c>
      <x:c r="U918">
        <x:v>8.1199999999999992</x:v>
      </x:c>
      <x:c r="V918">
        <x:v>2.14</x:v>
      </x:c>
      <x:c r="W918">
        <x:v>641.30999999999995</x:v>
      </x:c>
    </x:row>
    <x:row r="919" spans="1:23">
      <x:c r="A919" t="s">
        <x:v>492</x:v>
      </x:c>
      <x:c r="B919" t="s">
        <x:v>698</x:v>
      </x:c>
      <x:c r="C919" t="s">
        <x:v>513</x:v>
      </x:c>
      <x:c r="D919" t="s">
        <x:v>514</x:v>
      </x:c>
      <x:c r="E919" t="s">
        <x:v>527</x:v>
      </x:c>
      <x:c r="F919" t="s">
        <x:v>126</x:v>
      </x:c>
      <x:c r="G919" t="s">
        <x:v>730</x:v>
      </x:c>
      <x:c r="H919" t="s">
        <x:v>516</x:v>
      </x:c>
      <x:c r="I919" t="s">
        <x:v>161</x:v>
      </x:c>
      <x:c r="J919">
        <x:v>100003471</x:v>
      </x:c>
      <x:c r="K919" t="s">
        <x:v>161</x:v>
      </x:c>
      <x:c r="L919" t="s">
        <x:v>165</x:v>
      </x:c>
      <x:c r="M919" t="s">
        <x:v>518</x:v>
      </x:c>
      <x:c r="O919">
        <x:v>500</x:v>
      </x:c>
      <x:c r="P919" t="s">
        <x:v>520</x:v>
      </x:c>
      <x:c r="Q919" t="s">
        <x:v>643</x:v>
      </x:c>
      <x:c r="R919" t="s">
        <x:v>522</x:v>
      </x:c>
      <x:c r="S919">
        <x:v>500</x:v>
      </x:c>
      <x:c r="T919" t="s">
        <x:v>458</x:v>
      </x:c>
      <x:c r="U919">
        <x:v>3.89</x:v>
      </x:c>
      <x:c r="V919">
        <x:v>0.72</x:v>
      </x:c>
      <x:c r="W919">
        <x:v>361.2</x:v>
      </x:c>
    </x:row>
    <x:row r="920" spans="1:23">
      <x:c r="A920" t="s">
        <x:v>492</x:v>
      </x:c>
      <x:c r="B920" t="s">
        <x:v>698</x:v>
      </x:c>
      <x:c r="C920" t="s">
        <x:v>513</x:v>
      </x:c>
      <x:c r="D920" t="s">
        <x:v>514</x:v>
      </x:c>
      <x:c r="E920" t="s">
        <x:v>527</x:v>
      </x:c>
      <x:c r="F920" t="s">
        <x:v>126</x:v>
      </x:c>
      <x:c r="G920" t="s">
        <x:v>730</x:v>
      </x:c>
      <x:c r="H920" t="s">
        <x:v>516</x:v>
      </x:c>
      <x:c r="I920" t="s">
        <x:v>161</x:v>
      </x:c>
      <x:c r="J920">
        <x:v>100003669</x:v>
      </x:c>
      <x:c r="K920" t="s">
        <x:v>161</x:v>
      </x:c>
      <x:c r="L920" t="s">
        <x:v>160</x:v>
      </x:c>
      <x:c r="M920" t="s">
        <x:v>524</x:v>
      </x:c>
      <x:c r="O920">
        <x:v>200</x:v>
      </x:c>
      <x:c r="P920" t="s">
        <x:v>520</x:v>
      </x:c>
      <x:c r="Q920" t="s">
        <x:v>675</x:v>
      </x:c>
      <x:c r="R920" t="s">
        <x:v>522</x:v>
      </x:c>
      <x:c r="S920">
        <x:v>500</x:v>
      </x:c>
      <x:c r="T920" t="s">
        <x:v>458</x:v>
      </x:c>
      <x:c r="U920">
        <x:v>23.53</x:v>
      </x:c>
      <x:c r="V920">
        <x:v>3.68</x:v>
      </x:c>
      <x:c r="W920">
        <x:v>1840.4</x:v>
      </x:c>
    </x:row>
    <x:row r="921" spans="1:23">
      <x:c r="A921" t="s">
        <x:v>492</x:v>
      </x:c>
      <x:c r="B921" t="s">
        <x:v>698</x:v>
      </x:c>
      <x:c r="C921" t="s">
        <x:v>513</x:v>
      </x:c>
      <x:c r="D921" t="s">
        <x:v>514</x:v>
      </x:c>
      <x:c r="E921" t="s">
        <x:v>527</x:v>
      </x:c>
      <x:c r="F921" t="s">
        <x:v>126</x:v>
      </x:c>
      <x:c r="G921" t="s">
        <x:v>730</x:v>
      </x:c>
      <x:c r="H921" t="s">
        <x:v>516</x:v>
      </x:c>
      <x:c r="I921" t="s">
        <x:v>161</x:v>
      </x:c>
      <x:c r="J921">
        <x:v>100003699</x:v>
      </x:c>
      <x:c r="K921" t="s">
        <x:v>161</x:v>
      </x:c>
      <x:c r="L921" t="s">
        <x:v>164</x:v>
      </x:c>
      <x:c r="M921" t="s">
        <x:v>518</x:v>
      </x:c>
      <x:c r="O921">
        <x:v>1500</x:v>
      </x:c>
      <x:c r="P921" t="s">
        <x:v>520</x:v>
      </x:c>
      <x:c r="Q921" t="s">
        <x:v>640</x:v>
      </x:c>
      <x:c r="R921" t="s">
        <x:v>522</x:v>
      </x:c>
      <x:c r="S921">
        <x:v>1500</x:v>
      </x:c>
      <x:c r="T921" t="s">
        <x:v>458</x:v>
      </x:c>
      <x:c r="U921">
        <x:v>267.74</x:v>
      </x:c>
      <x:c r="V921">
        <x:v>13.04</x:v>
      </x:c>
      <x:c r="W921">
        <x:v>19561.349999999999</x:v>
      </x:c>
    </x:row>
    <x:row r="922" spans="1:23">
      <x:c r="A922" t="s">
        <x:v>492</x:v>
      </x:c>
      <x:c r="B922" t="s">
        <x:v>698</x:v>
      </x:c>
      <x:c r="C922" t="s">
        <x:v>513</x:v>
      </x:c>
      <x:c r="D922" t="s">
        <x:v>514</x:v>
      </x:c>
      <x:c r="E922" t="s">
        <x:v>527</x:v>
      </x:c>
      <x:c r="F922" t="s">
        <x:v>126</x:v>
      </x:c>
      <x:c r="G922" t="s">
        <x:v>730</x:v>
      </x:c>
      <x:c r="H922" t="s">
        <x:v>516</x:v>
      </x:c>
      <x:c r="I922" t="s">
        <x:v>161</x:v>
      </x:c>
      <x:c r="J922">
        <x:v>100003685</x:v>
      </x:c>
      <x:c r="K922" t="s">
        <x:v>161</x:v>
      </x:c>
      <x:c r="L922" t="s">
        <x:v>166</x:v>
      </x:c>
      <x:c r="M922" t="s">
        <x:v>518</x:v>
      </x:c>
      <x:c r="O922">
        <x:v>2000</x:v>
      </x:c>
      <x:c r="P922" t="s">
        <x:v>520</x:v>
      </x:c>
      <x:c r="Q922" t="s">
        <x:v>696</x:v>
      </x:c>
      <x:c r="R922" t="s">
        <x:v>522</x:v>
      </x:c>
      <x:c r="S922">
        <x:v>2100</x:v>
      </x:c>
      <x:c r="T922" t="s">
        <x:v>458</x:v>
      </x:c>
      <x:c r="U922">
        <x:v>191.35</x:v>
      </x:c>
      <x:c r="V922">
        <x:v>6.83</x:v>
      </x:c>
      <x:c r="W922">
        <x:v>14336.28</x:v>
      </x:c>
    </x:row>
    <x:row r="923" spans="1:23">
      <x:c r="A923" t="s">
        <x:v>492</x:v>
      </x:c>
      <x:c r="B923" t="s">
        <x:v>698</x:v>
      </x:c>
      <x:c r="C923" t="s">
        <x:v>513</x:v>
      </x:c>
      <x:c r="D923" t="s">
        <x:v>514</x:v>
      </x:c>
      <x:c r="E923" t="s">
        <x:v>527</x:v>
      </x:c>
      <x:c r="F923" t="s">
        <x:v>126</x:v>
      </x:c>
      <x:c r="G923" t="s">
        <x:v>730</x:v>
      </x:c>
      <x:c r="H923" t="s">
        <x:v>538</x:v>
      </x:c>
      <x:c r="I923" t="s">
        <x:v>539</x:v>
      </x:c>
      <x:c r="J923">
        <x:v>100005766</x:v>
      </x:c>
      <x:c r="K923" t="s">
        <x:v>171</x:v>
      </x:c>
      <x:c r="L923" t="s">
        <x:v>143</x:v>
      </x:c>
      <x:c r="M923" t="s">
        <x:v>524</x:v>
      </x:c>
      <x:c r="O923">
        <x:v>1000</x:v>
      </x:c>
      <x:c r="P923" t="s">
        <x:v>530</x:v>
      </x:c>
      <x:c r="Q923" t="s">
        <x:v>702</x:v>
      </x:c>
      <x:c r="R923" t="s">
        <x:v>522</x:v>
      </x:c>
      <x:c r="S923">
        <x:v>1000</x:v>
      </x:c>
      <x:c r="T923" t="s">
        <x:v>458</x:v>
      </x:c>
      <x:c r="U923">
        <x:v>3.43</x:v>
      </x:c>
      <x:c r="V923">
        <x:v>1.1100000000000001</x:v>
      </x:c>
      <x:c r="W923">
        <x:v>1112.7</x:v>
      </x:c>
    </x:row>
    <x:row r="924" spans="1:23">
      <x:c r="A924" t="s">
        <x:v>492</x:v>
      </x:c>
      <x:c r="B924" t="s">
        <x:v>698</x:v>
      </x:c>
      <x:c r="C924" t="s">
        <x:v>513</x:v>
      </x:c>
      <x:c r="D924" t="s">
        <x:v>514</x:v>
      </x:c>
      <x:c r="E924" t="s">
        <x:v>527</x:v>
      </x:c>
      <x:c r="F924" t="s">
        <x:v>126</x:v>
      </x:c>
      <x:c r="G924" t="s">
        <x:v>730</x:v>
      </x:c>
      <x:c r="H924" t="s">
        <x:v>538</x:v>
      </x:c>
      <x:c r="I924" t="s">
        <x:v>539</x:v>
      </x:c>
      <x:c r="J924">
        <x:v>100005757</x:v>
      </x:c>
      <x:c r="K924" t="s">
        <x:v>171</x:v>
      </x:c>
      <x:c r="L924" t="s">
        <x:v>143</x:v>
      </x:c>
      <x:c r="M924" t="s">
        <x:v>518</x:v>
      </x:c>
      <x:c r="O924">
        <x:v>1000</x:v>
      </x:c>
      <x:c r="P924" t="s">
        <x:v>530</x:v>
      </x:c>
      <x:c r="Q924" t="s">
        <x:v>702</x:v>
      </x:c>
      <x:c r="R924" t="s">
        <x:v>522</x:v>
      </x:c>
      <x:c r="S924">
        <x:v>4000</x:v>
      </x:c>
      <x:c r="T924" t="s">
        <x:v>458</x:v>
      </x:c>
      <x:c r="U924">
        <x:v>18.32</x:v>
      </x:c>
      <x:c r="V924">
        <x:v>1.1100000000000001</x:v>
      </x:c>
      <x:c r="W924">
        <x:v>4450.8</x:v>
      </x:c>
    </x:row>
    <x:row r="925" spans="1:23">
      <x:c r="A925" t="s">
        <x:v>492</x:v>
      </x:c>
      <x:c r="B925" t="s">
        <x:v>698</x:v>
      </x:c>
      <x:c r="C925" t="s">
        <x:v>513</x:v>
      </x:c>
      <x:c r="D925" t="s">
        <x:v>514</x:v>
      </x:c>
      <x:c r="E925" t="s">
        <x:v>527</x:v>
      </x:c>
      <x:c r="F925" t="s">
        <x:v>126</x:v>
      </x:c>
      <x:c r="G925" t="s">
        <x:v>730</x:v>
      </x:c>
      <x:c r="H925" t="s">
        <x:v>538</x:v>
      </x:c>
      <x:c r="I925" t="s">
        <x:v>539</x:v>
      </x:c>
      <x:c r="J925">
        <x:v>100005766</x:v>
      </x:c>
      <x:c r="K925" t="s">
        <x:v>171</x:v>
      </x:c>
      <x:c r="L925" t="s">
        <x:v>143</x:v>
      </x:c>
      <x:c r="M925" t="s">
        <x:v>524</x:v>
      </x:c>
      <x:c r="O925">
        <x:v>1000</x:v>
      </x:c>
      <x:c r="P925" t="s">
        <x:v>530</x:v>
      </x:c>
      <x:c r="Q925" t="s">
        <x:v>702</x:v>
      </x:c>
      <x:c r="R925" t="s">
        <x:v>522</x:v>
      </x:c>
      <x:c r="S925">
        <x:v>1000</x:v>
      </x:c>
      <x:c r="T925" t="s">
        <x:v>458</x:v>
      </x:c>
      <x:c r="U925">
        <x:v>3.43</x:v>
      </x:c>
      <x:c r="V925">
        <x:v>1.1100000000000001</x:v>
      </x:c>
      <x:c r="W925">
        <x:v>1112.7</x:v>
      </x:c>
    </x:row>
    <x:row r="926" spans="1:23">
      <x:c r="A926" t="s">
        <x:v>492</x:v>
      </x:c>
      <x:c r="B926" t="s">
        <x:v>698</x:v>
      </x:c>
      <x:c r="C926" t="s">
        <x:v>513</x:v>
      </x:c>
      <x:c r="D926" t="s">
        <x:v>514</x:v>
      </x:c>
      <x:c r="E926" t="s">
        <x:v>527</x:v>
      </x:c>
      <x:c r="F926" t="s">
        <x:v>126</x:v>
      </x:c>
      <x:c r="G926" t="s">
        <x:v>730</x:v>
      </x:c>
      <x:c r="H926" t="s">
        <x:v>538</x:v>
      </x:c>
      <x:c r="I926" t="s">
        <x:v>539</x:v>
      </x:c>
      <x:c r="J926">
        <x:v>100005757</x:v>
      </x:c>
      <x:c r="K926" t="s">
        <x:v>171</x:v>
      </x:c>
      <x:c r="L926" t="s">
        <x:v>143</x:v>
      </x:c>
      <x:c r="M926" t="s">
        <x:v>518</x:v>
      </x:c>
      <x:c r="O926">
        <x:v>1000</x:v>
      </x:c>
      <x:c r="P926" t="s">
        <x:v>530</x:v>
      </x:c>
      <x:c r="Q926" t="s">
        <x:v>702</x:v>
      </x:c>
      <x:c r="R926" t="s">
        <x:v>522</x:v>
      </x:c>
      <x:c r="S926">
        <x:v>1000</x:v>
      </x:c>
      <x:c r="T926" t="s">
        <x:v>458</x:v>
      </x:c>
      <x:c r="U926">
        <x:v>4.58</x:v>
      </x:c>
      <x:c r="V926">
        <x:v>1.1100000000000001</x:v>
      </x:c>
      <x:c r="W926">
        <x:v>1112.7</x:v>
      </x:c>
    </x:row>
    <x:row r="927" spans="1:23">
      <x:c r="A927" t="s">
        <x:v>492</x:v>
      </x:c>
      <x:c r="B927" t="s">
        <x:v>698</x:v>
      </x:c>
      <x:c r="C927" t="s">
        <x:v>513</x:v>
      </x:c>
      <x:c r="D927" t="s">
        <x:v>514</x:v>
      </x:c>
      <x:c r="E927" t="s">
        <x:v>527</x:v>
      </x:c>
      <x:c r="F927" t="s">
        <x:v>126</x:v>
      </x:c>
      <x:c r="G927" t="s">
        <x:v>730</x:v>
      </x:c>
      <x:c r="H927" t="s">
        <x:v>538</x:v>
      </x:c>
      <x:c r="I927" t="s">
        <x:v>539</x:v>
      </x:c>
      <x:c r="J927">
        <x:v>100005765</x:v>
      </x:c>
      <x:c r="K927" t="s">
        <x:v>171</x:v>
      </x:c>
      <x:c r="L927" t="s">
        <x:v>143</x:v>
      </x:c>
      <x:c r="M927" t="s">
        <x:v>569</x:v>
      </x:c>
      <x:c r="O927">
        <x:v>1000</x:v>
      </x:c>
      <x:c r="P927" t="s">
        <x:v>530</x:v>
      </x:c>
      <x:c r="Q927" t="s">
        <x:v>702</x:v>
      </x:c>
      <x:c r="R927" t="s">
        <x:v>522</x:v>
      </x:c>
      <x:c r="S927">
        <x:v>1000</x:v>
      </x:c>
      <x:c r="T927" t="s">
        <x:v>458</x:v>
      </x:c>
      <x:c r="U927">
        <x:v>3.43</x:v>
      </x:c>
      <x:c r="V927">
        <x:v>1.1100000000000001</x:v>
      </x:c>
      <x:c r="W927">
        <x:v>1112.7</x:v>
      </x:c>
    </x:row>
    <x:row r="928" spans="1:23">
      <x:c r="A928" t="s">
        <x:v>492</x:v>
      </x:c>
      <x:c r="B928" t="s">
        <x:v>698</x:v>
      </x:c>
      <x:c r="C928" t="s">
        <x:v>513</x:v>
      </x:c>
      <x:c r="D928" t="s">
        <x:v>514</x:v>
      </x:c>
      <x:c r="E928" t="s">
        <x:v>527</x:v>
      </x:c>
      <x:c r="F928" t="s">
        <x:v>126</x:v>
      </x:c>
      <x:c r="G928" t="s">
        <x:v>730</x:v>
      </x:c>
      <x:c r="H928" t="s">
        <x:v>538</x:v>
      </x:c>
      <x:c r="I928" t="s">
        <x:v>539</x:v>
      </x:c>
      <x:c r="J928">
        <x:v>100005766</x:v>
      </x:c>
      <x:c r="K928" t="s">
        <x:v>171</x:v>
      </x:c>
      <x:c r="L928" t="s">
        <x:v>143</x:v>
      </x:c>
      <x:c r="M928" t="s">
        <x:v>524</x:v>
      </x:c>
      <x:c r="O928">
        <x:v>1000</x:v>
      </x:c>
      <x:c r="P928" t="s">
        <x:v>530</x:v>
      </x:c>
      <x:c r="Q928" t="s">
        <x:v>702</x:v>
      </x:c>
      <x:c r="R928" t="s">
        <x:v>522</x:v>
      </x:c>
      <x:c r="S928">
        <x:v>1000</x:v>
      </x:c>
      <x:c r="T928" t="s">
        <x:v>458</x:v>
      </x:c>
      <x:c r="U928">
        <x:v>3.43</x:v>
      </x:c>
      <x:c r="V928">
        <x:v>1.1100000000000001</x:v>
      </x:c>
      <x:c r="W928">
        <x:v>1112.7</x:v>
      </x:c>
    </x:row>
    <x:row r="929" spans="1:23">
      <x:c r="A929" t="s">
        <x:v>492</x:v>
      </x:c>
      <x:c r="B929" t="s">
        <x:v>698</x:v>
      </x:c>
      <x:c r="C929" t="s">
        <x:v>513</x:v>
      </x:c>
      <x:c r="D929" t="s">
        <x:v>514</x:v>
      </x:c>
      <x:c r="E929" t="s">
        <x:v>527</x:v>
      </x:c>
      <x:c r="F929" t="s">
        <x:v>126</x:v>
      </x:c>
      <x:c r="G929" t="s">
        <x:v>730</x:v>
      </x:c>
      <x:c r="H929" t="s">
        <x:v>538</x:v>
      </x:c>
      <x:c r="I929" t="s">
        <x:v>539</x:v>
      </x:c>
      <x:c r="J929">
        <x:v>100005780</x:v>
      </x:c>
      <x:c r="K929" t="s">
        <x:v>171</x:v>
      </x:c>
      <x:c r="L929" t="s">
        <x:v>165</x:v>
      </x:c>
      <x:c r="M929" t="s">
        <x:v>524</x:v>
      </x:c>
      <x:c r="O929">
        <x:v>1000</x:v>
      </x:c>
      <x:c r="P929" t="s">
        <x:v>530</x:v>
      </x:c>
      <x:c r="Q929" t="s">
        <x:v>725</x:v>
      </x:c>
      <x:c r="R929" t="s">
        <x:v>522</x:v>
      </x:c>
      <x:c r="S929">
        <x:v>650</x:v>
      </x:c>
      <x:c r="T929" t="s">
        <x:v>458</x:v>
      </x:c>
      <x:c r="U929">
        <x:v>2.23</x:v>
      </x:c>
      <x:c r="V929">
        <x:v>1.42</x:v>
      </x:c>
      <x:c r="W929">
        <x:v>921.96</x:v>
      </x:c>
    </x:row>
    <x:row r="930" spans="1:23">
      <x:c r="A930" t="s">
        <x:v>492</x:v>
      </x:c>
      <x:c r="B930" t="s">
        <x:v>698</x:v>
      </x:c>
      <x:c r="C930" t="s">
        <x:v>513</x:v>
      </x:c>
      <x:c r="D930" t="s">
        <x:v>514</x:v>
      </x:c>
      <x:c r="E930" t="s">
        <x:v>527</x:v>
      </x:c>
      <x:c r="F930" t="s">
        <x:v>126</x:v>
      </x:c>
      <x:c r="G930" t="s">
        <x:v>730</x:v>
      </x:c>
      <x:c r="H930" t="s">
        <x:v>538</x:v>
      </x:c>
      <x:c r="I930" t="s">
        <x:v>539</x:v>
      </x:c>
      <x:c r="J930">
        <x:v>100005769</x:v>
      </x:c>
      <x:c r="K930" t="s">
        <x:v>171</x:v>
      </x:c>
      <x:c r="L930" t="s">
        <x:v>143</x:v>
      </x:c>
      <x:c r="M930" t="s">
        <x:v>526</x:v>
      </x:c>
      <x:c r="O930">
        <x:v>1000</x:v>
      </x:c>
      <x:c r="P930" t="s">
        <x:v>530</x:v>
      </x:c>
      <x:c r="Q930" t="s">
        <x:v>702</x:v>
      </x:c>
      <x:c r="R930" t="s">
        <x:v>522</x:v>
      </x:c>
      <x:c r="S930">
        <x:v>1000</x:v>
      </x:c>
      <x:c r="T930" t="s">
        <x:v>458</x:v>
      </x:c>
      <x:c r="U930">
        <x:v>3.43</x:v>
      </x:c>
      <x:c r="V930">
        <x:v>1.1100000000000001</x:v>
      </x:c>
      <x:c r="W930">
        <x:v>1112.7</x:v>
      </x:c>
    </x:row>
    <x:row r="931" spans="1:23">
      <x:c r="A931" t="s">
        <x:v>492</x:v>
      </x:c>
      <x:c r="B931" t="s">
        <x:v>698</x:v>
      </x:c>
      <x:c r="C931" t="s">
        <x:v>513</x:v>
      </x:c>
      <x:c r="D931" t="s">
        <x:v>514</x:v>
      </x:c>
      <x:c r="E931" t="s">
        <x:v>527</x:v>
      </x:c>
      <x:c r="F931" t="s">
        <x:v>126</x:v>
      </x:c>
      <x:c r="G931" t="s">
        <x:v>730</x:v>
      </x:c>
      <x:c r="H931" t="s">
        <x:v>538</x:v>
      </x:c>
      <x:c r="I931" t="s">
        <x:v>539</x:v>
      </x:c>
      <x:c r="J931">
        <x:v>100005757</x:v>
      </x:c>
      <x:c r="K931" t="s">
        <x:v>171</x:v>
      </x:c>
      <x:c r="L931" t="s">
        <x:v>143</x:v>
      </x:c>
      <x:c r="M931" t="s">
        <x:v>518</x:v>
      </x:c>
      <x:c r="O931">
        <x:v>1000</x:v>
      </x:c>
      <x:c r="P931" t="s">
        <x:v>530</x:v>
      </x:c>
      <x:c r="Q931" t="s">
        <x:v>702</x:v>
      </x:c>
      <x:c r="R931" t="s">
        <x:v>522</x:v>
      </x:c>
      <x:c r="S931">
        <x:v>3000</x:v>
      </x:c>
      <x:c r="T931" t="s">
        <x:v>458</x:v>
      </x:c>
      <x:c r="U931">
        <x:v>13.74</x:v>
      </x:c>
      <x:c r="V931">
        <x:v>1.1100000000000001</x:v>
      </x:c>
      <x:c r="W931">
        <x:v>3338.1</x:v>
      </x:c>
    </x:row>
    <x:row r="932" spans="1:23">
      <x:c r="A932" t="s">
        <x:v>492</x:v>
      </x:c>
      <x:c r="B932" t="s">
        <x:v>698</x:v>
      </x:c>
      <x:c r="C932" t="s">
        <x:v>513</x:v>
      </x:c>
      <x:c r="D932" t="s">
        <x:v>514</x:v>
      </x:c>
      <x:c r="E932" t="s">
        <x:v>527</x:v>
      </x:c>
      <x:c r="F932" t="s">
        <x:v>126</x:v>
      </x:c>
      <x:c r="G932" t="s">
        <x:v>730</x:v>
      </x:c>
      <x:c r="H932" t="s">
        <x:v>538</x:v>
      </x:c>
      <x:c r="I932" t="s">
        <x:v>539</x:v>
      </x:c>
      <x:c r="J932">
        <x:v>100005757</x:v>
      </x:c>
      <x:c r="K932" t="s">
        <x:v>171</x:v>
      </x:c>
      <x:c r="L932" t="s">
        <x:v>143</x:v>
      </x:c>
      <x:c r="M932" t="s">
        <x:v>518</x:v>
      </x:c>
      <x:c r="O932">
        <x:v>1000</x:v>
      </x:c>
      <x:c r="P932" t="s">
        <x:v>530</x:v>
      </x:c>
      <x:c r="Q932" t="s">
        <x:v>702</x:v>
      </x:c>
      <x:c r="R932" t="s">
        <x:v>522</x:v>
      </x:c>
      <x:c r="S932">
        <x:v>3000</x:v>
      </x:c>
      <x:c r="T932" t="s">
        <x:v>458</x:v>
      </x:c>
      <x:c r="U932">
        <x:v>13.74</x:v>
      </x:c>
      <x:c r="V932">
        <x:v>1.1100000000000001</x:v>
      </x:c>
      <x:c r="W932">
        <x:v>3338.1</x:v>
      </x:c>
    </x:row>
    <x:row r="933" spans="1:23">
      <x:c r="A933" t="s">
        <x:v>492</x:v>
      </x:c>
      <x:c r="B933" t="s">
        <x:v>698</x:v>
      </x:c>
      <x:c r="C933" t="s">
        <x:v>513</x:v>
      </x:c>
      <x:c r="D933" t="s">
        <x:v>514</x:v>
      </x:c>
      <x:c r="E933" t="s">
        <x:v>527</x:v>
      </x:c>
      <x:c r="F933" t="s">
        <x:v>126</x:v>
      </x:c>
      <x:c r="G933" t="s">
        <x:v>730</x:v>
      </x:c>
      <x:c r="H933" t="s">
        <x:v>528</x:v>
      </x:c>
      <x:c r="I933" t="s">
        <x:v>172</x:v>
      </x:c>
      <x:c r="J933">
        <x:v>100000419</x:v>
      </x:c>
      <x:c r="K933" t="s">
        <x:v>172</x:v>
      </x:c>
      <x:c r="L933" t="s">
        <x:v>163</x:v>
      </x:c>
      <x:c r="M933" t="s">
        <x:v>524</x:v>
      </x:c>
      <x:c r="O933">
        <x:v>300</x:v>
      </x:c>
      <x:c r="P933" t="s">
        <x:v>520</x:v>
      </x:c>
      <x:c r="Q933" t="s">
        <x:v>444</x:v>
      </x:c>
      <x:c r="R933" t="s">
        <x:v>522</x:v>
      </x:c>
      <x:c r="S933">
        <x:v>3600</x:v>
      </x:c>
      <x:c r="T933" t="s">
        <x:v>458</x:v>
      </x:c>
      <x:c r="U933">
        <x:v>106.31</x:v>
      </x:c>
      <x:c r="V933">
        <x:v>2.1800000000000002</x:v>
      </x:c>
      <x:c r="W933">
        <x:v>7830.72</x:v>
      </x:c>
    </x:row>
    <x:row r="934" spans="1:23">
      <x:c r="A934" t="s">
        <x:v>492</x:v>
      </x:c>
      <x:c r="B934" t="s">
        <x:v>698</x:v>
      </x:c>
      <x:c r="C934" t="s">
        <x:v>513</x:v>
      </x:c>
      <x:c r="D934" t="s">
        <x:v>514</x:v>
      </x:c>
      <x:c r="E934" t="s">
        <x:v>527</x:v>
      </x:c>
      <x:c r="F934" t="s">
        <x:v>126</x:v>
      </x:c>
      <x:c r="G934" t="s">
        <x:v>730</x:v>
      </x:c>
      <x:c r="H934" t="s">
        <x:v>528</x:v>
      </x:c>
      <x:c r="I934" t="s">
        <x:v>172</x:v>
      </x:c>
      <x:c r="J934">
        <x:v>100000412</x:v>
      </x:c>
      <x:c r="K934" t="s">
        <x:v>172</x:v>
      </x:c>
      <x:c r="L934" t="s">
        <x:v>163</x:v>
      </x:c>
      <x:c r="M934" t="s">
        <x:v>569</x:v>
      </x:c>
      <x:c r="O934">
        <x:v>300</x:v>
      </x:c>
      <x:c r="P934" t="s">
        <x:v>520</x:v>
      </x:c>
      <x:c r="Q934" t="s">
        <x:v>444</x:v>
      </x:c>
      <x:c r="R934" t="s">
        <x:v>522</x:v>
      </x:c>
      <x:c r="S934">
        <x:v>2400</x:v>
      </x:c>
      <x:c r="T934" t="s">
        <x:v>458</x:v>
      </x:c>
      <x:c r="U934">
        <x:v>70.87</x:v>
      </x:c>
      <x:c r="V934">
        <x:v>2.1800000000000002</x:v>
      </x:c>
      <x:c r="W934">
        <x:v>5220.4799999999996</x:v>
      </x:c>
    </x:row>
    <x:row r="935" spans="1:23">
      <x:c r="A935" t="s">
        <x:v>492</x:v>
      </x:c>
      <x:c r="B935" t="s">
        <x:v>698</x:v>
      </x:c>
      <x:c r="C935" t="s">
        <x:v>513</x:v>
      </x:c>
      <x:c r="D935" t="s">
        <x:v>514</x:v>
      </x:c>
      <x:c r="E935" t="s">
        <x:v>527</x:v>
      </x:c>
      <x:c r="F935" t="s">
        <x:v>126</x:v>
      </x:c>
      <x:c r="G935" t="s">
        <x:v>730</x:v>
      </x:c>
      <x:c r="H935" t="s">
        <x:v>528</x:v>
      </x:c>
      <x:c r="I935" t="s">
        <x:v>172</x:v>
      </x:c>
      <x:c r="J935">
        <x:v>100000410</x:v>
      </x:c>
      <x:c r="K935" t="s">
        <x:v>172</x:v>
      </x:c>
      <x:c r="L935" t="s">
        <x:v>163</x:v>
      </x:c>
      <x:c r="M935" t="s">
        <x:v>537</x:v>
      </x:c>
      <x:c r="O935">
        <x:v>300</x:v>
      </x:c>
      <x:c r="P935" t="s">
        <x:v>520</x:v>
      </x:c>
      <x:c r="Q935" t="s">
        <x:v>444</x:v>
      </x:c>
      <x:c r="R935" t="s">
        <x:v>522</x:v>
      </x:c>
      <x:c r="S935">
        <x:v>1200</x:v>
      </x:c>
      <x:c r="T935" t="s">
        <x:v>458</x:v>
      </x:c>
      <x:c r="U935">
        <x:v>35.44</x:v>
      </x:c>
      <x:c r="V935">
        <x:v>2.1800000000000002</x:v>
      </x:c>
      <x:c r="W935">
        <x:v>2610.2399999999998</x:v>
      </x:c>
    </x:row>
    <x:row r="936" spans="1:23">
      <x:c r="A936" t="s">
        <x:v>492</x:v>
      </x:c>
      <x:c r="B936" t="s">
        <x:v>698</x:v>
      </x:c>
      <x:c r="C936" t="s">
        <x:v>513</x:v>
      </x:c>
      <x:c r="D936" t="s">
        <x:v>514</x:v>
      </x:c>
      <x:c r="E936" t="s">
        <x:v>527</x:v>
      </x:c>
      <x:c r="F936" t="s">
        <x:v>126</x:v>
      </x:c>
      <x:c r="G936" t="s">
        <x:v>730</x:v>
      </x:c>
      <x:c r="H936" t="s">
        <x:v>528</x:v>
      </x:c>
      <x:c r="I936" t="s">
        <x:v>172</x:v>
      </x:c>
      <x:c r="J936">
        <x:v>100000403</x:v>
      </x:c>
      <x:c r="K936" t="s">
        <x:v>172</x:v>
      </x:c>
      <x:c r="L936" t="s">
        <x:v>163</x:v>
      </x:c>
      <x:c r="M936" t="s">
        <x:v>560</x:v>
      </x:c>
      <x:c r="O936">
        <x:v>300</x:v>
      </x:c>
      <x:c r="P936" t="s">
        <x:v>520</x:v>
      </x:c>
      <x:c r="Q936" t="s">
        <x:v>444</x:v>
      </x:c>
      <x:c r="R936" t="s">
        <x:v>522</x:v>
      </x:c>
      <x:c r="S936">
        <x:v>3840</x:v>
      </x:c>
      <x:c r="T936" t="s">
        <x:v>458</x:v>
      </x:c>
      <x:c r="U936">
        <x:v>113.4</x:v>
      </x:c>
      <x:c r="V936">
        <x:v>2.1800000000000002</x:v>
      </x:c>
      <x:c r="W936">
        <x:v>8352.77</x:v>
      </x:c>
    </x:row>
    <x:row r="937" spans="1:23">
      <x:c r="A937" t="s">
        <x:v>492</x:v>
      </x:c>
      <x:c r="B937" t="s">
        <x:v>698</x:v>
      </x:c>
      <x:c r="C937" t="s">
        <x:v>513</x:v>
      </x:c>
      <x:c r="D937" t="s">
        <x:v>514</x:v>
      </x:c>
      <x:c r="E937" t="s">
        <x:v>527</x:v>
      </x:c>
      <x:c r="F937" t="s">
        <x:v>126</x:v>
      </x:c>
      <x:c r="G937" t="s">
        <x:v>730</x:v>
      </x:c>
      <x:c r="H937" t="s">
        <x:v>528</x:v>
      </x:c>
      <x:c r="I937" t="s">
        <x:v>172</x:v>
      </x:c>
      <x:c r="J937">
        <x:v>100000397</x:v>
      </x:c>
      <x:c r="K937" t="s">
        <x:v>172</x:v>
      </x:c>
      <x:c r="L937" t="s">
        <x:v>163</x:v>
      </x:c>
      <x:c r="M937" t="s">
        <x:v>518</x:v>
      </x:c>
      <x:c r="O937">
        <x:v>300</x:v>
      </x:c>
      <x:c r="P937" t="s">
        <x:v>520</x:v>
      </x:c>
      <x:c r="Q937" t="s">
        <x:v>444</x:v>
      </x:c>
      <x:c r="R937" t="s">
        <x:v>522</x:v>
      </x:c>
      <x:c r="S937">
        <x:v>4800</x:v>
      </x:c>
      <x:c r="T937" t="s">
        <x:v>458</x:v>
      </x:c>
      <x:c r="U937">
        <x:v>141.74</x:v>
      </x:c>
      <x:c r="V937">
        <x:v>2.1800000000000002</x:v>
      </x:c>
      <x:c r="W937">
        <x:v>10440.959999999999</x:v>
      </x:c>
    </x:row>
    <x:row r="938" spans="1:23">
      <x:c r="A938" t="s">
        <x:v>492</x:v>
      </x:c>
      <x:c r="B938" t="s">
        <x:v>698</x:v>
      </x:c>
      <x:c r="C938" t="s">
        <x:v>513</x:v>
      </x:c>
      <x:c r="D938" t="s">
        <x:v>514</x:v>
      </x:c>
      <x:c r="E938" t="s">
        <x:v>527</x:v>
      </x:c>
      <x:c r="F938" t="s">
        <x:v>126</x:v>
      </x:c>
      <x:c r="G938" t="s">
        <x:v>730</x:v>
      </x:c>
      <x:c r="H938" t="s">
        <x:v>528</x:v>
      </x:c>
      <x:c r="I938" t="s">
        <x:v>172</x:v>
      </x:c>
      <x:c r="J938">
        <x:v>100000449</x:v>
      </x:c>
      <x:c r="K938" t="s">
        <x:v>172</x:v>
      </x:c>
      <x:c r="L938" t="s">
        <x:v>160</x:v>
      </x:c>
      <x:c r="M938" t="s">
        <x:v>524</x:v>
      </x:c>
      <x:c r="O938">
        <x:v>200</x:v>
      </x:c>
      <x:c r="P938" t="s">
        <x:v>520</x:v>
      </x:c>
      <x:c r="Q938" t="s">
        <x:v>451</x:v>
      </x:c>
      <x:c r="R938" t="s">
        <x:v>522</x:v>
      </x:c>
      <x:c r="S938">
        <x:v>1600</x:v>
      </x:c>
      <x:c r="T938" t="s">
        <x:v>458</x:v>
      </x:c>
      <x:c r="U938">
        <x:v>75.25</x:v>
      </x:c>
      <x:c r="V938">
        <x:v>3.45</x:v>
      </x:c>
      <x:c r="W938">
        <x:v>5522.08</x:v>
      </x:c>
    </x:row>
    <x:row r="939" spans="1:23">
      <x:c r="A939" t="s">
        <x:v>492</x:v>
      </x:c>
      <x:c r="B939" t="s">
        <x:v>698</x:v>
      </x:c>
      <x:c r="C939" t="s">
        <x:v>513</x:v>
      </x:c>
      <x:c r="D939" t="s">
        <x:v>514</x:v>
      </x:c>
      <x:c r="E939" t="s">
        <x:v>527</x:v>
      </x:c>
      <x:c r="F939" t="s">
        <x:v>126</x:v>
      </x:c>
      <x:c r="G939" t="s">
        <x:v>730</x:v>
      </x:c>
      <x:c r="H939" t="s">
        <x:v>528</x:v>
      </x:c>
      <x:c r="I939" t="s">
        <x:v>172</x:v>
      </x:c>
      <x:c r="J939">
        <x:v>190000466</x:v>
      </x:c>
      <x:c r="K939" t="s">
        <x:v>172</x:v>
      </x:c>
      <x:c r="L939" t="s">
        <x:v>162</x:v>
      </x:c>
      <x:c r="M939" t="s">
        <x:v>524</x:v>
      </x:c>
      <x:c r="O939">
        <x:v>150</x:v>
      </x:c>
      <x:c r="P939" t="s">
        <x:v>520</x:v>
      </x:c>
      <x:c r="Q939" t="s">
        <x:v>637</x:v>
      </x:c>
      <x:c r="R939" t="s">
        <x:v>522</x:v>
      </x:c>
      <x:c r="S939">
        <x:v>1500</x:v>
      </x:c>
      <x:c r="T939" t="s">
        <x:v>458</x:v>
      </x:c>
      <x:c r="U939">
        <x:v>107.31</x:v>
      </x:c>
      <x:c r="V939">
        <x:v>5</x:v>
      </x:c>
      <x:c r="W939">
        <x:v>7505.55</x:v>
      </x:c>
    </x:row>
    <x:row r="940" spans="1:23">
      <x:c r="A940" t="s">
        <x:v>492</x:v>
      </x:c>
      <x:c r="B940" t="s">
        <x:v>698</x:v>
      </x:c>
      <x:c r="C940" t="s">
        <x:v>513</x:v>
      </x:c>
      <x:c r="D940" t="s">
        <x:v>514</x:v>
      </x:c>
      <x:c r="E940" t="s">
        <x:v>527</x:v>
      </x:c>
      <x:c r="F940" t="s">
        <x:v>126</x:v>
      </x:c>
      <x:c r="G940" t="s">
        <x:v>730</x:v>
      </x:c>
      <x:c r="H940" t="s">
        <x:v>528</x:v>
      </x:c>
      <x:c r="I940" t="s">
        <x:v>172</x:v>
      </x:c>
      <x:c r="J940">
        <x:v>100000439</x:v>
      </x:c>
      <x:c r="K940" t="s">
        <x:v>172</x:v>
      </x:c>
      <x:c r="L940" t="s">
        <x:v>160</x:v>
      </x:c>
      <x:c r="M940" t="s">
        <x:v>560</x:v>
      </x:c>
      <x:c r="O940">
        <x:v>200</x:v>
      </x:c>
      <x:c r="P940" t="s">
        <x:v>520</x:v>
      </x:c>
      <x:c r="Q940" t="s">
        <x:v>451</x:v>
      </x:c>
      <x:c r="R940" t="s">
        <x:v>522</x:v>
      </x:c>
      <x:c r="S940">
        <x:v>200</x:v>
      </x:c>
      <x:c r="T940" t="s">
        <x:v>458</x:v>
      </x:c>
      <x:c r="U940">
        <x:v>9.41</x:v>
      </x:c>
      <x:c r="V940">
        <x:v>3.45</x:v>
      </x:c>
      <x:c r="W940">
        <x:v>690.26</x:v>
      </x:c>
    </x:row>
    <x:row r="941" spans="1:23">
      <x:c r="A941" t="s">
        <x:v>492</x:v>
      </x:c>
      <x:c r="B941" t="s">
        <x:v>698</x:v>
      </x:c>
      <x:c r="C941" t="s">
        <x:v>513</x:v>
      </x:c>
      <x:c r="D941" t="s">
        <x:v>514</x:v>
      </x:c>
      <x:c r="E941" t="s">
        <x:v>527</x:v>
      </x:c>
      <x:c r="F941" t="s">
        <x:v>126</x:v>
      </x:c>
      <x:c r="G941" t="s">
        <x:v>730</x:v>
      </x:c>
      <x:c r="H941" t="s">
        <x:v>528</x:v>
      </x:c>
      <x:c r="I941" t="s">
        <x:v>172</x:v>
      </x:c>
      <x:c r="J941">
        <x:v>100000456</x:v>
      </x:c>
      <x:c r="K941" t="s">
        <x:v>172</x:v>
      </x:c>
      <x:c r="L941" t="s">
        <x:v>160</x:v>
      </x:c>
      <x:c r="M941" t="s">
        <x:v>526</x:v>
      </x:c>
      <x:c r="O941">
        <x:v>200</x:v>
      </x:c>
      <x:c r="P941" t="s">
        <x:v>520</x:v>
      </x:c>
      <x:c r="Q941" t="s">
        <x:v>451</x:v>
      </x:c>
      <x:c r="R941" t="s">
        <x:v>522</x:v>
      </x:c>
      <x:c r="S941">
        <x:v>400</x:v>
      </x:c>
      <x:c r="T941" t="s">
        <x:v>458</x:v>
      </x:c>
      <x:c r="U941">
        <x:v>18.809999999999999</x:v>
      </x:c>
      <x:c r="V941">
        <x:v>3.45</x:v>
      </x:c>
      <x:c r="W941">
        <x:v>1380.52</x:v>
      </x:c>
    </x:row>
    <x:row r="942" spans="1:23">
      <x:c r="A942" t="s">
        <x:v>492</x:v>
      </x:c>
      <x:c r="B942" t="s">
        <x:v>698</x:v>
      </x:c>
      <x:c r="C942" t="s">
        <x:v>513</x:v>
      </x:c>
      <x:c r="D942" t="s">
        <x:v>514</x:v>
      </x:c>
      <x:c r="E942" t="s">
        <x:v>527</x:v>
      </x:c>
      <x:c r="F942" t="s">
        <x:v>126</x:v>
      </x:c>
      <x:c r="G942" t="s">
        <x:v>730</x:v>
      </x:c>
      <x:c r="H942" t="s">
        <x:v>528</x:v>
      </x:c>
      <x:c r="I942" t="s">
        <x:v>172</x:v>
      </x:c>
      <x:c r="J942">
        <x:v>100000403</x:v>
      </x:c>
      <x:c r="K942" t="s">
        <x:v>172</x:v>
      </x:c>
      <x:c r="L942" t="s">
        <x:v>163</x:v>
      </x:c>
      <x:c r="M942" t="s">
        <x:v>560</x:v>
      </x:c>
      <x:c r="O942">
        <x:v>300</x:v>
      </x:c>
      <x:c r="P942" t="s">
        <x:v>520</x:v>
      </x:c>
      <x:c r="Q942" t="s">
        <x:v>444</x:v>
      </x:c>
      <x:c r="R942" t="s">
        <x:v>522</x:v>
      </x:c>
      <x:c r="S942">
        <x:v>3600</x:v>
      </x:c>
      <x:c r="T942" t="s">
        <x:v>458</x:v>
      </x:c>
      <x:c r="U942">
        <x:v>106.31</x:v>
      </x:c>
      <x:c r="V942">
        <x:v>2.1800000000000002</x:v>
      </x:c>
      <x:c r="W942">
        <x:v>7830.72</x:v>
      </x:c>
    </x:row>
    <x:row r="943" spans="1:23">
      <x:c r="A943" t="s">
        <x:v>492</x:v>
      </x:c>
      <x:c r="B943" t="s">
        <x:v>698</x:v>
      </x:c>
      <x:c r="C943" t="s">
        <x:v>513</x:v>
      </x:c>
      <x:c r="D943" t="s">
        <x:v>514</x:v>
      </x:c>
      <x:c r="E943" t="s">
        <x:v>527</x:v>
      </x:c>
      <x:c r="F943" t="s">
        <x:v>126</x:v>
      </x:c>
      <x:c r="G943" t="s">
        <x:v>730</x:v>
      </x:c>
      <x:c r="H943" t="s">
        <x:v>528</x:v>
      </x:c>
      <x:c r="I943" t="s">
        <x:v>172</x:v>
      </x:c>
      <x:c r="J943">
        <x:v>190000402</x:v>
      </x:c>
      <x:c r="K943" t="s">
        <x:v>172</x:v>
      </x:c>
      <x:c r="L943" t="s">
        <x:v>163</x:v>
      </x:c>
      <x:c r="M943" t="s">
        <x:v>525</x:v>
      </x:c>
      <x:c r="N943" t="s">
        <x:v>519</x:v>
      </x:c>
      <x:c r="O943">
        <x:v>1500</x:v>
      </x:c>
      <x:c r="P943" t="s">
        <x:v>520</x:v>
      </x:c>
      <x:c r="Q943" t="s">
        <x:v>444</x:v>
      </x:c>
      <x:c r="R943" t="s">
        <x:v>522</x:v>
      </x:c>
      <x:c r="S943">
        <x:v>1500</x:v>
      </x:c>
      <x:c r="T943" t="s">
        <x:v>458</x:v>
      </x:c>
      <x:c r="U943">
        <x:v>44.3</x:v>
      </x:c>
      <x:c r="V943">
        <x:v>2.1800000000000002</x:v>
      </x:c>
      <x:c r="W943">
        <x:v>3262.8</x:v>
      </x:c>
    </x:row>
    <x:row r="944" spans="1:23">
      <x:c r="A944" t="s">
        <x:v>492</x:v>
      </x:c>
      <x:c r="B944" t="s">
        <x:v>698</x:v>
      </x:c>
      <x:c r="C944" t="s">
        <x:v>513</x:v>
      </x:c>
      <x:c r="D944" t="s">
        <x:v>514</x:v>
      </x:c>
      <x:c r="E944" t="s">
        <x:v>527</x:v>
      </x:c>
      <x:c r="F944" t="s">
        <x:v>126</x:v>
      </x:c>
      <x:c r="G944" t="s">
        <x:v>730</x:v>
      </x:c>
      <x:c r="H944" t="s">
        <x:v>528</x:v>
      </x:c>
      <x:c r="I944" t="s">
        <x:v>172</x:v>
      </x:c>
      <x:c r="J944">
        <x:v>190000001</x:v>
      </x:c>
      <x:c r="K944" t="s">
        <x:v>172</x:v>
      </x:c>
      <x:c r="L944" t="s">
        <x:v>163</x:v>
      </x:c>
      <x:c r="M944" t="s">
        <x:v>524</x:v>
      </x:c>
      <x:c r="N944" t="s">
        <x:v>519</x:v>
      </x:c>
      <x:c r="O944">
        <x:v>1500</x:v>
      </x:c>
      <x:c r="P944" t="s">
        <x:v>520</x:v>
      </x:c>
      <x:c r="Q944" t="s">
        <x:v>444</x:v>
      </x:c>
      <x:c r="R944" t="s">
        <x:v>522</x:v>
      </x:c>
      <x:c r="S944">
        <x:v>1100</x:v>
      </x:c>
      <x:c r="T944" t="s">
        <x:v>458</x:v>
      </x:c>
      <x:c r="U944">
        <x:v>32.479999999999997</x:v>
      </x:c>
      <x:c r="V944">
        <x:v>2.1800000000000002</x:v>
      </x:c>
      <x:c r="W944">
        <x:v>2392.7199999999998</x:v>
      </x:c>
    </x:row>
    <x:row r="945" spans="1:23">
      <x:c r="A945" t="s">
        <x:v>492</x:v>
      </x:c>
      <x:c r="B945" t="s">
        <x:v>698</x:v>
      </x:c>
      <x:c r="C945" t="s">
        <x:v>513</x:v>
      </x:c>
      <x:c r="D945" t="s">
        <x:v>514</x:v>
      </x:c>
      <x:c r="E945" t="s">
        <x:v>527</x:v>
      </x:c>
      <x:c r="F945" t="s">
        <x:v>126</x:v>
      </x:c>
      <x:c r="G945" t="s">
        <x:v>730</x:v>
      </x:c>
      <x:c r="H945" t="s">
        <x:v>528</x:v>
      </x:c>
      <x:c r="I945" t="s">
        <x:v>172</x:v>
      </x:c>
      <x:c r="J945">
        <x:v>190000401</x:v>
      </x:c>
      <x:c r="K945" t="s">
        <x:v>172</x:v>
      </x:c>
      <x:c r="L945" t="s">
        <x:v>163</x:v>
      </x:c>
      <x:c r="M945" t="s">
        <x:v>569</x:v>
      </x:c>
      <x:c r="N945" t="s">
        <x:v>519</x:v>
      </x:c>
      <x:c r="O945">
        <x:v>1500</x:v>
      </x:c>
      <x:c r="P945" t="s">
        <x:v>520</x:v>
      </x:c>
      <x:c r="Q945" t="s">
        <x:v>444</x:v>
      </x:c>
      <x:c r="R945" t="s">
        <x:v>522</x:v>
      </x:c>
      <x:c r="S945">
        <x:v>1500</x:v>
      </x:c>
      <x:c r="T945" t="s">
        <x:v>458</x:v>
      </x:c>
      <x:c r="U945">
        <x:v>44.3</x:v>
      </x:c>
      <x:c r="V945">
        <x:v>2.1800000000000002</x:v>
      </x:c>
      <x:c r="W945">
        <x:v>3262.8</x:v>
      </x:c>
    </x:row>
    <x:row r="946" spans="1:23">
      <x:c r="A946" t="s">
        <x:v>492</x:v>
      </x:c>
      <x:c r="B946" t="s">
        <x:v>698</x:v>
      </x:c>
      <x:c r="C946" t="s">
        <x:v>513</x:v>
      </x:c>
      <x:c r="D946" t="s">
        <x:v>514</x:v>
      </x:c>
      <x:c r="E946" t="s">
        <x:v>527</x:v>
      </x:c>
      <x:c r="F946" t="s">
        <x:v>126</x:v>
      </x:c>
      <x:c r="G946" t="s">
        <x:v>730</x:v>
      </x:c>
      <x:c r="H946" t="s">
        <x:v>528</x:v>
      </x:c>
      <x:c r="I946" t="s">
        <x:v>172</x:v>
      </x:c>
      <x:c r="J946">
        <x:v>100000419</x:v>
      </x:c>
      <x:c r="K946" t="s">
        <x:v>172</x:v>
      </x:c>
      <x:c r="L946" t="s">
        <x:v>163</x:v>
      </x:c>
      <x:c r="M946" t="s">
        <x:v>524</x:v>
      </x:c>
      <x:c r="O946">
        <x:v>300</x:v>
      </x:c>
      <x:c r="P946" t="s">
        <x:v>520</x:v>
      </x:c>
      <x:c r="Q946" t="s">
        <x:v>444</x:v>
      </x:c>
      <x:c r="R946" t="s">
        <x:v>522</x:v>
      </x:c>
      <x:c r="S946">
        <x:v>1500</x:v>
      </x:c>
      <x:c r="T946" t="s">
        <x:v>458</x:v>
      </x:c>
      <x:c r="U946">
        <x:v>44.3</x:v>
      </x:c>
      <x:c r="V946">
        <x:v>2.1800000000000002</x:v>
      </x:c>
      <x:c r="W946">
        <x:v>3262.8</x:v>
      </x:c>
    </x:row>
    <x:row r="947" spans="1:23">
      <x:c r="A947" t="s">
        <x:v>492</x:v>
      </x:c>
      <x:c r="B947" t="s">
        <x:v>698</x:v>
      </x:c>
      <x:c r="C947" t="s">
        <x:v>513</x:v>
      </x:c>
      <x:c r="D947" t="s">
        <x:v>514</x:v>
      </x:c>
      <x:c r="E947" t="s">
        <x:v>527</x:v>
      </x:c>
      <x:c r="F947" t="s">
        <x:v>126</x:v>
      </x:c>
      <x:c r="G947" t="s">
        <x:v>730</x:v>
      </x:c>
      <x:c r="H947" t="s">
        <x:v>528</x:v>
      </x:c>
      <x:c r="I947" t="s">
        <x:v>172</x:v>
      </x:c>
      <x:c r="J947">
        <x:v>100000412</x:v>
      </x:c>
      <x:c r="K947" t="s">
        <x:v>172</x:v>
      </x:c>
      <x:c r="L947" t="s">
        <x:v>163</x:v>
      </x:c>
      <x:c r="M947" t="s">
        <x:v>569</x:v>
      </x:c>
      <x:c r="O947">
        <x:v>300</x:v>
      </x:c>
      <x:c r="P947" t="s">
        <x:v>520</x:v>
      </x:c>
      <x:c r="Q947" t="s">
        <x:v>444</x:v>
      </x:c>
      <x:c r="R947" t="s">
        <x:v>522</x:v>
      </x:c>
      <x:c r="S947">
        <x:v>900</x:v>
      </x:c>
      <x:c r="T947" t="s">
        <x:v>458</x:v>
      </x:c>
      <x:c r="U947">
        <x:v>26.58</x:v>
      </x:c>
      <x:c r="V947">
        <x:v>2.1800000000000002</x:v>
      </x:c>
      <x:c r="W947">
        <x:v>1957.68</x:v>
      </x:c>
    </x:row>
    <x:row r="948" spans="1:23">
      <x:c r="A948" t="s">
        <x:v>492</x:v>
      </x:c>
      <x:c r="B948" t="s">
        <x:v>698</x:v>
      </x:c>
      <x:c r="C948" t="s">
        <x:v>513</x:v>
      </x:c>
      <x:c r="D948" t="s">
        <x:v>514</x:v>
      </x:c>
      <x:c r="E948" t="s">
        <x:v>527</x:v>
      </x:c>
      <x:c r="F948" t="s">
        <x:v>126</x:v>
      </x:c>
      <x:c r="G948" t="s">
        <x:v>730</x:v>
      </x:c>
      <x:c r="H948" t="s">
        <x:v>528</x:v>
      </x:c>
      <x:c r="I948" t="s">
        <x:v>172</x:v>
      </x:c>
      <x:c r="J948">
        <x:v>100000403</x:v>
      </x:c>
      <x:c r="K948" t="s">
        <x:v>172</x:v>
      </x:c>
      <x:c r="L948" t="s">
        <x:v>163</x:v>
      </x:c>
      <x:c r="M948" t="s">
        <x:v>560</x:v>
      </x:c>
      <x:c r="O948">
        <x:v>300</x:v>
      </x:c>
      <x:c r="P948" t="s">
        <x:v>520</x:v>
      </x:c>
      <x:c r="Q948" t="s">
        <x:v>444</x:v>
      </x:c>
      <x:c r="R948" t="s">
        <x:v>522</x:v>
      </x:c>
      <x:c r="S948">
        <x:v>1200</x:v>
      </x:c>
      <x:c r="T948" t="s">
        <x:v>458</x:v>
      </x:c>
      <x:c r="U948">
        <x:v>35.44</x:v>
      </x:c>
      <x:c r="V948">
        <x:v>2.1800000000000002</x:v>
      </x:c>
      <x:c r="W948">
        <x:v>2610.2399999999998</x:v>
      </x:c>
    </x:row>
    <x:row r="949" spans="1:23">
      <x:c r="A949" t="s">
        <x:v>492</x:v>
      </x:c>
      <x:c r="B949" t="s">
        <x:v>698</x:v>
      </x:c>
      <x:c r="C949" t="s">
        <x:v>513</x:v>
      </x:c>
      <x:c r="D949" t="s">
        <x:v>514</x:v>
      </x:c>
      <x:c r="E949" t="s">
        <x:v>527</x:v>
      </x:c>
      <x:c r="F949" t="s">
        <x:v>126</x:v>
      </x:c>
      <x:c r="G949" t="s">
        <x:v>730</x:v>
      </x:c>
      <x:c r="H949" t="s">
        <x:v>528</x:v>
      </x:c>
      <x:c r="I949" t="s">
        <x:v>172</x:v>
      </x:c>
      <x:c r="J949">
        <x:v>100020060</x:v>
      </x:c>
      <x:c r="K949" t="s">
        <x:v>172</x:v>
      </x:c>
      <x:c r="L949" t="s">
        <x:v>163</x:v>
      </x:c>
      <x:c r="M949" t="s">
        <x:v>550</x:v>
      </x:c>
      <x:c r="N949" t="s">
        <x:v>519</x:v>
      </x:c>
      <x:c r="O949">
        <x:v>1500</x:v>
      </x:c>
      <x:c r="P949" t="s">
        <x:v>520</x:v>
      </x:c>
      <x:c r="Q949" t="s">
        <x:v>444</x:v>
      </x:c>
      <x:c r="R949" t="s">
        <x:v>522</x:v>
      </x:c>
      <x:c r="S949">
        <x:v>1500</x:v>
      </x:c>
      <x:c r="T949" t="s">
        <x:v>458</x:v>
      </x:c>
      <x:c r="U949">
        <x:v>44.3</x:v>
      </x:c>
      <x:c r="V949">
        <x:v>2.1800000000000002</x:v>
      </x:c>
      <x:c r="W949">
        <x:v>3262.8</x:v>
      </x:c>
    </x:row>
    <x:row r="950" spans="1:23">
      <x:c r="A950" t="s">
        <x:v>492</x:v>
      </x:c>
      <x:c r="B950" t="s">
        <x:v>698</x:v>
      </x:c>
      <x:c r="C950" t="s">
        <x:v>513</x:v>
      </x:c>
      <x:c r="D950" t="s">
        <x:v>514</x:v>
      </x:c>
      <x:c r="E950" t="s">
        <x:v>527</x:v>
      </x:c>
      <x:c r="F950" t="s">
        <x:v>126</x:v>
      </x:c>
      <x:c r="G950" t="s">
        <x:v>730</x:v>
      </x:c>
      <x:c r="H950" t="s">
        <x:v>528</x:v>
      </x:c>
      <x:c r="I950" t="s">
        <x:v>172</x:v>
      </x:c>
      <x:c r="J950">
        <x:v>190000466</x:v>
      </x:c>
      <x:c r="K950" t="s">
        <x:v>172</x:v>
      </x:c>
      <x:c r="L950" t="s">
        <x:v>162</x:v>
      </x:c>
      <x:c r="M950" t="s">
        <x:v>524</x:v>
      </x:c>
      <x:c r="O950">
        <x:v>150</x:v>
      </x:c>
      <x:c r="P950" t="s">
        <x:v>520</x:v>
      </x:c>
      <x:c r="Q950" t="s">
        <x:v>637</x:v>
      </x:c>
      <x:c r="R950" t="s">
        <x:v>522</x:v>
      </x:c>
      <x:c r="S950">
        <x:v>1200</x:v>
      </x:c>
      <x:c r="T950" t="s">
        <x:v>458</x:v>
      </x:c>
      <x:c r="U950">
        <x:v>85.85</x:v>
      </x:c>
      <x:c r="V950">
        <x:v>5</x:v>
      </x:c>
      <x:c r="W950">
        <x:v>6004.44</x:v>
      </x:c>
    </x:row>
    <x:row r="951" spans="1:23">
      <x:c r="A951" t="s">
        <x:v>492</x:v>
      </x:c>
      <x:c r="B951" t="s">
        <x:v>698</x:v>
      </x:c>
      <x:c r="C951" t="s">
        <x:v>513</x:v>
      </x:c>
      <x:c r="D951" t="s">
        <x:v>514</x:v>
      </x:c>
      <x:c r="E951" t="s">
        <x:v>527</x:v>
      </x:c>
      <x:c r="F951" t="s">
        <x:v>126</x:v>
      </x:c>
      <x:c r="G951" t="s">
        <x:v>730</x:v>
      </x:c>
      <x:c r="H951" t="s">
        <x:v>528</x:v>
      </x:c>
      <x:c r="I951" t="s">
        <x:v>172</x:v>
      </x:c>
      <x:c r="J951">
        <x:v>100000419</x:v>
      </x:c>
      <x:c r="K951" t="s">
        <x:v>172</x:v>
      </x:c>
      <x:c r="L951" t="s">
        <x:v>163</x:v>
      </x:c>
      <x:c r="M951" t="s">
        <x:v>524</x:v>
      </x:c>
      <x:c r="O951">
        <x:v>300</x:v>
      </x:c>
      <x:c r="P951" t="s">
        <x:v>520</x:v>
      </x:c>
      <x:c r="Q951" t="s">
        <x:v>444</x:v>
      </x:c>
      <x:c r="R951" t="s">
        <x:v>522</x:v>
      </x:c>
      <x:c r="S951">
        <x:v>2360</x:v>
      </x:c>
      <x:c r="T951" t="s">
        <x:v>458</x:v>
      </x:c>
      <x:c r="U951">
        <x:v>69.69</x:v>
      </x:c>
      <x:c r="V951">
        <x:v>2.1800000000000002</x:v>
      </x:c>
      <x:c r="W951">
        <x:v>5133.47</x:v>
      </x:c>
    </x:row>
    <x:row r="952" spans="1:23">
      <x:c r="A952" t="s">
        <x:v>492</x:v>
      </x:c>
      <x:c r="B952" t="s">
        <x:v>698</x:v>
      </x:c>
      <x:c r="C952" t="s">
        <x:v>513</x:v>
      </x:c>
      <x:c r="D952" t="s">
        <x:v>514</x:v>
      </x:c>
      <x:c r="E952" t="s">
        <x:v>527</x:v>
      </x:c>
      <x:c r="F952" t="s">
        <x:v>126</x:v>
      </x:c>
      <x:c r="G952" t="s">
        <x:v>730</x:v>
      </x:c>
      <x:c r="H952" t="s">
        <x:v>528</x:v>
      </x:c>
      <x:c r="I952" t="s">
        <x:v>172</x:v>
      </x:c>
      <x:c r="J952">
        <x:v>100000412</x:v>
      </x:c>
      <x:c r="K952" t="s">
        <x:v>172</x:v>
      </x:c>
      <x:c r="L952" t="s">
        <x:v>163</x:v>
      </x:c>
      <x:c r="M952" t="s">
        <x:v>569</x:v>
      </x:c>
      <x:c r="O952">
        <x:v>300</x:v>
      </x:c>
      <x:c r="P952" t="s">
        <x:v>520</x:v>
      </x:c>
      <x:c r="Q952" t="s">
        <x:v>444</x:v>
      </x:c>
      <x:c r="R952" t="s">
        <x:v>522</x:v>
      </x:c>
      <x:c r="S952">
        <x:v>1800</x:v>
      </x:c>
      <x:c r="T952" t="s">
        <x:v>458</x:v>
      </x:c>
      <x:c r="U952">
        <x:v>53.15</x:v>
      </x:c>
      <x:c r="V952">
        <x:v>2.1800000000000002</x:v>
      </x:c>
      <x:c r="W952">
        <x:v>3915.36</x:v>
      </x:c>
    </x:row>
    <x:row r="953" spans="1:23">
      <x:c r="A953" t="s">
        <x:v>492</x:v>
      </x:c>
      <x:c r="B953" t="s">
        <x:v>698</x:v>
      </x:c>
      <x:c r="C953" t="s">
        <x:v>513</x:v>
      </x:c>
      <x:c r="D953" t="s">
        <x:v>514</x:v>
      </x:c>
      <x:c r="E953" t="s">
        <x:v>527</x:v>
      </x:c>
      <x:c r="F953" t="s">
        <x:v>126</x:v>
      </x:c>
      <x:c r="G953" t="s">
        <x:v>730</x:v>
      </x:c>
      <x:c r="H953" t="s">
        <x:v>528</x:v>
      </x:c>
      <x:c r="I953" t="s">
        <x:v>172</x:v>
      </x:c>
      <x:c r="J953">
        <x:v>100000403</x:v>
      </x:c>
      <x:c r="K953" t="s">
        <x:v>172</x:v>
      </x:c>
      <x:c r="L953" t="s">
        <x:v>163</x:v>
      </x:c>
      <x:c r="M953" t="s">
        <x:v>560</x:v>
      </x:c>
      <x:c r="O953">
        <x:v>300</x:v>
      </x:c>
      <x:c r="P953" t="s">
        <x:v>520</x:v>
      </x:c>
      <x:c r="Q953" t="s">
        <x:v>444</x:v>
      </x:c>
      <x:c r="R953" t="s">
        <x:v>522</x:v>
      </x:c>
      <x:c r="S953">
        <x:v>3300</x:v>
      </x:c>
      <x:c r="T953" t="s">
        <x:v>458</x:v>
      </x:c>
      <x:c r="U953">
        <x:v>97.45</x:v>
      </x:c>
      <x:c r="V953">
        <x:v>2.1800000000000002</x:v>
      </x:c>
      <x:c r="W953">
        <x:v>7178.16</x:v>
      </x:c>
    </x:row>
    <x:row r="954" spans="1:23">
      <x:c r="A954" t="s">
        <x:v>492</x:v>
      </x:c>
      <x:c r="B954" t="s">
        <x:v>698</x:v>
      </x:c>
      <x:c r="C954" t="s">
        <x:v>513</x:v>
      </x:c>
      <x:c r="D954" t="s">
        <x:v>514</x:v>
      </x:c>
      <x:c r="E954" t="s">
        <x:v>527</x:v>
      </x:c>
      <x:c r="F954" t="s">
        <x:v>126</x:v>
      </x:c>
      <x:c r="G954" t="s">
        <x:v>730</x:v>
      </x:c>
      <x:c r="H954" t="s">
        <x:v>528</x:v>
      </x:c>
      <x:c r="I954" t="s">
        <x:v>172</x:v>
      </x:c>
      <x:c r="J954">
        <x:v>100000397</x:v>
      </x:c>
      <x:c r="K954" t="s">
        <x:v>172</x:v>
      </x:c>
      <x:c r="L954" t="s">
        <x:v>163</x:v>
      </x:c>
      <x:c r="M954" t="s">
        <x:v>518</x:v>
      </x:c>
      <x:c r="O954">
        <x:v>300</x:v>
      </x:c>
      <x:c r="P954" t="s">
        <x:v>520</x:v>
      </x:c>
      <x:c r="Q954" t="s">
        <x:v>444</x:v>
      </x:c>
      <x:c r="R954" t="s">
        <x:v>522</x:v>
      </x:c>
      <x:c r="S954">
        <x:v>1200</x:v>
      </x:c>
      <x:c r="T954" t="s">
        <x:v>458</x:v>
      </x:c>
      <x:c r="U954">
        <x:v>35.44</x:v>
      </x:c>
      <x:c r="V954">
        <x:v>2.1800000000000002</x:v>
      </x:c>
      <x:c r="W954">
        <x:v>2610.2399999999998</x:v>
      </x:c>
    </x:row>
    <x:row r="955" spans="1:23">
      <x:c r="A955" t="s">
        <x:v>492</x:v>
      </x:c>
      <x:c r="B955" t="s">
        <x:v>698</x:v>
      </x:c>
      <x:c r="C955" t="s">
        <x:v>513</x:v>
      </x:c>
      <x:c r="D955" t="s">
        <x:v>514</x:v>
      </x:c>
      <x:c r="E955" t="s">
        <x:v>527</x:v>
      </x:c>
      <x:c r="F955" t="s">
        <x:v>126</x:v>
      </x:c>
      <x:c r="G955" t="s">
        <x:v>730</x:v>
      </x:c>
      <x:c r="H955" t="s">
        <x:v>528</x:v>
      </x:c>
      <x:c r="I955" t="s">
        <x:v>172</x:v>
      </x:c>
      <x:c r="J955">
        <x:v>100000403</x:v>
      </x:c>
      <x:c r="K955" t="s">
        <x:v>172</x:v>
      </x:c>
      <x:c r="L955" t="s">
        <x:v>163</x:v>
      </x:c>
      <x:c r="M955" t="s">
        <x:v>560</x:v>
      </x:c>
      <x:c r="O955">
        <x:v>300</x:v>
      </x:c>
      <x:c r="P955" t="s">
        <x:v>520</x:v>
      </x:c>
      <x:c r="Q955" t="s">
        <x:v>444</x:v>
      </x:c>
      <x:c r="R955" t="s">
        <x:v>522</x:v>
      </x:c>
      <x:c r="S955">
        <x:v>3200</x:v>
      </x:c>
      <x:c r="T955" t="s">
        <x:v>458</x:v>
      </x:c>
      <x:c r="U955">
        <x:v>94.5</x:v>
      </x:c>
      <x:c r="V955">
        <x:v>2.1800000000000002</x:v>
      </x:c>
      <x:c r="W955">
        <x:v>6960.64</x:v>
      </x:c>
    </x:row>
    <x:row r="956" spans="1:23">
      <x:c r="A956" t="s">
        <x:v>492</x:v>
      </x:c>
      <x:c r="B956" t="s">
        <x:v>698</x:v>
      </x:c>
      <x:c r="C956" t="s">
        <x:v>513</x:v>
      </x:c>
      <x:c r="D956" t="s">
        <x:v>514</x:v>
      </x:c>
      <x:c r="E956" t="s">
        <x:v>527</x:v>
      </x:c>
      <x:c r="F956" t="s">
        <x:v>126</x:v>
      </x:c>
      <x:c r="G956" t="s">
        <x:v>730</x:v>
      </x:c>
      <x:c r="H956" t="s">
        <x:v>528</x:v>
      </x:c>
      <x:c r="I956" t="s">
        <x:v>172</x:v>
      </x:c>
      <x:c r="J956">
        <x:v>100000412</x:v>
      </x:c>
      <x:c r="K956" t="s">
        <x:v>172</x:v>
      </x:c>
      <x:c r="L956" t="s">
        <x:v>163</x:v>
      </x:c>
      <x:c r="M956" t="s">
        <x:v>569</x:v>
      </x:c>
      <x:c r="O956">
        <x:v>300</x:v>
      </x:c>
      <x:c r="P956" t="s">
        <x:v>520</x:v>
      </x:c>
      <x:c r="Q956" t="s">
        <x:v>444</x:v>
      </x:c>
      <x:c r="R956" t="s">
        <x:v>522</x:v>
      </x:c>
      <x:c r="S956">
        <x:v>1200</x:v>
      </x:c>
      <x:c r="T956" t="s">
        <x:v>458</x:v>
      </x:c>
      <x:c r="U956">
        <x:v>35.44</x:v>
      </x:c>
      <x:c r="V956">
        <x:v>2.1800000000000002</x:v>
      </x:c>
      <x:c r="W956">
        <x:v>2610.2399999999998</x:v>
      </x:c>
    </x:row>
    <x:row r="957" spans="1:23">
      <x:c r="A957" t="s">
        <x:v>492</x:v>
      </x:c>
      <x:c r="B957" t="s">
        <x:v>698</x:v>
      </x:c>
      <x:c r="C957" t="s">
        <x:v>513</x:v>
      </x:c>
      <x:c r="D957" t="s">
        <x:v>514</x:v>
      </x:c>
      <x:c r="E957" t="s">
        <x:v>527</x:v>
      </x:c>
      <x:c r="F957" t="s">
        <x:v>126</x:v>
      </x:c>
      <x:c r="G957" t="s">
        <x:v>730</x:v>
      </x:c>
      <x:c r="H957" t="s">
        <x:v>528</x:v>
      </x:c>
      <x:c r="I957" t="s">
        <x:v>172</x:v>
      </x:c>
      <x:c r="J957">
        <x:v>100000403</x:v>
      </x:c>
      <x:c r="K957" t="s">
        <x:v>172</x:v>
      </x:c>
      <x:c r="L957" t="s">
        <x:v>163</x:v>
      </x:c>
      <x:c r="M957" t="s">
        <x:v>560</x:v>
      </x:c>
      <x:c r="O957">
        <x:v>300</x:v>
      </x:c>
      <x:c r="P957" t="s">
        <x:v>520</x:v>
      </x:c>
      <x:c r="Q957" t="s">
        <x:v>444</x:v>
      </x:c>
      <x:c r="R957" t="s">
        <x:v>522</x:v>
      </x:c>
      <x:c r="S957">
        <x:v>2100</x:v>
      </x:c>
      <x:c r="T957" t="s">
        <x:v>458</x:v>
      </x:c>
      <x:c r="U957">
        <x:v>62.01</x:v>
      </x:c>
      <x:c r="V957">
        <x:v>2.1800000000000002</x:v>
      </x:c>
      <x:c r="W957">
        <x:v>4567.92</x:v>
      </x:c>
    </x:row>
    <x:row r="958" spans="1:23">
      <x:c r="A958" t="s">
        <x:v>492</x:v>
      </x:c>
      <x:c r="B958" t="s">
        <x:v>698</x:v>
      </x:c>
      <x:c r="C958" t="s">
        <x:v>513</x:v>
      </x:c>
      <x:c r="D958" t="s">
        <x:v>514</x:v>
      </x:c>
      <x:c r="E958" t="s">
        <x:v>527</x:v>
      </x:c>
      <x:c r="F958" t="s">
        <x:v>126</x:v>
      </x:c>
      <x:c r="G958" t="s">
        <x:v>730</x:v>
      </x:c>
      <x:c r="H958" t="s">
        <x:v>528</x:v>
      </x:c>
      <x:c r="I958" t="s">
        <x:v>172</x:v>
      </x:c>
      <x:c r="J958">
        <x:v>100000397</x:v>
      </x:c>
      <x:c r="K958" t="s">
        <x:v>172</x:v>
      </x:c>
      <x:c r="L958" t="s">
        <x:v>163</x:v>
      </x:c>
      <x:c r="M958" t="s">
        <x:v>518</x:v>
      </x:c>
      <x:c r="O958">
        <x:v>300</x:v>
      </x:c>
      <x:c r="P958" t="s">
        <x:v>520</x:v>
      </x:c>
      <x:c r="Q958" t="s">
        <x:v>444</x:v>
      </x:c>
      <x:c r="R958" t="s">
        <x:v>522</x:v>
      </x:c>
      <x:c r="S958">
        <x:v>2400</x:v>
      </x:c>
      <x:c r="T958" t="s">
        <x:v>458</x:v>
      </x:c>
      <x:c r="U958">
        <x:v>70.87</x:v>
      </x:c>
      <x:c r="V958">
        <x:v>2.1800000000000002</x:v>
      </x:c>
      <x:c r="W958">
        <x:v>5220.4799999999996</x:v>
      </x:c>
    </x:row>
    <x:row r="959" spans="1:23">
      <x:c r="A959" t="s">
        <x:v>492</x:v>
      </x:c>
      <x:c r="B959" t="s">
        <x:v>698</x:v>
      </x:c>
      <x:c r="C959" t="s">
        <x:v>513</x:v>
      </x:c>
      <x:c r="D959" t="s">
        <x:v>514</x:v>
      </x:c>
      <x:c r="E959" t="s">
        <x:v>527</x:v>
      </x:c>
      <x:c r="F959" t="s">
        <x:v>126</x:v>
      </x:c>
      <x:c r="G959" t="s">
        <x:v>730</x:v>
      </x:c>
      <x:c r="H959" t="s">
        <x:v>528</x:v>
      </x:c>
      <x:c r="I959" t="s">
        <x:v>172</x:v>
      </x:c>
      <x:c r="J959">
        <x:v>100000412</x:v>
      </x:c>
      <x:c r="K959" t="s">
        <x:v>172</x:v>
      </x:c>
      <x:c r="L959" t="s">
        <x:v>163</x:v>
      </x:c>
      <x:c r="M959" t="s">
        <x:v>569</x:v>
      </x:c>
      <x:c r="O959">
        <x:v>300</x:v>
      </x:c>
      <x:c r="P959" t="s">
        <x:v>520</x:v>
      </x:c>
      <x:c r="Q959" t="s">
        <x:v>444</x:v>
      </x:c>
      <x:c r="R959" t="s">
        <x:v>522</x:v>
      </x:c>
      <x:c r="S959">
        <x:v>7200</x:v>
      </x:c>
      <x:c r="T959" t="s">
        <x:v>458</x:v>
      </x:c>
      <x:c r="U959">
        <x:v>212.62</x:v>
      </x:c>
      <x:c r="V959">
        <x:v>2.1800000000000002</x:v>
      </x:c>
      <x:c r="W959">
        <x:v>15661.44</x:v>
      </x:c>
    </x:row>
    <x:row r="960" spans="1:23">
      <x:c r="A960" t="s">
        <x:v>492</x:v>
      </x:c>
      <x:c r="B960" t="s">
        <x:v>698</x:v>
      </x:c>
      <x:c r="C960" t="s">
        <x:v>513</x:v>
      </x:c>
      <x:c r="D960" t="s">
        <x:v>514</x:v>
      </x:c>
      <x:c r="E960" t="s">
        <x:v>527</x:v>
      </x:c>
      <x:c r="F960" t="s">
        <x:v>126</x:v>
      </x:c>
      <x:c r="G960" t="s">
        <x:v>730</x:v>
      </x:c>
      <x:c r="H960" t="s">
        <x:v>528</x:v>
      </x:c>
      <x:c r="I960" t="s">
        <x:v>172</x:v>
      </x:c>
      <x:c r="J960">
        <x:v>100000403</x:v>
      </x:c>
      <x:c r="K960" t="s">
        <x:v>172</x:v>
      </x:c>
      <x:c r="L960" t="s">
        <x:v>163</x:v>
      </x:c>
      <x:c r="M960" t="s">
        <x:v>560</x:v>
      </x:c>
      <x:c r="O960">
        <x:v>300</x:v>
      </x:c>
      <x:c r="P960" t="s">
        <x:v>520</x:v>
      </x:c>
      <x:c r="Q960" t="s">
        <x:v>444</x:v>
      </x:c>
      <x:c r="R960" t="s">
        <x:v>522</x:v>
      </x:c>
      <x:c r="S960">
        <x:v>6300</x:v>
      </x:c>
      <x:c r="T960" t="s">
        <x:v>458</x:v>
      </x:c>
      <x:c r="U960">
        <x:v>186.04</x:v>
      </x:c>
      <x:c r="V960">
        <x:v>2.1800000000000002</x:v>
      </x:c>
      <x:c r="W960">
        <x:v>13703.76</x:v>
      </x:c>
    </x:row>
    <x:row r="961" spans="1:23">
      <x:c r="A961" t="s">
        <x:v>492</x:v>
      </x:c>
      <x:c r="B961" t="s">
        <x:v>698</x:v>
      </x:c>
      <x:c r="C961" t="s">
        <x:v>513</x:v>
      </x:c>
      <x:c r="D961" t="s">
        <x:v>514</x:v>
      </x:c>
      <x:c r="E961" t="s">
        <x:v>527</x:v>
      </x:c>
      <x:c r="F961" t="s">
        <x:v>126</x:v>
      </x:c>
      <x:c r="G961" t="s">
        <x:v>730</x:v>
      </x:c>
      <x:c r="H961" t="s">
        <x:v>528</x:v>
      </x:c>
      <x:c r="I961" t="s">
        <x:v>172</x:v>
      </x:c>
      <x:c r="J961">
        <x:v>100000397</x:v>
      </x:c>
      <x:c r="K961" t="s">
        <x:v>172</x:v>
      </x:c>
      <x:c r="L961" t="s">
        <x:v>163</x:v>
      </x:c>
      <x:c r="M961" t="s">
        <x:v>518</x:v>
      </x:c>
      <x:c r="O961">
        <x:v>300</x:v>
      </x:c>
      <x:c r="P961" t="s">
        <x:v>520</x:v>
      </x:c>
      <x:c r="Q961" t="s">
        <x:v>444</x:v>
      </x:c>
      <x:c r="R961" t="s">
        <x:v>522</x:v>
      </x:c>
      <x:c r="S961">
        <x:v>3810</x:v>
      </x:c>
      <x:c r="T961" t="s">
        <x:v>458</x:v>
      </x:c>
      <x:c r="U961">
        <x:v>112.51</x:v>
      </x:c>
      <x:c r="V961">
        <x:v>2.1800000000000002</x:v>
      </x:c>
      <x:c r="W961">
        <x:v>8287.51</x:v>
      </x:c>
    </x:row>
    <x:row r="962" spans="1:23">
      <x:c r="A962" t="s">
        <x:v>492</x:v>
      </x:c>
      <x:c r="B962" t="s">
        <x:v>698</x:v>
      </x:c>
      <x:c r="C962" t="s">
        <x:v>513</x:v>
      </x:c>
      <x:c r="D962" t="s">
        <x:v>514</x:v>
      </x:c>
      <x:c r="E962" t="s">
        <x:v>527</x:v>
      </x:c>
      <x:c r="F962" t="s">
        <x:v>126</x:v>
      </x:c>
      <x:c r="G962" t="s">
        <x:v>730</x:v>
      </x:c>
      <x:c r="H962" t="s">
        <x:v>528</x:v>
      </x:c>
      <x:c r="I962" t="s">
        <x:v>172</x:v>
      </x:c>
      <x:c r="J962">
        <x:v>190000402</x:v>
      </x:c>
      <x:c r="K962" t="s">
        <x:v>172</x:v>
      </x:c>
      <x:c r="L962" t="s">
        <x:v>163</x:v>
      </x:c>
      <x:c r="M962" t="s">
        <x:v>525</x:v>
      </x:c>
      <x:c r="N962" t="s">
        <x:v>519</x:v>
      </x:c>
      <x:c r="O962">
        <x:v>1500</x:v>
      </x:c>
      <x:c r="P962" t="s">
        <x:v>520</x:v>
      </x:c>
      <x:c r="Q962" t="s">
        <x:v>444</x:v>
      </x:c>
      <x:c r="R962" t="s">
        <x:v>522</x:v>
      </x:c>
      <x:c r="S962">
        <x:v>1500</x:v>
      </x:c>
      <x:c r="T962" t="s">
        <x:v>458</x:v>
      </x:c>
      <x:c r="U962">
        <x:v>44.3</x:v>
      </x:c>
      <x:c r="V962">
        <x:v>2.1800000000000002</x:v>
      </x:c>
      <x:c r="W962">
        <x:v>3262.8</x:v>
      </x:c>
    </x:row>
    <x:row r="963" spans="1:23">
      <x:c r="A963" t="s">
        <x:v>492</x:v>
      </x:c>
      <x:c r="B963" t="s">
        <x:v>698</x:v>
      </x:c>
      <x:c r="C963" t="s">
        <x:v>513</x:v>
      </x:c>
      <x:c r="D963" t="s">
        <x:v>514</x:v>
      </x:c>
      <x:c r="E963" t="s">
        <x:v>527</x:v>
      </x:c>
      <x:c r="F963" t="s">
        <x:v>126</x:v>
      </x:c>
      <x:c r="G963" t="s">
        <x:v>730</x:v>
      </x:c>
      <x:c r="H963" t="s">
        <x:v>528</x:v>
      </x:c>
      <x:c r="I963" t="s">
        <x:v>172</x:v>
      </x:c>
      <x:c r="J963">
        <x:v>100000435</x:v>
      </x:c>
      <x:c r="K963" t="s">
        <x:v>172</x:v>
      </x:c>
      <x:c r="L963" t="s">
        <x:v>160</x:v>
      </x:c>
      <x:c r="M963" t="s">
        <x:v>518</x:v>
      </x:c>
      <x:c r="O963">
        <x:v>200</x:v>
      </x:c>
      <x:c r="P963" t="s">
        <x:v>520</x:v>
      </x:c>
      <x:c r="Q963" t="s">
        <x:v>451</x:v>
      </x:c>
      <x:c r="R963" t="s">
        <x:v>522</x:v>
      </x:c>
      <x:c r="S963">
        <x:v>2000</x:v>
      </x:c>
      <x:c r="T963" t="s">
        <x:v>458</x:v>
      </x:c>
      <x:c r="U963">
        <x:v>94.06</x:v>
      </x:c>
      <x:c r="V963">
        <x:v>3.45</x:v>
      </x:c>
      <x:c r="W963">
        <x:v>6902.6</x:v>
      </x:c>
    </x:row>
    <x:row r="964" spans="1:23">
      <x:c r="A964" t="s">
        <x:v>492</x:v>
      </x:c>
      <x:c r="B964" t="s">
        <x:v>698</x:v>
      </x:c>
      <x:c r="C964" t="s">
        <x:v>513</x:v>
      </x:c>
      <x:c r="D964" t="s">
        <x:v>514</x:v>
      </x:c>
      <x:c r="E964" t="s">
        <x:v>527</x:v>
      </x:c>
      <x:c r="F964" t="s">
        <x:v>126</x:v>
      </x:c>
      <x:c r="G964" t="s">
        <x:v>730</x:v>
      </x:c>
      <x:c r="H964" t="s">
        <x:v>528</x:v>
      </x:c>
      <x:c r="I964" t="s">
        <x:v>172</x:v>
      </x:c>
      <x:c r="J964">
        <x:v>100020060</x:v>
      </x:c>
      <x:c r="K964" t="s">
        <x:v>172</x:v>
      </x:c>
      <x:c r="L964" t="s">
        <x:v>163</x:v>
      </x:c>
      <x:c r="M964" t="s">
        <x:v>550</x:v>
      </x:c>
      <x:c r="N964" t="s">
        <x:v>519</x:v>
      </x:c>
      <x:c r="O964">
        <x:v>1500</x:v>
      </x:c>
      <x:c r="P964" t="s">
        <x:v>520</x:v>
      </x:c>
      <x:c r="Q964" t="s">
        <x:v>444</x:v>
      </x:c>
      <x:c r="R964" t="s">
        <x:v>522</x:v>
      </x:c>
      <x:c r="S964">
        <x:v>1500</x:v>
      </x:c>
      <x:c r="T964" t="s">
        <x:v>458</x:v>
      </x:c>
      <x:c r="U964">
        <x:v>44.3</x:v>
      </x:c>
      <x:c r="V964">
        <x:v>2.1800000000000002</x:v>
      </x:c>
      <x:c r="W964">
        <x:v>3262.8</x:v>
      </x:c>
    </x:row>
    <x:row r="965" spans="1:23">
      <x:c r="A965" t="s">
        <x:v>492</x:v>
      </x:c>
      <x:c r="B965" t="s">
        <x:v>698</x:v>
      </x:c>
      <x:c r="C965" t="s">
        <x:v>513</x:v>
      </x:c>
      <x:c r="D965" t="s">
        <x:v>514</x:v>
      </x:c>
      <x:c r="E965" t="s">
        <x:v>527</x:v>
      </x:c>
      <x:c r="F965" t="s">
        <x:v>126</x:v>
      </x:c>
      <x:c r="G965" t="s">
        <x:v>730</x:v>
      </x:c>
      <x:c r="H965" t="s">
        <x:v>528</x:v>
      </x:c>
      <x:c r="I965" t="s">
        <x:v>172</x:v>
      </x:c>
      <x:c r="J965">
        <x:v>190000001</x:v>
      </x:c>
      <x:c r="K965" t="s">
        <x:v>172</x:v>
      </x:c>
      <x:c r="L965" t="s">
        <x:v>163</x:v>
      </x:c>
      <x:c r="M965" t="s">
        <x:v>524</x:v>
      </x:c>
      <x:c r="N965" t="s">
        <x:v>519</x:v>
      </x:c>
      <x:c r="O965">
        <x:v>1500</x:v>
      </x:c>
      <x:c r="P965" t="s">
        <x:v>520</x:v>
      </x:c>
      <x:c r="Q965" t="s">
        <x:v>444</x:v>
      </x:c>
      <x:c r="R965" t="s">
        <x:v>522</x:v>
      </x:c>
      <x:c r="S965">
        <x:v>6000</x:v>
      </x:c>
      <x:c r="T965" t="s">
        <x:v>458</x:v>
      </x:c>
      <x:c r="U965">
        <x:v>177.18</x:v>
      </x:c>
      <x:c r="V965">
        <x:v>2.1800000000000002</x:v>
      </x:c>
      <x:c r="W965">
        <x:v>13051.2</x:v>
      </x:c>
    </x:row>
    <x:row r="966" spans="1:23">
      <x:c r="A966" t="s">
        <x:v>492</x:v>
      </x:c>
      <x:c r="B966" t="s">
        <x:v>698</x:v>
      </x:c>
      <x:c r="C966" t="s">
        <x:v>513</x:v>
      </x:c>
      <x:c r="D966" t="s">
        <x:v>514</x:v>
      </x:c>
      <x:c r="E966" t="s">
        <x:v>527</x:v>
      </x:c>
      <x:c r="F966" t="s">
        <x:v>126</x:v>
      </x:c>
      <x:c r="G966" t="s">
        <x:v>730</x:v>
      </x:c>
      <x:c r="H966" t="s">
        <x:v>528</x:v>
      </x:c>
      <x:c r="I966" t="s">
        <x:v>172</x:v>
      </x:c>
      <x:c r="J966">
        <x:v>100020060</x:v>
      </x:c>
      <x:c r="K966" t="s">
        <x:v>172</x:v>
      </x:c>
      <x:c r="L966" t="s">
        <x:v>163</x:v>
      </x:c>
      <x:c r="M966" t="s">
        <x:v>550</x:v>
      </x:c>
      <x:c r="N966" t="s">
        <x:v>519</x:v>
      </x:c>
      <x:c r="O966">
        <x:v>1500</x:v>
      </x:c>
      <x:c r="P966" t="s">
        <x:v>520</x:v>
      </x:c>
      <x:c r="Q966" t="s">
        <x:v>444</x:v>
      </x:c>
      <x:c r="R966" t="s">
        <x:v>522</x:v>
      </x:c>
      <x:c r="S966">
        <x:v>1500</x:v>
      </x:c>
      <x:c r="T966" t="s">
        <x:v>458</x:v>
      </x:c>
      <x:c r="U966">
        <x:v>44.3</x:v>
      </x:c>
      <x:c r="V966">
        <x:v>2.1800000000000002</x:v>
      </x:c>
      <x:c r="W966">
        <x:v>3262.8</x:v>
      </x:c>
    </x:row>
    <x:row r="967" spans="1:23">
      <x:c r="A967" t="s">
        <x:v>492</x:v>
      </x:c>
      <x:c r="B967" t="s">
        <x:v>698</x:v>
      </x:c>
      <x:c r="C967" t="s">
        <x:v>513</x:v>
      </x:c>
      <x:c r="D967" t="s">
        <x:v>514</x:v>
      </x:c>
      <x:c r="E967" t="s">
        <x:v>527</x:v>
      </x:c>
      <x:c r="F967" t="s">
        <x:v>126</x:v>
      </x:c>
      <x:c r="G967" t="s">
        <x:v>730</x:v>
      </x:c>
      <x:c r="H967" t="s">
        <x:v>528</x:v>
      </x:c>
      <x:c r="I967" t="s">
        <x:v>172</x:v>
      </x:c>
      <x:c r="J967">
        <x:v>100020060</x:v>
      </x:c>
      <x:c r="K967" t="s">
        <x:v>172</x:v>
      </x:c>
      <x:c r="L967" t="s">
        <x:v>163</x:v>
      </x:c>
      <x:c r="M967" t="s">
        <x:v>550</x:v>
      </x:c>
      <x:c r="N967" t="s">
        <x:v>519</x:v>
      </x:c>
      <x:c r="O967">
        <x:v>1500</x:v>
      </x:c>
      <x:c r="P967" t="s">
        <x:v>520</x:v>
      </x:c>
      <x:c r="Q967" t="s">
        <x:v>444</x:v>
      </x:c>
      <x:c r="R967" t="s">
        <x:v>522</x:v>
      </x:c>
      <x:c r="S967">
        <x:v>1500</x:v>
      </x:c>
      <x:c r="T967" t="s">
        <x:v>458</x:v>
      </x:c>
      <x:c r="U967">
        <x:v>44.3</x:v>
      </x:c>
      <x:c r="V967">
        <x:v>2.1800000000000002</x:v>
      </x:c>
      <x:c r="W967">
        <x:v>3262.8</x:v>
      </x:c>
    </x:row>
    <x:row r="968" spans="1:23">
      <x:c r="A968" t="s">
        <x:v>492</x:v>
      </x:c>
      <x:c r="B968" t="s">
        <x:v>698</x:v>
      </x:c>
      <x:c r="C968" t="s">
        <x:v>513</x:v>
      </x:c>
      <x:c r="D968" t="s">
        <x:v>514</x:v>
      </x:c>
      <x:c r="E968" t="s">
        <x:v>527</x:v>
      </x:c>
      <x:c r="F968" t="s">
        <x:v>126</x:v>
      </x:c>
      <x:c r="G968" t="s">
        <x:v>730</x:v>
      </x:c>
      <x:c r="H968" t="s">
        <x:v>528</x:v>
      </x:c>
      <x:c r="I968" t="s">
        <x:v>172</x:v>
      </x:c>
      <x:c r="J968">
        <x:v>100000426</x:v>
      </x:c>
      <x:c r="K968" t="s">
        <x:v>172</x:v>
      </x:c>
      <x:c r="L968" t="s">
        <x:v>163</x:v>
      </x:c>
      <x:c r="M968" t="s">
        <x:v>525</x:v>
      </x:c>
      <x:c r="O968">
        <x:v>300</x:v>
      </x:c>
      <x:c r="P968" t="s">
        <x:v>520</x:v>
      </x:c>
      <x:c r="Q968" t="s">
        <x:v>444</x:v>
      </x:c>
      <x:c r="R968" t="s">
        <x:v>522</x:v>
      </x:c>
      <x:c r="S968">
        <x:v>900</x:v>
      </x:c>
      <x:c r="T968" t="s">
        <x:v>458</x:v>
      </x:c>
      <x:c r="U968">
        <x:v>26.58</x:v>
      </x:c>
      <x:c r="V968">
        <x:v>2.1800000000000002</x:v>
      </x:c>
      <x:c r="W968">
        <x:v>1957.68</x:v>
      </x:c>
    </x:row>
    <x:row r="969" spans="1:23">
      <x:c r="A969" t="s">
        <x:v>492</x:v>
      </x:c>
      <x:c r="B969" t="s">
        <x:v>698</x:v>
      </x:c>
      <x:c r="C969" t="s">
        <x:v>513</x:v>
      </x:c>
      <x:c r="D969" t="s">
        <x:v>514</x:v>
      </x:c>
      <x:c r="E969" t="s">
        <x:v>527</x:v>
      </x:c>
      <x:c r="F969" t="s">
        <x:v>126</x:v>
      </x:c>
      <x:c r="G969" t="s">
        <x:v>730</x:v>
      </x:c>
      <x:c r="H969" t="s">
        <x:v>528</x:v>
      </x:c>
      <x:c r="I969" t="s">
        <x:v>172</x:v>
      </x:c>
      <x:c r="J969">
        <x:v>100000435</x:v>
      </x:c>
      <x:c r="K969" t="s">
        <x:v>172</x:v>
      </x:c>
      <x:c r="L969" t="s">
        <x:v>160</x:v>
      </x:c>
      <x:c r="M969" t="s">
        <x:v>518</x:v>
      </x:c>
      <x:c r="O969">
        <x:v>200</x:v>
      </x:c>
      <x:c r="P969" t="s">
        <x:v>520</x:v>
      </x:c>
      <x:c r="Q969" t="s">
        <x:v>451</x:v>
      </x:c>
      <x:c r="R969" t="s">
        <x:v>522</x:v>
      </x:c>
      <x:c r="S969">
        <x:v>800</x:v>
      </x:c>
      <x:c r="T969" t="s">
        <x:v>458</x:v>
      </x:c>
      <x:c r="U969">
        <x:v>37.619999999999997</x:v>
      </x:c>
      <x:c r="V969">
        <x:v>3.45</x:v>
      </x:c>
      <x:c r="W969">
        <x:v>2761.04</x:v>
      </x:c>
    </x:row>
    <x:row r="970" spans="1:23">
      <x:c r="A970" t="s">
        <x:v>492</x:v>
      </x:c>
      <x:c r="B970" t="s">
        <x:v>698</x:v>
      </x:c>
      <x:c r="C970" t="s">
        <x:v>513</x:v>
      </x:c>
      <x:c r="D970" t="s">
        <x:v>514</x:v>
      </x:c>
      <x:c r="E970" t="s">
        <x:v>527</x:v>
      </x:c>
      <x:c r="F970" t="s">
        <x:v>126</x:v>
      </x:c>
      <x:c r="G970" t="s">
        <x:v>730</x:v>
      </x:c>
      <x:c r="H970" t="s">
        <x:v>528</x:v>
      </x:c>
      <x:c r="I970" t="s">
        <x:v>172</x:v>
      </x:c>
      <x:c r="J970">
        <x:v>100000426</x:v>
      </x:c>
      <x:c r="K970" t="s">
        <x:v>172</x:v>
      </x:c>
      <x:c r="L970" t="s">
        <x:v>163</x:v>
      </x:c>
      <x:c r="M970" t="s">
        <x:v>525</x:v>
      </x:c>
      <x:c r="O970">
        <x:v>300</x:v>
      </x:c>
      <x:c r="P970" t="s">
        <x:v>520</x:v>
      </x:c>
      <x:c r="Q970" t="s">
        <x:v>444</x:v>
      </x:c>
      <x:c r="R970" t="s">
        <x:v>522</x:v>
      </x:c>
      <x:c r="S970">
        <x:v>1200</x:v>
      </x:c>
      <x:c r="T970" t="s">
        <x:v>458</x:v>
      </x:c>
      <x:c r="U970">
        <x:v>35.44</x:v>
      </x:c>
      <x:c r="V970">
        <x:v>2.1800000000000002</x:v>
      </x:c>
      <x:c r="W970">
        <x:v>2610.2399999999998</x:v>
      </x:c>
    </x:row>
    <x:row r="971" spans="1:23">
      <x:c r="A971" t="s">
        <x:v>492</x:v>
      </x:c>
      <x:c r="B971" t="s">
        <x:v>698</x:v>
      </x:c>
      <x:c r="C971" t="s">
        <x:v>513</x:v>
      </x:c>
      <x:c r="D971" t="s">
        <x:v>514</x:v>
      </x:c>
      <x:c r="E971" t="s">
        <x:v>527</x:v>
      </x:c>
      <x:c r="F971" t="s">
        <x:v>126</x:v>
      </x:c>
      <x:c r="G971" t="s">
        <x:v>730</x:v>
      </x:c>
      <x:c r="H971" t="s">
        <x:v>528</x:v>
      </x:c>
      <x:c r="I971" t="s">
        <x:v>172</x:v>
      </x:c>
      <x:c r="J971">
        <x:v>100000419</x:v>
      </x:c>
      <x:c r="K971" t="s">
        <x:v>172</x:v>
      </x:c>
      <x:c r="L971" t="s">
        <x:v>163</x:v>
      </x:c>
      <x:c r="M971" t="s">
        <x:v>524</x:v>
      </x:c>
      <x:c r="O971">
        <x:v>300</x:v>
      </x:c>
      <x:c r="P971" t="s">
        <x:v>520</x:v>
      </x:c>
      <x:c r="Q971" t="s">
        <x:v>444</x:v>
      </x:c>
      <x:c r="R971" t="s">
        <x:v>522</x:v>
      </x:c>
      <x:c r="S971">
        <x:v>300</x:v>
      </x:c>
      <x:c r="T971" t="s">
        <x:v>458</x:v>
      </x:c>
      <x:c r="U971">
        <x:v>8.86</x:v>
      </x:c>
      <x:c r="V971">
        <x:v>2.1800000000000002</x:v>
      </x:c>
      <x:c r="W971">
        <x:v>652.55999999999995</x:v>
      </x:c>
    </x:row>
    <x:row r="972" spans="1:23">
      <x:c r="A972" t="s">
        <x:v>492</x:v>
      </x:c>
      <x:c r="B972" t="s">
        <x:v>698</x:v>
      </x:c>
      <x:c r="C972" t="s">
        <x:v>513</x:v>
      </x:c>
      <x:c r="D972" t="s">
        <x:v>514</x:v>
      </x:c>
      <x:c r="E972" t="s">
        <x:v>527</x:v>
      </x:c>
      <x:c r="F972" t="s">
        <x:v>126</x:v>
      </x:c>
      <x:c r="G972" t="s">
        <x:v>730</x:v>
      </x:c>
      <x:c r="H972" t="s">
        <x:v>528</x:v>
      </x:c>
      <x:c r="I972" t="s">
        <x:v>172</x:v>
      </x:c>
      <x:c r="J972">
        <x:v>100000410</x:v>
      </x:c>
      <x:c r="K972" t="s">
        <x:v>172</x:v>
      </x:c>
      <x:c r="L972" t="s">
        <x:v>163</x:v>
      </x:c>
      <x:c r="M972" t="s">
        <x:v>537</x:v>
      </x:c>
      <x:c r="O972">
        <x:v>300</x:v>
      </x:c>
      <x:c r="P972" t="s">
        <x:v>520</x:v>
      </x:c>
      <x:c r="Q972" t="s">
        <x:v>444</x:v>
      </x:c>
      <x:c r="R972" t="s">
        <x:v>522</x:v>
      </x:c>
      <x:c r="S972">
        <x:v>600</x:v>
      </x:c>
      <x:c r="T972" t="s">
        <x:v>458</x:v>
      </x:c>
      <x:c r="U972">
        <x:v>17.72</x:v>
      </x:c>
      <x:c r="V972">
        <x:v>2.1800000000000002</x:v>
      </x:c>
      <x:c r="W972">
        <x:v>1305.1199999999999</x:v>
      </x:c>
    </x:row>
    <x:row r="973" spans="1:23">
      <x:c r="A973" t="s">
        <x:v>492</x:v>
      </x:c>
      <x:c r="B973" t="s">
        <x:v>698</x:v>
      </x:c>
      <x:c r="C973" t="s">
        <x:v>513</x:v>
      </x:c>
      <x:c r="D973" t="s">
        <x:v>514</x:v>
      </x:c>
      <x:c r="E973" t="s">
        <x:v>527</x:v>
      </x:c>
      <x:c r="F973" t="s">
        <x:v>126</x:v>
      </x:c>
      <x:c r="G973" t="s">
        <x:v>730</x:v>
      </x:c>
      <x:c r="H973" t="s">
        <x:v>528</x:v>
      </x:c>
      <x:c r="I973" t="s">
        <x:v>172</x:v>
      </x:c>
      <x:c r="J973">
        <x:v>100000429</x:v>
      </x:c>
      <x:c r="K973" t="s">
        <x:v>172</x:v>
      </x:c>
      <x:c r="L973" t="s">
        <x:v>163</x:v>
      </x:c>
      <x:c r="M973" t="s">
        <x:v>526</x:v>
      </x:c>
      <x:c r="O973">
        <x:v>300</x:v>
      </x:c>
      <x:c r="P973" t="s">
        <x:v>520</x:v>
      </x:c>
      <x:c r="Q973" t="s">
        <x:v>444</x:v>
      </x:c>
      <x:c r="R973" t="s">
        <x:v>522</x:v>
      </x:c>
      <x:c r="S973">
        <x:v>600</x:v>
      </x:c>
      <x:c r="T973" t="s">
        <x:v>458</x:v>
      </x:c>
      <x:c r="U973">
        <x:v>17.72</x:v>
      </x:c>
      <x:c r="V973">
        <x:v>2.1800000000000002</x:v>
      </x:c>
      <x:c r="W973">
        <x:v>1305.1199999999999</x:v>
      </x:c>
    </x:row>
    <x:row r="974" spans="1:23">
      <x:c r="A974" t="s">
        <x:v>492</x:v>
      </x:c>
      <x:c r="B974" t="s">
        <x:v>698</x:v>
      </x:c>
      <x:c r="C974" t="s">
        <x:v>513</x:v>
      </x:c>
      <x:c r="D974" t="s">
        <x:v>514</x:v>
      </x:c>
      <x:c r="E974" t="s">
        <x:v>527</x:v>
      </x:c>
      <x:c r="F974" t="s">
        <x:v>126</x:v>
      </x:c>
      <x:c r="G974" t="s">
        <x:v>730</x:v>
      </x:c>
      <x:c r="H974" t="s">
        <x:v>528</x:v>
      </x:c>
      <x:c r="I974" t="s">
        <x:v>172</x:v>
      </x:c>
      <x:c r="J974">
        <x:v>100000449</x:v>
      </x:c>
      <x:c r="K974" t="s">
        <x:v>172</x:v>
      </x:c>
      <x:c r="L974" t="s">
        <x:v>160</x:v>
      </x:c>
      <x:c r="M974" t="s">
        <x:v>524</x:v>
      </x:c>
      <x:c r="O974">
        <x:v>200</x:v>
      </x:c>
      <x:c r="P974" t="s">
        <x:v>520</x:v>
      </x:c>
      <x:c r="Q974" t="s">
        <x:v>451</x:v>
      </x:c>
      <x:c r="R974" t="s">
        <x:v>522</x:v>
      </x:c>
      <x:c r="S974">
        <x:v>1000</x:v>
      </x:c>
      <x:c r="T974" t="s">
        <x:v>458</x:v>
      </x:c>
      <x:c r="U974">
        <x:v>47.03</x:v>
      </x:c>
      <x:c r="V974">
        <x:v>3.45</x:v>
      </x:c>
      <x:c r="W974">
        <x:v>3451.3</x:v>
      </x:c>
    </x:row>
    <x:row r="975" spans="1:23">
      <x:c r="A975" t="s">
        <x:v>492</x:v>
      </x:c>
      <x:c r="B975" t="s">
        <x:v>698</x:v>
      </x:c>
      <x:c r="C975" t="s">
        <x:v>513</x:v>
      </x:c>
      <x:c r="D975" t="s">
        <x:v>514</x:v>
      </x:c>
      <x:c r="E975" t="s">
        <x:v>527</x:v>
      </x:c>
      <x:c r="F975" t="s">
        <x:v>126</x:v>
      </x:c>
      <x:c r="G975" t="s">
        <x:v>730</x:v>
      </x:c>
      <x:c r="H975" t="s">
        <x:v>528</x:v>
      </x:c>
      <x:c r="I975" t="s">
        <x:v>172</x:v>
      </x:c>
      <x:c r="J975">
        <x:v>100000399</x:v>
      </x:c>
      <x:c r="K975" t="s">
        <x:v>172</x:v>
      </x:c>
      <x:c r="L975" t="s">
        <x:v>163</x:v>
      </x:c>
      <x:c r="M975" t="s">
        <x:v>550</x:v>
      </x:c>
      <x:c r="O975">
        <x:v>300</x:v>
      </x:c>
      <x:c r="P975" t="s">
        <x:v>520</x:v>
      </x:c>
      <x:c r="Q975" t="s">
        <x:v>444</x:v>
      </x:c>
      <x:c r="R975" t="s">
        <x:v>522</x:v>
      </x:c>
      <x:c r="S975">
        <x:v>2100</x:v>
      </x:c>
      <x:c r="T975" t="s">
        <x:v>458</x:v>
      </x:c>
      <x:c r="U975">
        <x:v>62.01</x:v>
      </x:c>
      <x:c r="V975">
        <x:v>2.1800000000000002</x:v>
      </x:c>
      <x:c r="W975">
        <x:v>4567.92</x:v>
      </x:c>
    </x:row>
    <x:row r="976" spans="1:23">
      <x:c r="A976" t="s">
        <x:v>492</x:v>
      </x:c>
      <x:c r="B976" t="s">
        <x:v>698</x:v>
      </x:c>
      <x:c r="C976" t="s">
        <x:v>513</x:v>
      </x:c>
      <x:c r="D976" t="s">
        <x:v>514</x:v>
      </x:c>
      <x:c r="E976" t="s">
        <x:v>527</x:v>
      </x:c>
      <x:c r="F976" t="s">
        <x:v>126</x:v>
      </x:c>
      <x:c r="G976" t="s">
        <x:v>730</x:v>
      </x:c>
      <x:c r="H976" t="s">
        <x:v>528</x:v>
      </x:c>
      <x:c r="I976" t="s">
        <x:v>172</x:v>
      </x:c>
      <x:c r="J976">
        <x:v>100000403</x:v>
      </x:c>
      <x:c r="K976" t="s">
        <x:v>172</x:v>
      </x:c>
      <x:c r="L976" t="s">
        <x:v>163</x:v>
      </x:c>
      <x:c r="M976" t="s">
        <x:v>560</x:v>
      </x:c>
      <x:c r="O976">
        <x:v>300</x:v>
      </x:c>
      <x:c r="P976" t="s">
        <x:v>520</x:v>
      </x:c>
      <x:c r="Q976" t="s">
        <x:v>444</x:v>
      </x:c>
      <x:c r="R976" t="s">
        <x:v>522</x:v>
      </x:c>
      <x:c r="S976">
        <x:v>6000</x:v>
      </x:c>
      <x:c r="T976" t="s">
        <x:v>458</x:v>
      </x:c>
      <x:c r="U976">
        <x:v>177.18</x:v>
      </x:c>
      <x:c r="V976">
        <x:v>2.1800000000000002</x:v>
      </x:c>
      <x:c r="W976">
        <x:v>13051.2</x:v>
      </x:c>
    </x:row>
    <x:row r="977" spans="1:23">
      <x:c r="A977" t="s">
        <x:v>492</x:v>
      </x:c>
      <x:c r="B977" t="s">
        <x:v>698</x:v>
      </x:c>
      <x:c r="C977" t="s">
        <x:v>513</x:v>
      </x:c>
      <x:c r="D977" t="s">
        <x:v>514</x:v>
      </x:c>
      <x:c r="E977" t="s">
        <x:v>527</x:v>
      </x:c>
      <x:c r="F977" t="s">
        <x:v>126</x:v>
      </x:c>
      <x:c r="G977" t="s">
        <x:v>730</x:v>
      </x:c>
      <x:c r="H977" t="s">
        <x:v>528</x:v>
      </x:c>
      <x:c r="I977" t="s">
        <x:v>172</x:v>
      </x:c>
      <x:c r="J977">
        <x:v>190000001</x:v>
      </x:c>
      <x:c r="K977" t="s">
        <x:v>172</x:v>
      </x:c>
      <x:c r="L977" t="s">
        <x:v>163</x:v>
      </x:c>
      <x:c r="M977" t="s">
        <x:v>524</x:v>
      </x:c>
      <x:c r="N977" t="s">
        <x:v>519</x:v>
      </x:c>
      <x:c r="O977">
        <x:v>1500</x:v>
      </x:c>
      <x:c r="P977" t="s">
        <x:v>520</x:v>
      </x:c>
      <x:c r="Q977" t="s">
        <x:v>444</x:v>
      </x:c>
      <x:c r="R977" t="s">
        <x:v>522</x:v>
      </x:c>
      <x:c r="S977">
        <x:v>4500</x:v>
      </x:c>
      <x:c r="T977" t="s">
        <x:v>458</x:v>
      </x:c>
      <x:c r="U977">
        <x:v>132.88999999999999</x:v>
      </x:c>
      <x:c r="V977">
        <x:v>2.1800000000000002</x:v>
      </x:c>
      <x:c r="W977">
        <x:v>9788.4</x:v>
      </x:c>
    </x:row>
    <x:row r="978" spans="1:23">
      <x:c r="A978" t="s">
        <x:v>492</x:v>
      </x:c>
      <x:c r="B978" t="s">
        <x:v>698</x:v>
      </x:c>
      <x:c r="C978" t="s">
        <x:v>513</x:v>
      </x:c>
      <x:c r="D978" t="s">
        <x:v>514</x:v>
      </x:c>
      <x:c r="E978" t="s">
        <x:v>527</x:v>
      </x:c>
      <x:c r="F978" t="s">
        <x:v>126</x:v>
      </x:c>
      <x:c r="G978" t="s">
        <x:v>730</x:v>
      </x:c>
      <x:c r="H978" t="s">
        <x:v>528</x:v>
      </x:c>
      <x:c r="I978" t="s">
        <x:v>172</x:v>
      </x:c>
      <x:c r="J978">
        <x:v>190000402</x:v>
      </x:c>
      <x:c r="K978" t="s">
        <x:v>172</x:v>
      </x:c>
      <x:c r="L978" t="s">
        <x:v>163</x:v>
      </x:c>
      <x:c r="M978" t="s">
        <x:v>525</x:v>
      </x:c>
      <x:c r="N978" t="s">
        <x:v>519</x:v>
      </x:c>
      <x:c r="O978">
        <x:v>1500</x:v>
      </x:c>
      <x:c r="P978" t="s">
        <x:v>520</x:v>
      </x:c>
      <x:c r="Q978" t="s">
        <x:v>444</x:v>
      </x:c>
      <x:c r="R978" t="s">
        <x:v>522</x:v>
      </x:c>
      <x:c r="S978">
        <x:v>1500</x:v>
      </x:c>
      <x:c r="T978" t="s">
        <x:v>458</x:v>
      </x:c>
      <x:c r="U978">
        <x:v>44.3</x:v>
      </x:c>
      <x:c r="V978">
        <x:v>2.1800000000000002</x:v>
      </x:c>
      <x:c r="W978">
        <x:v>3262.8</x:v>
      </x:c>
    </x:row>
    <x:row r="979" spans="1:23">
      <x:c r="A979" t="s">
        <x:v>492</x:v>
      </x:c>
      <x:c r="B979" t="s">
        <x:v>698</x:v>
      </x:c>
      <x:c r="C979" t="s">
        <x:v>513</x:v>
      </x:c>
      <x:c r="D979" t="s">
        <x:v>514</x:v>
      </x:c>
      <x:c r="E979" t="s">
        <x:v>527</x:v>
      </x:c>
      <x:c r="F979" t="s">
        <x:v>126</x:v>
      </x:c>
      <x:c r="G979" t="s">
        <x:v>730</x:v>
      </x:c>
      <x:c r="H979" t="s">
        <x:v>528</x:v>
      </x:c>
      <x:c r="I979" t="s">
        <x:v>172</x:v>
      </x:c>
      <x:c r="J979">
        <x:v>100019297</x:v>
      </x:c>
      <x:c r="K979" t="s">
        <x:v>172</x:v>
      </x:c>
      <x:c r="L979" t="s">
        <x:v>163</x:v>
      </x:c>
      <x:c r="M979" t="s">
        <x:v>537</x:v>
      </x:c>
      <x:c r="N979" t="s">
        <x:v>519</x:v>
      </x:c>
      <x:c r="O979">
        <x:v>1500</x:v>
      </x:c>
      <x:c r="P979" t="s">
        <x:v>520</x:v>
      </x:c>
      <x:c r="Q979" t="s">
        <x:v>444</x:v>
      </x:c>
      <x:c r="R979" t="s">
        <x:v>522</x:v>
      </x:c>
      <x:c r="S979">
        <x:v>3000</x:v>
      </x:c>
      <x:c r="T979" t="s">
        <x:v>458</x:v>
      </x:c>
      <x:c r="U979">
        <x:v>88.59</x:v>
      </x:c>
      <x:c r="V979">
        <x:v>2.1800000000000002</x:v>
      </x:c>
      <x:c r="W979">
        <x:v>6525.6</x:v>
      </x:c>
    </x:row>
    <x:row r="980" spans="1:23">
      <x:c r="A980" t="s">
        <x:v>492</x:v>
      </x:c>
      <x:c r="B980" t="s">
        <x:v>698</x:v>
      </x:c>
      <x:c r="C980" t="s">
        <x:v>513</x:v>
      </x:c>
      <x:c r="D980" t="s">
        <x:v>514</x:v>
      </x:c>
      <x:c r="E980" t="s">
        <x:v>527</x:v>
      </x:c>
      <x:c r="F980" t="s">
        <x:v>126</x:v>
      </x:c>
      <x:c r="G980" t="s">
        <x:v>730</x:v>
      </x:c>
      <x:c r="H980" t="s">
        <x:v>528</x:v>
      </x:c>
      <x:c r="I980" t="s">
        <x:v>172</x:v>
      </x:c>
      <x:c r="J980">
        <x:v>100018845</x:v>
      </x:c>
      <x:c r="K980" t="s">
        <x:v>172</x:v>
      </x:c>
      <x:c r="L980" t="s">
        <x:v>163</x:v>
      </x:c>
      <x:c r="M980" t="s">
        <x:v>518</x:v>
      </x:c>
      <x:c r="N980" t="s">
        <x:v>519</x:v>
      </x:c>
      <x:c r="O980">
        <x:v>1500</x:v>
      </x:c>
      <x:c r="P980" t="s">
        <x:v>520</x:v>
      </x:c>
      <x:c r="Q980" t="s">
        <x:v>444</x:v>
      </x:c>
      <x:c r="R980" t="s">
        <x:v>522</x:v>
      </x:c>
      <x:c r="S980">
        <x:v>3000</x:v>
      </x:c>
      <x:c r="T980" t="s">
        <x:v>458</x:v>
      </x:c>
      <x:c r="U980">
        <x:v>88.59</x:v>
      </x:c>
      <x:c r="V980">
        <x:v>2.1800000000000002</x:v>
      </x:c>
      <x:c r="W980">
        <x:v>6525.6</x:v>
      </x:c>
    </x:row>
    <x:row r="981" spans="1:23">
      <x:c r="A981" t="s">
        <x:v>492</x:v>
      </x:c>
      <x:c r="B981" t="s">
        <x:v>698</x:v>
      </x:c>
      <x:c r="C981" t="s">
        <x:v>513</x:v>
      </x:c>
      <x:c r="D981" t="s">
        <x:v>514</x:v>
      </x:c>
      <x:c r="E981" t="s">
        <x:v>527</x:v>
      </x:c>
      <x:c r="F981" t="s">
        <x:v>126</x:v>
      </x:c>
      <x:c r="G981" t="s">
        <x:v>730</x:v>
      </x:c>
      <x:c r="H981" t="s">
        <x:v>528</x:v>
      </x:c>
      <x:c r="I981" t="s">
        <x:v>172</x:v>
      </x:c>
      <x:c r="J981">
        <x:v>100000412</x:v>
      </x:c>
      <x:c r="K981" t="s">
        <x:v>172</x:v>
      </x:c>
      <x:c r="L981" t="s">
        <x:v>163</x:v>
      </x:c>
      <x:c r="M981" t="s">
        <x:v>569</x:v>
      </x:c>
      <x:c r="O981">
        <x:v>300</x:v>
      </x:c>
      <x:c r="P981" t="s">
        <x:v>520</x:v>
      </x:c>
      <x:c r="Q981" t="s">
        <x:v>444</x:v>
      </x:c>
      <x:c r="R981" t="s">
        <x:v>522</x:v>
      </x:c>
      <x:c r="S981">
        <x:v>10500</x:v>
      </x:c>
      <x:c r="T981" t="s">
        <x:v>458</x:v>
      </x:c>
      <x:c r="U981">
        <x:v>310.07</x:v>
      </x:c>
      <x:c r="V981">
        <x:v>2.1800000000000002</x:v>
      </x:c>
      <x:c r="W981">
        <x:v>22839.599999999999</x:v>
      </x:c>
    </x:row>
    <x:row r="982" spans="1:23">
      <x:c r="A982" t="s">
        <x:v>492</x:v>
      </x:c>
      <x:c r="B982" t="s">
        <x:v>698</x:v>
      </x:c>
      <x:c r="C982" t="s">
        <x:v>513</x:v>
      </x:c>
      <x:c r="D982" t="s">
        <x:v>514</x:v>
      </x:c>
      <x:c r="E982" t="s">
        <x:v>527</x:v>
      </x:c>
      <x:c r="F982" t="s">
        <x:v>126</x:v>
      </x:c>
      <x:c r="G982" t="s">
        <x:v>730</x:v>
      </x:c>
      <x:c r="H982" t="s">
        <x:v>528</x:v>
      </x:c>
      <x:c r="I982" t="s">
        <x:v>172</x:v>
      </x:c>
      <x:c r="J982">
        <x:v>100000397</x:v>
      </x:c>
      <x:c r="K982" t="s">
        <x:v>172</x:v>
      </x:c>
      <x:c r="L982" t="s">
        <x:v>163</x:v>
      </x:c>
      <x:c r="M982" t="s">
        <x:v>518</x:v>
      </x:c>
      <x:c r="O982">
        <x:v>300</x:v>
      </x:c>
      <x:c r="P982" t="s">
        <x:v>520</x:v>
      </x:c>
      <x:c r="Q982" t="s">
        <x:v>444</x:v>
      </x:c>
      <x:c r="R982" t="s">
        <x:v>522</x:v>
      </x:c>
      <x:c r="S982">
        <x:v>15510</x:v>
      </x:c>
      <x:c r="T982" t="s">
        <x:v>458</x:v>
      </x:c>
      <x:c r="U982">
        <x:v>458.01</x:v>
      </x:c>
      <x:c r="V982">
        <x:v>2.1800000000000002</x:v>
      </x:c>
      <x:c r="W982">
        <x:v>33737.35</x:v>
      </x:c>
    </x:row>
    <x:row r="983" spans="1:23">
      <x:c r="A983" t="s">
        <x:v>492</x:v>
      </x:c>
      <x:c r="B983" t="s">
        <x:v>698</x:v>
      </x:c>
      <x:c r="C983" t="s">
        <x:v>513</x:v>
      </x:c>
      <x:c r="D983" t="s">
        <x:v>514</x:v>
      </x:c>
      <x:c r="E983" t="s">
        <x:v>527</x:v>
      </x:c>
      <x:c r="F983" t="s">
        <x:v>126</x:v>
      </x:c>
      <x:c r="G983" t="s">
        <x:v>730</x:v>
      </x:c>
      <x:c r="H983" t="s">
        <x:v>528</x:v>
      </x:c>
      <x:c r="I983" t="s">
        <x:v>172</x:v>
      </x:c>
      <x:c r="J983">
        <x:v>100000403</x:v>
      </x:c>
      <x:c r="K983" t="s">
        <x:v>172</x:v>
      </x:c>
      <x:c r="L983" t="s">
        <x:v>163</x:v>
      </x:c>
      <x:c r="M983" t="s">
        <x:v>560</x:v>
      </x:c>
      <x:c r="O983">
        <x:v>300</x:v>
      </x:c>
      <x:c r="P983" t="s">
        <x:v>520</x:v>
      </x:c>
      <x:c r="Q983" t="s">
        <x:v>444</x:v>
      </x:c>
      <x:c r="R983" t="s">
        <x:v>522</x:v>
      </x:c>
      <x:c r="S983">
        <x:v>2700</x:v>
      </x:c>
      <x:c r="T983" t="s">
        <x:v>458</x:v>
      </x:c>
      <x:c r="U983">
        <x:v>79.73</x:v>
      </x:c>
      <x:c r="V983">
        <x:v>2.1800000000000002</x:v>
      </x:c>
      <x:c r="W983">
        <x:v>5873.04</x:v>
      </x:c>
    </x:row>
    <x:row r="984" spans="1:23">
      <x:c r="A984" t="s">
        <x:v>492</x:v>
      </x:c>
      <x:c r="B984" t="s">
        <x:v>698</x:v>
      </x:c>
      <x:c r="C984" t="s">
        <x:v>513</x:v>
      </x:c>
      <x:c r="D984" t="s">
        <x:v>514</x:v>
      </x:c>
      <x:c r="E984" t="s">
        <x:v>527</x:v>
      </x:c>
      <x:c r="F984" t="s">
        <x:v>126</x:v>
      </x:c>
      <x:c r="G984" t="s">
        <x:v>730</x:v>
      </x:c>
      <x:c r="H984" t="s">
        <x:v>528</x:v>
      </x:c>
      <x:c r="I984" t="s">
        <x:v>172</x:v>
      </x:c>
      <x:c r="J984">
        <x:v>100000403</x:v>
      </x:c>
      <x:c r="K984" t="s">
        <x:v>172</x:v>
      </x:c>
      <x:c r="L984" t="s">
        <x:v>163</x:v>
      </x:c>
      <x:c r="M984" t="s">
        <x:v>560</x:v>
      </x:c>
      <x:c r="O984">
        <x:v>300</x:v>
      </x:c>
      <x:c r="P984" t="s">
        <x:v>520</x:v>
      </x:c>
      <x:c r="Q984" t="s">
        <x:v>444</x:v>
      </x:c>
      <x:c r="R984" t="s">
        <x:v>522</x:v>
      </x:c>
      <x:c r="S984">
        <x:v>2360</x:v>
      </x:c>
      <x:c r="T984" t="s">
        <x:v>458</x:v>
      </x:c>
      <x:c r="U984">
        <x:v>69.69</x:v>
      </x:c>
      <x:c r="V984">
        <x:v>2.1800000000000002</x:v>
      </x:c>
      <x:c r="W984">
        <x:v>5133.47</x:v>
      </x:c>
    </x:row>
    <x:row r="985" spans="1:23">
      <x:c r="A985" t="s">
        <x:v>492</x:v>
      </x:c>
      <x:c r="B985" t="s">
        <x:v>698</x:v>
      </x:c>
      <x:c r="C985" t="s">
        <x:v>513</x:v>
      </x:c>
      <x:c r="D985" t="s">
        <x:v>514</x:v>
      </x:c>
      <x:c r="E985" t="s">
        <x:v>527</x:v>
      </x:c>
      <x:c r="F985" t="s">
        <x:v>126</x:v>
      </x:c>
      <x:c r="G985" t="s">
        <x:v>730</x:v>
      </x:c>
      <x:c r="H985" t="s">
        <x:v>528</x:v>
      </x:c>
      <x:c r="I985" t="s">
        <x:v>172</x:v>
      </x:c>
      <x:c r="J985">
        <x:v>190000402</x:v>
      </x:c>
      <x:c r="K985" t="s">
        <x:v>172</x:v>
      </x:c>
      <x:c r="L985" t="s">
        <x:v>163</x:v>
      </x:c>
      <x:c r="M985" t="s">
        <x:v>525</x:v>
      </x:c>
      <x:c r="N985" t="s">
        <x:v>519</x:v>
      </x:c>
      <x:c r="O985">
        <x:v>1500</x:v>
      </x:c>
      <x:c r="P985" t="s">
        <x:v>520</x:v>
      </x:c>
      <x:c r="Q985" t="s">
        <x:v>444</x:v>
      </x:c>
      <x:c r="R985" t="s">
        <x:v>522</x:v>
      </x:c>
      <x:c r="S985">
        <x:v>12000</x:v>
      </x:c>
      <x:c r="T985" t="s">
        <x:v>458</x:v>
      </x:c>
      <x:c r="U985">
        <x:v>354.36</x:v>
      </x:c>
      <x:c r="V985">
        <x:v>2.1800000000000002</x:v>
      </x:c>
      <x:c r="W985">
        <x:v>26102.400000000001</x:v>
      </x:c>
    </x:row>
    <x:row r="986" spans="1:23">
      <x:c r="A986" t="s">
        <x:v>492</x:v>
      </x:c>
      <x:c r="B986" t="s">
        <x:v>698</x:v>
      </x:c>
      <x:c r="C986" t="s">
        <x:v>513</x:v>
      </x:c>
      <x:c r="D986" t="s">
        <x:v>514</x:v>
      </x:c>
      <x:c r="E986" t="s">
        <x:v>527</x:v>
      </x:c>
      <x:c r="F986" t="s">
        <x:v>126</x:v>
      </x:c>
      <x:c r="G986" t="s">
        <x:v>730</x:v>
      </x:c>
      <x:c r="H986" t="s">
        <x:v>528</x:v>
      </x:c>
      <x:c r="I986" t="s">
        <x:v>172</x:v>
      </x:c>
      <x:c r="J986">
        <x:v>190000402</x:v>
      </x:c>
      <x:c r="K986" t="s">
        <x:v>172</x:v>
      </x:c>
      <x:c r="L986" t="s">
        <x:v>163</x:v>
      </x:c>
      <x:c r="M986" t="s">
        <x:v>525</x:v>
      </x:c>
      <x:c r="N986" t="s">
        <x:v>519</x:v>
      </x:c>
      <x:c r="O986">
        <x:v>1500</x:v>
      </x:c>
      <x:c r="P986" t="s">
        <x:v>520</x:v>
      </x:c>
      <x:c r="Q986" t="s">
        <x:v>444</x:v>
      </x:c>
      <x:c r="R986" t="s">
        <x:v>522</x:v>
      </x:c>
      <x:c r="S986">
        <x:v>6000</x:v>
      </x:c>
      <x:c r="T986" t="s">
        <x:v>458</x:v>
      </x:c>
      <x:c r="U986">
        <x:v>177.18</x:v>
      </x:c>
      <x:c r="V986">
        <x:v>2.1800000000000002</x:v>
      </x:c>
      <x:c r="W986">
        <x:v>13051.2</x:v>
      </x:c>
    </x:row>
    <x:row r="987" spans="1:23">
      <x:c r="A987" t="s">
        <x:v>492</x:v>
      </x:c>
      <x:c r="B987" t="s">
        <x:v>698</x:v>
      </x:c>
      <x:c r="C987" t="s">
        <x:v>513</x:v>
      </x:c>
      <x:c r="D987" t="s">
        <x:v>514</x:v>
      </x:c>
      <x:c r="E987" t="s">
        <x:v>527</x:v>
      </x:c>
      <x:c r="F987" t="s">
        <x:v>126</x:v>
      </x:c>
      <x:c r="G987" t="s">
        <x:v>730</x:v>
      </x:c>
      <x:c r="H987" t="s">
        <x:v>528</x:v>
      </x:c>
      <x:c r="I987" t="s">
        <x:v>172</x:v>
      </x:c>
      <x:c r="J987">
        <x:v>190000466</x:v>
      </x:c>
      <x:c r="K987" t="s">
        <x:v>172</x:v>
      </x:c>
      <x:c r="L987" t="s">
        <x:v>162</x:v>
      </x:c>
      <x:c r="M987" t="s">
        <x:v>524</x:v>
      </x:c>
      <x:c r="O987">
        <x:v>150</x:v>
      </x:c>
      <x:c r="P987" t="s">
        <x:v>520</x:v>
      </x:c>
      <x:c r="Q987" t="s">
        <x:v>637</x:v>
      </x:c>
      <x:c r="R987" t="s">
        <x:v>522</x:v>
      </x:c>
      <x:c r="S987">
        <x:v>2970</x:v>
      </x:c>
      <x:c r="T987" t="s">
        <x:v>458</x:v>
      </x:c>
      <x:c r="U987">
        <x:v>212.47</x:v>
      </x:c>
      <x:c r="V987">
        <x:v>4.84</x:v>
      </x:c>
      <x:c r="W987">
        <x:v>14368.95</x:v>
      </x:c>
    </x:row>
    <x:row r="988" spans="1:23">
      <x:c r="A988" t="s">
        <x:v>492</x:v>
      </x:c>
      <x:c r="B988" t="s">
        <x:v>698</x:v>
      </x:c>
      <x:c r="C988" t="s">
        <x:v>513</x:v>
      </x:c>
      <x:c r="D988" t="s">
        <x:v>514</x:v>
      </x:c>
      <x:c r="E988" t="s">
        <x:v>527</x:v>
      </x:c>
      <x:c r="F988" t="s">
        <x:v>126</x:v>
      </x:c>
      <x:c r="G988" t="s">
        <x:v>730</x:v>
      </x:c>
      <x:c r="H988" t="s">
        <x:v>528</x:v>
      </x:c>
      <x:c r="I988" t="s">
        <x:v>172</x:v>
      </x:c>
      <x:c r="J988">
        <x:v>190000459</x:v>
      </x:c>
      <x:c r="K988" t="s">
        <x:v>172</x:v>
      </x:c>
      <x:c r="L988" t="s">
        <x:v>162</x:v>
      </x:c>
      <x:c r="M988" t="s">
        <x:v>518</x:v>
      </x:c>
      <x:c r="O988">
        <x:v>150</x:v>
      </x:c>
      <x:c r="P988" t="s">
        <x:v>520</x:v>
      </x:c>
      <x:c r="Q988" t="s">
        <x:v>637</x:v>
      </x:c>
      <x:c r="R988" t="s">
        <x:v>522</x:v>
      </x:c>
      <x:c r="S988">
        <x:v>150</x:v>
      </x:c>
      <x:c r="T988" t="s">
        <x:v>458</x:v>
      </x:c>
      <x:c r="U988">
        <x:v>10.73</x:v>
      </x:c>
      <x:c r="V988">
        <x:v>5</x:v>
      </x:c>
      <x:c r="W988">
        <x:v>750.56</x:v>
      </x:c>
    </x:row>
    <x:row r="989" spans="1:23">
      <x:c r="A989" t="s">
        <x:v>492</x:v>
      </x:c>
      <x:c r="B989" t="s">
        <x:v>698</x:v>
      </x:c>
      <x:c r="C989" t="s">
        <x:v>513</x:v>
      </x:c>
      <x:c r="D989" t="s">
        <x:v>514</x:v>
      </x:c>
      <x:c r="E989" t="s">
        <x:v>527</x:v>
      </x:c>
      <x:c r="F989" t="s">
        <x:v>126</x:v>
      </x:c>
      <x:c r="G989" t="s">
        <x:v>730</x:v>
      </x:c>
      <x:c r="H989" t="s">
        <x:v>528</x:v>
      </x:c>
      <x:c r="I989" t="s">
        <x:v>172</x:v>
      </x:c>
      <x:c r="J989">
        <x:v>190000401</x:v>
      </x:c>
      <x:c r="K989" t="s">
        <x:v>172</x:v>
      </x:c>
      <x:c r="L989" t="s">
        <x:v>163</x:v>
      </x:c>
      <x:c r="M989" t="s">
        <x:v>569</x:v>
      </x:c>
      <x:c r="N989" t="s">
        <x:v>519</x:v>
      </x:c>
      <x:c r="O989">
        <x:v>1500</x:v>
      </x:c>
      <x:c r="P989" t="s">
        <x:v>520</x:v>
      </x:c>
      <x:c r="Q989" t="s">
        <x:v>444</x:v>
      </x:c>
      <x:c r="R989" t="s">
        <x:v>522</x:v>
      </x:c>
      <x:c r="S989">
        <x:v>1500</x:v>
      </x:c>
      <x:c r="T989" t="s">
        <x:v>458</x:v>
      </x:c>
      <x:c r="U989">
        <x:v>44.3</x:v>
      </x:c>
      <x:c r="V989">
        <x:v>2.1800000000000002</x:v>
      </x:c>
      <x:c r="W989">
        <x:v>3262.8</x:v>
      </x:c>
    </x:row>
    <x:row r="990" spans="1:23">
      <x:c r="A990" t="s">
        <x:v>492</x:v>
      </x:c>
      <x:c r="B990" t="s">
        <x:v>698</x:v>
      </x:c>
      <x:c r="C990" t="s">
        <x:v>513</x:v>
      </x:c>
      <x:c r="D990" t="s">
        <x:v>514</x:v>
      </x:c>
      <x:c r="E990" t="s">
        <x:v>527</x:v>
      </x:c>
      <x:c r="F990" t="s">
        <x:v>126</x:v>
      </x:c>
      <x:c r="G990" t="s">
        <x:v>730</x:v>
      </x:c>
      <x:c r="H990" t="s">
        <x:v>528</x:v>
      </x:c>
      <x:c r="I990" t="s">
        <x:v>172</x:v>
      </x:c>
      <x:c r="J990">
        <x:v>190000466</x:v>
      </x:c>
      <x:c r="K990" t="s">
        <x:v>172</x:v>
      </x:c>
      <x:c r="L990" t="s">
        <x:v>162</x:v>
      </x:c>
      <x:c r="M990" t="s">
        <x:v>524</x:v>
      </x:c>
      <x:c r="O990">
        <x:v>150</x:v>
      </x:c>
      <x:c r="P990" t="s">
        <x:v>520</x:v>
      </x:c>
      <x:c r="Q990" t="s">
        <x:v>637</x:v>
      </x:c>
      <x:c r="R990" t="s">
        <x:v>522</x:v>
      </x:c>
      <x:c r="S990">
        <x:v>300</x:v>
      </x:c>
      <x:c r="T990" t="s">
        <x:v>458</x:v>
      </x:c>
      <x:c r="U990">
        <x:v>21.46</x:v>
      </x:c>
      <x:c r="V990">
        <x:v>5</x:v>
      </x:c>
      <x:c r="W990">
        <x:v>1501.11</x:v>
      </x:c>
    </x:row>
    <x:row r="991" spans="1:23">
      <x:c r="A991" t="s">
        <x:v>492</x:v>
      </x:c>
      <x:c r="B991" t="s">
        <x:v>698</x:v>
      </x:c>
      <x:c r="C991" t="s">
        <x:v>513</x:v>
      </x:c>
      <x:c r="D991" t="s">
        <x:v>514</x:v>
      </x:c>
      <x:c r="E991" t="s">
        <x:v>527</x:v>
      </x:c>
      <x:c r="F991" t="s">
        <x:v>126</x:v>
      </x:c>
      <x:c r="G991" t="s">
        <x:v>730</x:v>
      </x:c>
      <x:c r="H991" t="s">
        <x:v>528</x:v>
      </x:c>
      <x:c r="I991" t="s">
        <x:v>172</x:v>
      </x:c>
      <x:c r="J991">
        <x:v>100000403</x:v>
      </x:c>
      <x:c r="K991" t="s">
        <x:v>172</x:v>
      </x:c>
      <x:c r="L991" t="s">
        <x:v>163</x:v>
      </x:c>
      <x:c r="M991" t="s">
        <x:v>560</x:v>
      </x:c>
      <x:c r="O991">
        <x:v>300</x:v>
      </x:c>
      <x:c r="P991" t="s">
        <x:v>520</x:v>
      </x:c>
      <x:c r="Q991" t="s">
        <x:v>444</x:v>
      </x:c>
      <x:c r="R991" t="s">
        <x:v>522</x:v>
      </x:c>
      <x:c r="S991">
        <x:v>1200</x:v>
      </x:c>
      <x:c r="T991" t="s">
        <x:v>458</x:v>
      </x:c>
      <x:c r="U991">
        <x:v>35.44</x:v>
      </x:c>
      <x:c r="V991">
        <x:v>2.1800000000000002</x:v>
      </x:c>
      <x:c r="W991">
        <x:v>2610.2399999999998</x:v>
      </x:c>
    </x:row>
    <x:row r="992" spans="1:23">
      <x:c r="A992" t="s">
        <x:v>492</x:v>
      </x:c>
      <x:c r="B992" t="s">
        <x:v>698</x:v>
      </x:c>
      <x:c r="C992" t="s">
        <x:v>513</x:v>
      </x:c>
      <x:c r="D992" t="s">
        <x:v>514</x:v>
      </x:c>
      <x:c r="E992" t="s">
        <x:v>527</x:v>
      </x:c>
      <x:c r="F992" t="s">
        <x:v>126</x:v>
      </x:c>
      <x:c r="G992" t="s">
        <x:v>730</x:v>
      </x:c>
      <x:c r="H992" t="s">
        <x:v>528</x:v>
      </x:c>
      <x:c r="I992" t="s">
        <x:v>172</x:v>
      </x:c>
      <x:c r="J992">
        <x:v>190000466</x:v>
      </x:c>
      <x:c r="K992" t="s">
        <x:v>172</x:v>
      </x:c>
      <x:c r="L992" t="s">
        <x:v>162</x:v>
      </x:c>
      <x:c r="M992" t="s">
        <x:v>524</x:v>
      </x:c>
      <x:c r="O992">
        <x:v>150</x:v>
      </x:c>
      <x:c r="P992" t="s">
        <x:v>520</x:v>
      </x:c>
      <x:c r="Q992" t="s">
        <x:v>637</x:v>
      </x:c>
      <x:c r="R992" t="s">
        <x:v>522</x:v>
      </x:c>
      <x:c r="S992">
        <x:v>1200</x:v>
      </x:c>
      <x:c r="T992" t="s">
        <x:v>458</x:v>
      </x:c>
      <x:c r="U992">
        <x:v>85.85</x:v>
      </x:c>
      <x:c r="V992">
        <x:v>5</x:v>
      </x:c>
      <x:c r="W992">
        <x:v>6004.44</x:v>
      </x:c>
    </x:row>
    <x:row r="993" spans="1:23">
      <x:c r="A993" t="s">
        <x:v>492</x:v>
      </x:c>
      <x:c r="B993" t="s">
        <x:v>698</x:v>
      </x:c>
      <x:c r="C993" t="s">
        <x:v>513</x:v>
      </x:c>
      <x:c r="D993" t="s">
        <x:v>514</x:v>
      </x:c>
      <x:c r="E993" t="s">
        <x:v>527</x:v>
      </x:c>
      <x:c r="F993" t="s">
        <x:v>126</x:v>
      </x:c>
      <x:c r="G993" t="s">
        <x:v>730</x:v>
      </x:c>
      <x:c r="H993" t="s">
        <x:v>528</x:v>
      </x:c>
      <x:c r="I993" t="s">
        <x:v>172</x:v>
      </x:c>
      <x:c r="J993">
        <x:v>100000435</x:v>
      </x:c>
      <x:c r="K993" t="s">
        <x:v>172</x:v>
      </x:c>
      <x:c r="L993" t="s">
        <x:v>160</x:v>
      </x:c>
      <x:c r="M993" t="s">
        <x:v>518</x:v>
      </x:c>
      <x:c r="O993">
        <x:v>200</x:v>
      </x:c>
      <x:c r="P993" t="s">
        <x:v>520</x:v>
      </x:c>
      <x:c r="Q993" t="s">
        <x:v>451</x:v>
      </x:c>
      <x:c r="R993" t="s">
        <x:v>522</x:v>
      </x:c>
      <x:c r="S993">
        <x:v>800</x:v>
      </x:c>
      <x:c r="T993" t="s">
        <x:v>458</x:v>
      </x:c>
      <x:c r="U993">
        <x:v>37.619999999999997</x:v>
      </x:c>
      <x:c r="V993">
        <x:v>3.45</x:v>
      </x:c>
      <x:c r="W993">
        <x:v>2761.04</x:v>
      </x:c>
    </x:row>
    <x:row r="994" spans="1:23">
      <x:c r="A994" t="s">
        <x:v>492</x:v>
      </x:c>
      <x:c r="B994" t="s">
        <x:v>698</x:v>
      </x:c>
      <x:c r="C994" t="s">
        <x:v>513</x:v>
      </x:c>
      <x:c r="D994" t="s">
        <x:v>514</x:v>
      </x:c>
      <x:c r="E994" t="s">
        <x:v>527</x:v>
      </x:c>
      <x:c r="F994" t="s">
        <x:v>126</x:v>
      </x:c>
      <x:c r="G994" t="s">
        <x:v>730</x:v>
      </x:c>
      <x:c r="H994" t="s">
        <x:v>528</x:v>
      </x:c>
      <x:c r="I994" t="s">
        <x:v>172</x:v>
      </x:c>
      <x:c r="J994">
        <x:v>100000426</x:v>
      </x:c>
      <x:c r="K994" t="s">
        <x:v>172</x:v>
      </x:c>
      <x:c r="L994" t="s">
        <x:v>163</x:v>
      </x:c>
      <x:c r="M994" t="s">
        <x:v>525</x:v>
      </x:c>
      <x:c r="O994">
        <x:v>300</x:v>
      </x:c>
      <x:c r="P994" t="s">
        <x:v>520</x:v>
      </x:c>
      <x:c r="Q994" t="s">
        <x:v>444</x:v>
      </x:c>
      <x:c r="R994" t="s">
        <x:v>522</x:v>
      </x:c>
      <x:c r="S994">
        <x:v>1800</x:v>
      </x:c>
      <x:c r="T994" t="s">
        <x:v>458</x:v>
      </x:c>
      <x:c r="U994">
        <x:v>53.15</x:v>
      </x:c>
      <x:c r="V994">
        <x:v>2.1800000000000002</x:v>
      </x:c>
      <x:c r="W994">
        <x:v>3915.36</x:v>
      </x:c>
    </x:row>
    <x:row r="995" spans="1:23">
      <x:c r="A995" t="s">
        <x:v>492</x:v>
      </x:c>
      <x:c r="B995" t="s">
        <x:v>698</x:v>
      </x:c>
      <x:c r="C995" t="s">
        <x:v>513</x:v>
      </x:c>
      <x:c r="D995" t="s">
        <x:v>514</x:v>
      </x:c>
      <x:c r="E995" t="s">
        <x:v>527</x:v>
      </x:c>
      <x:c r="F995" t="s">
        <x:v>126</x:v>
      </x:c>
      <x:c r="G995" t="s">
        <x:v>730</x:v>
      </x:c>
      <x:c r="H995" t="s">
        <x:v>528</x:v>
      </x:c>
      <x:c r="I995" t="s">
        <x:v>172</x:v>
      </x:c>
      <x:c r="J995">
        <x:v>100000419</x:v>
      </x:c>
      <x:c r="K995" t="s">
        <x:v>172</x:v>
      </x:c>
      <x:c r="L995" t="s">
        <x:v>163</x:v>
      </x:c>
      <x:c r="M995" t="s">
        <x:v>524</x:v>
      </x:c>
      <x:c r="O995">
        <x:v>300</x:v>
      </x:c>
      <x:c r="P995" t="s">
        <x:v>520</x:v>
      </x:c>
      <x:c r="Q995" t="s">
        <x:v>444</x:v>
      </x:c>
      <x:c r="R995" t="s">
        <x:v>522</x:v>
      </x:c>
      <x:c r="S995">
        <x:v>1800</x:v>
      </x:c>
      <x:c r="T995" t="s">
        <x:v>458</x:v>
      </x:c>
      <x:c r="U995">
        <x:v>53.15</x:v>
      </x:c>
      <x:c r="V995">
        <x:v>2.1800000000000002</x:v>
      </x:c>
      <x:c r="W995">
        <x:v>3915.36</x:v>
      </x:c>
    </x:row>
    <x:row r="996" spans="1:23">
      <x:c r="A996" t="s">
        <x:v>492</x:v>
      </x:c>
      <x:c r="B996" t="s">
        <x:v>698</x:v>
      </x:c>
      <x:c r="C996" t="s">
        <x:v>513</x:v>
      </x:c>
      <x:c r="D996" t="s">
        <x:v>514</x:v>
      </x:c>
      <x:c r="E996" t="s">
        <x:v>527</x:v>
      </x:c>
      <x:c r="F996" t="s">
        <x:v>126</x:v>
      </x:c>
      <x:c r="G996" t="s">
        <x:v>730</x:v>
      </x:c>
      <x:c r="H996" t="s">
        <x:v>528</x:v>
      </x:c>
      <x:c r="I996" t="s">
        <x:v>172</x:v>
      </x:c>
      <x:c r="J996">
        <x:v>100000412</x:v>
      </x:c>
      <x:c r="K996" t="s">
        <x:v>172</x:v>
      </x:c>
      <x:c r="L996" t="s">
        <x:v>163</x:v>
      </x:c>
      <x:c r="M996" t="s">
        <x:v>569</x:v>
      </x:c>
      <x:c r="O996">
        <x:v>300</x:v>
      </x:c>
      <x:c r="P996" t="s">
        <x:v>520</x:v>
      </x:c>
      <x:c r="Q996" t="s">
        <x:v>444</x:v>
      </x:c>
      <x:c r="R996" t="s">
        <x:v>522</x:v>
      </x:c>
      <x:c r="S996">
        <x:v>1200</x:v>
      </x:c>
      <x:c r="T996" t="s">
        <x:v>458</x:v>
      </x:c>
      <x:c r="U996">
        <x:v>35.44</x:v>
      </x:c>
      <x:c r="V996">
        <x:v>2.1800000000000002</x:v>
      </x:c>
      <x:c r="W996">
        <x:v>2610.2399999999998</x:v>
      </x:c>
    </x:row>
    <x:row r="997" spans="1:23">
      <x:c r="A997" t="s">
        <x:v>492</x:v>
      </x:c>
      <x:c r="B997" t="s">
        <x:v>698</x:v>
      </x:c>
      <x:c r="C997" t="s">
        <x:v>513</x:v>
      </x:c>
      <x:c r="D997" t="s">
        <x:v>514</x:v>
      </x:c>
      <x:c r="E997" t="s">
        <x:v>527</x:v>
      </x:c>
      <x:c r="F997" t="s">
        <x:v>126</x:v>
      </x:c>
      <x:c r="G997" t="s">
        <x:v>730</x:v>
      </x:c>
      <x:c r="H997" t="s">
        <x:v>528</x:v>
      </x:c>
      <x:c r="I997" t="s">
        <x:v>172</x:v>
      </x:c>
      <x:c r="J997">
        <x:v>100000403</x:v>
      </x:c>
      <x:c r="K997" t="s">
        <x:v>172</x:v>
      </x:c>
      <x:c r="L997" t="s">
        <x:v>163</x:v>
      </x:c>
      <x:c r="M997" t="s">
        <x:v>560</x:v>
      </x:c>
      <x:c r="O997">
        <x:v>300</x:v>
      </x:c>
      <x:c r="P997" t="s">
        <x:v>520</x:v>
      </x:c>
      <x:c r="Q997" t="s">
        <x:v>444</x:v>
      </x:c>
      <x:c r="R997" t="s">
        <x:v>522</x:v>
      </x:c>
      <x:c r="S997">
        <x:v>2700</x:v>
      </x:c>
      <x:c r="T997" t="s">
        <x:v>458</x:v>
      </x:c>
      <x:c r="U997">
        <x:v>79.73</x:v>
      </x:c>
      <x:c r="V997">
        <x:v>2.1800000000000002</x:v>
      </x:c>
      <x:c r="W997">
        <x:v>5873.04</x:v>
      </x:c>
    </x:row>
    <x:row r="998" spans="1:23">
      <x:c r="A998" t="s">
        <x:v>492</x:v>
      </x:c>
      <x:c r="B998" t="s">
        <x:v>698</x:v>
      </x:c>
      <x:c r="C998" t="s">
        <x:v>513</x:v>
      </x:c>
      <x:c r="D998" t="s">
        <x:v>514</x:v>
      </x:c>
      <x:c r="E998" t="s">
        <x:v>527</x:v>
      </x:c>
      <x:c r="F998" t="s">
        <x:v>126</x:v>
      </x:c>
      <x:c r="G998" t="s">
        <x:v>730</x:v>
      </x:c>
      <x:c r="H998" t="s">
        <x:v>528</x:v>
      </x:c>
      <x:c r="I998" t="s">
        <x:v>172</x:v>
      </x:c>
      <x:c r="J998">
        <x:v>100000397</x:v>
      </x:c>
      <x:c r="K998" t="s">
        <x:v>172</x:v>
      </x:c>
      <x:c r="L998" t="s">
        <x:v>163</x:v>
      </x:c>
      <x:c r="M998" t="s">
        <x:v>518</x:v>
      </x:c>
      <x:c r="O998">
        <x:v>300</x:v>
      </x:c>
      <x:c r="P998" t="s">
        <x:v>520</x:v>
      </x:c>
      <x:c r="Q998" t="s">
        <x:v>444</x:v>
      </x:c>
      <x:c r="R998" t="s">
        <x:v>522</x:v>
      </x:c>
      <x:c r="S998">
        <x:v>1800</x:v>
      </x:c>
      <x:c r="T998" t="s">
        <x:v>458</x:v>
      </x:c>
      <x:c r="U998">
        <x:v>53.15</x:v>
      </x:c>
      <x:c r="V998">
        <x:v>2.1800000000000002</x:v>
      </x:c>
      <x:c r="W998">
        <x:v>3915.36</x:v>
      </x:c>
    </x:row>
    <x:row r="999" spans="1:23">
      <x:c r="A999" t="s">
        <x:v>492</x:v>
      </x:c>
      <x:c r="B999" t="s">
        <x:v>698</x:v>
      </x:c>
      <x:c r="C999" t="s">
        <x:v>513</x:v>
      </x:c>
      <x:c r="D999" t="s">
        <x:v>514</x:v>
      </x:c>
      <x:c r="E999" t="s">
        <x:v>527</x:v>
      </x:c>
      <x:c r="F999" t="s">
        <x:v>126</x:v>
      </x:c>
      <x:c r="G999" t="s">
        <x:v>730</x:v>
      </x:c>
      <x:c r="H999" t="s">
        <x:v>528</x:v>
      </x:c>
      <x:c r="I999" t="s">
        <x:v>172</x:v>
      </x:c>
      <x:c r="J999">
        <x:v>100019297</x:v>
      </x:c>
      <x:c r="K999" t="s">
        <x:v>172</x:v>
      </x:c>
      <x:c r="L999" t="s">
        <x:v>163</x:v>
      </x:c>
      <x:c r="M999" t="s">
        <x:v>537</x:v>
      </x:c>
      <x:c r="N999" t="s">
        <x:v>519</x:v>
      </x:c>
      <x:c r="O999">
        <x:v>1500</x:v>
      </x:c>
      <x:c r="P999" t="s">
        <x:v>520</x:v>
      </x:c>
      <x:c r="Q999" t="s">
        <x:v>444</x:v>
      </x:c>
      <x:c r="R999" t="s">
        <x:v>522</x:v>
      </x:c>
      <x:c r="S999">
        <x:v>1500</x:v>
      </x:c>
      <x:c r="T999" t="s">
        <x:v>458</x:v>
      </x:c>
      <x:c r="U999">
        <x:v>44.3</x:v>
      </x:c>
      <x:c r="V999">
        <x:v>2.1800000000000002</x:v>
      </x:c>
      <x:c r="W999">
        <x:v>3262.8</x:v>
      </x:c>
    </x:row>
    <x:row r="1000" spans="1:23">
      <x:c r="A1000" t="s">
        <x:v>492</x:v>
      </x:c>
      <x:c r="B1000" t="s">
        <x:v>698</x:v>
      </x:c>
      <x:c r="C1000" t="s">
        <x:v>513</x:v>
      </x:c>
      <x:c r="D1000" t="s">
        <x:v>514</x:v>
      </x:c>
      <x:c r="E1000" t="s">
        <x:v>527</x:v>
      </x:c>
      <x:c r="F1000" t="s">
        <x:v>126</x:v>
      </x:c>
      <x:c r="G1000" t="s">
        <x:v>730</x:v>
      </x:c>
      <x:c r="H1000" t="s">
        <x:v>528</x:v>
      </x:c>
      <x:c r="I1000" t="s">
        <x:v>172</x:v>
      </x:c>
      <x:c r="J1000">
        <x:v>190000001</x:v>
      </x:c>
      <x:c r="K1000" t="s">
        <x:v>172</x:v>
      </x:c>
      <x:c r="L1000" t="s">
        <x:v>163</x:v>
      </x:c>
      <x:c r="M1000" t="s">
        <x:v>524</x:v>
      </x:c>
      <x:c r="N1000" t="s">
        <x:v>519</x:v>
      </x:c>
      <x:c r="O1000">
        <x:v>1500</x:v>
      </x:c>
      <x:c r="P1000" t="s">
        <x:v>520</x:v>
      </x:c>
      <x:c r="Q1000" t="s">
        <x:v>444</x:v>
      </x:c>
      <x:c r="R1000" t="s">
        <x:v>522</x:v>
      </x:c>
      <x:c r="S1000">
        <x:v>6000</x:v>
      </x:c>
      <x:c r="T1000" t="s">
        <x:v>458</x:v>
      </x:c>
      <x:c r="U1000">
        <x:v>177.18</x:v>
      </x:c>
      <x:c r="V1000">
        <x:v>2.1800000000000002</x:v>
      </x:c>
      <x:c r="W1000">
        <x:v>13051.2</x:v>
      </x:c>
    </x:row>
    <x:row r="1001" spans="1:23">
      <x:c r="A1001" t="s">
        <x:v>492</x:v>
      </x:c>
      <x:c r="B1001" t="s">
        <x:v>698</x:v>
      </x:c>
      <x:c r="C1001" t="s">
        <x:v>513</x:v>
      </x:c>
      <x:c r="D1001" t="s">
        <x:v>514</x:v>
      </x:c>
      <x:c r="E1001" t="s">
        <x:v>527</x:v>
      </x:c>
      <x:c r="F1001" t="s">
        <x:v>126</x:v>
      </x:c>
      <x:c r="G1001" t="s">
        <x:v>730</x:v>
      </x:c>
      <x:c r="H1001" t="s">
        <x:v>528</x:v>
      </x:c>
      <x:c r="I1001" t="s">
        <x:v>172</x:v>
      </x:c>
      <x:c r="J1001">
        <x:v>100018845</x:v>
      </x:c>
      <x:c r="K1001" t="s">
        <x:v>172</x:v>
      </x:c>
      <x:c r="L1001" t="s">
        <x:v>163</x:v>
      </x:c>
      <x:c r="M1001" t="s">
        <x:v>518</x:v>
      </x:c>
      <x:c r="N1001" t="s">
        <x:v>519</x:v>
      </x:c>
      <x:c r="O1001">
        <x:v>1500</x:v>
      </x:c>
      <x:c r="P1001" t="s">
        <x:v>520</x:v>
      </x:c>
      <x:c r="Q1001" t="s">
        <x:v>444</x:v>
      </x:c>
      <x:c r="R1001" t="s">
        <x:v>522</x:v>
      </x:c>
      <x:c r="S1001">
        <x:v>7500</x:v>
      </x:c>
      <x:c r="T1001" t="s">
        <x:v>458</x:v>
      </x:c>
      <x:c r="U1001">
        <x:v>221.48</x:v>
      </x:c>
      <x:c r="V1001">
        <x:v>2.1800000000000002</x:v>
      </x:c>
      <x:c r="W1001">
        <x:v>16314</x:v>
      </x:c>
    </x:row>
    <x:row r="1002" spans="1:23">
      <x:c r="A1002" t="s">
        <x:v>492</x:v>
      </x:c>
      <x:c r="B1002" t="s">
        <x:v>698</x:v>
      </x:c>
      <x:c r="C1002" t="s">
        <x:v>513</x:v>
      </x:c>
      <x:c r="D1002" t="s">
        <x:v>514</x:v>
      </x:c>
      <x:c r="E1002" t="s">
        <x:v>527</x:v>
      </x:c>
      <x:c r="F1002" t="s">
        <x:v>126</x:v>
      </x:c>
      <x:c r="G1002" t="s">
        <x:v>730</x:v>
      </x:c>
      <x:c r="H1002" t="s">
        <x:v>528</x:v>
      </x:c>
      <x:c r="I1002" t="s">
        <x:v>172</x:v>
      </x:c>
      <x:c r="J1002">
        <x:v>190000402</x:v>
      </x:c>
      <x:c r="K1002" t="s">
        <x:v>172</x:v>
      </x:c>
      <x:c r="L1002" t="s">
        <x:v>163</x:v>
      </x:c>
      <x:c r="M1002" t="s">
        <x:v>525</x:v>
      </x:c>
      <x:c r="N1002" t="s">
        <x:v>519</x:v>
      </x:c>
      <x:c r="O1002">
        <x:v>1500</x:v>
      </x:c>
      <x:c r="P1002" t="s">
        <x:v>520</x:v>
      </x:c>
      <x:c r="Q1002" t="s">
        <x:v>444</x:v>
      </x:c>
      <x:c r="R1002" t="s">
        <x:v>522</x:v>
      </x:c>
      <x:c r="S1002">
        <x:v>24000</x:v>
      </x:c>
      <x:c r="T1002" t="s">
        <x:v>458</x:v>
      </x:c>
      <x:c r="U1002">
        <x:v>708.72</x:v>
      </x:c>
      <x:c r="V1002">
        <x:v>2.1800000000000002</x:v>
      </x:c>
      <x:c r="W1002">
        <x:v>52204.800000000003</x:v>
      </x:c>
    </x:row>
    <x:row r="1003" spans="1:23">
      <x:c r="A1003" t="s">
        <x:v>492</x:v>
      </x:c>
      <x:c r="B1003" t="s">
        <x:v>698</x:v>
      </x:c>
      <x:c r="C1003" t="s">
        <x:v>513</x:v>
      </x:c>
      <x:c r="D1003" t="s">
        <x:v>514</x:v>
      </x:c>
      <x:c r="E1003" t="s">
        <x:v>527</x:v>
      </x:c>
      <x:c r="F1003" t="s">
        <x:v>126</x:v>
      </x:c>
      <x:c r="G1003" t="s">
        <x:v>730</x:v>
      </x:c>
      <x:c r="H1003" t="s">
        <x:v>528</x:v>
      </x:c>
      <x:c r="I1003" t="s">
        <x:v>172</x:v>
      </x:c>
      <x:c r="J1003">
        <x:v>190000402</x:v>
      </x:c>
      <x:c r="K1003" t="s">
        <x:v>172</x:v>
      </x:c>
      <x:c r="L1003" t="s">
        <x:v>163</x:v>
      </x:c>
      <x:c r="M1003" t="s">
        <x:v>525</x:v>
      </x:c>
      <x:c r="N1003" t="s">
        <x:v>519</x:v>
      </x:c>
      <x:c r="O1003">
        <x:v>1500</x:v>
      </x:c>
      <x:c r="P1003" t="s">
        <x:v>520</x:v>
      </x:c>
      <x:c r="Q1003" t="s">
        <x:v>444</x:v>
      </x:c>
      <x:c r="R1003" t="s">
        <x:v>522</x:v>
      </x:c>
      <x:c r="S1003">
        <x:v>21000</x:v>
      </x:c>
      <x:c r="T1003" t="s">
        <x:v>458</x:v>
      </x:c>
      <x:c r="U1003">
        <x:v>620.13</x:v>
      </x:c>
      <x:c r="V1003">
        <x:v>2.1800000000000002</x:v>
      </x:c>
      <x:c r="W1003">
        <x:v>45679.199999999997</x:v>
      </x:c>
    </x:row>
    <x:row r="1004" spans="1:23">
      <x:c r="A1004" t="s">
        <x:v>492</x:v>
      </x:c>
      <x:c r="B1004" t="s">
        <x:v>698</x:v>
      </x:c>
      <x:c r="C1004" t="s">
        <x:v>513</x:v>
      </x:c>
      <x:c r="D1004" t="s">
        <x:v>514</x:v>
      </x:c>
      <x:c r="E1004" t="s">
        <x:v>527</x:v>
      </x:c>
      <x:c r="F1004" t="s">
        <x:v>126</x:v>
      </x:c>
      <x:c r="G1004" t="s">
        <x:v>730</x:v>
      </x:c>
      <x:c r="H1004" t="s">
        <x:v>528</x:v>
      </x:c>
      <x:c r="I1004" t="s">
        <x:v>172</x:v>
      </x:c>
      <x:c r="J1004">
        <x:v>100000429</x:v>
      </x:c>
      <x:c r="K1004" t="s">
        <x:v>172</x:v>
      </x:c>
      <x:c r="L1004" t="s">
        <x:v>163</x:v>
      </x:c>
      <x:c r="M1004" t="s">
        <x:v>526</x:v>
      </x:c>
      <x:c r="O1004">
        <x:v>300</x:v>
      </x:c>
      <x:c r="P1004" t="s">
        <x:v>520</x:v>
      </x:c>
      <x:c r="Q1004" t="s">
        <x:v>444</x:v>
      </x:c>
      <x:c r="R1004" t="s">
        <x:v>522</x:v>
      </x:c>
      <x:c r="S1004">
        <x:v>600</x:v>
      </x:c>
      <x:c r="T1004" t="s">
        <x:v>458</x:v>
      </x:c>
      <x:c r="U1004">
        <x:v>17.72</x:v>
      </x:c>
      <x:c r="V1004">
        <x:v>2.1800000000000002</x:v>
      </x:c>
      <x:c r="W1004">
        <x:v>1305.1199999999999</x:v>
      </x:c>
    </x:row>
    <x:row r="1005" spans="1:23">
      <x:c r="A1005" t="s">
        <x:v>492</x:v>
      </x:c>
      <x:c r="B1005" t="s">
        <x:v>698</x:v>
      </x:c>
      <x:c r="C1005" t="s">
        <x:v>513</x:v>
      </x:c>
      <x:c r="D1005" t="s">
        <x:v>514</x:v>
      </x:c>
      <x:c r="E1005" t="s">
        <x:v>527</x:v>
      </x:c>
      <x:c r="F1005" t="s">
        <x:v>126</x:v>
      </x:c>
      <x:c r="G1005" t="s">
        <x:v>730</x:v>
      </x:c>
      <x:c r="H1005" t="s">
        <x:v>528</x:v>
      </x:c>
      <x:c r="I1005" t="s">
        <x:v>172</x:v>
      </x:c>
      <x:c r="J1005">
        <x:v>100018845</x:v>
      </x:c>
      <x:c r="K1005" t="s">
        <x:v>172</x:v>
      </x:c>
      <x:c r="L1005" t="s">
        <x:v>163</x:v>
      </x:c>
      <x:c r="M1005" t="s">
        <x:v>518</x:v>
      </x:c>
      <x:c r="N1005" t="s">
        <x:v>519</x:v>
      </x:c>
      <x:c r="O1005">
        <x:v>1500</x:v>
      </x:c>
      <x:c r="P1005" t="s">
        <x:v>520</x:v>
      </x:c>
      <x:c r="Q1005" t="s">
        <x:v>444</x:v>
      </x:c>
      <x:c r="R1005" t="s">
        <x:v>522</x:v>
      </x:c>
      <x:c r="S1005">
        <x:v>3000</x:v>
      </x:c>
      <x:c r="T1005" t="s">
        <x:v>458</x:v>
      </x:c>
      <x:c r="U1005">
        <x:v>88.59</x:v>
      </x:c>
      <x:c r="V1005">
        <x:v>2.1800000000000002</x:v>
      </x:c>
      <x:c r="W1005">
        <x:v>6525.6</x:v>
      </x:c>
    </x:row>
    <x:row r="1006" spans="1:23">
      <x:c r="A1006" t="s">
        <x:v>492</x:v>
      </x:c>
      <x:c r="B1006" t="s">
        <x:v>698</x:v>
      </x:c>
      <x:c r="C1006" t="s">
        <x:v>513</x:v>
      </x:c>
      <x:c r="D1006" t="s">
        <x:v>514</x:v>
      </x:c>
      <x:c r="E1006" t="s">
        <x:v>527</x:v>
      </x:c>
      <x:c r="F1006" t="s">
        <x:v>126</x:v>
      </x:c>
      <x:c r="G1006" t="s">
        <x:v>730</x:v>
      </x:c>
      <x:c r="H1006" t="s">
        <x:v>528</x:v>
      </x:c>
      <x:c r="I1006" t="s">
        <x:v>172</x:v>
      </x:c>
      <x:c r="J1006">
        <x:v>100018845</x:v>
      </x:c>
      <x:c r="K1006" t="s">
        <x:v>172</x:v>
      </x:c>
      <x:c r="L1006" t="s">
        <x:v>163</x:v>
      </x:c>
      <x:c r="M1006" t="s">
        <x:v>518</x:v>
      </x:c>
      <x:c r="N1006" t="s">
        <x:v>519</x:v>
      </x:c>
      <x:c r="O1006">
        <x:v>1500</x:v>
      </x:c>
      <x:c r="P1006" t="s">
        <x:v>520</x:v>
      </x:c>
      <x:c r="Q1006" t="s">
        <x:v>444</x:v>
      </x:c>
      <x:c r="R1006" t="s">
        <x:v>522</x:v>
      </x:c>
      <x:c r="S1006">
        <x:v>4500</x:v>
      </x:c>
      <x:c r="T1006" t="s">
        <x:v>458</x:v>
      </x:c>
      <x:c r="U1006">
        <x:v>132.88999999999999</x:v>
      </x:c>
      <x:c r="V1006">
        <x:v>2.1800000000000002</x:v>
      </x:c>
      <x:c r="W1006">
        <x:v>9788.4</x:v>
      </x:c>
    </x:row>
    <x:row r="1007" spans="1:23">
      <x:c r="A1007" t="s">
        <x:v>492</x:v>
      </x:c>
      <x:c r="B1007" t="s">
        <x:v>698</x:v>
      </x:c>
      <x:c r="C1007" t="s">
        <x:v>513</x:v>
      </x:c>
      <x:c r="D1007" t="s">
        <x:v>514</x:v>
      </x:c>
      <x:c r="E1007" t="s">
        <x:v>527</x:v>
      </x:c>
      <x:c r="F1007" t="s">
        <x:v>126</x:v>
      </x:c>
      <x:c r="G1007" t="s">
        <x:v>730</x:v>
      </x:c>
      <x:c r="H1007" t="s">
        <x:v>528</x:v>
      </x:c>
      <x:c r="I1007" t="s">
        <x:v>172</x:v>
      </x:c>
      <x:c r="J1007">
        <x:v>190000459</x:v>
      </x:c>
      <x:c r="K1007" t="s">
        <x:v>172</x:v>
      </x:c>
      <x:c r="L1007" t="s">
        <x:v>162</x:v>
      </x:c>
      <x:c r="M1007" t="s">
        <x:v>518</x:v>
      </x:c>
      <x:c r="O1007">
        <x:v>150</x:v>
      </x:c>
      <x:c r="P1007" t="s">
        <x:v>520</x:v>
      </x:c>
      <x:c r="Q1007" t="s">
        <x:v>637</x:v>
      </x:c>
      <x:c r="R1007" t="s">
        <x:v>522</x:v>
      </x:c>
      <x:c r="S1007">
        <x:v>300</x:v>
      </x:c>
      <x:c r="T1007" t="s">
        <x:v>458</x:v>
      </x:c>
      <x:c r="U1007">
        <x:v>21.46</x:v>
      </x:c>
      <x:c r="V1007">
        <x:v>5</x:v>
      </x:c>
      <x:c r="W1007">
        <x:v>1501.11</x:v>
      </x:c>
    </x:row>
    <x:row r="1008" spans="1:23">
      <x:c r="A1008" t="s">
        <x:v>492</x:v>
      </x:c>
      <x:c r="B1008" t="s">
        <x:v>698</x:v>
      </x:c>
      <x:c r="C1008" t="s">
        <x:v>513</x:v>
      </x:c>
      <x:c r="D1008" t="s">
        <x:v>514</x:v>
      </x:c>
      <x:c r="E1008" t="s">
        <x:v>527</x:v>
      </x:c>
      <x:c r="F1008" t="s">
        <x:v>126</x:v>
      </x:c>
      <x:c r="G1008" t="s">
        <x:v>730</x:v>
      </x:c>
      <x:c r="H1008" t="s">
        <x:v>528</x:v>
      </x:c>
      <x:c r="I1008" t="s">
        <x:v>172</x:v>
      </x:c>
      <x:c r="J1008">
        <x:v>100000426</x:v>
      </x:c>
      <x:c r="K1008" t="s">
        <x:v>172</x:v>
      </x:c>
      <x:c r="L1008" t="s">
        <x:v>163</x:v>
      </x:c>
      <x:c r="M1008" t="s">
        <x:v>525</x:v>
      </x:c>
      <x:c r="O1008">
        <x:v>300</x:v>
      </x:c>
      <x:c r="P1008" t="s">
        <x:v>520</x:v>
      </x:c>
      <x:c r="Q1008" t="s">
        <x:v>444</x:v>
      </x:c>
      <x:c r="R1008" t="s">
        <x:v>522</x:v>
      </x:c>
      <x:c r="S1008">
        <x:v>3900</x:v>
      </x:c>
      <x:c r="T1008" t="s">
        <x:v>458</x:v>
      </x:c>
      <x:c r="U1008">
        <x:v>115.17</x:v>
      </x:c>
      <x:c r="V1008">
        <x:v>2.1800000000000002</x:v>
      </x:c>
      <x:c r="W1008">
        <x:v>8483.2800000000007</x:v>
      </x:c>
    </x:row>
    <x:row r="1009" spans="1:23">
      <x:c r="A1009" t="s">
        <x:v>492</x:v>
      </x:c>
      <x:c r="B1009" t="s">
        <x:v>698</x:v>
      </x:c>
      <x:c r="C1009" t="s">
        <x:v>513</x:v>
      </x:c>
      <x:c r="D1009" t="s">
        <x:v>514</x:v>
      </x:c>
      <x:c r="E1009" t="s">
        <x:v>527</x:v>
      </x:c>
      <x:c r="F1009" t="s">
        <x:v>126</x:v>
      </x:c>
      <x:c r="G1009" t="s">
        <x:v>730</x:v>
      </x:c>
      <x:c r="H1009" t="s">
        <x:v>528</x:v>
      </x:c>
      <x:c r="I1009" t="s">
        <x:v>172</x:v>
      </x:c>
      <x:c r="J1009">
        <x:v>100000419</x:v>
      </x:c>
      <x:c r="K1009" t="s">
        <x:v>172</x:v>
      </x:c>
      <x:c r="L1009" t="s">
        <x:v>163</x:v>
      </x:c>
      <x:c r="M1009" t="s">
        <x:v>524</x:v>
      </x:c>
      <x:c r="O1009">
        <x:v>300</x:v>
      </x:c>
      <x:c r="P1009" t="s">
        <x:v>520</x:v>
      </x:c>
      <x:c r="Q1009" t="s">
        <x:v>444</x:v>
      </x:c>
      <x:c r="R1009" t="s">
        <x:v>522</x:v>
      </x:c>
      <x:c r="S1009">
        <x:v>2520</x:v>
      </x:c>
      <x:c r="T1009" t="s">
        <x:v>458</x:v>
      </x:c>
      <x:c r="U1009">
        <x:v>74.42</x:v>
      </x:c>
      <x:c r="V1009">
        <x:v>2.1800000000000002</x:v>
      </x:c>
      <x:c r="W1009">
        <x:v>5481.5</x:v>
      </x:c>
    </x:row>
    <x:row r="1010" spans="1:23">
      <x:c r="A1010" t="s">
        <x:v>492</x:v>
      </x:c>
      <x:c r="B1010" t="s">
        <x:v>698</x:v>
      </x:c>
      <x:c r="C1010" t="s">
        <x:v>513</x:v>
      </x:c>
      <x:c r="D1010" t="s">
        <x:v>514</x:v>
      </x:c>
      <x:c r="E1010" t="s">
        <x:v>527</x:v>
      </x:c>
      <x:c r="F1010" t="s">
        <x:v>126</x:v>
      </x:c>
      <x:c r="G1010" t="s">
        <x:v>730</x:v>
      </x:c>
      <x:c r="H1010" t="s">
        <x:v>528</x:v>
      </x:c>
      <x:c r="I1010" t="s">
        <x:v>172</x:v>
      </x:c>
      <x:c r="J1010">
        <x:v>100000412</x:v>
      </x:c>
      <x:c r="K1010" t="s">
        <x:v>172</x:v>
      </x:c>
      <x:c r="L1010" t="s">
        <x:v>163</x:v>
      </x:c>
      <x:c r="M1010" t="s">
        <x:v>569</x:v>
      </x:c>
      <x:c r="O1010">
        <x:v>300</x:v>
      </x:c>
      <x:c r="P1010" t="s">
        <x:v>520</x:v>
      </x:c>
      <x:c r="Q1010" t="s">
        <x:v>444</x:v>
      </x:c>
      <x:c r="R1010" t="s">
        <x:v>522</x:v>
      </x:c>
      <x:c r="S1010">
        <x:v>8370</x:v>
      </x:c>
      <x:c r="T1010" t="s">
        <x:v>458</x:v>
      </x:c>
      <x:c r="U1010">
        <x:v>247.17</x:v>
      </x:c>
      <x:c r="V1010">
        <x:v>2.1800000000000002</x:v>
      </x:c>
      <x:c r="W1010">
        <x:v>18206.419999999998</x:v>
      </x:c>
    </x:row>
    <x:row r="1011" spans="1:23">
      <x:c r="A1011" t="s">
        <x:v>492</x:v>
      </x:c>
      <x:c r="B1011" t="s">
        <x:v>698</x:v>
      </x:c>
      <x:c r="C1011" t="s">
        <x:v>513</x:v>
      </x:c>
      <x:c r="D1011" t="s">
        <x:v>514</x:v>
      </x:c>
      <x:c r="E1011" t="s">
        <x:v>527</x:v>
      </x:c>
      <x:c r="F1011" t="s">
        <x:v>126</x:v>
      </x:c>
      <x:c r="G1011" t="s">
        <x:v>730</x:v>
      </x:c>
      <x:c r="H1011" t="s">
        <x:v>528</x:v>
      </x:c>
      <x:c r="I1011" t="s">
        <x:v>172</x:v>
      </x:c>
      <x:c r="J1011">
        <x:v>100000410</x:v>
      </x:c>
      <x:c r="K1011" t="s">
        <x:v>172</x:v>
      </x:c>
      <x:c r="L1011" t="s">
        <x:v>163</x:v>
      </x:c>
      <x:c r="M1011" t="s">
        <x:v>537</x:v>
      </x:c>
      <x:c r="O1011">
        <x:v>300</x:v>
      </x:c>
      <x:c r="P1011" t="s">
        <x:v>520</x:v>
      </x:c>
      <x:c r="Q1011" t="s">
        <x:v>444</x:v>
      </x:c>
      <x:c r="R1011" t="s">
        <x:v>522</x:v>
      </x:c>
      <x:c r="S1011">
        <x:v>1660</x:v>
      </x:c>
      <x:c r="T1011" t="s">
        <x:v>458</x:v>
      </x:c>
      <x:c r="U1011">
        <x:v>49.02</x:v>
      </x:c>
      <x:c r="V1011">
        <x:v>2.1800000000000002</x:v>
      </x:c>
      <x:c r="W1011">
        <x:v>3610.83</x:v>
      </x:c>
    </x:row>
    <x:row r="1012" spans="1:23">
      <x:c r="A1012" t="s">
        <x:v>492</x:v>
      </x:c>
      <x:c r="B1012" t="s">
        <x:v>698</x:v>
      </x:c>
      <x:c r="C1012" t="s">
        <x:v>513</x:v>
      </x:c>
      <x:c r="D1012" t="s">
        <x:v>514</x:v>
      </x:c>
      <x:c r="E1012" t="s">
        <x:v>527</x:v>
      </x:c>
      <x:c r="F1012" t="s">
        <x:v>126</x:v>
      </x:c>
      <x:c r="G1012" t="s">
        <x:v>730</x:v>
      </x:c>
      <x:c r="H1012" t="s">
        <x:v>528</x:v>
      </x:c>
      <x:c r="I1012" t="s">
        <x:v>172</x:v>
      </x:c>
      <x:c r="J1012">
        <x:v>100000403</x:v>
      </x:c>
      <x:c r="K1012" t="s">
        <x:v>172</x:v>
      </x:c>
      <x:c r="L1012" t="s">
        <x:v>163</x:v>
      </x:c>
      <x:c r="M1012" t="s">
        <x:v>560</x:v>
      </x:c>
      <x:c r="O1012">
        <x:v>300</x:v>
      </x:c>
      <x:c r="P1012" t="s">
        <x:v>520</x:v>
      </x:c>
      <x:c r="Q1012" t="s">
        <x:v>444</x:v>
      </x:c>
      <x:c r="R1012" t="s">
        <x:v>522</x:v>
      </x:c>
      <x:c r="S1012">
        <x:v>7130</x:v>
      </x:c>
      <x:c r="T1012" t="s">
        <x:v>458</x:v>
      </x:c>
      <x:c r="U1012">
        <x:v>210.55</x:v>
      </x:c>
      <x:c r="V1012">
        <x:v>2.1800000000000002</x:v>
      </x:c>
      <x:c r="W1012">
        <x:v>15509.18</x:v>
      </x:c>
    </x:row>
    <x:row r="1013" spans="1:23">
      <x:c r="A1013" t="s">
        <x:v>492</x:v>
      </x:c>
      <x:c r="B1013" t="s">
        <x:v>698</x:v>
      </x:c>
      <x:c r="C1013" t="s">
        <x:v>513</x:v>
      </x:c>
      <x:c r="D1013" t="s">
        <x:v>514</x:v>
      </x:c>
      <x:c r="E1013" t="s">
        <x:v>527</x:v>
      </x:c>
      <x:c r="F1013" t="s">
        <x:v>126</x:v>
      </x:c>
      <x:c r="G1013" t="s">
        <x:v>730</x:v>
      </x:c>
      <x:c r="H1013" t="s">
        <x:v>528</x:v>
      </x:c>
      <x:c r="I1013" t="s">
        <x:v>172</x:v>
      </x:c>
      <x:c r="J1013">
        <x:v>100000397</x:v>
      </x:c>
      <x:c r="K1013" t="s">
        <x:v>172</x:v>
      </x:c>
      <x:c r="L1013" t="s">
        <x:v>163</x:v>
      </x:c>
      <x:c r="M1013" t="s">
        <x:v>518</x:v>
      </x:c>
      <x:c r="O1013">
        <x:v>300</x:v>
      </x:c>
      <x:c r="P1013" t="s">
        <x:v>520</x:v>
      </x:c>
      <x:c r="Q1013" t="s">
        <x:v>444</x:v>
      </x:c>
      <x:c r="R1013" t="s">
        <x:v>522</x:v>
      </x:c>
      <x:c r="S1013">
        <x:v>9800</x:v>
      </x:c>
      <x:c r="T1013" t="s">
        <x:v>458</x:v>
      </x:c>
      <x:c r="U1013">
        <x:v>289.39</x:v>
      </x:c>
      <x:c r="V1013">
        <x:v>2.1800000000000002</x:v>
      </x:c>
      <x:c r="W1013">
        <x:v>21316.959999999999</x:v>
      </x:c>
    </x:row>
    <x:row r="1014" spans="1:23">
      <x:c r="A1014" t="s">
        <x:v>492</x:v>
      </x:c>
      <x:c r="B1014" t="s">
        <x:v>698</x:v>
      </x:c>
      <x:c r="C1014" t="s">
        <x:v>513</x:v>
      </x:c>
      <x:c r="D1014" t="s">
        <x:v>514</x:v>
      </x:c>
      <x:c r="E1014" t="s">
        <x:v>527</x:v>
      </x:c>
      <x:c r="F1014" t="s">
        <x:v>126</x:v>
      </x:c>
      <x:c r="G1014" t="s">
        <x:v>730</x:v>
      </x:c>
      <x:c r="H1014" t="s">
        <x:v>528</x:v>
      </x:c>
      <x:c r="I1014" t="s">
        <x:v>172</x:v>
      </x:c>
      <x:c r="J1014">
        <x:v>190000466</x:v>
      </x:c>
      <x:c r="K1014" t="s">
        <x:v>172</x:v>
      </x:c>
      <x:c r="L1014" t="s">
        <x:v>162</x:v>
      </x:c>
      <x:c r="M1014" t="s">
        <x:v>524</x:v>
      </x:c>
      <x:c r="O1014">
        <x:v>150</x:v>
      </x:c>
      <x:c r="P1014" t="s">
        <x:v>520</x:v>
      </x:c>
      <x:c r="Q1014" t="s">
        <x:v>637</x:v>
      </x:c>
      <x:c r="R1014" t="s">
        <x:v>522</x:v>
      </x:c>
      <x:c r="S1014">
        <x:v>900</x:v>
      </x:c>
      <x:c r="T1014" t="s">
        <x:v>458</x:v>
      </x:c>
      <x:c r="U1014">
        <x:v>64.39</x:v>
      </x:c>
      <x:c r="V1014">
        <x:v>5</x:v>
      </x:c>
      <x:c r="W1014">
        <x:v>4503.33</x:v>
      </x:c>
    </x:row>
    <x:row r="1015" spans="1:23">
      <x:c r="A1015" t="s">
        <x:v>492</x:v>
      </x:c>
      <x:c r="B1015" t="s">
        <x:v>698</x:v>
      </x:c>
      <x:c r="C1015" t="s">
        <x:v>513</x:v>
      </x:c>
      <x:c r="D1015" t="s">
        <x:v>514</x:v>
      </x:c>
      <x:c r="E1015" t="s">
        <x:v>527</x:v>
      </x:c>
      <x:c r="F1015" t="s">
        <x:v>126</x:v>
      </x:c>
      <x:c r="G1015" t="s">
        <x:v>730</x:v>
      </x:c>
      <x:c r="H1015" t="s">
        <x:v>528</x:v>
      </x:c>
      <x:c r="I1015" t="s">
        <x:v>172</x:v>
      </x:c>
      <x:c r="J1015">
        <x:v>190000001</x:v>
      </x:c>
      <x:c r="K1015" t="s">
        <x:v>172</x:v>
      </x:c>
      <x:c r="L1015" t="s">
        <x:v>163</x:v>
      </x:c>
      <x:c r="M1015" t="s">
        <x:v>524</x:v>
      </x:c>
      <x:c r="N1015" t="s">
        <x:v>519</x:v>
      </x:c>
      <x:c r="O1015">
        <x:v>1500</x:v>
      </x:c>
      <x:c r="P1015" t="s">
        <x:v>520</x:v>
      </x:c>
      <x:c r="Q1015" t="s">
        <x:v>444</x:v>
      </x:c>
      <x:c r="R1015" t="s">
        <x:v>522</x:v>
      </x:c>
      <x:c r="S1015">
        <x:v>1000</x:v>
      </x:c>
      <x:c r="T1015" t="s">
        <x:v>458</x:v>
      </x:c>
      <x:c r="U1015">
        <x:v>29.53</x:v>
      </x:c>
      <x:c r="V1015">
        <x:v>2.1800000000000002</x:v>
      </x:c>
      <x:c r="W1015">
        <x:v>2175.1999999999998</x:v>
      </x:c>
    </x:row>
    <x:row r="1016" spans="1:23">
      <x:c r="A1016" t="s">
        <x:v>492</x:v>
      </x:c>
      <x:c r="B1016" t="s">
        <x:v>698</x:v>
      </x:c>
      <x:c r="C1016" t="s">
        <x:v>513</x:v>
      </x:c>
      <x:c r="D1016" t="s">
        <x:v>514</x:v>
      </x:c>
      <x:c r="E1016" t="s">
        <x:v>527</x:v>
      </x:c>
      <x:c r="F1016" t="s">
        <x:v>126</x:v>
      </x:c>
      <x:c r="G1016" t="s">
        <x:v>730</x:v>
      </x:c>
      <x:c r="H1016" t="s">
        <x:v>528</x:v>
      </x:c>
      <x:c r="I1016" t="s">
        <x:v>172</x:v>
      </x:c>
      <x:c r="J1016">
        <x:v>190000001</x:v>
      </x:c>
      <x:c r="K1016" t="s">
        <x:v>172</x:v>
      </x:c>
      <x:c r="L1016" t="s">
        <x:v>163</x:v>
      </x:c>
      <x:c r="M1016" t="s">
        <x:v>524</x:v>
      </x:c>
      <x:c r="N1016" t="s">
        <x:v>519</x:v>
      </x:c>
      <x:c r="O1016">
        <x:v>1500</x:v>
      </x:c>
      <x:c r="P1016" t="s">
        <x:v>520</x:v>
      </x:c>
      <x:c r="Q1016" t="s">
        <x:v>444</x:v>
      </x:c>
      <x:c r="R1016" t="s">
        <x:v>522</x:v>
      </x:c>
      <x:c r="S1016">
        <x:v>1500</x:v>
      </x:c>
      <x:c r="T1016" t="s">
        <x:v>458</x:v>
      </x:c>
      <x:c r="U1016">
        <x:v>44.3</x:v>
      </x:c>
      <x:c r="V1016">
        <x:v>2.1800000000000002</x:v>
      </x:c>
      <x:c r="W1016">
        <x:v>3262.8</x:v>
      </x:c>
    </x:row>
    <x:row r="1017" spans="1:23">
      <x:c r="A1017" t="s">
        <x:v>492</x:v>
      </x:c>
      <x:c r="B1017" t="s">
        <x:v>698</x:v>
      </x:c>
      <x:c r="C1017" t="s">
        <x:v>513</x:v>
      </x:c>
      <x:c r="D1017" t="s">
        <x:v>514</x:v>
      </x:c>
      <x:c r="E1017" t="s">
        <x:v>527</x:v>
      </x:c>
      <x:c r="F1017" t="s">
        <x:v>126</x:v>
      </x:c>
      <x:c r="G1017" t="s">
        <x:v>730</x:v>
      </x:c>
      <x:c r="H1017" t="s">
        <x:v>528</x:v>
      </x:c>
      <x:c r="I1017" t="s">
        <x:v>172</x:v>
      </x:c>
      <x:c r="J1017">
        <x:v>100000449</x:v>
      </x:c>
      <x:c r="K1017" t="s">
        <x:v>172</x:v>
      </x:c>
      <x:c r="L1017" t="s">
        <x:v>160</x:v>
      </x:c>
      <x:c r="M1017" t="s">
        <x:v>524</x:v>
      </x:c>
      <x:c r="O1017">
        <x:v>200</x:v>
      </x:c>
      <x:c r="P1017" t="s">
        <x:v>520</x:v>
      </x:c>
      <x:c r="Q1017" t="s">
        <x:v>451</x:v>
      </x:c>
      <x:c r="R1017" t="s">
        <x:v>522</x:v>
      </x:c>
      <x:c r="S1017">
        <x:v>2000</x:v>
      </x:c>
      <x:c r="T1017" t="s">
        <x:v>458</x:v>
      </x:c>
      <x:c r="U1017">
        <x:v>94.06</x:v>
      </x:c>
      <x:c r="V1017">
        <x:v>3.45</x:v>
      </x:c>
      <x:c r="W1017">
        <x:v>6902.6</x:v>
      </x:c>
    </x:row>
    <x:row r="1018" spans="1:23">
      <x:c r="A1018" t="s">
        <x:v>492</x:v>
      </x:c>
      <x:c r="B1018" t="s">
        <x:v>698</x:v>
      </x:c>
      <x:c r="C1018" t="s">
        <x:v>513</x:v>
      </x:c>
      <x:c r="D1018" t="s">
        <x:v>514</x:v>
      </x:c>
      <x:c r="E1018" t="s">
        <x:v>527</x:v>
      </x:c>
      <x:c r="F1018" t="s">
        <x:v>126</x:v>
      </x:c>
      <x:c r="G1018" t="s">
        <x:v>730</x:v>
      </x:c>
      <x:c r="H1018" t="s">
        <x:v>528</x:v>
      </x:c>
      <x:c r="I1018" t="s">
        <x:v>172</x:v>
      </x:c>
      <x:c r="J1018">
        <x:v>100000435</x:v>
      </x:c>
      <x:c r="K1018" t="s">
        <x:v>172</x:v>
      </x:c>
      <x:c r="L1018" t="s">
        <x:v>160</x:v>
      </x:c>
      <x:c r="M1018" t="s">
        <x:v>518</x:v>
      </x:c>
      <x:c r="O1018">
        <x:v>200</x:v>
      </x:c>
      <x:c r="P1018" t="s">
        <x:v>520</x:v>
      </x:c>
      <x:c r="Q1018" t="s">
        <x:v>451</x:v>
      </x:c>
      <x:c r="R1018" t="s">
        <x:v>522</x:v>
      </x:c>
      <x:c r="S1018">
        <x:v>600</x:v>
      </x:c>
      <x:c r="T1018" t="s">
        <x:v>458</x:v>
      </x:c>
      <x:c r="U1018">
        <x:v>28.22</x:v>
      </x:c>
      <x:c r="V1018">
        <x:v>3.45</x:v>
      </x:c>
      <x:c r="W1018">
        <x:v>2070.7800000000002</x:v>
      </x:c>
    </x:row>
    <x:row r="1019" spans="1:23">
      <x:c r="A1019" t="s">
        <x:v>492</x:v>
      </x:c>
      <x:c r="B1019" t="s">
        <x:v>698</x:v>
      </x:c>
      <x:c r="C1019" t="s">
        <x:v>513</x:v>
      </x:c>
      <x:c r="D1019" t="s">
        <x:v>514</x:v>
      </x:c>
      <x:c r="E1019" t="s">
        <x:v>527</x:v>
      </x:c>
      <x:c r="F1019" t="s">
        <x:v>126</x:v>
      </x:c>
      <x:c r="G1019" t="s">
        <x:v>730</x:v>
      </x:c>
      <x:c r="H1019" t="s">
        <x:v>528</x:v>
      </x:c>
      <x:c r="I1019" t="s">
        <x:v>172</x:v>
      </x:c>
      <x:c r="J1019">
        <x:v>100000449</x:v>
      </x:c>
      <x:c r="K1019" t="s">
        <x:v>172</x:v>
      </x:c>
      <x:c r="L1019" t="s">
        <x:v>160</x:v>
      </x:c>
      <x:c r="M1019" t="s">
        <x:v>524</x:v>
      </x:c>
      <x:c r="O1019">
        <x:v>200</x:v>
      </x:c>
      <x:c r="P1019" t="s">
        <x:v>520</x:v>
      </x:c>
      <x:c r="Q1019" t="s">
        <x:v>451</x:v>
      </x:c>
      <x:c r="R1019" t="s">
        <x:v>522</x:v>
      </x:c>
      <x:c r="S1019">
        <x:v>400</x:v>
      </x:c>
      <x:c r="T1019" t="s">
        <x:v>458</x:v>
      </x:c>
      <x:c r="U1019">
        <x:v>18.809999999999999</x:v>
      </x:c>
      <x:c r="V1019">
        <x:v>3.45</x:v>
      </x:c>
      <x:c r="W1019">
        <x:v>1380.52</x:v>
      </x:c>
    </x:row>
    <x:row r="1020" spans="1:23">
      <x:c r="A1020" t="s">
        <x:v>492</x:v>
      </x:c>
      <x:c r="B1020" t="s">
        <x:v>698</x:v>
      </x:c>
      <x:c r="C1020" t="s">
        <x:v>513</x:v>
      </x:c>
      <x:c r="D1020" t="s">
        <x:v>514</x:v>
      </x:c>
      <x:c r="E1020" t="s">
        <x:v>527</x:v>
      </x:c>
      <x:c r="F1020" t="s">
        <x:v>126</x:v>
      </x:c>
      <x:c r="G1020" t="s">
        <x:v>730</x:v>
      </x:c>
      <x:c r="H1020" t="s">
        <x:v>528</x:v>
      </x:c>
      <x:c r="I1020" t="s">
        <x:v>172</x:v>
      </x:c>
      <x:c r="J1020">
        <x:v>100000456</x:v>
      </x:c>
      <x:c r="K1020" t="s">
        <x:v>172</x:v>
      </x:c>
      <x:c r="L1020" t="s">
        <x:v>160</x:v>
      </x:c>
      <x:c r="M1020" t="s">
        <x:v>526</x:v>
      </x:c>
      <x:c r="O1020">
        <x:v>200</x:v>
      </x:c>
      <x:c r="P1020" t="s">
        <x:v>520</x:v>
      </x:c>
      <x:c r="Q1020" t="s">
        <x:v>451</x:v>
      </x:c>
      <x:c r="R1020" t="s">
        <x:v>522</x:v>
      </x:c>
      <x:c r="S1020">
        <x:v>1000</x:v>
      </x:c>
      <x:c r="T1020" t="s">
        <x:v>458</x:v>
      </x:c>
      <x:c r="U1020">
        <x:v>47.03</x:v>
      </x:c>
      <x:c r="V1020">
        <x:v>3.45</x:v>
      </x:c>
      <x:c r="W1020">
        <x:v>3451.3</x:v>
      </x:c>
    </x:row>
    <x:row r="1021" spans="1:23">
      <x:c r="A1021" t="s">
        <x:v>492</x:v>
      </x:c>
      <x:c r="B1021" t="s">
        <x:v>698</x:v>
      </x:c>
      <x:c r="C1021" t="s">
        <x:v>513</x:v>
      </x:c>
      <x:c r="D1021" t="s">
        <x:v>514</x:v>
      </x:c>
      <x:c r="E1021" t="s">
        <x:v>527</x:v>
      </x:c>
      <x:c r="F1021" t="s">
        <x:v>126</x:v>
      </x:c>
      <x:c r="G1021" t="s">
        <x:v>730</x:v>
      </x:c>
      <x:c r="H1021" t="s">
        <x:v>528</x:v>
      </x:c>
      <x:c r="I1021" t="s">
        <x:v>172</x:v>
      </x:c>
      <x:c r="J1021">
        <x:v>190000402</x:v>
      </x:c>
      <x:c r="K1021" t="s">
        <x:v>172</x:v>
      </x:c>
      <x:c r="L1021" t="s">
        <x:v>163</x:v>
      </x:c>
      <x:c r="M1021" t="s">
        <x:v>525</x:v>
      </x:c>
      <x:c r="N1021" t="s">
        <x:v>519</x:v>
      </x:c>
      <x:c r="O1021">
        <x:v>1500</x:v>
      </x:c>
      <x:c r="P1021" t="s">
        <x:v>520</x:v>
      </x:c>
      <x:c r="Q1021" t="s">
        <x:v>444</x:v>
      </x:c>
      <x:c r="R1021" t="s">
        <x:v>522</x:v>
      </x:c>
      <x:c r="S1021">
        <x:v>1500</x:v>
      </x:c>
      <x:c r="T1021" t="s">
        <x:v>458</x:v>
      </x:c>
      <x:c r="U1021">
        <x:v>44.3</x:v>
      </x:c>
      <x:c r="V1021">
        <x:v>2.1800000000000002</x:v>
      </x:c>
      <x:c r="W1021">
        <x:v>3262.8</x:v>
      </x:c>
    </x:row>
    <x:row r="1022" spans="1:23">
      <x:c r="A1022" t="s">
        <x:v>492</x:v>
      </x:c>
      <x:c r="B1022" t="s">
        <x:v>698</x:v>
      </x:c>
      <x:c r="C1022" t="s">
        <x:v>513</x:v>
      </x:c>
      <x:c r="D1022" t="s">
        <x:v>514</x:v>
      </x:c>
      <x:c r="E1022" t="s">
        <x:v>527</x:v>
      </x:c>
      <x:c r="F1022" t="s">
        <x:v>126</x:v>
      </x:c>
      <x:c r="G1022" t="s">
        <x:v>730</x:v>
      </x:c>
      <x:c r="H1022" t="s">
        <x:v>528</x:v>
      </x:c>
      <x:c r="I1022" t="s">
        <x:v>172</x:v>
      </x:c>
      <x:c r="J1022">
        <x:v>100018845</x:v>
      </x:c>
      <x:c r="K1022" t="s">
        <x:v>172</x:v>
      </x:c>
      <x:c r="L1022" t="s">
        <x:v>163</x:v>
      </x:c>
      <x:c r="M1022" t="s">
        <x:v>518</x:v>
      </x:c>
      <x:c r="N1022" t="s">
        <x:v>519</x:v>
      </x:c>
      <x:c r="O1022">
        <x:v>1500</x:v>
      </x:c>
      <x:c r="P1022" t="s">
        <x:v>520</x:v>
      </x:c>
      <x:c r="Q1022" t="s">
        <x:v>444</x:v>
      </x:c>
      <x:c r="R1022" t="s">
        <x:v>522</x:v>
      </x:c>
      <x:c r="S1022">
        <x:v>3000</x:v>
      </x:c>
      <x:c r="T1022" t="s">
        <x:v>458</x:v>
      </x:c>
      <x:c r="U1022">
        <x:v>88.59</x:v>
      </x:c>
      <x:c r="V1022">
        <x:v>2.1800000000000002</x:v>
      </x:c>
      <x:c r="W1022">
        <x:v>6525.6</x:v>
      </x:c>
    </x:row>
    <x:row r="1023" spans="1:23">
      <x:c r="A1023" t="s">
        <x:v>492</x:v>
      </x:c>
      <x:c r="B1023" t="s">
        <x:v>698</x:v>
      </x:c>
      <x:c r="C1023" t="s">
        <x:v>513</x:v>
      </x:c>
      <x:c r="D1023" t="s">
        <x:v>514</x:v>
      </x:c>
      <x:c r="E1023" t="s">
        <x:v>527</x:v>
      </x:c>
      <x:c r="F1023" t="s">
        <x:v>126</x:v>
      </x:c>
      <x:c r="G1023" t="s">
        <x:v>730</x:v>
      </x:c>
      <x:c r="H1023" t="s">
        <x:v>528</x:v>
      </x:c>
      <x:c r="I1023" t="s">
        <x:v>172</x:v>
      </x:c>
      <x:c r="J1023">
        <x:v>100019297</x:v>
      </x:c>
      <x:c r="K1023" t="s">
        <x:v>172</x:v>
      </x:c>
      <x:c r="L1023" t="s">
        <x:v>163</x:v>
      </x:c>
      <x:c r="M1023" t="s">
        <x:v>537</x:v>
      </x:c>
      <x:c r="N1023" t="s">
        <x:v>519</x:v>
      </x:c>
      <x:c r="O1023">
        <x:v>1500</x:v>
      </x:c>
      <x:c r="P1023" t="s">
        <x:v>520</x:v>
      </x:c>
      <x:c r="Q1023" t="s">
        <x:v>444</x:v>
      </x:c>
      <x:c r="R1023" t="s">
        <x:v>522</x:v>
      </x:c>
      <x:c r="S1023">
        <x:v>1500</x:v>
      </x:c>
      <x:c r="T1023" t="s">
        <x:v>458</x:v>
      </x:c>
      <x:c r="U1023">
        <x:v>44.3</x:v>
      </x:c>
      <x:c r="V1023">
        <x:v>2.1800000000000002</x:v>
      </x:c>
      <x:c r="W1023">
        <x:v>3262.8</x:v>
      </x:c>
    </x:row>
    <x:row r="1024" spans="1:23">
      <x:c r="A1024" t="s">
        <x:v>492</x:v>
      </x:c>
      <x:c r="B1024" t="s">
        <x:v>698</x:v>
      </x:c>
      <x:c r="C1024" t="s">
        <x:v>513</x:v>
      </x:c>
      <x:c r="D1024" t="s">
        <x:v>514</x:v>
      </x:c>
      <x:c r="E1024" t="s">
        <x:v>527</x:v>
      </x:c>
      <x:c r="F1024" t="s">
        <x:v>126</x:v>
      </x:c>
      <x:c r="G1024" t="s">
        <x:v>730</x:v>
      </x:c>
      <x:c r="H1024" t="s">
        <x:v>528</x:v>
      </x:c>
      <x:c r="I1024" t="s">
        <x:v>172</x:v>
      </x:c>
      <x:c r="J1024">
        <x:v>100019297</x:v>
      </x:c>
      <x:c r="K1024" t="s">
        <x:v>172</x:v>
      </x:c>
      <x:c r="L1024" t="s">
        <x:v>163</x:v>
      </x:c>
      <x:c r="M1024" t="s">
        <x:v>537</x:v>
      </x:c>
      <x:c r="N1024" t="s">
        <x:v>519</x:v>
      </x:c>
      <x:c r="O1024">
        <x:v>1500</x:v>
      </x:c>
      <x:c r="P1024" t="s">
        <x:v>520</x:v>
      </x:c>
      <x:c r="Q1024" t="s">
        <x:v>444</x:v>
      </x:c>
      <x:c r="R1024" t="s">
        <x:v>522</x:v>
      </x:c>
      <x:c r="S1024">
        <x:v>1500</x:v>
      </x:c>
      <x:c r="T1024" t="s">
        <x:v>458</x:v>
      </x:c>
      <x:c r="U1024">
        <x:v>44.3</x:v>
      </x:c>
      <x:c r="V1024">
        <x:v>2.1800000000000002</x:v>
      </x:c>
      <x:c r="W1024">
        <x:v>3262.8</x:v>
      </x:c>
    </x:row>
    <x:row r="1025" spans="1:23">
      <x:c r="A1025" t="s">
        <x:v>492</x:v>
      </x:c>
      <x:c r="B1025" t="s">
        <x:v>698</x:v>
      </x:c>
      <x:c r="C1025" t="s">
        <x:v>513</x:v>
      </x:c>
      <x:c r="D1025" t="s">
        <x:v>514</x:v>
      </x:c>
      <x:c r="E1025" t="s">
        <x:v>527</x:v>
      </x:c>
      <x:c r="F1025" t="s">
        <x:v>126</x:v>
      </x:c>
      <x:c r="G1025" t="s">
        <x:v>730</x:v>
      </x:c>
      <x:c r="H1025" t="s">
        <x:v>528</x:v>
      </x:c>
      <x:c r="I1025" t="s">
        <x:v>172</x:v>
      </x:c>
      <x:c r="J1025">
        <x:v>100020060</x:v>
      </x:c>
      <x:c r="K1025" t="s">
        <x:v>172</x:v>
      </x:c>
      <x:c r="L1025" t="s">
        <x:v>163</x:v>
      </x:c>
      <x:c r="M1025" t="s">
        <x:v>550</x:v>
      </x:c>
      <x:c r="N1025" t="s">
        <x:v>519</x:v>
      </x:c>
      <x:c r="O1025">
        <x:v>1500</x:v>
      </x:c>
      <x:c r="P1025" t="s">
        <x:v>520</x:v>
      </x:c>
      <x:c r="Q1025" t="s">
        <x:v>444</x:v>
      </x:c>
      <x:c r="R1025" t="s">
        <x:v>522</x:v>
      </x:c>
      <x:c r="S1025">
        <x:v>3000</x:v>
      </x:c>
      <x:c r="T1025" t="s">
        <x:v>458</x:v>
      </x:c>
      <x:c r="U1025">
        <x:v>88.59</x:v>
      </x:c>
      <x:c r="V1025">
        <x:v>2.1800000000000002</x:v>
      </x:c>
      <x:c r="W1025">
        <x:v>6525.6</x:v>
      </x:c>
    </x:row>
    <x:row r="1026" spans="1:23">
      <x:c r="A1026" t="s">
        <x:v>492</x:v>
      </x:c>
      <x:c r="B1026" t="s">
        <x:v>698</x:v>
      </x:c>
      <x:c r="C1026" t="s">
        <x:v>513</x:v>
      </x:c>
      <x:c r="D1026" t="s">
        <x:v>514</x:v>
      </x:c>
      <x:c r="E1026" t="s">
        <x:v>527</x:v>
      </x:c>
      <x:c r="F1026" t="s">
        <x:v>126</x:v>
      </x:c>
      <x:c r="G1026" t="s">
        <x:v>730</x:v>
      </x:c>
      <x:c r="H1026" t="s">
        <x:v>528</x:v>
      </x:c>
      <x:c r="I1026" t="s">
        <x:v>172</x:v>
      </x:c>
      <x:c r="J1026">
        <x:v>100000412</x:v>
      </x:c>
      <x:c r="K1026" t="s">
        <x:v>172</x:v>
      </x:c>
      <x:c r="L1026" t="s">
        <x:v>163</x:v>
      </x:c>
      <x:c r="M1026" t="s">
        <x:v>569</x:v>
      </x:c>
      <x:c r="O1026">
        <x:v>300</x:v>
      </x:c>
      <x:c r="P1026" t="s">
        <x:v>520</x:v>
      </x:c>
      <x:c r="Q1026" t="s">
        <x:v>444</x:v>
      </x:c>
      <x:c r="R1026" t="s">
        <x:v>522</x:v>
      </x:c>
      <x:c r="S1026">
        <x:v>900</x:v>
      </x:c>
      <x:c r="T1026" t="s">
        <x:v>458</x:v>
      </x:c>
      <x:c r="U1026">
        <x:v>26.58</x:v>
      </x:c>
      <x:c r="V1026">
        <x:v>2.1800000000000002</x:v>
      </x:c>
      <x:c r="W1026">
        <x:v>1957.68</x:v>
      </x:c>
    </x:row>
    <x:row r="1027" spans="1:23">
      <x:c r="A1027" t="s">
        <x:v>492</x:v>
      </x:c>
      <x:c r="B1027" t="s">
        <x:v>698</x:v>
      </x:c>
      <x:c r="C1027" t="s">
        <x:v>513</x:v>
      </x:c>
      <x:c r="D1027" t="s">
        <x:v>514</x:v>
      </x:c>
      <x:c r="E1027" t="s">
        <x:v>527</x:v>
      </x:c>
      <x:c r="F1027" t="s">
        <x:v>126</x:v>
      </x:c>
      <x:c r="G1027" t="s">
        <x:v>730</x:v>
      </x:c>
      <x:c r="H1027" t="s">
        <x:v>528</x:v>
      </x:c>
      <x:c r="I1027" t="s">
        <x:v>172</x:v>
      </x:c>
      <x:c r="J1027">
        <x:v>100000412</x:v>
      </x:c>
      <x:c r="K1027" t="s">
        <x:v>172</x:v>
      </x:c>
      <x:c r="L1027" t="s">
        <x:v>163</x:v>
      </x:c>
      <x:c r="M1027" t="s">
        <x:v>569</x:v>
      </x:c>
      <x:c r="O1027">
        <x:v>300</x:v>
      </x:c>
      <x:c r="P1027" t="s">
        <x:v>520</x:v>
      </x:c>
      <x:c r="Q1027" t="s">
        <x:v>444</x:v>
      </x:c>
      <x:c r="R1027" t="s">
        <x:v>522</x:v>
      </x:c>
      <x:c r="S1027">
        <x:v>4750</x:v>
      </x:c>
      <x:c r="T1027" t="s">
        <x:v>458</x:v>
      </x:c>
      <x:c r="U1027">
        <x:v>140.27000000000001</x:v>
      </x:c>
      <x:c r="V1027">
        <x:v>2.1800000000000002</x:v>
      </x:c>
      <x:c r="W1027">
        <x:v>10332.200000000001</x:v>
      </x:c>
    </x:row>
    <x:row r="1028" spans="1:23">
      <x:c r="A1028" t="s">
        <x:v>492</x:v>
      </x:c>
      <x:c r="B1028" t="s">
        <x:v>698</x:v>
      </x:c>
      <x:c r="C1028" t="s">
        <x:v>513</x:v>
      </x:c>
      <x:c r="D1028" t="s">
        <x:v>514</x:v>
      </x:c>
      <x:c r="E1028" t="s">
        <x:v>527</x:v>
      </x:c>
      <x:c r="F1028" t="s">
        <x:v>126</x:v>
      </x:c>
      <x:c r="G1028" t="s">
        <x:v>730</x:v>
      </x:c>
      <x:c r="H1028" t="s">
        <x:v>528</x:v>
      </x:c>
      <x:c r="I1028" t="s">
        <x:v>172</x:v>
      </x:c>
      <x:c r="J1028">
        <x:v>190000401</x:v>
      </x:c>
      <x:c r="K1028" t="s">
        <x:v>172</x:v>
      </x:c>
      <x:c r="L1028" t="s">
        <x:v>163</x:v>
      </x:c>
      <x:c r="M1028" t="s">
        <x:v>569</x:v>
      </x:c>
      <x:c r="N1028" t="s">
        <x:v>519</x:v>
      </x:c>
      <x:c r="O1028">
        <x:v>1500</x:v>
      </x:c>
      <x:c r="P1028" t="s">
        <x:v>520</x:v>
      </x:c>
      <x:c r="Q1028" t="s">
        <x:v>444</x:v>
      </x:c>
      <x:c r="R1028" t="s">
        <x:v>522</x:v>
      </x:c>
      <x:c r="S1028">
        <x:v>3000</x:v>
      </x:c>
      <x:c r="T1028" t="s">
        <x:v>458</x:v>
      </x:c>
      <x:c r="U1028">
        <x:v>88.59</x:v>
      </x:c>
      <x:c r="V1028">
        <x:v>2.1800000000000002</x:v>
      </x:c>
      <x:c r="W1028">
        <x:v>6525.6</x:v>
      </x:c>
    </x:row>
    <x:row r="1029" spans="1:23">
      <x:c r="A1029" t="s">
        <x:v>492</x:v>
      </x:c>
      <x:c r="B1029" t="s">
        <x:v>698</x:v>
      </x:c>
      <x:c r="C1029" t="s">
        <x:v>513</x:v>
      </x:c>
      <x:c r="D1029" t="s">
        <x:v>514</x:v>
      </x:c>
      <x:c r="E1029" t="s">
        <x:v>527</x:v>
      </x:c>
      <x:c r="F1029" t="s">
        <x:v>126</x:v>
      </x:c>
      <x:c r="G1029" t="s">
        <x:v>730</x:v>
      </x:c>
      <x:c r="H1029" t="s">
        <x:v>528</x:v>
      </x:c>
      <x:c r="I1029" t="s">
        <x:v>172</x:v>
      </x:c>
      <x:c r="J1029">
        <x:v>190000466</x:v>
      </x:c>
      <x:c r="K1029" t="s">
        <x:v>172</x:v>
      </x:c>
      <x:c r="L1029" t="s">
        <x:v>162</x:v>
      </x:c>
      <x:c r="M1029" t="s">
        <x:v>524</x:v>
      </x:c>
      <x:c r="O1029">
        <x:v>150</x:v>
      </x:c>
      <x:c r="P1029" t="s">
        <x:v>520</x:v>
      </x:c>
      <x:c r="Q1029" t="s">
        <x:v>637</x:v>
      </x:c>
      <x:c r="R1029" t="s">
        <x:v>522</x:v>
      </x:c>
      <x:c r="S1029">
        <x:v>1500</x:v>
      </x:c>
      <x:c r="T1029" t="s">
        <x:v>458</x:v>
      </x:c>
      <x:c r="U1029">
        <x:v>107.31</x:v>
      </x:c>
      <x:c r="V1029">
        <x:v>5</x:v>
      </x:c>
      <x:c r="W1029">
        <x:v>7505.55</x:v>
      </x:c>
    </x:row>
    <x:row r="1030" spans="1:23">
      <x:c r="A1030" t="s">
        <x:v>492</x:v>
      </x:c>
      <x:c r="B1030" t="s">
        <x:v>698</x:v>
      </x:c>
      <x:c r="C1030" t="s">
        <x:v>513</x:v>
      </x:c>
      <x:c r="D1030" t="s">
        <x:v>514</x:v>
      </x:c>
      <x:c r="E1030" t="s">
        <x:v>527</x:v>
      </x:c>
      <x:c r="F1030" t="s">
        <x:v>126</x:v>
      </x:c>
      <x:c r="G1030" t="s">
        <x:v>730</x:v>
      </x:c>
      <x:c r="H1030" t="s">
        <x:v>528</x:v>
      </x:c>
      <x:c r="I1030" t="s">
        <x:v>172</x:v>
      </x:c>
      <x:c r="J1030">
        <x:v>100000449</x:v>
      </x:c>
      <x:c r="K1030" t="s">
        <x:v>172</x:v>
      </x:c>
      <x:c r="L1030" t="s">
        <x:v>160</x:v>
      </x:c>
      <x:c r="M1030" t="s">
        <x:v>524</x:v>
      </x:c>
      <x:c r="O1030">
        <x:v>200</x:v>
      </x:c>
      <x:c r="P1030" t="s">
        <x:v>520</x:v>
      </x:c>
      <x:c r="Q1030" t="s">
        <x:v>451</x:v>
      </x:c>
      <x:c r="R1030" t="s">
        <x:v>522</x:v>
      </x:c>
      <x:c r="S1030">
        <x:v>920</x:v>
      </x:c>
      <x:c r="T1030" t="s">
        <x:v>458</x:v>
      </x:c>
      <x:c r="U1030">
        <x:v>43.27</x:v>
      </x:c>
      <x:c r="V1030">
        <x:v>3.45</x:v>
      </x:c>
      <x:c r="W1030">
        <x:v>3175.2</x:v>
      </x:c>
    </x:row>
    <x:row r="1031" spans="1:23">
      <x:c r="A1031" t="s">
        <x:v>492</x:v>
      </x:c>
      <x:c r="B1031" t="s">
        <x:v>698</x:v>
      </x:c>
      <x:c r="C1031" t="s">
        <x:v>513</x:v>
      </x:c>
      <x:c r="D1031" t="s">
        <x:v>514</x:v>
      </x:c>
      <x:c r="E1031" t="s">
        <x:v>527</x:v>
      </x:c>
      <x:c r="F1031" t="s">
        <x:v>126</x:v>
      </x:c>
      <x:c r="G1031" t="s">
        <x:v>730</x:v>
      </x:c>
      <x:c r="H1031" t="s">
        <x:v>528</x:v>
      </x:c>
      <x:c r="I1031" t="s">
        <x:v>172</x:v>
      </x:c>
      <x:c r="J1031">
        <x:v>100019297</x:v>
      </x:c>
      <x:c r="K1031" t="s">
        <x:v>172</x:v>
      </x:c>
      <x:c r="L1031" t="s">
        <x:v>163</x:v>
      </x:c>
      <x:c r="M1031" t="s">
        <x:v>537</x:v>
      </x:c>
      <x:c r="N1031" t="s">
        <x:v>519</x:v>
      </x:c>
      <x:c r="O1031">
        <x:v>1500</x:v>
      </x:c>
      <x:c r="P1031" t="s">
        <x:v>520</x:v>
      </x:c>
      <x:c r="Q1031" t="s">
        <x:v>444</x:v>
      </x:c>
      <x:c r="R1031" t="s">
        <x:v>522</x:v>
      </x:c>
      <x:c r="S1031">
        <x:v>1500</x:v>
      </x:c>
      <x:c r="T1031" t="s">
        <x:v>458</x:v>
      </x:c>
      <x:c r="U1031">
        <x:v>44.3</x:v>
      </x:c>
      <x:c r="V1031">
        <x:v>2.1800000000000002</x:v>
      </x:c>
      <x:c r="W1031">
        <x:v>3262.8</x:v>
      </x:c>
    </x:row>
    <x:row r="1032" spans="1:23">
      <x:c r="A1032" t="s">
        <x:v>492</x:v>
      </x:c>
      <x:c r="B1032" t="s">
        <x:v>698</x:v>
      </x:c>
      <x:c r="C1032" t="s">
        <x:v>513</x:v>
      </x:c>
      <x:c r="D1032" t="s">
        <x:v>514</x:v>
      </x:c>
      <x:c r="E1032" t="s">
        <x:v>527</x:v>
      </x:c>
      <x:c r="F1032" t="s">
        <x:v>126</x:v>
      </x:c>
      <x:c r="G1032" t="s">
        <x:v>730</x:v>
      </x:c>
      <x:c r="H1032" t="s">
        <x:v>528</x:v>
      </x:c>
      <x:c r="I1032" t="s">
        <x:v>172</x:v>
      </x:c>
      <x:c r="J1032">
        <x:v>190000402</x:v>
      </x:c>
      <x:c r="K1032" t="s">
        <x:v>172</x:v>
      </x:c>
      <x:c r="L1032" t="s">
        <x:v>163</x:v>
      </x:c>
      <x:c r="M1032" t="s">
        <x:v>525</x:v>
      </x:c>
      <x:c r="N1032" t="s">
        <x:v>519</x:v>
      </x:c>
      <x:c r="O1032">
        <x:v>1500</x:v>
      </x:c>
      <x:c r="P1032" t="s">
        <x:v>520</x:v>
      </x:c>
      <x:c r="Q1032" t="s">
        <x:v>444</x:v>
      </x:c>
      <x:c r="R1032" t="s">
        <x:v>522</x:v>
      </x:c>
      <x:c r="S1032">
        <x:v>18000</x:v>
      </x:c>
      <x:c r="T1032" t="s">
        <x:v>458</x:v>
      </x:c>
      <x:c r="U1032">
        <x:v>531.54</x:v>
      </x:c>
      <x:c r="V1032">
        <x:v>2.1800000000000002</x:v>
      </x:c>
      <x:c r="W1032">
        <x:v>39153.599999999999</x:v>
      </x:c>
    </x:row>
    <x:row r="1033" spans="1:23">
      <x:c r="A1033" t="s">
        <x:v>492</x:v>
      </x:c>
      <x:c r="B1033" t="s">
        <x:v>698</x:v>
      </x:c>
      <x:c r="C1033" t="s">
        <x:v>513</x:v>
      </x:c>
      <x:c r="D1033" t="s">
        <x:v>514</x:v>
      </x:c>
      <x:c r="E1033" t="s">
        <x:v>527</x:v>
      </x:c>
      <x:c r="F1033" t="s">
        <x:v>126</x:v>
      </x:c>
      <x:c r="G1033" t="s">
        <x:v>730</x:v>
      </x:c>
      <x:c r="H1033" t="s">
        <x:v>528</x:v>
      </x:c>
      <x:c r="I1033" t="s">
        <x:v>172</x:v>
      </x:c>
      <x:c r="J1033">
        <x:v>190000001</x:v>
      </x:c>
      <x:c r="K1033" t="s">
        <x:v>172</x:v>
      </x:c>
      <x:c r="L1033" t="s">
        <x:v>163</x:v>
      </x:c>
      <x:c r="M1033" t="s">
        <x:v>524</x:v>
      </x:c>
      <x:c r="N1033" t="s">
        <x:v>519</x:v>
      </x:c>
      <x:c r="O1033">
        <x:v>1500</x:v>
      </x:c>
      <x:c r="P1033" t="s">
        <x:v>520</x:v>
      </x:c>
      <x:c r="Q1033" t="s">
        <x:v>444</x:v>
      </x:c>
      <x:c r="R1033" t="s">
        <x:v>522</x:v>
      </x:c>
      <x:c r="S1033">
        <x:v>4300</x:v>
      </x:c>
      <x:c r="T1033" t="s">
        <x:v>458</x:v>
      </x:c>
      <x:c r="U1033">
        <x:v>126.98</x:v>
      </x:c>
      <x:c r="V1033">
        <x:v>2.1800000000000002</x:v>
      </x:c>
      <x:c r="W1033">
        <x:v>9353.36</x:v>
      </x:c>
    </x:row>
    <x:row r="1034" spans="1:23">
      <x:c r="A1034" t="s">
        <x:v>492</x:v>
      </x:c>
      <x:c r="B1034" t="s">
        <x:v>698</x:v>
      </x:c>
      <x:c r="C1034" t="s">
        <x:v>513</x:v>
      </x:c>
      <x:c r="D1034" t="s">
        <x:v>514</x:v>
      </x:c>
      <x:c r="E1034" t="s">
        <x:v>527</x:v>
      </x:c>
      <x:c r="F1034" t="s">
        <x:v>126</x:v>
      </x:c>
      <x:c r="G1034" t="s">
        <x:v>730</x:v>
      </x:c>
      <x:c r="H1034" t="s">
        <x:v>528</x:v>
      </x:c>
      <x:c r="I1034" t="s">
        <x:v>172</x:v>
      </x:c>
      <x:c r="J1034">
        <x:v>100018845</x:v>
      </x:c>
      <x:c r="K1034" t="s">
        <x:v>172</x:v>
      </x:c>
      <x:c r="L1034" t="s">
        <x:v>163</x:v>
      </x:c>
      <x:c r="M1034" t="s">
        <x:v>518</x:v>
      </x:c>
      <x:c r="N1034" t="s">
        <x:v>519</x:v>
      </x:c>
      <x:c r="O1034">
        <x:v>1500</x:v>
      </x:c>
      <x:c r="P1034" t="s">
        <x:v>520</x:v>
      </x:c>
      <x:c r="Q1034" t="s">
        <x:v>444</x:v>
      </x:c>
      <x:c r="R1034" t="s">
        <x:v>522</x:v>
      </x:c>
      <x:c r="S1034">
        <x:v>3000</x:v>
      </x:c>
      <x:c r="T1034" t="s">
        <x:v>458</x:v>
      </x:c>
      <x:c r="U1034">
        <x:v>88.59</x:v>
      </x:c>
      <x:c r="V1034">
        <x:v>2.1800000000000002</x:v>
      </x:c>
      <x:c r="W1034">
        <x:v>6525.6</x:v>
      </x:c>
    </x:row>
    <x:row r="1035" spans="1:23">
      <x:c r="A1035" t="s">
        <x:v>492</x:v>
      </x:c>
      <x:c r="B1035" t="s">
        <x:v>698</x:v>
      </x:c>
      <x:c r="C1035" t="s">
        <x:v>513</x:v>
      </x:c>
      <x:c r="D1035" t="s">
        <x:v>514</x:v>
      </x:c>
      <x:c r="E1035" t="s">
        <x:v>527</x:v>
      </x:c>
      <x:c r="F1035" t="s">
        <x:v>126</x:v>
      </x:c>
      <x:c r="G1035" t="s">
        <x:v>730</x:v>
      </x:c>
      <x:c r="H1035" t="s">
        <x:v>528</x:v>
      </x:c>
      <x:c r="I1035" t="s">
        <x:v>172</x:v>
      </x:c>
      <x:c r="J1035">
        <x:v>190000466</x:v>
      </x:c>
      <x:c r="K1035" t="s">
        <x:v>172</x:v>
      </x:c>
      <x:c r="L1035" t="s">
        <x:v>162</x:v>
      </x:c>
      <x:c r="M1035" t="s">
        <x:v>524</x:v>
      </x:c>
      <x:c r="O1035">
        <x:v>150</x:v>
      </x:c>
      <x:c r="P1035" t="s">
        <x:v>520</x:v>
      </x:c>
      <x:c r="Q1035" t="s">
        <x:v>637</x:v>
      </x:c>
      <x:c r="R1035" t="s">
        <x:v>522</x:v>
      </x:c>
      <x:c r="S1035">
        <x:v>900</x:v>
      </x:c>
      <x:c r="T1035" t="s">
        <x:v>458</x:v>
      </x:c>
      <x:c r="U1035">
        <x:v>64.39</x:v>
      </x:c>
      <x:c r="V1035">
        <x:v>5</x:v>
      </x:c>
      <x:c r="W1035">
        <x:v>4503.33</x:v>
      </x:c>
    </x:row>
    <x:row r="1036" spans="1:23">
      <x:c r="A1036" t="s">
        <x:v>492</x:v>
      </x:c>
      <x:c r="B1036" t="s">
        <x:v>698</x:v>
      </x:c>
      <x:c r="C1036" t="s">
        <x:v>513</x:v>
      </x:c>
      <x:c r="D1036" t="s">
        <x:v>514</x:v>
      </x:c>
      <x:c r="E1036" t="s">
        <x:v>527</x:v>
      </x:c>
      <x:c r="F1036" t="s">
        <x:v>126</x:v>
      </x:c>
      <x:c r="G1036" t="s">
        <x:v>730</x:v>
      </x:c>
      <x:c r="H1036" t="s">
        <x:v>528</x:v>
      </x:c>
      <x:c r="I1036" t="s">
        <x:v>172</x:v>
      </x:c>
      <x:c r="J1036">
        <x:v>100000435</x:v>
      </x:c>
      <x:c r="K1036" t="s">
        <x:v>172</x:v>
      </x:c>
      <x:c r="L1036" t="s">
        <x:v>160</x:v>
      </x:c>
      <x:c r="M1036" t="s">
        <x:v>518</x:v>
      </x:c>
      <x:c r="O1036">
        <x:v>200</x:v>
      </x:c>
      <x:c r="P1036" t="s">
        <x:v>520</x:v>
      </x:c>
      <x:c r="Q1036" t="s">
        <x:v>451</x:v>
      </x:c>
      <x:c r="R1036" t="s">
        <x:v>522</x:v>
      </x:c>
      <x:c r="S1036">
        <x:v>400</x:v>
      </x:c>
      <x:c r="T1036" t="s">
        <x:v>458</x:v>
      </x:c>
      <x:c r="U1036">
        <x:v>18.809999999999999</x:v>
      </x:c>
      <x:c r="V1036">
        <x:v>3.45</x:v>
      </x:c>
      <x:c r="W1036">
        <x:v>1380.52</x:v>
      </x:c>
    </x:row>
    <x:row r="1037" spans="1:23">
      <x:c r="A1037" t="s">
        <x:v>492</x:v>
      </x:c>
      <x:c r="B1037" t="s">
        <x:v>698</x:v>
      </x:c>
      <x:c r="C1037" t="s">
        <x:v>513</x:v>
      </x:c>
      <x:c r="D1037" t="s">
        <x:v>514</x:v>
      </x:c>
      <x:c r="E1037" t="s">
        <x:v>527</x:v>
      </x:c>
      <x:c r="F1037" t="s">
        <x:v>126</x:v>
      </x:c>
      <x:c r="G1037" t="s">
        <x:v>730</x:v>
      </x:c>
      <x:c r="H1037" t="s">
        <x:v>528</x:v>
      </x:c>
      <x:c r="I1037" t="s">
        <x:v>172</x:v>
      </x:c>
      <x:c r="J1037">
        <x:v>100000426</x:v>
      </x:c>
      <x:c r="K1037" t="s">
        <x:v>172</x:v>
      </x:c>
      <x:c r="L1037" t="s">
        <x:v>163</x:v>
      </x:c>
      <x:c r="M1037" t="s">
        <x:v>525</x:v>
      </x:c>
      <x:c r="O1037">
        <x:v>300</x:v>
      </x:c>
      <x:c r="P1037" t="s">
        <x:v>520</x:v>
      </x:c>
      <x:c r="Q1037" t="s">
        <x:v>444</x:v>
      </x:c>
      <x:c r="R1037" t="s">
        <x:v>522</x:v>
      </x:c>
      <x:c r="S1037">
        <x:v>270</x:v>
      </x:c>
      <x:c r="T1037" t="s">
        <x:v>458</x:v>
      </x:c>
      <x:c r="U1037">
        <x:v>7.97</x:v>
      </x:c>
      <x:c r="V1037">
        <x:v>2.1800000000000002</x:v>
      </x:c>
      <x:c r="W1037">
        <x:v>587.29999999999995</x:v>
      </x:c>
    </x:row>
    <x:row r="1038" spans="1:23">
      <x:c r="A1038" t="s">
        <x:v>492</x:v>
      </x:c>
      <x:c r="B1038" t="s">
        <x:v>698</x:v>
      </x:c>
      <x:c r="C1038" t="s">
        <x:v>513</x:v>
      </x:c>
      <x:c r="D1038" t="s">
        <x:v>514</x:v>
      </x:c>
      <x:c r="E1038" t="s">
        <x:v>527</x:v>
      </x:c>
      <x:c r="F1038" t="s">
        <x:v>126</x:v>
      </x:c>
      <x:c r="G1038" t="s">
        <x:v>730</x:v>
      </x:c>
      <x:c r="H1038" t="s">
        <x:v>528</x:v>
      </x:c>
      <x:c r="I1038" t="s">
        <x:v>172</x:v>
      </x:c>
      <x:c r="J1038">
        <x:v>100000426</x:v>
      </x:c>
      <x:c r="K1038" t="s">
        <x:v>172</x:v>
      </x:c>
      <x:c r="L1038" t="s">
        <x:v>163</x:v>
      </x:c>
      <x:c r="M1038" t="s">
        <x:v>525</x:v>
      </x:c>
      <x:c r="O1038">
        <x:v>300</x:v>
      </x:c>
      <x:c r="P1038" t="s">
        <x:v>520</x:v>
      </x:c>
      <x:c r="Q1038" t="s">
        <x:v>444</x:v>
      </x:c>
      <x:c r="R1038" t="s">
        <x:v>522</x:v>
      </x:c>
      <x:c r="S1038">
        <x:v>1640</x:v>
      </x:c>
      <x:c r="T1038" t="s">
        <x:v>458</x:v>
      </x:c>
      <x:c r="U1038">
        <x:v>48.43</x:v>
      </x:c>
      <x:c r="V1038">
        <x:v>2.1800000000000002</x:v>
      </x:c>
      <x:c r="W1038">
        <x:v>3567.33</x:v>
      </x:c>
    </x:row>
    <x:row r="1039" spans="1:23">
      <x:c r="A1039" t="s">
        <x:v>492</x:v>
      </x:c>
      <x:c r="B1039" t="s">
        <x:v>698</x:v>
      </x:c>
      <x:c r="C1039" t="s">
        <x:v>513</x:v>
      </x:c>
      <x:c r="D1039" t="s">
        <x:v>514</x:v>
      </x:c>
      <x:c r="E1039" t="s">
        <x:v>527</x:v>
      </x:c>
      <x:c r="F1039" t="s">
        <x:v>126</x:v>
      </x:c>
      <x:c r="G1039" t="s">
        <x:v>730</x:v>
      </x:c>
      <x:c r="H1039" t="s">
        <x:v>528</x:v>
      </x:c>
      <x:c r="I1039" t="s">
        <x:v>172</x:v>
      </x:c>
      <x:c r="J1039">
        <x:v>100019297</x:v>
      </x:c>
      <x:c r="K1039" t="s">
        <x:v>172</x:v>
      </x:c>
      <x:c r="L1039" t="s">
        <x:v>163</x:v>
      </x:c>
      <x:c r="M1039" t="s">
        <x:v>537</x:v>
      </x:c>
      <x:c r="N1039" t="s">
        <x:v>519</x:v>
      </x:c>
      <x:c r="O1039">
        <x:v>1500</x:v>
      </x:c>
      <x:c r="P1039" t="s">
        <x:v>520</x:v>
      </x:c>
      <x:c r="Q1039" t="s">
        <x:v>444</x:v>
      </x:c>
      <x:c r="R1039" t="s">
        <x:v>522</x:v>
      </x:c>
      <x:c r="S1039">
        <x:v>3000</x:v>
      </x:c>
      <x:c r="T1039" t="s">
        <x:v>458</x:v>
      </x:c>
      <x:c r="U1039">
        <x:v>88.59</x:v>
      </x:c>
      <x:c r="V1039">
        <x:v>2.1800000000000002</x:v>
      </x:c>
      <x:c r="W1039">
        <x:v>6525.6</x:v>
      </x:c>
    </x:row>
    <x:row r="1040" spans="1:23">
      <x:c r="A1040" t="s">
        <x:v>492</x:v>
      </x:c>
      <x:c r="B1040" t="s">
        <x:v>698</x:v>
      </x:c>
      <x:c r="C1040" t="s">
        <x:v>513</x:v>
      </x:c>
      <x:c r="D1040" t="s">
        <x:v>514</x:v>
      </x:c>
      <x:c r="E1040" t="s">
        <x:v>527</x:v>
      </x:c>
      <x:c r="F1040" t="s">
        <x:v>126</x:v>
      </x:c>
      <x:c r="G1040" t="s">
        <x:v>730</x:v>
      </x:c>
      <x:c r="H1040" t="s">
        <x:v>528</x:v>
      </x:c>
      <x:c r="I1040" t="s">
        <x:v>172</x:v>
      </x:c>
      <x:c r="J1040">
        <x:v>190000402</x:v>
      </x:c>
      <x:c r="K1040" t="s">
        <x:v>172</x:v>
      </x:c>
      <x:c r="L1040" t="s">
        <x:v>163</x:v>
      </x:c>
      <x:c r="M1040" t="s">
        <x:v>525</x:v>
      </x:c>
      <x:c r="N1040" t="s">
        <x:v>519</x:v>
      </x:c>
      <x:c r="O1040">
        <x:v>1500</x:v>
      </x:c>
      <x:c r="P1040" t="s">
        <x:v>520</x:v>
      </x:c>
      <x:c r="Q1040" t="s">
        <x:v>444</x:v>
      </x:c>
      <x:c r="R1040" t="s">
        <x:v>522</x:v>
      </x:c>
      <x:c r="S1040">
        <x:v>7500</x:v>
      </x:c>
      <x:c r="T1040" t="s">
        <x:v>458</x:v>
      </x:c>
      <x:c r="U1040">
        <x:v>221.48</x:v>
      </x:c>
      <x:c r="V1040">
        <x:v>2.1800000000000002</x:v>
      </x:c>
      <x:c r="W1040">
        <x:v>16314</x:v>
      </x:c>
    </x:row>
    <x:row r="1041" spans="1:23">
      <x:c r="A1041" t="s">
        <x:v>492</x:v>
      </x:c>
      <x:c r="B1041" t="s">
        <x:v>698</x:v>
      </x:c>
      <x:c r="C1041" t="s">
        <x:v>513</x:v>
      </x:c>
      <x:c r="D1041" t="s">
        <x:v>514</x:v>
      </x:c>
      <x:c r="E1041" t="s">
        <x:v>527</x:v>
      </x:c>
      <x:c r="F1041" t="s">
        <x:v>126</x:v>
      </x:c>
      <x:c r="G1041" t="s">
        <x:v>730</x:v>
      </x:c>
      <x:c r="H1041" t="s">
        <x:v>528</x:v>
      </x:c>
      <x:c r="I1041" t="s">
        <x:v>172</x:v>
      </x:c>
      <x:c r="J1041">
        <x:v>190000001</x:v>
      </x:c>
      <x:c r="K1041" t="s">
        <x:v>172</x:v>
      </x:c>
      <x:c r="L1041" t="s">
        <x:v>163</x:v>
      </x:c>
      <x:c r="M1041" t="s">
        <x:v>524</x:v>
      </x:c>
      <x:c r="N1041" t="s">
        <x:v>519</x:v>
      </x:c>
      <x:c r="O1041">
        <x:v>1500</x:v>
      </x:c>
      <x:c r="P1041" t="s">
        <x:v>520</x:v>
      </x:c>
      <x:c r="Q1041" t="s">
        <x:v>444</x:v>
      </x:c>
      <x:c r="R1041" t="s">
        <x:v>522</x:v>
      </x:c>
      <x:c r="S1041">
        <x:v>3000</x:v>
      </x:c>
      <x:c r="T1041" t="s">
        <x:v>458</x:v>
      </x:c>
      <x:c r="U1041">
        <x:v>88.59</x:v>
      </x:c>
      <x:c r="V1041">
        <x:v>2.1800000000000002</x:v>
      </x:c>
      <x:c r="W1041">
        <x:v>6525.6</x:v>
      </x:c>
    </x:row>
    <x:row r="1042" spans="1:23">
      <x:c r="A1042" t="s">
        <x:v>492</x:v>
      </x:c>
      <x:c r="B1042" t="s">
        <x:v>698</x:v>
      </x:c>
      <x:c r="C1042" t="s">
        <x:v>513</x:v>
      </x:c>
      <x:c r="D1042" t="s">
        <x:v>514</x:v>
      </x:c>
      <x:c r="E1042" t="s">
        <x:v>527</x:v>
      </x:c>
      <x:c r="F1042" t="s">
        <x:v>126</x:v>
      </x:c>
      <x:c r="G1042" t="s">
        <x:v>730</x:v>
      </x:c>
      <x:c r="H1042" t="s">
        <x:v>528</x:v>
      </x:c>
      <x:c r="I1042" t="s">
        <x:v>172</x:v>
      </x:c>
      <x:c r="J1042">
        <x:v>100018845</x:v>
      </x:c>
      <x:c r="K1042" t="s">
        <x:v>172</x:v>
      </x:c>
      <x:c r="L1042" t="s">
        <x:v>163</x:v>
      </x:c>
      <x:c r="M1042" t="s">
        <x:v>518</x:v>
      </x:c>
      <x:c r="N1042" t="s">
        <x:v>519</x:v>
      </x:c>
      <x:c r="O1042">
        <x:v>1500</x:v>
      </x:c>
      <x:c r="P1042" t="s">
        <x:v>520</x:v>
      </x:c>
      <x:c r="Q1042" t="s">
        <x:v>444</x:v>
      </x:c>
      <x:c r="R1042" t="s">
        <x:v>522</x:v>
      </x:c>
      <x:c r="S1042">
        <x:v>6000</x:v>
      </x:c>
      <x:c r="T1042" t="s">
        <x:v>458</x:v>
      </x:c>
      <x:c r="U1042">
        <x:v>177.18</x:v>
      </x:c>
      <x:c r="V1042">
        <x:v>2.1800000000000002</x:v>
      </x:c>
      <x:c r="W1042">
        <x:v>13051.2</x:v>
      </x:c>
    </x:row>
    <x:row r="1043" spans="1:23">
      <x:c r="A1043" t="s">
        <x:v>492</x:v>
      </x:c>
      <x:c r="B1043" t="s">
        <x:v>698</x:v>
      </x:c>
      <x:c r="C1043" t="s">
        <x:v>513</x:v>
      </x:c>
      <x:c r="D1043" t="s">
        <x:v>514</x:v>
      </x:c>
      <x:c r="E1043" t="s">
        <x:v>527</x:v>
      </x:c>
      <x:c r="F1043" t="s">
        <x:v>126</x:v>
      </x:c>
      <x:c r="G1043" t="s">
        <x:v>730</x:v>
      </x:c>
      <x:c r="H1043" t="s">
        <x:v>528</x:v>
      </x:c>
      <x:c r="I1043" t="s">
        <x:v>172</x:v>
      </x:c>
      <x:c r="J1043">
        <x:v>100000403</x:v>
      </x:c>
      <x:c r="K1043" t="s">
        <x:v>172</x:v>
      </x:c>
      <x:c r="L1043" t="s">
        <x:v>163</x:v>
      </x:c>
      <x:c r="M1043" t="s">
        <x:v>560</x:v>
      </x:c>
      <x:c r="O1043">
        <x:v>300</x:v>
      </x:c>
      <x:c r="P1043" t="s">
        <x:v>520</x:v>
      </x:c>
      <x:c r="Q1043" t="s">
        <x:v>444</x:v>
      </x:c>
      <x:c r="R1043" t="s">
        <x:v>522</x:v>
      </x:c>
      <x:c r="S1043">
        <x:v>900</x:v>
      </x:c>
      <x:c r="T1043" t="s">
        <x:v>458</x:v>
      </x:c>
      <x:c r="U1043">
        <x:v>26.58</x:v>
      </x:c>
      <x:c r="V1043">
        <x:v>2.1800000000000002</x:v>
      </x:c>
      <x:c r="W1043">
        <x:v>1957.68</x:v>
      </x:c>
    </x:row>
    <x:row r="1044" spans="1:23">
      <x:c r="A1044" t="s">
        <x:v>492</x:v>
      </x:c>
      <x:c r="B1044" t="s">
        <x:v>698</x:v>
      </x:c>
      <x:c r="C1044" t="s">
        <x:v>513</x:v>
      </x:c>
      <x:c r="D1044" t="s">
        <x:v>514</x:v>
      </x:c>
      <x:c r="E1044" t="s">
        <x:v>527</x:v>
      </x:c>
      <x:c r="F1044" t="s">
        <x:v>126</x:v>
      </x:c>
      <x:c r="G1044" t="s">
        <x:v>730</x:v>
      </x:c>
      <x:c r="H1044" t="s">
        <x:v>528</x:v>
      </x:c>
      <x:c r="I1044" t="s">
        <x:v>172</x:v>
      </x:c>
      <x:c r="J1044">
        <x:v>100000439</x:v>
      </x:c>
      <x:c r="K1044" t="s">
        <x:v>172</x:v>
      </x:c>
      <x:c r="L1044" t="s">
        <x:v>160</x:v>
      </x:c>
      <x:c r="M1044" t="s">
        <x:v>560</x:v>
      </x:c>
      <x:c r="O1044">
        <x:v>200</x:v>
      </x:c>
      <x:c r="P1044" t="s">
        <x:v>520</x:v>
      </x:c>
      <x:c r="Q1044" t="s">
        <x:v>451</x:v>
      </x:c>
      <x:c r="R1044" t="s">
        <x:v>522</x:v>
      </x:c>
      <x:c r="S1044">
        <x:v>600</x:v>
      </x:c>
      <x:c r="T1044" t="s">
        <x:v>458</x:v>
      </x:c>
      <x:c r="U1044">
        <x:v>28.22</x:v>
      </x:c>
      <x:c r="V1044">
        <x:v>3.45</x:v>
      </x:c>
      <x:c r="W1044">
        <x:v>2070.7800000000002</x:v>
      </x:c>
    </x:row>
    <x:row r="1045" spans="1:23">
      <x:c r="A1045" t="s">
        <x:v>492</x:v>
      </x:c>
      <x:c r="B1045" t="s">
        <x:v>698</x:v>
      </x:c>
      <x:c r="C1045" t="s">
        <x:v>513</x:v>
      </x:c>
      <x:c r="D1045" t="s">
        <x:v>514</x:v>
      </x:c>
      <x:c r="E1045" t="s">
        <x:v>527</x:v>
      </x:c>
      <x:c r="F1045" t="s">
        <x:v>126</x:v>
      </x:c>
      <x:c r="G1045" t="s">
        <x:v>730</x:v>
      </x:c>
      <x:c r="H1045" t="s">
        <x:v>528</x:v>
      </x:c>
      <x:c r="I1045" t="s">
        <x:v>172</x:v>
      </x:c>
      <x:c r="J1045">
        <x:v>100000449</x:v>
      </x:c>
      <x:c r="K1045" t="s">
        <x:v>172</x:v>
      </x:c>
      <x:c r="L1045" t="s">
        <x:v>160</x:v>
      </x:c>
      <x:c r="M1045" t="s">
        <x:v>524</x:v>
      </x:c>
      <x:c r="O1045">
        <x:v>200</x:v>
      </x:c>
      <x:c r="P1045" t="s">
        <x:v>520</x:v>
      </x:c>
      <x:c r="Q1045" t="s">
        <x:v>451</x:v>
      </x:c>
      <x:c r="R1045" t="s">
        <x:v>522</x:v>
      </x:c>
      <x:c r="S1045">
        <x:v>1000</x:v>
      </x:c>
      <x:c r="T1045" t="s">
        <x:v>458</x:v>
      </x:c>
      <x:c r="U1045">
        <x:v>47.03</x:v>
      </x:c>
      <x:c r="V1045">
        <x:v>3.45</x:v>
      </x:c>
      <x:c r="W1045">
        <x:v>3451.3</x:v>
      </x:c>
    </x:row>
    <x:row r="1046" spans="1:23">
      <x:c r="A1046" t="s">
        <x:v>492</x:v>
      </x:c>
      <x:c r="B1046" t="s">
        <x:v>698</x:v>
      </x:c>
      <x:c r="C1046" t="s">
        <x:v>513</x:v>
      </x:c>
      <x:c r="D1046" t="s">
        <x:v>514</x:v>
      </x:c>
      <x:c r="E1046" t="s">
        <x:v>527</x:v>
      </x:c>
      <x:c r="F1046" t="s">
        <x:v>126</x:v>
      </x:c>
      <x:c r="G1046" t="s">
        <x:v>730</x:v>
      </x:c>
      <x:c r="H1046" t="s">
        <x:v>528</x:v>
      </x:c>
      <x:c r="I1046" t="s">
        <x:v>172</x:v>
      </x:c>
      <x:c r="J1046">
        <x:v>190000466</x:v>
      </x:c>
      <x:c r="K1046" t="s">
        <x:v>172</x:v>
      </x:c>
      <x:c r="L1046" t="s">
        <x:v>162</x:v>
      </x:c>
      <x:c r="M1046" t="s">
        <x:v>524</x:v>
      </x:c>
      <x:c r="O1046">
        <x:v>150</x:v>
      </x:c>
      <x:c r="P1046" t="s">
        <x:v>520</x:v>
      </x:c>
      <x:c r="Q1046" t="s">
        <x:v>637</x:v>
      </x:c>
      <x:c r="R1046" t="s">
        <x:v>522</x:v>
      </x:c>
      <x:c r="S1046">
        <x:v>900</x:v>
      </x:c>
      <x:c r="T1046" t="s">
        <x:v>458</x:v>
      </x:c>
      <x:c r="U1046">
        <x:v>64.39</x:v>
      </x:c>
      <x:c r="V1046">
        <x:v>5</x:v>
      </x:c>
      <x:c r="W1046">
        <x:v>4503.33</x:v>
      </x:c>
    </x:row>
    <x:row r="1047" spans="1:23">
      <x:c r="A1047" t="s">
        <x:v>492</x:v>
      </x:c>
      <x:c r="B1047" t="s">
        <x:v>698</x:v>
      </x:c>
      <x:c r="C1047" t="s">
        <x:v>513</x:v>
      </x:c>
      <x:c r="D1047" t="s">
        <x:v>514</x:v>
      </x:c>
      <x:c r="E1047" t="s">
        <x:v>527</x:v>
      </x:c>
      <x:c r="F1047" t="s">
        <x:v>126</x:v>
      </x:c>
      <x:c r="G1047" t="s">
        <x:v>730</x:v>
      </x:c>
      <x:c r="H1047" t="s">
        <x:v>528</x:v>
      </x:c>
      <x:c r="I1047" t="s">
        <x:v>172</x:v>
      </x:c>
      <x:c r="J1047">
        <x:v>100000435</x:v>
      </x:c>
      <x:c r="K1047" t="s">
        <x:v>172</x:v>
      </x:c>
      <x:c r="L1047" t="s">
        <x:v>160</x:v>
      </x:c>
      <x:c r="M1047" t="s">
        <x:v>518</x:v>
      </x:c>
      <x:c r="O1047">
        <x:v>200</x:v>
      </x:c>
      <x:c r="P1047" t="s">
        <x:v>520</x:v>
      </x:c>
      <x:c r="Q1047" t="s">
        <x:v>451</x:v>
      </x:c>
      <x:c r="R1047" t="s">
        <x:v>522</x:v>
      </x:c>
      <x:c r="S1047">
        <x:v>400</x:v>
      </x:c>
      <x:c r="T1047" t="s">
        <x:v>458</x:v>
      </x:c>
      <x:c r="U1047">
        <x:v>18.809999999999999</x:v>
      </x:c>
      <x:c r="V1047">
        <x:v>3.45</x:v>
      </x:c>
      <x:c r="W1047">
        <x:v>1380.52</x:v>
      </x:c>
    </x:row>
    <x:row r="1048" spans="1:23">
      <x:c r="A1048" t="s">
        <x:v>492</x:v>
      </x:c>
      <x:c r="B1048" t="s">
        <x:v>698</x:v>
      </x:c>
      <x:c r="C1048" t="s">
        <x:v>513</x:v>
      </x:c>
      <x:c r="D1048" t="s">
        <x:v>514</x:v>
      </x:c>
      <x:c r="E1048" t="s">
        <x:v>527</x:v>
      </x:c>
      <x:c r="F1048" t="s">
        <x:v>126</x:v>
      </x:c>
      <x:c r="G1048" t="s">
        <x:v>730</x:v>
      </x:c>
      <x:c r="H1048" t="s">
        <x:v>528</x:v>
      </x:c>
      <x:c r="I1048" t="s">
        <x:v>172</x:v>
      </x:c>
      <x:c r="J1048">
        <x:v>100000419</x:v>
      </x:c>
      <x:c r="K1048" t="s">
        <x:v>172</x:v>
      </x:c>
      <x:c r="L1048" t="s">
        <x:v>163</x:v>
      </x:c>
      <x:c r="M1048" t="s">
        <x:v>524</x:v>
      </x:c>
      <x:c r="O1048">
        <x:v>300</x:v>
      </x:c>
      <x:c r="P1048" t="s">
        <x:v>520</x:v>
      </x:c>
      <x:c r="Q1048" t="s">
        <x:v>444</x:v>
      </x:c>
      <x:c r="R1048" t="s">
        <x:v>522</x:v>
      </x:c>
      <x:c r="S1048">
        <x:v>1800</x:v>
      </x:c>
      <x:c r="T1048" t="s">
        <x:v>458</x:v>
      </x:c>
      <x:c r="U1048">
        <x:v>53.15</x:v>
      </x:c>
      <x:c r="V1048">
        <x:v>2.1800000000000002</x:v>
      </x:c>
      <x:c r="W1048">
        <x:v>3915.36</x:v>
      </x:c>
    </x:row>
    <x:row r="1049" spans="1:23">
      <x:c r="A1049" t="s">
        <x:v>492</x:v>
      </x:c>
      <x:c r="B1049" t="s">
        <x:v>698</x:v>
      </x:c>
      <x:c r="C1049" t="s">
        <x:v>513</x:v>
      </x:c>
      <x:c r="D1049" t="s">
        <x:v>514</x:v>
      </x:c>
      <x:c r="E1049" t="s">
        <x:v>527</x:v>
      </x:c>
      <x:c r="F1049" t="s">
        <x:v>126</x:v>
      </x:c>
      <x:c r="G1049" t="s">
        <x:v>730</x:v>
      </x:c>
      <x:c r="H1049" t="s">
        <x:v>528</x:v>
      </x:c>
      <x:c r="I1049" t="s">
        <x:v>172</x:v>
      </x:c>
      <x:c r="J1049">
        <x:v>100000403</x:v>
      </x:c>
      <x:c r="K1049" t="s">
        <x:v>172</x:v>
      </x:c>
      <x:c r="L1049" t="s">
        <x:v>163</x:v>
      </x:c>
      <x:c r="M1049" t="s">
        <x:v>560</x:v>
      </x:c>
      <x:c r="O1049">
        <x:v>300</x:v>
      </x:c>
      <x:c r="P1049" t="s">
        <x:v>520</x:v>
      </x:c>
      <x:c r="Q1049" t="s">
        <x:v>444</x:v>
      </x:c>
      <x:c r="R1049" t="s">
        <x:v>522</x:v>
      </x:c>
      <x:c r="S1049">
        <x:v>2320</x:v>
      </x:c>
      <x:c r="T1049" t="s">
        <x:v>458</x:v>
      </x:c>
      <x:c r="U1049">
        <x:v>68.510000000000005</x:v>
      </x:c>
      <x:c r="V1049">
        <x:v>2.1800000000000002</x:v>
      </x:c>
      <x:c r="W1049">
        <x:v>5046.46</x:v>
      </x:c>
    </x:row>
    <x:row r="1050" spans="1:23">
      <x:c r="A1050" t="s">
        <x:v>492</x:v>
      </x:c>
      <x:c r="B1050" t="s">
        <x:v>698</x:v>
      </x:c>
      <x:c r="C1050" t="s">
        <x:v>513</x:v>
      </x:c>
      <x:c r="D1050" t="s">
        <x:v>514</x:v>
      </x:c>
      <x:c r="E1050" t="s">
        <x:v>527</x:v>
      </x:c>
      <x:c r="F1050" t="s">
        <x:v>126</x:v>
      </x:c>
      <x:c r="G1050" t="s">
        <x:v>730</x:v>
      </x:c>
      <x:c r="H1050" t="s">
        <x:v>528</x:v>
      </x:c>
      <x:c r="I1050" t="s">
        <x:v>172</x:v>
      </x:c>
      <x:c r="J1050">
        <x:v>100000397</x:v>
      </x:c>
      <x:c r="K1050" t="s">
        <x:v>172</x:v>
      </x:c>
      <x:c r="L1050" t="s">
        <x:v>163</x:v>
      </x:c>
      <x:c r="M1050" t="s">
        <x:v>518</x:v>
      </x:c>
      <x:c r="O1050">
        <x:v>300</x:v>
      </x:c>
      <x:c r="P1050" t="s">
        <x:v>520</x:v>
      </x:c>
      <x:c r="Q1050" t="s">
        <x:v>444</x:v>
      </x:c>
      <x:c r="R1050" t="s">
        <x:v>522</x:v>
      </x:c>
      <x:c r="S1050">
        <x:v>3900</x:v>
      </x:c>
      <x:c r="T1050" t="s">
        <x:v>458</x:v>
      </x:c>
      <x:c r="U1050">
        <x:v>115.17</x:v>
      </x:c>
      <x:c r="V1050">
        <x:v>2.1800000000000002</x:v>
      </x:c>
      <x:c r="W1050">
        <x:v>8483.2800000000007</x:v>
      </x:c>
    </x:row>
    <x:row r="1051" spans="1:23">
      <x:c r="A1051" t="s">
        <x:v>492</x:v>
      </x:c>
      <x:c r="B1051" t="s">
        <x:v>698</x:v>
      </x:c>
      <x:c r="C1051" t="s">
        <x:v>513</x:v>
      </x:c>
      <x:c r="D1051" t="s">
        <x:v>514</x:v>
      </x:c>
      <x:c r="E1051" t="s">
        <x:v>527</x:v>
      </x:c>
      <x:c r="F1051" t="s">
        <x:v>126</x:v>
      </x:c>
      <x:c r="G1051" t="s">
        <x:v>730</x:v>
      </x:c>
      <x:c r="H1051" t="s">
        <x:v>528</x:v>
      </x:c>
      <x:c r="I1051" t="s">
        <x:v>173</x:v>
      </x:c>
      <x:c r="J1051">
        <x:v>100000810</x:v>
      </x:c>
      <x:c r="K1051" t="s">
        <x:v>173</x:v>
      </x:c>
      <x:c r="L1051" t="s">
        <x:v>145</x:v>
      </x:c>
      <x:c r="M1051" t="s">
        <x:v>524</x:v>
      </x:c>
      <x:c r="O1051">
        <x:v>700</x:v>
      </x:c>
      <x:c r="P1051" t="s">
        <x:v>520</x:v>
      </x:c>
      <x:c r="Q1051" t="s">
        <x:v>452</x:v>
      </x:c>
      <x:c r="R1051" t="s">
        <x:v>522</x:v>
      </x:c>
      <x:c r="S1051">
        <x:v>6300</x:v>
      </x:c>
      <x:c r="T1051" t="s">
        <x:v>458</x:v>
      </x:c>
      <x:c r="U1051">
        <x:v>71</x:v>
      </x:c>
      <x:c r="V1051">
        <x:v>0.84</x:v>
      </x:c>
      <x:c r="W1051">
        <x:v>5281.29</x:v>
      </x:c>
    </x:row>
    <x:row r="1052" spans="1:23">
      <x:c r="A1052" t="s">
        <x:v>492</x:v>
      </x:c>
      <x:c r="B1052" t="s">
        <x:v>698</x:v>
      </x:c>
      <x:c r="C1052" t="s">
        <x:v>513</x:v>
      </x:c>
      <x:c r="D1052" t="s">
        <x:v>514</x:v>
      </x:c>
      <x:c r="E1052" t="s">
        <x:v>527</x:v>
      </x:c>
      <x:c r="F1052" t="s">
        <x:v>126</x:v>
      </x:c>
      <x:c r="G1052" t="s">
        <x:v>730</x:v>
      </x:c>
      <x:c r="H1052" t="s">
        <x:v>528</x:v>
      </x:c>
      <x:c r="I1052" t="s">
        <x:v>173</x:v>
      </x:c>
      <x:c r="J1052">
        <x:v>100000801</x:v>
      </x:c>
      <x:c r="K1052" t="s">
        <x:v>173</x:v>
      </x:c>
      <x:c r="L1052" t="s">
        <x:v>145</x:v>
      </x:c>
      <x:c r="M1052" t="s">
        <x:v>569</x:v>
      </x:c>
      <x:c r="O1052">
        <x:v>700</x:v>
      </x:c>
      <x:c r="P1052" t="s">
        <x:v>520</x:v>
      </x:c>
      <x:c r="Q1052" t="s">
        <x:v>452</x:v>
      </x:c>
      <x:c r="R1052" t="s">
        <x:v>522</x:v>
      </x:c>
      <x:c r="S1052">
        <x:v>7000</x:v>
      </x:c>
      <x:c r="T1052" t="s">
        <x:v>458</x:v>
      </x:c>
      <x:c r="U1052">
        <x:v>78.89</x:v>
      </x:c>
      <x:c r="V1052">
        <x:v>0.84</x:v>
      </x:c>
      <x:c r="W1052">
        <x:v>5868.1</x:v>
      </x:c>
    </x:row>
    <x:row r="1053" spans="1:23">
      <x:c r="A1053" t="s">
        <x:v>492</x:v>
      </x:c>
      <x:c r="B1053" t="s">
        <x:v>698</x:v>
      </x:c>
      <x:c r="C1053" t="s">
        <x:v>513</x:v>
      </x:c>
      <x:c r="D1053" t="s">
        <x:v>514</x:v>
      </x:c>
      <x:c r="E1053" t="s">
        <x:v>527</x:v>
      </x:c>
      <x:c r="F1053" t="s">
        <x:v>126</x:v>
      </x:c>
      <x:c r="G1053" t="s">
        <x:v>730</x:v>
      </x:c>
      <x:c r="H1053" t="s">
        <x:v>528</x:v>
      </x:c>
      <x:c r="I1053" t="s">
        <x:v>173</x:v>
      </x:c>
      <x:c r="J1053">
        <x:v>100000773</x:v>
      </x:c>
      <x:c r="K1053" t="s">
        <x:v>173</x:v>
      </x:c>
      <x:c r="L1053" t="s">
        <x:v>145</x:v>
      </x:c>
      <x:c r="M1053" t="s">
        <x:v>550</x:v>
      </x:c>
      <x:c r="O1053">
        <x:v>700</x:v>
      </x:c>
      <x:c r="P1053" t="s">
        <x:v>520</x:v>
      </x:c>
      <x:c r="Q1053" t="s">
        <x:v>452</x:v>
      </x:c>
      <x:c r="R1053" t="s">
        <x:v>522</x:v>
      </x:c>
      <x:c r="S1053">
        <x:v>2500</x:v>
      </x:c>
      <x:c r="T1053" t="s">
        <x:v>458</x:v>
      </x:c>
      <x:c r="U1053">
        <x:v>28.18</x:v>
      </x:c>
      <x:c r="V1053">
        <x:v>0.84</x:v>
      </x:c>
      <x:c r="W1053">
        <x:v>2095.75</x:v>
      </x:c>
    </x:row>
    <x:row r="1054" spans="1:23">
      <x:c r="A1054" t="s">
        <x:v>492</x:v>
      </x:c>
      <x:c r="B1054" t="s">
        <x:v>698</x:v>
      </x:c>
      <x:c r="C1054" t="s">
        <x:v>513</x:v>
      </x:c>
      <x:c r="D1054" t="s">
        <x:v>514</x:v>
      </x:c>
      <x:c r="E1054" t="s">
        <x:v>527</x:v>
      </x:c>
      <x:c r="F1054" t="s">
        <x:v>126</x:v>
      </x:c>
      <x:c r="G1054" t="s">
        <x:v>730</x:v>
      </x:c>
      <x:c r="H1054" t="s">
        <x:v>528</x:v>
      </x:c>
      <x:c r="I1054" t="s">
        <x:v>173</x:v>
      </x:c>
      <x:c r="J1054">
        <x:v>100000787</x:v>
      </x:c>
      <x:c r="K1054" t="s">
        <x:v>173</x:v>
      </x:c>
      <x:c r="L1054" t="s">
        <x:v>145</x:v>
      </x:c>
      <x:c r="M1054" t="s">
        <x:v>560</x:v>
      </x:c>
      <x:c r="O1054">
        <x:v>700</x:v>
      </x:c>
      <x:c r="P1054" t="s">
        <x:v>520</x:v>
      </x:c>
      <x:c r="Q1054" t="s">
        <x:v>452</x:v>
      </x:c>
      <x:c r="R1054" t="s">
        <x:v>522</x:v>
      </x:c>
      <x:c r="S1054">
        <x:v>2100</x:v>
      </x:c>
      <x:c r="T1054" t="s">
        <x:v>458</x:v>
      </x:c>
      <x:c r="U1054">
        <x:v>23.67</x:v>
      </x:c>
      <x:c r="V1054">
        <x:v>0.84</x:v>
      </x:c>
      <x:c r="W1054">
        <x:v>1760.43</x:v>
      </x:c>
    </x:row>
    <x:row r="1055" spans="1:23">
      <x:c r="A1055" t="s">
        <x:v>492</x:v>
      </x:c>
      <x:c r="B1055" t="s">
        <x:v>698</x:v>
      </x:c>
      <x:c r="C1055" t="s">
        <x:v>513</x:v>
      </x:c>
      <x:c r="D1055" t="s">
        <x:v>514</x:v>
      </x:c>
      <x:c r="E1055" t="s">
        <x:v>527</x:v>
      </x:c>
      <x:c r="F1055" t="s">
        <x:v>126</x:v>
      </x:c>
      <x:c r="G1055" t="s">
        <x:v>730</x:v>
      </x:c>
      <x:c r="H1055" t="s">
        <x:v>528</x:v>
      </x:c>
      <x:c r="I1055" t="s">
        <x:v>173</x:v>
      </x:c>
      <x:c r="J1055">
        <x:v>100000629</x:v>
      </x:c>
      <x:c r="K1055" t="s">
        <x:v>173</x:v>
      </x:c>
      <x:c r="L1055" t="s">
        <x:v>165</x:v>
      </x:c>
      <x:c r="M1055" t="s">
        <x:v>533</x:v>
      </x:c>
      <x:c r="O1055">
        <x:v>1000</x:v>
      </x:c>
      <x:c r="P1055" t="s">
        <x:v>520</x:v>
      </x:c>
      <x:c r="Q1055" t="s">
        <x:v>14</x:v>
      </x:c>
      <x:c r="R1055" t="s">
        <x:v>522</x:v>
      </x:c>
      <x:c r="S1055">
        <x:v>8000</x:v>
      </x:c>
      <x:c r="T1055" t="s">
        <x:v>458</x:v>
      </x:c>
      <x:c r="U1055">
        <x:v>61.52</x:v>
      </x:c>
      <x:c r="V1055">
        <x:v>0.6</x:v>
      </x:c>
      <x:c r="W1055">
        <x:v>4777.6000000000004</x:v>
      </x:c>
    </x:row>
    <x:row r="1056" spans="1:23">
      <x:c r="A1056" t="s">
        <x:v>492</x:v>
      </x:c>
      <x:c r="B1056" t="s">
        <x:v>698</x:v>
      </x:c>
      <x:c r="C1056" t="s">
        <x:v>513</x:v>
      </x:c>
      <x:c r="D1056" t="s">
        <x:v>514</x:v>
      </x:c>
      <x:c r="E1056" t="s">
        <x:v>527</x:v>
      </x:c>
      <x:c r="F1056" t="s">
        <x:v>126</x:v>
      </x:c>
      <x:c r="G1056" t="s">
        <x:v>730</x:v>
      </x:c>
      <x:c r="H1056" t="s">
        <x:v>528</x:v>
      </x:c>
      <x:c r="I1056" t="s">
        <x:v>173</x:v>
      </x:c>
      <x:c r="J1056">
        <x:v>100000649</x:v>
      </x:c>
      <x:c r="K1056" t="s">
        <x:v>173</x:v>
      </x:c>
      <x:c r="L1056" t="s">
        <x:v>165</x:v>
      </x:c>
      <x:c r="M1056" t="s">
        <x:v>575</x:v>
      </x:c>
      <x:c r="O1056">
        <x:v>1000</x:v>
      </x:c>
      <x:c r="P1056" t="s">
        <x:v>520</x:v>
      </x:c>
      <x:c r="Q1056" t="s">
        <x:v>14</x:v>
      </x:c>
      <x:c r="R1056" t="s">
        <x:v>522</x:v>
      </x:c>
      <x:c r="S1056">
        <x:v>4000</x:v>
      </x:c>
      <x:c r="T1056" t="s">
        <x:v>458</x:v>
      </x:c>
      <x:c r="U1056">
        <x:v>30.76</x:v>
      </x:c>
      <x:c r="V1056">
        <x:v>0.6</x:v>
      </x:c>
      <x:c r="W1056">
        <x:v>2388.8000000000002</x:v>
      </x:c>
    </x:row>
    <x:row r="1057" spans="1:23">
      <x:c r="A1057" t="s">
        <x:v>492</x:v>
      </x:c>
      <x:c r="B1057" t="s">
        <x:v>698</x:v>
      </x:c>
      <x:c r="C1057" t="s">
        <x:v>513</x:v>
      </x:c>
      <x:c r="D1057" t="s">
        <x:v>514</x:v>
      </x:c>
      <x:c r="E1057" t="s">
        <x:v>527</x:v>
      </x:c>
      <x:c r="F1057" t="s">
        <x:v>126</x:v>
      </x:c>
      <x:c r="G1057" t="s">
        <x:v>730</x:v>
      </x:c>
      <x:c r="H1057" t="s">
        <x:v>528</x:v>
      </x:c>
      <x:c r="I1057" t="s">
        <x:v>173</x:v>
      </x:c>
      <x:c r="J1057">
        <x:v>100000621</x:v>
      </x:c>
      <x:c r="K1057" t="s">
        <x:v>173</x:v>
      </x:c>
      <x:c r="L1057" t="s">
        <x:v>143</x:v>
      </x:c>
      <x:c r="M1057" t="s">
        <x:v>526</x:v>
      </x:c>
      <x:c r="O1057">
        <x:v>1000</x:v>
      </x:c>
      <x:c r="P1057" t="s">
        <x:v>520</x:v>
      </x:c>
      <x:c r="Q1057" t="s">
        <x:v>6</x:v>
      </x:c>
      <x:c r="R1057" t="s">
        <x:v>522</x:v>
      </x:c>
      <x:c r="S1057">
        <x:v>2000</x:v>
      </x:c>
      <x:c r="T1057" t="s">
        <x:v>458</x:v>
      </x:c>
      <x:c r="U1057">
        <x:v>10.02</x:v>
      </x:c>
      <x:c r="V1057">
        <x:v>0.41</x:v>
      </x:c>
      <x:c r="W1057">
        <x:v>814.4</x:v>
      </x:c>
    </x:row>
    <x:row r="1058" spans="1:23">
      <x:c r="A1058" t="s">
        <x:v>492</x:v>
      </x:c>
      <x:c r="B1058" t="s">
        <x:v>698</x:v>
      </x:c>
      <x:c r="C1058" t="s">
        <x:v>513</x:v>
      </x:c>
      <x:c r="D1058" t="s">
        <x:v>514</x:v>
      </x:c>
      <x:c r="E1058" t="s">
        <x:v>527</x:v>
      </x:c>
      <x:c r="F1058" t="s">
        <x:v>126</x:v>
      </x:c>
      <x:c r="G1058" t="s">
        <x:v>730</x:v>
      </x:c>
      <x:c r="H1058" t="s">
        <x:v>528</x:v>
      </x:c>
      <x:c r="I1058" t="s">
        <x:v>173</x:v>
      </x:c>
      <x:c r="J1058">
        <x:v>100000605</x:v>
      </x:c>
      <x:c r="K1058" t="s">
        <x:v>173</x:v>
      </x:c>
      <x:c r="L1058" t="s">
        <x:v>143</x:v>
      </x:c>
      <x:c r="M1058" t="s">
        <x:v>525</x:v>
      </x:c>
      <x:c r="O1058">
        <x:v>1000</x:v>
      </x:c>
      <x:c r="P1058" t="s">
        <x:v>520</x:v>
      </x:c>
      <x:c r="Q1058" t="s">
        <x:v>6</x:v>
      </x:c>
      <x:c r="R1058" t="s">
        <x:v>522</x:v>
      </x:c>
      <x:c r="S1058">
        <x:v>9000</x:v>
      </x:c>
      <x:c r="T1058" t="s">
        <x:v>458</x:v>
      </x:c>
      <x:c r="U1058">
        <x:v>45.09</x:v>
      </x:c>
      <x:c r="V1058">
        <x:v>0.41</x:v>
      </x:c>
      <x:c r="W1058">
        <x:v>3664.8</x:v>
      </x:c>
    </x:row>
    <x:row r="1059" spans="1:23">
      <x:c r="A1059" t="s">
        <x:v>492</x:v>
      </x:c>
      <x:c r="B1059" t="s">
        <x:v>698</x:v>
      </x:c>
      <x:c r="C1059" t="s">
        <x:v>513</x:v>
      </x:c>
      <x:c r="D1059" t="s">
        <x:v>514</x:v>
      </x:c>
      <x:c r="E1059" t="s">
        <x:v>527</x:v>
      </x:c>
      <x:c r="F1059" t="s">
        <x:v>126</x:v>
      </x:c>
      <x:c r="G1059" t="s">
        <x:v>730</x:v>
      </x:c>
      <x:c r="H1059" t="s">
        <x:v>528</x:v>
      </x:c>
      <x:c r="I1059" t="s">
        <x:v>173</x:v>
      </x:c>
      <x:c r="J1059">
        <x:v>100000570</x:v>
      </x:c>
      <x:c r="K1059" t="s">
        <x:v>173</x:v>
      </x:c>
      <x:c r="L1059" t="s">
        <x:v>143</x:v>
      </x:c>
      <x:c r="M1059" t="s">
        <x:v>553</x:v>
      </x:c>
      <x:c r="O1059">
        <x:v>1000</x:v>
      </x:c>
      <x:c r="P1059" t="s">
        <x:v>520</x:v>
      </x:c>
      <x:c r="Q1059" t="s">
        <x:v>6</x:v>
      </x:c>
      <x:c r="R1059" t="s">
        <x:v>522</x:v>
      </x:c>
      <x:c r="S1059">
        <x:v>1000</x:v>
      </x:c>
      <x:c r="T1059" t="s">
        <x:v>458</x:v>
      </x:c>
      <x:c r="U1059">
        <x:v>5.01</x:v>
      </x:c>
      <x:c r="V1059">
        <x:v>0.41</x:v>
      </x:c>
      <x:c r="W1059">
        <x:v>407.2</x:v>
      </x:c>
    </x:row>
    <x:row r="1060" spans="1:23">
      <x:c r="A1060" t="s">
        <x:v>492</x:v>
      </x:c>
      <x:c r="B1060" t="s">
        <x:v>698</x:v>
      </x:c>
      <x:c r="C1060" t="s">
        <x:v>513</x:v>
      </x:c>
      <x:c r="D1060" t="s">
        <x:v>514</x:v>
      </x:c>
      <x:c r="E1060" t="s">
        <x:v>527</x:v>
      </x:c>
      <x:c r="F1060" t="s">
        <x:v>126</x:v>
      </x:c>
      <x:c r="G1060" t="s">
        <x:v>730</x:v>
      </x:c>
      <x:c r="H1060" t="s">
        <x:v>528</x:v>
      </x:c>
      <x:c r="I1060" t="s">
        <x:v>173</x:v>
      </x:c>
      <x:c r="J1060">
        <x:v>100000566</x:v>
      </x:c>
      <x:c r="K1060" t="s">
        <x:v>173</x:v>
      </x:c>
      <x:c r="L1060" t="s">
        <x:v>143</x:v>
      </x:c>
      <x:c r="M1060" t="s">
        <x:v>569</x:v>
      </x:c>
      <x:c r="O1060">
        <x:v>1000</x:v>
      </x:c>
      <x:c r="P1060" t="s">
        <x:v>520</x:v>
      </x:c>
      <x:c r="Q1060" t="s">
        <x:v>6</x:v>
      </x:c>
      <x:c r="R1060" t="s">
        <x:v>522</x:v>
      </x:c>
      <x:c r="S1060">
        <x:v>3000</x:v>
      </x:c>
      <x:c r="T1060" t="s">
        <x:v>458</x:v>
      </x:c>
      <x:c r="U1060">
        <x:v>15.03</x:v>
      </x:c>
      <x:c r="V1060">
        <x:v>0.41</x:v>
      </x:c>
      <x:c r="W1060">
        <x:v>1221.5999999999999</x:v>
      </x:c>
    </x:row>
    <x:row r="1061" spans="1:23">
      <x:c r="A1061" t="s">
        <x:v>492</x:v>
      </x:c>
      <x:c r="B1061" t="s">
        <x:v>698</x:v>
      </x:c>
      <x:c r="C1061" t="s">
        <x:v>513</x:v>
      </x:c>
      <x:c r="D1061" t="s">
        <x:v>514</x:v>
      </x:c>
      <x:c r="E1061" t="s">
        <x:v>527</x:v>
      </x:c>
      <x:c r="F1061" t="s">
        <x:v>126</x:v>
      </x:c>
      <x:c r="G1061" t="s">
        <x:v>730</x:v>
      </x:c>
      <x:c r="H1061" t="s">
        <x:v>528</x:v>
      </x:c>
      <x:c r="I1061" t="s">
        <x:v>173</x:v>
      </x:c>
      <x:c r="J1061">
        <x:v>100000489</x:v>
      </x:c>
      <x:c r="K1061" t="s">
        <x:v>173</x:v>
      </x:c>
      <x:c r="L1061" t="s">
        <x:v>143</x:v>
      </x:c>
      <x:c r="M1061" t="s">
        <x:v>533</x:v>
      </x:c>
      <x:c r="O1061">
        <x:v>1000</x:v>
      </x:c>
      <x:c r="P1061" t="s">
        <x:v>520</x:v>
      </x:c>
      <x:c r="Q1061" t="s">
        <x:v>6</x:v>
      </x:c>
      <x:c r="R1061" t="s">
        <x:v>522</x:v>
      </x:c>
      <x:c r="S1061">
        <x:v>3000</x:v>
      </x:c>
      <x:c r="T1061" t="s">
        <x:v>458</x:v>
      </x:c>
      <x:c r="U1061">
        <x:v>15.03</x:v>
      </x:c>
      <x:c r="V1061">
        <x:v>0.41</x:v>
      </x:c>
      <x:c r="W1061">
        <x:v>1221.5999999999999</x:v>
      </x:c>
    </x:row>
    <x:row r="1062" spans="1:23">
      <x:c r="A1062" t="s">
        <x:v>492</x:v>
      </x:c>
      <x:c r="B1062" t="s">
        <x:v>698</x:v>
      </x:c>
      <x:c r="C1062" t="s">
        <x:v>513</x:v>
      </x:c>
      <x:c r="D1062" t="s">
        <x:v>514</x:v>
      </x:c>
      <x:c r="E1062" t="s">
        <x:v>527</x:v>
      </x:c>
      <x:c r="F1062" t="s">
        <x:v>126</x:v>
      </x:c>
      <x:c r="G1062" t="s">
        <x:v>730</x:v>
      </x:c>
      <x:c r="H1062" t="s">
        <x:v>528</x:v>
      </x:c>
      <x:c r="I1062" t="s">
        <x:v>173</x:v>
      </x:c>
      <x:c r="J1062">
        <x:v>100000541</x:v>
      </x:c>
      <x:c r="K1062" t="s">
        <x:v>173</x:v>
      </x:c>
      <x:c r="L1062" t="s">
        <x:v>143</x:v>
      </x:c>
      <x:c r="M1062" t="s">
        <x:v>560</x:v>
      </x:c>
      <x:c r="O1062">
        <x:v>1000</x:v>
      </x:c>
      <x:c r="P1062" t="s">
        <x:v>520</x:v>
      </x:c>
      <x:c r="Q1062" t="s">
        <x:v>6</x:v>
      </x:c>
      <x:c r="R1062" t="s">
        <x:v>522</x:v>
      </x:c>
      <x:c r="S1062">
        <x:v>5650</x:v>
      </x:c>
      <x:c r="T1062" t="s">
        <x:v>458</x:v>
      </x:c>
      <x:c r="U1062">
        <x:v>28.31</x:v>
      </x:c>
      <x:c r="V1062">
        <x:v>0.41</x:v>
      </x:c>
      <x:c r="W1062">
        <x:v>2300.6799999999998</x:v>
      </x:c>
    </x:row>
    <x:row r="1063" spans="1:23">
      <x:c r="A1063" t="s">
        <x:v>492</x:v>
      </x:c>
      <x:c r="B1063" t="s">
        <x:v>698</x:v>
      </x:c>
      <x:c r="C1063" t="s">
        <x:v>513</x:v>
      </x:c>
      <x:c r="D1063" t="s">
        <x:v>514</x:v>
      </x:c>
      <x:c r="E1063" t="s">
        <x:v>527</x:v>
      </x:c>
      <x:c r="F1063" t="s">
        <x:v>126</x:v>
      </x:c>
      <x:c r="G1063" t="s">
        <x:v>730</x:v>
      </x:c>
      <x:c r="H1063" t="s">
        <x:v>528</x:v>
      </x:c>
      <x:c r="I1063" t="s">
        <x:v>173</x:v>
      </x:c>
      <x:c r="J1063">
        <x:v>100000995</x:v>
      </x:c>
      <x:c r="K1063" t="s">
        <x:v>173</x:v>
      </x:c>
      <x:c r="L1063" t="s">
        <x:v>141</x:v>
      </x:c>
      <x:c r="M1063" t="s">
        <x:v>591</x:v>
      </x:c>
      <x:c r="O1063">
        <x:v>1500</x:v>
      </x:c>
      <x:c r="P1063" t="s">
        <x:v>520</x:v>
      </x:c>
      <x:c r="Q1063" t="s">
        <x:v>13</x:v>
      </x:c>
      <x:c r="R1063" t="s">
        <x:v>522</x:v>
      </x:c>
      <x:c r="S1063">
        <x:v>3000</x:v>
      </x:c>
      <x:c r="T1063" t="s">
        <x:v>458</x:v>
      </x:c>
      <x:c r="U1063">
        <x:v>9.93</x:v>
      </x:c>
      <x:c r="V1063">
        <x:v>0.28999999999999998</x:v>
      </x:c>
      <x:c r="W1063">
        <x:v>877.5</x:v>
      </x:c>
    </x:row>
    <x:row r="1064" spans="1:23">
      <x:c r="A1064" t="s">
        <x:v>492</x:v>
      </x:c>
      <x:c r="B1064" t="s">
        <x:v>698</x:v>
      </x:c>
      <x:c r="C1064" t="s">
        <x:v>513</x:v>
      </x:c>
      <x:c r="D1064" t="s">
        <x:v>514</x:v>
      </x:c>
      <x:c r="E1064" t="s">
        <x:v>527</x:v>
      </x:c>
      <x:c r="F1064" t="s">
        <x:v>126</x:v>
      </x:c>
      <x:c r="G1064" t="s">
        <x:v>730</x:v>
      </x:c>
      <x:c r="H1064" t="s">
        <x:v>528</x:v>
      </x:c>
      <x:c r="I1064" t="s">
        <x:v>173</x:v>
      </x:c>
      <x:c r="J1064">
        <x:v>100000993</x:v>
      </x:c>
      <x:c r="K1064" t="s">
        <x:v>173</x:v>
      </x:c>
      <x:c r="L1064" t="s">
        <x:v>141</x:v>
      </x:c>
      <x:c r="M1064" t="s">
        <x:v>542</x:v>
      </x:c>
      <x:c r="O1064">
        <x:v>1500</x:v>
      </x:c>
      <x:c r="P1064" t="s">
        <x:v>520</x:v>
      </x:c>
      <x:c r="Q1064" t="s">
        <x:v>13</x:v>
      </x:c>
      <x:c r="R1064" t="s">
        <x:v>522</x:v>
      </x:c>
      <x:c r="S1064">
        <x:v>4500</x:v>
      </x:c>
      <x:c r="T1064" t="s">
        <x:v>458</x:v>
      </x:c>
      <x:c r="U1064">
        <x:v>14.9</x:v>
      </x:c>
      <x:c r="V1064">
        <x:v>0.28999999999999998</x:v>
      </x:c>
      <x:c r="W1064">
        <x:v>1316.25</x:v>
      </x:c>
    </x:row>
    <x:row r="1065" spans="1:23">
      <x:c r="A1065" t="s">
        <x:v>492</x:v>
      </x:c>
      <x:c r="B1065" t="s">
        <x:v>698</x:v>
      </x:c>
      <x:c r="C1065" t="s">
        <x:v>513</x:v>
      </x:c>
      <x:c r="D1065" t="s">
        <x:v>514</x:v>
      </x:c>
      <x:c r="E1065" t="s">
        <x:v>527</x:v>
      </x:c>
      <x:c r="F1065" t="s">
        <x:v>126</x:v>
      </x:c>
      <x:c r="G1065" t="s">
        <x:v>730</x:v>
      </x:c>
      <x:c r="H1065" t="s">
        <x:v>528</x:v>
      </x:c>
      <x:c r="I1065" t="s">
        <x:v>173</x:v>
      </x:c>
      <x:c r="J1065">
        <x:v>100000987</x:v>
      </x:c>
      <x:c r="K1065" t="s">
        <x:v>173</x:v>
      </x:c>
      <x:c r="L1065" t="s">
        <x:v>141</x:v>
      </x:c>
      <x:c r="M1065" t="s">
        <x:v>574</x:v>
      </x:c>
      <x:c r="O1065">
        <x:v>1500</x:v>
      </x:c>
      <x:c r="P1065" t="s">
        <x:v>520</x:v>
      </x:c>
      <x:c r="Q1065" t="s">
        <x:v>13</x:v>
      </x:c>
      <x:c r="R1065" t="s">
        <x:v>522</x:v>
      </x:c>
      <x:c r="S1065">
        <x:v>3000</x:v>
      </x:c>
      <x:c r="T1065" t="s">
        <x:v>458</x:v>
      </x:c>
      <x:c r="U1065">
        <x:v>9.93</x:v>
      </x:c>
      <x:c r="V1065">
        <x:v>0.28999999999999998</x:v>
      </x:c>
      <x:c r="W1065">
        <x:v>877.5</x:v>
      </x:c>
    </x:row>
    <x:row r="1066" spans="1:23">
      <x:c r="A1066" t="s">
        <x:v>492</x:v>
      </x:c>
      <x:c r="B1066" t="s">
        <x:v>698</x:v>
      </x:c>
      <x:c r="C1066" t="s">
        <x:v>513</x:v>
      </x:c>
      <x:c r="D1066" t="s">
        <x:v>514</x:v>
      </x:c>
      <x:c r="E1066" t="s">
        <x:v>527</x:v>
      </x:c>
      <x:c r="F1066" t="s">
        <x:v>126</x:v>
      </x:c>
      <x:c r="G1066" t="s">
        <x:v>730</x:v>
      </x:c>
      <x:c r="H1066" t="s">
        <x:v>528</x:v>
      </x:c>
      <x:c r="I1066" t="s">
        <x:v>173</x:v>
      </x:c>
      <x:c r="J1066">
        <x:v>100000986</x:v>
      </x:c>
      <x:c r="K1066" t="s">
        <x:v>173</x:v>
      </x:c>
      <x:c r="L1066" t="s">
        <x:v>141</x:v>
      </x:c>
      <x:c r="M1066" t="s">
        <x:v>570</x:v>
      </x:c>
      <x:c r="O1066">
        <x:v>1500</x:v>
      </x:c>
      <x:c r="P1066" t="s">
        <x:v>520</x:v>
      </x:c>
      <x:c r="Q1066" t="s">
        <x:v>13</x:v>
      </x:c>
      <x:c r="R1066" t="s">
        <x:v>522</x:v>
      </x:c>
      <x:c r="S1066">
        <x:v>6000</x:v>
      </x:c>
      <x:c r="T1066" t="s">
        <x:v>458</x:v>
      </x:c>
      <x:c r="U1066">
        <x:v>19.86</x:v>
      </x:c>
      <x:c r="V1066">
        <x:v>0.28999999999999998</x:v>
      </x:c>
      <x:c r="W1066">
        <x:v>1755</x:v>
      </x:c>
    </x:row>
    <x:row r="1067" spans="1:23">
      <x:c r="A1067" t="s">
        <x:v>492</x:v>
      </x:c>
      <x:c r="B1067" t="s">
        <x:v>698</x:v>
      </x:c>
      <x:c r="C1067" t="s">
        <x:v>513</x:v>
      </x:c>
      <x:c r="D1067" t="s">
        <x:v>514</x:v>
      </x:c>
      <x:c r="E1067" t="s">
        <x:v>527</x:v>
      </x:c>
      <x:c r="F1067" t="s">
        <x:v>126</x:v>
      </x:c>
      <x:c r="G1067" t="s">
        <x:v>730</x:v>
      </x:c>
      <x:c r="H1067" t="s">
        <x:v>528</x:v>
      </x:c>
      <x:c r="I1067" t="s">
        <x:v>173</x:v>
      </x:c>
      <x:c r="J1067">
        <x:v>100000973</x:v>
      </x:c>
      <x:c r="K1067" t="s">
        <x:v>173</x:v>
      </x:c>
      <x:c r="L1067" t="s">
        <x:v>141</x:v>
      </x:c>
      <x:c r="M1067" t="s">
        <x:v>558</x:v>
      </x:c>
      <x:c r="O1067">
        <x:v>1500</x:v>
      </x:c>
      <x:c r="P1067" t="s">
        <x:v>520</x:v>
      </x:c>
      <x:c r="Q1067" t="s">
        <x:v>13</x:v>
      </x:c>
      <x:c r="R1067" t="s">
        <x:v>522</x:v>
      </x:c>
      <x:c r="S1067">
        <x:v>1500</x:v>
      </x:c>
      <x:c r="T1067" t="s">
        <x:v>458</x:v>
      </x:c>
      <x:c r="U1067">
        <x:v>4.97</x:v>
      </x:c>
      <x:c r="V1067">
        <x:v>0.28999999999999998</x:v>
      </x:c>
      <x:c r="W1067">
        <x:v>438.75</x:v>
      </x:c>
    </x:row>
    <x:row r="1068" spans="1:23">
      <x:c r="A1068" t="s">
        <x:v>492</x:v>
      </x:c>
      <x:c r="B1068" t="s">
        <x:v>698</x:v>
      </x:c>
      <x:c r="C1068" t="s">
        <x:v>513</x:v>
      </x:c>
      <x:c r="D1068" t="s">
        <x:v>514</x:v>
      </x:c>
      <x:c r="E1068" t="s">
        <x:v>527</x:v>
      </x:c>
      <x:c r="F1068" t="s">
        <x:v>126</x:v>
      </x:c>
      <x:c r="G1068" t="s">
        <x:v>730</x:v>
      </x:c>
      <x:c r="H1068" t="s">
        <x:v>528</x:v>
      </x:c>
      <x:c r="I1068" t="s">
        <x:v>173</x:v>
      </x:c>
      <x:c r="J1068">
        <x:v>190000004</x:v>
      </x:c>
      <x:c r="K1068" t="s">
        <x:v>173</x:v>
      </x:c>
      <x:c r="L1068" t="s">
        <x:v>141</x:v>
      </x:c>
      <x:c r="M1068" t="s">
        <x:v>524</x:v>
      </x:c>
      <x:c r="N1068" t="s">
        <x:v>519</x:v>
      </x:c>
      <x:c r="O1068">
        <x:v>10000</x:v>
      </x:c>
      <x:c r="P1068" t="s">
        <x:v>520</x:v>
      </x:c>
      <x:c r="Q1068" t="s">
        <x:v>13</x:v>
      </x:c>
      <x:c r="R1068" t="s">
        <x:v>522</x:v>
      </x:c>
      <x:c r="S1068">
        <x:v>30000</x:v>
      </x:c>
      <x:c r="T1068" t="s">
        <x:v>458</x:v>
      </x:c>
      <x:c r="U1068">
        <x:v>99.3</x:v>
      </x:c>
      <x:c r="V1068">
        <x:v>0.28999999999999998</x:v>
      </x:c>
      <x:c r="W1068">
        <x:v>8775</x:v>
      </x:c>
    </x:row>
    <x:row r="1069" spans="1:23">
      <x:c r="A1069" t="s">
        <x:v>492</x:v>
      </x:c>
      <x:c r="B1069" t="s">
        <x:v>698</x:v>
      </x:c>
      <x:c r="C1069" t="s">
        <x:v>513</x:v>
      </x:c>
      <x:c r="D1069" t="s">
        <x:v>514</x:v>
      </x:c>
      <x:c r="E1069" t="s">
        <x:v>527</x:v>
      </x:c>
      <x:c r="F1069" t="s">
        <x:v>126</x:v>
      </x:c>
      <x:c r="G1069" t="s">
        <x:v>730</x:v>
      </x:c>
      <x:c r="H1069" t="s">
        <x:v>528</x:v>
      </x:c>
      <x:c r="I1069" t="s">
        <x:v>173</x:v>
      </x:c>
      <x:c r="J1069">
        <x:v>100000945</x:v>
      </x:c>
      <x:c r="K1069" t="s">
        <x:v>173</x:v>
      </x:c>
      <x:c r="L1069" t="s">
        <x:v>141</x:v>
      </x:c>
      <x:c r="M1069" t="s">
        <x:v>568</x:v>
      </x:c>
      <x:c r="O1069">
        <x:v>1500</x:v>
      </x:c>
      <x:c r="P1069" t="s">
        <x:v>520</x:v>
      </x:c>
      <x:c r="Q1069" t="s">
        <x:v>13</x:v>
      </x:c>
      <x:c r="R1069" t="s">
        <x:v>522</x:v>
      </x:c>
      <x:c r="S1069">
        <x:v>3000</x:v>
      </x:c>
      <x:c r="T1069" t="s">
        <x:v>458</x:v>
      </x:c>
      <x:c r="U1069">
        <x:v>9.93</x:v>
      </x:c>
      <x:c r="V1069">
        <x:v>0.28999999999999998</x:v>
      </x:c>
      <x:c r="W1069">
        <x:v>877.5</x:v>
      </x:c>
    </x:row>
    <x:row r="1070" spans="1:23">
      <x:c r="A1070" t="s">
        <x:v>492</x:v>
      </x:c>
      <x:c r="B1070" t="s">
        <x:v>698</x:v>
      </x:c>
      <x:c r="C1070" t="s">
        <x:v>513</x:v>
      </x:c>
      <x:c r="D1070" t="s">
        <x:v>514</x:v>
      </x:c>
      <x:c r="E1070" t="s">
        <x:v>527</x:v>
      </x:c>
      <x:c r="F1070" t="s">
        <x:v>126</x:v>
      </x:c>
      <x:c r="G1070" t="s">
        <x:v>730</x:v>
      </x:c>
      <x:c r="H1070" t="s">
        <x:v>528</x:v>
      </x:c>
      <x:c r="I1070" t="s">
        <x:v>173</x:v>
      </x:c>
      <x:c r="J1070">
        <x:v>100000963</x:v>
      </x:c>
      <x:c r="K1070" t="s">
        <x:v>173</x:v>
      </x:c>
      <x:c r="L1070" t="s">
        <x:v>141</x:v>
      </x:c>
      <x:c r="M1070" t="s">
        <x:v>572</x:v>
      </x:c>
      <x:c r="O1070">
        <x:v>1500</x:v>
      </x:c>
      <x:c r="P1070" t="s">
        <x:v>520</x:v>
      </x:c>
      <x:c r="Q1070" t="s">
        <x:v>13</x:v>
      </x:c>
      <x:c r="R1070" t="s">
        <x:v>522</x:v>
      </x:c>
      <x:c r="S1070">
        <x:v>3000</x:v>
      </x:c>
      <x:c r="T1070" t="s">
        <x:v>458</x:v>
      </x:c>
      <x:c r="U1070">
        <x:v>9.93</x:v>
      </x:c>
      <x:c r="V1070">
        <x:v>0.28999999999999998</x:v>
      </x:c>
      <x:c r="W1070">
        <x:v>877.5</x:v>
      </x:c>
    </x:row>
    <x:row r="1071" spans="1:23">
      <x:c r="A1071" t="s">
        <x:v>492</x:v>
      </x:c>
      <x:c r="B1071" t="s">
        <x:v>698</x:v>
      </x:c>
      <x:c r="C1071" t="s">
        <x:v>513</x:v>
      </x:c>
      <x:c r="D1071" t="s">
        <x:v>514</x:v>
      </x:c>
      <x:c r="E1071" t="s">
        <x:v>527</x:v>
      </x:c>
      <x:c r="F1071" t="s">
        <x:v>126</x:v>
      </x:c>
      <x:c r="G1071" t="s">
        <x:v>730</x:v>
      </x:c>
      <x:c r="H1071" t="s">
        <x:v>528</x:v>
      </x:c>
      <x:c r="I1071" t="s">
        <x:v>173</x:v>
      </x:c>
      <x:c r="J1071">
        <x:v>100000925</x:v>
      </x:c>
      <x:c r="K1071" t="s">
        <x:v>173</x:v>
      </x:c>
      <x:c r="L1071" t="s">
        <x:v>141</x:v>
      </x:c>
      <x:c r="M1071" t="s">
        <x:v>609</x:v>
      </x:c>
      <x:c r="O1071">
        <x:v>1500</x:v>
      </x:c>
      <x:c r="P1071" t="s">
        <x:v>520</x:v>
      </x:c>
      <x:c r="Q1071" t="s">
        <x:v>13</x:v>
      </x:c>
      <x:c r="R1071" t="s">
        <x:v>522</x:v>
      </x:c>
      <x:c r="S1071">
        <x:v>6000</x:v>
      </x:c>
      <x:c r="T1071" t="s">
        <x:v>458</x:v>
      </x:c>
      <x:c r="U1071">
        <x:v>19.86</x:v>
      </x:c>
      <x:c r="V1071">
        <x:v>0.28999999999999998</x:v>
      </x:c>
      <x:c r="W1071">
        <x:v>1755</x:v>
      </x:c>
    </x:row>
    <x:row r="1072" spans="1:23">
      <x:c r="A1072" t="s">
        <x:v>492</x:v>
      </x:c>
      <x:c r="B1072" t="s">
        <x:v>698</x:v>
      </x:c>
      <x:c r="C1072" t="s">
        <x:v>513</x:v>
      </x:c>
      <x:c r="D1072" t="s">
        <x:v>514</x:v>
      </x:c>
      <x:c r="E1072" t="s">
        <x:v>527</x:v>
      </x:c>
      <x:c r="F1072" t="s">
        <x:v>126</x:v>
      </x:c>
      <x:c r="G1072" t="s">
        <x:v>730</x:v>
      </x:c>
      <x:c r="H1072" t="s">
        <x:v>528</x:v>
      </x:c>
      <x:c r="I1072" t="s">
        <x:v>173</x:v>
      </x:c>
      <x:c r="J1072">
        <x:v>100000937</x:v>
      </x:c>
      <x:c r="K1072" t="s">
        <x:v>173</x:v>
      </x:c>
      <x:c r="L1072" t="s">
        <x:v>141</x:v>
      </x:c>
      <x:c r="M1072" t="s">
        <x:v>571</x:v>
      </x:c>
      <x:c r="O1072">
        <x:v>1500</x:v>
      </x:c>
      <x:c r="P1072" t="s">
        <x:v>520</x:v>
      </x:c>
      <x:c r="Q1072" t="s">
        <x:v>13</x:v>
      </x:c>
      <x:c r="R1072" t="s">
        <x:v>522</x:v>
      </x:c>
      <x:c r="S1072">
        <x:v>3000</x:v>
      </x:c>
      <x:c r="T1072" t="s">
        <x:v>458</x:v>
      </x:c>
      <x:c r="U1072">
        <x:v>9.93</x:v>
      </x:c>
      <x:c r="V1072">
        <x:v>0.28999999999999998</x:v>
      </x:c>
      <x:c r="W1072">
        <x:v>877.5</x:v>
      </x:c>
    </x:row>
    <x:row r="1073" spans="1:23">
      <x:c r="A1073" t="s">
        <x:v>492</x:v>
      </x:c>
      <x:c r="B1073" t="s">
        <x:v>698</x:v>
      </x:c>
      <x:c r="C1073" t="s">
        <x:v>513</x:v>
      </x:c>
      <x:c r="D1073" t="s">
        <x:v>514</x:v>
      </x:c>
      <x:c r="E1073" t="s">
        <x:v>527</x:v>
      </x:c>
      <x:c r="F1073" t="s">
        <x:v>126</x:v>
      </x:c>
      <x:c r="G1073" t="s">
        <x:v>730</x:v>
      </x:c>
      <x:c r="H1073" t="s">
        <x:v>528</x:v>
      </x:c>
      <x:c r="I1073" t="s">
        <x:v>173</x:v>
      </x:c>
      <x:c r="J1073">
        <x:v>110000005</x:v>
      </x:c>
      <x:c r="K1073" t="s">
        <x:v>173</x:v>
      </x:c>
      <x:c r="L1073" t="s">
        <x:v>141</x:v>
      </x:c>
      <x:c r="M1073" t="s">
        <x:v>526</x:v>
      </x:c>
      <x:c r="N1073" t="s">
        <x:v>519</x:v>
      </x:c>
      <x:c r="O1073">
        <x:v>10000</x:v>
      </x:c>
      <x:c r="P1073" t="s">
        <x:v>520</x:v>
      </x:c>
      <x:c r="Q1073" t="s">
        <x:v>13</x:v>
      </x:c>
      <x:c r="R1073" t="s">
        <x:v>522</x:v>
      </x:c>
      <x:c r="S1073">
        <x:v>30000</x:v>
      </x:c>
      <x:c r="T1073" t="s">
        <x:v>458</x:v>
      </x:c>
      <x:c r="U1073">
        <x:v>99.27</x:v>
      </x:c>
      <x:c r="V1073">
        <x:v>0.28999999999999998</x:v>
      </x:c>
      <x:c r="W1073">
        <x:v>8775</x:v>
      </x:c>
    </x:row>
    <x:row r="1074" spans="1:23">
      <x:c r="A1074" t="s">
        <x:v>492</x:v>
      </x:c>
      <x:c r="B1074" t="s">
        <x:v>698</x:v>
      </x:c>
      <x:c r="C1074" t="s">
        <x:v>513</x:v>
      </x:c>
      <x:c r="D1074" t="s">
        <x:v>514</x:v>
      </x:c>
      <x:c r="E1074" t="s">
        <x:v>527</x:v>
      </x:c>
      <x:c r="F1074" t="s">
        <x:v>126</x:v>
      </x:c>
      <x:c r="G1074" t="s">
        <x:v>730</x:v>
      </x:c>
      <x:c r="H1074" t="s">
        <x:v>528</x:v>
      </x:c>
      <x:c r="I1074" t="s">
        <x:v>173</x:v>
      </x:c>
      <x:c r="J1074">
        <x:v>190000483</x:v>
      </x:c>
      <x:c r="K1074" t="s">
        <x:v>173</x:v>
      </x:c>
      <x:c r="L1074" t="s">
        <x:v>141</x:v>
      </x:c>
      <x:c r="M1074" t="s">
        <x:v>525</x:v>
      </x:c>
      <x:c r="N1074" t="s">
        <x:v>519</x:v>
      </x:c>
      <x:c r="O1074">
        <x:v>10000</x:v>
      </x:c>
      <x:c r="P1074" t="s">
        <x:v>520</x:v>
      </x:c>
      <x:c r="Q1074" t="s">
        <x:v>13</x:v>
      </x:c>
      <x:c r="R1074" t="s">
        <x:v>522</x:v>
      </x:c>
      <x:c r="S1074">
        <x:v>100000</x:v>
      </x:c>
      <x:c r="T1074" t="s">
        <x:v>458</x:v>
      </x:c>
      <x:c r="U1074">
        <x:v>331</x:v>
      </x:c>
      <x:c r="V1074">
        <x:v>0.28999999999999998</x:v>
      </x:c>
      <x:c r="W1074">
        <x:v>29250</x:v>
      </x:c>
    </x:row>
    <x:row r="1075" spans="1:23">
      <x:c r="A1075" t="s">
        <x:v>492</x:v>
      </x:c>
      <x:c r="B1075" t="s">
        <x:v>698</x:v>
      </x:c>
      <x:c r="C1075" t="s">
        <x:v>513</x:v>
      </x:c>
      <x:c r="D1075" t="s">
        <x:v>514</x:v>
      </x:c>
      <x:c r="E1075" t="s">
        <x:v>527</x:v>
      </x:c>
      <x:c r="F1075" t="s">
        <x:v>126</x:v>
      </x:c>
      <x:c r="G1075" t="s">
        <x:v>730</x:v>
      </x:c>
      <x:c r="H1075" t="s">
        <x:v>528</x:v>
      </x:c>
      <x:c r="I1075" t="s">
        <x:v>173</x:v>
      </x:c>
      <x:c r="J1075">
        <x:v>190000004</x:v>
      </x:c>
      <x:c r="K1075" t="s">
        <x:v>173</x:v>
      </x:c>
      <x:c r="L1075" t="s">
        <x:v>141</x:v>
      </x:c>
      <x:c r="M1075" t="s">
        <x:v>524</x:v>
      </x:c>
      <x:c r="N1075" t="s">
        <x:v>519</x:v>
      </x:c>
      <x:c r="O1075">
        <x:v>10000</x:v>
      </x:c>
      <x:c r="P1075" t="s">
        <x:v>520</x:v>
      </x:c>
      <x:c r="Q1075" t="s">
        <x:v>13</x:v>
      </x:c>
      <x:c r="R1075" t="s">
        <x:v>522</x:v>
      </x:c>
      <x:c r="S1075">
        <x:v>100000</x:v>
      </x:c>
      <x:c r="T1075" t="s">
        <x:v>458</x:v>
      </x:c>
      <x:c r="U1075">
        <x:v>331</x:v>
      </x:c>
      <x:c r="V1075">
        <x:v>0.28999999999999998</x:v>
      </x:c>
      <x:c r="W1075">
        <x:v>29250</x:v>
      </x:c>
    </x:row>
    <x:row r="1076" spans="1:23">
      <x:c r="A1076" t="s">
        <x:v>492</x:v>
      </x:c>
      <x:c r="B1076" t="s">
        <x:v>698</x:v>
      </x:c>
      <x:c r="C1076" t="s">
        <x:v>513</x:v>
      </x:c>
      <x:c r="D1076" t="s">
        <x:v>514</x:v>
      </x:c>
      <x:c r="E1076" t="s">
        <x:v>527</x:v>
      </x:c>
      <x:c r="F1076" t="s">
        <x:v>126</x:v>
      </x:c>
      <x:c r="G1076" t="s">
        <x:v>730</x:v>
      </x:c>
      <x:c r="H1076" t="s">
        <x:v>528</x:v>
      </x:c>
      <x:c r="I1076" t="s">
        <x:v>173</x:v>
      </x:c>
      <x:c r="J1076">
        <x:v>190000505</x:v>
      </x:c>
      <x:c r="K1076" t="s">
        <x:v>173</x:v>
      </x:c>
      <x:c r="L1076" t="s">
        <x:v>141</x:v>
      </x:c>
      <x:c r="M1076" t="s">
        <x:v>550</x:v>
      </x:c>
      <x:c r="N1076" t="s">
        <x:v>519</x:v>
      </x:c>
      <x:c r="O1076">
        <x:v>10000</x:v>
      </x:c>
      <x:c r="P1076" t="s">
        <x:v>520</x:v>
      </x:c>
      <x:c r="Q1076" t="s">
        <x:v>13</x:v>
      </x:c>
      <x:c r="R1076" t="s">
        <x:v>522</x:v>
      </x:c>
      <x:c r="S1076">
        <x:v>60000</x:v>
      </x:c>
      <x:c r="T1076" t="s">
        <x:v>458</x:v>
      </x:c>
      <x:c r="U1076">
        <x:v>198.6</x:v>
      </x:c>
      <x:c r="V1076">
        <x:v>0.28999999999999998</x:v>
      </x:c>
      <x:c r="W1076">
        <x:v>17550</x:v>
      </x:c>
    </x:row>
    <x:row r="1077" spans="1:23">
      <x:c r="A1077" t="s">
        <x:v>492</x:v>
      </x:c>
      <x:c r="B1077" t="s">
        <x:v>698</x:v>
      </x:c>
      <x:c r="C1077" t="s">
        <x:v>513</x:v>
      </x:c>
      <x:c r="D1077" t="s">
        <x:v>514</x:v>
      </x:c>
      <x:c r="E1077" t="s">
        <x:v>527</x:v>
      </x:c>
      <x:c r="F1077" t="s">
        <x:v>126</x:v>
      </x:c>
      <x:c r="G1077" t="s">
        <x:v>730</x:v>
      </x:c>
      <x:c r="H1077" t="s">
        <x:v>528</x:v>
      </x:c>
      <x:c r="I1077" t="s">
        <x:v>173</x:v>
      </x:c>
      <x:c r="J1077">
        <x:v>100000993</x:v>
      </x:c>
      <x:c r="K1077" t="s">
        <x:v>173</x:v>
      </x:c>
      <x:c r="L1077" t="s">
        <x:v>141</x:v>
      </x:c>
      <x:c r="M1077" t="s">
        <x:v>542</x:v>
      </x:c>
      <x:c r="O1077">
        <x:v>1500</x:v>
      </x:c>
      <x:c r="P1077" t="s">
        <x:v>520</x:v>
      </x:c>
      <x:c r="Q1077" t="s">
        <x:v>13</x:v>
      </x:c>
      <x:c r="R1077" t="s">
        <x:v>522</x:v>
      </x:c>
      <x:c r="S1077">
        <x:v>3000</x:v>
      </x:c>
      <x:c r="T1077" t="s">
        <x:v>458</x:v>
      </x:c>
      <x:c r="U1077">
        <x:v>9.93</x:v>
      </x:c>
      <x:c r="V1077">
        <x:v>0.28999999999999998</x:v>
      </x:c>
      <x:c r="W1077">
        <x:v>877.5</x:v>
      </x:c>
    </x:row>
    <x:row r="1078" spans="1:23">
      <x:c r="A1078" t="s">
        <x:v>492</x:v>
      </x:c>
      <x:c r="B1078" t="s">
        <x:v>698</x:v>
      </x:c>
      <x:c r="C1078" t="s">
        <x:v>513</x:v>
      </x:c>
      <x:c r="D1078" t="s">
        <x:v>514</x:v>
      </x:c>
      <x:c r="E1078" t="s">
        <x:v>527</x:v>
      </x:c>
      <x:c r="F1078" t="s">
        <x:v>126</x:v>
      </x:c>
      <x:c r="G1078" t="s">
        <x:v>730</x:v>
      </x:c>
      <x:c r="H1078" t="s">
        <x:v>528</x:v>
      </x:c>
      <x:c r="I1078" t="s">
        <x:v>173</x:v>
      </x:c>
      <x:c r="J1078">
        <x:v>100000986</x:v>
      </x:c>
      <x:c r="K1078" t="s">
        <x:v>173</x:v>
      </x:c>
      <x:c r="L1078" t="s">
        <x:v>141</x:v>
      </x:c>
      <x:c r="M1078" t="s">
        <x:v>570</x:v>
      </x:c>
      <x:c r="O1078">
        <x:v>1500</x:v>
      </x:c>
      <x:c r="P1078" t="s">
        <x:v>520</x:v>
      </x:c>
      <x:c r="Q1078" t="s">
        <x:v>13</x:v>
      </x:c>
      <x:c r="R1078" t="s">
        <x:v>522</x:v>
      </x:c>
      <x:c r="S1078">
        <x:v>4500</x:v>
      </x:c>
      <x:c r="T1078" t="s">
        <x:v>458</x:v>
      </x:c>
      <x:c r="U1078">
        <x:v>14.9</x:v>
      </x:c>
      <x:c r="V1078">
        <x:v>0.28999999999999998</x:v>
      </x:c>
      <x:c r="W1078">
        <x:v>1316.25</x:v>
      </x:c>
    </x:row>
    <x:row r="1079" spans="1:23">
      <x:c r="A1079" t="s">
        <x:v>492</x:v>
      </x:c>
      <x:c r="B1079" t="s">
        <x:v>698</x:v>
      </x:c>
      <x:c r="C1079" t="s">
        <x:v>513</x:v>
      </x:c>
      <x:c r="D1079" t="s">
        <x:v>514</x:v>
      </x:c>
      <x:c r="E1079" t="s">
        <x:v>527</x:v>
      </x:c>
      <x:c r="F1079" t="s">
        <x:v>126</x:v>
      </x:c>
      <x:c r="G1079" t="s">
        <x:v>730</x:v>
      </x:c>
      <x:c r="H1079" t="s">
        <x:v>528</x:v>
      </x:c>
      <x:c r="I1079" t="s">
        <x:v>173</x:v>
      </x:c>
      <x:c r="J1079">
        <x:v>100000974</x:v>
      </x:c>
      <x:c r="K1079" t="s">
        <x:v>173</x:v>
      </x:c>
      <x:c r="L1079" t="s">
        <x:v>141</x:v>
      </x:c>
      <x:c r="M1079" t="s">
        <x:v>553</x:v>
      </x:c>
      <x:c r="O1079">
        <x:v>1500</x:v>
      </x:c>
      <x:c r="P1079" t="s">
        <x:v>520</x:v>
      </x:c>
      <x:c r="Q1079" t="s">
        <x:v>13</x:v>
      </x:c>
      <x:c r="R1079" t="s">
        <x:v>522</x:v>
      </x:c>
      <x:c r="S1079">
        <x:v>6000</x:v>
      </x:c>
      <x:c r="T1079" t="s">
        <x:v>458</x:v>
      </x:c>
      <x:c r="U1079">
        <x:v>19.86</x:v>
      </x:c>
      <x:c r="V1079">
        <x:v>0.28999999999999998</x:v>
      </x:c>
      <x:c r="W1079">
        <x:v>1755</x:v>
      </x:c>
    </x:row>
    <x:row r="1080" spans="1:23">
      <x:c r="A1080" t="s">
        <x:v>492</x:v>
      </x:c>
      <x:c r="B1080" t="s">
        <x:v>698</x:v>
      </x:c>
      <x:c r="C1080" t="s">
        <x:v>513</x:v>
      </x:c>
      <x:c r="D1080" t="s">
        <x:v>514</x:v>
      </x:c>
      <x:c r="E1080" t="s">
        <x:v>527</x:v>
      </x:c>
      <x:c r="F1080" t="s">
        <x:v>126</x:v>
      </x:c>
      <x:c r="G1080" t="s">
        <x:v>730</x:v>
      </x:c>
      <x:c r="H1080" t="s">
        <x:v>528</x:v>
      </x:c>
      <x:c r="I1080" t="s">
        <x:v>173</x:v>
      </x:c>
      <x:c r="J1080">
        <x:v>100011002</x:v>
      </x:c>
      <x:c r="K1080" t="s">
        <x:v>173</x:v>
      </x:c>
      <x:c r="L1080" t="s">
        <x:v>141</x:v>
      </x:c>
      <x:c r="M1080" t="s">
        <x:v>558</x:v>
      </x:c>
      <x:c r="N1080" t="s">
        <x:v>519</x:v>
      </x:c>
      <x:c r="O1080">
        <x:v>10000</x:v>
      </x:c>
      <x:c r="P1080" t="s">
        <x:v>520</x:v>
      </x:c>
      <x:c r="Q1080" t="s">
        <x:v>13</x:v>
      </x:c>
      <x:c r="R1080" t="s">
        <x:v>522</x:v>
      </x:c>
      <x:c r="S1080">
        <x:v>30000</x:v>
      </x:c>
      <x:c r="T1080" t="s">
        <x:v>458</x:v>
      </x:c>
      <x:c r="U1080">
        <x:v>99.3</x:v>
      </x:c>
      <x:c r="V1080">
        <x:v>0.28999999999999998</x:v>
      </x:c>
      <x:c r="W1080">
        <x:v>8775</x:v>
      </x:c>
    </x:row>
    <x:row r="1081" spans="1:23">
      <x:c r="A1081" t="s">
        <x:v>492</x:v>
      </x:c>
      <x:c r="B1081" t="s">
        <x:v>698</x:v>
      </x:c>
      <x:c r="C1081" t="s">
        <x:v>513</x:v>
      </x:c>
      <x:c r="D1081" t="s">
        <x:v>514</x:v>
      </x:c>
      <x:c r="E1081" t="s">
        <x:v>527</x:v>
      </x:c>
      <x:c r="F1081" t="s">
        <x:v>126</x:v>
      </x:c>
      <x:c r="G1081" t="s">
        <x:v>730</x:v>
      </x:c>
      <x:c r="H1081" t="s">
        <x:v>528</x:v>
      </x:c>
      <x:c r="I1081" t="s">
        <x:v>173</x:v>
      </x:c>
      <x:c r="J1081">
        <x:v>100011012</x:v>
      </x:c>
      <x:c r="K1081" t="s">
        <x:v>173</x:v>
      </x:c>
      <x:c r="L1081" t="s">
        <x:v>141</x:v>
      </x:c>
      <x:c r="M1081" t="s">
        <x:v>568</x:v>
      </x:c>
      <x:c r="N1081" t="s">
        <x:v>519</x:v>
      </x:c>
      <x:c r="O1081">
        <x:v>10000</x:v>
      </x:c>
      <x:c r="P1081" t="s">
        <x:v>520</x:v>
      </x:c>
      <x:c r="Q1081" t="s">
        <x:v>13</x:v>
      </x:c>
      <x:c r="R1081" t="s">
        <x:v>522</x:v>
      </x:c>
      <x:c r="S1081">
        <x:v>10000</x:v>
      </x:c>
      <x:c r="T1081" t="s">
        <x:v>458</x:v>
      </x:c>
      <x:c r="U1081">
        <x:v>33.1</x:v>
      </x:c>
      <x:c r="V1081">
        <x:v>0.28999999999999998</x:v>
      </x:c>
      <x:c r="W1081">
        <x:v>2925</x:v>
      </x:c>
    </x:row>
    <x:row r="1082" spans="1:23">
      <x:c r="A1082" t="s">
        <x:v>492</x:v>
      </x:c>
      <x:c r="B1082" t="s">
        <x:v>698</x:v>
      </x:c>
      <x:c r="C1082" t="s">
        <x:v>513</x:v>
      </x:c>
      <x:c r="D1082" t="s">
        <x:v>514</x:v>
      </x:c>
      <x:c r="E1082" t="s">
        <x:v>527</x:v>
      </x:c>
      <x:c r="F1082" t="s">
        <x:v>126</x:v>
      </x:c>
      <x:c r="G1082" t="s">
        <x:v>730</x:v>
      </x:c>
      <x:c r="H1082" t="s">
        <x:v>528</x:v>
      </x:c>
      <x:c r="I1082" t="s">
        <x:v>173</x:v>
      </x:c>
      <x:c r="J1082">
        <x:v>100011003</x:v>
      </x:c>
      <x:c r="K1082" t="s">
        <x:v>173</x:v>
      </x:c>
      <x:c r="L1082" t="s">
        <x:v>141</x:v>
      </x:c>
      <x:c r="M1082" t="s">
        <x:v>553</x:v>
      </x:c>
      <x:c r="N1082" t="s">
        <x:v>519</x:v>
      </x:c>
      <x:c r="O1082">
        <x:v>10000</x:v>
      </x:c>
      <x:c r="P1082" t="s">
        <x:v>520</x:v>
      </x:c>
      <x:c r="Q1082" t="s">
        <x:v>13</x:v>
      </x:c>
      <x:c r="R1082" t="s">
        <x:v>522</x:v>
      </x:c>
      <x:c r="S1082">
        <x:v>20000</x:v>
      </x:c>
      <x:c r="T1082" t="s">
        <x:v>458</x:v>
      </x:c>
      <x:c r="U1082">
        <x:v>66.2</x:v>
      </x:c>
      <x:c r="V1082">
        <x:v>0.28999999999999998</x:v>
      </x:c>
      <x:c r="W1082">
        <x:v>5850</x:v>
      </x:c>
    </x:row>
    <x:row r="1083" spans="1:23">
      <x:c r="A1083" t="s">
        <x:v>492</x:v>
      </x:c>
      <x:c r="B1083" t="s">
        <x:v>698</x:v>
      </x:c>
      <x:c r="C1083" t="s">
        <x:v>513</x:v>
      </x:c>
      <x:c r="D1083" t="s">
        <x:v>514</x:v>
      </x:c>
      <x:c r="E1083" t="s">
        <x:v>527</x:v>
      </x:c>
      <x:c r="F1083" t="s">
        <x:v>126</x:v>
      </x:c>
      <x:c r="G1083" t="s">
        <x:v>730</x:v>
      </x:c>
      <x:c r="H1083" t="s">
        <x:v>528</x:v>
      </x:c>
      <x:c r="I1083" t="s">
        <x:v>173</x:v>
      </x:c>
      <x:c r="J1083">
        <x:v>100011026</x:v>
      </x:c>
      <x:c r="K1083" t="s">
        <x:v>173</x:v>
      </x:c>
      <x:c r="L1083" t="s">
        <x:v>143</x:v>
      </x:c>
      <x:c r="M1083" t="s">
        <x:v>550</x:v>
      </x:c>
      <x:c r="N1083" t="s">
        <x:v>519</x:v>
      </x:c>
      <x:c r="O1083">
        <x:v>8000</x:v>
      </x:c>
      <x:c r="P1083" t="s">
        <x:v>520</x:v>
      </x:c>
      <x:c r="Q1083" t="s">
        <x:v>6</x:v>
      </x:c>
      <x:c r="R1083" t="s">
        <x:v>522</x:v>
      </x:c>
      <x:c r="S1083">
        <x:v>8000</x:v>
      </x:c>
      <x:c r="T1083" t="s">
        <x:v>458</x:v>
      </x:c>
      <x:c r="U1083">
        <x:v>40.08</x:v>
      </x:c>
      <x:c r="V1083">
        <x:v>0.41</x:v>
      </x:c>
      <x:c r="W1083">
        <x:v>3257.6</x:v>
      </x:c>
    </x:row>
    <x:row r="1084" spans="1:23">
      <x:c r="A1084" t="s">
        <x:v>492</x:v>
      </x:c>
      <x:c r="B1084" t="s">
        <x:v>698</x:v>
      </x:c>
      <x:c r="C1084" t="s">
        <x:v>513</x:v>
      </x:c>
      <x:c r="D1084" t="s">
        <x:v>514</x:v>
      </x:c>
      <x:c r="E1084" t="s">
        <x:v>527</x:v>
      </x:c>
      <x:c r="F1084" t="s">
        <x:v>126</x:v>
      </x:c>
      <x:c r="G1084" t="s">
        <x:v>730</x:v>
      </x:c>
      <x:c r="H1084" t="s">
        <x:v>528</x:v>
      </x:c>
      <x:c r="I1084" t="s">
        <x:v>173</x:v>
      </x:c>
      <x:c r="J1084">
        <x:v>100011020</x:v>
      </x:c>
      <x:c r="K1084" t="s">
        <x:v>173</x:v>
      </x:c>
      <x:c r="L1084" t="s">
        <x:v>143</x:v>
      </x:c>
      <x:c r="M1084" t="s">
        <x:v>545</x:v>
      </x:c>
      <x:c r="N1084" t="s">
        <x:v>519</x:v>
      </x:c>
      <x:c r="O1084">
        <x:v>8000</x:v>
      </x:c>
      <x:c r="P1084" t="s">
        <x:v>520</x:v>
      </x:c>
      <x:c r="Q1084" t="s">
        <x:v>6</x:v>
      </x:c>
      <x:c r="R1084" t="s">
        <x:v>522</x:v>
      </x:c>
      <x:c r="S1084">
        <x:v>16000</x:v>
      </x:c>
      <x:c r="T1084" t="s">
        <x:v>458</x:v>
      </x:c>
      <x:c r="U1084">
        <x:v>80.16</x:v>
      </x:c>
      <x:c r="V1084">
        <x:v>0.41</x:v>
      </x:c>
      <x:c r="W1084">
        <x:v>6515.2</x:v>
      </x:c>
    </x:row>
    <x:row r="1085" spans="1:23">
      <x:c r="A1085" t="s">
        <x:v>492</x:v>
      </x:c>
      <x:c r="B1085" t="s">
        <x:v>698</x:v>
      </x:c>
      <x:c r="C1085" t="s">
        <x:v>513</x:v>
      </x:c>
      <x:c r="D1085" t="s">
        <x:v>514</x:v>
      </x:c>
      <x:c r="E1085" t="s">
        <x:v>527</x:v>
      </x:c>
      <x:c r="F1085" t="s">
        <x:v>126</x:v>
      </x:c>
      <x:c r="G1085" t="s">
        <x:v>730</x:v>
      </x:c>
      <x:c r="H1085" t="s">
        <x:v>528</x:v>
      </x:c>
      <x:c r="I1085" t="s">
        <x:v>173</x:v>
      </x:c>
      <x:c r="J1085">
        <x:v>190000505</x:v>
      </x:c>
      <x:c r="K1085" t="s">
        <x:v>173</x:v>
      </x:c>
      <x:c r="L1085" t="s">
        <x:v>141</x:v>
      </x:c>
      <x:c r="M1085" t="s">
        <x:v>550</x:v>
      </x:c>
      <x:c r="N1085" t="s">
        <x:v>519</x:v>
      </x:c>
      <x:c r="O1085">
        <x:v>10000</x:v>
      </x:c>
      <x:c r="P1085" t="s">
        <x:v>520</x:v>
      </x:c>
      <x:c r="Q1085" t="s">
        <x:v>13</x:v>
      </x:c>
      <x:c r="R1085" t="s">
        <x:v>522</x:v>
      </x:c>
      <x:c r="S1085">
        <x:v>10000</x:v>
      </x:c>
      <x:c r="T1085" t="s">
        <x:v>458</x:v>
      </x:c>
      <x:c r="U1085">
        <x:v>33.1</x:v>
      </x:c>
      <x:c r="V1085">
        <x:v>0.28999999999999998</x:v>
      </x:c>
      <x:c r="W1085">
        <x:v>2925</x:v>
      </x:c>
    </x:row>
    <x:row r="1086" spans="1:23">
      <x:c r="A1086" t="s">
        <x:v>492</x:v>
      </x:c>
      <x:c r="B1086" t="s">
        <x:v>698</x:v>
      </x:c>
      <x:c r="C1086" t="s">
        <x:v>513</x:v>
      </x:c>
      <x:c r="D1086" t="s">
        <x:v>514</x:v>
      </x:c>
      <x:c r="E1086" t="s">
        <x:v>527</x:v>
      </x:c>
      <x:c r="F1086" t="s">
        <x:v>126</x:v>
      </x:c>
      <x:c r="G1086" t="s">
        <x:v>730</x:v>
      </x:c>
      <x:c r="H1086" t="s">
        <x:v>528</x:v>
      </x:c>
      <x:c r="I1086" t="s">
        <x:v>173</x:v>
      </x:c>
      <x:c r="J1086">
        <x:v>190000507</x:v>
      </x:c>
      <x:c r="K1086" t="s">
        <x:v>173</x:v>
      </x:c>
      <x:c r="L1086" t="s">
        <x:v>141</x:v>
      </x:c>
      <x:c r="M1086" t="s">
        <x:v>569</x:v>
      </x:c>
      <x:c r="N1086" t="s">
        <x:v>519</x:v>
      </x:c>
      <x:c r="O1086">
        <x:v>10000</x:v>
      </x:c>
      <x:c r="P1086" t="s">
        <x:v>520</x:v>
      </x:c>
      <x:c r="Q1086" t="s">
        <x:v>13</x:v>
      </x:c>
      <x:c r="R1086" t="s">
        <x:v>522</x:v>
      </x:c>
      <x:c r="S1086">
        <x:v>10000</x:v>
      </x:c>
      <x:c r="T1086" t="s">
        <x:v>458</x:v>
      </x:c>
      <x:c r="U1086">
        <x:v>33.1</x:v>
      </x:c>
      <x:c r="V1086">
        <x:v>0.28999999999999998</x:v>
      </x:c>
      <x:c r="W1086">
        <x:v>2925</x:v>
      </x:c>
    </x:row>
    <x:row r="1087" spans="1:23">
      <x:c r="A1087" t="s">
        <x:v>492</x:v>
      </x:c>
      <x:c r="B1087" t="s">
        <x:v>698</x:v>
      </x:c>
      <x:c r="C1087" t="s">
        <x:v>513</x:v>
      </x:c>
      <x:c r="D1087" t="s">
        <x:v>514</x:v>
      </x:c>
      <x:c r="E1087" t="s">
        <x:v>527</x:v>
      </x:c>
      <x:c r="F1087" t="s">
        <x:v>126</x:v>
      </x:c>
      <x:c r="G1087" t="s">
        <x:v>730</x:v>
      </x:c>
      <x:c r="H1087" t="s">
        <x:v>528</x:v>
      </x:c>
      <x:c r="I1087" t="s">
        <x:v>173</x:v>
      </x:c>
      <x:c r="J1087">
        <x:v>190000507</x:v>
      </x:c>
      <x:c r="K1087" t="s">
        <x:v>173</x:v>
      </x:c>
      <x:c r="L1087" t="s">
        <x:v>141</x:v>
      </x:c>
      <x:c r="M1087" t="s">
        <x:v>569</x:v>
      </x:c>
      <x:c r="N1087" t="s">
        <x:v>519</x:v>
      </x:c>
      <x:c r="O1087">
        <x:v>10000</x:v>
      </x:c>
      <x:c r="P1087" t="s">
        <x:v>520</x:v>
      </x:c>
      <x:c r="Q1087" t="s">
        <x:v>13</x:v>
      </x:c>
      <x:c r="R1087" t="s">
        <x:v>522</x:v>
      </x:c>
      <x:c r="S1087">
        <x:v>20000</x:v>
      </x:c>
      <x:c r="T1087" t="s">
        <x:v>458</x:v>
      </x:c>
      <x:c r="U1087">
        <x:v>66.2</x:v>
      </x:c>
      <x:c r="V1087">
        <x:v>0.28999999999999998</x:v>
      </x:c>
      <x:c r="W1087">
        <x:v>5850</x:v>
      </x:c>
    </x:row>
    <x:row r="1088" spans="1:23">
      <x:c r="A1088" t="s">
        <x:v>492</x:v>
      </x:c>
      <x:c r="B1088" t="s">
        <x:v>698</x:v>
      </x:c>
      <x:c r="C1088" t="s">
        <x:v>513</x:v>
      </x:c>
      <x:c r="D1088" t="s">
        <x:v>514</x:v>
      </x:c>
      <x:c r="E1088" t="s">
        <x:v>527</x:v>
      </x:c>
      <x:c r="F1088" t="s">
        <x:v>126</x:v>
      </x:c>
      <x:c r="G1088" t="s">
        <x:v>730</x:v>
      </x:c>
      <x:c r="H1088" t="s">
        <x:v>528</x:v>
      </x:c>
      <x:c r="I1088" t="s">
        <x:v>173</x:v>
      </x:c>
      <x:c r="J1088">
        <x:v>190000507</x:v>
      </x:c>
      <x:c r="K1088" t="s">
        <x:v>173</x:v>
      </x:c>
      <x:c r="L1088" t="s">
        <x:v>141</x:v>
      </x:c>
      <x:c r="M1088" t="s">
        <x:v>569</x:v>
      </x:c>
      <x:c r="N1088" t="s">
        <x:v>519</x:v>
      </x:c>
      <x:c r="O1088">
        <x:v>10000</x:v>
      </x:c>
      <x:c r="P1088" t="s">
        <x:v>520</x:v>
      </x:c>
      <x:c r="Q1088" t="s">
        <x:v>13</x:v>
      </x:c>
      <x:c r="R1088" t="s">
        <x:v>522</x:v>
      </x:c>
      <x:c r="S1088">
        <x:v>130000</x:v>
      </x:c>
      <x:c r="T1088" t="s">
        <x:v>458</x:v>
      </x:c>
      <x:c r="U1088">
        <x:v>430.3</x:v>
      </x:c>
      <x:c r="V1088">
        <x:v>0.28999999999999998</x:v>
      </x:c>
      <x:c r="W1088">
        <x:v>38025</x:v>
      </x:c>
    </x:row>
    <x:row r="1089" spans="1:23">
      <x:c r="A1089" t="s">
        <x:v>492</x:v>
      </x:c>
      <x:c r="B1089" t="s">
        <x:v>698</x:v>
      </x:c>
      <x:c r="C1089" t="s">
        <x:v>513</x:v>
      </x:c>
      <x:c r="D1089" t="s">
        <x:v>514</x:v>
      </x:c>
      <x:c r="E1089" t="s">
        <x:v>527</x:v>
      </x:c>
      <x:c r="F1089" t="s">
        <x:v>126</x:v>
      </x:c>
      <x:c r="G1089" t="s">
        <x:v>730</x:v>
      </x:c>
      <x:c r="H1089" t="s">
        <x:v>528</x:v>
      </x:c>
      <x:c r="I1089" t="s">
        <x:v>173</x:v>
      </x:c>
      <x:c r="J1089">
        <x:v>100000888</x:v>
      </x:c>
      <x:c r="K1089" t="s">
        <x:v>173</x:v>
      </x:c>
      <x:c r="L1089" t="s">
        <x:v>142</x:v>
      </x:c>
      <x:c r="M1089" t="s">
        <x:v>525</x:v>
      </x:c>
      <x:c r="O1089">
        <x:v>500</x:v>
      </x:c>
      <x:c r="P1089" t="s">
        <x:v>520</x:v>
      </x:c>
      <x:c r="Q1089" t="s">
        <x:v>445</x:v>
      </x:c>
      <x:c r="R1089" t="s">
        <x:v>522</x:v>
      </x:c>
      <x:c r="S1089">
        <x:v>1500</x:v>
      </x:c>
      <x:c r="T1089" t="s">
        <x:v>458</x:v>
      </x:c>
      <x:c r="U1089">
        <x:v>27.24</x:v>
      </x:c>
      <x:c r="V1089">
        <x:v>1.31</x:v>
      </x:c>
      <x:c r="W1089">
        <x:v>1969.5</x:v>
      </x:c>
    </x:row>
    <x:row r="1090" spans="1:23">
      <x:c r="A1090" t="s">
        <x:v>492</x:v>
      </x:c>
      <x:c r="B1090" t="s">
        <x:v>698</x:v>
      </x:c>
      <x:c r="C1090" t="s">
        <x:v>513</x:v>
      </x:c>
      <x:c r="D1090" t="s">
        <x:v>514</x:v>
      </x:c>
      <x:c r="E1090" t="s">
        <x:v>527</x:v>
      </x:c>
      <x:c r="F1090" t="s">
        <x:v>126</x:v>
      </x:c>
      <x:c r="G1090" t="s">
        <x:v>730</x:v>
      </x:c>
      <x:c r="H1090" t="s">
        <x:v>528</x:v>
      </x:c>
      <x:c r="I1090" t="s">
        <x:v>173</x:v>
      </x:c>
      <x:c r="J1090">
        <x:v>100000880</x:v>
      </x:c>
      <x:c r="K1090" t="s">
        <x:v>173</x:v>
      </x:c>
      <x:c r="L1090" t="s">
        <x:v>142</x:v>
      </x:c>
      <x:c r="M1090" t="s">
        <x:v>524</x:v>
      </x:c>
      <x:c r="O1090">
        <x:v>500</x:v>
      </x:c>
      <x:c r="P1090" t="s">
        <x:v>520</x:v>
      </x:c>
      <x:c r="Q1090" t="s">
        <x:v>445</x:v>
      </x:c>
      <x:c r="R1090" t="s">
        <x:v>522</x:v>
      </x:c>
      <x:c r="S1090">
        <x:v>5000</x:v>
      </x:c>
      <x:c r="T1090" t="s">
        <x:v>458</x:v>
      </x:c>
      <x:c r="U1090">
        <x:v>90.8</x:v>
      </x:c>
      <x:c r="V1090">
        <x:v>1.31</x:v>
      </x:c>
      <x:c r="W1090">
        <x:v>6565</x:v>
      </x:c>
    </x:row>
    <x:row r="1091" spans="1:23">
      <x:c r="A1091" t="s">
        <x:v>492</x:v>
      </x:c>
      <x:c r="B1091" t="s">
        <x:v>698</x:v>
      </x:c>
      <x:c r="C1091" t="s">
        <x:v>513</x:v>
      </x:c>
      <x:c r="D1091" t="s">
        <x:v>514</x:v>
      </x:c>
      <x:c r="E1091" t="s">
        <x:v>527</x:v>
      </x:c>
      <x:c r="F1091" t="s">
        <x:v>126</x:v>
      </x:c>
      <x:c r="G1091" t="s">
        <x:v>730</x:v>
      </x:c>
      <x:c r="H1091" t="s">
        <x:v>528</x:v>
      </x:c>
      <x:c r="I1091" t="s">
        <x:v>173</x:v>
      </x:c>
      <x:c r="J1091">
        <x:v>100000872</x:v>
      </x:c>
      <x:c r="K1091" t="s">
        <x:v>173</x:v>
      </x:c>
      <x:c r="L1091" t="s">
        <x:v>142</x:v>
      </x:c>
      <x:c r="M1091" t="s">
        <x:v>569</x:v>
      </x:c>
      <x:c r="O1091">
        <x:v>500</x:v>
      </x:c>
      <x:c r="P1091" t="s">
        <x:v>520</x:v>
      </x:c>
      <x:c r="Q1091" t="s">
        <x:v>445</x:v>
      </x:c>
      <x:c r="R1091" t="s">
        <x:v>522</x:v>
      </x:c>
      <x:c r="S1091">
        <x:v>1000</x:v>
      </x:c>
      <x:c r="T1091" t="s">
        <x:v>458</x:v>
      </x:c>
      <x:c r="U1091">
        <x:v>18.16</x:v>
      </x:c>
      <x:c r="V1091">
        <x:v>1.31</x:v>
      </x:c>
      <x:c r="W1091">
        <x:v>1313</x:v>
      </x:c>
    </x:row>
    <x:row r="1092" spans="1:23">
      <x:c r="A1092" t="s">
        <x:v>492</x:v>
      </x:c>
      <x:c r="B1092" t="s">
        <x:v>698</x:v>
      </x:c>
      <x:c r="C1092" t="s">
        <x:v>513</x:v>
      </x:c>
      <x:c r="D1092" t="s">
        <x:v>514</x:v>
      </x:c>
      <x:c r="E1092" t="s">
        <x:v>527</x:v>
      </x:c>
      <x:c r="F1092" t="s">
        <x:v>126</x:v>
      </x:c>
      <x:c r="G1092" t="s">
        <x:v>730</x:v>
      </x:c>
      <x:c r="H1092" t="s">
        <x:v>528</x:v>
      </x:c>
      <x:c r="I1092" t="s">
        <x:v>173</x:v>
      </x:c>
      <x:c r="J1092">
        <x:v>100000869</x:v>
      </x:c>
      <x:c r="K1092" t="s">
        <x:v>173</x:v>
      </x:c>
      <x:c r="L1092" t="s">
        <x:v>142</x:v>
      </x:c>
      <x:c r="M1092" t="s">
        <x:v>537</x:v>
      </x:c>
      <x:c r="O1092">
        <x:v>500</x:v>
      </x:c>
      <x:c r="P1092" t="s">
        <x:v>520</x:v>
      </x:c>
      <x:c r="Q1092" t="s">
        <x:v>445</x:v>
      </x:c>
      <x:c r="R1092" t="s">
        <x:v>522</x:v>
      </x:c>
      <x:c r="S1092">
        <x:v>500</x:v>
      </x:c>
      <x:c r="T1092" t="s">
        <x:v>458</x:v>
      </x:c>
      <x:c r="U1092">
        <x:v>9.08</x:v>
      </x:c>
      <x:c r="V1092">
        <x:v>1.31</x:v>
      </x:c>
      <x:c r="W1092">
        <x:v>656.5</x:v>
      </x:c>
    </x:row>
    <x:row r="1093" spans="1:23">
      <x:c r="A1093" t="s">
        <x:v>492</x:v>
      </x:c>
      <x:c r="B1093" t="s">
        <x:v>698</x:v>
      </x:c>
      <x:c r="C1093" t="s">
        <x:v>513</x:v>
      </x:c>
      <x:c r="D1093" t="s">
        <x:v>514</x:v>
      </x:c>
      <x:c r="E1093" t="s">
        <x:v>527</x:v>
      </x:c>
      <x:c r="F1093" t="s">
        <x:v>126</x:v>
      </x:c>
      <x:c r="G1093" t="s">
        <x:v>730</x:v>
      </x:c>
      <x:c r="H1093" t="s">
        <x:v>528</x:v>
      </x:c>
      <x:c r="I1093" t="s">
        <x:v>173</x:v>
      </x:c>
      <x:c r="J1093">
        <x:v>100000862</x:v>
      </x:c>
      <x:c r="K1093" t="s">
        <x:v>173</x:v>
      </x:c>
      <x:c r="L1093" t="s">
        <x:v>142</x:v>
      </x:c>
      <x:c r="M1093" t="s">
        <x:v>560</x:v>
      </x:c>
      <x:c r="O1093">
        <x:v>500</x:v>
      </x:c>
      <x:c r="P1093" t="s">
        <x:v>520</x:v>
      </x:c>
      <x:c r="Q1093" t="s">
        <x:v>445</x:v>
      </x:c>
      <x:c r="R1093" t="s">
        <x:v>522</x:v>
      </x:c>
      <x:c r="S1093">
        <x:v>2500</x:v>
      </x:c>
      <x:c r="T1093" t="s">
        <x:v>458</x:v>
      </x:c>
      <x:c r="U1093">
        <x:v>45.4</x:v>
      </x:c>
      <x:c r="V1093">
        <x:v>1.31</x:v>
      </x:c>
      <x:c r="W1093">
        <x:v>3282.5</x:v>
      </x:c>
    </x:row>
    <x:row r="1094" spans="1:23">
      <x:c r="A1094" t="s">
        <x:v>492</x:v>
      </x:c>
      <x:c r="B1094" t="s">
        <x:v>698</x:v>
      </x:c>
      <x:c r="C1094" t="s">
        <x:v>513</x:v>
      </x:c>
      <x:c r="D1094" t="s">
        <x:v>514</x:v>
      </x:c>
      <x:c r="E1094" t="s">
        <x:v>527</x:v>
      </x:c>
      <x:c r="F1094" t="s">
        <x:v>126</x:v>
      </x:c>
      <x:c r="G1094" t="s">
        <x:v>730</x:v>
      </x:c>
      <x:c r="H1094" t="s">
        <x:v>528</x:v>
      </x:c>
      <x:c r="I1094" t="s">
        <x:v>173</x:v>
      </x:c>
      <x:c r="J1094">
        <x:v>100000833</x:v>
      </x:c>
      <x:c r="K1094" t="s">
        <x:v>173</x:v>
      </x:c>
      <x:c r="L1094" t="s">
        <x:v>145</x:v>
      </x:c>
      <x:c r="M1094" t="s">
        <x:v>526</x:v>
      </x:c>
      <x:c r="O1094">
        <x:v>700</x:v>
      </x:c>
      <x:c r="P1094" t="s">
        <x:v>520</x:v>
      </x:c>
      <x:c r="Q1094" t="s">
        <x:v>452</x:v>
      </x:c>
      <x:c r="R1094" t="s">
        <x:v>522</x:v>
      </x:c>
      <x:c r="S1094">
        <x:v>16800</x:v>
      </x:c>
      <x:c r="T1094" t="s">
        <x:v>458</x:v>
      </x:c>
      <x:c r="U1094">
        <x:v>189.34</x:v>
      </x:c>
      <x:c r="V1094">
        <x:v>0.84</x:v>
      </x:c>
      <x:c r="W1094">
        <x:v>14083.44</x:v>
      </x:c>
    </x:row>
    <x:row r="1095" spans="1:23">
      <x:c r="A1095" t="s">
        <x:v>492</x:v>
      </x:c>
      <x:c r="B1095" t="s">
        <x:v>698</x:v>
      </x:c>
      <x:c r="C1095" t="s">
        <x:v>513</x:v>
      </x:c>
      <x:c r="D1095" t="s">
        <x:v>514</x:v>
      </x:c>
      <x:c r="E1095" t="s">
        <x:v>527</x:v>
      </x:c>
      <x:c r="F1095" t="s">
        <x:v>126</x:v>
      </x:c>
      <x:c r="G1095" t="s">
        <x:v>730</x:v>
      </x:c>
      <x:c r="H1095" t="s">
        <x:v>528</x:v>
      </x:c>
      <x:c r="I1095" t="s">
        <x:v>173</x:v>
      </x:c>
      <x:c r="J1095">
        <x:v>100000824</x:v>
      </x:c>
      <x:c r="K1095" t="s">
        <x:v>173</x:v>
      </x:c>
      <x:c r="L1095" t="s">
        <x:v>145</x:v>
      </x:c>
      <x:c r="M1095" t="s">
        <x:v>525</x:v>
      </x:c>
      <x:c r="O1095">
        <x:v>700</x:v>
      </x:c>
      <x:c r="P1095" t="s">
        <x:v>520</x:v>
      </x:c>
      <x:c r="Q1095" t="s">
        <x:v>452</x:v>
      </x:c>
      <x:c r="R1095" t="s">
        <x:v>522</x:v>
      </x:c>
      <x:c r="S1095">
        <x:v>10500</x:v>
      </x:c>
      <x:c r="T1095" t="s">
        <x:v>458</x:v>
      </x:c>
      <x:c r="U1095">
        <x:v>118.34</x:v>
      </x:c>
      <x:c r="V1095">
        <x:v>0.84</x:v>
      </x:c>
      <x:c r="W1095">
        <x:v>8802.15</x:v>
      </x:c>
    </x:row>
    <x:row r="1096" spans="1:23">
      <x:c r="A1096" t="s">
        <x:v>492</x:v>
      </x:c>
      <x:c r="B1096" t="s">
        <x:v>698</x:v>
      </x:c>
      <x:c r="C1096" t="s">
        <x:v>513</x:v>
      </x:c>
      <x:c r="D1096" t="s">
        <x:v>514</x:v>
      </x:c>
      <x:c r="E1096" t="s">
        <x:v>527</x:v>
      </x:c>
      <x:c r="F1096" t="s">
        <x:v>126</x:v>
      </x:c>
      <x:c r="G1096" t="s">
        <x:v>730</x:v>
      </x:c>
      <x:c r="H1096" t="s">
        <x:v>528</x:v>
      </x:c>
      <x:c r="I1096" t="s">
        <x:v>173</x:v>
      </x:c>
      <x:c r="J1096">
        <x:v>100000810</x:v>
      </x:c>
      <x:c r="K1096" t="s">
        <x:v>173</x:v>
      </x:c>
      <x:c r="L1096" t="s">
        <x:v>145</x:v>
      </x:c>
      <x:c r="M1096" t="s">
        <x:v>524</x:v>
      </x:c>
      <x:c r="O1096">
        <x:v>700</x:v>
      </x:c>
      <x:c r="P1096" t="s">
        <x:v>520</x:v>
      </x:c>
      <x:c r="Q1096" t="s">
        <x:v>452</x:v>
      </x:c>
      <x:c r="R1096" t="s">
        <x:v>522</x:v>
      </x:c>
      <x:c r="S1096">
        <x:v>14700</x:v>
      </x:c>
      <x:c r="T1096" t="s">
        <x:v>458</x:v>
      </x:c>
      <x:c r="U1096">
        <x:v>165.67</x:v>
      </x:c>
      <x:c r="V1096">
        <x:v>0.84</x:v>
      </x:c>
      <x:c r="W1096">
        <x:v>12323.01</x:v>
      </x:c>
    </x:row>
    <x:row r="1097" spans="1:23">
      <x:c r="A1097" t="s">
        <x:v>492</x:v>
      </x:c>
      <x:c r="B1097" t="s">
        <x:v>698</x:v>
      </x:c>
      <x:c r="C1097" t="s">
        <x:v>513</x:v>
      </x:c>
      <x:c r="D1097" t="s">
        <x:v>514</x:v>
      </x:c>
      <x:c r="E1097" t="s">
        <x:v>527</x:v>
      </x:c>
      <x:c r="F1097" t="s">
        <x:v>126</x:v>
      </x:c>
      <x:c r="G1097" t="s">
        <x:v>730</x:v>
      </x:c>
      <x:c r="H1097" t="s">
        <x:v>528</x:v>
      </x:c>
      <x:c r="I1097" t="s">
        <x:v>173</x:v>
      </x:c>
      <x:c r="J1097">
        <x:v>100000801</x:v>
      </x:c>
      <x:c r="K1097" t="s">
        <x:v>173</x:v>
      </x:c>
      <x:c r="L1097" t="s">
        <x:v>145</x:v>
      </x:c>
      <x:c r="M1097" t="s">
        <x:v>569</x:v>
      </x:c>
      <x:c r="O1097">
        <x:v>700</x:v>
      </x:c>
      <x:c r="P1097" t="s">
        <x:v>520</x:v>
      </x:c>
      <x:c r="Q1097" t="s">
        <x:v>452</x:v>
      </x:c>
      <x:c r="R1097" t="s">
        <x:v>522</x:v>
      </x:c>
      <x:c r="S1097">
        <x:v>13050</x:v>
      </x:c>
      <x:c r="T1097" t="s">
        <x:v>458</x:v>
      </x:c>
      <x:c r="U1097">
        <x:v>147.07</x:v>
      </x:c>
      <x:c r="V1097">
        <x:v>0.84</x:v>
      </x:c>
      <x:c r="W1097">
        <x:v>10939.82</x:v>
      </x:c>
    </x:row>
    <x:row r="1098" spans="1:23">
      <x:c r="A1098" t="s">
        <x:v>492</x:v>
      </x:c>
      <x:c r="B1098" t="s">
        <x:v>698</x:v>
      </x:c>
      <x:c r="C1098" t="s">
        <x:v>513</x:v>
      </x:c>
      <x:c r="D1098" t="s">
        <x:v>514</x:v>
      </x:c>
      <x:c r="E1098" t="s">
        <x:v>527</x:v>
      </x:c>
      <x:c r="F1098" t="s">
        <x:v>126</x:v>
      </x:c>
      <x:c r="G1098" t="s">
        <x:v>730</x:v>
      </x:c>
      <x:c r="H1098" t="s">
        <x:v>528</x:v>
      </x:c>
      <x:c r="I1098" t="s">
        <x:v>173</x:v>
      </x:c>
      <x:c r="J1098">
        <x:v>100000773</x:v>
      </x:c>
      <x:c r="K1098" t="s">
        <x:v>173</x:v>
      </x:c>
      <x:c r="L1098" t="s">
        <x:v>145</x:v>
      </x:c>
      <x:c r="M1098" t="s">
        <x:v>550</x:v>
      </x:c>
      <x:c r="O1098">
        <x:v>700</x:v>
      </x:c>
      <x:c r="P1098" t="s">
        <x:v>520</x:v>
      </x:c>
      <x:c r="Q1098" t="s">
        <x:v>452</x:v>
      </x:c>
      <x:c r="R1098" t="s">
        <x:v>522</x:v>
      </x:c>
      <x:c r="S1098">
        <x:v>5400</x:v>
      </x:c>
      <x:c r="T1098" t="s">
        <x:v>458</x:v>
      </x:c>
      <x:c r="U1098">
        <x:v>60.86</x:v>
      </x:c>
      <x:c r="V1098">
        <x:v>0.84</x:v>
      </x:c>
      <x:c r="W1098">
        <x:v>4526.82</x:v>
      </x:c>
    </x:row>
    <x:row r="1099" spans="1:23">
      <x:c r="A1099" t="s">
        <x:v>492</x:v>
      </x:c>
      <x:c r="B1099" t="s">
        <x:v>698</x:v>
      </x:c>
      <x:c r="C1099" t="s">
        <x:v>513</x:v>
      </x:c>
      <x:c r="D1099" t="s">
        <x:v>514</x:v>
      </x:c>
      <x:c r="E1099" t="s">
        <x:v>527</x:v>
      </x:c>
      <x:c r="F1099" t="s">
        <x:v>126</x:v>
      </x:c>
      <x:c r="G1099" t="s">
        <x:v>730</x:v>
      </x:c>
      <x:c r="H1099" t="s">
        <x:v>528</x:v>
      </x:c>
      <x:c r="I1099" t="s">
        <x:v>173</x:v>
      </x:c>
      <x:c r="J1099">
        <x:v>100000796</x:v>
      </x:c>
      <x:c r="K1099" t="s">
        <x:v>173</x:v>
      </x:c>
      <x:c r="L1099" t="s">
        <x:v>145</x:v>
      </x:c>
      <x:c r="M1099" t="s">
        <x:v>537</x:v>
      </x:c>
      <x:c r="O1099">
        <x:v>700</x:v>
      </x:c>
      <x:c r="P1099" t="s">
        <x:v>520</x:v>
      </x:c>
      <x:c r="Q1099" t="s">
        <x:v>452</x:v>
      </x:c>
      <x:c r="R1099" t="s">
        <x:v>522</x:v>
      </x:c>
      <x:c r="S1099">
        <x:v>1400</x:v>
      </x:c>
      <x:c r="T1099" t="s">
        <x:v>458</x:v>
      </x:c>
      <x:c r="U1099">
        <x:v>15.78</x:v>
      </x:c>
      <x:c r="V1099">
        <x:v>0.84</x:v>
      </x:c>
      <x:c r="W1099">
        <x:v>1173.6199999999999</x:v>
      </x:c>
    </x:row>
    <x:row r="1100" spans="1:23">
      <x:c r="A1100" t="s">
        <x:v>492</x:v>
      </x:c>
      <x:c r="B1100" t="s">
        <x:v>698</x:v>
      </x:c>
      <x:c r="C1100" t="s">
        <x:v>513</x:v>
      </x:c>
      <x:c r="D1100" t="s">
        <x:v>514</x:v>
      </x:c>
      <x:c r="E1100" t="s">
        <x:v>527</x:v>
      </x:c>
      <x:c r="F1100" t="s">
        <x:v>126</x:v>
      </x:c>
      <x:c r="G1100" t="s">
        <x:v>730</x:v>
      </x:c>
      <x:c r="H1100" t="s">
        <x:v>528</x:v>
      </x:c>
      <x:c r="I1100" t="s">
        <x:v>173</x:v>
      </x:c>
      <x:c r="J1100">
        <x:v>100000787</x:v>
      </x:c>
      <x:c r="K1100" t="s">
        <x:v>173</x:v>
      </x:c>
      <x:c r="L1100" t="s">
        <x:v>145</x:v>
      </x:c>
      <x:c r="M1100" t="s">
        <x:v>560</x:v>
      </x:c>
      <x:c r="O1100">
        <x:v>700</x:v>
      </x:c>
      <x:c r="P1100" t="s">
        <x:v>520</x:v>
      </x:c>
      <x:c r="Q1100" t="s">
        <x:v>452</x:v>
      </x:c>
      <x:c r="R1100" t="s">
        <x:v>522</x:v>
      </x:c>
      <x:c r="S1100">
        <x:v>12600</x:v>
      </x:c>
      <x:c r="T1100" t="s">
        <x:v>458</x:v>
      </x:c>
      <x:c r="U1100">
        <x:v>142</x:v>
      </x:c>
      <x:c r="V1100">
        <x:v>0.84</x:v>
      </x:c>
      <x:c r="W1100">
        <x:v>10562.58</x:v>
      </x:c>
    </x:row>
    <x:row r="1101" spans="1:23">
      <x:c r="A1101" t="s">
        <x:v>492</x:v>
      </x:c>
      <x:c r="B1101" t="s">
        <x:v>698</x:v>
      </x:c>
      <x:c r="C1101" t="s">
        <x:v>513</x:v>
      </x:c>
      <x:c r="D1101" t="s">
        <x:v>514</x:v>
      </x:c>
      <x:c r="E1101" t="s">
        <x:v>527</x:v>
      </x:c>
      <x:c r="F1101" t="s">
        <x:v>126</x:v>
      </x:c>
      <x:c r="G1101" t="s">
        <x:v>730</x:v>
      </x:c>
      <x:c r="H1101" t="s">
        <x:v>528</x:v>
      </x:c>
      <x:c r="I1101" t="s">
        <x:v>173</x:v>
      </x:c>
      <x:c r="J1101">
        <x:v>100000768</x:v>
      </x:c>
      <x:c r="K1101" t="s">
        <x:v>173</x:v>
      </x:c>
      <x:c r="L1101" t="s">
        <x:v>145</x:v>
      </x:c>
      <x:c r="M1101" t="s">
        <x:v>575</x:v>
      </x:c>
      <x:c r="O1101">
        <x:v>700</x:v>
      </x:c>
      <x:c r="P1101" t="s">
        <x:v>520</x:v>
      </x:c>
      <x:c r="Q1101" t="s">
        <x:v>452</x:v>
      </x:c>
      <x:c r="R1101" t="s">
        <x:v>522</x:v>
      </x:c>
      <x:c r="S1101">
        <x:v>3100</x:v>
      </x:c>
      <x:c r="T1101" t="s">
        <x:v>458</x:v>
      </x:c>
      <x:c r="U1101">
        <x:v>34.94</x:v>
      </x:c>
      <x:c r="V1101">
        <x:v>0.84</x:v>
      </x:c>
      <x:c r="W1101">
        <x:v>2598.73</x:v>
      </x:c>
    </x:row>
    <x:row r="1102" spans="1:23">
      <x:c r="A1102" t="s">
        <x:v>492</x:v>
      </x:c>
      <x:c r="B1102" t="s">
        <x:v>698</x:v>
      </x:c>
      <x:c r="C1102" t="s">
        <x:v>513</x:v>
      </x:c>
      <x:c r="D1102" t="s">
        <x:v>514</x:v>
      </x:c>
      <x:c r="E1102" t="s">
        <x:v>527</x:v>
      </x:c>
      <x:c r="F1102" t="s">
        <x:v>126</x:v>
      </x:c>
      <x:c r="G1102" t="s">
        <x:v>730</x:v>
      </x:c>
      <x:c r="H1102" t="s">
        <x:v>528</x:v>
      </x:c>
      <x:c r="I1102" t="s">
        <x:v>173</x:v>
      </x:c>
      <x:c r="J1102">
        <x:v>100000741</x:v>
      </x:c>
      <x:c r="K1102" t="s">
        <x:v>173</x:v>
      </x:c>
      <x:c r="L1102" t="s">
        <x:v>165</x:v>
      </x:c>
      <x:c r="M1102" t="s">
        <x:v>526</x:v>
      </x:c>
      <x:c r="O1102">
        <x:v>1000</x:v>
      </x:c>
      <x:c r="P1102" t="s">
        <x:v>520</x:v>
      </x:c>
      <x:c r="Q1102" t="s">
        <x:v>14</x:v>
      </x:c>
      <x:c r="R1102" t="s">
        <x:v>522</x:v>
      </x:c>
      <x:c r="S1102">
        <x:v>5000</x:v>
      </x:c>
      <x:c r="T1102" t="s">
        <x:v>458</x:v>
      </x:c>
      <x:c r="U1102">
        <x:v>38.450000000000003</x:v>
      </x:c>
      <x:c r="V1102">
        <x:v>0.6</x:v>
      </x:c>
      <x:c r="W1102">
        <x:v>2986</x:v>
      </x:c>
    </x:row>
    <x:row r="1103" spans="1:23">
      <x:c r="A1103" t="s">
        <x:v>492</x:v>
      </x:c>
      <x:c r="B1103" t="s">
        <x:v>698</x:v>
      </x:c>
      <x:c r="C1103" t="s">
        <x:v>513</x:v>
      </x:c>
      <x:c r="D1103" t="s">
        <x:v>514</x:v>
      </x:c>
      <x:c r="E1103" t="s">
        <x:v>527</x:v>
      </x:c>
      <x:c r="F1103" t="s">
        <x:v>126</x:v>
      </x:c>
      <x:c r="G1103" t="s">
        <x:v>730</x:v>
      </x:c>
      <x:c r="H1103" t="s">
        <x:v>528</x:v>
      </x:c>
      <x:c r="I1103" t="s">
        <x:v>173</x:v>
      </x:c>
      <x:c r="J1103">
        <x:v>100000729</x:v>
      </x:c>
      <x:c r="K1103" t="s">
        <x:v>173</x:v>
      </x:c>
      <x:c r="L1103" t="s">
        <x:v>165</x:v>
      </x:c>
      <x:c r="M1103" t="s">
        <x:v>525</x:v>
      </x:c>
      <x:c r="O1103">
        <x:v>1000</x:v>
      </x:c>
      <x:c r="P1103" t="s">
        <x:v>520</x:v>
      </x:c>
      <x:c r="Q1103" t="s">
        <x:v>14</x:v>
      </x:c>
      <x:c r="R1103" t="s">
        <x:v>522</x:v>
      </x:c>
      <x:c r="S1103">
        <x:v>12000</x:v>
      </x:c>
      <x:c r="T1103" t="s">
        <x:v>458</x:v>
      </x:c>
      <x:c r="U1103">
        <x:v>92.28</x:v>
      </x:c>
      <x:c r="V1103">
        <x:v>0.6</x:v>
      </x:c>
      <x:c r="W1103">
        <x:v>7166.4</x:v>
      </x:c>
    </x:row>
    <x:row r="1104" spans="1:23">
      <x:c r="A1104" t="s">
        <x:v>492</x:v>
      </x:c>
      <x:c r="B1104" t="s">
        <x:v>698</x:v>
      </x:c>
      <x:c r="C1104" t="s">
        <x:v>513</x:v>
      </x:c>
      <x:c r="D1104" t="s">
        <x:v>514</x:v>
      </x:c>
      <x:c r="E1104" t="s">
        <x:v>527</x:v>
      </x:c>
      <x:c r="F1104" t="s">
        <x:v>126</x:v>
      </x:c>
      <x:c r="G1104" t="s">
        <x:v>730</x:v>
      </x:c>
      <x:c r="H1104" t="s">
        <x:v>528</x:v>
      </x:c>
      <x:c r="I1104" t="s">
        <x:v>173</x:v>
      </x:c>
      <x:c r="J1104">
        <x:v>100000706</x:v>
      </x:c>
      <x:c r="K1104" t="s">
        <x:v>173</x:v>
      </x:c>
      <x:c r="L1104" t="s">
        <x:v>165</x:v>
      </x:c>
      <x:c r="M1104" t="s">
        <x:v>524</x:v>
      </x:c>
      <x:c r="O1104">
        <x:v>1000</x:v>
      </x:c>
      <x:c r="P1104" t="s">
        <x:v>520</x:v>
      </x:c>
      <x:c r="Q1104" t="s">
        <x:v>14</x:v>
      </x:c>
      <x:c r="R1104" t="s">
        <x:v>522</x:v>
      </x:c>
      <x:c r="S1104">
        <x:v>5000</x:v>
      </x:c>
      <x:c r="T1104" t="s">
        <x:v>458</x:v>
      </x:c>
      <x:c r="U1104">
        <x:v>38.450000000000003</x:v>
      </x:c>
      <x:c r="V1104">
        <x:v>0.6</x:v>
      </x:c>
      <x:c r="W1104">
        <x:v>2986</x:v>
      </x:c>
    </x:row>
    <x:row r="1105" spans="1:23">
      <x:c r="A1105" t="s">
        <x:v>492</x:v>
      </x:c>
      <x:c r="B1105" t="s">
        <x:v>698</x:v>
      </x:c>
      <x:c r="C1105" t="s">
        <x:v>513</x:v>
      </x:c>
      <x:c r="D1105" t="s">
        <x:v>514</x:v>
      </x:c>
      <x:c r="E1105" t="s">
        <x:v>527</x:v>
      </x:c>
      <x:c r="F1105" t="s">
        <x:v>126</x:v>
      </x:c>
      <x:c r="G1105" t="s">
        <x:v>730</x:v>
      </x:c>
      <x:c r="H1105" t="s">
        <x:v>528</x:v>
      </x:c>
      <x:c r="I1105" t="s">
        <x:v>173</x:v>
      </x:c>
      <x:c r="J1105">
        <x:v>100000696</x:v>
      </x:c>
      <x:c r="K1105" t="s">
        <x:v>173</x:v>
      </x:c>
      <x:c r="L1105" t="s">
        <x:v>165</x:v>
      </x:c>
      <x:c r="M1105" t="s">
        <x:v>569</x:v>
      </x:c>
      <x:c r="O1105">
        <x:v>1000</x:v>
      </x:c>
      <x:c r="P1105" t="s">
        <x:v>520</x:v>
      </x:c>
      <x:c r="Q1105" t="s">
        <x:v>14</x:v>
      </x:c>
      <x:c r="R1105" t="s">
        <x:v>522</x:v>
      </x:c>
      <x:c r="S1105">
        <x:v>6000</x:v>
      </x:c>
      <x:c r="T1105" t="s">
        <x:v>458</x:v>
      </x:c>
      <x:c r="U1105">
        <x:v>46.14</x:v>
      </x:c>
      <x:c r="V1105">
        <x:v>0.6</x:v>
      </x:c>
      <x:c r="W1105">
        <x:v>3583.2</x:v>
      </x:c>
    </x:row>
    <x:row r="1106" spans="1:23">
      <x:c r="A1106" t="s">
        <x:v>492</x:v>
      </x:c>
      <x:c r="B1106" t="s">
        <x:v>698</x:v>
      </x:c>
      <x:c r="C1106" t="s">
        <x:v>513</x:v>
      </x:c>
      <x:c r="D1106" t="s">
        <x:v>514</x:v>
      </x:c>
      <x:c r="E1106" t="s">
        <x:v>527</x:v>
      </x:c>
      <x:c r="F1106" t="s">
        <x:v>126</x:v>
      </x:c>
      <x:c r="G1106" t="s">
        <x:v>730</x:v>
      </x:c>
      <x:c r="H1106" t="s">
        <x:v>528</x:v>
      </x:c>
      <x:c r="I1106" t="s">
        <x:v>173</x:v>
      </x:c>
      <x:c r="J1106">
        <x:v>100000657</x:v>
      </x:c>
      <x:c r="K1106" t="s">
        <x:v>173</x:v>
      </x:c>
      <x:c r="L1106" t="s">
        <x:v>165</x:v>
      </x:c>
      <x:c r="M1106" t="s">
        <x:v>550</x:v>
      </x:c>
      <x:c r="O1106">
        <x:v>1000</x:v>
      </x:c>
      <x:c r="P1106" t="s">
        <x:v>520</x:v>
      </x:c>
      <x:c r="Q1106" t="s">
        <x:v>14</x:v>
      </x:c>
      <x:c r="R1106" t="s">
        <x:v>522</x:v>
      </x:c>
      <x:c r="S1106">
        <x:v>9000</x:v>
      </x:c>
      <x:c r="T1106" t="s">
        <x:v>458</x:v>
      </x:c>
      <x:c r="U1106">
        <x:v>69.209999999999994</x:v>
      </x:c>
      <x:c r="V1106">
        <x:v>0.6</x:v>
      </x:c>
      <x:c r="W1106">
        <x:v>5374.8</x:v>
      </x:c>
    </x:row>
    <x:row r="1107" spans="1:23">
      <x:c r="A1107" t="s">
        <x:v>492</x:v>
      </x:c>
      <x:c r="B1107" t="s">
        <x:v>698</x:v>
      </x:c>
      <x:c r="C1107" t="s">
        <x:v>513</x:v>
      </x:c>
      <x:c r="D1107" t="s">
        <x:v>514</x:v>
      </x:c>
      <x:c r="E1107" t="s">
        <x:v>527</x:v>
      </x:c>
      <x:c r="F1107" t="s">
        <x:v>126</x:v>
      </x:c>
      <x:c r="G1107" t="s">
        <x:v>730</x:v>
      </x:c>
      <x:c r="H1107" t="s">
        <x:v>528</x:v>
      </x:c>
      <x:c r="I1107" t="s">
        <x:v>173</x:v>
      </x:c>
      <x:c r="J1107">
        <x:v>100000677</x:v>
      </x:c>
      <x:c r="K1107" t="s">
        <x:v>173</x:v>
      </x:c>
      <x:c r="L1107" t="s">
        <x:v>165</x:v>
      </x:c>
      <x:c r="M1107" t="s">
        <x:v>560</x:v>
      </x:c>
      <x:c r="O1107">
        <x:v>1000</x:v>
      </x:c>
      <x:c r="P1107" t="s">
        <x:v>520</x:v>
      </x:c>
      <x:c r="Q1107" t="s">
        <x:v>14</x:v>
      </x:c>
      <x:c r="R1107" t="s">
        <x:v>522</x:v>
      </x:c>
      <x:c r="S1107">
        <x:v>15000</x:v>
      </x:c>
      <x:c r="T1107" t="s">
        <x:v>458</x:v>
      </x:c>
      <x:c r="U1107">
        <x:v>115.35</x:v>
      </x:c>
      <x:c r="V1107">
        <x:v>0.6</x:v>
      </x:c>
      <x:c r="W1107">
        <x:v>8958</x:v>
      </x:c>
    </x:row>
    <x:row r="1108" spans="1:23">
      <x:c r="A1108" t="s">
        <x:v>492</x:v>
      </x:c>
      <x:c r="B1108" t="s">
        <x:v>698</x:v>
      </x:c>
      <x:c r="C1108" t="s">
        <x:v>513</x:v>
      </x:c>
      <x:c r="D1108" t="s">
        <x:v>514</x:v>
      </x:c>
      <x:c r="E1108" t="s">
        <x:v>527</x:v>
      </x:c>
      <x:c r="F1108" t="s">
        <x:v>126</x:v>
      </x:c>
      <x:c r="G1108" t="s">
        <x:v>730</x:v>
      </x:c>
      <x:c r="H1108" t="s">
        <x:v>528</x:v>
      </x:c>
      <x:c r="I1108" t="s">
        <x:v>173</x:v>
      </x:c>
      <x:c r="J1108">
        <x:v>100000639</x:v>
      </x:c>
      <x:c r="K1108" t="s">
        <x:v>173</x:v>
      </x:c>
      <x:c r="L1108" t="s">
        <x:v>165</x:v>
      </x:c>
      <x:c r="M1108" t="s">
        <x:v>518</x:v>
      </x:c>
      <x:c r="O1108">
        <x:v>1000</x:v>
      </x:c>
      <x:c r="P1108" t="s">
        <x:v>520</x:v>
      </x:c>
      <x:c r="Q1108" t="s">
        <x:v>14</x:v>
      </x:c>
      <x:c r="R1108" t="s">
        <x:v>522</x:v>
      </x:c>
      <x:c r="S1108">
        <x:v>8000</x:v>
      </x:c>
      <x:c r="T1108" t="s">
        <x:v>458</x:v>
      </x:c>
      <x:c r="U1108">
        <x:v>61.52</x:v>
      </x:c>
      <x:c r="V1108">
        <x:v>0.6</x:v>
      </x:c>
      <x:c r="W1108">
        <x:v>4777.6000000000004</x:v>
      </x:c>
    </x:row>
    <x:row r="1109" spans="1:23">
      <x:c r="A1109" t="s">
        <x:v>492</x:v>
      </x:c>
      <x:c r="B1109" t="s">
        <x:v>698</x:v>
      </x:c>
      <x:c r="C1109" t="s">
        <x:v>513</x:v>
      </x:c>
      <x:c r="D1109" t="s">
        <x:v>514</x:v>
      </x:c>
      <x:c r="E1109" t="s">
        <x:v>527</x:v>
      </x:c>
      <x:c r="F1109" t="s">
        <x:v>126</x:v>
      </x:c>
      <x:c r="G1109" t="s">
        <x:v>730</x:v>
      </x:c>
      <x:c r="H1109" t="s">
        <x:v>528</x:v>
      </x:c>
      <x:c r="I1109" t="s">
        <x:v>173</x:v>
      </x:c>
      <x:c r="J1109">
        <x:v>100000611</x:v>
      </x:c>
      <x:c r="K1109" t="s">
        <x:v>173</x:v>
      </x:c>
      <x:c r="L1109" t="s">
        <x:v>143</x:v>
      </x:c>
      <x:c r="M1109" t="s">
        <x:v>542</x:v>
      </x:c>
      <x:c r="O1109">
        <x:v>1000</x:v>
      </x:c>
      <x:c r="P1109" t="s">
        <x:v>520</x:v>
      </x:c>
      <x:c r="Q1109" t="s">
        <x:v>6</x:v>
      </x:c>
      <x:c r="R1109" t="s">
        <x:v>522</x:v>
      </x:c>
      <x:c r="S1109">
        <x:v>1000</x:v>
      </x:c>
      <x:c r="T1109" t="s">
        <x:v>458</x:v>
      </x:c>
      <x:c r="U1109">
        <x:v>5.01</x:v>
      </x:c>
      <x:c r="V1109">
        <x:v>0.41</x:v>
      </x:c>
      <x:c r="W1109">
        <x:v>407.2</x:v>
      </x:c>
    </x:row>
    <x:row r="1110" spans="1:23">
      <x:c r="A1110" t="s">
        <x:v>492</x:v>
      </x:c>
      <x:c r="B1110" t="s">
        <x:v>698</x:v>
      </x:c>
      <x:c r="C1110" t="s">
        <x:v>513</x:v>
      </x:c>
      <x:c r="D1110" t="s">
        <x:v>514</x:v>
      </x:c>
      <x:c r="E1110" t="s">
        <x:v>527</x:v>
      </x:c>
      <x:c r="F1110" t="s">
        <x:v>126</x:v>
      </x:c>
      <x:c r="G1110" t="s">
        <x:v>730</x:v>
      </x:c>
      <x:c r="H1110" t="s">
        <x:v>528</x:v>
      </x:c>
      <x:c r="I1110" t="s">
        <x:v>173</x:v>
      </x:c>
      <x:c r="J1110">
        <x:v>100000621</x:v>
      </x:c>
      <x:c r="K1110" t="s">
        <x:v>173</x:v>
      </x:c>
      <x:c r="L1110" t="s">
        <x:v>143</x:v>
      </x:c>
      <x:c r="M1110" t="s">
        <x:v>526</x:v>
      </x:c>
      <x:c r="O1110">
        <x:v>1000</x:v>
      </x:c>
      <x:c r="P1110" t="s">
        <x:v>520</x:v>
      </x:c>
      <x:c r="Q1110" t="s">
        <x:v>6</x:v>
      </x:c>
      <x:c r="R1110" t="s">
        <x:v>522</x:v>
      </x:c>
      <x:c r="S1110">
        <x:v>1000</x:v>
      </x:c>
      <x:c r="T1110" t="s">
        <x:v>458</x:v>
      </x:c>
      <x:c r="U1110">
        <x:v>5.01</x:v>
      </x:c>
      <x:c r="V1110">
        <x:v>0.41</x:v>
      </x:c>
      <x:c r="W1110">
        <x:v>407.2</x:v>
      </x:c>
    </x:row>
    <x:row r="1111" spans="1:23">
      <x:c r="A1111" t="s">
        <x:v>492</x:v>
      </x:c>
      <x:c r="B1111" t="s">
        <x:v>698</x:v>
      </x:c>
      <x:c r="C1111" t="s">
        <x:v>513</x:v>
      </x:c>
      <x:c r="D1111" t="s">
        <x:v>514</x:v>
      </x:c>
      <x:c r="E1111" t="s">
        <x:v>527</x:v>
      </x:c>
      <x:c r="F1111" t="s">
        <x:v>126</x:v>
      </x:c>
      <x:c r="G1111" t="s">
        <x:v>730</x:v>
      </x:c>
      <x:c r="H1111" t="s">
        <x:v>528</x:v>
      </x:c>
      <x:c r="I1111" t="s">
        <x:v>173</x:v>
      </x:c>
      <x:c r="J1111">
        <x:v>100000605</x:v>
      </x:c>
      <x:c r="K1111" t="s">
        <x:v>173</x:v>
      </x:c>
      <x:c r="L1111" t="s">
        <x:v>143</x:v>
      </x:c>
      <x:c r="M1111" t="s">
        <x:v>525</x:v>
      </x:c>
      <x:c r="O1111">
        <x:v>1000</x:v>
      </x:c>
      <x:c r="P1111" t="s">
        <x:v>520</x:v>
      </x:c>
      <x:c r="Q1111" t="s">
        <x:v>6</x:v>
      </x:c>
      <x:c r="R1111" t="s">
        <x:v>522</x:v>
      </x:c>
      <x:c r="S1111">
        <x:v>1000</x:v>
      </x:c>
      <x:c r="T1111" t="s">
        <x:v>458</x:v>
      </x:c>
      <x:c r="U1111">
        <x:v>5.01</x:v>
      </x:c>
      <x:c r="V1111">
        <x:v>0.41</x:v>
      </x:c>
      <x:c r="W1111">
        <x:v>407.2</x:v>
      </x:c>
    </x:row>
    <x:row r="1112" spans="1:23">
      <x:c r="A1112" t="s">
        <x:v>492</x:v>
      </x:c>
      <x:c r="B1112" t="s">
        <x:v>698</x:v>
      </x:c>
      <x:c r="C1112" t="s">
        <x:v>513</x:v>
      </x:c>
      <x:c r="D1112" t="s">
        <x:v>514</x:v>
      </x:c>
      <x:c r="E1112" t="s">
        <x:v>527</x:v>
      </x:c>
      <x:c r="F1112" t="s">
        <x:v>126</x:v>
      </x:c>
      <x:c r="G1112" t="s">
        <x:v>730</x:v>
      </x:c>
      <x:c r="H1112" t="s">
        <x:v>528</x:v>
      </x:c>
      <x:c r="I1112" t="s">
        <x:v>173</x:v>
      </x:c>
      <x:c r="J1112">
        <x:v>100000570</x:v>
      </x:c>
      <x:c r="K1112" t="s">
        <x:v>173</x:v>
      </x:c>
      <x:c r="L1112" t="s">
        <x:v>143</x:v>
      </x:c>
      <x:c r="M1112" t="s">
        <x:v>553</x:v>
      </x:c>
      <x:c r="O1112">
        <x:v>1000</x:v>
      </x:c>
      <x:c r="P1112" t="s">
        <x:v>520</x:v>
      </x:c>
      <x:c r="Q1112" t="s">
        <x:v>6</x:v>
      </x:c>
      <x:c r="R1112" t="s">
        <x:v>522</x:v>
      </x:c>
      <x:c r="S1112">
        <x:v>3000</x:v>
      </x:c>
      <x:c r="T1112" t="s">
        <x:v>458</x:v>
      </x:c>
      <x:c r="U1112">
        <x:v>15.03</x:v>
      </x:c>
      <x:c r="V1112">
        <x:v>0.41</x:v>
      </x:c>
      <x:c r="W1112">
        <x:v>1221.5999999999999</x:v>
      </x:c>
    </x:row>
    <x:row r="1113" spans="1:23">
      <x:c r="A1113" t="s">
        <x:v>492</x:v>
      </x:c>
      <x:c r="B1113" t="s">
        <x:v>698</x:v>
      </x:c>
      <x:c r="C1113" t="s">
        <x:v>513</x:v>
      </x:c>
      <x:c r="D1113" t="s">
        <x:v>514</x:v>
      </x:c>
      <x:c r="E1113" t="s">
        <x:v>527</x:v>
      </x:c>
      <x:c r="F1113" t="s">
        <x:v>126</x:v>
      </x:c>
      <x:c r="G1113" t="s">
        <x:v>730</x:v>
      </x:c>
      <x:c r="H1113" t="s">
        <x:v>528</x:v>
      </x:c>
      <x:c r="I1113" t="s">
        <x:v>173</x:v>
      </x:c>
      <x:c r="J1113">
        <x:v>100000575</x:v>
      </x:c>
      <x:c r="K1113" t="s">
        <x:v>173</x:v>
      </x:c>
      <x:c r="L1113" t="s">
        <x:v>143</x:v>
      </x:c>
      <x:c r="M1113" t="s">
        <x:v>524</x:v>
      </x:c>
      <x:c r="O1113">
        <x:v>1000</x:v>
      </x:c>
      <x:c r="P1113" t="s">
        <x:v>520</x:v>
      </x:c>
      <x:c r="Q1113" t="s">
        <x:v>6</x:v>
      </x:c>
      <x:c r="R1113" t="s">
        <x:v>522</x:v>
      </x:c>
      <x:c r="S1113">
        <x:v>12000</x:v>
      </x:c>
      <x:c r="T1113" t="s">
        <x:v>458</x:v>
      </x:c>
      <x:c r="U1113">
        <x:v>60.12</x:v>
      </x:c>
      <x:c r="V1113">
        <x:v>0.41</x:v>
      </x:c>
      <x:c r="W1113">
        <x:v>4886.3999999999996</x:v>
      </x:c>
    </x:row>
    <x:row r="1114" spans="1:23">
      <x:c r="A1114" t="s">
        <x:v>492</x:v>
      </x:c>
      <x:c r="B1114" t="s">
        <x:v>698</x:v>
      </x:c>
      <x:c r="C1114" t="s">
        <x:v>513</x:v>
      </x:c>
      <x:c r="D1114" t="s">
        <x:v>514</x:v>
      </x:c>
      <x:c r="E1114" t="s">
        <x:v>527</x:v>
      </x:c>
      <x:c r="F1114" t="s">
        <x:v>126</x:v>
      </x:c>
      <x:c r="G1114" t="s">
        <x:v>730</x:v>
      </x:c>
      <x:c r="H1114" t="s">
        <x:v>528</x:v>
      </x:c>
      <x:c r="I1114" t="s">
        <x:v>173</x:v>
      </x:c>
      <x:c r="J1114">
        <x:v>100000566</x:v>
      </x:c>
      <x:c r="K1114" t="s">
        <x:v>173</x:v>
      </x:c>
      <x:c r="L1114" t="s">
        <x:v>143</x:v>
      </x:c>
      <x:c r="M1114" t="s">
        <x:v>569</x:v>
      </x:c>
      <x:c r="O1114">
        <x:v>1000</x:v>
      </x:c>
      <x:c r="P1114" t="s">
        <x:v>520</x:v>
      </x:c>
      <x:c r="Q1114" t="s">
        <x:v>6</x:v>
      </x:c>
      <x:c r="R1114" t="s">
        <x:v>522</x:v>
      </x:c>
      <x:c r="S1114">
        <x:v>8000</x:v>
      </x:c>
      <x:c r="T1114" t="s">
        <x:v>458</x:v>
      </x:c>
      <x:c r="U1114">
        <x:v>40.08</x:v>
      </x:c>
      <x:c r="V1114">
        <x:v>0.41</x:v>
      </x:c>
      <x:c r="W1114">
        <x:v>3257.6</x:v>
      </x:c>
    </x:row>
    <x:row r="1115" spans="1:23">
      <x:c r="A1115" t="s">
        <x:v>492</x:v>
      </x:c>
      <x:c r="B1115" t="s">
        <x:v>698</x:v>
      </x:c>
      <x:c r="C1115" t="s">
        <x:v>513</x:v>
      </x:c>
      <x:c r="D1115" t="s">
        <x:v>514</x:v>
      </x:c>
      <x:c r="E1115" t="s">
        <x:v>527</x:v>
      </x:c>
      <x:c r="F1115" t="s">
        <x:v>126</x:v>
      </x:c>
      <x:c r="G1115" t="s">
        <x:v>730</x:v>
      </x:c>
      <x:c r="H1115" t="s">
        <x:v>528</x:v>
      </x:c>
      <x:c r="I1115" t="s">
        <x:v>173</x:v>
      </x:c>
      <x:c r="J1115">
        <x:v>100000524</x:v>
      </x:c>
      <x:c r="K1115" t="s">
        <x:v>173</x:v>
      </x:c>
      <x:c r="L1115" t="s">
        <x:v>143</x:v>
      </x:c>
      <x:c r="M1115" t="s">
        <x:v>550</x:v>
      </x:c>
      <x:c r="O1115">
        <x:v>1000</x:v>
      </x:c>
      <x:c r="P1115" t="s">
        <x:v>520</x:v>
      </x:c>
      <x:c r="Q1115" t="s">
        <x:v>6</x:v>
      </x:c>
      <x:c r="R1115" t="s">
        <x:v>522</x:v>
      </x:c>
      <x:c r="S1115">
        <x:v>6000</x:v>
      </x:c>
      <x:c r="T1115" t="s">
        <x:v>458</x:v>
      </x:c>
      <x:c r="U1115">
        <x:v>30.06</x:v>
      </x:c>
      <x:c r="V1115">
        <x:v>0.41</x:v>
      </x:c>
      <x:c r="W1115">
        <x:v>2443.1999999999998</x:v>
      </x:c>
    </x:row>
    <x:row r="1116" spans="1:23">
      <x:c r="A1116" t="s">
        <x:v>492</x:v>
      </x:c>
      <x:c r="B1116" t="s">
        <x:v>698</x:v>
      </x:c>
      <x:c r="C1116" t="s">
        <x:v>513</x:v>
      </x:c>
      <x:c r="D1116" t="s">
        <x:v>514</x:v>
      </x:c>
      <x:c r="E1116" t="s">
        <x:v>527</x:v>
      </x:c>
      <x:c r="F1116" t="s">
        <x:v>126</x:v>
      </x:c>
      <x:c r="G1116" t="s">
        <x:v>730</x:v>
      </x:c>
      <x:c r="H1116" t="s">
        <x:v>528</x:v>
      </x:c>
      <x:c r="I1116" t="s">
        <x:v>173</x:v>
      </x:c>
      <x:c r="J1116">
        <x:v>100000549</x:v>
      </x:c>
      <x:c r="K1116" t="s">
        <x:v>173</x:v>
      </x:c>
      <x:c r="L1116" t="s">
        <x:v>143</x:v>
      </x:c>
      <x:c r="M1116" t="s">
        <x:v>572</x:v>
      </x:c>
      <x:c r="O1116">
        <x:v>1000</x:v>
      </x:c>
      <x:c r="P1116" t="s">
        <x:v>520</x:v>
      </x:c>
      <x:c r="Q1116" t="s">
        <x:v>6</x:v>
      </x:c>
      <x:c r="R1116" t="s">
        <x:v>522</x:v>
      </x:c>
      <x:c r="S1116">
        <x:v>2000</x:v>
      </x:c>
      <x:c r="T1116" t="s">
        <x:v>458</x:v>
      </x:c>
      <x:c r="U1116">
        <x:v>10.02</x:v>
      </x:c>
      <x:c r="V1116">
        <x:v>0.41</x:v>
      </x:c>
      <x:c r="W1116">
        <x:v>814.4</x:v>
      </x:c>
    </x:row>
    <x:row r="1117" spans="1:23">
      <x:c r="A1117" t="s">
        <x:v>492</x:v>
      </x:c>
      <x:c r="B1117" t="s">
        <x:v>698</x:v>
      </x:c>
      <x:c r="C1117" t="s">
        <x:v>513</x:v>
      </x:c>
      <x:c r="D1117" t="s">
        <x:v>514</x:v>
      </x:c>
      <x:c r="E1117" t="s">
        <x:v>527</x:v>
      </x:c>
      <x:c r="F1117" t="s">
        <x:v>126</x:v>
      </x:c>
      <x:c r="G1117" t="s">
        <x:v>730</x:v>
      </x:c>
      <x:c r="H1117" t="s">
        <x:v>528</x:v>
      </x:c>
      <x:c r="I1117" t="s">
        <x:v>173</x:v>
      </x:c>
      <x:c r="J1117">
        <x:v>100000482</x:v>
      </x:c>
      <x:c r="K1117" t="s">
        <x:v>173</x:v>
      </x:c>
      <x:c r="L1117" t="s">
        <x:v>143</x:v>
      </x:c>
      <x:c r="M1117" t="s">
        <x:v>609</x:v>
      </x:c>
      <x:c r="O1117">
        <x:v>1000</x:v>
      </x:c>
      <x:c r="P1117" t="s">
        <x:v>520</x:v>
      </x:c>
      <x:c r="Q1117" t="s">
        <x:v>6</x:v>
      </x:c>
      <x:c r="R1117" t="s">
        <x:v>522</x:v>
      </x:c>
      <x:c r="S1117">
        <x:v>1000</x:v>
      </x:c>
      <x:c r="T1117" t="s">
        <x:v>458</x:v>
      </x:c>
      <x:c r="U1117">
        <x:v>5.01</x:v>
      </x:c>
      <x:c r="V1117">
        <x:v>0.41</x:v>
      </x:c>
      <x:c r="W1117">
        <x:v>407.2</x:v>
      </x:c>
    </x:row>
    <x:row r="1118" spans="1:23">
      <x:c r="A1118" t="s">
        <x:v>492</x:v>
      </x:c>
      <x:c r="B1118" t="s">
        <x:v>698</x:v>
      </x:c>
      <x:c r="C1118" t="s">
        <x:v>513</x:v>
      </x:c>
      <x:c r="D1118" t="s">
        <x:v>514</x:v>
      </x:c>
      <x:c r="E1118" t="s">
        <x:v>527</x:v>
      </x:c>
      <x:c r="F1118" t="s">
        <x:v>126</x:v>
      </x:c>
      <x:c r="G1118" t="s">
        <x:v>730</x:v>
      </x:c>
      <x:c r="H1118" t="s">
        <x:v>528</x:v>
      </x:c>
      <x:c r="I1118" t="s">
        <x:v>173</x:v>
      </x:c>
      <x:c r="J1118">
        <x:v>100000541</x:v>
      </x:c>
      <x:c r="K1118" t="s">
        <x:v>173</x:v>
      </x:c>
      <x:c r="L1118" t="s">
        <x:v>143</x:v>
      </x:c>
      <x:c r="M1118" t="s">
        <x:v>560</x:v>
      </x:c>
      <x:c r="O1118">
        <x:v>1000</x:v>
      </x:c>
      <x:c r="P1118" t="s">
        <x:v>520</x:v>
      </x:c>
      <x:c r="Q1118" t="s">
        <x:v>6</x:v>
      </x:c>
      <x:c r="R1118" t="s">
        <x:v>522</x:v>
      </x:c>
      <x:c r="S1118">
        <x:v>1000</x:v>
      </x:c>
      <x:c r="T1118" t="s">
        <x:v>458</x:v>
      </x:c>
      <x:c r="U1118">
        <x:v>5.01</x:v>
      </x:c>
      <x:c r="V1118">
        <x:v>0.41</x:v>
      </x:c>
      <x:c r="W1118">
        <x:v>407.2</x:v>
      </x:c>
    </x:row>
    <x:row r="1119" spans="1:23">
      <x:c r="A1119" t="s">
        <x:v>492</x:v>
      </x:c>
      <x:c r="B1119" t="s">
        <x:v>698</x:v>
      </x:c>
      <x:c r="C1119" t="s">
        <x:v>513</x:v>
      </x:c>
      <x:c r="D1119" t="s">
        <x:v>514</x:v>
      </x:c>
      <x:c r="E1119" t="s">
        <x:v>527</x:v>
      </x:c>
      <x:c r="F1119" t="s">
        <x:v>126</x:v>
      </x:c>
      <x:c r="G1119" t="s">
        <x:v>730</x:v>
      </x:c>
      <x:c r="H1119" t="s">
        <x:v>528</x:v>
      </x:c>
      <x:c r="I1119" t="s">
        <x:v>173</x:v>
      </x:c>
      <x:c r="J1119">
        <x:v>100000514</x:v>
      </x:c>
      <x:c r="K1119" t="s">
        <x:v>173</x:v>
      </x:c>
      <x:c r="L1119" t="s">
        <x:v>143</x:v>
      </x:c>
      <x:c r="M1119" t="s">
        <x:v>575</x:v>
      </x:c>
      <x:c r="O1119">
        <x:v>1000</x:v>
      </x:c>
      <x:c r="P1119" t="s">
        <x:v>520</x:v>
      </x:c>
      <x:c r="Q1119" t="s">
        <x:v>6</x:v>
      </x:c>
      <x:c r="R1119" t="s">
        <x:v>522</x:v>
      </x:c>
      <x:c r="S1119">
        <x:v>13000</x:v>
      </x:c>
      <x:c r="T1119" t="s">
        <x:v>458</x:v>
      </x:c>
      <x:c r="U1119">
        <x:v>65.13</x:v>
      </x:c>
      <x:c r="V1119">
        <x:v>0.41</x:v>
      </x:c>
      <x:c r="W1119">
        <x:v>5293.6</x:v>
      </x:c>
    </x:row>
    <x:row r="1120" spans="1:23">
      <x:c r="A1120" t="s">
        <x:v>492</x:v>
      </x:c>
      <x:c r="B1120" t="s">
        <x:v>698</x:v>
      </x:c>
      <x:c r="C1120" t="s">
        <x:v>513</x:v>
      </x:c>
      <x:c r="D1120" t="s">
        <x:v>514</x:v>
      </x:c>
      <x:c r="E1120" t="s">
        <x:v>527</x:v>
      </x:c>
      <x:c r="F1120" t="s">
        <x:v>126</x:v>
      </x:c>
      <x:c r="G1120" t="s">
        <x:v>730</x:v>
      </x:c>
      <x:c r="H1120" t="s">
        <x:v>528</x:v>
      </x:c>
      <x:c r="I1120" t="s">
        <x:v>173</x:v>
      </x:c>
      <x:c r="J1120">
        <x:v>100000492</x:v>
      </x:c>
      <x:c r="K1120" t="s">
        <x:v>173</x:v>
      </x:c>
      <x:c r="L1120" t="s">
        <x:v>143</x:v>
      </x:c>
      <x:c r="M1120" t="s">
        <x:v>577</x:v>
      </x:c>
      <x:c r="O1120">
        <x:v>1000</x:v>
      </x:c>
      <x:c r="P1120" t="s">
        <x:v>520</x:v>
      </x:c>
      <x:c r="Q1120" t="s">
        <x:v>6</x:v>
      </x:c>
      <x:c r="R1120" t="s">
        <x:v>522</x:v>
      </x:c>
      <x:c r="S1120">
        <x:v>4000</x:v>
      </x:c>
      <x:c r="T1120" t="s">
        <x:v>458</x:v>
      </x:c>
      <x:c r="U1120">
        <x:v>20.04</x:v>
      </x:c>
      <x:c r="V1120">
        <x:v>0.41</x:v>
      </x:c>
      <x:c r="W1120">
        <x:v>1628.8</x:v>
      </x:c>
    </x:row>
    <x:row r="1121" spans="1:23">
      <x:c r="A1121" t="s">
        <x:v>492</x:v>
      </x:c>
      <x:c r="B1121" t="s">
        <x:v>698</x:v>
      </x:c>
      <x:c r="C1121" t="s">
        <x:v>513</x:v>
      </x:c>
      <x:c r="D1121" t="s">
        <x:v>514</x:v>
      </x:c>
      <x:c r="E1121" t="s">
        <x:v>527</x:v>
      </x:c>
      <x:c r="F1121" t="s">
        <x:v>126</x:v>
      </x:c>
      <x:c r="G1121" t="s">
        <x:v>730</x:v>
      </x:c>
      <x:c r="H1121" t="s">
        <x:v>528</x:v>
      </x:c>
      <x:c r="I1121" t="s">
        <x:v>173</x:v>
      </x:c>
      <x:c r="J1121">
        <x:v>100000501</x:v>
      </x:c>
      <x:c r="K1121" t="s">
        <x:v>173</x:v>
      </x:c>
      <x:c r="L1121" t="s">
        <x:v>143</x:v>
      </x:c>
      <x:c r="M1121" t="s">
        <x:v>518</x:v>
      </x:c>
      <x:c r="O1121">
        <x:v>1000</x:v>
      </x:c>
      <x:c r="P1121" t="s">
        <x:v>520</x:v>
      </x:c>
      <x:c r="Q1121" t="s">
        <x:v>6</x:v>
      </x:c>
      <x:c r="R1121" t="s">
        <x:v>522</x:v>
      </x:c>
      <x:c r="S1121">
        <x:v>3850</x:v>
      </x:c>
      <x:c r="T1121" t="s">
        <x:v>458</x:v>
      </x:c>
      <x:c r="U1121">
        <x:v>19.29</x:v>
      </x:c>
      <x:c r="V1121">
        <x:v>0.41</x:v>
      </x:c>
      <x:c r="W1121">
        <x:v>1567.72</x:v>
      </x:c>
    </x:row>
    <x:row r="1122" spans="1:23">
      <x:c r="A1122" t="s">
        <x:v>492</x:v>
      </x:c>
      <x:c r="B1122" t="s">
        <x:v>698</x:v>
      </x:c>
      <x:c r="C1122" t="s">
        <x:v>513</x:v>
      </x:c>
      <x:c r="D1122" t="s">
        <x:v>514</x:v>
      </x:c>
      <x:c r="E1122" t="s">
        <x:v>527</x:v>
      </x:c>
      <x:c r="F1122" t="s">
        <x:v>126</x:v>
      </x:c>
      <x:c r="G1122" t="s">
        <x:v>730</x:v>
      </x:c>
      <x:c r="H1122" t="s">
        <x:v>528</x:v>
      </x:c>
      <x:c r="I1122" t="s">
        <x:v>173</x:v>
      </x:c>
      <x:c r="J1122">
        <x:v>100000995</x:v>
      </x:c>
      <x:c r="K1122" t="s">
        <x:v>173</x:v>
      </x:c>
      <x:c r="L1122" t="s">
        <x:v>141</x:v>
      </x:c>
      <x:c r="M1122" t="s">
        <x:v>591</x:v>
      </x:c>
      <x:c r="O1122">
        <x:v>1500</x:v>
      </x:c>
      <x:c r="P1122" t="s">
        <x:v>520</x:v>
      </x:c>
      <x:c r="Q1122" t="s">
        <x:v>13</x:v>
      </x:c>
      <x:c r="R1122" t="s">
        <x:v>522</x:v>
      </x:c>
      <x:c r="S1122">
        <x:v>12000</x:v>
      </x:c>
      <x:c r="T1122" t="s">
        <x:v>458</x:v>
      </x:c>
      <x:c r="U1122">
        <x:v>39.72</x:v>
      </x:c>
      <x:c r="V1122">
        <x:v>0.28999999999999998</x:v>
      </x:c>
      <x:c r="W1122">
        <x:v>3510</x:v>
      </x:c>
    </x:row>
    <x:row r="1123" spans="1:23">
      <x:c r="A1123" t="s">
        <x:v>492</x:v>
      </x:c>
      <x:c r="B1123" t="s">
        <x:v>698</x:v>
      </x:c>
      <x:c r="C1123" t="s">
        <x:v>513</x:v>
      </x:c>
      <x:c r="D1123" t="s">
        <x:v>514</x:v>
      </x:c>
      <x:c r="E1123" t="s">
        <x:v>527</x:v>
      </x:c>
      <x:c r="F1123" t="s">
        <x:v>126</x:v>
      </x:c>
      <x:c r="G1123" t="s">
        <x:v>730</x:v>
      </x:c>
      <x:c r="H1123" t="s">
        <x:v>528</x:v>
      </x:c>
      <x:c r="I1123" t="s">
        <x:v>173</x:v>
      </x:c>
      <x:c r="J1123">
        <x:v>100000993</x:v>
      </x:c>
      <x:c r="K1123" t="s">
        <x:v>173</x:v>
      </x:c>
      <x:c r="L1123" t="s">
        <x:v>141</x:v>
      </x:c>
      <x:c r="M1123" t="s">
        <x:v>542</x:v>
      </x:c>
      <x:c r="O1123">
        <x:v>1500</x:v>
      </x:c>
      <x:c r="P1123" t="s">
        <x:v>520</x:v>
      </x:c>
      <x:c r="Q1123" t="s">
        <x:v>13</x:v>
      </x:c>
      <x:c r="R1123" t="s">
        <x:v>522</x:v>
      </x:c>
      <x:c r="S1123">
        <x:v>4500</x:v>
      </x:c>
      <x:c r="T1123" t="s">
        <x:v>458</x:v>
      </x:c>
      <x:c r="U1123">
        <x:v>14.9</x:v>
      </x:c>
      <x:c r="V1123">
        <x:v>0.28999999999999998</x:v>
      </x:c>
      <x:c r="W1123">
        <x:v>1316.25</x:v>
      </x:c>
    </x:row>
    <x:row r="1124" spans="1:23">
      <x:c r="A1124" t="s">
        <x:v>492</x:v>
      </x:c>
      <x:c r="B1124" t="s">
        <x:v>698</x:v>
      </x:c>
      <x:c r="C1124" t="s">
        <x:v>513</x:v>
      </x:c>
      <x:c r="D1124" t="s">
        <x:v>514</x:v>
      </x:c>
      <x:c r="E1124" t="s">
        <x:v>527</x:v>
      </x:c>
      <x:c r="F1124" t="s">
        <x:v>126</x:v>
      </x:c>
      <x:c r="G1124" t="s">
        <x:v>730</x:v>
      </x:c>
      <x:c r="H1124" t="s">
        <x:v>528</x:v>
      </x:c>
      <x:c r="I1124" t="s">
        <x:v>173</x:v>
      </x:c>
      <x:c r="J1124">
        <x:v>100000987</x:v>
      </x:c>
      <x:c r="K1124" t="s">
        <x:v>173</x:v>
      </x:c>
      <x:c r="L1124" t="s">
        <x:v>141</x:v>
      </x:c>
      <x:c r="M1124" t="s">
        <x:v>574</x:v>
      </x:c>
      <x:c r="O1124">
        <x:v>1500</x:v>
      </x:c>
      <x:c r="P1124" t="s">
        <x:v>520</x:v>
      </x:c>
      <x:c r="Q1124" t="s">
        <x:v>13</x:v>
      </x:c>
      <x:c r="R1124" t="s">
        <x:v>522</x:v>
      </x:c>
      <x:c r="S1124">
        <x:v>22500</x:v>
      </x:c>
      <x:c r="T1124" t="s">
        <x:v>458</x:v>
      </x:c>
      <x:c r="U1124">
        <x:v>74.48</x:v>
      </x:c>
      <x:c r="V1124">
        <x:v>0.28999999999999998</x:v>
      </x:c>
      <x:c r="W1124">
        <x:v>6581.25</x:v>
      </x:c>
    </x:row>
    <x:row r="1125" spans="1:23">
      <x:c r="A1125" t="s">
        <x:v>492</x:v>
      </x:c>
      <x:c r="B1125" t="s">
        <x:v>698</x:v>
      </x:c>
      <x:c r="C1125" t="s">
        <x:v>513</x:v>
      </x:c>
      <x:c r="D1125" t="s">
        <x:v>514</x:v>
      </x:c>
      <x:c r="E1125" t="s">
        <x:v>527</x:v>
      </x:c>
      <x:c r="F1125" t="s">
        <x:v>126</x:v>
      </x:c>
      <x:c r="G1125" t="s">
        <x:v>730</x:v>
      </x:c>
      <x:c r="H1125" t="s">
        <x:v>528</x:v>
      </x:c>
      <x:c r="I1125" t="s">
        <x:v>173</x:v>
      </x:c>
      <x:c r="J1125">
        <x:v>100000986</x:v>
      </x:c>
      <x:c r="K1125" t="s">
        <x:v>173</x:v>
      </x:c>
      <x:c r="L1125" t="s">
        <x:v>141</x:v>
      </x:c>
      <x:c r="M1125" t="s">
        <x:v>570</x:v>
      </x:c>
      <x:c r="O1125">
        <x:v>1500</x:v>
      </x:c>
      <x:c r="P1125" t="s">
        <x:v>520</x:v>
      </x:c>
      <x:c r="Q1125" t="s">
        <x:v>13</x:v>
      </x:c>
      <x:c r="R1125" t="s">
        <x:v>522</x:v>
      </x:c>
      <x:c r="S1125">
        <x:v>12000</x:v>
      </x:c>
      <x:c r="T1125" t="s">
        <x:v>458</x:v>
      </x:c>
      <x:c r="U1125">
        <x:v>39.72</x:v>
      </x:c>
      <x:c r="V1125">
        <x:v>0.28999999999999998</x:v>
      </x:c>
      <x:c r="W1125">
        <x:v>3510</x:v>
      </x:c>
    </x:row>
    <x:row r="1126" spans="1:23">
      <x:c r="A1126" t="s">
        <x:v>492</x:v>
      </x:c>
      <x:c r="B1126" t="s">
        <x:v>698</x:v>
      </x:c>
      <x:c r="C1126" t="s">
        <x:v>513</x:v>
      </x:c>
      <x:c r="D1126" t="s">
        <x:v>514</x:v>
      </x:c>
      <x:c r="E1126" t="s">
        <x:v>527</x:v>
      </x:c>
      <x:c r="F1126" t="s">
        <x:v>126</x:v>
      </x:c>
      <x:c r="G1126" t="s">
        <x:v>730</x:v>
      </x:c>
      <x:c r="H1126" t="s">
        <x:v>528</x:v>
      </x:c>
      <x:c r="I1126" t="s">
        <x:v>173</x:v>
      </x:c>
      <x:c r="J1126">
        <x:v>100000974</x:v>
      </x:c>
      <x:c r="K1126" t="s">
        <x:v>173</x:v>
      </x:c>
      <x:c r="L1126" t="s">
        <x:v>141</x:v>
      </x:c>
      <x:c r="M1126" t="s">
        <x:v>553</x:v>
      </x:c>
      <x:c r="O1126">
        <x:v>1500</x:v>
      </x:c>
      <x:c r="P1126" t="s">
        <x:v>520</x:v>
      </x:c>
      <x:c r="Q1126" t="s">
        <x:v>13</x:v>
      </x:c>
      <x:c r="R1126" t="s">
        <x:v>522</x:v>
      </x:c>
      <x:c r="S1126">
        <x:v>10500</x:v>
      </x:c>
      <x:c r="T1126" t="s">
        <x:v>458</x:v>
      </x:c>
      <x:c r="U1126">
        <x:v>34.76</x:v>
      </x:c>
      <x:c r="V1126">
        <x:v>0.28999999999999998</x:v>
      </x:c>
      <x:c r="W1126">
        <x:v>3071.25</x:v>
      </x:c>
    </x:row>
    <x:row r="1127" spans="1:23">
      <x:c r="A1127" t="s">
        <x:v>492</x:v>
      </x:c>
      <x:c r="B1127" t="s">
        <x:v>698</x:v>
      </x:c>
      <x:c r="C1127" t="s">
        <x:v>513</x:v>
      </x:c>
      <x:c r="D1127" t="s">
        <x:v>514</x:v>
      </x:c>
      <x:c r="E1127" t="s">
        <x:v>527</x:v>
      </x:c>
      <x:c r="F1127" t="s">
        <x:v>126</x:v>
      </x:c>
      <x:c r="G1127" t="s">
        <x:v>730</x:v>
      </x:c>
      <x:c r="H1127" t="s">
        <x:v>528</x:v>
      </x:c>
      <x:c r="I1127" t="s">
        <x:v>173</x:v>
      </x:c>
      <x:c r="J1127">
        <x:v>100000973</x:v>
      </x:c>
      <x:c r="K1127" t="s">
        <x:v>173</x:v>
      </x:c>
      <x:c r="L1127" t="s">
        <x:v>141</x:v>
      </x:c>
      <x:c r="M1127" t="s">
        <x:v>558</x:v>
      </x:c>
      <x:c r="O1127">
        <x:v>1500</x:v>
      </x:c>
      <x:c r="P1127" t="s">
        <x:v>520</x:v>
      </x:c>
      <x:c r="Q1127" t="s">
        <x:v>13</x:v>
      </x:c>
      <x:c r="R1127" t="s">
        <x:v>522</x:v>
      </x:c>
      <x:c r="S1127">
        <x:v>9000</x:v>
      </x:c>
      <x:c r="T1127" t="s">
        <x:v>458</x:v>
      </x:c>
      <x:c r="U1127">
        <x:v>29.79</x:v>
      </x:c>
      <x:c r="V1127">
        <x:v>0.28999999999999998</x:v>
      </x:c>
      <x:c r="W1127">
        <x:v>2632.5</x:v>
      </x:c>
    </x:row>
    <x:row r="1128" spans="1:23">
      <x:c r="A1128" t="s">
        <x:v>492</x:v>
      </x:c>
      <x:c r="B1128" t="s">
        <x:v>698</x:v>
      </x:c>
      <x:c r="C1128" t="s">
        <x:v>513</x:v>
      </x:c>
      <x:c r="D1128" t="s">
        <x:v>514</x:v>
      </x:c>
      <x:c r="E1128" t="s">
        <x:v>527</x:v>
      </x:c>
      <x:c r="F1128" t="s">
        <x:v>126</x:v>
      </x:c>
      <x:c r="G1128" t="s">
        <x:v>730</x:v>
      </x:c>
      <x:c r="H1128" t="s">
        <x:v>528</x:v>
      </x:c>
      <x:c r="I1128" t="s">
        <x:v>173</x:v>
      </x:c>
      <x:c r="J1128">
        <x:v>100000969</x:v>
      </x:c>
      <x:c r="K1128" t="s">
        <x:v>173</x:v>
      </x:c>
      <x:c r="L1128" t="s">
        <x:v>141</x:v>
      </x:c>
      <x:c r="M1128" t="s">
        <x:v>608</x:v>
      </x:c>
      <x:c r="O1128">
        <x:v>1500</x:v>
      </x:c>
      <x:c r="P1128" t="s">
        <x:v>520</x:v>
      </x:c>
      <x:c r="Q1128" t="s">
        <x:v>13</x:v>
      </x:c>
      <x:c r="R1128" t="s">
        <x:v>522</x:v>
      </x:c>
      <x:c r="S1128">
        <x:v>22500</x:v>
      </x:c>
      <x:c r="T1128" t="s">
        <x:v>458</x:v>
      </x:c>
      <x:c r="U1128">
        <x:v>74.48</x:v>
      </x:c>
      <x:c r="V1128">
        <x:v>0.28999999999999998</x:v>
      </x:c>
      <x:c r="W1128">
        <x:v>6581.25</x:v>
      </x:c>
    </x:row>
    <x:row r="1129" spans="1:23">
      <x:c r="A1129" t="s">
        <x:v>492</x:v>
      </x:c>
      <x:c r="B1129" t="s">
        <x:v>698</x:v>
      </x:c>
      <x:c r="C1129" t="s">
        <x:v>513</x:v>
      </x:c>
      <x:c r="D1129" t="s">
        <x:v>514</x:v>
      </x:c>
      <x:c r="E1129" t="s">
        <x:v>527</x:v>
      </x:c>
      <x:c r="F1129" t="s">
        <x:v>126</x:v>
      </x:c>
      <x:c r="G1129" t="s">
        <x:v>730</x:v>
      </x:c>
      <x:c r="H1129" t="s">
        <x:v>528</x:v>
      </x:c>
      <x:c r="I1129" t="s">
        <x:v>173</x:v>
      </x:c>
      <x:c r="J1129">
        <x:v>100000945</x:v>
      </x:c>
      <x:c r="K1129" t="s">
        <x:v>173</x:v>
      </x:c>
      <x:c r="L1129" t="s">
        <x:v>141</x:v>
      </x:c>
      <x:c r="M1129" t="s">
        <x:v>568</x:v>
      </x:c>
      <x:c r="O1129">
        <x:v>1500</x:v>
      </x:c>
      <x:c r="P1129" t="s">
        <x:v>520</x:v>
      </x:c>
      <x:c r="Q1129" t="s">
        <x:v>13</x:v>
      </x:c>
      <x:c r="R1129" t="s">
        <x:v>522</x:v>
      </x:c>
      <x:c r="S1129">
        <x:v>10500</x:v>
      </x:c>
      <x:c r="T1129" t="s">
        <x:v>458</x:v>
      </x:c>
      <x:c r="U1129">
        <x:v>34.76</x:v>
      </x:c>
      <x:c r="V1129">
        <x:v>0.28999999999999998</x:v>
      </x:c>
      <x:c r="W1129">
        <x:v>3071.25</x:v>
      </x:c>
    </x:row>
    <x:row r="1130" spans="1:23">
      <x:c r="A1130" t="s">
        <x:v>492</x:v>
      </x:c>
      <x:c r="B1130" t="s">
        <x:v>698</x:v>
      </x:c>
      <x:c r="C1130" t="s">
        <x:v>513</x:v>
      </x:c>
      <x:c r="D1130" t="s">
        <x:v>514</x:v>
      </x:c>
      <x:c r="E1130" t="s">
        <x:v>527</x:v>
      </x:c>
      <x:c r="F1130" t="s">
        <x:v>126</x:v>
      </x:c>
      <x:c r="G1130" t="s">
        <x:v>730</x:v>
      </x:c>
      <x:c r="H1130" t="s">
        <x:v>528</x:v>
      </x:c>
      <x:c r="I1130" t="s">
        <x:v>173</x:v>
      </x:c>
      <x:c r="J1130">
        <x:v>100000963</x:v>
      </x:c>
      <x:c r="K1130" t="s">
        <x:v>173</x:v>
      </x:c>
      <x:c r="L1130" t="s">
        <x:v>141</x:v>
      </x:c>
      <x:c r="M1130" t="s">
        <x:v>572</x:v>
      </x:c>
      <x:c r="O1130">
        <x:v>1500</x:v>
      </x:c>
      <x:c r="P1130" t="s">
        <x:v>520</x:v>
      </x:c>
      <x:c r="Q1130" t="s">
        <x:v>13</x:v>
      </x:c>
      <x:c r="R1130" t="s">
        <x:v>522</x:v>
      </x:c>
      <x:c r="S1130">
        <x:v>16500</x:v>
      </x:c>
      <x:c r="T1130" t="s">
        <x:v>458</x:v>
      </x:c>
      <x:c r="U1130">
        <x:v>54.62</x:v>
      </x:c>
      <x:c r="V1130">
        <x:v>0.28999999999999998</x:v>
      </x:c>
      <x:c r="W1130">
        <x:v>4826.25</x:v>
      </x:c>
    </x:row>
    <x:row r="1131" spans="1:23">
      <x:c r="A1131" t="s">
        <x:v>492</x:v>
      </x:c>
      <x:c r="B1131" t="s">
        <x:v>698</x:v>
      </x:c>
      <x:c r="C1131" t="s">
        <x:v>513</x:v>
      </x:c>
      <x:c r="D1131" t="s">
        <x:v>514</x:v>
      </x:c>
      <x:c r="E1131" t="s">
        <x:v>527</x:v>
      </x:c>
      <x:c r="F1131" t="s">
        <x:v>126</x:v>
      </x:c>
      <x:c r="G1131" t="s">
        <x:v>730</x:v>
      </x:c>
      <x:c r="H1131" t="s">
        <x:v>528</x:v>
      </x:c>
      <x:c r="I1131" t="s">
        <x:v>173</x:v>
      </x:c>
      <x:c r="J1131">
        <x:v>100000925</x:v>
      </x:c>
      <x:c r="K1131" t="s">
        <x:v>173</x:v>
      </x:c>
      <x:c r="L1131" t="s">
        <x:v>141</x:v>
      </x:c>
      <x:c r="M1131" t="s">
        <x:v>609</x:v>
      </x:c>
      <x:c r="O1131">
        <x:v>1500</x:v>
      </x:c>
      <x:c r="P1131" t="s">
        <x:v>520</x:v>
      </x:c>
      <x:c r="Q1131" t="s">
        <x:v>13</x:v>
      </x:c>
      <x:c r="R1131" t="s">
        <x:v>522</x:v>
      </x:c>
      <x:c r="S1131">
        <x:v>6000</x:v>
      </x:c>
      <x:c r="T1131" t="s">
        <x:v>458</x:v>
      </x:c>
      <x:c r="U1131">
        <x:v>19.86</x:v>
      </x:c>
      <x:c r="V1131">
        <x:v>0.28999999999999998</x:v>
      </x:c>
      <x:c r="W1131">
        <x:v>1755</x:v>
      </x:c>
    </x:row>
    <x:row r="1132" spans="1:23">
      <x:c r="A1132" t="s">
        <x:v>492</x:v>
      </x:c>
      <x:c r="B1132" t="s">
        <x:v>698</x:v>
      </x:c>
      <x:c r="C1132" t="s">
        <x:v>513</x:v>
      </x:c>
      <x:c r="D1132" t="s">
        <x:v>514</x:v>
      </x:c>
      <x:c r="E1132" t="s">
        <x:v>527</x:v>
      </x:c>
      <x:c r="F1132" t="s">
        <x:v>126</x:v>
      </x:c>
      <x:c r="G1132" t="s">
        <x:v>730</x:v>
      </x:c>
      <x:c r="H1132" t="s">
        <x:v>528</x:v>
      </x:c>
      <x:c r="I1132" t="s">
        <x:v>173</x:v>
      </x:c>
      <x:c r="J1132">
        <x:v>100000929</x:v>
      </x:c>
      <x:c r="K1132" t="s">
        <x:v>173</x:v>
      </x:c>
      <x:c r="L1132" t="s">
        <x:v>141</x:v>
      </x:c>
      <x:c r="M1132" t="s">
        <x:v>533</x:v>
      </x:c>
      <x:c r="O1132">
        <x:v>1500</x:v>
      </x:c>
      <x:c r="P1132" t="s">
        <x:v>520</x:v>
      </x:c>
      <x:c r="Q1132" t="s">
        <x:v>13</x:v>
      </x:c>
      <x:c r="R1132" t="s">
        <x:v>522</x:v>
      </x:c>
      <x:c r="S1132">
        <x:v>12000</x:v>
      </x:c>
      <x:c r="T1132" t="s">
        <x:v>458</x:v>
      </x:c>
      <x:c r="U1132">
        <x:v>39.72</x:v>
      </x:c>
      <x:c r="V1132">
        <x:v>0.28999999999999998</x:v>
      </x:c>
      <x:c r="W1132">
        <x:v>3510</x:v>
      </x:c>
    </x:row>
    <x:row r="1133" spans="1:23">
      <x:c r="A1133" t="s">
        <x:v>492</x:v>
      </x:c>
      <x:c r="B1133" t="s">
        <x:v>698</x:v>
      </x:c>
      <x:c r="C1133" t="s">
        <x:v>513</x:v>
      </x:c>
      <x:c r="D1133" t="s">
        <x:v>514</x:v>
      </x:c>
      <x:c r="E1133" t="s">
        <x:v>527</x:v>
      </x:c>
      <x:c r="F1133" t="s">
        <x:v>126</x:v>
      </x:c>
      <x:c r="G1133" t="s">
        <x:v>730</x:v>
      </x:c>
      <x:c r="H1133" t="s">
        <x:v>528</x:v>
      </x:c>
      <x:c r="I1133" t="s">
        <x:v>173</x:v>
      </x:c>
      <x:c r="J1133">
        <x:v>100000955</x:v>
      </x:c>
      <x:c r="K1133" t="s">
        <x:v>173</x:v>
      </x:c>
      <x:c r="L1133" t="s">
        <x:v>141</x:v>
      </x:c>
      <x:c r="M1133" t="s">
        <x:v>578</x:v>
      </x:c>
      <x:c r="O1133">
        <x:v>1500</x:v>
      </x:c>
      <x:c r="P1133" t="s">
        <x:v>520</x:v>
      </x:c>
      <x:c r="Q1133" t="s">
        <x:v>13</x:v>
      </x:c>
      <x:c r="R1133" t="s">
        <x:v>522</x:v>
      </x:c>
      <x:c r="S1133">
        <x:v>7500</x:v>
      </x:c>
      <x:c r="T1133" t="s">
        <x:v>458</x:v>
      </x:c>
      <x:c r="U1133">
        <x:v>24.83</x:v>
      </x:c>
      <x:c r="V1133">
        <x:v>0.28999999999999998</x:v>
      </x:c>
      <x:c r="W1133">
        <x:v>2193.75</x:v>
      </x:c>
    </x:row>
    <x:row r="1134" spans="1:23">
      <x:c r="A1134" t="s">
        <x:v>492</x:v>
      </x:c>
      <x:c r="B1134" t="s">
        <x:v>698</x:v>
      </x:c>
      <x:c r="C1134" t="s">
        <x:v>513</x:v>
      </x:c>
      <x:c r="D1134" t="s">
        <x:v>514</x:v>
      </x:c>
      <x:c r="E1134" t="s">
        <x:v>527</x:v>
      </x:c>
      <x:c r="F1134" t="s">
        <x:v>126</x:v>
      </x:c>
      <x:c r="G1134" t="s">
        <x:v>730</x:v>
      </x:c>
      <x:c r="H1134" t="s">
        <x:v>528</x:v>
      </x:c>
      <x:c r="I1134" t="s">
        <x:v>173</x:v>
      </x:c>
      <x:c r="J1134">
        <x:v>100000954</x:v>
      </x:c>
      <x:c r="K1134" t="s">
        <x:v>173</x:v>
      </x:c>
      <x:c r="L1134" t="s">
        <x:v>141</x:v>
      </x:c>
      <x:c r="M1134" t="s">
        <x:v>545</x:v>
      </x:c>
      <x:c r="O1134">
        <x:v>1500</x:v>
      </x:c>
      <x:c r="P1134" t="s">
        <x:v>520</x:v>
      </x:c>
      <x:c r="Q1134" t="s">
        <x:v>13</x:v>
      </x:c>
      <x:c r="R1134" t="s">
        <x:v>522</x:v>
      </x:c>
      <x:c r="S1134">
        <x:v>7500</x:v>
      </x:c>
      <x:c r="T1134" t="s">
        <x:v>458</x:v>
      </x:c>
      <x:c r="U1134">
        <x:v>24.83</x:v>
      </x:c>
      <x:c r="V1134">
        <x:v>0.28999999999999998</x:v>
      </x:c>
      <x:c r="W1134">
        <x:v>2193.75</x:v>
      </x:c>
    </x:row>
    <x:row r="1135" spans="1:23">
      <x:c r="A1135" t="s">
        <x:v>492</x:v>
      </x:c>
      <x:c r="B1135" t="s">
        <x:v>698</x:v>
      </x:c>
      <x:c r="C1135" t="s">
        <x:v>513</x:v>
      </x:c>
      <x:c r="D1135" t="s">
        <x:v>514</x:v>
      </x:c>
      <x:c r="E1135" t="s">
        <x:v>527</x:v>
      </x:c>
      <x:c r="F1135" t="s">
        <x:v>126</x:v>
      </x:c>
      <x:c r="G1135" t="s">
        <x:v>730</x:v>
      </x:c>
      <x:c r="H1135" t="s">
        <x:v>528</x:v>
      </x:c>
      <x:c r="I1135" t="s">
        <x:v>173</x:v>
      </x:c>
      <x:c r="J1135">
        <x:v>100000938</x:v>
      </x:c>
      <x:c r="K1135" t="s">
        <x:v>173</x:v>
      </x:c>
      <x:c r="L1135" t="s">
        <x:v>141</x:v>
      </x:c>
      <x:c r="M1135" t="s">
        <x:v>610</x:v>
      </x:c>
      <x:c r="O1135">
        <x:v>1500</x:v>
      </x:c>
      <x:c r="P1135" t="s">
        <x:v>520</x:v>
      </x:c>
      <x:c r="Q1135" t="s">
        <x:v>13</x:v>
      </x:c>
      <x:c r="R1135" t="s">
        <x:v>522</x:v>
      </x:c>
      <x:c r="S1135">
        <x:v>1500</x:v>
      </x:c>
      <x:c r="T1135" t="s">
        <x:v>458</x:v>
      </x:c>
      <x:c r="U1135">
        <x:v>4.97</x:v>
      </x:c>
      <x:c r="V1135">
        <x:v>0.28999999999999998</x:v>
      </x:c>
      <x:c r="W1135">
        <x:v>438.75</x:v>
      </x:c>
    </x:row>
    <x:row r="1136" spans="1:23">
      <x:c r="A1136" t="s">
        <x:v>492</x:v>
      </x:c>
      <x:c r="B1136" t="s">
        <x:v>698</x:v>
      </x:c>
      <x:c r="C1136" t="s">
        <x:v>513</x:v>
      </x:c>
      <x:c r="D1136" t="s">
        <x:v>514</x:v>
      </x:c>
      <x:c r="E1136" t="s">
        <x:v>527</x:v>
      </x:c>
      <x:c r="F1136" t="s">
        <x:v>126</x:v>
      </x:c>
      <x:c r="G1136" t="s">
        <x:v>730</x:v>
      </x:c>
      <x:c r="H1136" t="s">
        <x:v>528</x:v>
      </x:c>
      <x:c r="I1136" t="s">
        <x:v>173</x:v>
      </x:c>
      <x:c r="J1136">
        <x:v>100000937</x:v>
      </x:c>
      <x:c r="K1136" t="s">
        <x:v>173</x:v>
      </x:c>
      <x:c r="L1136" t="s">
        <x:v>141</x:v>
      </x:c>
      <x:c r="M1136" t="s">
        <x:v>571</x:v>
      </x:c>
      <x:c r="O1136">
        <x:v>1500</x:v>
      </x:c>
      <x:c r="P1136" t="s">
        <x:v>520</x:v>
      </x:c>
      <x:c r="Q1136" t="s">
        <x:v>13</x:v>
      </x:c>
      <x:c r="R1136" t="s">
        <x:v>522</x:v>
      </x:c>
      <x:c r="S1136">
        <x:v>4500</x:v>
      </x:c>
      <x:c r="T1136" t="s">
        <x:v>458</x:v>
      </x:c>
      <x:c r="U1136">
        <x:v>14.9</x:v>
      </x:c>
      <x:c r="V1136">
        <x:v>0.28999999999999998</x:v>
      </x:c>
      <x:c r="W1136">
        <x:v>1316.25</x:v>
      </x:c>
    </x:row>
    <x:row r="1137" spans="1:23">
      <x:c r="A1137" t="s">
        <x:v>492</x:v>
      </x:c>
      <x:c r="B1137" t="s">
        <x:v>698</x:v>
      </x:c>
      <x:c r="C1137" t="s">
        <x:v>513</x:v>
      </x:c>
      <x:c r="D1137" t="s">
        <x:v>514</x:v>
      </x:c>
      <x:c r="E1137" t="s">
        <x:v>527</x:v>
      </x:c>
      <x:c r="F1137" t="s">
        <x:v>126</x:v>
      </x:c>
      <x:c r="G1137" t="s">
        <x:v>730</x:v>
      </x:c>
      <x:c r="H1137" t="s">
        <x:v>528</x:v>
      </x:c>
      <x:c r="I1137" t="s">
        <x:v>173</x:v>
      </x:c>
      <x:c r="J1137">
        <x:v>100000930</x:v>
      </x:c>
      <x:c r="K1137" t="s">
        <x:v>173</x:v>
      </x:c>
      <x:c r="L1137" t="s">
        <x:v>141</x:v>
      </x:c>
      <x:c r="M1137" t="s">
        <x:v>577</x:v>
      </x:c>
      <x:c r="O1137">
        <x:v>1500</x:v>
      </x:c>
      <x:c r="P1137" t="s">
        <x:v>520</x:v>
      </x:c>
      <x:c r="Q1137" t="s">
        <x:v>13</x:v>
      </x:c>
      <x:c r="R1137" t="s">
        <x:v>522</x:v>
      </x:c>
      <x:c r="S1137">
        <x:v>21000</x:v>
      </x:c>
      <x:c r="T1137" t="s">
        <x:v>458</x:v>
      </x:c>
      <x:c r="U1137">
        <x:v>69.510000000000005</x:v>
      </x:c>
      <x:c r="V1137">
        <x:v>0.28999999999999998</x:v>
      </x:c>
      <x:c r="W1137">
        <x:v>6142.5</x:v>
      </x:c>
    </x:row>
    <x:row r="1138" spans="1:23">
      <x:c r="A1138" t="s">
        <x:v>492</x:v>
      </x:c>
      <x:c r="B1138" t="s">
        <x:v>698</x:v>
      </x:c>
      <x:c r="C1138" t="s">
        <x:v>513</x:v>
      </x:c>
      <x:c r="D1138" t="s">
        <x:v>514</x:v>
      </x:c>
      <x:c r="E1138" t="s">
        <x:v>527</x:v>
      </x:c>
      <x:c r="F1138" t="s">
        <x:v>126</x:v>
      </x:c>
      <x:c r="G1138" t="s">
        <x:v>730</x:v>
      </x:c>
      <x:c r="H1138" t="s">
        <x:v>528</x:v>
      </x:c>
      <x:c r="I1138" t="s">
        <x:v>173</x:v>
      </x:c>
      <x:c r="J1138">
        <x:v>100000972</x:v>
      </x:c>
      <x:c r="K1138" t="s">
        <x:v>173</x:v>
      </x:c>
      <x:c r="L1138" t="s">
        <x:v>141</x:v>
      </x:c>
      <x:c r="M1138" t="s">
        <x:v>569</x:v>
      </x:c>
      <x:c r="O1138">
        <x:v>1500</x:v>
      </x:c>
      <x:c r="P1138" t="s">
        <x:v>520</x:v>
      </x:c>
      <x:c r="Q1138" t="s">
        <x:v>13</x:v>
      </x:c>
      <x:c r="R1138" t="s">
        <x:v>522</x:v>
      </x:c>
      <x:c r="S1138">
        <x:v>10500</x:v>
      </x:c>
      <x:c r="T1138" t="s">
        <x:v>458</x:v>
      </x:c>
      <x:c r="U1138">
        <x:v>34.76</x:v>
      </x:c>
      <x:c r="V1138">
        <x:v>0.28999999999999998</x:v>
      </x:c>
      <x:c r="W1138">
        <x:v>3071.25</x:v>
      </x:c>
    </x:row>
    <x:row r="1139" spans="1:23">
      <x:c r="A1139" t="s">
        <x:v>492</x:v>
      </x:c>
      <x:c r="B1139" t="s">
        <x:v>698</x:v>
      </x:c>
      <x:c r="C1139" t="s">
        <x:v>513</x:v>
      </x:c>
      <x:c r="D1139" t="s">
        <x:v>514</x:v>
      </x:c>
      <x:c r="E1139" t="s">
        <x:v>527</x:v>
      </x:c>
      <x:c r="F1139" t="s">
        <x:v>126</x:v>
      </x:c>
      <x:c r="G1139" t="s">
        <x:v>730</x:v>
      </x:c>
      <x:c r="H1139" t="s">
        <x:v>528</x:v>
      </x:c>
      <x:c r="I1139" t="s">
        <x:v>173</x:v>
      </x:c>
      <x:c r="J1139">
        <x:v>100000924</x:v>
      </x:c>
      <x:c r="K1139" t="s">
        <x:v>173</x:v>
      </x:c>
      <x:c r="L1139" t="s">
        <x:v>141</x:v>
      </x:c>
      <x:c r="M1139" t="s">
        <x:v>573</x:v>
      </x:c>
      <x:c r="O1139">
        <x:v>1500</x:v>
      </x:c>
      <x:c r="P1139" t="s">
        <x:v>520</x:v>
      </x:c>
      <x:c r="Q1139" t="s">
        <x:v>13</x:v>
      </x:c>
      <x:c r="R1139" t="s">
        <x:v>522</x:v>
      </x:c>
      <x:c r="S1139">
        <x:v>4500</x:v>
      </x:c>
      <x:c r="T1139" t="s">
        <x:v>458</x:v>
      </x:c>
      <x:c r="U1139">
        <x:v>14.9</x:v>
      </x:c>
      <x:c r="V1139">
        <x:v>0.28999999999999998</x:v>
      </x:c>
      <x:c r="W1139">
        <x:v>1316.25</x:v>
      </x:c>
    </x:row>
    <x:row r="1140" spans="1:23">
      <x:c r="A1140" t="s">
        <x:v>492</x:v>
      </x:c>
      <x:c r="B1140" t="s">
        <x:v>698</x:v>
      </x:c>
      <x:c r="C1140" t="s">
        <x:v>513</x:v>
      </x:c>
      <x:c r="D1140" t="s">
        <x:v>514</x:v>
      </x:c>
      <x:c r="E1140" t="s">
        <x:v>527</x:v>
      </x:c>
      <x:c r="F1140" t="s">
        <x:v>126</x:v>
      </x:c>
      <x:c r="G1140" t="s">
        <x:v>730</x:v>
      </x:c>
      <x:c r="H1140" t="s">
        <x:v>528</x:v>
      </x:c>
      <x:c r="I1140" t="s">
        <x:v>173</x:v>
      </x:c>
      <x:c r="J1140">
        <x:v>190000003</x:v>
      </x:c>
      <x:c r="K1140" t="s">
        <x:v>173</x:v>
      </x:c>
      <x:c r="L1140" t="s">
        <x:v>141</x:v>
      </x:c>
      <x:c r="M1140" t="s">
        <x:v>518</x:v>
      </x:c>
      <x:c r="N1140" t="s">
        <x:v>519</x:v>
      </x:c>
      <x:c r="O1140">
        <x:v>10000</x:v>
      </x:c>
      <x:c r="P1140" t="s">
        <x:v>520</x:v>
      </x:c>
      <x:c r="Q1140" t="s">
        <x:v>13</x:v>
      </x:c>
      <x:c r="R1140" t="s">
        <x:v>522</x:v>
      </x:c>
      <x:c r="S1140">
        <x:v>10000</x:v>
      </x:c>
      <x:c r="T1140" t="s">
        <x:v>458</x:v>
      </x:c>
      <x:c r="U1140">
        <x:v>33.1</x:v>
      </x:c>
      <x:c r="V1140">
        <x:v>0.28999999999999998</x:v>
      </x:c>
      <x:c r="W1140">
        <x:v>2925</x:v>
      </x:c>
    </x:row>
    <x:row r="1141" spans="1:23">
      <x:c r="A1141" t="s">
        <x:v>492</x:v>
      </x:c>
      <x:c r="B1141" t="s">
        <x:v>698</x:v>
      </x:c>
      <x:c r="C1141" t="s">
        <x:v>513</x:v>
      </x:c>
      <x:c r="D1141" t="s">
        <x:v>514</x:v>
      </x:c>
      <x:c r="E1141" t="s">
        <x:v>527</x:v>
      </x:c>
      <x:c r="F1141" t="s">
        <x:v>126</x:v>
      </x:c>
      <x:c r="G1141" t="s">
        <x:v>730</x:v>
      </x:c>
      <x:c r="H1141" t="s">
        <x:v>528</x:v>
      </x:c>
      <x:c r="I1141" t="s">
        <x:v>173</x:v>
      </x:c>
      <x:c r="J1141">
        <x:v>100000688</x:v>
      </x:c>
      <x:c r="K1141" t="s">
        <x:v>173</x:v>
      </x:c>
      <x:c r="L1141" t="s">
        <x:v>165</x:v>
      </x:c>
      <x:c r="M1141" t="s">
        <x:v>537</x:v>
      </x:c>
      <x:c r="O1141">
        <x:v>1000</x:v>
      </x:c>
      <x:c r="P1141" t="s">
        <x:v>520</x:v>
      </x:c>
      <x:c r="Q1141" t="s">
        <x:v>14</x:v>
      </x:c>
      <x:c r="R1141" t="s">
        <x:v>522</x:v>
      </x:c>
      <x:c r="S1141">
        <x:v>5000</x:v>
      </x:c>
      <x:c r="T1141" t="s">
        <x:v>458</x:v>
      </x:c>
      <x:c r="U1141">
        <x:v>38.450000000000003</x:v>
      </x:c>
      <x:c r="V1141">
        <x:v>0.6</x:v>
      </x:c>
      <x:c r="W1141">
        <x:v>2986</x:v>
      </x:c>
    </x:row>
    <x:row r="1142" spans="1:23">
      <x:c r="A1142" t="s">
        <x:v>492</x:v>
      </x:c>
      <x:c r="B1142" t="s">
        <x:v>698</x:v>
      </x:c>
      <x:c r="C1142" t="s">
        <x:v>513</x:v>
      </x:c>
      <x:c r="D1142" t="s">
        <x:v>514</x:v>
      </x:c>
      <x:c r="E1142" t="s">
        <x:v>527</x:v>
      </x:c>
      <x:c r="F1142" t="s">
        <x:v>126</x:v>
      </x:c>
      <x:c r="G1142" t="s">
        <x:v>730</x:v>
      </x:c>
      <x:c r="H1142" t="s">
        <x:v>528</x:v>
      </x:c>
      <x:c r="I1142" t="s">
        <x:v>173</x:v>
      </x:c>
      <x:c r="J1142">
        <x:v>110000005</x:v>
      </x:c>
      <x:c r="K1142" t="s">
        <x:v>173</x:v>
      </x:c>
      <x:c r="L1142" t="s">
        <x:v>141</x:v>
      </x:c>
      <x:c r="M1142" t="s">
        <x:v>526</x:v>
      </x:c>
      <x:c r="N1142" t="s">
        <x:v>519</x:v>
      </x:c>
      <x:c r="O1142">
        <x:v>10000</x:v>
      </x:c>
      <x:c r="P1142" t="s">
        <x:v>520</x:v>
      </x:c>
      <x:c r="Q1142" t="s">
        <x:v>13</x:v>
      </x:c>
      <x:c r="R1142" t="s">
        <x:v>522</x:v>
      </x:c>
      <x:c r="S1142">
        <x:v>10000</x:v>
      </x:c>
      <x:c r="T1142" t="s">
        <x:v>458</x:v>
      </x:c>
      <x:c r="U1142">
        <x:v>33.090000000000003</x:v>
      </x:c>
      <x:c r="V1142">
        <x:v>0.28999999999999998</x:v>
      </x:c>
      <x:c r="W1142">
        <x:v>2925</x:v>
      </x:c>
    </x:row>
    <x:row r="1143" spans="1:23">
      <x:c r="A1143" t="s">
        <x:v>492</x:v>
      </x:c>
      <x:c r="B1143" t="s">
        <x:v>698</x:v>
      </x:c>
      <x:c r="C1143" t="s">
        <x:v>513</x:v>
      </x:c>
      <x:c r="D1143" t="s">
        <x:v>514</x:v>
      </x:c>
      <x:c r="E1143" t="s">
        <x:v>527</x:v>
      </x:c>
      <x:c r="F1143" t="s">
        <x:v>126</x:v>
      </x:c>
      <x:c r="G1143" t="s">
        <x:v>730</x:v>
      </x:c>
      <x:c r="H1143" t="s">
        <x:v>528</x:v>
      </x:c>
      <x:c r="I1143" t="s">
        <x:v>173</x:v>
      </x:c>
      <x:c r="J1143">
        <x:v>190000483</x:v>
      </x:c>
      <x:c r="K1143" t="s">
        <x:v>173</x:v>
      </x:c>
      <x:c r="L1143" t="s">
        <x:v>141</x:v>
      </x:c>
      <x:c r="M1143" t="s">
        <x:v>525</x:v>
      </x:c>
      <x:c r="N1143" t="s">
        <x:v>519</x:v>
      </x:c>
      <x:c r="O1143">
        <x:v>10000</x:v>
      </x:c>
      <x:c r="P1143" t="s">
        <x:v>520</x:v>
      </x:c>
      <x:c r="Q1143" t="s">
        <x:v>13</x:v>
      </x:c>
      <x:c r="R1143" t="s">
        <x:v>522</x:v>
      </x:c>
      <x:c r="S1143">
        <x:v>20000</x:v>
      </x:c>
      <x:c r="T1143" t="s">
        <x:v>458</x:v>
      </x:c>
      <x:c r="U1143">
        <x:v>66.2</x:v>
      </x:c>
      <x:c r="V1143">
        <x:v>0.28999999999999998</x:v>
      </x:c>
      <x:c r="W1143">
        <x:v>5850</x:v>
      </x:c>
    </x:row>
    <x:row r="1144" spans="1:23">
      <x:c r="A1144" t="s">
        <x:v>492</x:v>
      </x:c>
      <x:c r="B1144" t="s">
        <x:v>698</x:v>
      </x:c>
      <x:c r="C1144" t="s">
        <x:v>513</x:v>
      </x:c>
      <x:c r="D1144" t="s">
        <x:v>514</x:v>
      </x:c>
      <x:c r="E1144" t="s">
        <x:v>527</x:v>
      </x:c>
      <x:c r="F1144" t="s">
        <x:v>126</x:v>
      </x:c>
      <x:c r="G1144" t="s">
        <x:v>730</x:v>
      </x:c>
      <x:c r="H1144" t="s">
        <x:v>528</x:v>
      </x:c>
      <x:c r="I1144" t="s">
        <x:v>173</x:v>
      </x:c>
      <x:c r="J1144">
        <x:v>190000004</x:v>
      </x:c>
      <x:c r="K1144" t="s">
        <x:v>173</x:v>
      </x:c>
      <x:c r="L1144" t="s">
        <x:v>141</x:v>
      </x:c>
      <x:c r="M1144" t="s">
        <x:v>524</x:v>
      </x:c>
      <x:c r="N1144" t="s">
        <x:v>519</x:v>
      </x:c>
      <x:c r="O1144">
        <x:v>10000</x:v>
      </x:c>
      <x:c r="P1144" t="s">
        <x:v>520</x:v>
      </x:c>
      <x:c r="Q1144" t="s">
        <x:v>13</x:v>
      </x:c>
      <x:c r="R1144" t="s">
        <x:v>522</x:v>
      </x:c>
      <x:c r="S1144">
        <x:v>10000</x:v>
      </x:c>
      <x:c r="T1144" t="s">
        <x:v>458</x:v>
      </x:c>
      <x:c r="U1144">
        <x:v>33.1</x:v>
      </x:c>
      <x:c r="V1144">
        <x:v>0.28999999999999998</x:v>
      </x:c>
      <x:c r="W1144">
        <x:v>2925</x:v>
      </x:c>
    </x:row>
    <x:row r="1145" spans="1:23">
      <x:c r="A1145" t="s">
        <x:v>492</x:v>
      </x:c>
      <x:c r="B1145" t="s">
        <x:v>698</x:v>
      </x:c>
      <x:c r="C1145" t="s">
        <x:v>513</x:v>
      </x:c>
      <x:c r="D1145" t="s">
        <x:v>514</x:v>
      </x:c>
      <x:c r="E1145" t="s">
        <x:v>527</x:v>
      </x:c>
      <x:c r="F1145" t="s">
        <x:v>126</x:v>
      </x:c>
      <x:c r="G1145" t="s">
        <x:v>730</x:v>
      </x:c>
      <x:c r="H1145" t="s">
        <x:v>528</x:v>
      </x:c>
      <x:c r="I1145" t="s">
        <x:v>173</x:v>
      </x:c>
      <x:c r="J1145">
        <x:v>190000505</x:v>
      </x:c>
      <x:c r="K1145" t="s">
        <x:v>173</x:v>
      </x:c>
      <x:c r="L1145" t="s">
        <x:v>141</x:v>
      </x:c>
      <x:c r="M1145" t="s">
        <x:v>550</x:v>
      </x:c>
      <x:c r="N1145" t="s">
        <x:v>519</x:v>
      </x:c>
      <x:c r="O1145">
        <x:v>10000</x:v>
      </x:c>
      <x:c r="P1145" t="s">
        <x:v>520</x:v>
      </x:c>
      <x:c r="Q1145" t="s">
        <x:v>13</x:v>
      </x:c>
      <x:c r="R1145" t="s">
        <x:v>522</x:v>
      </x:c>
      <x:c r="S1145">
        <x:v>10000</x:v>
      </x:c>
      <x:c r="T1145" t="s">
        <x:v>458</x:v>
      </x:c>
      <x:c r="U1145">
        <x:v>33.1</x:v>
      </x:c>
      <x:c r="V1145">
        <x:v>0.28999999999999998</x:v>
      </x:c>
      <x:c r="W1145">
        <x:v>2925</x:v>
      </x:c>
    </x:row>
    <x:row r="1146" spans="1:23">
      <x:c r="A1146" t="s">
        <x:v>492</x:v>
      </x:c>
      <x:c r="B1146" t="s">
        <x:v>698</x:v>
      </x:c>
      <x:c r="C1146" t="s">
        <x:v>513</x:v>
      </x:c>
      <x:c r="D1146" t="s">
        <x:v>514</x:v>
      </x:c>
      <x:c r="E1146" t="s">
        <x:v>527</x:v>
      </x:c>
      <x:c r="F1146" t="s">
        <x:v>126</x:v>
      </x:c>
      <x:c r="G1146" t="s">
        <x:v>730</x:v>
      </x:c>
      <x:c r="H1146" t="s">
        <x:v>528</x:v>
      </x:c>
      <x:c r="I1146" t="s">
        <x:v>173</x:v>
      </x:c>
      <x:c r="J1146">
        <x:v>110000004</x:v>
      </x:c>
      <x:c r="K1146" t="s">
        <x:v>173</x:v>
      </x:c>
      <x:c r="L1146" t="s">
        <x:v>141</x:v>
      </x:c>
      <x:c r="M1146" t="s">
        <x:v>537</x:v>
      </x:c>
      <x:c r="N1146" t="s">
        <x:v>519</x:v>
      </x:c>
      <x:c r="O1146">
        <x:v>10000</x:v>
      </x:c>
      <x:c r="P1146" t="s">
        <x:v>520</x:v>
      </x:c>
      <x:c r="Q1146" t="s">
        <x:v>13</x:v>
      </x:c>
      <x:c r="R1146" t="s">
        <x:v>522</x:v>
      </x:c>
      <x:c r="S1146">
        <x:v>10000</x:v>
      </x:c>
      <x:c r="T1146" t="s">
        <x:v>458</x:v>
      </x:c>
      <x:c r="U1146">
        <x:v>33.090000000000003</x:v>
      </x:c>
      <x:c r="V1146">
        <x:v>0.28999999999999998</x:v>
      </x:c>
      <x:c r="W1146">
        <x:v>2925</x:v>
      </x:c>
    </x:row>
    <x:row r="1147" spans="1:23">
      <x:c r="A1147" t="s">
        <x:v>492</x:v>
      </x:c>
      <x:c r="B1147" t="s">
        <x:v>698</x:v>
      </x:c>
      <x:c r="C1147" t="s">
        <x:v>513</x:v>
      </x:c>
      <x:c r="D1147" t="s">
        <x:v>514</x:v>
      </x:c>
      <x:c r="E1147" t="s">
        <x:v>527</x:v>
      </x:c>
      <x:c r="F1147" t="s">
        <x:v>126</x:v>
      </x:c>
      <x:c r="G1147" t="s">
        <x:v>730</x:v>
      </x:c>
      <x:c r="H1147" t="s">
        <x:v>528</x:v>
      </x:c>
      <x:c r="I1147" t="s">
        <x:v>173</x:v>
      </x:c>
      <x:c r="J1147">
        <x:v>190000482</x:v>
      </x:c>
      <x:c r="K1147" t="s">
        <x:v>173</x:v>
      </x:c>
      <x:c r="L1147" t="s">
        <x:v>141</x:v>
      </x:c>
      <x:c r="M1147" t="s">
        <x:v>560</x:v>
      </x:c>
      <x:c r="N1147" t="s">
        <x:v>519</x:v>
      </x:c>
      <x:c r="O1147">
        <x:v>10000</x:v>
      </x:c>
      <x:c r="P1147" t="s">
        <x:v>520</x:v>
      </x:c>
      <x:c r="Q1147" t="s">
        <x:v>13</x:v>
      </x:c>
      <x:c r="R1147" t="s">
        <x:v>522</x:v>
      </x:c>
      <x:c r="S1147">
        <x:v>10000</x:v>
      </x:c>
      <x:c r="T1147" t="s">
        <x:v>458</x:v>
      </x:c>
      <x:c r="U1147">
        <x:v>33.1</x:v>
      </x:c>
      <x:c r="V1147">
        <x:v>0.28999999999999998</x:v>
      </x:c>
      <x:c r="W1147">
        <x:v>2925</x:v>
      </x:c>
    </x:row>
    <x:row r="1148" spans="1:23">
      <x:c r="A1148" t="s">
        <x:v>492</x:v>
      </x:c>
      <x:c r="B1148" t="s">
        <x:v>698</x:v>
      </x:c>
      <x:c r="C1148" t="s">
        <x:v>513</x:v>
      </x:c>
      <x:c r="D1148" t="s">
        <x:v>514</x:v>
      </x:c>
      <x:c r="E1148" t="s">
        <x:v>527</x:v>
      </x:c>
      <x:c r="F1148" t="s">
        <x:v>126</x:v>
      </x:c>
      <x:c r="G1148" t="s">
        <x:v>730</x:v>
      </x:c>
      <x:c r="H1148" t="s">
        <x:v>528</x:v>
      </x:c>
      <x:c r="I1148" t="s">
        <x:v>173</x:v>
      </x:c>
      <x:c r="J1148">
        <x:v>100000924</x:v>
      </x:c>
      <x:c r="K1148" t="s">
        <x:v>173</x:v>
      </x:c>
      <x:c r="L1148" t="s">
        <x:v>141</x:v>
      </x:c>
      <x:c r="M1148" t="s">
        <x:v>573</x:v>
      </x:c>
      <x:c r="O1148">
        <x:v>1500</x:v>
      </x:c>
      <x:c r="P1148" t="s">
        <x:v>520</x:v>
      </x:c>
      <x:c r="Q1148" t="s">
        <x:v>13</x:v>
      </x:c>
      <x:c r="R1148" t="s">
        <x:v>522</x:v>
      </x:c>
      <x:c r="S1148">
        <x:v>3000</x:v>
      </x:c>
      <x:c r="T1148" t="s">
        <x:v>458</x:v>
      </x:c>
      <x:c r="U1148">
        <x:v>9.93</x:v>
      </x:c>
      <x:c r="V1148">
        <x:v>0.28999999999999998</x:v>
      </x:c>
      <x:c r="W1148">
        <x:v>877.5</x:v>
      </x:c>
    </x:row>
    <x:row r="1149" spans="1:23">
      <x:c r="A1149" t="s">
        <x:v>492</x:v>
      </x:c>
      <x:c r="B1149" t="s">
        <x:v>698</x:v>
      </x:c>
      <x:c r="C1149" t="s">
        <x:v>513</x:v>
      </x:c>
      <x:c r="D1149" t="s">
        <x:v>514</x:v>
      </x:c>
      <x:c r="E1149" t="s">
        <x:v>527</x:v>
      </x:c>
      <x:c r="F1149" t="s">
        <x:v>126</x:v>
      </x:c>
      <x:c r="G1149" t="s">
        <x:v>730</x:v>
      </x:c>
      <x:c r="H1149" t="s">
        <x:v>528</x:v>
      </x:c>
      <x:c r="I1149" t="s">
        <x:v>173</x:v>
      </x:c>
      <x:c r="J1149">
        <x:v>100000497</x:v>
      </x:c>
      <x:c r="K1149" t="s">
        <x:v>173</x:v>
      </x:c>
      <x:c r="L1149" t="s">
        <x:v>143</x:v>
      </x:c>
      <x:c r="M1149" t="s">
        <x:v>619</x:v>
      </x:c>
      <x:c r="O1149">
        <x:v>1000</x:v>
      </x:c>
      <x:c r="P1149" t="s">
        <x:v>520</x:v>
      </x:c>
      <x:c r="Q1149" t="s">
        <x:v>6</x:v>
      </x:c>
      <x:c r="R1149" t="s">
        <x:v>522</x:v>
      </x:c>
      <x:c r="S1149">
        <x:v>1000</x:v>
      </x:c>
      <x:c r="T1149" t="s">
        <x:v>458</x:v>
      </x:c>
      <x:c r="U1149">
        <x:v>5.01</x:v>
      </x:c>
      <x:c r="V1149">
        <x:v>0.41</x:v>
      </x:c>
      <x:c r="W1149">
        <x:v>407.2</x:v>
      </x:c>
    </x:row>
    <x:row r="1150" spans="1:23">
      <x:c r="A1150" t="s">
        <x:v>492</x:v>
      </x:c>
      <x:c r="B1150" t="s">
        <x:v>698</x:v>
      </x:c>
      <x:c r="C1150" t="s">
        <x:v>513</x:v>
      </x:c>
      <x:c r="D1150" t="s">
        <x:v>514</x:v>
      </x:c>
      <x:c r="E1150" t="s">
        <x:v>527</x:v>
      </x:c>
      <x:c r="F1150" t="s">
        <x:v>126</x:v>
      </x:c>
      <x:c r="G1150" t="s">
        <x:v>730</x:v>
      </x:c>
      <x:c r="H1150" t="s">
        <x:v>528</x:v>
      </x:c>
      <x:c r="I1150" t="s">
        <x:v>173</x:v>
      </x:c>
      <x:c r="J1150">
        <x:v>100000621</x:v>
      </x:c>
      <x:c r="K1150" t="s">
        <x:v>173</x:v>
      </x:c>
      <x:c r="L1150" t="s">
        <x:v>143</x:v>
      </x:c>
      <x:c r="M1150" t="s">
        <x:v>526</x:v>
      </x:c>
      <x:c r="O1150">
        <x:v>1000</x:v>
      </x:c>
      <x:c r="P1150" t="s">
        <x:v>520</x:v>
      </x:c>
      <x:c r="Q1150" t="s">
        <x:v>6</x:v>
      </x:c>
      <x:c r="R1150" t="s">
        <x:v>522</x:v>
      </x:c>
      <x:c r="S1150">
        <x:v>5000</x:v>
      </x:c>
      <x:c r="T1150" t="s">
        <x:v>458</x:v>
      </x:c>
      <x:c r="U1150">
        <x:v>25.05</x:v>
      </x:c>
      <x:c r="V1150">
        <x:v>0.41</x:v>
      </x:c>
      <x:c r="W1150">
        <x:v>2036</x:v>
      </x:c>
    </x:row>
    <x:row r="1151" spans="1:23">
      <x:c r="A1151" t="s">
        <x:v>492</x:v>
      </x:c>
      <x:c r="B1151" t="s">
        <x:v>698</x:v>
      </x:c>
      <x:c r="C1151" t="s">
        <x:v>513</x:v>
      </x:c>
      <x:c r="D1151" t="s">
        <x:v>514</x:v>
      </x:c>
      <x:c r="E1151" t="s">
        <x:v>527</x:v>
      </x:c>
      <x:c r="F1151" t="s">
        <x:v>126</x:v>
      </x:c>
      <x:c r="G1151" t="s">
        <x:v>730</x:v>
      </x:c>
      <x:c r="H1151" t="s">
        <x:v>528</x:v>
      </x:c>
      <x:c r="I1151" t="s">
        <x:v>173</x:v>
      </x:c>
      <x:c r="J1151">
        <x:v>100000930</x:v>
      </x:c>
      <x:c r="K1151" t="s">
        <x:v>173</x:v>
      </x:c>
      <x:c r="L1151" t="s">
        <x:v>141</x:v>
      </x:c>
      <x:c r="M1151" t="s">
        <x:v>577</x:v>
      </x:c>
      <x:c r="O1151">
        <x:v>1500</x:v>
      </x:c>
      <x:c r="P1151" t="s">
        <x:v>520</x:v>
      </x:c>
      <x:c r="Q1151" t="s">
        <x:v>13</x:v>
      </x:c>
      <x:c r="R1151" t="s">
        <x:v>522</x:v>
      </x:c>
      <x:c r="S1151">
        <x:v>6000</x:v>
      </x:c>
      <x:c r="T1151" t="s">
        <x:v>458</x:v>
      </x:c>
      <x:c r="U1151">
        <x:v>19.86</x:v>
      </x:c>
      <x:c r="V1151">
        <x:v>0.28999999999999998</x:v>
      </x:c>
      <x:c r="W1151">
        <x:v>1755</x:v>
      </x:c>
    </x:row>
    <x:row r="1152" spans="1:23">
      <x:c r="A1152" t="s">
        <x:v>492</x:v>
      </x:c>
      <x:c r="B1152" t="s">
        <x:v>698</x:v>
      </x:c>
      <x:c r="C1152" t="s">
        <x:v>513</x:v>
      </x:c>
      <x:c r="D1152" t="s">
        <x:v>514</x:v>
      </x:c>
      <x:c r="E1152" t="s">
        <x:v>527</x:v>
      </x:c>
      <x:c r="F1152" t="s">
        <x:v>126</x:v>
      </x:c>
      <x:c r="G1152" t="s">
        <x:v>730</x:v>
      </x:c>
      <x:c r="H1152" t="s">
        <x:v>528</x:v>
      </x:c>
      <x:c r="I1152" t="s">
        <x:v>173</x:v>
      </x:c>
      <x:c r="J1152">
        <x:v>100011156</x:v>
      </x:c>
      <x:c r="K1152" t="s">
        <x:v>173</x:v>
      </x:c>
      <x:c r="L1152" t="s">
        <x:v>141</x:v>
      </x:c>
      <x:c r="M1152" t="s">
        <x:v>573</x:v>
      </x:c>
      <x:c r="N1152" t="s">
        <x:v>519</x:v>
      </x:c>
      <x:c r="O1152">
        <x:v>10000</x:v>
      </x:c>
      <x:c r="P1152" t="s">
        <x:v>520</x:v>
      </x:c>
      <x:c r="Q1152" t="s">
        <x:v>13</x:v>
      </x:c>
      <x:c r="R1152" t="s">
        <x:v>522</x:v>
      </x:c>
      <x:c r="S1152">
        <x:v>10000</x:v>
      </x:c>
      <x:c r="T1152" t="s">
        <x:v>458</x:v>
      </x:c>
      <x:c r="U1152">
        <x:v>33.1</x:v>
      </x:c>
      <x:c r="V1152">
        <x:v>0.28999999999999998</x:v>
      </x:c>
      <x:c r="W1152">
        <x:v>2925</x:v>
      </x:c>
    </x:row>
    <x:row r="1153" spans="1:23">
      <x:c r="A1153" t="s">
        <x:v>492</x:v>
      </x:c>
      <x:c r="B1153" t="s">
        <x:v>698</x:v>
      </x:c>
      <x:c r="C1153" t="s">
        <x:v>513</x:v>
      </x:c>
      <x:c r="D1153" t="s">
        <x:v>514</x:v>
      </x:c>
      <x:c r="E1153" t="s">
        <x:v>527</x:v>
      </x:c>
      <x:c r="F1153" t="s">
        <x:v>126</x:v>
      </x:c>
      <x:c r="G1153" t="s">
        <x:v>730</x:v>
      </x:c>
      <x:c r="H1153" t="s">
        <x:v>528</x:v>
      </x:c>
      <x:c r="I1153" t="s">
        <x:v>173</x:v>
      </x:c>
      <x:c r="J1153">
        <x:v>190000485</x:v>
      </x:c>
      <x:c r="K1153" t="s">
        <x:v>173</x:v>
      </x:c>
      <x:c r="L1153" t="s">
        <x:v>143</x:v>
      </x:c>
      <x:c r="M1153" t="s">
        <x:v>537</x:v>
      </x:c>
      <x:c r="N1153" t="s">
        <x:v>519</x:v>
      </x:c>
      <x:c r="O1153">
        <x:v>8000</x:v>
      </x:c>
      <x:c r="P1153" t="s">
        <x:v>520</x:v>
      </x:c>
      <x:c r="Q1153" t="s">
        <x:v>6</x:v>
      </x:c>
      <x:c r="R1153" t="s">
        <x:v>522</x:v>
      </x:c>
      <x:c r="S1153">
        <x:v>8000</x:v>
      </x:c>
      <x:c r="T1153" t="s">
        <x:v>458</x:v>
      </x:c>
      <x:c r="U1153">
        <x:v>40.1</x:v>
      </x:c>
      <x:c r="V1153">
        <x:v>0.41</x:v>
      </x:c>
      <x:c r="W1153">
        <x:v>3257.6</x:v>
      </x:c>
    </x:row>
    <x:row r="1154" spans="1:23">
      <x:c r="A1154" t="s">
        <x:v>492</x:v>
      </x:c>
      <x:c r="B1154" t="s">
        <x:v>698</x:v>
      </x:c>
      <x:c r="C1154" t="s">
        <x:v>513</x:v>
      </x:c>
      <x:c r="D1154" t="s">
        <x:v>514</x:v>
      </x:c>
      <x:c r="E1154" t="s">
        <x:v>527</x:v>
      </x:c>
      <x:c r="F1154" t="s">
        <x:v>126</x:v>
      </x:c>
      <x:c r="G1154" t="s">
        <x:v>730</x:v>
      </x:c>
      <x:c r="H1154" t="s">
        <x:v>528</x:v>
      </x:c>
      <x:c r="I1154" t="s">
        <x:v>173</x:v>
      </x:c>
      <x:c r="J1154">
        <x:v>100011015</x:v>
      </x:c>
      <x:c r="K1154" t="s">
        <x:v>173</x:v>
      </x:c>
      <x:c r="L1154" t="s">
        <x:v>143</x:v>
      </x:c>
      <x:c r="M1154" t="s">
        <x:v>525</x:v>
      </x:c>
      <x:c r="N1154" t="s">
        <x:v>519</x:v>
      </x:c>
      <x:c r="O1154">
        <x:v>8000</x:v>
      </x:c>
      <x:c r="P1154" t="s">
        <x:v>520</x:v>
      </x:c>
      <x:c r="Q1154" t="s">
        <x:v>6</x:v>
      </x:c>
      <x:c r="R1154" t="s">
        <x:v>522</x:v>
      </x:c>
      <x:c r="S1154">
        <x:v>8000</x:v>
      </x:c>
      <x:c r="T1154" t="s">
        <x:v>458</x:v>
      </x:c>
      <x:c r="U1154">
        <x:v>40.08</x:v>
      </x:c>
      <x:c r="V1154">
        <x:v>0.41</x:v>
      </x:c>
      <x:c r="W1154">
        <x:v>3257.6</x:v>
      </x:c>
    </x:row>
    <x:row r="1155" spans="1:23">
      <x:c r="A1155" t="s">
        <x:v>492</x:v>
      </x:c>
      <x:c r="B1155" t="s">
        <x:v>698</x:v>
      </x:c>
      <x:c r="C1155" t="s">
        <x:v>513</x:v>
      </x:c>
      <x:c r="D1155" t="s">
        <x:v>514</x:v>
      </x:c>
      <x:c r="E1155" t="s">
        <x:v>527</x:v>
      </x:c>
      <x:c r="F1155" t="s">
        <x:v>126</x:v>
      </x:c>
      <x:c r="G1155" t="s">
        <x:v>730</x:v>
      </x:c>
      <x:c r="H1155" t="s">
        <x:v>528</x:v>
      </x:c>
      <x:c r="I1155" t="s">
        <x:v>173</x:v>
      </x:c>
      <x:c r="J1155">
        <x:v>100011010</x:v>
      </x:c>
      <x:c r="K1155" t="s">
        <x:v>173</x:v>
      </x:c>
      <x:c r="L1155" t="s">
        <x:v>141</x:v>
      </x:c>
      <x:c r="M1155" t="s">
        <x:v>572</x:v>
      </x:c>
      <x:c r="N1155" t="s">
        <x:v>519</x:v>
      </x:c>
      <x:c r="O1155">
        <x:v>10000</x:v>
      </x:c>
      <x:c r="P1155" t="s">
        <x:v>520</x:v>
      </x:c>
      <x:c r="Q1155" t="s">
        <x:v>13</x:v>
      </x:c>
      <x:c r="R1155" t="s">
        <x:v>522</x:v>
      </x:c>
      <x:c r="S1155">
        <x:v>10000</x:v>
      </x:c>
      <x:c r="T1155" t="s">
        <x:v>458</x:v>
      </x:c>
      <x:c r="U1155">
        <x:v>33.1</x:v>
      </x:c>
      <x:c r="V1155">
        <x:v>0.28999999999999998</x:v>
      </x:c>
      <x:c r="W1155">
        <x:v>2925</x:v>
      </x:c>
    </x:row>
    <x:row r="1156" spans="1:23">
      <x:c r="A1156" t="s">
        <x:v>492</x:v>
      </x:c>
      <x:c r="B1156" t="s">
        <x:v>698</x:v>
      </x:c>
      <x:c r="C1156" t="s">
        <x:v>513</x:v>
      </x:c>
      <x:c r="D1156" t="s">
        <x:v>514</x:v>
      </x:c>
      <x:c r="E1156" t="s">
        <x:v>527</x:v>
      </x:c>
      <x:c r="F1156" t="s">
        <x:v>126</x:v>
      </x:c>
      <x:c r="G1156" t="s">
        <x:v>730</x:v>
      </x:c>
      <x:c r="H1156" t="s">
        <x:v>528</x:v>
      </x:c>
      <x:c r="I1156" t="s">
        <x:v>173</x:v>
      </x:c>
      <x:c r="J1156">
        <x:v>100018217</x:v>
      </x:c>
      <x:c r="K1156" t="s">
        <x:v>173</x:v>
      </x:c>
      <x:c r="L1156" t="s">
        <x:v>141</x:v>
      </x:c>
      <x:c r="M1156" t="s">
        <x:v>545</x:v>
      </x:c>
      <x:c r="N1156" t="s">
        <x:v>519</x:v>
      </x:c>
      <x:c r="O1156">
        <x:v>10000</x:v>
      </x:c>
      <x:c r="P1156" t="s">
        <x:v>520</x:v>
      </x:c>
      <x:c r="Q1156" t="s">
        <x:v>13</x:v>
      </x:c>
      <x:c r="R1156" t="s">
        <x:v>522</x:v>
      </x:c>
      <x:c r="S1156">
        <x:v>10000</x:v>
      </x:c>
      <x:c r="T1156" t="s">
        <x:v>458</x:v>
      </x:c>
      <x:c r="U1156">
        <x:v>33.1</x:v>
      </x:c>
      <x:c r="V1156">
        <x:v>0.28999999999999998</x:v>
      </x:c>
      <x:c r="W1156">
        <x:v>2925</x:v>
      </x:c>
    </x:row>
    <x:row r="1157" spans="1:23">
      <x:c r="A1157" t="s">
        <x:v>492</x:v>
      </x:c>
      <x:c r="B1157" t="s">
        <x:v>698</x:v>
      </x:c>
      <x:c r="C1157" t="s">
        <x:v>513</x:v>
      </x:c>
      <x:c r="D1157" t="s">
        <x:v>514</x:v>
      </x:c>
      <x:c r="E1157" t="s">
        <x:v>527</x:v>
      </x:c>
      <x:c r="F1157" t="s">
        <x:v>126</x:v>
      </x:c>
      <x:c r="G1157" t="s">
        <x:v>730</x:v>
      </x:c>
      <x:c r="H1157" t="s">
        <x:v>528</x:v>
      </x:c>
      <x:c r="I1157" t="s">
        <x:v>173</x:v>
      </x:c>
      <x:c r="J1157">
        <x:v>100011006</x:v>
      </x:c>
      <x:c r="K1157" t="s">
        <x:v>173</x:v>
      </x:c>
      <x:c r="L1157" t="s">
        <x:v>141</x:v>
      </x:c>
      <x:c r="M1157" t="s">
        <x:v>578</x:v>
      </x:c>
      <x:c r="N1157" t="s">
        <x:v>519</x:v>
      </x:c>
      <x:c r="O1157">
        <x:v>10000</x:v>
      </x:c>
      <x:c r="P1157" t="s">
        <x:v>520</x:v>
      </x:c>
      <x:c r="Q1157" t="s">
        <x:v>13</x:v>
      </x:c>
      <x:c r="R1157" t="s">
        <x:v>522</x:v>
      </x:c>
      <x:c r="S1157">
        <x:v>10000</x:v>
      </x:c>
      <x:c r="T1157" t="s">
        <x:v>458</x:v>
      </x:c>
      <x:c r="U1157">
        <x:v>33.1</x:v>
      </x:c>
      <x:c r="V1157">
        <x:v>0.28999999999999998</x:v>
      </x:c>
      <x:c r="W1157">
        <x:v>2925</x:v>
      </x:c>
    </x:row>
    <x:row r="1158" spans="1:23">
      <x:c r="A1158" t="s">
        <x:v>492</x:v>
      </x:c>
      <x:c r="B1158" t="s">
        <x:v>698</x:v>
      </x:c>
      <x:c r="C1158" t="s">
        <x:v>513</x:v>
      </x:c>
      <x:c r="D1158" t="s">
        <x:v>514</x:v>
      </x:c>
      <x:c r="E1158" t="s">
        <x:v>527</x:v>
      </x:c>
      <x:c r="F1158" t="s">
        <x:v>126</x:v>
      </x:c>
      <x:c r="G1158" t="s">
        <x:v>730</x:v>
      </x:c>
      <x:c r="H1158" t="s">
        <x:v>528</x:v>
      </x:c>
      <x:c r="I1158" t="s">
        <x:v>173</x:v>
      </x:c>
      <x:c r="J1158">
        <x:v>190000381</x:v>
      </x:c>
      <x:c r="K1158" t="s">
        <x:v>173</x:v>
      </x:c>
      <x:c r="L1158" t="s">
        <x:v>145</x:v>
      </x:c>
      <x:c r="M1158" t="s">
        <x:v>569</x:v>
      </x:c>
      <x:c r="N1158" t="s">
        <x:v>519</x:v>
      </x:c>
      <x:c r="O1158">
        <x:v>5000</x:v>
      </x:c>
      <x:c r="P1158" t="s">
        <x:v>520</x:v>
      </x:c>
      <x:c r="Q1158" t="s">
        <x:v>452</x:v>
      </x:c>
      <x:c r="R1158" t="s">
        <x:v>522</x:v>
      </x:c>
      <x:c r="S1158">
        <x:v>10000</x:v>
      </x:c>
      <x:c r="T1158" t="s">
        <x:v>458</x:v>
      </x:c>
      <x:c r="U1158">
        <x:v>112.7</x:v>
      </x:c>
      <x:c r="V1158">
        <x:v>0.84</x:v>
      </x:c>
      <x:c r="W1158">
        <x:v>8383</x:v>
      </x:c>
    </x:row>
    <x:row r="1159" spans="1:23">
      <x:c r="A1159" t="s">
        <x:v>492</x:v>
      </x:c>
      <x:c r="B1159" t="s">
        <x:v>698</x:v>
      </x:c>
      <x:c r="C1159" t="s">
        <x:v>513</x:v>
      </x:c>
      <x:c r="D1159" t="s">
        <x:v>514</x:v>
      </x:c>
      <x:c r="E1159" t="s">
        <x:v>527</x:v>
      </x:c>
      <x:c r="F1159" t="s">
        <x:v>126</x:v>
      </x:c>
      <x:c r="G1159" t="s">
        <x:v>730</x:v>
      </x:c>
      <x:c r="H1159" t="s">
        <x:v>528</x:v>
      </x:c>
      <x:c r="I1159" t="s">
        <x:v>173</x:v>
      </x:c>
      <x:c r="J1159">
        <x:v>100011027</x:v>
      </x:c>
      <x:c r="K1159" t="s">
        <x:v>173</x:v>
      </x:c>
      <x:c r="L1159" t="s">
        <x:v>143</x:v>
      </x:c>
      <x:c r="M1159" t="s">
        <x:v>569</x:v>
      </x:c>
      <x:c r="N1159" t="s">
        <x:v>519</x:v>
      </x:c>
      <x:c r="O1159">
        <x:v>8000</x:v>
      </x:c>
      <x:c r="P1159" t="s">
        <x:v>520</x:v>
      </x:c>
      <x:c r="Q1159" t="s">
        <x:v>6</x:v>
      </x:c>
      <x:c r="R1159" t="s">
        <x:v>522</x:v>
      </x:c>
      <x:c r="S1159">
        <x:v>8000</x:v>
      </x:c>
      <x:c r="T1159" t="s">
        <x:v>458</x:v>
      </x:c>
      <x:c r="U1159">
        <x:v>40.08</x:v>
      </x:c>
      <x:c r="V1159">
        <x:v>0.41</x:v>
      </x:c>
      <x:c r="W1159">
        <x:v>3257.6</x:v>
      </x:c>
    </x:row>
    <x:row r="1160" spans="1:23">
      <x:c r="A1160" t="s">
        <x:v>492</x:v>
      </x:c>
      <x:c r="B1160" t="s">
        <x:v>698</x:v>
      </x:c>
      <x:c r="C1160" t="s">
        <x:v>513</x:v>
      </x:c>
      <x:c r="D1160" t="s">
        <x:v>514</x:v>
      </x:c>
      <x:c r="E1160" t="s">
        <x:v>527</x:v>
      </x:c>
      <x:c r="F1160" t="s">
        <x:v>126</x:v>
      </x:c>
      <x:c r="G1160" t="s">
        <x:v>730</x:v>
      </x:c>
      <x:c r="H1160" t="s">
        <x:v>528</x:v>
      </x:c>
      <x:c r="I1160" t="s">
        <x:v>173</x:v>
      </x:c>
      <x:c r="J1160">
        <x:v>100000658</x:v>
      </x:c>
      <x:c r="K1160" t="s">
        <x:v>173</x:v>
      </x:c>
      <x:c r="L1160" t="s">
        <x:v>165</x:v>
      </x:c>
      <x:c r="M1160" t="s">
        <x:v>550</x:v>
      </x:c>
      <x:c r="N1160" t="s">
        <x:v>519</x:v>
      </x:c>
      <x:c r="O1160">
        <x:v>7000</x:v>
      </x:c>
      <x:c r="P1160" t="s">
        <x:v>520</x:v>
      </x:c>
      <x:c r="Q1160" t="s">
        <x:v>14</x:v>
      </x:c>
      <x:c r="R1160" t="s">
        <x:v>522</x:v>
      </x:c>
      <x:c r="S1160">
        <x:v>7000</x:v>
      </x:c>
      <x:c r="T1160" t="s">
        <x:v>458</x:v>
      </x:c>
      <x:c r="U1160">
        <x:v>53.83</x:v>
      </x:c>
      <x:c r="V1160">
        <x:v>0.6</x:v>
      </x:c>
      <x:c r="W1160">
        <x:v>4180.3999999999996</x:v>
      </x:c>
    </x:row>
    <x:row r="1161" spans="1:23">
      <x:c r="A1161" t="s">
        <x:v>492</x:v>
      </x:c>
      <x:c r="B1161" t="s">
        <x:v>698</x:v>
      </x:c>
      <x:c r="C1161" t="s">
        <x:v>513</x:v>
      </x:c>
      <x:c r="D1161" t="s">
        <x:v>514</x:v>
      </x:c>
      <x:c r="E1161" t="s">
        <x:v>527</x:v>
      </x:c>
      <x:c r="F1161" t="s">
        <x:v>126</x:v>
      </x:c>
      <x:c r="G1161" t="s">
        <x:v>730</x:v>
      </x:c>
      <x:c r="H1161" t="s">
        <x:v>528</x:v>
      </x:c>
      <x:c r="I1161" t="s">
        <x:v>173</x:v>
      </x:c>
      <x:c r="J1161">
        <x:v>190000373</x:v>
      </x:c>
      <x:c r="K1161" t="s">
        <x:v>173</x:v>
      </x:c>
      <x:c r="L1161" t="s">
        <x:v>165</x:v>
      </x:c>
      <x:c r="M1161" t="s">
        <x:v>518</x:v>
      </x:c>
      <x:c r="N1161" t="s">
        <x:v>519</x:v>
      </x:c>
      <x:c r="O1161">
        <x:v>7000</x:v>
      </x:c>
      <x:c r="P1161" t="s">
        <x:v>520</x:v>
      </x:c>
      <x:c r="Q1161" t="s">
        <x:v>14</x:v>
      </x:c>
      <x:c r="R1161" t="s">
        <x:v>522</x:v>
      </x:c>
      <x:c r="S1161">
        <x:v>7000</x:v>
      </x:c>
      <x:c r="T1161" t="s">
        <x:v>458</x:v>
      </x:c>
      <x:c r="U1161">
        <x:v>53.91</x:v>
      </x:c>
      <x:c r="V1161">
        <x:v>0.6</x:v>
      </x:c>
      <x:c r="W1161">
        <x:v>4180.3999999999996</x:v>
      </x:c>
    </x:row>
    <x:row r="1162" spans="1:23">
      <x:c r="A1162" t="s">
        <x:v>492</x:v>
      </x:c>
      <x:c r="B1162" t="s">
        <x:v>698</x:v>
      </x:c>
      <x:c r="C1162" t="s">
        <x:v>513</x:v>
      </x:c>
      <x:c r="D1162" t="s">
        <x:v>514</x:v>
      </x:c>
      <x:c r="E1162" t="s">
        <x:v>527</x:v>
      </x:c>
      <x:c r="F1162" t="s">
        <x:v>126</x:v>
      </x:c>
      <x:c r="G1162" t="s">
        <x:v>730</x:v>
      </x:c>
      <x:c r="H1162" t="s">
        <x:v>528</x:v>
      </x:c>
      <x:c r="I1162" t="s">
        <x:v>173</x:v>
      </x:c>
      <x:c r="J1162">
        <x:v>100014401</x:v>
      </x:c>
      <x:c r="K1162" t="s">
        <x:v>173</x:v>
      </x:c>
      <x:c r="L1162" t="s">
        <x:v>141</x:v>
      </x:c>
      <x:c r="M1162" t="s">
        <x:v>608</x:v>
      </x:c>
      <x:c r="N1162" t="s">
        <x:v>519</x:v>
      </x:c>
      <x:c r="O1162">
        <x:v>10000</x:v>
      </x:c>
      <x:c r="P1162" t="s">
        <x:v>520</x:v>
      </x:c>
      <x:c r="Q1162" t="s">
        <x:v>13</x:v>
      </x:c>
      <x:c r="R1162" t="s">
        <x:v>522</x:v>
      </x:c>
      <x:c r="S1162">
        <x:v>10000</x:v>
      </x:c>
      <x:c r="T1162" t="s">
        <x:v>458</x:v>
      </x:c>
      <x:c r="U1162">
        <x:v>33.1</x:v>
      </x:c>
      <x:c r="V1162">
        <x:v>0.28999999999999998</x:v>
      </x:c>
      <x:c r="W1162">
        <x:v>2925</x:v>
      </x:c>
    </x:row>
    <x:row r="1163" spans="1:23">
      <x:c r="A1163" t="s">
        <x:v>492</x:v>
      </x:c>
      <x:c r="B1163" t="s">
        <x:v>698</x:v>
      </x:c>
      <x:c r="C1163" t="s">
        <x:v>513</x:v>
      </x:c>
      <x:c r="D1163" t="s">
        <x:v>514</x:v>
      </x:c>
      <x:c r="E1163" t="s">
        <x:v>527</x:v>
      </x:c>
      <x:c r="F1163" t="s">
        <x:v>126</x:v>
      </x:c>
      <x:c r="G1163" t="s">
        <x:v>730</x:v>
      </x:c>
      <x:c r="H1163" t="s">
        <x:v>528</x:v>
      </x:c>
      <x:c r="I1163" t="s">
        <x:v>173</x:v>
      </x:c>
      <x:c r="J1163">
        <x:v>100000630</x:v>
      </x:c>
      <x:c r="K1163" t="s">
        <x:v>173</x:v>
      </x:c>
      <x:c r="L1163" t="s">
        <x:v>165</x:v>
      </x:c>
      <x:c r="M1163" t="s">
        <x:v>533</x:v>
      </x:c>
      <x:c r="N1163" t="s">
        <x:v>519</x:v>
      </x:c>
      <x:c r="O1163">
        <x:v>7000</x:v>
      </x:c>
      <x:c r="P1163" t="s">
        <x:v>520</x:v>
      </x:c>
      <x:c r="Q1163" t="s">
        <x:v>14</x:v>
      </x:c>
      <x:c r="R1163" t="s">
        <x:v>522</x:v>
      </x:c>
      <x:c r="S1163">
        <x:v>7000</x:v>
      </x:c>
      <x:c r="T1163" t="s">
        <x:v>458</x:v>
      </x:c>
      <x:c r="U1163">
        <x:v>53.83</x:v>
      </x:c>
      <x:c r="V1163">
        <x:v>0.6</x:v>
      </x:c>
      <x:c r="W1163">
        <x:v>4180.3999999999996</x:v>
      </x:c>
    </x:row>
    <x:row r="1164" spans="1:23">
      <x:c r="A1164" t="s">
        <x:v>492</x:v>
      </x:c>
      <x:c r="B1164" t="s">
        <x:v>698</x:v>
      </x:c>
      <x:c r="C1164" t="s">
        <x:v>513</x:v>
      </x:c>
      <x:c r="D1164" t="s">
        <x:v>514</x:v>
      </x:c>
      <x:c r="E1164" t="s">
        <x:v>527</x:v>
      </x:c>
      <x:c r="F1164" t="s">
        <x:v>126</x:v>
      </x:c>
      <x:c r="G1164" t="s">
        <x:v>730</x:v>
      </x:c>
      <x:c r="H1164" t="s">
        <x:v>528</x:v>
      </x:c>
      <x:c r="I1164" t="s">
        <x:v>173</x:v>
      </x:c>
      <x:c r="J1164">
        <x:v>100011007</x:v>
      </x:c>
      <x:c r="K1164" t="s">
        <x:v>173</x:v>
      </x:c>
      <x:c r="L1164" t="s">
        <x:v>141</x:v>
      </x:c>
      <x:c r="M1164" t="s">
        <x:v>542</x:v>
      </x:c>
      <x:c r="N1164" t="s">
        <x:v>519</x:v>
      </x:c>
      <x:c r="O1164">
        <x:v>10000</x:v>
      </x:c>
      <x:c r="P1164" t="s">
        <x:v>520</x:v>
      </x:c>
      <x:c r="Q1164" t="s">
        <x:v>13</x:v>
      </x:c>
      <x:c r="R1164" t="s">
        <x:v>522</x:v>
      </x:c>
      <x:c r="S1164">
        <x:v>10000</x:v>
      </x:c>
      <x:c r="T1164" t="s">
        <x:v>458</x:v>
      </x:c>
      <x:c r="U1164">
        <x:v>33.1</x:v>
      </x:c>
      <x:c r="V1164">
        <x:v>0.28999999999999998</x:v>
      </x:c>
      <x:c r="W1164">
        <x:v>2925</x:v>
      </x:c>
    </x:row>
    <x:row r="1165" spans="1:23">
      <x:c r="A1165" t="s">
        <x:v>492</x:v>
      </x:c>
      <x:c r="B1165" t="s">
        <x:v>698</x:v>
      </x:c>
      <x:c r="C1165" t="s">
        <x:v>513</x:v>
      </x:c>
      <x:c r="D1165" t="s">
        <x:v>514</x:v>
      </x:c>
      <x:c r="E1165" t="s">
        <x:v>527</x:v>
      </x:c>
      <x:c r="F1165" t="s">
        <x:v>126</x:v>
      </x:c>
      <x:c r="G1165" t="s">
        <x:v>730</x:v>
      </x:c>
      <x:c r="H1165" t="s">
        <x:v>528</x:v>
      </x:c>
      <x:c r="I1165" t="s">
        <x:v>173</x:v>
      </x:c>
      <x:c r="J1165">
        <x:v>100000730</x:v>
      </x:c>
      <x:c r="K1165" t="s">
        <x:v>173</x:v>
      </x:c>
      <x:c r="L1165" t="s">
        <x:v>165</x:v>
      </x:c>
      <x:c r="M1165" t="s">
        <x:v>525</x:v>
      </x:c>
      <x:c r="N1165" t="s">
        <x:v>519</x:v>
      </x:c>
      <x:c r="O1165">
        <x:v>7000</x:v>
      </x:c>
      <x:c r="P1165" t="s">
        <x:v>520</x:v>
      </x:c>
      <x:c r="Q1165" t="s">
        <x:v>14</x:v>
      </x:c>
      <x:c r="R1165" t="s">
        <x:v>522</x:v>
      </x:c>
      <x:c r="S1165">
        <x:v>14000</x:v>
      </x:c>
      <x:c r="T1165" t="s">
        <x:v>458</x:v>
      </x:c>
      <x:c r="U1165">
        <x:v>107.66</x:v>
      </x:c>
      <x:c r="V1165">
        <x:v>0.6</x:v>
      </x:c>
      <x:c r="W1165">
        <x:v>8360.7999999999993</x:v>
      </x:c>
    </x:row>
    <x:row r="1166" spans="1:23">
      <x:c r="A1166" t="s">
        <x:v>492</x:v>
      </x:c>
      <x:c r="B1166" t="s">
        <x:v>698</x:v>
      </x:c>
      <x:c r="C1166" t="s">
        <x:v>513</x:v>
      </x:c>
      <x:c r="D1166" t="s">
        <x:v>514</x:v>
      </x:c>
      <x:c r="E1166" t="s">
        <x:v>527</x:v>
      </x:c>
      <x:c r="F1166" t="s">
        <x:v>126</x:v>
      </x:c>
      <x:c r="G1166" t="s">
        <x:v>730</x:v>
      </x:c>
      <x:c r="H1166" t="s">
        <x:v>528</x:v>
      </x:c>
      <x:c r="I1166" t="s">
        <x:v>173</x:v>
      </x:c>
      <x:c r="J1166">
        <x:v>100011035</x:v>
      </x:c>
      <x:c r="K1166" t="s">
        <x:v>173</x:v>
      </x:c>
      <x:c r="L1166" t="s">
        <x:v>145</x:v>
      </x:c>
      <x:c r="M1166" t="s">
        <x:v>533</x:v>
      </x:c>
      <x:c r="N1166" t="s">
        <x:v>519</x:v>
      </x:c>
      <x:c r="O1166">
        <x:v>5000</x:v>
      </x:c>
      <x:c r="P1166" t="s">
        <x:v>520</x:v>
      </x:c>
      <x:c r="Q1166" t="s">
        <x:v>452</x:v>
      </x:c>
      <x:c r="R1166" t="s">
        <x:v>522</x:v>
      </x:c>
      <x:c r="S1166">
        <x:v>5000</x:v>
      </x:c>
      <x:c r="T1166" t="s">
        <x:v>458</x:v>
      </x:c>
      <x:c r="U1166">
        <x:v>56.35</x:v>
      </x:c>
      <x:c r="V1166">
        <x:v>0.84</x:v>
      </x:c>
      <x:c r="W1166">
        <x:v>4191.5</x:v>
      </x:c>
    </x:row>
    <x:row r="1167" spans="1:23">
      <x:c r="A1167" t="s">
        <x:v>492</x:v>
      </x:c>
      <x:c r="B1167" t="s">
        <x:v>698</x:v>
      </x:c>
      <x:c r="C1167" t="s">
        <x:v>513</x:v>
      </x:c>
      <x:c r="D1167" t="s">
        <x:v>514</x:v>
      </x:c>
      <x:c r="E1167" t="s">
        <x:v>527</x:v>
      </x:c>
      <x:c r="F1167" t="s">
        <x:v>126</x:v>
      </x:c>
      <x:c r="G1167" t="s">
        <x:v>730</x:v>
      </x:c>
      <x:c r="H1167" t="s">
        <x:v>528</x:v>
      </x:c>
      <x:c r="I1167" t="s">
        <x:v>173</x:v>
      </x:c>
      <x:c r="J1167">
        <x:v>100011003</x:v>
      </x:c>
      <x:c r="K1167" t="s">
        <x:v>173</x:v>
      </x:c>
      <x:c r="L1167" t="s">
        <x:v>141</x:v>
      </x:c>
      <x:c r="M1167" t="s">
        <x:v>553</x:v>
      </x:c>
      <x:c r="N1167" t="s">
        <x:v>519</x:v>
      </x:c>
      <x:c r="O1167">
        <x:v>10000</x:v>
      </x:c>
      <x:c r="P1167" t="s">
        <x:v>520</x:v>
      </x:c>
      <x:c r="Q1167" t="s">
        <x:v>13</x:v>
      </x:c>
      <x:c r="R1167" t="s">
        <x:v>522</x:v>
      </x:c>
      <x:c r="S1167">
        <x:v>10000</x:v>
      </x:c>
      <x:c r="T1167" t="s">
        <x:v>458</x:v>
      </x:c>
      <x:c r="U1167">
        <x:v>33.1</x:v>
      </x:c>
      <x:c r="V1167">
        <x:v>0.28999999999999998</x:v>
      </x:c>
      <x:c r="W1167">
        <x:v>2925</x:v>
      </x:c>
    </x:row>
    <x:row r="1168" spans="1:23">
      <x:c r="A1168" t="s">
        <x:v>492</x:v>
      </x:c>
      <x:c r="B1168" t="s">
        <x:v>698</x:v>
      </x:c>
      <x:c r="C1168" t="s">
        <x:v>513</x:v>
      </x:c>
      <x:c r="D1168" t="s">
        <x:v>514</x:v>
      </x:c>
      <x:c r="E1168" t="s">
        <x:v>527</x:v>
      </x:c>
      <x:c r="F1168" t="s">
        <x:v>126</x:v>
      </x:c>
      <x:c r="G1168" t="s">
        <x:v>730</x:v>
      </x:c>
      <x:c r="H1168" t="s">
        <x:v>528</x:v>
      </x:c>
      <x:c r="I1168" t="s">
        <x:v>173</x:v>
      </x:c>
      <x:c r="J1168">
        <x:v>190000506</x:v>
      </x:c>
      <x:c r="K1168" t="s">
        <x:v>173</x:v>
      </x:c>
      <x:c r="L1168" t="s">
        <x:v>141</x:v>
      </x:c>
      <x:c r="M1168" t="s">
        <x:v>533</x:v>
      </x:c>
      <x:c r="N1168" t="s">
        <x:v>519</x:v>
      </x:c>
      <x:c r="O1168">
        <x:v>10000</x:v>
      </x:c>
      <x:c r="P1168" t="s">
        <x:v>520</x:v>
      </x:c>
      <x:c r="Q1168" t="s">
        <x:v>13</x:v>
      </x:c>
      <x:c r="R1168" t="s">
        <x:v>522</x:v>
      </x:c>
      <x:c r="S1168">
        <x:v>10000</x:v>
      </x:c>
      <x:c r="T1168" t="s">
        <x:v>458</x:v>
      </x:c>
      <x:c r="U1168">
        <x:v>33.1</x:v>
      </x:c>
      <x:c r="V1168">
        <x:v>0.28999999999999998</x:v>
      </x:c>
      <x:c r="W1168">
        <x:v>2925</x:v>
      </x:c>
    </x:row>
    <x:row r="1169" spans="1:23">
      <x:c r="A1169" t="s">
        <x:v>492</x:v>
      </x:c>
      <x:c r="B1169" t="s">
        <x:v>698</x:v>
      </x:c>
      <x:c r="C1169" t="s">
        <x:v>513</x:v>
      </x:c>
      <x:c r="D1169" t="s">
        <x:v>514</x:v>
      </x:c>
      <x:c r="E1169" t="s">
        <x:v>527</x:v>
      </x:c>
      <x:c r="F1169" t="s">
        <x:v>126</x:v>
      </x:c>
      <x:c r="G1169" t="s">
        <x:v>730</x:v>
      </x:c>
      <x:c r="H1169" t="s">
        <x:v>528</x:v>
      </x:c>
      <x:c r="I1169" t="s">
        <x:v>173</x:v>
      </x:c>
      <x:c r="J1169">
        <x:v>190000382</x:v>
      </x:c>
      <x:c r="K1169" t="s">
        <x:v>173</x:v>
      </x:c>
      <x:c r="L1169" t="s">
        <x:v>145</x:v>
      </x:c>
      <x:c r="M1169" t="s">
        <x:v>524</x:v>
      </x:c>
      <x:c r="N1169" t="s">
        <x:v>519</x:v>
      </x:c>
      <x:c r="O1169">
        <x:v>5000</x:v>
      </x:c>
      <x:c r="P1169" t="s">
        <x:v>520</x:v>
      </x:c>
      <x:c r="Q1169" t="s">
        <x:v>452</x:v>
      </x:c>
      <x:c r="R1169" t="s">
        <x:v>522</x:v>
      </x:c>
      <x:c r="S1169">
        <x:v>10000</x:v>
      </x:c>
      <x:c r="T1169" t="s">
        <x:v>458</x:v>
      </x:c>
      <x:c r="U1169">
        <x:v>112.7</x:v>
      </x:c>
      <x:c r="V1169">
        <x:v>0.84</x:v>
      </x:c>
      <x:c r="W1169">
        <x:v>8383</x:v>
      </x:c>
    </x:row>
    <x:row r="1170" spans="1:23">
      <x:c r="A1170" t="s">
        <x:v>492</x:v>
      </x:c>
      <x:c r="B1170" t="s">
        <x:v>698</x:v>
      </x:c>
      <x:c r="C1170" t="s">
        <x:v>513</x:v>
      </x:c>
      <x:c r="D1170" t="s">
        <x:v>514</x:v>
      </x:c>
      <x:c r="E1170" t="s">
        <x:v>527</x:v>
      </x:c>
      <x:c r="F1170" t="s">
        <x:v>126</x:v>
      </x:c>
      <x:c r="G1170" t="s">
        <x:v>730</x:v>
      </x:c>
      <x:c r="H1170" t="s">
        <x:v>528</x:v>
      </x:c>
      <x:c r="I1170" t="s">
        <x:v>173</x:v>
      </x:c>
      <x:c r="J1170">
        <x:v>190000508</x:v>
      </x:c>
      <x:c r="K1170" t="s">
        <x:v>173</x:v>
      </x:c>
      <x:c r="L1170" t="s">
        <x:v>141</x:v>
      </x:c>
      <x:c r="M1170" t="s">
        <x:v>575</x:v>
      </x:c>
      <x:c r="N1170" t="s">
        <x:v>519</x:v>
      </x:c>
      <x:c r="O1170">
        <x:v>10000</x:v>
      </x:c>
      <x:c r="P1170" t="s">
        <x:v>520</x:v>
      </x:c>
      <x:c r="Q1170" t="s">
        <x:v>13</x:v>
      </x:c>
      <x:c r="R1170" t="s">
        <x:v>522</x:v>
      </x:c>
      <x:c r="S1170">
        <x:v>10000</x:v>
      </x:c>
      <x:c r="T1170" t="s">
        <x:v>458</x:v>
      </x:c>
      <x:c r="U1170">
        <x:v>33.1</x:v>
      </x:c>
      <x:c r="V1170">
        <x:v>0.28999999999999998</x:v>
      </x:c>
      <x:c r="W1170">
        <x:v>2925</x:v>
      </x:c>
    </x:row>
    <x:row r="1171" spans="1:23">
      <x:c r="A1171" t="s">
        <x:v>492</x:v>
      </x:c>
      <x:c r="B1171" t="s">
        <x:v>698</x:v>
      </x:c>
      <x:c r="C1171" t="s">
        <x:v>513</x:v>
      </x:c>
      <x:c r="D1171" t="s">
        <x:v>514</x:v>
      </x:c>
      <x:c r="E1171" t="s">
        <x:v>527</x:v>
      </x:c>
      <x:c r="F1171" t="s">
        <x:v>126</x:v>
      </x:c>
      <x:c r="G1171" t="s">
        <x:v>730</x:v>
      </x:c>
      <x:c r="H1171" t="s">
        <x:v>528</x:v>
      </x:c>
      <x:c r="I1171" t="s">
        <x:v>173</x:v>
      </x:c>
      <x:c r="J1171">
        <x:v>100011033</x:v>
      </x:c>
      <x:c r="K1171" t="s">
        <x:v>173</x:v>
      </x:c>
      <x:c r="L1171" t="s">
        <x:v>145</x:v>
      </x:c>
      <x:c r="M1171" t="s">
        <x:v>518</x:v>
      </x:c>
      <x:c r="N1171" t="s">
        <x:v>519</x:v>
      </x:c>
      <x:c r="O1171">
        <x:v>5000</x:v>
      </x:c>
      <x:c r="P1171" t="s">
        <x:v>520</x:v>
      </x:c>
      <x:c r="Q1171" t="s">
        <x:v>452</x:v>
      </x:c>
      <x:c r="R1171" t="s">
        <x:v>522</x:v>
      </x:c>
      <x:c r="S1171">
        <x:v>5000</x:v>
      </x:c>
      <x:c r="T1171" t="s">
        <x:v>458</x:v>
      </x:c>
      <x:c r="U1171">
        <x:v>56.35</x:v>
      </x:c>
      <x:c r="V1171">
        <x:v>0.84</x:v>
      </x:c>
      <x:c r="W1171">
        <x:v>4191.5</x:v>
      </x:c>
    </x:row>
    <x:row r="1172" spans="1:23">
      <x:c r="A1172" t="s">
        <x:v>492</x:v>
      </x:c>
      <x:c r="B1172" t="s">
        <x:v>698</x:v>
      </x:c>
      <x:c r="C1172" t="s">
        <x:v>513</x:v>
      </x:c>
      <x:c r="D1172" t="s">
        <x:v>514</x:v>
      </x:c>
      <x:c r="E1172" t="s">
        <x:v>527</x:v>
      </x:c>
      <x:c r="F1172" t="s">
        <x:v>126</x:v>
      </x:c>
      <x:c r="G1172" t="s">
        <x:v>730</x:v>
      </x:c>
      <x:c r="H1172" t="s">
        <x:v>528</x:v>
      </x:c>
      <x:c r="I1172" t="s">
        <x:v>173</x:v>
      </x:c>
      <x:c r="J1172">
        <x:v>190000484</x:v>
      </x:c>
      <x:c r="K1172" t="s">
        <x:v>173</x:v>
      </x:c>
      <x:c r="L1172" t="s">
        <x:v>143</x:v>
      </x:c>
      <x:c r="M1172" t="s">
        <x:v>518</x:v>
      </x:c>
      <x:c r="N1172" t="s">
        <x:v>519</x:v>
      </x:c>
      <x:c r="O1172">
        <x:v>8000</x:v>
      </x:c>
      <x:c r="P1172" t="s">
        <x:v>520</x:v>
      </x:c>
      <x:c r="Q1172" t="s">
        <x:v>6</x:v>
      </x:c>
      <x:c r="R1172" t="s">
        <x:v>522</x:v>
      </x:c>
      <x:c r="S1172">
        <x:v>8000</x:v>
      </x:c>
      <x:c r="T1172" t="s">
        <x:v>458</x:v>
      </x:c>
      <x:c r="U1172">
        <x:v>40.1</x:v>
      </x:c>
      <x:c r="V1172">
        <x:v>0.41</x:v>
      </x:c>
      <x:c r="W1172">
        <x:v>3257.6</x:v>
      </x:c>
    </x:row>
    <x:row r="1173" spans="1:23">
      <x:c r="A1173" t="s">
        <x:v>492</x:v>
      </x:c>
      <x:c r="B1173" t="s">
        <x:v>698</x:v>
      </x:c>
      <x:c r="C1173" t="s">
        <x:v>513</x:v>
      </x:c>
      <x:c r="D1173" t="s">
        <x:v>514</x:v>
      </x:c>
      <x:c r="E1173" t="s">
        <x:v>527</x:v>
      </x:c>
      <x:c r="F1173" t="s">
        <x:v>126</x:v>
      </x:c>
      <x:c r="G1173" t="s">
        <x:v>730</x:v>
      </x:c>
      <x:c r="H1173" t="s">
        <x:v>528</x:v>
      </x:c>
      <x:c r="I1173" t="s">
        <x:v>173</x:v>
      </x:c>
      <x:c r="J1173">
        <x:v>190000486</x:v>
      </x:c>
      <x:c r="K1173" t="s">
        <x:v>173</x:v>
      </x:c>
      <x:c r="L1173" t="s">
        <x:v>143</x:v>
      </x:c>
      <x:c r="M1173" t="s">
        <x:v>524</x:v>
      </x:c>
      <x:c r="N1173" t="s">
        <x:v>519</x:v>
      </x:c>
      <x:c r="O1173">
        <x:v>8000</x:v>
      </x:c>
      <x:c r="P1173" t="s">
        <x:v>520</x:v>
      </x:c>
      <x:c r="Q1173" t="s">
        <x:v>6</x:v>
      </x:c>
      <x:c r="R1173" t="s">
        <x:v>522</x:v>
      </x:c>
      <x:c r="S1173">
        <x:v>8000</x:v>
      </x:c>
      <x:c r="T1173" t="s">
        <x:v>458</x:v>
      </x:c>
      <x:c r="U1173">
        <x:v>40.1</x:v>
      </x:c>
      <x:c r="V1173">
        <x:v>0.41</x:v>
      </x:c>
      <x:c r="W1173">
        <x:v>3257.6</x:v>
      </x:c>
    </x:row>
    <x:row r="1174" spans="1:23">
      <x:c r="A1174" t="s">
        <x:v>492</x:v>
      </x:c>
      <x:c r="B1174" t="s">
        <x:v>698</x:v>
      </x:c>
      <x:c r="C1174" t="s">
        <x:v>513</x:v>
      </x:c>
      <x:c r="D1174" t="s">
        <x:v>514</x:v>
      </x:c>
      <x:c r="E1174" t="s">
        <x:v>527</x:v>
      </x:c>
      <x:c r="F1174" t="s">
        <x:v>126</x:v>
      </x:c>
      <x:c r="G1174" t="s">
        <x:v>730</x:v>
      </x:c>
      <x:c r="H1174" t="s">
        <x:v>528</x:v>
      </x:c>
      <x:c r="I1174" t="s">
        <x:v>173</x:v>
      </x:c>
      <x:c r="J1174">
        <x:v>100011029</x:v>
      </x:c>
      <x:c r="K1174" t="s">
        <x:v>173</x:v>
      </x:c>
      <x:c r="L1174" t="s">
        <x:v>165</x:v>
      </x:c>
      <x:c r="M1174" t="s">
        <x:v>524</x:v>
      </x:c>
      <x:c r="N1174" t="s">
        <x:v>519</x:v>
      </x:c>
      <x:c r="O1174">
        <x:v>7000</x:v>
      </x:c>
      <x:c r="P1174" t="s">
        <x:v>520</x:v>
      </x:c>
      <x:c r="Q1174" t="s">
        <x:v>14</x:v>
      </x:c>
      <x:c r="R1174" t="s">
        <x:v>522</x:v>
      </x:c>
      <x:c r="S1174">
        <x:v>7000</x:v>
      </x:c>
      <x:c r="T1174" t="s">
        <x:v>458</x:v>
      </x:c>
      <x:c r="U1174">
        <x:v>53.83</x:v>
      </x:c>
      <x:c r="V1174">
        <x:v>0.6</x:v>
      </x:c>
      <x:c r="W1174">
        <x:v>4180.3999999999996</x:v>
      </x:c>
    </x:row>
    <x:row r="1175" spans="1:23">
      <x:c r="A1175" t="s">
        <x:v>492</x:v>
      </x:c>
      <x:c r="B1175" t="s">
        <x:v>698</x:v>
      </x:c>
      <x:c r="C1175" t="s">
        <x:v>513</x:v>
      </x:c>
      <x:c r="D1175" t="s">
        <x:v>514</x:v>
      </x:c>
      <x:c r="E1175" t="s">
        <x:v>527</x:v>
      </x:c>
      <x:c r="F1175" t="s">
        <x:v>126</x:v>
      </x:c>
      <x:c r="G1175" t="s">
        <x:v>730</x:v>
      </x:c>
      <x:c r="H1175" t="s">
        <x:v>528</x:v>
      </x:c>
      <x:c r="I1175" t="s">
        <x:v>173</x:v>
      </x:c>
      <x:c r="J1175">
        <x:v>100000566</x:v>
      </x:c>
      <x:c r="K1175" t="s">
        <x:v>173</x:v>
      </x:c>
      <x:c r="L1175" t="s">
        <x:v>143</x:v>
      </x:c>
      <x:c r="M1175" t="s">
        <x:v>569</x:v>
      </x:c>
      <x:c r="O1175">
        <x:v>1000</x:v>
      </x:c>
      <x:c r="P1175" t="s">
        <x:v>520</x:v>
      </x:c>
      <x:c r="Q1175" t="s">
        <x:v>6</x:v>
      </x:c>
      <x:c r="R1175" t="s">
        <x:v>522</x:v>
      </x:c>
      <x:c r="S1175">
        <x:v>1000</x:v>
      </x:c>
      <x:c r="T1175" t="s">
        <x:v>458</x:v>
      </x:c>
      <x:c r="U1175">
        <x:v>5.01</x:v>
      </x:c>
      <x:c r="V1175">
        <x:v>0.41</x:v>
      </x:c>
      <x:c r="W1175">
        <x:v>407.2</x:v>
      </x:c>
    </x:row>
    <x:row r="1176" spans="1:23">
      <x:c r="A1176" t="s">
        <x:v>492</x:v>
      </x:c>
      <x:c r="B1176" t="s">
        <x:v>698</x:v>
      </x:c>
      <x:c r="C1176" t="s">
        <x:v>513</x:v>
      </x:c>
      <x:c r="D1176" t="s">
        <x:v>514</x:v>
      </x:c>
      <x:c r="E1176" t="s">
        <x:v>527</x:v>
      </x:c>
      <x:c r="F1176" t="s">
        <x:v>126</x:v>
      </x:c>
      <x:c r="G1176" t="s">
        <x:v>730</x:v>
      </x:c>
      <x:c r="H1176" t="s">
        <x:v>528</x:v>
      </x:c>
      <x:c r="I1176" t="s">
        <x:v>173</x:v>
      </x:c>
      <x:c r="J1176">
        <x:v>100000489</x:v>
      </x:c>
      <x:c r="K1176" t="s">
        <x:v>173</x:v>
      </x:c>
      <x:c r="L1176" t="s">
        <x:v>143</x:v>
      </x:c>
      <x:c r="M1176" t="s">
        <x:v>533</x:v>
      </x:c>
      <x:c r="O1176">
        <x:v>1000</x:v>
      </x:c>
      <x:c r="P1176" t="s">
        <x:v>520</x:v>
      </x:c>
      <x:c r="Q1176" t="s">
        <x:v>6</x:v>
      </x:c>
      <x:c r="R1176" t="s">
        <x:v>522</x:v>
      </x:c>
      <x:c r="S1176">
        <x:v>7000</x:v>
      </x:c>
      <x:c r="T1176" t="s">
        <x:v>458</x:v>
      </x:c>
      <x:c r="U1176">
        <x:v>35.07</x:v>
      </x:c>
      <x:c r="V1176">
        <x:v>0.41</x:v>
      </x:c>
      <x:c r="W1176">
        <x:v>2850.4</x:v>
      </x:c>
    </x:row>
    <x:row r="1177" spans="1:23">
      <x:c r="A1177" t="s">
        <x:v>492</x:v>
      </x:c>
      <x:c r="B1177" t="s">
        <x:v>698</x:v>
      </x:c>
      <x:c r="C1177" t="s">
        <x:v>513</x:v>
      </x:c>
      <x:c r="D1177" t="s">
        <x:v>514</x:v>
      </x:c>
      <x:c r="E1177" t="s">
        <x:v>527</x:v>
      </x:c>
      <x:c r="F1177" t="s">
        <x:v>126</x:v>
      </x:c>
      <x:c r="G1177" t="s">
        <x:v>730</x:v>
      </x:c>
      <x:c r="H1177" t="s">
        <x:v>528</x:v>
      </x:c>
      <x:c r="I1177" t="s">
        <x:v>173</x:v>
      </x:c>
      <x:c r="J1177">
        <x:v>100010697</x:v>
      </x:c>
      <x:c r="K1177" t="s">
        <x:v>173</x:v>
      </x:c>
      <x:c r="L1177" t="s">
        <x:v>145</x:v>
      </x:c>
      <x:c r="M1177" t="s">
        <x:v>550</x:v>
      </x:c>
      <x:c r="N1177" t="s">
        <x:v>519</x:v>
      </x:c>
      <x:c r="O1177">
        <x:v>5000</x:v>
      </x:c>
      <x:c r="P1177" t="s">
        <x:v>520</x:v>
      </x:c>
      <x:c r="Q1177" t="s">
        <x:v>452</x:v>
      </x:c>
      <x:c r="R1177" t="s">
        <x:v>522</x:v>
      </x:c>
      <x:c r="S1177">
        <x:v>5000</x:v>
      </x:c>
      <x:c r="T1177" t="s">
        <x:v>458</x:v>
      </x:c>
      <x:c r="U1177">
        <x:v>56.35</x:v>
      </x:c>
      <x:c r="V1177">
        <x:v>0.84</x:v>
      </x:c>
      <x:c r="W1177">
        <x:v>4191.5</x:v>
      </x:c>
    </x:row>
    <x:row r="1178" spans="1:23">
      <x:c r="A1178" t="s">
        <x:v>492</x:v>
      </x:c>
      <x:c r="B1178" t="s">
        <x:v>698</x:v>
      </x:c>
      <x:c r="C1178" t="s">
        <x:v>513</x:v>
      </x:c>
      <x:c r="D1178" t="s">
        <x:v>514</x:v>
      </x:c>
      <x:c r="E1178" t="s">
        <x:v>527</x:v>
      </x:c>
      <x:c r="F1178" t="s">
        <x:v>126</x:v>
      </x:c>
      <x:c r="G1178" t="s">
        <x:v>730</x:v>
      </x:c>
      <x:c r="H1178" t="s">
        <x:v>528</x:v>
      </x:c>
      <x:c r="I1178" t="s">
        <x:v>173</x:v>
      </x:c>
      <x:c r="J1178">
        <x:v>100000649</x:v>
      </x:c>
      <x:c r="K1178" t="s">
        <x:v>173</x:v>
      </x:c>
      <x:c r="L1178" t="s">
        <x:v>165</x:v>
      </x:c>
      <x:c r="M1178" t="s">
        <x:v>575</x:v>
      </x:c>
      <x:c r="O1178">
        <x:v>1000</x:v>
      </x:c>
      <x:c r="P1178" t="s">
        <x:v>520</x:v>
      </x:c>
      <x:c r="Q1178" t="s">
        <x:v>14</x:v>
      </x:c>
      <x:c r="R1178" t="s">
        <x:v>522</x:v>
      </x:c>
      <x:c r="S1178">
        <x:v>1000</x:v>
      </x:c>
      <x:c r="T1178" t="s">
        <x:v>458</x:v>
      </x:c>
      <x:c r="U1178">
        <x:v>7.69</x:v>
      </x:c>
      <x:c r="V1178">
        <x:v>0.6</x:v>
      </x:c>
      <x:c r="W1178">
        <x:v>597.20000000000005</x:v>
      </x:c>
    </x:row>
    <x:row r="1179" spans="1:23">
      <x:c r="A1179" t="s">
        <x:v>492</x:v>
      </x:c>
      <x:c r="B1179" t="s">
        <x:v>698</x:v>
      </x:c>
      <x:c r="C1179" t="s">
        <x:v>513</x:v>
      </x:c>
      <x:c r="D1179" t="s">
        <x:v>514</x:v>
      </x:c>
      <x:c r="E1179" t="s">
        <x:v>527</x:v>
      </x:c>
      <x:c r="F1179" t="s">
        <x:v>126</x:v>
      </x:c>
      <x:c r="G1179" t="s">
        <x:v>730</x:v>
      </x:c>
      <x:c r="H1179" t="s">
        <x:v>528</x:v>
      </x:c>
      <x:c r="I1179" t="s">
        <x:v>173</x:v>
      </x:c>
      <x:c r="J1179">
        <x:v>100000621</x:v>
      </x:c>
      <x:c r="K1179" t="s">
        <x:v>173</x:v>
      </x:c>
      <x:c r="L1179" t="s">
        <x:v>143</x:v>
      </x:c>
      <x:c r="M1179" t="s">
        <x:v>526</x:v>
      </x:c>
      <x:c r="O1179">
        <x:v>1000</x:v>
      </x:c>
      <x:c r="P1179" t="s">
        <x:v>520</x:v>
      </x:c>
      <x:c r="Q1179" t="s">
        <x:v>6</x:v>
      </x:c>
      <x:c r="R1179" t="s">
        <x:v>522</x:v>
      </x:c>
      <x:c r="S1179">
        <x:v>1000</x:v>
      </x:c>
      <x:c r="T1179" t="s">
        <x:v>458</x:v>
      </x:c>
      <x:c r="U1179">
        <x:v>5.01</x:v>
      </x:c>
      <x:c r="V1179">
        <x:v>0.41</x:v>
      </x:c>
      <x:c r="W1179">
        <x:v>407.2</x:v>
      </x:c>
    </x:row>
    <x:row r="1180" spans="1:23">
      <x:c r="A1180" t="s">
        <x:v>492</x:v>
      </x:c>
      <x:c r="B1180" t="s">
        <x:v>698</x:v>
      </x:c>
      <x:c r="C1180" t="s">
        <x:v>513</x:v>
      </x:c>
      <x:c r="D1180" t="s">
        <x:v>514</x:v>
      </x:c>
      <x:c r="E1180" t="s">
        <x:v>527</x:v>
      </x:c>
      <x:c r="F1180" t="s">
        <x:v>126</x:v>
      </x:c>
      <x:c r="G1180" t="s">
        <x:v>730</x:v>
      </x:c>
      <x:c r="H1180" t="s">
        <x:v>528</x:v>
      </x:c>
      <x:c r="I1180" t="s">
        <x:v>173</x:v>
      </x:c>
      <x:c r="J1180">
        <x:v>100000880</x:v>
      </x:c>
      <x:c r="K1180" t="s">
        <x:v>173</x:v>
      </x:c>
      <x:c r="L1180" t="s">
        <x:v>142</x:v>
      </x:c>
      <x:c r="M1180" t="s">
        <x:v>524</x:v>
      </x:c>
      <x:c r="O1180">
        <x:v>500</x:v>
      </x:c>
      <x:c r="P1180" t="s">
        <x:v>520</x:v>
      </x:c>
      <x:c r="Q1180" t="s">
        <x:v>445</x:v>
      </x:c>
      <x:c r="R1180" t="s">
        <x:v>522</x:v>
      </x:c>
      <x:c r="S1180">
        <x:v>4500</x:v>
      </x:c>
      <x:c r="T1180" t="s">
        <x:v>458</x:v>
      </x:c>
      <x:c r="U1180">
        <x:v>81.72</x:v>
      </x:c>
      <x:c r="V1180">
        <x:v>1.31</x:v>
      </x:c>
      <x:c r="W1180">
        <x:v>5908.5</x:v>
      </x:c>
    </x:row>
    <x:row r="1181" spans="1:23">
      <x:c r="A1181" t="s">
        <x:v>492</x:v>
      </x:c>
      <x:c r="B1181" t="s">
        <x:v>698</x:v>
      </x:c>
      <x:c r="C1181" t="s">
        <x:v>513</x:v>
      </x:c>
      <x:c r="D1181" t="s">
        <x:v>514</x:v>
      </x:c>
      <x:c r="E1181" t="s">
        <x:v>527</x:v>
      </x:c>
      <x:c r="F1181" t="s">
        <x:v>126</x:v>
      </x:c>
      <x:c r="G1181" t="s">
        <x:v>730</x:v>
      </x:c>
      <x:c r="H1181" t="s">
        <x:v>528</x:v>
      </x:c>
      <x:c r="I1181" t="s">
        <x:v>173</x:v>
      </x:c>
      <x:c r="J1181">
        <x:v>100000872</x:v>
      </x:c>
      <x:c r="K1181" t="s">
        <x:v>173</x:v>
      </x:c>
      <x:c r="L1181" t="s">
        <x:v>142</x:v>
      </x:c>
      <x:c r="M1181" t="s">
        <x:v>569</x:v>
      </x:c>
      <x:c r="O1181">
        <x:v>500</x:v>
      </x:c>
      <x:c r="P1181" t="s">
        <x:v>520</x:v>
      </x:c>
      <x:c r="Q1181" t="s">
        <x:v>445</x:v>
      </x:c>
      <x:c r="R1181" t="s">
        <x:v>522</x:v>
      </x:c>
      <x:c r="S1181">
        <x:v>4000</x:v>
      </x:c>
      <x:c r="T1181" t="s">
        <x:v>458</x:v>
      </x:c>
      <x:c r="U1181">
        <x:v>72.64</x:v>
      </x:c>
      <x:c r="V1181">
        <x:v>1.31</x:v>
      </x:c>
      <x:c r="W1181">
        <x:v>5252</x:v>
      </x:c>
    </x:row>
    <x:row r="1182" spans="1:23">
      <x:c r="A1182" t="s">
        <x:v>492</x:v>
      </x:c>
      <x:c r="B1182" t="s">
        <x:v>698</x:v>
      </x:c>
      <x:c r="C1182" t="s">
        <x:v>513</x:v>
      </x:c>
      <x:c r="D1182" t="s">
        <x:v>514</x:v>
      </x:c>
      <x:c r="E1182" t="s">
        <x:v>527</x:v>
      </x:c>
      <x:c r="F1182" t="s">
        <x:v>126</x:v>
      </x:c>
      <x:c r="G1182" t="s">
        <x:v>730</x:v>
      </x:c>
      <x:c r="H1182" t="s">
        <x:v>528</x:v>
      </x:c>
      <x:c r="I1182" t="s">
        <x:v>173</x:v>
      </x:c>
      <x:c r="J1182">
        <x:v>100000862</x:v>
      </x:c>
      <x:c r="K1182" t="s">
        <x:v>173</x:v>
      </x:c>
      <x:c r="L1182" t="s">
        <x:v>142</x:v>
      </x:c>
      <x:c r="M1182" t="s">
        <x:v>560</x:v>
      </x:c>
      <x:c r="O1182">
        <x:v>500</x:v>
      </x:c>
      <x:c r="P1182" t="s">
        <x:v>520</x:v>
      </x:c>
      <x:c r="Q1182" t="s">
        <x:v>445</x:v>
      </x:c>
      <x:c r="R1182" t="s">
        <x:v>522</x:v>
      </x:c>
      <x:c r="S1182">
        <x:v>1000</x:v>
      </x:c>
      <x:c r="T1182" t="s">
        <x:v>458</x:v>
      </x:c>
      <x:c r="U1182">
        <x:v>18.16</x:v>
      </x:c>
      <x:c r="V1182">
        <x:v>1.31</x:v>
      </x:c>
      <x:c r="W1182">
        <x:v>1313</x:v>
      </x:c>
    </x:row>
    <x:row r="1183" spans="1:23">
      <x:c r="A1183" t="s">
        <x:v>492</x:v>
      </x:c>
      <x:c r="B1183" t="s">
        <x:v>698</x:v>
      </x:c>
      <x:c r="C1183" t="s">
        <x:v>513</x:v>
      </x:c>
      <x:c r="D1183" t="s">
        <x:v>514</x:v>
      </x:c>
      <x:c r="E1183" t="s">
        <x:v>527</x:v>
      </x:c>
      <x:c r="F1183" t="s">
        <x:v>126</x:v>
      </x:c>
      <x:c r="G1183" t="s">
        <x:v>730</x:v>
      </x:c>
      <x:c r="H1183" t="s">
        <x:v>528</x:v>
      </x:c>
      <x:c r="I1183" t="s">
        <x:v>173</x:v>
      </x:c>
      <x:c r="J1183">
        <x:v>100000833</x:v>
      </x:c>
      <x:c r="K1183" t="s">
        <x:v>173</x:v>
      </x:c>
      <x:c r="L1183" t="s">
        <x:v>145</x:v>
      </x:c>
      <x:c r="M1183" t="s">
        <x:v>526</x:v>
      </x:c>
      <x:c r="O1183">
        <x:v>700</x:v>
      </x:c>
      <x:c r="P1183" t="s">
        <x:v>520</x:v>
      </x:c>
      <x:c r="Q1183" t="s">
        <x:v>452</x:v>
      </x:c>
      <x:c r="R1183" t="s">
        <x:v>522</x:v>
      </x:c>
      <x:c r="S1183">
        <x:v>4200</x:v>
      </x:c>
      <x:c r="T1183" t="s">
        <x:v>458</x:v>
      </x:c>
      <x:c r="U1183">
        <x:v>47.33</x:v>
      </x:c>
      <x:c r="V1183">
        <x:v>0.84</x:v>
      </x:c>
      <x:c r="W1183">
        <x:v>3520.86</x:v>
      </x:c>
    </x:row>
    <x:row r="1184" spans="1:23">
      <x:c r="A1184" t="s">
        <x:v>492</x:v>
      </x:c>
      <x:c r="B1184" t="s">
        <x:v>698</x:v>
      </x:c>
      <x:c r="C1184" t="s">
        <x:v>513</x:v>
      </x:c>
      <x:c r="D1184" t="s">
        <x:v>514</x:v>
      </x:c>
      <x:c r="E1184" t="s">
        <x:v>527</x:v>
      </x:c>
      <x:c r="F1184" t="s">
        <x:v>126</x:v>
      </x:c>
      <x:c r="G1184" t="s">
        <x:v>730</x:v>
      </x:c>
      <x:c r="H1184" t="s">
        <x:v>528</x:v>
      </x:c>
      <x:c r="I1184" t="s">
        <x:v>173</x:v>
      </x:c>
      <x:c r="J1184">
        <x:v>100000824</x:v>
      </x:c>
      <x:c r="K1184" t="s">
        <x:v>173</x:v>
      </x:c>
      <x:c r="L1184" t="s">
        <x:v>145</x:v>
      </x:c>
      <x:c r="M1184" t="s">
        <x:v>525</x:v>
      </x:c>
      <x:c r="O1184">
        <x:v>700</x:v>
      </x:c>
      <x:c r="P1184" t="s">
        <x:v>520</x:v>
      </x:c>
      <x:c r="Q1184" t="s">
        <x:v>452</x:v>
      </x:c>
      <x:c r="R1184" t="s">
        <x:v>522</x:v>
      </x:c>
      <x:c r="S1184">
        <x:v>4900</x:v>
      </x:c>
      <x:c r="T1184" t="s">
        <x:v>458</x:v>
      </x:c>
      <x:c r="U1184">
        <x:v>55.22</x:v>
      </x:c>
      <x:c r="V1184">
        <x:v>0.84</x:v>
      </x:c>
      <x:c r="W1184">
        <x:v>4107.67</x:v>
      </x:c>
    </x:row>
    <x:row r="1185" spans="1:23">
      <x:c r="A1185" t="s">
        <x:v>492</x:v>
      </x:c>
      <x:c r="B1185" t="s">
        <x:v>698</x:v>
      </x:c>
      <x:c r="C1185" t="s">
        <x:v>513</x:v>
      </x:c>
      <x:c r="D1185" t="s">
        <x:v>514</x:v>
      </x:c>
      <x:c r="E1185" t="s">
        <x:v>527</x:v>
      </x:c>
      <x:c r="F1185" t="s">
        <x:v>126</x:v>
      </x:c>
      <x:c r="G1185" t="s">
        <x:v>730</x:v>
      </x:c>
      <x:c r="H1185" t="s">
        <x:v>528</x:v>
      </x:c>
      <x:c r="I1185" t="s">
        <x:v>173</x:v>
      </x:c>
      <x:c r="J1185">
        <x:v>100000810</x:v>
      </x:c>
      <x:c r="K1185" t="s">
        <x:v>173</x:v>
      </x:c>
      <x:c r="L1185" t="s">
        <x:v>145</x:v>
      </x:c>
      <x:c r="M1185" t="s">
        <x:v>524</x:v>
      </x:c>
      <x:c r="O1185">
        <x:v>700</x:v>
      </x:c>
      <x:c r="P1185" t="s">
        <x:v>520</x:v>
      </x:c>
      <x:c r="Q1185" t="s">
        <x:v>452</x:v>
      </x:c>
      <x:c r="R1185" t="s">
        <x:v>522</x:v>
      </x:c>
      <x:c r="S1185">
        <x:v>5600</x:v>
      </x:c>
      <x:c r="T1185" t="s">
        <x:v>458</x:v>
      </x:c>
      <x:c r="U1185">
        <x:v>63.11</x:v>
      </x:c>
      <x:c r="V1185">
        <x:v>0.84</x:v>
      </x:c>
      <x:c r="W1185">
        <x:v>4694.4799999999996</x:v>
      </x:c>
    </x:row>
    <x:row r="1186" spans="1:23">
      <x:c r="A1186" t="s">
        <x:v>492</x:v>
      </x:c>
      <x:c r="B1186" t="s">
        <x:v>698</x:v>
      </x:c>
      <x:c r="C1186" t="s">
        <x:v>513</x:v>
      </x:c>
      <x:c r="D1186" t="s">
        <x:v>514</x:v>
      </x:c>
      <x:c r="E1186" t="s">
        <x:v>527</x:v>
      </x:c>
      <x:c r="F1186" t="s">
        <x:v>126</x:v>
      </x:c>
      <x:c r="G1186" t="s">
        <x:v>730</x:v>
      </x:c>
      <x:c r="H1186" t="s">
        <x:v>528</x:v>
      </x:c>
      <x:c r="I1186" t="s">
        <x:v>173</x:v>
      </x:c>
      <x:c r="J1186">
        <x:v>100000801</x:v>
      </x:c>
      <x:c r="K1186" t="s">
        <x:v>173</x:v>
      </x:c>
      <x:c r="L1186" t="s">
        <x:v>145</x:v>
      </x:c>
      <x:c r="M1186" t="s">
        <x:v>569</x:v>
      </x:c>
      <x:c r="O1186">
        <x:v>700</x:v>
      </x:c>
      <x:c r="P1186" t="s">
        <x:v>520</x:v>
      </x:c>
      <x:c r="Q1186" t="s">
        <x:v>452</x:v>
      </x:c>
      <x:c r="R1186" t="s">
        <x:v>522</x:v>
      </x:c>
      <x:c r="S1186">
        <x:v>4200</x:v>
      </x:c>
      <x:c r="T1186" t="s">
        <x:v>458</x:v>
      </x:c>
      <x:c r="U1186">
        <x:v>47.33</x:v>
      </x:c>
      <x:c r="V1186">
        <x:v>0.84</x:v>
      </x:c>
      <x:c r="W1186">
        <x:v>3520.86</x:v>
      </x:c>
    </x:row>
    <x:row r="1187" spans="1:23">
      <x:c r="A1187" t="s">
        <x:v>492</x:v>
      </x:c>
      <x:c r="B1187" t="s">
        <x:v>698</x:v>
      </x:c>
      <x:c r="C1187" t="s">
        <x:v>513</x:v>
      </x:c>
      <x:c r="D1187" t="s">
        <x:v>514</x:v>
      </x:c>
      <x:c r="E1187" t="s">
        <x:v>527</x:v>
      </x:c>
      <x:c r="F1187" t="s">
        <x:v>126</x:v>
      </x:c>
      <x:c r="G1187" t="s">
        <x:v>730</x:v>
      </x:c>
      <x:c r="H1187" t="s">
        <x:v>528</x:v>
      </x:c>
      <x:c r="I1187" t="s">
        <x:v>173</x:v>
      </x:c>
      <x:c r="J1187">
        <x:v>100000773</x:v>
      </x:c>
      <x:c r="K1187" t="s">
        <x:v>173</x:v>
      </x:c>
      <x:c r="L1187" t="s">
        <x:v>145</x:v>
      </x:c>
      <x:c r="M1187" t="s">
        <x:v>550</x:v>
      </x:c>
      <x:c r="O1187">
        <x:v>700</x:v>
      </x:c>
      <x:c r="P1187" t="s">
        <x:v>520</x:v>
      </x:c>
      <x:c r="Q1187" t="s">
        <x:v>452</x:v>
      </x:c>
      <x:c r="R1187" t="s">
        <x:v>522</x:v>
      </x:c>
      <x:c r="S1187">
        <x:v>2800</x:v>
      </x:c>
      <x:c r="T1187" t="s">
        <x:v>458</x:v>
      </x:c>
      <x:c r="U1187">
        <x:v>31.56</x:v>
      </x:c>
      <x:c r="V1187">
        <x:v>0.84</x:v>
      </x:c>
      <x:c r="W1187">
        <x:v>2347.2399999999998</x:v>
      </x:c>
    </x:row>
    <x:row r="1188" spans="1:23">
      <x:c r="A1188" t="s">
        <x:v>492</x:v>
      </x:c>
      <x:c r="B1188" t="s">
        <x:v>698</x:v>
      </x:c>
      <x:c r="C1188" t="s">
        <x:v>513</x:v>
      </x:c>
      <x:c r="D1188" t="s">
        <x:v>514</x:v>
      </x:c>
      <x:c r="E1188" t="s">
        <x:v>527</x:v>
      </x:c>
      <x:c r="F1188" t="s">
        <x:v>126</x:v>
      </x:c>
      <x:c r="G1188" t="s">
        <x:v>730</x:v>
      </x:c>
      <x:c r="H1188" t="s">
        <x:v>528</x:v>
      </x:c>
      <x:c r="I1188" t="s">
        <x:v>173</x:v>
      </x:c>
      <x:c r="J1188">
        <x:v>100000796</x:v>
      </x:c>
      <x:c r="K1188" t="s">
        <x:v>173</x:v>
      </x:c>
      <x:c r="L1188" t="s">
        <x:v>145</x:v>
      </x:c>
      <x:c r="M1188" t="s">
        <x:v>537</x:v>
      </x:c>
      <x:c r="O1188">
        <x:v>700</x:v>
      </x:c>
      <x:c r="P1188" t="s">
        <x:v>520</x:v>
      </x:c>
      <x:c r="Q1188" t="s">
        <x:v>452</x:v>
      </x:c>
      <x:c r="R1188" t="s">
        <x:v>522</x:v>
      </x:c>
      <x:c r="S1188">
        <x:v>2100</x:v>
      </x:c>
      <x:c r="T1188" t="s">
        <x:v>458</x:v>
      </x:c>
      <x:c r="U1188">
        <x:v>23.67</x:v>
      </x:c>
      <x:c r="V1188">
        <x:v>0.84</x:v>
      </x:c>
      <x:c r="W1188">
        <x:v>1760.43</x:v>
      </x:c>
    </x:row>
    <x:row r="1189" spans="1:23">
      <x:c r="A1189" t="s">
        <x:v>492</x:v>
      </x:c>
      <x:c r="B1189" t="s">
        <x:v>698</x:v>
      </x:c>
      <x:c r="C1189" t="s">
        <x:v>513</x:v>
      </x:c>
      <x:c r="D1189" t="s">
        <x:v>514</x:v>
      </x:c>
      <x:c r="E1189" t="s">
        <x:v>527</x:v>
      </x:c>
      <x:c r="F1189" t="s">
        <x:v>126</x:v>
      </x:c>
      <x:c r="G1189" t="s">
        <x:v>730</x:v>
      </x:c>
      <x:c r="H1189" t="s">
        <x:v>528</x:v>
      </x:c>
      <x:c r="I1189" t="s">
        <x:v>173</x:v>
      </x:c>
      <x:c r="J1189">
        <x:v>100000750</x:v>
      </x:c>
      <x:c r="K1189" t="s">
        <x:v>173</x:v>
      </x:c>
      <x:c r="L1189" t="s">
        <x:v>145</x:v>
      </x:c>
      <x:c r="M1189" t="s">
        <x:v>533</x:v>
      </x:c>
      <x:c r="O1189">
        <x:v>700</x:v>
      </x:c>
      <x:c r="P1189" t="s">
        <x:v>520</x:v>
      </x:c>
      <x:c r="Q1189" t="s">
        <x:v>452</x:v>
      </x:c>
      <x:c r="R1189" t="s">
        <x:v>522</x:v>
      </x:c>
      <x:c r="S1189">
        <x:v>2100</x:v>
      </x:c>
      <x:c r="T1189" t="s">
        <x:v>458</x:v>
      </x:c>
      <x:c r="U1189">
        <x:v>23.67</x:v>
      </x:c>
      <x:c r="V1189">
        <x:v>0.84</x:v>
      </x:c>
      <x:c r="W1189">
        <x:v>1760.43</x:v>
      </x:c>
    </x:row>
    <x:row r="1190" spans="1:23">
      <x:c r="A1190" t="s">
        <x:v>492</x:v>
      </x:c>
      <x:c r="B1190" t="s">
        <x:v>698</x:v>
      </x:c>
      <x:c r="C1190" t="s">
        <x:v>513</x:v>
      </x:c>
      <x:c r="D1190" t="s">
        <x:v>514</x:v>
      </x:c>
      <x:c r="E1190" t="s">
        <x:v>527</x:v>
      </x:c>
      <x:c r="F1190" t="s">
        <x:v>126</x:v>
      </x:c>
      <x:c r="G1190" t="s">
        <x:v>730</x:v>
      </x:c>
      <x:c r="H1190" t="s">
        <x:v>528</x:v>
      </x:c>
      <x:c r="I1190" t="s">
        <x:v>173</x:v>
      </x:c>
      <x:c r="J1190">
        <x:v>100000787</x:v>
      </x:c>
      <x:c r="K1190" t="s">
        <x:v>173</x:v>
      </x:c>
      <x:c r="L1190" t="s">
        <x:v>145</x:v>
      </x:c>
      <x:c r="M1190" t="s">
        <x:v>560</x:v>
      </x:c>
      <x:c r="O1190">
        <x:v>700</x:v>
      </x:c>
      <x:c r="P1190" t="s">
        <x:v>520</x:v>
      </x:c>
      <x:c r="Q1190" t="s">
        <x:v>452</x:v>
      </x:c>
      <x:c r="R1190" t="s">
        <x:v>522</x:v>
      </x:c>
      <x:c r="S1190">
        <x:v>2800</x:v>
      </x:c>
      <x:c r="T1190" t="s">
        <x:v>458</x:v>
      </x:c>
      <x:c r="U1190">
        <x:v>31.56</x:v>
      </x:c>
      <x:c r="V1190">
        <x:v>0.84</x:v>
      </x:c>
      <x:c r="W1190">
        <x:v>2347.2399999999998</x:v>
      </x:c>
    </x:row>
    <x:row r="1191" spans="1:23">
      <x:c r="A1191" t="s">
        <x:v>492</x:v>
      </x:c>
      <x:c r="B1191" t="s">
        <x:v>698</x:v>
      </x:c>
      <x:c r="C1191" t="s">
        <x:v>513</x:v>
      </x:c>
      <x:c r="D1191" t="s">
        <x:v>514</x:v>
      </x:c>
      <x:c r="E1191" t="s">
        <x:v>527</x:v>
      </x:c>
      <x:c r="F1191" t="s">
        <x:v>126</x:v>
      </x:c>
      <x:c r="G1191" t="s">
        <x:v>730</x:v>
      </x:c>
      <x:c r="H1191" t="s">
        <x:v>528</x:v>
      </x:c>
      <x:c r="I1191" t="s">
        <x:v>173</x:v>
      </x:c>
      <x:c r="J1191">
        <x:v>100000768</x:v>
      </x:c>
      <x:c r="K1191" t="s">
        <x:v>173</x:v>
      </x:c>
      <x:c r="L1191" t="s">
        <x:v>145</x:v>
      </x:c>
      <x:c r="M1191" t="s">
        <x:v>575</x:v>
      </x:c>
      <x:c r="O1191">
        <x:v>700</x:v>
      </x:c>
      <x:c r="P1191" t="s">
        <x:v>520</x:v>
      </x:c>
      <x:c r="Q1191" t="s">
        <x:v>452</x:v>
      </x:c>
      <x:c r="R1191" t="s">
        <x:v>522</x:v>
      </x:c>
      <x:c r="S1191">
        <x:v>2800</x:v>
      </x:c>
      <x:c r="T1191" t="s">
        <x:v>458</x:v>
      </x:c>
      <x:c r="U1191">
        <x:v>31.56</x:v>
      </x:c>
      <x:c r="V1191">
        <x:v>0.84</x:v>
      </x:c>
      <x:c r="W1191">
        <x:v>2347.2399999999998</x:v>
      </x:c>
    </x:row>
    <x:row r="1192" spans="1:23">
      <x:c r="A1192" t="s">
        <x:v>492</x:v>
      </x:c>
      <x:c r="B1192" t="s">
        <x:v>698</x:v>
      </x:c>
      <x:c r="C1192" t="s">
        <x:v>513</x:v>
      </x:c>
      <x:c r="D1192" t="s">
        <x:v>514</x:v>
      </x:c>
      <x:c r="E1192" t="s">
        <x:v>527</x:v>
      </x:c>
      <x:c r="F1192" t="s">
        <x:v>126</x:v>
      </x:c>
      <x:c r="G1192" t="s">
        <x:v>730</x:v>
      </x:c>
      <x:c r="H1192" t="s">
        <x:v>528</x:v>
      </x:c>
      <x:c r="I1192" t="s">
        <x:v>173</x:v>
      </x:c>
      <x:c r="J1192">
        <x:v>100000759</x:v>
      </x:c>
      <x:c r="K1192" t="s">
        <x:v>173</x:v>
      </x:c>
      <x:c r="L1192" t="s">
        <x:v>145</x:v>
      </x:c>
      <x:c r="M1192" t="s">
        <x:v>518</x:v>
      </x:c>
      <x:c r="O1192">
        <x:v>700</x:v>
      </x:c>
      <x:c r="P1192" t="s">
        <x:v>520</x:v>
      </x:c>
      <x:c r="Q1192" t="s">
        <x:v>452</x:v>
      </x:c>
      <x:c r="R1192" t="s">
        <x:v>522</x:v>
      </x:c>
      <x:c r="S1192">
        <x:v>3500</x:v>
      </x:c>
      <x:c r="T1192" t="s">
        <x:v>458</x:v>
      </x:c>
      <x:c r="U1192">
        <x:v>39.450000000000003</x:v>
      </x:c>
      <x:c r="V1192">
        <x:v>0.84</x:v>
      </x:c>
      <x:c r="W1192">
        <x:v>2934.05</x:v>
      </x:c>
    </x:row>
    <x:row r="1193" spans="1:23">
      <x:c r="A1193" t="s">
        <x:v>492</x:v>
      </x:c>
      <x:c r="B1193" t="s">
        <x:v>698</x:v>
      </x:c>
      <x:c r="C1193" t="s">
        <x:v>513</x:v>
      </x:c>
      <x:c r="D1193" t="s">
        <x:v>514</x:v>
      </x:c>
      <x:c r="E1193" t="s">
        <x:v>527</x:v>
      </x:c>
      <x:c r="F1193" t="s">
        <x:v>126</x:v>
      </x:c>
      <x:c r="G1193" t="s">
        <x:v>730</x:v>
      </x:c>
      <x:c r="H1193" t="s">
        <x:v>528</x:v>
      </x:c>
      <x:c r="I1193" t="s">
        <x:v>173</x:v>
      </x:c>
      <x:c r="J1193">
        <x:v>100000741</x:v>
      </x:c>
      <x:c r="K1193" t="s">
        <x:v>173</x:v>
      </x:c>
      <x:c r="L1193" t="s">
        <x:v>165</x:v>
      </x:c>
      <x:c r="M1193" t="s">
        <x:v>526</x:v>
      </x:c>
      <x:c r="O1193">
        <x:v>1000</x:v>
      </x:c>
      <x:c r="P1193" t="s">
        <x:v>520</x:v>
      </x:c>
      <x:c r="Q1193" t="s">
        <x:v>14</x:v>
      </x:c>
      <x:c r="R1193" t="s">
        <x:v>522</x:v>
      </x:c>
      <x:c r="S1193">
        <x:v>1000</x:v>
      </x:c>
      <x:c r="T1193" t="s">
        <x:v>458</x:v>
      </x:c>
      <x:c r="U1193">
        <x:v>7.69</x:v>
      </x:c>
      <x:c r="V1193">
        <x:v>0.6</x:v>
      </x:c>
      <x:c r="W1193">
        <x:v>597.20000000000005</x:v>
      </x:c>
    </x:row>
    <x:row r="1194" spans="1:23">
      <x:c r="A1194" t="s">
        <x:v>492</x:v>
      </x:c>
      <x:c r="B1194" t="s">
        <x:v>698</x:v>
      </x:c>
      <x:c r="C1194" t="s">
        <x:v>513</x:v>
      </x:c>
      <x:c r="D1194" t="s">
        <x:v>514</x:v>
      </x:c>
      <x:c r="E1194" t="s">
        <x:v>527</x:v>
      </x:c>
      <x:c r="F1194" t="s">
        <x:v>126</x:v>
      </x:c>
      <x:c r="G1194" t="s">
        <x:v>730</x:v>
      </x:c>
      <x:c r="H1194" t="s">
        <x:v>528</x:v>
      </x:c>
      <x:c r="I1194" t="s">
        <x:v>173</x:v>
      </x:c>
      <x:c r="J1194">
        <x:v>100000729</x:v>
      </x:c>
      <x:c r="K1194" t="s">
        <x:v>173</x:v>
      </x:c>
      <x:c r="L1194" t="s">
        <x:v>165</x:v>
      </x:c>
      <x:c r="M1194" t="s">
        <x:v>525</x:v>
      </x:c>
      <x:c r="O1194">
        <x:v>1000</x:v>
      </x:c>
      <x:c r="P1194" t="s">
        <x:v>520</x:v>
      </x:c>
      <x:c r="Q1194" t="s">
        <x:v>14</x:v>
      </x:c>
      <x:c r="R1194" t="s">
        <x:v>522</x:v>
      </x:c>
      <x:c r="S1194">
        <x:v>2000</x:v>
      </x:c>
      <x:c r="T1194" t="s">
        <x:v>458</x:v>
      </x:c>
      <x:c r="U1194">
        <x:v>15.38</x:v>
      </x:c>
      <x:c r="V1194">
        <x:v>0.6</x:v>
      </x:c>
      <x:c r="W1194">
        <x:v>1194.4000000000001</x:v>
      </x:c>
    </x:row>
    <x:row r="1195" spans="1:23">
      <x:c r="A1195" t="s">
        <x:v>492</x:v>
      </x:c>
      <x:c r="B1195" t="s">
        <x:v>698</x:v>
      </x:c>
      <x:c r="C1195" t="s">
        <x:v>513</x:v>
      </x:c>
      <x:c r="D1195" t="s">
        <x:v>514</x:v>
      </x:c>
      <x:c r="E1195" t="s">
        <x:v>527</x:v>
      </x:c>
      <x:c r="F1195" t="s">
        <x:v>126</x:v>
      </x:c>
      <x:c r="G1195" t="s">
        <x:v>730</x:v>
      </x:c>
      <x:c r="H1195" t="s">
        <x:v>528</x:v>
      </x:c>
      <x:c r="I1195" t="s">
        <x:v>173</x:v>
      </x:c>
      <x:c r="J1195">
        <x:v>100000706</x:v>
      </x:c>
      <x:c r="K1195" t="s">
        <x:v>173</x:v>
      </x:c>
      <x:c r="L1195" t="s">
        <x:v>165</x:v>
      </x:c>
      <x:c r="M1195" t="s">
        <x:v>524</x:v>
      </x:c>
      <x:c r="O1195">
        <x:v>1000</x:v>
      </x:c>
      <x:c r="P1195" t="s">
        <x:v>520</x:v>
      </x:c>
      <x:c r="Q1195" t="s">
        <x:v>14</x:v>
      </x:c>
      <x:c r="R1195" t="s">
        <x:v>522</x:v>
      </x:c>
      <x:c r="S1195">
        <x:v>3000</x:v>
      </x:c>
      <x:c r="T1195" t="s">
        <x:v>458</x:v>
      </x:c>
      <x:c r="U1195">
        <x:v>23.07</x:v>
      </x:c>
      <x:c r="V1195">
        <x:v>0.6</x:v>
      </x:c>
      <x:c r="W1195">
        <x:v>1791.6</x:v>
      </x:c>
    </x:row>
    <x:row r="1196" spans="1:23">
      <x:c r="A1196" t="s">
        <x:v>492</x:v>
      </x:c>
      <x:c r="B1196" t="s">
        <x:v>698</x:v>
      </x:c>
      <x:c r="C1196" t="s">
        <x:v>513</x:v>
      </x:c>
      <x:c r="D1196" t="s">
        <x:v>514</x:v>
      </x:c>
      <x:c r="E1196" t="s">
        <x:v>527</x:v>
      </x:c>
      <x:c r="F1196" t="s">
        <x:v>126</x:v>
      </x:c>
      <x:c r="G1196" t="s">
        <x:v>730</x:v>
      </x:c>
      <x:c r="H1196" t="s">
        <x:v>528</x:v>
      </x:c>
      <x:c r="I1196" t="s">
        <x:v>173</x:v>
      </x:c>
      <x:c r="J1196">
        <x:v>100000696</x:v>
      </x:c>
      <x:c r="K1196" t="s">
        <x:v>173</x:v>
      </x:c>
      <x:c r="L1196" t="s">
        <x:v>165</x:v>
      </x:c>
      <x:c r="M1196" t="s">
        <x:v>569</x:v>
      </x:c>
      <x:c r="O1196">
        <x:v>1000</x:v>
      </x:c>
      <x:c r="P1196" t="s">
        <x:v>520</x:v>
      </x:c>
      <x:c r="Q1196" t="s">
        <x:v>14</x:v>
      </x:c>
      <x:c r="R1196" t="s">
        <x:v>522</x:v>
      </x:c>
      <x:c r="S1196">
        <x:v>2000</x:v>
      </x:c>
      <x:c r="T1196" t="s">
        <x:v>458</x:v>
      </x:c>
      <x:c r="U1196">
        <x:v>15.38</x:v>
      </x:c>
      <x:c r="V1196">
        <x:v>0.6</x:v>
      </x:c>
      <x:c r="W1196">
        <x:v>1194.4000000000001</x:v>
      </x:c>
    </x:row>
    <x:row r="1197" spans="1:23">
      <x:c r="A1197" t="s">
        <x:v>492</x:v>
      </x:c>
      <x:c r="B1197" t="s">
        <x:v>698</x:v>
      </x:c>
      <x:c r="C1197" t="s">
        <x:v>513</x:v>
      </x:c>
      <x:c r="D1197" t="s">
        <x:v>514</x:v>
      </x:c>
      <x:c r="E1197" t="s">
        <x:v>527</x:v>
      </x:c>
      <x:c r="F1197" t="s">
        <x:v>126</x:v>
      </x:c>
      <x:c r="G1197" t="s">
        <x:v>730</x:v>
      </x:c>
      <x:c r="H1197" t="s">
        <x:v>528</x:v>
      </x:c>
      <x:c r="I1197" t="s">
        <x:v>173</x:v>
      </x:c>
      <x:c r="J1197">
        <x:v>100000657</x:v>
      </x:c>
      <x:c r="K1197" t="s">
        <x:v>173</x:v>
      </x:c>
      <x:c r="L1197" t="s">
        <x:v>165</x:v>
      </x:c>
      <x:c r="M1197" t="s">
        <x:v>550</x:v>
      </x:c>
      <x:c r="O1197">
        <x:v>1000</x:v>
      </x:c>
      <x:c r="P1197" t="s">
        <x:v>520</x:v>
      </x:c>
      <x:c r="Q1197" t="s">
        <x:v>14</x:v>
      </x:c>
      <x:c r="R1197" t="s">
        <x:v>522</x:v>
      </x:c>
      <x:c r="S1197">
        <x:v>5000</x:v>
      </x:c>
      <x:c r="T1197" t="s">
        <x:v>458</x:v>
      </x:c>
      <x:c r="U1197">
        <x:v>38.450000000000003</x:v>
      </x:c>
      <x:c r="V1197">
        <x:v>0.6</x:v>
      </x:c>
      <x:c r="W1197">
        <x:v>2986</x:v>
      </x:c>
    </x:row>
    <x:row r="1198" spans="1:23">
      <x:c r="A1198" t="s">
        <x:v>492</x:v>
      </x:c>
      <x:c r="B1198" t="s">
        <x:v>698</x:v>
      </x:c>
      <x:c r="C1198" t="s">
        <x:v>513</x:v>
      </x:c>
      <x:c r="D1198" t="s">
        <x:v>514</x:v>
      </x:c>
      <x:c r="E1198" t="s">
        <x:v>527</x:v>
      </x:c>
      <x:c r="F1198" t="s">
        <x:v>126</x:v>
      </x:c>
      <x:c r="G1198" t="s">
        <x:v>730</x:v>
      </x:c>
      <x:c r="H1198" t="s">
        <x:v>528</x:v>
      </x:c>
      <x:c r="I1198" t="s">
        <x:v>173</x:v>
      </x:c>
      <x:c r="J1198">
        <x:v>100000688</x:v>
      </x:c>
      <x:c r="K1198" t="s">
        <x:v>173</x:v>
      </x:c>
      <x:c r="L1198" t="s">
        <x:v>165</x:v>
      </x:c>
      <x:c r="M1198" t="s">
        <x:v>537</x:v>
      </x:c>
      <x:c r="O1198">
        <x:v>1000</x:v>
      </x:c>
      <x:c r="P1198" t="s">
        <x:v>520</x:v>
      </x:c>
      <x:c r="Q1198" t="s">
        <x:v>14</x:v>
      </x:c>
      <x:c r="R1198" t="s">
        <x:v>522</x:v>
      </x:c>
      <x:c r="S1198">
        <x:v>3000</x:v>
      </x:c>
      <x:c r="T1198" t="s">
        <x:v>458</x:v>
      </x:c>
      <x:c r="U1198">
        <x:v>23.07</x:v>
      </x:c>
      <x:c r="V1198">
        <x:v>0.6</x:v>
      </x:c>
      <x:c r="W1198">
        <x:v>1791.6</x:v>
      </x:c>
    </x:row>
    <x:row r="1199" spans="1:23">
      <x:c r="A1199" t="s">
        <x:v>492</x:v>
      </x:c>
      <x:c r="B1199" t="s">
        <x:v>698</x:v>
      </x:c>
      <x:c r="C1199" t="s">
        <x:v>513</x:v>
      </x:c>
      <x:c r="D1199" t="s">
        <x:v>514</x:v>
      </x:c>
      <x:c r="E1199" t="s">
        <x:v>527</x:v>
      </x:c>
      <x:c r="F1199" t="s">
        <x:v>126</x:v>
      </x:c>
      <x:c r="G1199" t="s">
        <x:v>730</x:v>
      </x:c>
      <x:c r="H1199" t="s">
        <x:v>528</x:v>
      </x:c>
      <x:c r="I1199" t="s">
        <x:v>173</x:v>
      </x:c>
      <x:c r="J1199">
        <x:v>100000629</x:v>
      </x:c>
      <x:c r="K1199" t="s">
        <x:v>173</x:v>
      </x:c>
      <x:c r="L1199" t="s">
        <x:v>165</x:v>
      </x:c>
      <x:c r="M1199" t="s">
        <x:v>533</x:v>
      </x:c>
      <x:c r="O1199">
        <x:v>1000</x:v>
      </x:c>
      <x:c r="P1199" t="s">
        <x:v>520</x:v>
      </x:c>
      <x:c r="Q1199" t="s">
        <x:v>14</x:v>
      </x:c>
      <x:c r="R1199" t="s">
        <x:v>522</x:v>
      </x:c>
      <x:c r="S1199">
        <x:v>26000</x:v>
      </x:c>
      <x:c r="T1199" t="s">
        <x:v>458</x:v>
      </x:c>
      <x:c r="U1199">
        <x:v>199.94</x:v>
      </x:c>
      <x:c r="V1199">
        <x:v>0.6</x:v>
      </x:c>
      <x:c r="W1199">
        <x:v>15527.2</x:v>
      </x:c>
    </x:row>
    <x:row r="1200" spans="1:23">
      <x:c r="A1200" t="s">
        <x:v>492</x:v>
      </x:c>
      <x:c r="B1200" t="s">
        <x:v>698</x:v>
      </x:c>
      <x:c r="C1200" t="s">
        <x:v>513</x:v>
      </x:c>
      <x:c r="D1200" t="s">
        <x:v>514</x:v>
      </x:c>
      <x:c r="E1200" t="s">
        <x:v>527</x:v>
      </x:c>
      <x:c r="F1200" t="s">
        <x:v>126</x:v>
      </x:c>
      <x:c r="G1200" t="s">
        <x:v>730</x:v>
      </x:c>
      <x:c r="H1200" t="s">
        <x:v>528</x:v>
      </x:c>
      <x:c r="I1200" t="s">
        <x:v>173</x:v>
      </x:c>
      <x:c r="J1200">
        <x:v>100000677</x:v>
      </x:c>
      <x:c r="K1200" t="s">
        <x:v>173</x:v>
      </x:c>
      <x:c r="L1200" t="s">
        <x:v>165</x:v>
      </x:c>
      <x:c r="M1200" t="s">
        <x:v>560</x:v>
      </x:c>
      <x:c r="O1200">
        <x:v>1000</x:v>
      </x:c>
      <x:c r="P1200" t="s">
        <x:v>520</x:v>
      </x:c>
      <x:c r="Q1200" t="s">
        <x:v>14</x:v>
      </x:c>
      <x:c r="R1200" t="s">
        <x:v>522</x:v>
      </x:c>
      <x:c r="S1200">
        <x:v>6000</x:v>
      </x:c>
      <x:c r="T1200" t="s">
        <x:v>458</x:v>
      </x:c>
      <x:c r="U1200">
        <x:v>46.14</x:v>
      </x:c>
      <x:c r="V1200">
        <x:v>0.6</x:v>
      </x:c>
      <x:c r="W1200">
        <x:v>3583.2</x:v>
      </x:c>
    </x:row>
    <x:row r="1201" spans="1:23">
      <x:c r="A1201" t="s">
        <x:v>492</x:v>
      </x:c>
      <x:c r="B1201" t="s">
        <x:v>698</x:v>
      </x:c>
      <x:c r="C1201" t="s">
        <x:v>513</x:v>
      </x:c>
      <x:c r="D1201" t="s">
        <x:v>514</x:v>
      </x:c>
      <x:c r="E1201" t="s">
        <x:v>527</x:v>
      </x:c>
      <x:c r="F1201" t="s">
        <x:v>126</x:v>
      </x:c>
      <x:c r="G1201" t="s">
        <x:v>730</x:v>
      </x:c>
      <x:c r="H1201" t="s">
        <x:v>528</x:v>
      </x:c>
      <x:c r="I1201" t="s">
        <x:v>173</x:v>
      </x:c>
      <x:c r="J1201">
        <x:v>100000649</x:v>
      </x:c>
      <x:c r="K1201" t="s">
        <x:v>173</x:v>
      </x:c>
      <x:c r="L1201" t="s">
        <x:v>165</x:v>
      </x:c>
      <x:c r="M1201" t="s">
        <x:v>575</x:v>
      </x:c>
      <x:c r="O1201">
        <x:v>1000</x:v>
      </x:c>
      <x:c r="P1201" t="s">
        <x:v>520</x:v>
      </x:c>
      <x:c r="Q1201" t="s">
        <x:v>14</x:v>
      </x:c>
      <x:c r="R1201" t="s">
        <x:v>522</x:v>
      </x:c>
      <x:c r="S1201">
        <x:v>23500</x:v>
      </x:c>
      <x:c r="T1201" t="s">
        <x:v>458</x:v>
      </x:c>
      <x:c r="U1201">
        <x:v>180.72</x:v>
      </x:c>
      <x:c r="V1201">
        <x:v>0.6</x:v>
      </x:c>
      <x:c r="W1201">
        <x:v>14034.2</x:v>
      </x:c>
    </x:row>
    <x:row r="1202" spans="1:23">
      <x:c r="A1202" t="s">
        <x:v>492</x:v>
      </x:c>
      <x:c r="B1202" t="s">
        <x:v>698</x:v>
      </x:c>
      <x:c r="C1202" t="s">
        <x:v>513</x:v>
      </x:c>
      <x:c r="D1202" t="s">
        <x:v>514</x:v>
      </x:c>
      <x:c r="E1202" t="s">
        <x:v>527</x:v>
      </x:c>
      <x:c r="F1202" t="s">
        <x:v>126</x:v>
      </x:c>
      <x:c r="G1202" t="s">
        <x:v>730</x:v>
      </x:c>
      <x:c r="H1202" t="s">
        <x:v>528</x:v>
      </x:c>
      <x:c r="I1202" t="s">
        <x:v>173</x:v>
      </x:c>
      <x:c r="J1202">
        <x:v>100000639</x:v>
      </x:c>
      <x:c r="K1202" t="s">
        <x:v>173</x:v>
      </x:c>
      <x:c r="L1202" t="s">
        <x:v>165</x:v>
      </x:c>
      <x:c r="M1202" t="s">
        <x:v>518</x:v>
      </x:c>
      <x:c r="O1202">
        <x:v>1000</x:v>
      </x:c>
      <x:c r="P1202" t="s">
        <x:v>520</x:v>
      </x:c>
      <x:c r="Q1202" t="s">
        <x:v>14</x:v>
      </x:c>
      <x:c r="R1202" t="s">
        <x:v>522</x:v>
      </x:c>
      <x:c r="S1202">
        <x:v>9000</x:v>
      </x:c>
      <x:c r="T1202" t="s">
        <x:v>458</x:v>
      </x:c>
      <x:c r="U1202">
        <x:v>69.209999999999994</x:v>
      </x:c>
      <x:c r="V1202">
        <x:v>0.6</x:v>
      </x:c>
      <x:c r="W1202">
        <x:v>5374.8</x:v>
      </x:c>
    </x:row>
    <x:row r="1203" spans="1:23">
      <x:c r="A1203" t="s">
        <x:v>492</x:v>
      </x:c>
      <x:c r="B1203" t="s">
        <x:v>698</x:v>
      </x:c>
      <x:c r="C1203" t="s">
        <x:v>513</x:v>
      </x:c>
      <x:c r="D1203" t="s">
        <x:v>514</x:v>
      </x:c>
      <x:c r="E1203" t="s">
        <x:v>527</x:v>
      </x:c>
      <x:c r="F1203" t="s">
        <x:v>126</x:v>
      </x:c>
      <x:c r="G1203" t="s">
        <x:v>730</x:v>
      </x:c>
      <x:c r="H1203" t="s">
        <x:v>528</x:v>
      </x:c>
      <x:c r="I1203" t="s">
        <x:v>173</x:v>
      </x:c>
      <x:c r="J1203">
        <x:v>100000614</x:v>
      </x:c>
      <x:c r="K1203" t="s">
        <x:v>173</x:v>
      </x:c>
      <x:c r="L1203" t="s">
        <x:v>143</x:v>
      </x:c>
      <x:c r="M1203" t="s">
        <x:v>591</x:v>
      </x:c>
      <x:c r="O1203">
        <x:v>1000</x:v>
      </x:c>
      <x:c r="P1203" t="s">
        <x:v>520</x:v>
      </x:c>
      <x:c r="Q1203" t="s">
        <x:v>6</x:v>
      </x:c>
      <x:c r="R1203" t="s">
        <x:v>522</x:v>
      </x:c>
      <x:c r="S1203">
        <x:v>1000</x:v>
      </x:c>
      <x:c r="T1203" t="s">
        <x:v>458</x:v>
      </x:c>
      <x:c r="U1203">
        <x:v>5.01</x:v>
      </x:c>
      <x:c r="V1203">
        <x:v>0.41</x:v>
      </x:c>
      <x:c r="W1203">
        <x:v>407.2</x:v>
      </x:c>
    </x:row>
    <x:row r="1204" spans="1:23">
      <x:c r="A1204" t="s">
        <x:v>492</x:v>
      </x:c>
      <x:c r="B1204" t="s">
        <x:v>698</x:v>
      </x:c>
      <x:c r="C1204" t="s">
        <x:v>513</x:v>
      </x:c>
      <x:c r="D1204" t="s">
        <x:v>514</x:v>
      </x:c>
      <x:c r="E1204" t="s">
        <x:v>527</x:v>
      </x:c>
      <x:c r="F1204" t="s">
        <x:v>126</x:v>
      </x:c>
      <x:c r="G1204" t="s">
        <x:v>730</x:v>
      </x:c>
      <x:c r="H1204" t="s">
        <x:v>528</x:v>
      </x:c>
      <x:c r="I1204" t="s">
        <x:v>173</x:v>
      </x:c>
      <x:c r="J1204">
        <x:v>100000611</x:v>
      </x:c>
      <x:c r="K1204" t="s">
        <x:v>173</x:v>
      </x:c>
      <x:c r="L1204" t="s">
        <x:v>143</x:v>
      </x:c>
      <x:c r="M1204" t="s">
        <x:v>542</x:v>
      </x:c>
      <x:c r="O1204">
        <x:v>1000</x:v>
      </x:c>
      <x:c r="P1204" t="s">
        <x:v>520</x:v>
      </x:c>
      <x:c r="Q1204" t="s">
        <x:v>6</x:v>
      </x:c>
      <x:c r="R1204" t="s">
        <x:v>522</x:v>
      </x:c>
      <x:c r="S1204">
        <x:v>2000</x:v>
      </x:c>
      <x:c r="T1204" t="s">
        <x:v>458</x:v>
      </x:c>
      <x:c r="U1204">
        <x:v>10.02</x:v>
      </x:c>
      <x:c r="V1204">
        <x:v>0.41</x:v>
      </x:c>
      <x:c r="W1204">
        <x:v>814.4</x:v>
      </x:c>
    </x:row>
    <x:row r="1205" spans="1:23">
      <x:c r="A1205" t="s">
        <x:v>492</x:v>
      </x:c>
      <x:c r="B1205" t="s">
        <x:v>698</x:v>
      </x:c>
      <x:c r="C1205" t="s">
        <x:v>513</x:v>
      </x:c>
      <x:c r="D1205" t="s">
        <x:v>514</x:v>
      </x:c>
      <x:c r="E1205" t="s">
        <x:v>527</x:v>
      </x:c>
      <x:c r="F1205" t="s">
        <x:v>126</x:v>
      </x:c>
      <x:c r="G1205" t="s">
        <x:v>730</x:v>
      </x:c>
      <x:c r="H1205" t="s">
        <x:v>528</x:v>
      </x:c>
      <x:c r="I1205" t="s">
        <x:v>173</x:v>
      </x:c>
      <x:c r="J1205">
        <x:v>100000621</x:v>
      </x:c>
      <x:c r="K1205" t="s">
        <x:v>173</x:v>
      </x:c>
      <x:c r="L1205" t="s">
        <x:v>143</x:v>
      </x:c>
      <x:c r="M1205" t="s">
        <x:v>526</x:v>
      </x:c>
      <x:c r="O1205">
        <x:v>1000</x:v>
      </x:c>
      <x:c r="P1205" t="s">
        <x:v>520</x:v>
      </x:c>
      <x:c r="Q1205" t="s">
        <x:v>6</x:v>
      </x:c>
      <x:c r="R1205" t="s">
        <x:v>522</x:v>
      </x:c>
      <x:c r="S1205">
        <x:v>33000</x:v>
      </x:c>
      <x:c r="T1205" t="s">
        <x:v>458</x:v>
      </x:c>
      <x:c r="U1205">
        <x:v>165.33</x:v>
      </x:c>
      <x:c r="V1205">
        <x:v>0.41</x:v>
      </x:c>
      <x:c r="W1205">
        <x:v>13437.6</x:v>
      </x:c>
    </x:row>
    <x:row r="1206" spans="1:23">
      <x:c r="A1206" t="s">
        <x:v>492</x:v>
      </x:c>
      <x:c r="B1206" t="s">
        <x:v>698</x:v>
      </x:c>
      <x:c r="C1206" t="s">
        <x:v>513</x:v>
      </x:c>
      <x:c r="D1206" t="s">
        <x:v>514</x:v>
      </x:c>
      <x:c r="E1206" t="s">
        <x:v>527</x:v>
      </x:c>
      <x:c r="F1206" t="s">
        <x:v>126</x:v>
      </x:c>
      <x:c r="G1206" t="s">
        <x:v>730</x:v>
      </x:c>
      <x:c r="H1206" t="s">
        <x:v>528</x:v>
      </x:c>
      <x:c r="I1206" t="s">
        <x:v>173</x:v>
      </x:c>
      <x:c r="J1206">
        <x:v>100000605</x:v>
      </x:c>
      <x:c r="K1206" t="s">
        <x:v>173</x:v>
      </x:c>
      <x:c r="L1206" t="s">
        <x:v>143</x:v>
      </x:c>
      <x:c r="M1206" t="s">
        <x:v>525</x:v>
      </x:c>
      <x:c r="O1206">
        <x:v>1000</x:v>
      </x:c>
      <x:c r="P1206" t="s">
        <x:v>520</x:v>
      </x:c>
      <x:c r="Q1206" t="s">
        <x:v>6</x:v>
      </x:c>
      <x:c r="R1206" t="s">
        <x:v>522</x:v>
      </x:c>
      <x:c r="S1206">
        <x:v>10000</x:v>
      </x:c>
      <x:c r="T1206" t="s">
        <x:v>458</x:v>
      </x:c>
      <x:c r="U1206">
        <x:v>50.1</x:v>
      </x:c>
      <x:c r="V1206">
        <x:v>0.41</x:v>
      </x:c>
      <x:c r="W1206">
        <x:v>4072</x:v>
      </x:c>
    </x:row>
    <x:row r="1207" spans="1:23">
      <x:c r="A1207" t="s">
        <x:v>492</x:v>
      </x:c>
      <x:c r="B1207" t="s">
        <x:v>698</x:v>
      </x:c>
      <x:c r="C1207" t="s">
        <x:v>513</x:v>
      </x:c>
      <x:c r="D1207" t="s">
        <x:v>514</x:v>
      </x:c>
      <x:c r="E1207" t="s">
        <x:v>527</x:v>
      </x:c>
      <x:c r="F1207" t="s">
        <x:v>126</x:v>
      </x:c>
      <x:c r="G1207" t="s">
        <x:v>730</x:v>
      </x:c>
      <x:c r="H1207" t="s">
        <x:v>528</x:v>
      </x:c>
      <x:c r="I1207" t="s">
        <x:v>173</x:v>
      </x:c>
      <x:c r="J1207">
        <x:v>100000575</x:v>
      </x:c>
      <x:c r="K1207" t="s">
        <x:v>173</x:v>
      </x:c>
      <x:c r="L1207" t="s">
        <x:v>143</x:v>
      </x:c>
      <x:c r="M1207" t="s">
        <x:v>524</x:v>
      </x:c>
      <x:c r="O1207">
        <x:v>1000</x:v>
      </x:c>
      <x:c r="P1207" t="s">
        <x:v>520</x:v>
      </x:c>
      <x:c r="Q1207" t="s">
        <x:v>6</x:v>
      </x:c>
      <x:c r="R1207" t="s">
        <x:v>522</x:v>
      </x:c>
      <x:c r="S1207">
        <x:v>4000</x:v>
      </x:c>
      <x:c r="T1207" t="s">
        <x:v>458</x:v>
      </x:c>
      <x:c r="U1207">
        <x:v>20.04</x:v>
      </x:c>
      <x:c r="V1207">
        <x:v>0.41</x:v>
      </x:c>
      <x:c r="W1207">
        <x:v>1628.8</x:v>
      </x:c>
    </x:row>
    <x:row r="1208" spans="1:23">
      <x:c r="A1208" t="s">
        <x:v>492</x:v>
      </x:c>
      <x:c r="B1208" t="s">
        <x:v>698</x:v>
      </x:c>
      <x:c r="C1208" t="s">
        <x:v>513</x:v>
      </x:c>
      <x:c r="D1208" t="s">
        <x:v>514</x:v>
      </x:c>
      <x:c r="E1208" t="s">
        <x:v>527</x:v>
      </x:c>
      <x:c r="F1208" t="s">
        <x:v>126</x:v>
      </x:c>
      <x:c r="G1208" t="s">
        <x:v>730</x:v>
      </x:c>
      <x:c r="H1208" t="s">
        <x:v>528</x:v>
      </x:c>
      <x:c r="I1208" t="s">
        <x:v>173</x:v>
      </x:c>
      <x:c r="J1208">
        <x:v>100000566</x:v>
      </x:c>
      <x:c r="K1208" t="s">
        <x:v>173</x:v>
      </x:c>
      <x:c r="L1208" t="s">
        <x:v>143</x:v>
      </x:c>
      <x:c r="M1208" t="s">
        <x:v>569</x:v>
      </x:c>
      <x:c r="O1208">
        <x:v>1000</x:v>
      </x:c>
      <x:c r="P1208" t="s">
        <x:v>520</x:v>
      </x:c>
      <x:c r="Q1208" t="s">
        <x:v>6</x:v>
      </x:c>
      <x:c r="R1208" t="s">
        <x:v>522</x:v>
      </x:c>
      <x:c r="S1208">
        <x:v>1000</x:v>
      </x:c>
      <x:c r="T1208" t="s">
        <x:v>458</x:v>
      </x:c>
      <x:c r="U1208">
        <x:v>5.01</x:v>
      </x:c>
      <x:c r="V1208">
        <x:v>0.41</x:v>
      </x:c>
      <x:c r="W1208">
        <x:v>407.2</x:v>
      </x:c>
    </x:row>
    <x:row r="1209" spans="1:23">
      <x:c r="A1209" t="s">
        <x:v>492</x:v>
      </x:c>
      <x:c r="B1209" t="s">
        <x:v>698</x:v>
      </x:c>
      <x:c r="C1209" t="s">
        <x:v>513</x:v>
      </x:c>
      <x:c r="D1209" t="s">
        <x:v>514</x:v>
      </x:c>
      <x:c r="E1209" t="s">
        <x:v>527</x:v>
      </x:c>
      <x:c r="F1209" t="s">
        <x:v>126</x:v>
      </x:c>
      <x:c r="G1209" t="s">
        <x:v>730</x:v>
      </x:c>
      <x:c r="H1209" t="s">
        <x:v>528</x:v>
      </x:c>
      <x:c r="I1209" t="s">
        <x:v>173</x:v>
      </x:c>
      <x:c r="J1209">
        <x:v>100000524</x:v>
      </x:c>
      <x:c r="K1209" t="s">
        <x:v>173</x:v>
      </x:c>
      <x:c r="L1209" t="s">
        <x:v>143</x:v>
      </x:c>
      <x:c r="M1209" t="s">
        <x:v>550</x:v>
      </x:c>
      <x:c r="O1209">
        <x:v>1000</x:v>
      </x:c>
      <x:c r="P1209" t="s">
        <x:v>520</x:v>
      </x:c>
      <x:c r="Q1209" t="s">
        <x:v>6</x:v>
      </x:c>
      <x:c r="R1209" t="s">
        <x:v>522</x:v>
      </x:c>
      <x:c r="S1209">
        <x:v>5000</x:v>
      </x:c>
      <x:c r="T1209" t="s">
        <x:v>458</x:v>
      </x:c>
      <x:c r="U1209">
        <x:v>25.05</x:v>
      </x:c>
      <x:c r="V1209">
        <x:v>0.41</x:v>
      </x:c>
      <x:c r="W1209">
        <x:v>2036</x:v>
      </x:c>
    </x:row>
    <x:row r="1210" spans="1:23">
      <x:c r="A1210" t="s">
        <x:v>492</x:v>
      </x:c>
      <x:c r="B1210" t="s">
        <x:v>698</x:v>
      </x:c>
      <x:c r="C1210" t="s">
        <x:v>513</x:v>
      </x:c>
      <x:c r="D1210" t="s">
        <x:v>514</x:v>
      </x:c>
      <x:c r="E1210" t="s">
        <x:v>527</x:v>
      </x:c>
      <x:c r="F1210" t="s">
        <x:v>126</x:v>
      </x:c>
      <x:c r="G1210" t="s">
        <x:v>730</x:v>
      </x:c>
      <x:c r="H1210" t="s">
        <x:v>528</x:v>
      </x:c>
      <x:c r="I1210" t="s">
        <x:v>173</x:v>
      </x:c>
      <x:c r="J1210">
        <x:v>100000549</x:v>
      </x:c>
      <x:c r="K1210" t="s">
        <x:v>173</x:v>
      </x:c>
      <x:c r="L1210" t="s">
        <x:v>143</x:v>
      </x:c>
      <x:c r="M1210" t="s">
        <x:v>572</x:v>
      </x:c>
      <x:c r="O1210">
        <x:v>1000</x:v>
      </x:c>
      <x:c r="P1210" t="s">
        <x:v>520</x:v>
      </x:c>
      <x:c r="Q1210" t="s">
        <x:v>6</x:v>
      </x:c>
      <x:c r="R1210" t="s">
        <x:v>522</x:v>
      </x:c>
      <x:c r="S1210">
        <x:v>1000</x:v>
      </x:c>
      <x:c r="T1210" t="s">
        <x:v>458</x:v>
      </x:c>
      <x:c r="U1210">
        <x:v>5.01</x:v>
      </x:c>
      <x:c r="V1210">
        <x:v>0.41</x:v>
      </x:c>
      <x:c r="W1210">
        <x:v>407.2</x:v>
      </x:c>
    </x:row>
    <x:row r="1211" spans="1:23">
      <x:c r="A1211" t="s">
        <x:v>492</x:v>
      </x:c>
      <x:c r="B1211" t="s">
        <x:v>698</x:v>
      </x:c>
      <x:c r="C1211" t="s">
        <x:v>513</x:v>
      </x:c>
      <x:c r="D1211" t="s">
        <x:v>514</x:v>
      </x:c>
      <x:c r="E1211" t="s">
        <x:v>527</x:v>
      </x:c>
      <x:c r="F1211" t="s">
        <x:v>126</x:v>
      </x:c>
      <x:c r="G1211" t="s">
        <x:v>730</x:v>
      </x:c>
      <x:c r="H1211" t="s">
        <x:v>528</x:v>
      </x:c>
      <x:c r="I1211" t="s">
        <x:v>173</x:v>
      </x:c>
      <x:c r="J1211">
        <x:v>100000554</x:v>
      </x:c>
      <x:c r="K1211" t="s">
        <x:v>173</x:v>
      </x:c>
      <x:c r="L1211" t="s">
        <x:v>143</x:v>
      </x:c>
      <x:c r="M1211" t="s">
        <x:v>537</x:v>
      </x:c>
      <x:c r="O1211">
        <x:v>1000</x:v>
      </x:c>
      <x:c r="P1211" t="s">
        <x:v>520</x:v>
      </x:c>
      <x:c r="Q1211" t="s">
        <x:v>6</x:v>
      </x:c>
      <x:c r="R1211" t="s">
        <x:v>522</x:v>
      </x:c>
      <x:c r="S1211">
        <x:v>24000</x:v>
      </x:c>
      <x:c r="T1211" t="s">
        <x:v>458</x:v>
      </x:c>
      <x:c r="U1211">
        <x:v>120.24</x:v>
      </x:c>
      <x:c r="V1211">
        <x:v>0.41</x:v>
      </x:c>
      <x:c r="W1211">
        <x:v>9772.7999999999993</x:v>
      </x:c>
    </x:row>
    <x:row r="1212" spans="1:23">
      <x:c r="A1212" t="s">
        <x:v>492</x:v>
      </x:c>
      <x:c r="B1212" t="s">
        <x:v>698</x:v>
      </x:c>
      <x:c r="C1212" t="s">
        <x:v>513</x:v>
      </x:c>
      <x:c r="D1212" t="s">
        <x:v>514</x:v>
      </x:c>
      <x:c r="E1212" t="s">
        <x:v>527</x:v>
      </x:c>
      <x:c r="F1212" t="s">
        <x:v>126</x:v>
      </x:c>
      <x:c r="G1212" t="s">
        <x:v>730</x:v>
      </x:c>
      <x:c r="H1212" t="s">
        <x:v>528</x:v>
      </x:c>
      <x:c r="I1212" t="s">
        <x:v>173</x:v>
      </x:c>
      <x:c r="J1212">
        <x:v>100000482</x:v>
      </x:c>
      <x:c r="K1212" t="s">
        <x:v>173</x:v>
      </x:c>
      <x:c r="L1212" t="s">
        <x:v>143</x:v>
      </x:c>
      <x:c r="M1212" t="s">
        <x:v>609</x:v>
      </x:c>
      <x:c r="O1212">
        <x:v>1000</x:v>
      </x:c>
      <x:c r="P1212" t="s">
        <x:v>520</x:v>
      </x:c>
      <x:c r="Q1212" t="s">
        <x:v>6</x:v>
      </x:c>
      <x:c r="R1212" t="s">
        <x:v>522</x:v>
      </x:c>
      <x:c r="S1212">
        <x:v>6000</x:v>
      </x:c>
      <x:c r="T1212" t="s">
        <x:v>458</x:v>
      </x:c>
      <x:c r="U1212">
        <x:v>30.06</x:v>
      </x:c>
      <x:c r="V1212">
        <x:v>0.41</x:v>
      </x:c>
      <x:c r="W1212">
        <x:v>2443.1999999999998</x:v>
      </x:c>
    </x:row>
    <x:row r="1213" spans="1:23">
      <x:c r="A1213" t="s">
        <x:v>492</x:v>
      </x:c>
      <x:c r="B1213" t="s">
        <x:v>698</x:v>
      </x:c>
      <x:c r="C1213" t="s">
        <x:v>513</x:v>
      </x:c>
      <x:c r="D1213" t="s">
        <x:v>514</x:v>
      </x:c>
      <x:c r="E1213" t="s">
        <x:v>527</x:v>
      </x:c>
      <x:c r="F1213" t="s">
        <x:v>126</x:v>
      </x:c>
      <x:c r="G1213" t="s">
        <x:v>730</x:v>
      </x:c>
      <x:c r="H1213" t="s">
        <x:v>528</x:v>
      </x:c>
      <x:c r="I1213" t="s">
        <x:v>173</x:v>
      </x:c>
      <x:c r="J1213">
        <x:v>100000541</x:v>
      </x:c>
      <x:c r="K1213" t="s">
        <x:v>173</x:v>
      </x:c>
      <x:c r="L1213" t="s">
        <x:v>143</x:v>
      </x:c>
      <x:c r="M1213" t="s">
        <x:v>560</x:v>
      </x:c>
      <x:c r="O1213">
        <x:v>1000</x:v>
      </x:c>
      <x:c r="P1213" t="s">
        <x:v>520</x:v>
      </x:c>
      <x:c r="Q1213" t="s">
        <x:v>6</x:v>
      </x:c>
      <x:c r="R1213" t="s">
        <x:v>522</x:v>
      </x:c>
      <x:c r="S1213">
        <x:v>43000</x:v>
      </x:c>
      <x:c r="T1213" t="s">
        <x:v>458</x:v>
      </x:c>
      <x:c r="U1213">
        <x:v>215.43</x:v>
      </x:c>
      <x:c r="V1213">
        <x:v>0.41</x:v>
      </x:c>
      <x:c r="W1213">
        <x:v>17509.599999999999</x:v>
      </x:c>
    </x:row>
    <x:row r="1214" spans="1:23">
      <x:c r="A1214" t="s">
        <x:v>492</x:v>
      </x:c>
      <x:c r="B1214" t="s">
        <x:v>698</x:v>
      </x:c>
      <x:c r="C1214" t="s">
        <x:v>513</x:v>
      </x:c>
      <x:c r="D1214" t="s">
        <x:v>514</x:v>
      </x:c>
      <x:c r="E1214" t="s">
        <x:v>527</x:v>
      </x:c>
      <x:c r="F1214" t="s">
        <x:v>126</x:v>
      </x:c>
      <x:c r="G1214" t="s">
        <x:v>730</x:v>
      </x:c>
      <x:c r="H1214" t="s">
        <x:v>528</x:v>
      </x:c>
      <x:c r="I1214" t="s">
        <x:v>173</x:v>
      </x:c>
      <x:c r="J1214">
        <x:v>100000514</x:v>
      </x:c>
      <x:c r="K1214" t="s">
        <x:v>173</x:v>
      </x:c>
      <x:c r="L1214" t="s">
        <x:v>143</x:v>
      </x:c>
      <x:c r="M1214" t="s">
        <x:v>575</x:v>
      </x:c>
      <x:c r="O1214">
        <x:v>1000</x:v>
      </x:c>
      <x:c r="P1214" t="s">
        <x:v>520</x:v>
      </x:c>
      <x:c r="Q1214" t="s">
        <x:v>6</x:v>
      </x:c>
      <x:c r="R1214" t="s">
        <x:v>522</x:v>
      </x:c>
      <x:c r="S1214">
        <x:v>8000</x:v>
      </x:c>
      <x:c r="T1214" t="s">
        <x:v>458</x:v>
      </x:c>
      <x:c r="U1214">
        <x:v>40.08</x:v>
      </x:c>
      <x:c r="V1214">
        <x:v>0.41</x:v>
      </x:c>
      <x:c r="W1214">
        <x:v>3257.6</x:v>
      </x:c>
    </x:row>
    <x:row r="1215" spans="1:23">
      <x:c r="A1215" t="s">
        <x:v>492</x:v>
      </x:c>
      <x:c r="B1215" t="s">
        <x:v>698</x:v>
      </x:c>
      <x:c r="C1215" t="s">
        <x:v>513</x:v>
      </x:c>
      <x:c r="D1215" t="s">
        <x:v>514</x:v>
      </x:c>
      <x:c r="E1215" t="s">
        <x:v>527</x:v>
      </x:c>
      <x:c r="F1215" t="s">
        <x:v>126</x:v>
      </x:c>
      <x:c r="G1215" t="s">
        <x:v>730</x:v>
      </x:c>
      <x:c r="H1215" t="s">
        <x:v>528</x:v>
      </x:c>
      <x:c r="I1215" t="s">
        <x:v>173</x:v>
      </x:c>
      <x:c r="J1215">
        <x:v>100000501</x:v>
      </x:c>
      <x:c r="K1215" t="s">
        <x:v>173</x:v>
      </x:c>
      <x:c r="L1215" t="s">
        <x:v>143</x:v>
      </x:c>
      <x:c r="M1215" t="s">
        <x:v>518</x:v>
      </x:c>
      <x:c r="O1215">
        <x:v>1000</x:v>
      </x:c>
      <x:c r="P1215" t="s">
        <x:v>520</x:v>
      </x:c>
      <x:c r="Q1215" t="s">
        <x:v>6</x:v>
      </x:c>
      <x:c r="R1215" t="s">
        <x:v>522</x:v>
      </x:c>
      <x:c r="S1215">
        <x:v>7000</x:v>
      </x:c>
      <x:c r="T1215" t="s">
        <x:v>458</x:v>
      </x:c>
      <x:c r="U1215">
        <x:v>35.07</x:v>
      </x:c>
      <x:c r="V1215">
        <x:v>0.41</x:v>
      </x:c>
      <x:c r="W1215">
        <x:v>2850.4</x:v>
      </x:c>
    </x:row>
    <x:row r="1216" spans="1:23">
      <x:c r="A1216" t="s">
        <x:v>492</x:v>
      </x:c>
      <x:c r="B1216" t="s">
        <x:v>698</x:v>
      </x:c>
      <x:c r="C1216" t="s">
        <x:v>513</x:v>
      </x:c>
      <x:c r="D1216" t="s">
        <x:v>514</x:v>
      </x:c>
      <x:c r="E1216" t="s">
        <x:v>527</x:v>
      </x:c>
      <x:c r="F1216" t="s">
        <x:v>126</x:v>
      </x:c>
      <x:c r="G1216" t="s">
        <x:v>730</x:v>
      </x:c>
      <x:c r="H1216" t="s">
        <x:v>528</x:v>
      </x:c>
      <x:c r="I1216" t="s">
        <x:v>173</x:v>
      </x:c>
      <x:c r="J1216">
        <x:v>110000004</x:v>
      </x:c>
      <x:c r="K1216" t="s">
        <x:v>173</x:v>
      </x:c>
      <x:c r="L1216" t="s">
        <x:v>141</x:v>
      </x:c>
      <x:c r="M1216" t="s">
        <x:v>537</x:v>
      </x:c>
      <x:c r="N1216" t="s">
        <x:v>519</x:v>
      </x:c>
      <x:c r="O1216">
        <x:v>10000</x:v>
      </x:c>
      <x:c r="P1216" t="s">
        <x:v>520</x:v>
      </x:c>
      <x:c r="Q1216" t="s">
        <x:v>13</x:v>
      </x:c>
      <x:c r="R1216" t="s">
        <x:v>522</x:v>
      </x:c>
      <x:c r="S1216">
        <x:v>50000</x:v>
      </x:c>
      <x:c r="T1216" t="s">
        <x:v>458</x:v>
      </x:c>
      <x:c r="U1216">
        <x:v>165.45</x:v>
      </x:c>
      <x:c r="V1216">
        <x:v>0.28999999999999998</x:v>
      </x:c>
      <x:c r="W1216">
        <x:v>14625</x:v>
      </x:c>
    </x:row>
    <x:row r="1217" spans="1:23">
      <x:c r="A1217" t="s">
        <x:v>492</x:v>
      </x:c>
      <x:c r="B1217" t="s">
        <x:v>698</x:v>
      </x:c>
      <x:c r="C1217" t="s">
        <x:v>513</x:v>
      </x:c>
      <x:c r="D1217" t="s">
        <x:v>514</x:v>
      </x:c>
      <x:c r="E1217" t="s">
        <x:v>527</x:v>
      </x:c>
      <x:c r="F1217" t="s">
        <x:v>126</x:v>
      </x:c>
      <x:c r="G1217" t="s">
        <x:v>730</x:v>
      </x:c>
      <x:c r="H1217" t="s">
        <x:v>528</x:v>
      </x:c>
      <x:c r="I1217" t="s">
        <x:v>173</x:v>
      </x:c>
      <x:c r="J1217">
        <x:v>190000482</x:v>
      </x:c>
      <x:c r="K1217" t="s">
        <x:v>173</x:v>
      </x:c>
      <x:c r="L1217" t="s">
        <x:v>141</x:v>
      </x:c>
      <x:c r="M1217" t="s">
        <x:v>560</x:v>
      </x:c>
      <x:c r="N1217" t="s">
        <x:v>519</x:v>
      </x:c>
      <x:c r="O1217">
        <x:v>10000</x:v>
      </x:c>
      <x:c r="P1217" t="s">
        <x:v>520</x:v>
      </x:c>
      <x:c r="Q1217" t="s">
        <x:v>13</x:v>
      </x:c>
      <x:c r="R1217" t="s">
        <x:v>522</x:v>
      </x:c>
      <x:c r="S1217">
        <x:v>30000</x:v>
      </x:c>
      <x:c r="T1217" t="s">
        <x:v>458</x:v>
      </x:c>
      <x:c r="U1217">
        <x:v>99.3</x:v>
      </x:c>
      <x:c r="V1217">
        <x:v>0.28999999999999998</x:v>
      </x:c>
      <x:c r="W1217">
        <x:v>8775</x:v>
      </x:c>
    </x:row>
    <x:row r="1218" spans="1:23">
      <x:c r="A1218" t="s">
        <x:v>492</x:v>
      </x:c>
      <x:c r="B1218" t="s">
        <x:v>698</x:v>
      </x:c>
      <x:c r="C1218" t="s">
        <x:v>513</x:v>
      </x:c>
      <x:c r="D1218" t="s">
        <x:v>514</x:v>
      </x:c>
      <x:c r="E1218" t="s">
        <x:v>527</x:v>
      </x:c>
      <x:c r="F1218" t="s">
        <x:v>126</x:v>
      </x:c>
      <x:c r="G1218" t="s">
        <x:v>730</x:v>
      </x:c>
      <x:c r="H1218" t="s">
        <x:v>528</x:v>
      </x:c>
      <x:c r="I1218" t="s">
        <x:v>173</x:v>
      </x:c>
      <x:c r="J1218">
        <x:v>190000003</x:v>
      </x:c>
      <x:c r="K1218" t="s">
        <x:v>173</x:v>
      </x:c>
      <x:c r="L1218" t="s">
        <x:v>141</x:v>
      </x:c>
      <x:c r="M1218" t="s">
        <x:v>518</x:v>
      </x:c>
      <x:c r="N1218" t="s">
        <x:v>519</x:v>
      </x:c>
      <x:c r="O1218">
        <x:v>10000</x:v>
      </x:c>
      <x:c r="P1218" t="s">
        <x:v>520</x:v>
      </x:c>
      <x:c r="Q1218" t="s">
        <x:v>13</x:v>
      </x:c>
      <x:c r="R1218" t="s">
        <x:v>522</x:v>
      </x:c>
      <x:c r="S1218">
        <x:v>250000</x:v>
      </x:c>
      <x:c r="T1218" t="s">
        <x:v>458</x:v>
      </x:c>
      <x:c r="U1218">
        <x:v>827.5</x:v>
      </x:c>
      <x:c r="V1218">
        <x:v>0.28999999999999998</x:v>
      </x:c>
      <x:c r="W1218">
        <x:v>73125</x:v>
      </x:c>
    </x:row>
    <x:row r="1219" spans="1:23">
      <x:c r="A1219" t="s">
        <x:v>492</x:v>
      </x:c>
      <x:c r="B1219" t="s">
        <x:v>698</x:v>
      </x:c>
      <x:c r="C1219" t="s">
        <x:v>513</x:v>
      </x:c>
      <x:c r="D1219" t="s">
        <x:v>514</x:v>
      </x:c>
      <x:c r="E1219" t="s">
        <x:v>527</x:v>
      </x:c>
      <x:c r="F1219" t="s">
        <x:v>126</x:v>
      </x:c>
      <x:c r="G1219" t="s">
        <x:v>730</x:v>
      </x:c>
      <x:c r="H1219" t="s">
        <x:v>528</x:v>
      </x:c>
      <x:c r="I1219" t="s">
        <x:v>173</x:v>
      </x:c>
      <x:c r="J1219">
        <x:v>100000995</x:v>
      </x:c>
      <x:c r="K1219" t="s">
        <x:v>173</x:v>
      </x:c>
      <x:c r="L1219" t="s">
        <x:v>141</x:v>
      </x:c>
      <x:c r="M1219" t="s">
        <x:v>591</x:v>
      </x:c>
      <x:c r="O1219">
        <x:v>1500</x:v>
      </x:c>
      <x:c r="P1219" t="s">
        <x:v>520</x:v>
      </x:c>
      <x:c r="Q1219" t="s">
        <x:v>13</x:v>
      </x:c>
      <x:c r="R1219" t="s">
        <x:v>522</x:v>
      </x:c>
      <x:c r="S1219">
        <x:v>7500</x:v>
      </x:c>
      <x:c r="T1219" t="s">
        <x:v>458</x:v>
      </x:c>
      <x:c r="U1219">
        <x:v>24.83</x:v>
      </x:c>
      <x:c r="V1219">
        <x:v>0.28999999999999998</x:v>
      </x:c>
      <x:c r="W1219">
        <x:v>2193.75</x:v>
      </x:c>
    </x:row>
    <x:row r="1220" spans="1:23">
      <x:c r="A1220" t="s">
        <x:v>492</x:v>
      </x:c>
      <x:c r="B1220" t="s">
        <x:v>698</x:v>
      </x:c>
      <x:c r="C1220" t="s">
        <x:v>513</x:v>
      </x:c>
      <x:c r="D1220" t="s">
        <x:v>514</x:v>
      </x:c>
      <x:c r="E1220" t="s">
        <x:v>527</x:v>
      </x:c>
      <x:c r="F1220" t="s">
        <x:v>126</x:v>
      </x:c>
      <x:c r="G1220" t="s">
        <x:v>730</x:v>
      </x:c>
      <x:c r="H1220" t="s">
        <x:v>528</x:v>
      </x:c>
      <x:c r="I1220" t="s">
        <x:v>173</x:v>
      </x:c>
      <x:c r="J1220">
        <x:v>100000993</x:v>
      </x:c>
      <x:c r="K1220" t="s">
        <x:v>173</x:v>
      </x:c>
      <x:c r="L1220" t="s">
        <x:v>141</x:v>
      </x:c>
      <x:c r="M1220" t="s">
        <x:v>542</x:v>
      </x:c>
      <x:c r="O1220">
        <x:v>1500</x:v>
      </x:c>
      <x:c r="P1220" t="s">
        <x:v>520</x:v>
      </x:c>
      <x:c r="Q1220" t="s">
        <x:v>13</x:v>
      </x:c>
      <x:c r="R1220" t="s">
        <x:v>522</x:v>
      </x:c>
      <x:c r="S1220">
        <x:v>1500</x:v>
      </x:c>
      <x:c r="T1220" t="s">
        <x:v>458</x:v>
      </x:c>
      <x:c r="U1220">
        <x:v>4.97</x:v>
      </x:c>
      <x:c r="V1220">
        <x:v>0.28999999999999998</x:v>
      </x:c>
      <x:c r="W1220">
        <x:v>438.75</x:v>
      </x:c>
    </x:row>
    <x:row r="1221" spans="1:23">
      <x:c r="A1221" t="s">
        <x:v>492</x:v>
      </x:c>
      <x:c r="B1221" t="s">
        <x:v>698</x:v>
      </x:c>
      <x:c r="C1221" t="s">
        <x:v>513</x:v>
      </x:c>
      <x:c r="D1221" t="s">
        <x:v>514</x:v>
      </x:c>
      <x:c r="E1221" t="s">
        <x:v>527</x:v>
      </x:c>
      <x:c r="F1221" t="s">
        <x:v>126</x:v>
      </x:c>
      <x:c r="G1221" t="s">
        <x:v>730</x:v>
      </x:c>
      <x:c r="H1221" t="s">
        <x:v>528</x:v>
      </x:c>
      <x:c r="I1221" t="s">
        <x:v>173</x:v>
      </x:c>
      <x:c r="J1221">
        <x:v>100000987</x:v>
      </x:c>
      <x:c r="K1221" t="s">
        <x:v>173</x:v>
      </x:c>
      <x:c r="L1221" t="s">
        <x:v>141</x:v>
      </x:c>
      <x:c r="M1221" t="s">
        <x:v>574</x:v>
      </x:c>
      <x:c r="O1221">
        <x:v>1500</x:v>
      </x:c>
      <x:c r="P1221" t="s">
        <x:v>520</x:v>
      </x:c>
      <x:c r="Q1221" t="s">
        <x:v>13</x:v>
      </x:c>
      <x:c r="R1221" t="s">
        <x:v>522</x:v>
      </x:c>
      <x:c r="S1221">
        <x:v>19500</x:v>
      </x:c>
      <x:c r="T1221" t="s">
        <x:v>458</x:v>
      </x:c>
      <x:c r="U1221">
        <x:v>64.55</x:v>
      </x:c>
      <x:c r="V1221">
        <x:v>0.28999999999999998</x:v>
      </x:c>
      <x:c r="W1221">
        <x:v>5703.75</x:v>
      </x:c>
    </x:row>
    <x:row r="1222" spans="1:23">
      <x:c r="A1222" t="s">
        <x:v>492</x:v>
      </x:c>
      <x:c r="B1222" t="s">
        <x:v>698</x:v>
      </x:c>
      <x:c r="C1222" t="s">
        <x:v>513</x:v>
      </x:c>
      <x:c r="D1222" t="s">
        <x:v>514</x:v>
      </x:c>
      <x:c r="E1222" t="s">
        <x:v>527</x:v>
      </x:c>
      <x:c r="F1222" t="s">
        <x:v>126</x:v>
      </x:c>
      <x:c r="G1222" t="s">
        <x:v>730</x:v>
      </x:c>
      <x:c r="H1222" t="s">
        <x:v>528</x:v>
      </x:c>
      <x:c r="I1222" t="s">
        <x:v>173</x:v>
      </x:c>
      <x:c r="J1222">
        <x:v>100000986</x:v>
      </x:c>
      <x:c r="K1222" t="s">
        <x:v>173</x:v>
      </x:c>
      <x:c r="L1222" t="s">
        <x:v>141</x:v>
      </x:c>
      <x:c r="M1222" t="s">
        <x:v>570</x:v>
      </x:c>
      <x:c r="O1222">
        <x:v>1500</x:v>
      </x:c>
      <x:c r="P1222" t="s">
        <x:v>520</x:v>
      </x:c>
      <x:c r="Q1222" t="s">
        <x:v>13</x:v>
      </x:c>
      <x:c r="R1222" t="s">
        <x:v>522</x:v>
      </x:c>
      <x:c r="S1222">
        <x:v>9000</x:v>
      </x:c>
      <x:c r="T1222" t="s">
        <x:v>458</x:v>
      </x:c>
      <x:c r="U1222">
        <x:v>29.79</x:v>
      </x:c>
      <x:c r="V1222">
        <x:v>0.28999999999999998</x:v>
      </x:c>
      <x:c r="W1222">
        <x:v>2632.5</x:v>
      </x:c>
    </x:row>
    <x:row r="1223" spans="1:23">
      <x:c r="A1223" t="s">
        <x:v>492</x:v>
      </x:c>
      <x:c r="B1223" t="s">
        <x:v>698</x:v>
      </x:c>
      <x:c r="C1223" t="s">
        <x:v>513</x:v>
      </x:c>
      <x:c r="D1223" t="s">
        <x:v>514</x:v>
      </x:c>
      <x:c r="E1223" t="s">
        <x:v>527</x:v>
      </x:c>
      <x:c r="F1223" t="s">
        <x:v>126</x:v>
      </x:c>
      <x:c r="G1223" t="s">
        <x:v>730</x:v>
      </x:c>
      <x:c r="H1223" t="s">
        <x:v>528</x:v>
      </x:c>
      <x:c r="I1223" t="s">
        <x:v>173</x:v>
      </x:c>
      <x:c r="J1223">
        <x:v>100000974</x:v>
      </x:c>
      <x:c r="K1223" t="s">
        <x:v>173</x:v>
      </x:c>
      <x:c r="L1223" t="s">
        <x:v>141</x:v>
      </x:c>
      <x:c r="M1223" t="s">
        <x:v>553</x:v>
      </x:c>
      <x:c r="O1223">
        <x:v>1500</x:v>
      </x:c>
      <x:c r="P1223" t="s">
        <x:v>520</x:v>
      </x:c>
      <x:c r="Q1223" t="s">
        <x:v>13</x:v>
      </x:c>
      <x:c r="R1223" t="s">
        <x:v>522</x:v>
      </x:c>
      <x:c r="S1223">
        <x:v>7500</x:v>
      </x:c>
      <x:c r="T1223" t="s">
        <x:v>458</x:v>
      </x:c>
      <x:c r="U1223">
        <x:v>24.83</x:v>
      </x:c>
      <x:c r="V1223">
        <x:v>0.28999999999999998</x:v>
      </x:c>
      <x:c r="W1223">
        <x:v>2193.75</x:v>
      </x:c>
    </x:row>
    <x:row r="1224" spans="1:23">
      <x:c r="A1224" t="s">
        <x:v>492</x:v>
      </x:c>
      <x:c r="B1224" t="s">
        <x:v>698</x:v>
      </x:c>
      <x:c r="C1224" t="s">
        <x:v>513</x:v>
      </x:c>
      <x:c r="D1224" t="s">
        <x:v>514</x:v>
      </x:c>
      <x:c r="E1224" t="s">
        <x:v>527</x:v>
      </x:c>
      <x:c r="F1224" t="s">
        <x:v>126</x:v>
      </x:c>
      <x:c r="G1224" t="s">
        <x:v>730</x:v>
      </x:c>
      <x:c r="H1224" t="s">
        <x:v>528</x:v>
      </x:c>
      <x:c r="I1224" t="s">
        <x:v>173</x:v>
      </x:c>
      <x:c r="J1224">
        <x:v>100000973</x:v>
      </x:c>
      <x:c r="K1224" t="s">
        <x:v>173</x:v>
      </x:c>
      <x:c r="L1224" t="s">
        <x:v>141</x:v>
      </x:c>
      <x:c r="M1224" t="s">
        <x:v>558</x:v>
      </x:c>
      <x:c r="O1224">
        <x:v>1500</x:v>
      </x:c>
      <x:c r="P1224" t="s">
        <x:v>520</x:v>
      </x:c>
      <x:c r="Q1224" t="s">
        <x:v>13</x:v>
      </x:c>
      <x:c r="R1224" t="s">
        <x:v>522</x:v>
      </x:c>
      <x:c r="S1224">
        <x:v>6000</x:v>
      </x:c>
      <x:c r="T1224" t="s">
        <x:v>458</x:v>
      </x:c>
      <x:c r="U1224">
        <x:v>19.86</x:v>
      </x:c>
      <x:c r="V1224">
        <x:v>0.28999999999999998</x:v>
      </x:c>
      <x:c r="W1224">
        <x:v>1755</x:v>
      </x:c>
    </x:row>
    <x:row r="1225" spans="1:23">
      <x:c r="A1225" t="s">
        <x:v>492</x:v>
      </x:c>
      <x:c r="B1225" t="s">
        <x:v>698</x:v>
      </x:c>
      <x:c r="C1225" t="s">
        <x:v>513</x:v>
      </x:c>
      <x:c r="D1225" t="s">
        <x:v>514</x:v>
      </x:c>
      <x:c r="E1225" t="s">
        <x:v>527</x:v>
      </x:c>
      <x:c r="F1225" t="s">
        <x:v>126</x:v>
      </x:c>
      <x:c r="G1225" t="s">
        <x:v>730</x:v>
      </x:c>
      <x:c r="H1225" t="s">
        <x:v>528</x:v>
      </x:c>
      <x:c r="I1225" t="s">
        <x:v>173</x:v>
      </x:c>
      <x:c r="J1225">
        <x:v>100000969</x:v>
      </x:c>
      <x:c r="K1225" t="s">
        <x:v>173</x:v>
      </x:c>
      <x:c r="L1225" t="s">
        <x:v>141</x:v>
      </x:c>
      <x:c r="M1225" t="s">
        <x:v>608</x:v>
      </x:c>
      <x:c r="O1225">
        <x:v>1500</x:v>
      </x:c>
      <x:c r="P1225" t="s">
        <x:v>520</x:v>
      </x:c>
      <x:c r="Q1225" t="s">
        <x:v>13</x:v>
      </x:c>
      <x:c r="R1225" t="s">
        <x:v>522</x:v>
      </x:c>
      <x:c r="S1225">
        <x:v>12000</x:v>
      </x:c>
      <x:c r="T1225" t="s">
        <x:v>458</x:v>
      </x:c>
      <x:c r="U1225">
        <x:v>39.72</x:v>
      </x:c>
      <x:c r="V1225">
        <x:v>0.28999999999999998</x:v>
      </x:c>
      <x:c r="W1225">
        <x:v>3510</x:v>
      </x:c>
    </x:row>
    <x:row r="1226" spans="1:23">
      <x:c r="A1226" t="s">
        <x:v>492</x:v>
      </x:c>
      <x:c r="B1226" t="s">
        <x:v>698</x:v>
      </x:c>
      <x:c r="C1226" t="s">
        <x:v>513</x:v>
      </x:c>
      <x:c r="D1226" t="s">
        <x:v>514</x:v>
      </x:c>
      <x:c r="E1226" t="s">
        <x:v>527</x:v>
      </x:c>
      <x:c r="F1226" t="s">
        <x:v>126</x:v>
      </x:c>
      <x:c r="G1226" t="s">
        <x:v>730</x:v>
      </x:c>
      <x:c r="H1226" t="s">
        <x:v>528</x:v>
      </x:c>
      <x:c r="I1226" t="s">
        <x:v>173</x:v>
      </x:c>
      <x:c r="J1226">
        <x:v>100000945</x:v>
      </x:c>
      <x:c r="K1226" t="s">
        <x:v>173</x:v>
      </x:c>
      <x:c r="L1226" t="s">
        <x:v>141</x:v>
      </x:c>
      <x:c r="M1226" t="s">
        <x:v>568</x:v>
      </x:c>
      <x:c r="O1226">
        <x:v>1500</x:v>
      </x:c>
      <x:c r="P1226" t="s">
        <x:v>520</x:v>
      </x:c>
      <x:c r="Q1226" t="s">
        <x:v>13</x:v>
      </x:c>
      <x:c r="R1226" t="s">
        <x:v>522</x:v>
      </x:c>
      <x:c r="S1226">
        <x:v>4500</x:v>
      </x:c>
      <x:c r="T1226" t="s">
        <x:v>458</x:v>
      </x:c>
      <x:c r="U1226">
        <x:v>14.9</x:v>
      </x:c>
      <x:c r="V1226">
        <x:v>0.28999999999999998</x:v>
      </x:c>
      <x:c r="W1226">
        <x:v>1316.25</x:v>
      </x:c>
    </x:row>
    <x:row r="1227" spans="1:23">
      <x:c r="A1227" t="s">
        <x:v>492</x:v>
      </x:c>
      <x:c r="B1227" t="s">
        <x:v>698</x:v>
      </x:c>
      <x:c r="C1227" t="s">
        <x:v>513</x:v>
      </x:c>
      <x:c r="D1227" t="s">
        <x:v>514</x:v>
      </x:c>
      <x:c r="E1227" t="s">
        <x:v>527</x:v>
      </x:c>
      <x:c r="F1227" t="s">
        <x:v>126</x:v>
      </x:c>
      <x:c r="G1227" t="s">
        <x:v>730</x:v>
      </x:c>
      <x:c r="H1227" t="s">
        <x:v>528</x:v>
      </x:c>
      <x:c r="I1227" t="s">
        <x:v>173</x:v>
      </x:c>
      <x:c r="J1227">
        <x:v>100000962</x:v>
      </x:c>
      <x:c r="K1227" t="s">
        <x:v>173</x:v>
      </x:c>
      <x:c r="L1227" t="s">
        <x:v>141</x:v>
      </x:c>
      <x:c r="M1227" t="s">
        <x:v>563</x:v>
      </x:c>
      <x:c r="O1227">
        <x:v>1500</x:v>
      </x:c>
      <x:c r="P1227" t="s">
        <x:v>520</x:v>
      </x:c>
      <x:c r="Q1227" t="s">
        <x:v>13</x:v>
      </x:c>
      <x:c r="R1227" t="s">
        <x:v>522</x:v>
      </x:c>
      <x:c r="S1227">
        <x:v>7500</x:v>
      </x:c>
      <x:c r="T1227" t="s">
        <x:v>458</x:v>
      </x:c>
      <x:c r="U1227">
        <x:v>24.83</x:v>
      </x:c>
      <x:c r="V1227">
        <x:v>0.28999999999999998</x:v>
      </x:c>
      <x:c r="W1227">
        <x:v>2193.75</x:v>
      </x:c>
    </x:row>
    <x:row r="1228" spans="1:23">
      <x:c r="A1228" t="s">
        <x:v>492</x:v>
      </x:c>
      <x:c r="B1228" t="s">
        <x:v>698</x:v>
      </x:c>
      <x:c r="C1228" t="s">
        <x:v>513</x:v>
      </x:c>
      <x:c r="D1228" t="s">
        <x:v>514</x:v>
      </x:c>
      <x:c r="E1228" t="s">
        <x:v>527</x:v>
      </x:c>
      <x:c r="F1228" t="s">
        <x:v>126</x:v>
      </x:c>
      <x:c r="G1228" t="s">
        <x:v>730</x:v>
      </x:c>
      <x:c r="H1228" t="s">
        <x:v>528</x:v>
      </x:c>
      <x:c r="I1228" t="s">
        <x:v>173</x:v>
      </x:c>
      <x:c r="J1228">
        <x:v>100000924</x:v>
      </x:c>
      <x:c r="K1228" t="s">
        <x:v>173</x:v>
      </x:c>
      <x:c r="L1228" t="s">
        <x:v>141</x:v>
      </x:c>
      <x:c r="M1228" t="s">
        <x:v>573</x:v>
      </x:c>
      <x:c r="O1228">
        <x:v>1500</x:v>
      </x:c>
      <x:c r="P1228" t="s">
        <x:v>520</x:v>
      </x:c>
      <x:c r="Q1228" t="s">
        <x:v>13</x:v>
      </x:c>
      <x:c r="R1228" t="s">
        <x:v>522</x:v>
      </x:c>
      <x:c r="S1228">
        <x:v>7500</x:v>
      </x:c>
      <x:c r="T1228" t="s">
        <x:v>458</x:v>
      </x:c>
      <x:c r="U1228">
        <x:v>24.83</x:v>
      </x:c>
      <x:c r="V1228">
        <x:v>0.28999999999999998</x:v>
      </x:c>
      <x:c r="W1228">
        <x:v>2193.75</x:v>
      </x:c>
    </x:row>
    <x:row r="1229" spans="1:23">
      <x:c r="A1229" t="s">
        <x:v>492</x:v>
      </x:c>
      <x:c r="B1229" t="s">
        <x:v>698</x:v>
      </x:c>
      <x:c r="C1229" t="s">
        <x:v>513</x:v>
      </x:c>
      <x:c r="D1229" t="s">
        <x:v>514</x:v>
      </x:c>
      <x:c r="E1229" t="s">
        <x:v>527</x:v>
      </x:c>
      <x:c r="F1229" t="s">
        <x:v>126</x:v>
      </x:c>
      <x:c r="G1229" t="s">
        <x:v>730</x:v>
      </x:c>
      <x:c r="H1229" t="s">
        <x:v>528</x:v>
      </x:c>
      <x:c r="I1229" t="s">
        <x:v>173</x:v>
      </x:c>
      <x:c r="J1229">
        <x:v>100000955</x:v>
      </x:c>
      <x:c r="K1229" t="s">
        <x:v>173</x:v>
      </x:c>
      <x:c r="L1229" t="s">
        <x:v>141</x:v>
      </x:c>
      <x:c r="M1229" t="s">
        <x:v>578</x:v>
      </x:c>
      <x:c r="O1229">
        <x:v>1500</x:v>
      </x:c>
      <x:c r="P1229" t="s">
        <x:v>520</x:v>
      </x:c>
      <x:c r="Q1229" t="s">
        <x:v>13</x:v>
      </x:c>
      <x:c r="R1229" t="s">
        <x:v>522</x:v>
      </x:c>
      <x:c r="S1229">
        <x:v>7500</x:v>
      </x:c>
      <x:c r="T1229" t="s">
        <x:v>458</x:v>
      </x:c>
      <x:c r="U1229">
        <x:v>24.83</x:v>
      </x:c>
      <x:c r="V1229">
        <x:v>0.28999999999999998</x:v>
      </x:c>
      <x:c r="W1229">
        <x:v>2193.75</x:v>
      </x:c>
    </x:row>
    <x:row r="1230" spans="1:23">
      <x:c r="A1230" t="s">
        <x:v>492</x:v>
      </x:c>
      <x:c r="B1230" t="s">
        <x:v>698</x:v>
      </x:c>
      <x:c r="C1230" t="s">
        <x:v>513</x:v>
      </x:c>
      <x:c r="D1230" t="s">
        <x:v>514</x:v>
      </x:c>
      <x:c r="E1230" t="s">
        <x:v>527</x:v>
      </x:c>
      <x:c r="F1230" t="s">
        <x:v>126</x:v>
      </x:c>
      <x:c r="G1230" t="s">
        <x:v>730</x:v>
      </x:c>
      <x:c r="H1230" t="s">
        <x:v>528</x:v>
      </x:c>
      <x:c r="I1230" t="s">
        <x:v>173</x:v>
      </x:c>
      <x:c r="J1230">
        <x:v>100000954</x:v>
      </x:c>
      <x:c r="K1230" t="s">
        <x:v>173</x:v>
      </x:c>
      <x:c r="L1230" t="s">
        <x:v>141</x:v>
      </x:c>
      <x:c r="M1230" t="s">
        <x:v>545</x:v>
      </x:c>
      <x:c r="O1230">
        <x:v>1500</x:v>
      </x:c>
      <x:c r="P1230" t="s">
        <x:v>520</x:v>
      </x:c>
      <x:c r="Q1230" t="s">
        <x:v>13</x:v>
      </x:c>
      <x:c r="R1230" t="s">
        <x:v>522</x:v>
      </x:c>
      <x:c r="S1230">
        <x:v>3000</x:v>
      </x:c>
      <x:c r="T1230" t="s">
        <x:v>458</x:v>
      </x:c>
      <x:c r="U1230">
        <x:v>9.93</x:v>
      </x:c>
      <x:c r="V1230">
        <x:v>0.28999999999999998</x:v>
      </x:c>
      <x:c r="W1230">
        <x:v>877.5</x:v>
      </x:c>
    </x:row>
    <x:row r="1231" spans="1:23">
      <x:c r="A1231" t="s">
        <x:v>492</x:v>
      </x:c>
      <x:c r="B1231" t="s">
        <x:v>698</x:v>
      </x:c>
      <x:c r="C1231" t="s">
        <x:v>513</x:v>
      </x:c>
      <x:c r="D1231" t="s">
        <x:v>514</x:v>
      </x:c>
      <x:c r="E1231" t="s">
        <x:v>527</x:v>
      </x:c>
      <x:c r="F1231" t="s">
        <x:v>126</x:v>
      </x:c>
      <x:c r="G1231" t="s">
        <x:v>730</x:v>
      </x:c>
      <x:c r="H1231" t="s">
        <x:v>528</x:v>
      </x:c>
      <x:c r="I1231" t="s">
        <x:v>173</x:v>
      </x:c>
      <x:c r="J1231">
        <x:v>100000930</x:v>
      </x:c>
      <x:c r="K1231" t="s">
        <x:v>173</x:v>
      </x:c>
      <x:c r="L1231" t="s">
        <x:v>141</x:v>
      </x:c>
      <x:c r="M1231" t="s">
        <x:v>577</x:v>
      </x:c>
      <x:c r="O1231">
        <x:v>1500</x:v>
      </x:c>
      <x:c r="P1231" t="s">
        <x:v>520</x:v>
      </x:c>
      <x:c r="Q1231" t="s">
        <x:v>13</x:v>
      </x:c>
      <x:c r="R1231" t="s">
        <x:v>522</x:v>
      </x:c>
      <x:c r="S1231">
        <x:v>15000</x:v>
      </x:c>
      <x:c r="T1231" t="s">
        <x:v>458</x:v>
      </x:c>
      <x:c r="U1231">
        <x:v>49.65</x:v>
      </x:c>
      <x:c r="V1231">
        <x:v>0.28999999999999998</x:v>
      </x:c>
      <x:c r="W1231">
        <x:v>4387.5</x:v>
      </x:c>
    </x:row>
    <x:row r="1232" spans="1:23">
      <x:c r="A1232" t="s">
        <x:v>492</x:v>
      </x:c>
      <x:c r="B1232" t="s">
        <x:v>698</x:v>
      </x:c>
      <x:c r="C1232" t="s">
        <x:v>513</x:v>
      </x:c>
      <x:c r="D1232" t="s">
        <x:v>514</x:v>
      </x:c>
      <x:c r="E1232" t="s">
        <x:v>527</x:v>
      </x:c>
      <x:c r="F1232" t="s">
        <x:v>126</x:v>
      </x:c>
      <x:c r="G1232" t="s">
        <x:v>730</x:v>
      </x:c>
      <x:c r="H1232" t="s">
        <x:v>528</x:v>
      </x:c>
      <x:c r="I1232" t="s">
        <x:v>173</x:v>
      </x:c>
      <x:c r="J1232">
        <x:v>100000995</x:v>
      </x:c>
      <x:c r="K1232" t="s">
        <x:v>173</x:v>
      </x:c>
      <x:c r="L1232" t="s">
        <x:v>141</x:v>
      </x:c>
      <x:c r="M1232" t="s">
        <x:v>591</x:v>
      </x:c>
      <x:c r="O1232">
        <x:v>1500</x:v>
      </x:c>
      <x:c r="P1232" t="s">
        <x:v>520</x:v>
      </x:c>
      <x:c r="Q1232" t="s">
        <x:v>13</x:v>
      </x:c>
      <x:c r="R1232" t="s">
        <x:v>522</x:v>
      </x:c>
      <x:c r="S1232">
        <x:v>1500</x:v>
      </x:c>
      <x:c r="T1232" t="s">
        <x:v>458</x:v>
      </x:c>
      <x:c r="U1232">
        <x:v>4.97</x:v>
      </x:c>
      <x:c r="V1232">
        <x:v>0.28999999999999998</x:v>
      </x:c>
      <x:c r="W1232">
        <x:v>438.75</x:v>
      </x:c>
    </x:row>
    <x:row r="1233" spans="1:23">
      <x:c r="A1233" t="s">
        <x:v>492</x:v>
      </x:c>
      <x:c r="B1233" t="s">
        <x:v>698</x:v>
      </x:c>
      <x:c r="C1233" t="s">
        <x:v>513</x:v>
      </x:c>
      <x:c r="D1233" t="s">
        <x:v>514</x:v>
      </x:c>
      <x:c r="E1233" t="s">
        <x:v>527</x:v>
      </x:c>
      <x:c r="F1233" t="s">
        <x:v>126</x:v>
      </x:c>
      <x:c r="G1233" t="s">
        <x:v>730</x:v>
      </x:c>
      <x:c r="H1233" t="s">
        <x:v>528</x:v>
      </x:c>
      <x:c r="I1233" t="s">
        <x:v>173</x:v>
      </x:c>
      <x:c r="J1233">
        <x:v>110000004</x:v>
      </x:c>
      <x:c r="K1233" t="s">
        <x:v>173</x:v>
      </x:c>
      <x:c r="L1233" t="s">
        <x:v>141</x:v>
      </x:c>
      <x:c r="M1233" t="s">
        <x:v>537</x:v>
      </x:c>
      <x:c r="N1233" t="s">
        <x:v>519</x:v>
      </x:c>
      <x:c r="O1233">
        <x:v>10000</x:v>
      </x:c>
      <x:c r="P1233" t="s">
        <x:v>520</x:v>
      </x:c>
      <x:c r="Q1233" t="s">
        <x:v>13</x:v>
      </x:c>
      <x:c r="R1233" t="s">
        <x:v>522</x:v>
      </x:c>
      <x:c r="S1233">
        <x:v>20000</x:v>
      </x:c>
      <x:c r="T1233" t="s">
        <x:v>458</x:v>
      </x:c>
      <x:c r="U1233">
        <x:v>66.180000000000007</x:v>
      </x:c>
      <x:c r="V1233">
        <x:v>0.28999999999999998</x:v>
      </x:c>
      <x:c r="W1233">
        <x:v>5850</x:v>
      </x:c>
    </x:row>
    <x:row r="1234" spans="1:23">
      <x:c r="A1234" t="s">
        <x:v>492</x:v>
      </x:c>
      <x:c r="B1234" t="s">
        <x:v>698</x:v>
      </x:c>
      <x:c r="C1234" t="s">
        <x:v>513</x:v>
      </x:c>
      <x:c r="D1234" t="s">
        <x:v>514</x:v>
      </x:c>
      <x:c r="E1234" t="s">
        <x:v>527</x:v>
      </x:c>
      <x:c r="F1234" t="s">
        <x:v>126</x:v>
      </x:c>
      <x:c r="G1234" t="s">
        <x:v>730</x:v>
      </x:c>
      <x:c r="H1234" t="s">
        <x:v>528</x:v>
      </x:c>
      <x:c r="I1234" t="s">
        <x:v>173</x:v>
      </x:c>
      <x:c r="J1234">
        <x:v>190000482</x:v>
      </x:c>
      <x:c r="K1234" t="s">
        <x:v>173</x:v>
      </x:c>
      <x:c r="L1234" t="s">
        <x:v>141</x:v>
      </x:c>
      <x:c r="M1234" t="s">
        <x:v>560</x:v>
      </x:c>
      <x:c r="N1234" t="s">
        <x:v>519</x:v>
      </x:c>
      <x:c r="O1234">
        <x:v>10000</x:v>
      </x:c>
      <x:c r="P1234" t="s">
        <x:v>520</x:v>
      </x:c>
      <x:c r="Q1234" t="s">
        <x:v>13</x:v>
      </x:c>
      <x:c r="R1234" t="s">
        <x:v>522</x:v>
      </x:c>
      <x:c r="S1234">
        <x:v>40000</x:v>
      </x:c>
      <x:c r="T1234" t="s">
        <x:v>458</x:v>
      </x:c>
      <x:c r="U1234">
        <x:v>132.4</x:v>
      </x:c>
      <x:c r="V1234">
        <x:v>0.28999999999999998</x:v>
      </x:c>
      <x:c r="W1234">
        <x:v>11700</x:v>
      </x:c>
    </x:row>
    <x:row r="1235" spans="1:23">
      <x:c r="A1235" t="s">
        <x:v>492</x:v>
      </x:c>
      <x:c r="B1235" t="s">
        <x:v>698</x:v>
      </x:c>
      <x:c r="C1235" t="s">
        <x:v>513</x:v>
      </x:c>
      <x:c r="D1235" t="s">
        <x:v>514</x:v>
      </x:c>
      <x:c r="E1235" t="s">
        <x:v>527</x:v>
      </x:c>
      <x:c r="F1235" t="s">
        <x:v>126</x:v>
      </x:c>
      <x:c r="G1235" t="s">
        <x:v>730</x:v>
      </x:c>
      <x:c r="H1235" t="s">
        <x:v>528</x:v>
      </x:c>
      <x:c r="I1235" t="s">
        <x:v>173</x:v>
      </x:c>
      <x:c r="J1235">
        <x:v>190000508</x:v>
      </x:c>
      <x:c r="K1235" t="s">
        <x:v>173</x:v>
      </x:c>
      <x:c r="L1235" t="s">
        <x:v>141</x:v>
      </x:c>
      <x:c r="M1235" t="s">
        <x:v>575</x:v>
      </x:c>
      <x:c r="N1235" t="s">
        <x:v>519</x:v>
      </x:c>
      <x:c r="O1235">
        <x:v>10000</x:v>
      </x:c>
      <x:c r="P1235" t="s">
        <x:v>520</x:v>
      </x:c>
      <x:c r="Q1235" t="s">
        <x:v>13</x:v>
      </x:c>
      <x:c r="R1235" t="s">
        <x:v>522</x:v>
      </x:c>
      <x:c r="S1235">
        <x:v>50000</x:v>
      </x:c>
      <x:c r="T1235" t="s">
        <x:v>458</x:v>
      </x:c>
      <x:c r="U1235">
        <x:v>165.5</x:v>
      </x:c>
      <x:c r="V1235">
        <x:v>0.28999999999999998</x:v>
      </x:c>
      <x:c r="W1235">
        <x:v>14625</x:v>
      </x:c>
    </x:row>
    <x:row r="1236" spans="1:23">
      <x:c r="A1236" t="s">
        <x:v>492</x:v>
      </x:c>
      <x:c r="B1236" t="s">
        <x:v>698</x:v>
      </x:c>
      <x:c r="C1236" t="s">
        <x:v>513</x:v>
      </x:c>
      <x:c r="D1236" t="s">
        <x:v>514</x:v>
      </x:c>
      <x:c r="E1236" t="s">
        <x:v>527</x:v>
      </x:c>
      <x:c r="F1236" t="s">
        <x:v>126</x:v>
      </x:c>
      <x:c r="G1236" t="s">
        <x:v>730</x:v>
      </x:c>
      <x:c r="H1236" t="s">
        <x:v>528</x:v>
      </x:c>
      <x:c r="I1236" t="s">
        <x:v>173</x:v>
      </x:c>
      <x:c r="J1236">
        <x:v>100000963</x:v>
      </x:c>
      <x:c r="K1236" t="s">
        <x:v>173</x:v>
      </x:c>
      <x:c r="L1236" t="s">
        <x:v>141</x:v>
      </x:c>
      <x:c r="M1236" t="s">
        <x:v>572</x:v>
      </x:c>
      <x:c r="O1236">
        <x:v>1500</x:v>
      </x:c>
      <x:c r="P1236" t="s">
        <x:v>520</x:v>
      </x:c>
      <x:c r="Q1236" t="s">
        <x:v>13</x:v>
      </x:c>
      <x:c r="R1236" t="s">
        <x:v>522</x:v>
      </x:c>
      <x:c r="S1236">
        <x:v>28500</x:v>
      </x:c>
      <x:c r="T1236" t="s">
        <x:v>458</x:v>
      </x:c>
      <x:c r="U1236">
        <x:v>94.34</x:v>
      </x:c>
      <x:c r="V1236">
        <x:v>0.28999999999999998</x:v>
      </x:c>
      <x:c r="W1236">
        <x:v>8336.25</x:v>
      </x:c>
    </x:row>
    <x:row r="1237" spans="1:23">
      <x:c r="A1237" t="s">
        <x:v>492</x:v>
      </x:c>
      <x:c r="B1237" t="s">
        <x:v>698</x:v>
      </x:c>
      <x:c r="C1237" t="s">
        <x:v>513</x:v>
      </x:c>
      <x:c r="D1237" t="s">
        <x:v>514</x:v>
      </x:c>
      <x:c r="E1237" t="s">
        <x:v>527</x:v>
      </x:c>
      <x:c r="F1237" t="s">
        <x:v>126</x:v>
      </x:c>
      <x:c r="G1237" t="s">
        <x:v>730</x:v>
      </x:c>
      <x:c r="H1237" t="s">
        <x:v>528</x:v>
      </x:c>
      <x:c r="I1237" t="s">
        <x:v>173</x:v>
      </x:c>
      <x:c r="J1237">
        <x:v>100000895</x:v>
      </x:c>
      <x:c r="K1237" t="s">
        <x:v>173</x:v>
      </x:c>
      <x:c r="L1237" t="s">
        <x:v>142</x:v>
      </x:c>
      <x:c r="M1237" t="s">
        <x:v>526</x:v>
      </x:c>
      <x:c r="O1237">
        <x:v>500</x:v>
      </x:c>
      <x:c r="P1237" t="s">
        <x:v>520</x:v>
      </x:c>
      <x:c r="Q1237" t="s">
        <x:v>445</x:v>
      </x:c>
      <x:c r="R1237" t="s">
        <x:v>522</x:v>
      </x:c>
      <x:c r="S1237">
        <x:v>2000</x:v>
      </x:c>
      <x:c r="T1237" t="s">
        <x:v>458</x:v>
      </x:c>
      <x:c r="U1237">
        <x:v>36.32</x:v>
      </x:c>
      <x:c r="V1237">
        <x:v>1.31</x:v>
      </x:c>
      <x:c r="W1237">
        <x:v>2626</x:v>
      </x:c>
    </x:row>
    <x:row r="1238" spans="1:23">
      <x:c r="A1238" t="s">
        <x:v>492</x:v>
      </x:c>
      <x:c r="B1238" t="s">
        <x:v>698</x:v>
      </x:c>
      <x:c r="C1238" t="s">
        <x:v>513</x:v>
      </x:c>
      <x:c r="D1238" t="s">
        <x:v>514</x:v>
      </x:c>
      <x:c r="E1238" t="s">
        <x:v>527</x:v>
      </x:c>
      <x:c r="F1238" t="s">
        <x:v>126</x:v>
      </x:c>
      <x:c r="G1238" t="s">
        <x:v>730</x:v>
      </x:c>
      <x:c r="H1238" t="s">
        <x:v>528</x:v>
      </x:c>
      <x:c r="I1238" t="s">
        <x:v>173</x:v>
      </x:c>
      <x:c r="J1238">
        <x:v>100000869</x:v>
      </x:c>
      <x:c r="K1238" t="s">
        <x:v>173</x:v>
      </x:c>
      <x:c r="L1238" t="s">
        <x:v>142</x:v>
      </x:c>
      <x:c r="M1238" t="s">
        <x:v>537</x:v>
      </x:c>
      <x:c r="O1238">
        <x:v>500</x:v>
      </x:c>
      <x:c r="P1238" t="s">
        <x:v>520</x:v>
      </x:c>
      <x:c r="Q1238" t="s">
        <x:v>445</x:v>
      </x:c>
      <x:c r="R1238" t="s">
        <x:v>522</x:v>
      </x:c>
      <x:c r="S1238">
        <x:v>2000</x:v>
      </x:c>
      <x:c r="T1238" t="s">
        <x:v>458</x:v>
      </x:c>
      <x:c r="U1238">
        <x:v>36.32</x:v>
      </x:c>
      <x:c r="V1238">
        <x:v>1.31</x:v>
      </x:c>
      <x:c r="W1238">
        <x:v>2626</x:v>
      </x:c>
    </x:row>
    <x:row r="1239" spans="1:23">
      <x:c r="A1239" t="s">
        <x:v>492</x:v>
      </x:c>
      <x:c r="B1239" t="s">
        <x:v>698</x:v>
      </x:c>
      <x:c r="C1239" t="s">
        <x:v>513</x:v>
      </x:c>
      <x:c r="D1239" t="s">
        <x:v>514</x:v>
      </x:c>
      <x:c r="E1239" t="s">
        <x:v>527</x:v>
      </x:c>
      <x:c r="F1239" t="s">
        <x:v>126</x:v>
      </x:c>
      <x:c r="G1239" t="s">
        <x:v>730</x:v>
      </x:c>
      <x:c r="H1239" t="s">
        <x:v>528</x:v>
      </x:c>
      <x:c r="I1239" t="s">
        <x:v>173</x:v>
      </x:c>
      <x:c r="J1239">
        <x:v>100000833</x:v>
      </x:c>
      <x:c r="K1239" t="s">
        <x:v>173</x:v>
      </x:c>
      <x:c r="L1239" t="s">
        <x:v>145</x:v>
      </x:c>
      <x:c r="M1239" t="s">
        <x:v>526</x:v>
      </x:c>
      <x:c r="O1239">
        <x:v>700</x:v>
      </x:c>
      <x:c r="P1239" t="s">
        <x:v>520</x:v>
      </x:c>
      <x:c r="Q1239" t="s">
        <x:v>452</x:v>
      </x:c>
      <x:c r="R1239" t="s">
        <x:v>522</x:v>
      </x:c>
      <x:c r="S1239">
        <x:v>5600</x:v>
      </x:c>
      <x:c r="T1239" t="s">
        <x:v>458</x:v>
      </x:c>
      <x:c r="U1239">
        <x:v>63.11</x:v>
      </x:c>
      <x:c r="V1239">
        <x:v>0.84</x:v>
      </x:c>
      <x:c r="W1239">
        <x:v>4694.4799999999996</x:v>
      </x:c>
    </x:row>
    <x:row r="1240" spans="1:23">
      <x:c r="A1240" t="s">
        <x:v>492</x:v>
      </x:c>
      <x:c r="B1240" t="s">
        <x:v>698</x:v>
      </x:c>
      <x:c r="C1240" t="s">
        <x:v>513</x:v>
      </x:c>
      <x:c r="D1240" t="s">
        <x:v>514</x:v>
      </x:c>
      <x:c r="E1240" t="s">
        <x:v>527</x:v>
      </x:c>
      <x:c r="F1240" t="s">
        <x:v>126</x:v>
      </x:c>
      <x:c r="G1240" t="s">
        <x:v>730</x:v>
      </x:c>
      <x:c r="H1240" t="s">
        <x:v>528</x:v>
      </x:c>
      <x:c r="I1240" t="s">
        <x:v>173</x:v>
      </x:c>
      <x:c r="J1240">
        <x:v>100000824</x:v>
      </x:c>
      <x:c r="K1240" t="s">
        <x:v>173</x:v>
      </x:c>
      <x:c r="L1240" t="s">
        <x:v>145</x:v>
      </x:c>
      <x:c r="M1240" t="s">
        <x:v>525</x:v>
      </x:c>
      <x:c r="O1240">
        <x:v>700</x:v>
      </x:c>
      <x:c r="P1240" t="s">
        <x:v>520</x:v>
      </x:c>
      <x:c r="Q1240" t="s">
        <x:v>452</x:v>
      </x:c>
      <x:c r="R1240" t="s">
        <x:v>522</x:v>
      </x:c>
      <x:c r="S1240">
        <x:v>9800</x:v>
      </x:c>
      <x:c r="T1240" t="s">
        <x:v>458</x:v>
      </x:c>
      <x:c r="U1240">
        <x:v>110.45</x:v>
      </x:c>
      <x:c r="V1240">
        <x:v>0.84</x:v>
      </x:c>
      <x:c r="W1240">
        <x:v>8215.34</x:v>
      </x:c>
    </x:row>
    <x:row r="1241" spans="1:23">
      <x:c r="A1241" t="s">
        <x:v>492</x:v>
      </x:c>
      <x:c r="B1241" t="s">
        <x:v>698</x:v>
      </x:c>
      <x:c r="C1241" t="s">
        <x:v>513</x:v>
      </x:c>
      <x:c r="D1241" t="s">
        <x:v>514</x:v>
      </x:c>
      <x:c r="E1241" t="s">
        <x:v>527</x:v>
      </x:c>
      <x:c r="F1241" t="s">
        <x:v>126</x:v>
      </x:c>
      <x:c r="G1241" t="s">
        <x:v>730</x:v>
      </x:c>
      <x:c r="H1241" t="s">
        <x:v>528</x:v>
      </x:c>
      <x:c r="I1241" t="s">
        <x:v>173</x:v>
      </x:c>
      <x:c r="J1241">
        <x:v>100000810</x:v>
      </x:c>
      <x:c r="K1241" t="s">
        <x:v>173</x:v>
      </x:c>
      <x:c r="L1241" t="s">
        <x:v>145</x:v>
      </x:c>
      <x:c r="M1241" t="s">
        <x:v>524</x:v>
      </x:c>
      <x:c r="O1241">
        <x:v>700</x:v>
      </x:c>
      <x:c r="P1241" t="s">
        <x:v>520</x:v>
      </x:c>
      <x:c r="Q1241" t="s">
        <x:v>452</x:v>
      </x:c>
      <x:c r="R1241" t="s">
        <x:v>522</x:v>
      </x:c>
      <x:c r="S1241">
        <x:v>7700</x:v>
      </x:c>
      <x:c r="T1241" t="s">
        <x:v>458</x:v>
      </x:c>
      <x:c r="U1241">
        <x:v>86.78</x:v>
      </x:c>
      <x:c r="V1241">
        <x:v>0.84</x:v>
      </x:c>
      <x:c r="W1241">
        <x:v>6454.91</x:v>
      </x:c>
    </x:row>
    <x:row r="1242" spans="1:23">
      <x:c r="A1242" t="s">
        <x:v>492</x:v>
      </x:c>
      <x:c r="B1242" t="s">
        <x:v>698</x:v>
      </x:c>
      <x:c r="C1242" t="s">
        <x:v>513</x:v>
      </x:c>
      <x:c r="D1242" t="s">
        <x:v>514</x:v>
      </x:c>
      <x:c r="E1242" t="s">
        <x:v>527</x:v>
      </x:c>
      <x:c r="F1242" t="s">
        <x:v>126</x:v>
      </x:c>
      <x:c r="G1242" t="s">
        <x:v>730</x:v>
      </x:c>
      <x:c r="H1242" t="s">
        <x:v>528</x:v>
      </x:c>
      <x:c r="I1242" t="s">
        <x:v>173</x:v>
      </x:c>
      <x:c r="J1242">
        <x:v>100000801</x:v>
      </x:c>
      <x:c r="K1242" t="s">
        <x:v>173</x:v>
      </x:c>
      <x:c r="L1242" t="s">
        <x:v>145</x:v>
      </x:c>
      <x:c r="M1242" t="s">
        <x:v>569</x:v>
      </x:c>
      <x:c r="O1242">
        <x:v>700</x:v>
      </x:c>
      <x:c r="P1242" t="s">
        <x:v>520</x:v>
      </x:c>
      <x:c r="Q1242" t="s">
        <x:v>452</x:v>
      </x:c>
      <x:c r="R1242" t="s">
        <x:v>522</x:v>
      </x:c>
      <x:c r="S1242">
        <x:v>4900</x:v>
      </x:c>
      <x:c r="T1242" t="s">
        <x:v>458</x:v>
      </x:c>
      <x:c r="U1242">
        <x:v>55.22</x:v>
      </x:c>
      <x:c r="V1242">
        <x:v>0.84</x:v>
      </x:c>
      <x:c r="W1242">
        <x:v>4107.67</x:v>
      </x:c>
    </x:row>
    <x:row r="1243" spans="1:23">
      <x:c r="A1243" t="s">
        <x:v>492</x:v>
      </x:c>
      <x:c r="B1243" t="s">
        <x:v>698</x:v>
      </x:c>
      <x:c r="C1243" t="s">
        <x:v>513</x:v>
      </x:c>
      <x:c r="D1243" t="s">
        <x:v>514</x:v>
      </x:c>
      <x:c r="E1243" t="s">
        <x:v>527</x:v>
      </x:c>
      <x:c r="F1243" t="s">
        <x:v>126</x:v>
      </x:c>
      <x:c r="G1243" t="s">
        <x:v>730</x:v>
      </x:c>
      <x:c r="H1243" t="s">
        <x:v>528</x:v>
      </x:c>
      <x:c r="I1243" t="s">
        <x:v>173</x:v>
      </x:c>
      <x:c r="J1243">
        <x:v>100000773</x:v>
      </x:c>
      <x:c r="K1243" t="s">
        <x:v>173</x:v>
      </x:c>
      <x:c r="L1243" t="s">
        <x:v>145</x:v>
      </x:c>
      <x:c r="M1243" t="s">
        <x:v>550</x:v>
      </x:c>
      <x:c r="O1243">
        <x:v>700</x:v>
      </x:c>
      <x:c r="P1243" t="s">
        <x:v>520</x:v>
      </x:c>
      <x:c r="Q1243" t="s">
        <x:v>452</x:v>
      </x:c>
      <x:c r="R1243" t="s">
        <x:v>522</x:v>
      </x:c>
      <x:c r="S1243">
        <x:v>3500</x:v>
      </x:c>
      <x:c r="T1243" t="s">
        <x:v>458</x:v>
      </x:c>
      <x:c r="U1243">
        <x:v>39.450000000000003</x:v>
      </x:c>
      <x:c r="V1243">
        <x:v>0.84</x:v>
      </x:c>
      <x:c r="W1243">
        <x:v>2934.05</x:v>
      </x:c>
    </x:row>
    <x:row r="1244" spans="1:23">
      <x:c r="A1244" t="s">
        <x:v>492</x:v>
      </x:c>
      <x:c r="B1244" t="s">
        <x:v>698</x:v>
      </x:c>
      <x:c r="C1244" t="s">
        <x:v>513</x:v>
      </x:c>
      <x:c r="D1244" t="s">
        <x:v>514</x:v>
      </x:c>
      <x:c r="E1244" t="s">
        <x:v>527</x:v>
      </x:c>
      <x:c r="F1244" t="s">
        <x:v>126</x:v>
      </x:c>
      <x:c r="G1244" t="s">
        <x:v>730</x:v>
      </x:c>
      <x:c r="H1244" t="s">
        <x:v>528</x:v>
      </x:c>
      <x:c r="I1244" t="s">
        <x:v>173</x:v>
      </x:c>
      <x:c r="J1244">
        <x:v>100000796</x:v>
      </x:c>
      <x:c r="K1244" t="s">
        <x:v>173</x:v>
      </x:c>
      <x:c r="L1244" t="s">
        <x:v>145</x:v>
      </x:c>
      <x:c r="M1244" t="s">
        <x:v>537</x:v>
      </x:c>
      <x:c r="O1244">
        <x:v>700</x:v>
      </x:c>
      <x:c r="P1244" t="s">
        <x:v>520</x:v>
      </x:c>
      <x:c r="Q1244" t="s">
        <x:v>452</x:v>
      </x:c>
      <x:c r="R1244" t="s">
        <x:v>522</x:v>
      </x:c>
      <x:c r="S1244">
        <x:v>2800</x:v>
      </x:c>
      <x:c r="T1244" t="s">
        <x:v>458</x:v>
      </x:c>
      <x:c r="U1244">
        <x:v>31.56</x:v>
      </x:c>
      <x:c r="V1244">
        <x:v>0.84</x:v>
      </x:c>
      <x:c r="W1244">
        <x:v>2347.2399999999998</x:v>
      </x:c>
    </x:row>
    <x:row r="1245" spans="1:23">
      <x:c r="A1245" t="s">
        <x:v>492</x:v>
      </x:c>
      <x:c r="B1245" t="s">
        <x:v>698</x:v>
      </x:c>
      <x:c r="C1245" t="s">
        <x:v>513</x:v>
      </x:c>
      <x:c r="D1245" t="s">
        <x:v>514</x:v>
      </x:c>
      <x:c r="E1245" t="s">
        <x:v>527</x:v>
      </x:c>
      <x:c r="F1245" t="s">
        <x:v>126</x:v>
      </x:c>
      <x:c r="G1245" t="s">
        <x:v>730</x:v>
      </x:c>
      <x:c r="H1245" t="s">
        <x:v>528</x:v>
      </x:c>
      <x:c r="I1245" t="s">
        <x:v>173</x:v>
      </x:c>
      <x:c r="J1245">
        <x:v>100000750</x:v>
      </x:c>
      <x:c r="K1245" t="s">
        <x:v>173</x:v>
      </x:c>
      <x:c r="L1245" t="s">
        <x:v>145</x:v>
      </x:c>
      <x:c r="M1245" t="s">
        <x:v>533</x:v>
      </x:c>
      <x:c r="O1245">
        <x:v>700</x:v>
      </x:c>
      <x:c r="P1245" t="s">
        <x:v>520</x:v>
      </x:c>
      <x:c r="Q1245" t="s">
        <x:v>452</x:v>
      </x:c>
      <x:c r="R1245" t="s">
        <x:v>522</x:v>
      </x:c>
      <x:c r="S1245">
        <x:v>2800</x:v>
      </x:c>
      <x:c r="T1245" t="s">
        <x:v>458</x:v>
      </x:c>
      <x:c r="U1245">
        <x:v>31.56</x:v>
      </x:c>
      <x:c r="V1245">
        <x:v>0.84</x:v>
      </x:c>
      <x:c r="W1245">
        <x:v>2347.2399999999998</x:v>
      </x:c>
    </x:row>
    <x:row r="1246" spans="1:23">
      <x:c r="A1246" t="s">
        <x:v>492</x:v>
      </x:c>
      <x:c r="B1246" t="s">
        <x:v>698</x:v>
      </x:c>
      <x:c r="C1246" t="s">
        <x:v>513</x:v>
      </x:c>
      <x:c r="D1246" t="s">
        <x:v>514</x:v>
      </x:c>
      <x:c r="E1246" t="s">
        <x:v>527</x:v>
      </x:c>
      <x:c r="F1246" t="s">
        <x:v>126</x:v>
      </x:c>
      <x:c r="G1246" t="s">
        <x:v>730</x:v>
      </x:c>
      <x:c r="H1246" t="s">
        <x:v>528</x:v>
      </x:c>
      <x:c r="I1246" t="s">
        <x:v>173</x:v>
      </x:c>
      <x:c r="J1246">
        <x:v>100000787</x:v>
      </x:c>
      <x:c r="K1246" t="s">
        <x:v>173</x:v>
      </x:c>
      <x:c r="L1246" t="s">
        <x:v>145</x:v>
      </x:c>
      <x:c r="M1246" t="s">
        <x:v>560</x:v>
      </x:c>
      <x:c r="O1246">
        <x:v>700</x:v>
      </x:c>
      <x:c r="P1246" t="s">
        <x:v>520</x:v>
      </x:c>
      <x:c r="Q1246" t="s">
        <x:v>452</x:v>
      </x:c>
      <x:c r="R1246" t="s">
        <x:v>522</x:v>
      </x:c>
      <x:c r="S1246">
        <x:v>6300</x:v>
      </x:c>
      <x:c r="T1246" t="s">
        <x:v>458</x:v>
      </x:c>
      <x:c r="U1246">
        <x:v>71</x:v>
      </x:c>
      <x:c r="V1246">
        <x:v>0.84</x:v>
      </x:c>
      <x:c r="W1246">
        <x:v>5281.29</x:v>
      </x:c>
    </x:row>
    <x:row r="1247" spans="1:23">
      <x:c r="A1247" t="s">
        <x:v>492</x:v>
      </x:c>
      <x:c r="B1247" t="s">
        <x:v>698</x:v>
      </x:c>
      <x:c r="C1247" t="s">
        <x:v>513</x:v>
      </x:c>
      <x:c r="D1247" t="s">
        <x:v>514</x:v>
      </x:c>
      <x:c r="E1247" t="s">
        <x:v>527</x:v>
      </x:c>
      <x:c r="F1247" t="s">
        <x:v>126</x:v>
      </x:c>
      <x:c r="G1247" t="s">
        <x:v>730</x:v>
      </x:c>
      <x:c r="H1247" t="s">
        <x:v>528</x:v>
      </x:c>
      <x:c r="I1247" t="s">
        <x:v>173</x:v>
      </x:c>
      <x:c r="J1247">
        <x:v>100000768</x:v>
      </x:c>
      <x:c r="K1247" t="s">
        <x:v>173</x:v>
      </x:c>
      <x:c r="L1247" t="s">
        <x:v>145</x:v>
      </x:c>
      <x:c r="M1247" t="s">
        <x:v>575</x:v>
      </x:c>
      <x:c r="O1247">
        <x:v>700</x:v>
      </x:c>
      <x:c r="P1247" t="s">
        <x:v>520</x:v>
      </x:c>
      <x:c r="Q1247" t="s">
        <x:v>452</x:v>
      </x:c>
      <x:c r="R1247" t="s">
        <x:v>522</x:v>
      </x:c>
      <x:c r="S1247">
        <x:v>3500</x:v>
      </x:c>
      <x:c r="T1247" t="s">
        <x:v>458</x:v>
      </x:c>
      <x:c r="U1247">
        <x:v>39.450000000000003</x:v>
      </x:c>
      <x:c r="V1247">
        <x:v>0.84</x:v>
      </x:c>
      <x:c r="W1247">
        <x:v>2934.05</x:v>
      </x:c>
    </x:row>
    <x:row r="1248" spans="1:23">
      <x:c r="A1248" t="s">
        <x:v>492</x:v>
      </x:c>
      <x:c r="B1248" t="s">
        <x:v>698</x:v>
      </x:c>
      <x:c r="C1248" t="s">
        <x:v>513</x:v>
      </x:c>
      <x:c r="D1248" t="s">
        <x:v>514</x:v>
      </x:c>
      <x:c r="E1248" t="s">
        <x:v>527</x:v>
      </x:c>
      <x:c r="F1248" t="s">
        <x:v>126</x:v>
      </x:c>
      <x:c r="G1248" t="s">
        <x:v>730</x:v>
      </x:c>
      <x:c r="H1248" t="s">
        <x:v>528</x:v>
      </x:c>
      <x:c r="I1248" t="s">
        <x:v>173</x:v>
      </x:c>
      <x:c r="J1248">
        <x:v>100000759</x:v>
      </x:c>
      <x:c r="K1248" t="s">
        <x:v>173</x:v>
      </x:c>
      <x:c r="L1248" t="s">
        <x:v>145</x:v>
      </x:c>
      <x:c r="M1248" t="s">
        <x:v>518</x:v>
      </x:c>
      <x:c r="O1248">
        <x:v>700</x:v>
      </x:c>
      <x:c r="P1248" t="s">
        <x:v>520</x:v>
      </x:c>
      <x:c r="Q1248" t="s">
        <x:v>452</x:v>
      </x:c>
      <x:c r="R1248" t="s">
        <x:v>522</x:v>
      </x:c>
      <x:c r="S1248">
        <x:v>6180</x:v>
      </x:c>
      <x:c r="T1248" t="s">
        <x:v>458</x:v>
      </x:c>
      <x:c r="U1248">
        <x:v>69.650000000000006</x:v>
      </x:c>
      <x:c r="V1248">
        <x:v>0.84</x:v>
      </x:c>
      <x:c r="W1248">
        <x:v>5180.6899999999996</x:v>
      </x:c>
    </x:row>
    <x:row r="1249" spans="1:23">
      <x:c r="A1249" t="s">
        <x:v>492</x:v>
      </x:c>
      <x:c r="B1249" t="s">
        <x:v>698</x:v>
      </x:c>
      <x:c r="C1249" t="s">
        <x:v>513</x:v>
      </x:c>
      <x:c r="D1249" t="s">
        <x:v>514</x:v>
      </x:c>
      <x:c r="E1249" t="s">
        <x:v>527</x:v>
      </x:c>
      <x:c r="F1249" t="s">
        <x:v>126</x:v>
      </x:c>
      <x:c r="G1249" t="s">
        <x:v>730</x:v>
      </x:c>
      <x:c r="H1249" t="s">
        <x:v>528</x:v>
      </x:c>
      <x:c r="I1249" t="s">
        <x:v>173</x:v>
      </x:c>
      <x:c r="J1249">
        <x:v>100000729</x:v>
      </x:c>
      <x:c r="K1249" t="s">
        <x:v>173</x:v>
      </x:c>
      <x:c r="L1249" t="s">
        <x:v>165</x:v>
      </x:c>
      <x:c r="M1249" t="s">
        <x:v>525</x:v>
      </x:c>
      <x:c r="O1249">
        <x:v>1000</x:v>
      </x:c>
      <x:c r="P1249" t="s">
        <x:v>520</x:v>
      </x:c>
      <x:c r="Q1249" t="s">
        <x:v>14</x:v>
      </x:c>
      <x:c r="R1249" t="s">
        <x:v>522</x:v>
      </x:c>
      <x:c r="S1249">
        <x:v>5000</x:v>
      </x:c>
      <x:c r="T1249" t="s">
        <x:v>458</x:v>
      </x:c>
      <x:c r="U1249">
        <x:v>38.450000000000003</x:v>
      </x:c>
      <x:c r="V1249">
        <x:v>0.6</x:v>
      </x:c>
      <x:c r="W1249">
        <x:v>2986</x:v>
      </x:c>
    </x:row>
    <x:row r="1250" spans="1:23">
      <x:c r="A1250" t="s">
        <x:v>492</x:v>
      </x:c>
      <x:c r="B1250" t="s">
        <x:v>698</x:v>
      </x:c>
      <x:c r="C1250" t="s">
        <x:v>513</x:v>
      </x:c>
      <x:c r="D1250" t="s">
        <x:v>514</x:v>
      </x:c>
      <x:c r="E1250" t="s">
        <x:v>527</x:v>
      </x:c>
      <x:c r="F1250" t="s">
        <x:v>126</x:v>
      </x:c>
      <x:c r="G1250" t="s">
        <x:v>730</x:v>
      </x:c>
      <x:c r="H1250" t="s">
        <x:v>528</x:v>
      </x:c>
      <x:c r="I1250" t="s">
        <x:v>173</x:v>
      </x:c>
      <x:c r="J1250">
        <x:v>100000706</x:v>
      </x:c>
      <x:c r="K1250" t="s">
        <x:v>173</x:v>
      </x:c>
      <x:c r="L1250" t="s">
        <x:v>165</x:v>
      </x:c>
      <x:c r="M1250" t="s">
        <x:v>524</x:v>
      </x:c>
      <x:c r="O1250">
        <x:v>1000</x:v>
      </x:c>
      <x:c r="P1250" t="s">
        <x:v>520</x:v>
      </x:c>
      <x:c r="Q1250" t="s">
        <x:v>14</x:v>
      </x:c>
      <x:c r="R1250" t="s">
        <x:v>522</x:v>
      </x:c>
      <x:c r="S1250">
        <x:v>5000</x:v>
      </x:c>
      <x:c r="T1250" t="s">
        <x:v>458</x:v>
      </x:c>
      <x:c r="U1250">
        <x:v>38.450000000000003</x:v>
      </x:c>
      <x:c r="V1250">
        <x:v>0.6</x:v>
      </x:c>
      <x:c r="W1250">
        <x:v>2986</x:v>
      </x:c>
    </x:row>
    <x:row r="1251" spans="1:23">
      <x:c r="A1251" t="s">
        <x:v>492</x:v>
      </x:c>
      <x:c r="B1251" t="s">
        <x:v>698</x:v>
      </x:c>
      <x:c r="C1251" t="s">
        <x:v>513</x:v>
      </x:c>
      <x:c r="D1251" t="s">
        <x:v>514</x:v>
      </x:c>
      <x:c r="E1251" t="s">
        <x:v>527</x:v>
      </x:c>
      <x:c r="F1251" t="s">
        <x:v>126</x:v>
      </x:c>
      <x:c r="G1251" t="s">
        <x:v>730</x:v>
      </x:c>
      <x:c r="H1251" t="s">
        <x:v>528</x:v>
      </x:c>
      <x:c r="I1251" t="s">
        <x:v>173</x:v>
      </x:c>
      <x:c r="J1251">
        <x:v>100000657</x:v>
      </x:c>
      <x:c r="K1251" t="s">
        <x:v>173</x:v>
      </x:c>
      <x:c r="L1251" t="s">
        <x:v>165</x:v>
      </x:c>
      <x:c r="M1251" t="s">
        <x:v>550</x:v>
      </x:c>
      <x:c r="O1251">
        <x:v>1000</x:v>
      </x:c>
      <x:c r="P1251" t="s">
        <x:v>520</x:v>
      </x:c>
      <x:c r="Q1251" t="s">
        <x:v>14</x:v>
      </x:c>
      <x:c r="R1251" t="s">
        <x:v>522</x:v>
      </x:c>
      <x:c r="S1251">
        <x:v>5000</x:v>
      </x:c>
      <x:c r="T1251" t="s">
        <x:v>458</x:v>
      </x:c>
      <x:c r="U1251">
        <x:v>38.450000000000003</x:v>
      </x:c>
      <x:c r="V1251">
        <x:v>0.6</x:v>
      </x:c>
      <x:c r="W1251">
        <x:v>2986</x:v>
      </x:c>
    </x:row>
    <x:row r="1252" spans="1:23">
      <x:c r="A1252" t="s">
        <x:v>492</x:v>
      </x:c>
      <x:c r="B1252" t="s">
        <x:v>698</x:v>
      </x:c>
      <x:c r="C1252" t="s">
        <x:v>513</x:v>
      </x:c>
      <x:c r="D1252" t="s">
        <x:v>514</x:v>
      </x:c>
      <x:c r="E1252" t="s">
        <x:v>527</x:v>
      </x:c>
      <x:c r="F1252" t="s">
        <x:v>126</x:v>
      </x:c>
      <x:c r="G1252" t="s">
        <x:v>730</x:v>
      </x:c>
      <x:c r="H1252" t="s">
        <x:v>528</x:v>
      </x:c>
      <x:c r="I1252" t="s">
        <x:v>173</x:v>
      </x:c>
      <x:c r="J1252">
        <x:v>100000688</x:v>
      </x:c>
      <x:c r="K1252" t="s">
        <x:v>173</x:v>
      </x:c>
      <x:c r="L1252" t="s">
        <x:v>165</x:v>
      </x:c>
      <x:c r="M1252" t="s">
        <x:v>537</x:v>
      </x:c>
      <x:c r="O1252">
        <x:v>1000</x:v>
      </x:c>
      <x:c r="P1252" t="s">
        <x:v>520</x:v>
      </x:c>
      <x:c r="Q1252" t="s">
        <x:v>14</x:v>
      </x:c>
      <x:c r="R1252" t="s">
        <x:v>522</x:v>
      </x:c>
      <x:c r="S1252">
        <x:v>2000</x:v>
      </x:c>
      <x:c r="T1252" t="s">
        <x:v>458</x:v>
      </x:c>
      <x:c r="U1252">
        <x:v>15.38</x:v>
      </x:c>
      <x:c r="V1252">
        <x:v>0.6</x:v>
      </x:c>
      <x:c r="W1252">
        <x:v>1194.4000000000001</x:v>
      </x:c>
    </x:row>
    <x:row r="1253" spans="1:23">
      <x:c r="A1253" t="s">
        <x:v>492</x:v>
      </x:c>
      <x:c r="B1253" t="s">
        <x:v>698</x:v>
      </x:c>
      <x:c r="C1253" t="s">
        <x:v>513</x:v>
      </x:c>
      <x:c r="D1253" t="s">
        <x:v>514</x:v>
      </x:c>
      <x:c r="E1253" t="s">
        <x:v>527</x:v>
      </x:c>
      <x:c r="F1253" t="s">
        <x:v>126</x:v>
      </x:c>
      <x:c r="G1253" t="s">
        <x:v>730</x:v>
      </x:c>
      <x:c r="H1253" t="s">
        <x:v>528</x:v>
      </x:c>
      <x:c r="I1253" t="s">
        <x:v>173</x:v>
      </x:c>
      <x:c r="J1253">
        <x:v>100000629</x:v>
      </x:c>
      <x:c r="K1253" t="s">
        <x:v>173</x:v>
      </x:c>
      <x:c r="L1253" t="s">
        <x:v>165</x:v>
      </x:c>
      <x:c r="M1253" t="s">
        <x:v>533</x:v>
      </x:c>
      <x:c r="O1253">
        <x:v>1000</x:v>
      </x:c>
      <x:c r="P1253" t="s">
        <x:v>520</x:v>
      </x:c>
      <x:c r="Q1253" t="s">
        <x:v>14</x:v>
      </x:c>
      <x:c r="R1253" t="s">
        <x:v>522</x:v>
      </x:c>
      <x:c r="S1253">
        <x:v>10000</x:v>
      </x:c>
      <x:c r="T1253" t="s">
        <x:v>458</x:v>
      </x:c>
      <x:c r="U1253">
        <x:v>76.900000000000006</x:v>
      </x:c>
      <x:c r="V1253">
        <x:v>0.6</x:v>
      </x:c>
      <x:c r="W1253">
        <x:v>5972</x:v>
      </x:c>
    </x:row>
    <x:row r="1254" spans="1:23">
      <x:c r="A1254" t="s">
        <x:v>492</x:v>
      </x:c>
      <x:c r="B1254" t="s">
        <x:v>698</x:v>
      </x:c>
      <x:c r="C1254" t="s">
        <x:v>513</x:v>
      </x:c>
      <x:c r="D1254" t="s">
        <x:v>514</x:v>
      </x:c>
      <x:c r="E1254" t="s">
        <x:v>527</x:v>
      </x:c>
      <x:c r="F1254" t="s">
        <x:v>126</x:v>
      </x:c>
      <x:c r="G1254" t="s">
        <x:v>730</x:v>
      </x:c>
      <x:c r="H1254" t="s">
        <x:v>528</x:v>
      </x:c>
      <x:c r="I1254" t="s">
        <x:v>173</x:v>
      </x:c>
      <x:c r="J1254">
        <x:v>100000677</x:v>
      </x:c>
      <x:c r="K1254" t="s">
        <x:v>173</x:v>
      </x:c>
      <x:c r="L1254" t="s">
        <x:v>165</x:v>
      </x:c>
      <x:c r="M1254" t="s">
        <x:v>560</x:v>
      </x:c>
      <x:c r="O1254">
        <x:v>1000</x:v>
      </x:c>
      <x:c r="P1254" t="s">
        <x:v>520</x:v>
      </x:c>
      <x:c r="Q1254" t="s">
        <x:v>14</x:v>
      </x:c>
      <x:c r="R1254" t="s">
        <x:v>522</x:v>
      </x:c>
      <x:c r="S1254">
        <x:v>5000</x:v>
      </x:c>
      <x:c r="T1254" t="s">
        <x:v>458</x:v>
      </x:c>
      <x:c r="U1254">
        <x:v>38.450000000000003</x:v>
      </x:c>
      <x:c r="V1254">
        <x:v>0.6</x:v>
      </x:c>
      <x:c r="W1254">
        <x:v>2986</x:v>
      </x:c>
    </x:row>
    <x:row r="1255" spans="1:23">
      <x:c r="A1255" t="s">
        <x:v>492</x:v>
      </x:c>
      <x:c r="B1255" t="s">
        <x:v>698</x:v>
      </x:c>
      <x:c r="C1255" t="s">
        <x:v>513</x:v>
      </x:c>
      <x:c r="D1255" t="s">
        <x:v>514</x:v>
      </x:c>
      <x:c r="E1255" t="s">
        <x:v>527</x:v>
      </x:c>
      <x:c r="F1255" t="s">
        <x:v>126</x:v>
      </x:c>
      <x:c r="G1255" t="s">
        <x:v>730</x:v>
      </x:c>
      <x:c r="H1255" t="s">
        <x:v>528</x:v>
      </x:c>
      <x:c r="I1255" t="s">
        <x:v>173</x:v>
      </x:c>
      <x:c r="J1255">
        <x:v>100000649</x:v>
      </x:c>
      <x:c r="K1255" t="s">
        <x:v>173</x:v>
      </x:c>
      <x:c r="L1255" t="s">
        <x:v>165</x:v>
      </x:c>
      <x:c r="M1255" t="s">
        <x:v>575</x:v>
      </x:c>
      <x:c r="O1255">
        <x:v>1000</x:v>
      </x:c>
      <x:c r="P1255" t="s">
        <x:v>520</x:v>
      </x:c>
      <x:c r="Q1255" t="s">
        <x:v>14</x:v>
      </x:c>
      <x:c r="R1255" t="s">
        <x:v>522</x:v>
      </x:c>
      <x:c r="S1255">
        <x:v>10000</x:v>
      </x:c>
      <x:c r="T1255" t="s">
        <x:v>458</x:v>
      </x:c>
      <x:c r="U1255">
        <x:v>76.900000000000006</x:v>
      </x:c>
      <x:c r="V1255">
        <x:v>0.6</x:v>
      </x:c>
      <x:c r="W1255">
        <x:v>5972</x:v>
      </x:c>
    </x:row>
    <x:row r="1256" spans="1:23">
      <x:c r="A1256" t="s">
        <x:v>492</x:v>
      </x:c>
      <x:c r="B1256" t="s">
        <x:v>698</x:v>
      </x:c>
      <x:c r="C1256" t="s">
        <x:v>513</x:v>
      </x:c>
      <x:c r="D1256" t="s">
        <x:v>514</x:v>
      </x:c>
      <x:c r="E1256" t="s">
        <x:v>527</x:v>
      </x:c>
      <x:c r="F1256" t="s">
        <x:v>126</x:v>
      </x:c>
      <x:c r="G1256" t="s">
        <x:v>730</x:v>
      </x:c>
      <x:c r="H1256" t="s">
        <x:v>528</x:v>
      </x:c>
      <x:c r="I1256" t="s">
        <x:v>173</x:v>
      </x:c>
      <x:c r="J1256">
        <x:v>100000639</x:v>
      </x:c>
      <x:c r="K1256" t="s">
        <x:v>173</x:v>
      </x:c>
      <x:c r="L1256" t="s">
        <x:v>165</x:v>
      </x:c>
      <x:c r="M1256" t="s">
        <x:v>518</x:v>
      </x:c>
      <x:c r="O1256">
        <x:v>1000</x:v>
      </x:c>
      <x:c r="P1256" t="s">
        <x:v>520</x:v>
      </x:c>
      <x:c r="Q1256" t="s">
        <x:v>14</x:v>
      </x:c>
      <x:c r="R1256" t="s">
        <x:v>522</x:v>
      </x:c>
      <x:c r="S1256">
        <x:v>2000</x:v>
      </x:c>
      <x:c r="T1256" t="s">
        <x:v>458</x:v>
      </x:c>
      <x:c r="U1256">
        <x:v>15.38</x:v>
      </x:c>
      <x:c r="V1256">
        <x:v>0.6</x:v>
      </x:c>
      <x:c r="W1256">
        <x:v>1194.4000000000001</x:v>
      </x:c>
    </x:row>
    <x:row r="1257" spans="1:23">
      <x:c r="A1257" t="s">
        <x:v>492</x:v>
      </x:c>
      <x:c r="B1257" t="s">
        <x:v>698</x:v>
      </x:c>
      <x:c r="C1257" t="s">
        <x:v>513</x:v>
      </x:c>
      <x:c r="D1257" t="s">
        <x:v>514</x:v>
      </x:c>
      <x:c r="E1257" t="s">
        <x:v>527</x:v>
      </x:c>
      <x:c r="F1257" t="s">
        <x:v>126</x:v>
      </x:c>
      <x:c r="G1257" t="s">
        <x:v>730</x:v>
      </x:c>
      <x:c r="H1257" t="s">
        <x:v>528</x:v>
      </x:c>
      <x:c r="I1257" t="s">
        <x:v>173</x:v>
      </x:c>
      <x:c r="J1257">
        <x:v>100000605</x:v>
      </x:c>
      <x:c r="K1257" t="s">
        <x:v>173</x:v>
      </x:c>
      <x:c r="L1257" t="s">
        <x:v>143</x:v>
      </x:c>
      <x:c r="M1257" t="s">
        <x:v>525</x:v>
      </x:c>
      <x:c r="O1257">
        <x:v>1000</x:v>
      </x:c>
      <x:c r="P1257" t="s">
        <x:v>520</x:v>
      </x:c>
      <x:c r="Q1257" t="s">
        <x:v>6</x:v>
      </x:c>
      <x:c r="R1257" t="s">
        <x:v>522</x:v>
      </x:c>
      <x:c r="S1257">
        <x:v>6000</x:v>
      </x:c>
      <x:c r="T1257" t="s">
        <x:v>458</x:v>
      </x:c>
      <x:c r="U1257">
        <x:v>30.06</x:v>
      </x:c>
      <x:c r="V1257">
        <x:v>0.41</x:v>
      </x:c>
      <x:c r="W1257">
        <x:v>2443.1999999999998</x:v>
      </x:c>
    </x:row>
    <x:row r="1258" spans="1:23">
      <x:c r="A1258" t="s">
        <x:v>492</x:v>
      </x:c>
      <x:c r="B1258" t="s">
        <x:v>698</x:v>
      </x:c>
      <x:c r="C1258" t="s">
        <x:v>513</x:v>
      </x:c>
      <x:c r="D1258" t="s">
        <x:v>514</x:v>
      </x:c>
      <x:c r="E1258" t="s">
        <x:v>527</x:v>
      </x:c>
      <x:c r="F1258" t="s">
        <x:v>126</x:v>
      </x:c>
      <x:c r="G1258" t="s">
        <x:v>730</x:v>
      </x:c>
      <x:c r="H1258" t="s">
        <x:v>528</x:v>
      </x:c>
      <x:c r="I1258" t="s">
        <x:v>173</x:v>
      </x:c>
      <x:c r="J1258">
        <x:v>100000570</x:v>
      </x:c>
      <x:c r="K1258" t="s">
        <x:v>173</x:v>
      </x:c>
      <x:c r="L1258" t="s">
        <x:v>143</x:v>
      </x:c>
      <x:c r="M1258" t="s">
        <x:v>553</x:v>
      </x:c>
      <x:c r="O1258">
        <x:v>1000</x:v>
      </x:c>
      <x:c r="P1258" t="s">
        <x:v>520</x:v>
      </x:c>
      <x:c r="Q1258" t="s">
        <x:v>6</x:v>
      </x:c>
      <x:c r="R1258" t="s">
        <x:v>522</x:v>
      </x:c>
      <x:c r="S1258">
        <x:v>4000</x:v>
      </x:c>
      <x:c r="T1258" t="s">
        <x:v>458</x:v>
      </x:c>
      <x:c r="U1258">
        <x:v>20.04</x:v>
      </x:c>
      <x:c r="V1258">
        <x:v>0.41</x:v>
      </x:c>
      <x:c r="W1258">
        <x:v>1628.8</x:v>
      </x:c>
    </x:row>
    <x:row r="1259" spans="1:23">
      <x:c r="A1259" t="s">
        <x:v>492</x:v>
      </x:c>
      <x:c r="B1259" t="s">
        <x:v>698</x:v>
      </x:c>
      <x:c r="C1259" t="s">
        <x:v>513</x:v>
      </x:c>
      <x:c r="D1259" t="s">
        <x:v>514</x:v>
      </x:c>
      <x:c r="E1259" t="s">
        <x:v>527</x:v>
      </x:c>
      <x:c r="F1259" t="s">
        <x:v>126</x:v>
      </x:c>
      <x:c r="G1259" t="s">
        <x:v>730</x:v>
      </x:c>
      <x:c r="H1259" t="s">
        <x:v>528</x:v>
      </x:c>
      <x:c r="I1259" t="s">
        <x:v>173</x:v>
      </x:c>
      <x:c r="J1259">
        <x:v>100000575</x:v>
      </x:c>
      <x:c r="K1259" t="s">
        <x:v>173</x:v>
      </x:c>
      <x:c r="L1259" t="s">
        <x:v>143</x:v>
      </x:c>
      <x:c r="M1259" t="s">
        <x:v>524</x:v>
      </x:c>
      <x:c r="O1259">
        <x:v>1000</x:v>
      </x:c>
      <x:c r="P1259" t="s">
        <x:v>520</x:v>
      </x:c>
      <x:c r="Q1259" t="s">
        <x:v>6</x:v>
      </x:c>
      <x:c r="R1259" t="s">
        <x:v>522</x:v>
      </x:c>
      <x:c r="S1259">
        <x:v>23000</x:v>
      </x:c>
      <x:c r="T1259" t="s">
        <x:v>458</x:v>
      </x:c>
      <x:c r="U1259">
        <x:v>115.23</x:v>
      </x:c>
      <x:c r="V1259">
        <x:v>0.41</x:v>
      </x:c>
      <x:c r="W1259">
        <x:v>9365.6</x:v>
      </x:c>
    </x:row>
    <x:row r="1260" spans="1:23">
      <x:c r="A1260" t="s">
        <x:v>492</x:v>
      </x:c>
      <x:c r="B1260" t="s">
        <x:v>698</x:v>
      </x:c>
      <x:c r="C1260" t="s">
        <x:v>513</x:v>
      </x:c>
      <x:c r="D1260" t="s">
        <x:v>514</x:v>
      </x:c>
      <x:c r="E1260" t="s">
        <x:v>527</x:v>
      </x:c>
      <x:c r="F1260" t="s">
        <x:v>126</x:v>
      </x:c>
      <x:c r="G1260" t="s">
        <x:v>730</x:v>
      </x:c>
      <x:c r="H1260" t="s">
        <x:v>528</x:v>
      </x:c>
      <x:c r="I1260" t="s">
        <x:v>173</x:v>
      </x:c>
      <x:c r="J1260">
        <x:v>100000566</x:v>
      </x:c>
      <x:c r="K1260" t="s">
        <x:v>173</x:v>
      </x:c>
      <x:c r="L1260" t="s">
        <x:v>143</x:v>
      </x:c>
      <x:c r="M1260" t="s">
        <x:v>569</x:v>
      </x:c>
      <x:c r="O1260">
        <x:v>1000</x:v>
      </x:c>
      <x:c r="P1260" t="s">
        <x:v>520</x:v>
      </x:c>
      <x:c r="Q1260" t="s">
        <x:v>6</x:v>
      </x:c>
      <x:c r="R1260" t="s">
        <x:v>522</x:v>
      </x:c>
      <x:c r="S1260">
        <x:v>5000</x:v>
      </x:c>
      <x:c r="T1260" t="s">
        <x:v>458</x:v>
      </x:c>
      <x:c r="U1260">
        <x:v>25.05</x:v>
      </x:c>
      <x:c r="V1260">
        <x:v>0.41</x:v>
      </x:c>
      <x:c r="W1260">
        <x:v>2036</x:v>
      </x:c>
    </x:row>
    <x:row r="1261" spans="1:23">
      <x:c r="A1261" t="s">
        <x:v>492</x:v>
      </x:c>
      <x:c r="B1261" t="s">
        <x:v>698</x:v>
      </x:c>
      <x:c r="C1261" t="s">
        <x:v>513</x:v>
      </x:c>
      <x:c r="D1261" t="s">
        <x:v>514</x:v>
      </x:c>
      <x:c r="E1261" t="s">
        <x:v>527</x:v>
      </x:c>
      <x:c r="F1261" t="s">
        <x:v>126</x:v>
      </x:c>
      <x:c r="G1261" t="s">
        <x:v>730</x:v>
      </x:c>
      <x:c r="H1261" t="s">
        <x:v>528</x:v>
      </x:c>
      <x:c r="I1261" t="s">
        <x:v>173</x:v>
      </x:c>
      <x:c r="J1261">
        <x:v>100000524</x:v>
      </x:c>
      <x:c r="K1261" t="s">
        <x:v>173</x:v>
      </x:c>
      <x:c r="L1261" t="s">
        <x:v>143</x:v>
      </x:c>
      <x:c r="M1261" t="s">
        <x:v>550</x:v>
      </x:c>
      <x:c r="O1261">
        <x:v>1000</x:v>
      </x:c>
      <x:c r="P1261" t="s">
        <x:v>520</x:v>
      </x:c>
      <x:c r="Q1261" t="s">
        <x:v>6</x:v>
      </x:c>
      <x:c r="R1261" t="s">
        <x:v>522</x:v>
      </x:c>
      <x:c r="S1261">
        <x:v>4000</x:v>
      </x:c>
      <x:c r="T1261" t="s">
        <x:v>458</x:v>
      </x:c>
      <x:c r="U1261">
        <x:v>20.04</x:v>
      </x:c>
      <x:c r="V1261">
        <x:v>0.41</x:v>
      </x:c>
      <x:c r="W1261">
        <x:v>1628.8</x:v>
      </x:c>
    </x:row>
    <x:row r="1262" spans="1:23">
      <x:c r="A1262" t="s">
        <x:v>492</x:v>
      </x:c>
      <x:c r="B1262" t="s">
        <x:v>698</x:v>
      </x:c>
      <x:c r="C1262" t="s">
        <x:v>513</x:v>
      </x:c>
      <x:c r="D1262" t="s">
        <x:v>514</x:v>
      </x:c>
      <x:c r="E1262" t="s">
        <x:v>527</x:v>
      </x:c>
      <x:c r="F1262" t="s">
        <x:v>126</x:v>
      </x:c>
      <x:c r="G1262" t="s">
        <x:v>730</x:v>
      </x:c>
      <x:c r="H1262" t="s">
        <x:v>528</x:v>
      </x:c>
      <x:c r="I1262" t="s">
        <x:v>173</x:v>
      </x:c>
      <x:c r="J1262">
        <x:v>100000554</x:v>
      </x:c>
      <x:c r="K1262" t="s">
        <x:v>173</x:v>
      </x:c>
      <x:c r="L1262" t="s">
        <x:v>143</x:v>
      </x:c>
      <x:c r="M1262" t="s">
        <x:v>537</x:v>
      </x:c>
      <x:c r="O1262">
        <x:v>1000</x:v>
      </x:c>
      <x:c r="P1262" t="s">
        <x:v>520</x:v>
      </x:c>
      <x:c r="Q1262" t="s">
        <x:v>6</x:v>
      </x:c>
      <x:c r="R1262" t="s">
        <x:v>522</x:v>
      </x:c>
      <x:c r="S1262">
        <x:v>3000</x:v>
      </x:c>
      <x:c r="T1262" t="s">
        <x:v>458</x:v>
      </x:c>
      <x:c r="U1262">
        <x:v>15.03</x:v>
      </x:c>
      <x:c r="V1262">
        <x:v>0.41</x:v>
      </x:c>
      <x:c r="W1262">
        <x:v>1221.5999999999999</x:v>
      </x:c>
    </x:row>
    <x:row r="1263" spans="1:23">
      <x:c r="A1263" t="s">
        <x:v>492</x:v>
      </x:c>
      <x:c r="B1263" t="s">
        <x:v>698</x:v>
      </x:c>
      <x:c r="C1263" t="s">
        <x:v>513</x:v>
      </x:c>
      <x:c r="D1263" t="s">
        <x:v>514</x:v>
      </x:c>
      <x:c r="E1263" t="s">
        <x:v>527</x:v>
      </x:c>
      <x:c r="F1263" t="s">
        <x:v>126</x:v>
      </x:c>
      <x:c r="G1263" t="s">
        <x:v>730</x:v>
      </x:c>
      <x:c r="H1263" t="s">
        <x:v>528</x:v>
      </x:c>
      <x:c r="I1263" t="s">
        <x:v>173</x:v>
      </x:c>
      <x:c r="J1263">
        <x:v>100000489</x:v>
      </x:c>
      <x:c r="K1263" t="s">
        <x:v>173</x:v>
      </x:c>
      <x:c r="L1263" t="s">
        <x:v>143</x:v>
      </x:c>
      <x:c r="M1263" t="s">
        <x:v>533</x:v>
      </x:c>
      <x:c r="O1263">
        <x:v>1000</x:v>
      </x:c>
      <x:c r="P1263" t="s">
        <x:v>520</x:v>
      </x:c>
      <x:c r="Q1263" t="s">
        <x:v>6</x:v>
      </x:c>
      <x:c r="R1263" t="s">
        <x:v>522</x:v>
      </x:c>
      <x:c r="S1263">
        <x:v>4000</x:v>
      </x:c>
      <x:c r="T1263" t="s">
        <x:v>458</x:v>
      </x:c>
      <x:c r="U1263">
        <x:v>20.04</x:v>
      </x:c>
      <x:c r="V1263">
        <x:v>0.41</x:v>
      </x:c>
      <x:c r="W1263">
        <x:v>1628.8</x:v>
      </x:c>
    </x:row>
    <x:row r="1264" spans="1:23">
      <x:c r="A1264" t="s">
        <x:v>492</x:v>
      </x:c>
      <x:c r="B1264" t="s">
        <x:v>698</x:v>
      </x:c>
      <x:c r="C1264" t="s">
        <x:v>513</x:v>
      </x:c>
      <x:c r="D1264" t="s">
        <x:v>514</x:v>
      </x:c>
      <x:c r="E1264" t="s">
        <x:v>527</x:v>
      </x:c>
      <x:c r="F1264" t="s">
        <x:v>126</x:v>
      </x:c>
      <x:c r="G1264" t="s">
        <x:v>730</x:v>
      </x:c>
      <x:c r="H1264" t="s">
        <x:v>528</x:v>
      </x:c>
      <x:c r="I1264" t="s">
        <x:v>173</x:v>
      </x:c>
      <x:c r="J1264">
        <x:v>100000541</x:v>
      </x:c>
      <x:c r="K1264" t="s">
        <x:v>173</x:v>
      </x:c>
      <x:c r="L1264" t="s">
        <x:v>143</x:v>
      </x:c>
      <x:c r="M1264" t="s">
        <x:v>560</x:v>
      </x:c>
      <x:c r="O1264">
        <x:v>1000</x:v>
      </x:c>
      <x:c r="P1264" t="s">
        <x:v>520</x:v>
      </x:c>
      <x:c r="Q1264" t="s">
        <x:v>6</x:v>
      </x:c>
      <x:c r="R1264" t="s">
        <x:v>522</x:v>
      </x:c>
      <x:c r="S1264">
        <x:v>5000</x:v>
      </x:c>
      <x:c r="T1264" t="s">
        <x:v>458</x:v>
      </x:c>
      <x:c r="U1264">
        <x:v>25.05</x:v>
      </x:c>
      <x:c r="V1264">
        <x:v>0.41</x:v>
      </x:c>
      <x:c r="W1264">
        <x:v>2036</x:v>
      </x:c>
    </x:row>
    <x:row r="1265" spans="1:23">
      <x:c r="A1265" t="s">
        <x:v>492</x:v>
      </x:c>
      <x:c r="B1265" t="s">
        <x:v>698</x:v>
      </x:c>
      <x:c r="C1265" t="s">
        <x:v>513</x:v>
      </x:c>
      <x:c r="D1265" t="s">
        <x:v>514</x:v>
      </x:c>
      <x:c r="E1265" t="s">
        <x:v>527</x:v>
      </x:c>
      <x:c r="F1265" t="s">
        <x:v>126</x:v>
      </x:c>
      <x:c r="G1265" t="s">
        <x:v>730</x:v>
      </x:c>
      <x:c r="H1265" t="s">
        <x:v>528</x:v>
      </x:c>
      <x:c r="I1265" t="s">
        <x:v>173</x:v>
      </x:c>
      <x:c r="J1265">
        <x:v>100000492</x:v>
      </x:c>
      <x:c r="K1265" t="s">
        <x:v>173</x:v>
      </x:c>
      <x:c r="L1265" t="s">
        <x:v>143</x:v>
      </x:c>
      <x:c r="M1265" t="s">
        <x:v>577</x:v>
      </x:c>
      <x:c r="O1265">
        <x:v>1000</x:v>
      </x:c>
      <x:c r="P1265" t="s">
        <x:v>520</x:v>
      </x:c>
      <x:c r="Q1265" t="s">
        <x:v>6</x:v>
      </x:c>
      <x:c r="R1265" t="s">
        <x:v>522</x:v>
      </x:c>
      <x:c r="S1265">
        <x:v>1000</x:v>
      </x:c>
      <x:c r="T1265" t="s">
        <x:v>458</x:v>
      </x:c>
      <x:c r="U1265">
        <x:v>5.01</x:v>
      </x:c>
      <x:c r="V1265">
        <x:v>0.41</x:v>
      </x:c>
      <x:c r="W1265">
        <x:v>407.2</x:v>
      </x:c>
    </x:row>
    <x:row r="1266" spans="1:23">
      <x:c r="A1266" t="s">
        <x:v>492</x:v>
      </x:c>
      <x:c r="B1266" t="s">
        <x:v>698</x:v>
      </x:c>
      <x:c r="C1266" t="s">
        <x:v>513</x:v>
      </x:c>
      <x:c r="D1266" t="s">
        <x:v>514</x:v>
      </x:c>
      <x:c r="E1266" t="s">
        <x:v>527</x:v>
      </x:c>
      <x:c r="F1266" t="s">
        <x:v>126</x:v>
      </x:c>
      <x:c r="G1266" t="s">
        <x:v>730</x:v>
      </x:c>
      <x:c r="H1266" t="s">
        <x:v>528</x:v>
      </x:c>
      <x:c r="I1266" t="s">
        <x:v>173</x:v>
      </x:c>
      <x:c r="J1266">
        <x:v>100000501</x:v>
      </x:c>
      <x:c r="K1266" t="s">
        <x:v>173</x:v>
      </x:c>
      <x:c r="L1266" t="s">
        <x:v>143</x:v>
      </x:c>
      <x:c r="M1266" t="s">
        <x:v>518</x:v>
      </x:c>
      <x:c r="O1266">
        <x:v>1000</x:v>
      </x:c>
      <x:c r="P1266" t="s">
        <x:v>520</x:v>
      </x:c>
      <x:c r="Q1266" t="s">
        <x:v>6</x:v>
      </x:c>
      <x:c r="R1266" t="s">
        <x:v>522</x:v>
      </x:c>
      <x:c r="S1266">
        <x:v>20000</x:v>
      </x:c>
      <x:c r="T1266" t="s">
        <x:v>458</x:v>
      </x:c>
      <x:c r="U1266">
        <x:v>100.2</x:v>
      </x:c>
      <x:c r="V1266">
        <x:v>0.41</x:v>
      </x:c>
      <x:c r="W1266">
        <x:v>8144</x:v>
      </x:c>
    </x:row>
    <x:row r="1267" spans="1:23">
      <x:c r="A1267" t="s">
        <x:v>492</x:v>
      </x:c>
      <x:c r="B1267" t="s">
        <x:v>698</x:v>
      </x:c>
      <x:c r="C1267" t="s">
        <x:v>513</x:v>
      </x:c>
      <x:c r="D1267" t="s">
        <x:v>514</x:v>
      </x:c>
      <x:c r="E1267" t="s">
        <x:v>527</x:v>
      </x:c>
      <x:c r="F1267" t="s">
        <x:v>126</x:v>
      </x:c>
      <x:c r="G1267" t="s">
        <x:v>730</x:v>
      </x:c>
      <x:c r="H1267" t="s">
        <x:v>528</x:v>
      </x:c>
      <x:c r="I1267" t="s">
        <x:v>173</x:v>
      </x:c>
      <x:c r="J1267">
        <x:v>100000995</x:v>
      </x:c>
      <x:c r="K1267" t="s">
        <x:v>173</x:v>
      </x:c>
      <x:c r="L1267" t="s">
        <x:v>141</x:v>
      </x:c>
      <x:c r="M1267" t="s">
        <x:v>591</x:v>
      </x:c>
      <x:c r="O1267">
        <x:v>1500</x:v>
      </x:c>
      <x:c r="P1267" t="s">
        <x:v>520</x:v>
      </x:c>
      <x:c r="Q1267" t="s">
        <x:v>13</x:v>
      </x:c>
      <x:c r="R1267" t="s">
        <x:v>522</x:v>
      </x:c>
      <x:c r="S1267">
        <x:v>4500</x:v>
      </x:c>
      <x:c r="T1267" t="s">
        <x:v>458</x:v>
      </x:c>
      <x:c r="U1267">
        <x:v>14.9</x:v>
      </x:c>
      <x:c r="V1267">
        <x:v>0.28999999999999998</x:v>
      </x:c>
      <x:c r="W1267">
        <x:v>1316.25</x:v>
      </x:c>
    </x:row>
    <x:row r="1268" spans="1:23">
      <x:c r="A1268" t="s">
        <x:v>492</x:v>
      </x:c>
      <x:c r="B1268" t="s">
        <x:v>698</x:v>
      </x:c>
      <x:c r="C1268" t="s">
        <x:v>513</x:v>
      </x:c>
      <x:c r="D1268" t="s">
        <x:v>514</x:v>
      </x:c>
      <x:c r="E1268" t="s">
        <x:v>527</x:v>
      </x:c>
      <x:c r="F1268" t="s">
        <x:v>126</x:v>
      </x:c>
      <x:c r="G1268" t="s">
        <x:v>730</x:v>
      </x:c>
      <x:c r="H1268" t="s">
        <x:v>528</x:v>
      </x:c>
      <x:c r="I1268" t="s">
        <x:v>173</x:v>
      </x:c>
      <x:c r="J1268">
        <x:v>100000987</x:v>
      </x:c>
      <x:c r="K1268" t="s">
        <x:v>173</x:v>
      </x:c>
      <x:c r="L1268" t="s">
        <x:v>141</x:v>
      </x:c>
      <x:c r="M1268" t="s">
        <x:v>574</x:v>
      </x:c>
      <x:c r="O1268">
        <x:v>1500</x:v>
      </x:c>
      <x:c r="P1268" t="s">
        <x:v>520</x:v>
      </x:c>
      <x:c r="Q1268" t="s">
        <x:v>13</x:v>
      </x:c>
      <x:c r="R1268" t="s">
        <x:v>522</x:v>
      </x:c>
      <x:c r="S1268">
        <x:v>9000</x:v>
      </x:c>
      <x:c r="T1268" t="s">
        <x:v>458</x:v>
      </x:c>
      <x:c r="U1268">
        <x:v>29.79</x:v>
      </x:c>
      <x:c r="V1268">
        <x:v>0.28999999999999998</x:v>
      </x:c>
      <x:c r="W1268">
        <x:v>2632.5</x:v>
      </x:c>
    </x:row>
    <x:row r="1269" spans="1:23">
      <x:c r="A1269" t="s">
        <x:v>492</x:v>
      </x:c>
      <x:c r="B1269" t="s">
        <x:v>698</x:v>
      </x:c>
      <x:c r="C1269" t="s">
        <x:v>513</x:v>
      </x:c>
      <x:c r="D1269" t="s">
        <x:v>514</x:v>
      </x:c>
      <x:c r="E1269" t="s">
        <x:v>527</x:v>
      </x:c>
      <x:c r="F1269" t="s">
        <x:v>126</x:v>
      </x:c>
      <x:c r="G1269" t="s">
        <x:v>730</x:v>
      </x:c>
      <x:c r="H1269" t="s">
        <x:v>528</x:v>
      </x:c>
      <x:c r="I1269" t="s">
        <x:v>173</x:v>
      </x:c>
      <x:c r="J1269">
        <x:v>100000986</x:v>
      </x:c>
      <x:c r="K1269" t="s">
        <x:v>173</x:v>
      </x:c>
      <x:c r="L1269" t="s">
        <x:v>141</x:v>
      </x:c>
      <x:c r="M1269" t="s">
        <x:v>570</x:v>
      </x:c>
      <x:c r="O1269">
        <x:v>1500</x:v>
      </x:c>
      <x:c r="P1269" t="s">
        <x:v>520</x:v>
      </x:c>
      <x:c r="Q1269" t="s">
        <x:v>13</x:v>
      </x:c>
      <x:c r="R1269" t="s">
        <x:v>522</x:v>
      </x:c>
      <x:c r="S1269">
        <x:v>3000</x:v>
      </x:c>
      <x:c r="T1269" t="s">
        <x:v>458</x:v>
      </x:c>
      <x:c r="U1269">
        <x:v>9.93</x:v>
      </x:c>
      <x:c r="V1269">
        <x:v>0.28999999999999998</x:v>
      </x:c>
      <x:c r="W1269">
        <x:v>877.5</x:v>
      </x:c>
    </x:row>
    <x:row r="1270" spans="1:23">
      <x:c r="A1270" t="s">
        <x:v>492</x:v>
      </x:c>
      <x:c r="B1270" t="s">
        <x:v>698</x:v>
      </x:c>
      <x:c r="C1270" t="s">
        <x:v>513</x:v>
      </x:c>
      <x:c r="D1270" t="s">
        <x:v>514</x:v>
      </x:c>
      <x:c r="E1270" t="s">
        <x:v>527</x:v>
      </x:c>
      <x:c r="F1270" t="s">
        <x:v>126</x:v>
      </x:c>
      <x:c r="G1270" t="s">
        <x:v>730</x:v>
      </x:c>
      <x:c r="H1270" t="s">
        <x:v>528</x:v>
      </x:c>
      <x:c r="I1270" t="s">
        <x:v>173</x:v>
      </x:c>
      <x:c r="J1270">
        <x:v>100000974</x:v>
      </x:c>
      <x:c r="K1270" t="s">
        <x:v>173</x:v>
      </x:c>
      <x:c r="L1270" t="s">
        <x:v>141</x:v>
      </x:c>
      <x:c r="M1270" t="s">
        <x:v>553</x:v>
      </x:c>
      <x:c r="O1270">
        <x:v>1500</x:v>
      </x:c>
      <x:c r="P1270" t="s">
        <x:v>520</x:v>
      </x:c>
      <x:c r="Q1270" t="s">
        <x:v>13</x:v>
      </x:c>
      <x:c r="R1270" t="s">
        <x:v>522</x:v>
      </x:c>
      <x:c r="S1270">
        <x:v>4500</x:v>
      </x:c>
      <x:c r="T1270" t="s">
        <x:v>458</x:v>
      </x:c>
      <x:c r="U1270">
        <x:v>14.9</x:v>
      </x:c>
      <x:c r="V1270">
        <x:v>0.28999999999999998</x:v>
      </x:c>
      <x:c r="W1270">
        <x:v>1316.25</x:v>
      </x:c>
    </x:row>
    <x:row r="1271" spans="1:23">
      <x:c r="A1271" t="s">
        <x:v>492</x:v>
      </x:c>
      <x:c r="B1271" t="s">
        <x:v>698</x:v>
      </x:c>
      <x:c r="C1271" t="s">
        <x:v>513</x:v>
      </x:c>
      <x:c r="D1271" t="s">
        <x:v>514</x:v>
      </x:c>
      <x:c r="E1271" t="s">
        <x:v>527</x:v>
      </x:c>
      <x:c r="F1271" t="s">
        <x:v>126</x:v>
      </x:c>
      <x:c r="G1271" t="s">
        <x:v>730</x:v>
      </x:c>
      <x:c r="H1271" t="s">
        <x:v>528</x:v>
      </x:c>
      <x:c r="I1271" t="s">
        <x:v>173</x:v>
      </x:c>
      <x:c r="J1271">
        <x:v>100000973</x:v>
      </x:c>
      <x:c r="K1271" t="s">
        <x:v>173</x:v>
      </x:c>
      <x:c r="L1271" t="s">
        <x:v>141</x:v>
      </x:c>
      <x:c r="M1271" t="s">
        <x:v>558</x:v>
      </x:c>
      <x:c r="O1271">
        <x:v>1500</x:v>
      </x:c>
      <x:c r="P1271" t="s">
        <x:v>520</x:v>
      </x:c>
      <x:c r="Q1271" t="s">
        <x:v>13</x:v>
      </x:c>
      <x:c r="R1271" t="s">
        <x:v>522</x:v>
      </x:c>
      <x:c r="S1271">
        <x:v>4500</x:v>
      </x:c>
      <x:c r="T1271" t="s">
        <x:v>458</x:v>
      </x:c>
      <x:c r="U1271">
        <x:v>14.9</x:v>
      </x:c>
      <x:c r="V1271">
        <x:v>0.28999999999999998</x:v>
      </x:c>
      <x:c r="W1271">
        <x:v>1316.25</x:v>
      </x:c>
    </x:row>
    <x:row r="1272" spans="1:23">
      <x:c r="A1272" t="s">
        <x:v>492</x:v>
      </x:c>
      <x:c r="B1272" t="s">
        <x:v>698</x:v>
      </x:c>
      <x:c r="C1272" t="s">
        <x:v>513</x:v>
      </x:c>
      <x:c r="D1272" t="s">
        <x:v>514</x:v>
      </x:c>
      <x:c r="E1272" t="s">
        <x:v>527</x:v>
      </x:c>
      <x:c r="F1272" t="s">
        <x:v>126</x:v>
      </x:c>
      <x:c r="G1272" t="s">
        <x:v>730</x:v>
      </x:c>
      <x:c r="H1272" t="s">
        <x:v>528</x:v>
      </x:c>
      <x:c r="I1272" t="s">
        <x:v>173</x:v>
      </x:c>
      <x:c r="J1272">
        <x:v>100000969</x:v>
      </x:c>
      <x:c r="K1272" t="s">
        <x:v>173</x:v>
      </x:c>
      <x:c r="L1272" t="s">
        <x:v>141</x:v>
      </x:c>
      <x:c r="M1272" t="s">
        <x:v>608</x:v>
      </x:c>
      <x:c r="O1272">
        <x:v>1500</x:v>
      </x:c>
      <x:c r="P1272" t="s">
        <x:v>520</x:v>
      </x:c>
      <x:c r="Q1272" t="s">
        <x:v>13</x:v>
      </x:c>
      <x:c r="R1272" t="s">
        <x:v>522</x:v>
      </x:c>
      <x:c r="S1272">
        <x:v>4500</x:v>
      </x:c>
      <x:c r="T1272" t="s">
        <x:v>458</x:v>
      </x:c>
      <x:c r="U1272">
        <x:v>14.9</x:v>
      </x:c>
      <x:c r="V1272">
        <x:v>0.28999999999999998</x:v>
      </x:c>
      <x:c r="W1272">
        <x:v>1316.25</x:v>
      </x:c>
    </x:row>
    <x:row r="1273" spans="1:23">
      <x:c r="A1273" t="s">
        <x:v>492</x:v>
      </x:c>
      <x:c r="B1273" t="s">
        <x:v>698</x:v>
      </x:c>
      <x:c r="C1273" t="s">
        <x:v>513</x:v>
      </x:c>
      <x:c r="D1273" t="s">
        <x:v>514</x:v>
      </x:c>
      <x:c r="E1273" t="s">
        <x:v>527</x:v>
      </x:c>
      <x:c r="F1273" t="s">
        <x:v>126</x:v>
      </x:c>
      <x:c r="G1273" t="s">
        <x:v>730</x:v>
      </x:c>
      <x:c r="H1273" t="s">
        <x:v>528</x:v>
      </x:c>
      <x:c r="I1273" t="s">
        <x:v>173</x:v>
      </x:c>
      <x:c r="J1273">
        <x:v>100000945</x:v>
      </x:c>
      <x:c r="K1273" t="s">
        <x:v>173</x:v>
      </x:c>
      <x:c r="L1273" t="s">
        <x:v>141</x:v>
      </x:c>
      <x:c r="M1273" t="s">
        <x:v>568</x:v>
      </x:c>
      <x:c r="O1273">
        <x:v>1500</x:v>
      </x:c>
      <x:c r="P1273" t="s">
        <x:v>520</x:v>
      </x:c>
      <x:c r="Q1273" t="s">
        <x:v>13</x:v>
      </x:c>
      <x:c r="R1273" t="s">
        <x:v>522</x:v>
      </x:c>
      <x:c r="S1273">
        <x:v>3000</x:v>
      </x:c>
      <x:c r="T1273" t="s">
        <x:v>458</x:v>
      </x:c>
      <x:c r="U1273">
        <x:v>9.93</x:v>
      </x:c>
      <x:c r="V1273">
        <x:v>0.28999999999999998</x:v>
      </x:c>
      <x:c r="W1273">
        <x:v>877.5</x:v>
      </x:c>
    </x:row>
    <x:row r="1274" spans="1:23">
      <x:c r="A1274" t="s">
        <x:v>492</x:v>
      </x:c>
      <x:c r="B1274" t="s">
        <x:v>698</x:v>
      </x:c>
      <x:c r="C1274" t="s">
        <x:v>513</x:v>
      </x:c>
      <x:c r="D1274" t="s">
        <x:v>514</x:v>
      </x:c>
      <x:c r="E1274" t="s">
        <x:v>527</x:v>
      </x:c>
      <x:c r="F1274" t="s">
        <x:v>126</x:v>
      </x:c>
      <x:c r="G1274" t="s">
        <x:v>730</x:v>
      </x:c>
      <x:c r="H1274" t="s">
        <x:v>528</x:v>
      </x:c>
      <x:c r="I1274" t="s">
        <x:v>173</x:v>
      </x:c>
      <x:c r="J1274">
        <x:v>100000963</x:v>
      </x:c>
      <x:c r="K1274" t="s">
        <x:v>173</x:v>
      </x:c>
      <x:c r="L1274" t="s">
        <x:v>141</x:v>
      </x:c>
      <x:c r="M1274" t="s">
        <x:v>572</x:v>
      </x:c>
      <x:c r="O1274">
        <x:v>1500</x:v>
      </x:c>
      <x:c r="P1274" t="s">
        <x:v>520</x:v>
      </x:c>
      <x:c r="Q1274" t="s">
        <x:v>13</x:v>
      </x:c>
      <x:c r="R1274" t="s">
        <x:v>522</x:v>
      </x:c>
      <x:c r="S1274">
        <x:v>3000</x:v>
      </x:c>
      <x:c r="T1274" t="s">
        <x:v>458</x:v>
      </x:c>
      <x:c r="U1274">
        <x:v>9.93</x:v>
      </x:c>
      <x:c r="V1274">
        <x:v>0.28999999999999998</x:v>
      </x:c>
      <x:c r="W1274">
        <x:v>877.5</x:v>
      </x:c>
    </x:row>
    <x:row r="1275" spans="1:23">
      <x:c r="A1275" t="s">
        <x:v>492</x:v>
      </x:c>
      <x:c r="B1275" t="s">
        <x:v>698</x:v>
      </x:c>
      <x:c r="C1275" t="s">
        <x:v>513</x:v>
      </x:c>
      <x:c r="D1275" t="s">
        <x:v>514</x:v>
      </x:c>
      <x:c r="E1275" t="s">
        <x:v>527</x:v>
      </x:c>
      <x:c r="F1275" t="s">
        <x:v>126</x:v>
      </x:c>
      <x:c r="G1275" t="s">
        <x:v>730</x:v>
      </x:c>
      <x:c r="H1275" t="s">
        <x:v>528</x:v>
      </x:c>
      <x:c r="I1275" t="s">
        <x:v>173</x:v>
      </x:c>
      <x:c r="J1275">
        <x:v>100000962</x:v>
      </x:c>
      <x:c r="K1275" t="s">
        <x:v>173</x:v>
      </x:c>
      <x:c r="L1275" t="s">
        <x:v>141</x:v>
      </x:c>
      <x:c r="M1275" t="s">
        <x:v>563</x:v>
      </x:c>
      <x:c r="O1275">
        <x:v>1500</x:v>
      </x:c>
      <x:c r="P1275" t="s">
        <x:v>520</x:v>
      </x:c>
      <x:c r="Q1275" t="s">
        <x:v>13</x:v>
      </x:c>
      <x:c r="R1275" t="s">
        <x:v>522</x:v>
      </x:c>
      <x:c r="S1275">
        <x:v>3000</x:v>
      </x:c>
      <x:c r="T1275" t="s">
        <x:v>458</x:v>
      </x:c>
      <x:c r="U1275">
        <x:v>9.93</x:v>
      </x:c>
      <x:c r="V1275">
        <x:v>0.28999999999999998</x:v>
      </x:c>
      <x:c r="W1275">
        <x:v>877.5</x:v>
      </x:c>
    </x:row>
    <x:row r="1276" spans="1:23">
      <x:c r="A1276" t="s">
        <x:v>492</x:v>
      </x:c>
      <x:c r="B1276" t="s">
        <x:v>698</x:v>
      </x:c>
      <x:c r="C1276" t="s">
        <x:v>513</x:v>
      </x:c>
      <x:c r="D1276" t="s">
        <x:v>514</x:v>
      </x:c>
      <x:c r="E1276" t="s">
        <x:v>527</x:v>
      </x:c>
      <x:c r="F1276" t="s">
        <x:v>126</x:v>
      </x:c>
      <x:c r="G1276" t="s">
        <x:v>730</x:v>
      </x:c>
      <x:c r="H1276" t="s">
        <x:v>528</x:v>
      </x:c>
      <x:c r="I1276" t="s">
        <x:v>173</x:v>
      </x:c>
      <x:c r="J1276">
        <x:v>100000968</x:v>
      </x:c>
      <x:c r="K1276" t="s">
        <x:v>173</x:v>
      </x:c>
      <x:c r="L1276" t="s">
        <x:v>141</x:v>
      </x:c>
      <x:c r="M1276" t="s">
        <x:v>537</x:v>
      </x:c>
      <x:c r="O1276">
        <x:v>1500</x:v>
      </x:c>
      <x:c r="P1276" t="s">
        <x:v>520</x:v>
      </x:c>
      <x:c r="Q1276" t="s">
        <x:v>13</x:v>
      </x:c>
      <x:c r="R1276" t="s">
        <x:v>522</x:v>
      </x:c>
      <x:c r="S1276">
        <x:v>40000</x:v>
      </x:c>
      <x:c r="T1276" t="s">
        <x:v>458</x:v>
      </x:c>
      <x:c r="U1276">
        <x:v>132.4</x:v>
      </x:c>
      <x:c r="V1276">
        <x:v>0.28999999999999998</x:v>
      </x:c>
      <x:c r="W1276">
        <x:v>11700</x:v>
      </x:c>
    </x:row>
    <x:row r="1277" spans="1:23">
      <x:c r="A1277" t="s">
        <x:v>492</x:v>
      </x:c>
      <x:c r="B1277" t="s">
        <x:v>698</x:v>
      </x:c>
      <x:c r="C1277" t="s">
        <x:v>513</x:v>
      </x:c>
      <x:c r="D1277" t="s">
        <x:v>514</x:v>
      </x:c>
      <x:c r="E1277" t="s">
        <x:v>527</x:v>
      </x:c>
      <x:c r="F1277" t="s">
        <x:v>126</x:v>
      </x:c>
      <x:c r="G1277" t="s">
        <x:v>730</x:v>
      </x:c>
      <x:c r="H1277" t="s">
        <x:v>528</x:v>
      </x:c>
      <x:c r="I1277" t="s">
        <x:v>173</x:v>
      </x:c>
      <x:c r="J1277">
        <x:v>100000955</x:v>
      </x:c>
      <x:c r="K1277" t="s">
        <x:v>173</x:v>
      </x:c>
      <x:c r="L1277" t="s">
        <x:v>141</x:v>
      </x:c>
      <x:c r="M1277" t="s">
        <x:v>578</x:v>
      </x:c>
      <x:c r="O1277">
        <x:v>1500</x:v>
      </x:c>
      <x:c r="P1277" t="s">
        <x:v>520</x:v>
      </x:c>
      <x:c r="Q1277" t="s">
        <x:v>13</x:v>
      </x:c>
      <x:c r="R1277" t="s">
        <x:v>522</x:v>
      </x:c>
      <x:c r="S1277">
        <x:v>4500</x:v>
      </x:c>
      <x:c r="T1277" t="s">
        <x:v>458</x:v>
      </x:c>
      <x:c r="U1277">
        <x:v>14.9</x:v>
      </x:c>
      <x:c r="V1277">
        <x:v>0.28999999999999998</x:v>
      </x:c>
      <x:c r="W1277">
        <x:v>1316.25</x:v>
      </x:c>
    </x:row>
    <x:row r="1278" spans="1:23">
      <x:c r="A1278" t="s">
        <x:v>492</x:v>
      </x:c>
      <x:c r="B1278" t="s">
        <x:v>698</x:v>
      </x:c>
      <x:c r="C1278" t="s">
        <x:v>513</x:v>
      </x:c>
      <x:c r="D1278" t="s">
        <x:v>514</x:v>
      </x:c>
      <x:c r="E1278" t="s">
        <x:v>527</x:v>
      </x:c>
      <x:c r="F1278" t="s">
        <x:v>126</x:v>
      </x:c>
      <x:c r="G1278" t="s">
        <x:v>730</x:v>
      </x:c>
      <x:c r="H1278" t="s">
        <x:v>528</x:v>
      </x:c>
      <x:c r="I1278" t="s">
        <x:v>173</x:v>
      </x:c>
      <x:c r="J1278">
        <x:v>100000954</x:v>
      </x:c>
      <x:c r="K1278" t="s">
        <x:v>173</x:v>
      </x:c>
      <x:c r="L1278" t="s">
        <x:v>141</x:v>
      </x:c>
      <x:c r="M1278" t="s">
        <x:v>545</x:v>
      </x:c>
      <x:c r="O1278">
        <x:v>1500</x:v>
      </x:c>
      <x:c r="P1278" t="s">
        <x:v>520</x:v>
      </x:c>
      <x:c r="Q1278" t="s">
        <x:v>13</x:v>
      </x:c>
      <x:c r="R1278" t="s">
        <x:v>522</x:v>
      </x:c>
      <x:c r="S1278">
        <x:v>6000</x:v>
      </x:c>
      <x:c r="T1278" t="s">
        <x:v>458</x:v>
      </x:c>
      <x:c r="U1278">
        <x:v>19.86</x:v>
      </x:c>
      <x:c r="V1278">
        <x:v>0.28999999999999998</x:v>
      </x:c>
      <x:c r="W1278">
        <x:v>1755</x:v>
      </x:c>
    </x:row>
    <x:row r="1279" spans="1:23">
      <x:c r="A1279" t="s">
        <x:v>492</x:v>
      </x:c>
      <x:c r="B1279" t="s">
        <x:v>698</x:v>
      </x:c>
      <x:c r="C1279" t="s">
        <x:v>513</x:v>
      </x:c>
      <x:c r="D1279" t="s">
        <x:v>514</x:v>
      </x:c>
      <x:c r="E1279" t="s">
        <x:v>527</x:v>
      </x:c>
      <x:c r="F1279" t="s">
        <x:v>126</x:v>
      </x:c>
      <x:c r="G1279" t="s">
        <x:v>730</x:v>
      </x:c>
      <x:c r="H1279" t="s">
        <x:v>528</x:v>
      </x:c>
      <x:c r="I1279" t="s">
        <x:v>173</x:v>
      </x:c>
      <x:c r="J1279">
        <x:v>100000937</x:v>
      </x:c>
      <x:c r="K1279" t="s">
        <x:v>173</x:v>
      </x:c>
      <x:c r="L1279" t="s">
        <x:v>141</x:v>
      </x:c>
      <x:c r="M1279" t="s">
        <x:v>571</x:v>
      </x:c>
      <x:c r="O1279">
        <x:v>1500</x:v>
      </x:c>
      <x:c r="P1279" t="s">
        <x:v>520</x:v>
      </x:c>
      <x:c r="Q1279" t="s">
        <x:v>13</x:v>
      </x:c>
      <x:c r="R1279" t="s">
        <x:v>522</x:v>
      </x:c>
      <x:c r="S1279">
        <x:v>4500</x:v>
      </x:c>
      <x:c r="T1279" t="s">
        <x:v>458</x:v>
      </x:c>
      <x:c r="U1279">
        <x:v>14.9</x:v>
      </x:c>
      <x:c r="V1279">
        <x:v>0.28999999999999998</x:v>
      </x:c>
      <x:c r="W1279">
        <x:v>1316.25</x:v>
      </x:c>
    </x:row>
    <x:row r="1280" spans="1:23">
      <x:c r="A1280" t="s">
        <x:v>492</x:v>
      </x:c>
      <x:c r="B1280" t="s">
        <x:v>698</x:v>
      </x:c>
      <x:c r="C1280" t="s">
        <x:v>513</x:v>
      </x:c>
      <x:c r="D1280" t="s">
        <x:v>514</x:v>
      </x:c>
      <x:c r="E1280" t="s">
        <x:v>527</x:v>
      </x:c>
      <x:c r="F1280" t="s">
        <x:v>126</x:v>
      </x:c>
      <x:c r="G1280" t="s">
        <x:v>730</x:v>
      </x:c>
      <x:c r="H1280" t="s">
        <x:v>528</x:v>
      </x:c>
      <x:c r="I1280" t="s">
        <x:v>173</x:v>
      </x:c>
      <x:c r="J1280">
        <x:v>100000944</x:v>
      </x:c>
      <x:c r="K1280" t="s">
        <x:v>173</x:v>
      </x:c>
      <x:c r="L1280" t="s">
        <x:v>141</x:v>
      </x:c>
      <x:c r="M1280" t="s">
        <x:v>575</x:v>
      </x:c>
      <x:c r="O1280">
        <x:v>1500</x:v>
      </x:c>
      <x:c r="P1280" t="s">
        <x:v>520</x:v>
      </x:c>
      <x:c r="Q1280" t="s">
        <x:v>13</x:v>
      </x:c>
      <x:c r="R1280" t="s">
        <x:v>522</x:v>
      </x:c>
      <x:c r="S1280">
        <x:v>1000</x:v>
      </x:c>
      <x:c r="T1280" t="s">
        <x:v>458</x:v>
      </x:c>
      <x:c r="U1280">
        <x:v>3.31</x:v>
      </x:c>
      <x:c r="V1280">
        <x:v>0.28999999999999998</x:v>
      </x:c>
      <x:c r="W1280">
        <x:v>292.5</x:v>
      </x:c>
    </x:row>
    <x:row r="1281" spans="1:23">
      <x:c r="A1281" t="s">
        <x:v>492</x:v>
      </x:c>
      <x:c r="B1281" t="s">
        <x:v>698</x:v>
      </x:c>
      <x:c r="C1281" t="s">
        <x:v>513</x:v>
      </x:c>
      <x:c r="D1281" t="s">
        <x:v>514</x:v>
      </x:c>
      <x:c r="E1281" t="s">
        <x:v>527</x:v>
      </x:c>
      <x:c r="F1281" t="s">
        <x:v>126</x:v>
      </x:c>
      <x:c r="G1281" t="s">
        <x:v>730</x:v>
      </x:c>
      <x:c r="H1281" t="s">
        <x:v>528</x:v>
      </x:c>
      <x:c r="I1281" t="s">
        <x:v>173</x:v>
      </x:c>
      <x:c r="J1281">
        <x:v>100000930</x:v>
      </x:c>
      <x:c r="K1281" t="s">
        <x:v>173</x:v>
      </x:c>
      <x:c r="L1281" t="s">
        <x:v>141</x:v>
      </x:c>
      <x:c r="M1281" t="s">
        <x:v>577</x:v>
      </x:c>
      <x:c r="O1281">
        <x:v>1500</x:v>
      </x:c>
      <x:c r="P1281" t="s">
        <x:v>520</x:v>
      </x:c>
      <x:c r="Q1281" t="s">
        <x:v>13</x:v>
      </x:c>
      <x:c r="R1281" t="s">
        <x:v>522</x:v>
      </x:c>
      <x:c r="S1281">
        <x:v>6000</x:v>
      </x:c>
      <x:c r="T1281" t="s">
        <x:v>458</x:v>
      </x:c>
      <x:c r="U1281">
        <x:v>19.86</x:v>
      </x:c>
      <x:c r="V1281">
        <x:v>0.28999999999999998</x:v>
      </x:c>
      <x:c r="W1281">
        <x:v>1755</x:v>
      </x:c>
    </x:row>
    <x:row r="1282" spans="1:23">
      <x:c r="A1282" t="s">
        <x:v>492</x:v>
      </x:c>
      <x:c r="B1282" t="s">
        <x:v>698</x:v>
      </x:c>
      <x:c r="C1282" t="s">
        <x:v>513</x:v>
      </x:c>
      <x:c r="D1282" t="s">
        <x:v>514</x:v>
      </x:c>
      <x:c r="E1282" t="s">
        <x:v>527</x:v>
      </x:c>
      <x:c r="F1282" t="s">
        <x:v>126</x:v>
      </x:c>
      <x:c r="G1282" t="s">
        <x:v>730</x:v>
      </x:c>
      <x:c r="H1282" t="s">
        <x:v>528</x:v>
      </x:c>
      <x:c r="I1282" t="s">
        <x:v>173</x:v>
      </x:c>
      <x:c r="J1282">
        <x:v>100000936</x:v>
      </x:c>
      <x:c r="K1282" t="s">
        <x:v>173</x:v>
      </x:c>
      <x:c r="L1282" t="s">
        <x:v>141</x:v>
      </x:c>
      <x:c r="M1282" t="s">
        <x:v>518</x:v>
      </x:c>
      <x:c r="O1282">
        <x:v>1500</x:v>
      </x:c>
      <x:c r="P1282" t="s">
        <x:v>520</x:v>
      </x:c>
      <x:c r="Q1282" t="s">
        <x:v>13</x:v>
      </x:c>
      <x:c r="R1282" t="s">
        <x:v>522</x:v>
      </x:c>
      <x:c r="S1282">
        <x:v>39000</x:v>
      </x:c>
      <x:c r="T1282" t="s">
        <x:v>458</x:v>
      </x:c>
      <x:c r="U1282">
        <x:v>129.09</x:v>
      </x:c>
      <x:c r="V1282">
        <x:v>0.28999999999999998</x:v>
      </x:c>
      <x:c r="W1282">
        <x:v>11407.5</x:v>
      </x:c>
    </x:row>
    <x:row r="1283" spans="1:23">
      <x:c r="A1283" t="s">
        <x:v>492</x:v>
      </x:c>
      <x:c r="B1283" t="s">
        <x:v>698</x:v>
      </x:c>
      <x:c r="C1283" t="s">
        <x:v>513</x:v>
      </x:c>
      <x:c r="D1283" t="s">
        <x:v>514</x:v>
      </x:c>
      <x:c r="E1283" t="s">
        <x:v>527</x:v>
      </x:c>
      <x:c r="F1283" t="s">
        <x:v>126</x:v>
      </x:c>
      <x:c r="G1283" t="s">
        <x:v>730</x:v>
      </x:c>
      <x:c r="H1283" t="s">
        <x:v>528</x:v>
      </x:c>
      <x:c r="I1283" t="s">
        <x:v>173</x:v>
      </x:c>
      <x:c r="J1283">
        <x:v>190000384</x:v>
      </x:c>
      <x:c r="K1283" t="s">
        <x:v>173</x:v>
      </x:c>
      <x:c r="L1283" t="s">
        <x:v>142</x:v>
      </x:c>
      <x:c r="M1283" t="s">
        <x:v>575</x:v>
      </x:c>
      <x:c r="N1283" t="s">
        <x:v>519</x:v>
      </x:c>
      <x:c r="O1283">
        <x:v>3000</x:v>
      </x:c>
      <x:c r="P1283" t="s">
        <x:v>520</x:v>
      </x:c>
      <x:c r="Q1283" t="s">
        <x:v>445</x:v>
      </x:c>
      <x:c r="R1283" t="s">
        <x:v>522</x:v>
      </x:c>
      <x:c r="S1283">
        <x:v>6000</x:v>
      </x:c>
      <x:c r="T1283" t="s">
        <x:v>458</x:v>
      </x:c>
      <x:c r="U1283">
        <x:v>108.96</x:v>
      </x:c>
      <x:c r="V1283">
        <x:v>1.31</x:v>
      </x:c>
      <x:c r="W1283">
        <x:v>7878</x:v>
      </x:c>
    </x:row>
    <x:row r="1284" spans="1:23">
      <x:c r="A1284" t="s">
        <x:v>492</x:v>
      </x:c>
      <x:c r="B1284" t="s">
        <x:v>698</x:v>
      </x:c>
      <x:c r="C1284" t="s">
        <x:v>513</x:v>
      </x:c>
      <x:c r="D1284" t="s">
        <x:v>514</x:v>
      </x:c>
      <x:c r="E1284" t="s">
        <x:v>527</x:v>
      </x:c>
      <x:c r="F1284" t="s">
        <x:v>126</x:v>
      </x:c>
      <x:c r="G1284" t="s">
        <x:v>730</x:v>
      </x:c>
      <x:c r="H1284" t="s">
        <x:v>528</x:v>
      </x:c>
      <x:c r="I1284" t="s">
        <x:v>173</x:v>
      </x:c>
      <x:c r="J1284">
        <x:v>100010697</x:v>
      </x:c>
      <x:c r="K1284" t="s">
        <x:v>173</x:v>
      </x:c>
      <x:c r="L1284" t="s">
        <x:v>145</x:v>
      </x:c>
      <x:c r="M1284" t="s">
        <x:v>550</x:v>
      </x:c>
      <x:c r="N1284" t="s">
        <x:v>519</x:v>
      </x:c>
      <x:c r="O1284">
        <x:v>5000</x:v>
      </x:c>
      <x:c r="P1284" t="s">
        <x:v>520</x:v>
      </x:c>
      <x:c r="Q1284" t="s">
        <x:v>452</x:v>
      </x:c>
      <x:c r="R1284" t="s">
        <x:v>522</x:v>
      </x:c>
      <x:c r="S1284">
        <x:v>5000</x:v>
      </x:c>
      <x:c r="T1284" t="s">
        <x:v>458</x:v>
      </x:c>
      <x:c r="U1284">
        <x:v>56.35</x:v>
      </x:c>
      <x:c r="V1284">
        <x:v>0.84</x:v>
      </x:c>
      <x:c r="W1284">
        <x:v>4191.5</x:v>
      </x:c>
    </x:row>
    <x:row r="1285" spans="1:23">
      <x:c r="A1285" t="s">
        <x:v>492</x:v>
      </x:c>
      <x:c r="B1285" t="s">
        <x:v>698</x:v>
      </x:c>
      <x:c r="C1285" t="s">
        <x:v>513</x:v>
      </x:c>
      <x:c r="D1285" t="s">
        <x:v>514</x:v>
      </x:c>
      <x:c r="E1285" t="s">
        <x:v>527</x:v>
      </x:c>
      <x:c r="F1285" t="s">
        <x:v>126</x:v>
      </x:c>
      <x:c r="G1285" t="s">
        <x:v>730</x:v>
      </x:c>
      <x:c r="H1285" t="s">
        <x:v>528</x:v>
      </x:c>
      <x:c r="I1285" t="s">
        <x:v>173</x:v>
      </x:c>
      <x:c r="J1285">
        <x:v>110000005</x:v>
      </x:c>
      <x:c r="K1285" t="s">
        <x:v>173</x:v>
      </x:c>
      <x:c r="L1285" t="s">
        <x:v>141</x:v>
      </x:c>
      <x:c r="M1285" t="s">
        <x:v>526</x:v>
      </x:c>
      <x:c r="N1285" t="s">
        <x:v>519</x:v>
      </x:c>
      <x:c r="O1285">
        <x:v>10000</x:v>
      </x:c>
      <x:c r="P1285" t="s">
        <x:v>520</x:v>
      </x:c>
      <x:c r="Q1285" t="s">
        <x:v>13</x:v>
      </x:c>
      <x:c r="R1285" t="s">
        <x:v>522</x:v>
      </x:c>
      <x:c r="S1285">
        <x:v>20000</x:v>
      </x:c>
      <x:c r="T1285" t="s">
        <x:v>458</x:v>
      </x:c>
      <x:c r="U1285">
        <x:v>66.180000000000007</x:v>
      </x:c>
      <x:c r="V1285">
        <x:v>0.28999999999999998</x:v>
      </x:c>
      <x:c r="W1285">
        <x:v>5850</x:v>
      </x:c>
    </x:row>
    <x:row r="1286" spans="1:23">
      <x:c r="A1286" t="s">
        <x:v>492</x:v>
      </x:c>
      <x:c r="B1286" t="s">
        <x:v>698</x:v>
      </x:c>
      <x:c r="C1286" t="s">
        <x:v>513</x:v>
      </x:c>
      <x:c r="D1286" t="s">
        <x:v>514</x:v>
      </x:c>
      <x:c r="E1286" t="s">
        <x:v>527</x:v>
      </x:c>
      <x:c r="F1286" t="s">
        <x:v>126</x:v>
      </x:c>
      <x:c r="G1286" t="s">
        <x:v>730</x:v>
      </x:c>
      <x:c r="H1286" t="s">
        <x:v>528</x:v>
      </x:c>
      <x:c r="I1286" t="s">
        <x:v>173</x:v>
      </x:c>
      <x:c r="J1286">
        <x:v>100000925</x:v>
      </x:c>
      <x:c r="K1286" t="s">
        <x:v>173</x:v>
      </x:c>
      <x:c r="L1286" t="s">
        <x:v>141</x:v>
      </x:c>
      <x:c r="M1286" t="s">
        <x:v>609</x:v>
      </x:c>
      <x:c r="O1286">
        <x:v>1500</x:v>
      </x:c>
      <x:c r="P1286" t="s">
        <x:v>520</x:v>
      </x:c>
      <x:c r="Q1286" t="s">
        <x:v>13</x:v>
      </x:c>
      <x:c r="R1286" t="s">
        <x:v>522</x:v>
      </x:c>
      <x:c r="S1286">
        <x:v>22500</x:v>
      </x:c>
      <x:c r="T1286" t="s">
        <x:v>458</x:v>
      </x:c>
      <x:c r="U1286">
        <x:v>74.48</x:v>
      </x:c>
      <x:c r="V1286">
        <x:v>0.28999999999999998</x:v>
      </x:c>
      <x:c r="W1286">
        <x:v>6581.25</x:v>
      </x:c>
    </x:row>
    <x:row r="1287" spans="1:23">
      <x:c r="A1287" t="s">
        <x:v>492</x:v>
      </x:c>
      <x:c r="B1287" t="s">
        <x:v>698</x:v>
      </x:c>
      <x:c r="C1287" t="s">
        <x:v>513</x:v>
      </x:c>
      <x:c r="D1287" t="s">
        <x:v>514</x:v>
      </x:c>
      <x:c r="E1287" t="s">
        <x:v>527</x:v>
      </x:c>
      <x:c r="F1287" t="s">
        <x:v>126</x:v>
      </x:c>
      <x:c r="G1287" t="s">
        <x:v>730</x:v>
      </x:c>
      <x:c r="H1287" t="s">
        <x:v>528</x:v>
      </x:c>
      <x:c r="I1287" t="s">
        <x:v>173</x:v>
      </x:c>
      <x:c r="J1287">
        <x:v>100000929</x:v>
      </x:c>
      <x:c r="K1287" t="s">
        <x:v>173</x:v>
      </x:c>
      <x:c r="L1287" t="s">
        <x:v>141</x:v>
      </x:c>
      <x:c r="M1287" t="s">
        <x:v>533</x:v>
      </x:c>
      <x:c r="O1287">
        <x:v>1500</x:v>
      </x:c>
      <x:c r="P1287" t="s">
        <x:v>520</x:v>
      </x:c>
      <x:c r="Q1287" t="s">
        <x:v>13</x:v>
      </x:c>
      <x:c r="R1287" t="s">
        <x:v>522</x:v>
      </x:c>
      <x:c r="S1287">
        <x:v>75000</x:v>
      </x:c>
      <x:c r="T1287" t="s">
        <x:v>458</x:v>
      </x:c>
      <x:c r="U1287">
        <x:v>248.25</x:v>
      </x:c>
      <x:c r="V1287">
        <x:v>0.28999999999999998</x:v>
      </x:c>
      <x:c r="W1287">
        <x:v>21937.5</x:v>
      </x:c>
    </x:row>
    <x:row r="1288" spans="1:23">
      <x:c r="A1288" t="s">
        <x:v>492</x:v>
      </x:c>
      <x:c r="B1288" t="s">
        <x:v>698</x:v>
      </x:c>
      <x:c r="C1288" t="s">
        <x:v>513</x:v>
      </x:c>
      <x:c r="D1288" t="s">
        <x:v>514</x:v>
      </x:c>
      <x:c r="E1288" t="s">
        <x:v>527</x:v>
      </x:c>
      <x:c r="F1288" t="s">
        <x:v>126</x:v>
      </x:c>
      <x:c r="G1288" t="s">
        <x:v>730</x:v>
      </x:c>
      <x:c r="H1288" t="s">
        <x:v>528</x:v>
      </x:c>
      <x:c r="I1288" t="s">
        <x:v>173</x:v>
      </x:c>
      <x:c r="J1288">
        <x:v>100000925</x:v>
      </x:c>
      <x:c r="K1288" t="s">
        <x:v>173</x:v>
      </x:c>
      <x:c r="L1288" t="s">
        <x:v>141</x:v>
      </x:c>
      <x:c r="M1288" t="s">
        <x:v>609</x:v>
      </x:c>
      <x:c r="O1288">
        <x:v>1500</x:v>
      </x:c>
      <x:c r="P1288" t="s">
        <x:v>520</x:v>
      </x:c>
      <x:c r="Q1288" t="s">
        <x:v>13</x:v>
      </x:c>
      <x:c r="R1288" t="s">
        <x:v>522</x:v>
      </x:c>
      <x:c r="S1288">
        <x:v>4500</x:v>
      </x:c>
      <x:c r="T1288" t="s">
        <x:v>458</x:v>
      </x:c>
      <x:c r="U1288">
        <x:v>14.9</x:v>
      </x:c>
      <x:c r="V1288">
        <x:v>0.28999999999999998</x:v>
      </x:c>
      <x:c r="W1288">
        <x:v>1316.25</x:v>
      </x:c>
    </x:row>
    <x:row r="1289" spans="1:23">
      <x:c r="A1289" t="s">
        <x:v>492</x:v>
      </x:c>
      <x:c r="B1289" t="s">
        <x:v>698</x:v>
      </x:c>
      <x:c r="C1289" t="s">
        <x:v>513</x:v>
      </x:c>
      <x:c r="D1289" t="s">
        <x:v>514</x:v>
      </x:c>
      <x:c r="E1289" t="s">
        <x:v>527</x:v>
      </x:c>
      <x:c r="F1289" t="s">
        <x:v>126</x:v>
      </x:c>
      <x:c r="G1289" t="s">
        <x:v>730</x:v>
      </x:c>
      <x:c r="H1289" t="s">
        <x:v>528</x:v>
      </x:c>
      <x:c r="I1289" t="s">
        <x:v>173</x:v>
      </x:c>
      <x:c r="J1289">
        <x:v>100000929</x:v>
      </x:c>
      <x:c r="K1289" t="s">
        <x:v>173</x:v>
      </x:c>
      <x:c r="L1289" t="s">
        <x:v>141</x:v>
      </x:c>
      <x:c r="M1289" t="s">
        <x:v>533</x:v>
      </x:c>
      <x:c r="O1289">
        <x:v>1500</x:v>
      </x:c>
      <x:c r="P1289" t="s">
        <x:v>520</x:v>
      </x:c>
      <x:c r="Q1289" t="s">
        <x:v>13</x:v>
      </x:c>
      <x:c r="R1289" t="s">
        <x:v>522</x:v>
      </x:c>
      <x:c r="S1289">
        <x:v>4500</x:v>
      </x:c>
      <x:c r="T1289" t="s">
        <x:v>458</x:v>
      </x:c>
      <x:c r="U1289">
        <x:v>14.9</x:v>
      </x:c>
      <x:c r="V1289">
        <x:v>0.28999999999999998</x:v>
      </x:c>
      <x:c r="W1289">
        <x:v>1316.25</x:v>
      </x:c>
    </x:row>
    <x:row r="1290" spans="1:23">
      <x:c r="A1290" t="s">
        <x:v>492</x:v>
      </x:c>
      <x:c r="B1290" t="s">
        <x:v>698</x:v>
      </x:c>
      <x:c r="C1290" t="s">
        <x:v>513</x:v>
      </x:c>
      <x:c r="D1290" t="s">
        <x:v>514</x:v>
      </x:c>
      <x:c r="E1290" t="s">
        <x:v>527</x:v>
      </x:c>
      <x:c r="F1290" t="s">
        <x:v>126</x:v>
      </x:c>
      <x:c r="G1290" t="s">
        <x:v>730</x:v>
      </x:c>
      <x:c r="H1290" t="s">
        <x:v>528</x:v>
      </x:c>
      <x:c r="I1290" t="s">
        <x:v>173</x:v>
      </x:c>
      <x:c r="J1290">
        <x:v>100000944</x:v>
      </x:c>
      <x:c r="K1290" t="s">
        <x:v>173</x:v>
      </x:c>
      <x:c r="L1290" t="s">
        <x:v>141</x:v>
      </x:c>
      <x:c r="M1290" t="s">
        <x:v>575</x:v>
      </x:c>
      <x:c r="O1290">
        <x:v>1500</x:v>
      </x:c>
      <x:c r="P1290" t="s">
        <x:v>520</x:v>
      </x:c>
      <x:c r="Q1290" t="s">
        <x:v>13</x:v>
      </x:c>
      <x:c r="R1290" t="s">
        <x:v>522</x:v>
      </x:c>
      <x:c r="S1290">
        <x:v>39000</x:v>
      </x:c>
      <x:c r="T1290" t="s">
        <x:v>458</x:v>
      </x:c>
      <x:c r="U1290">
        <x:v>129.09</x:v>
      </x:c>
      <x:c r="V1290">
        <x:v>0.28999999999999998</x:v>
      </x:c>
      <x:c r="W1290">
        <x:v>11407.5</x:v>
      </x:c>
    </x:row>
    <x:row r="1291" spans="1:23">
      <x:c r="A1291" t="s">
        <x:v>492</x:v>
      </x:c>
      <x:c r="B1291" t="s">
        <x:v>698</x:v>
      </x:c>
      <x:c r="C1291" t="s">
        <x:v>513</x:v>
      </x:c>
      <x:c r="D1291" t="s">
        <x:v>514</x:v>
      </x:c>
      <x:c r="E1291" t="s">
        <x:v>527</x:v>
      </x:c>
      <x:c r="F1291" t="s">
        <x:v>126</x:v>
      </x:c>
      <x:c r="G1291" t="s">
        <x:v>730</x:v>
      </x:c>
      <x:c r="H1291" t="s">
        <x:v>528</x:v>
      </x:c>
      <x:c r="I1291" t="s">
        <x:v>173</x:v>
      </x:c>
      <x:c r="J1291">
        <x:v>100011035</x:v>
      </x:c>
      <x:c r="K1291" t="s">
        <x:v>173</x:v>
      </x:c>
      <x:c r="L1291" t="s">
        <x:v>145</x:v>
      </x:c>
      <x:c r="M1291" t="s">
        <x:v>533</x:v>
      </x:c>
      <x:c r="N1291" t="s">
        <x:v>519</x:v>
      </x:c>
      <x:c r="O1291">
        <x:v>5000</x:v>
      </x:c>
      <x:c r="P1291" t="s">
        <x:v>520</x:v>
      </x:c>
      <x:c r="Q1291" t="s">
        <x:v>452</x:v>
      </x:c>
      <x:c r="R1291" t="s">
        <x:v>522</x:v>
      </x:c>
      <x:c r="S1291">
        <x:v>5000</x:v>
      </x:c>
      <x:c r="T1291" t="s">
        <x:v>458</x:v>
      </x:c>
      <x:c r="U1291">
        <x:v>56.35</x:v>
      </x:c>
      <x:c r="V1291">
        <x:v>0.84</x:v>
      </x:c>
      <x:c r="W1291">
        <x:v>4191.5</x:v>
      </x:c>
    </x:row>
    <x:row r="1292" spans="1:23">
      <x:c r="A1292" t="s">
        <x:v>492</x:v>
      </x:c>
      <x:c r="B1292" t="s">
        <x:v>698</x:v>
      </x:c>
      <x:c r="C1292" t="s">
        <x:v>513</x:v>
      </x:c>
      <x:c r="D1292" t="s">
        <x:v>514</x:v>
      </x:c>
      <x:c r="E1292" t="s">
        <x:v>527</x:v>
      </x:c>
      <x:c r="F1292" t="s">
        <x:v>126</x:v>
      </x:c>
      <x:c r="G1292" t="s">
        <x:v>730</x:v>
      </x:c>
      <x:c r="H1292" t="s">
        <x:v>528</x:v>
      </x:c>
      <x:c r="I1292" t="s">
        <x:v>173</x:v>
      </x:c>
      <x:c r="J1292">
        <x:v>100011033</x:v>
      </x:c>
      <x:c r="K1292" t="s">
        <x:v>173</x:v>
      </x:c>
      <x:c r="L1292" t="s">
        <x:v>145</x:v>
      </x:c>
      <x:c r="M1292" t="s">
        <x:v>518</x:v>
      </x:c>
      <x:c r="N1292" t="s">
        <x:v>519</x:v>
      </x:c>
      <x:c r="O1292">
        <x:v>5000</x:v>
      </x:c>
      <x:c r="P1292" t="s">
        <x:v>520</x:v>
      </x:c>
      <x:c r="Q1292" t="s">
        <x:v>452</x:v>
      </x:c>
      <x:c r="R1292" t="s">
        <x:v>522</x:v>
      </x:c>
      <x:c r="S1292">
        <x:v>10000</x:v>
      </x:c>
      <x:c r="T1292" t="s">
        <x:v>458</x:v>
      </x:c>
      <x:c r="U1292">
        <x:v>112.7</x:v>
      </x:c>
      <x:c r="V1292">
        <x:v>0.84</x:v>
      </x:c>
      <x:c r="W1292">
        <x:v>8383</x:v>
      </x:c>
    </x:row>
    <x:row r="1293" spans="1:23">
      <x:c r="A1293" t="s">
        <x:v>492</x:v>
      </x:c>
      <x:c r="B1293" t="s">
        <x:v>698</x:v>
      </x:c>
      <x:c r="C1293" t="s">
        <x:v>513</x:v>
      </x:c>
      <x:c r="D1293" t="s">
        <x:v>514</x:v>
      </x:c>
      <x:c r="E1293" t="s">
        <x:v>527</x:v>
      </x:c>
      <x:c r="F1293" t="s">
        <x:v>126</x:v>
      </x:c>
      <x:c r="G1293" t="s">
        <x:v>730</x:v>
      </x:c>
      <x:c r="H1293" t="s">
        <x:v>528</x:v>
      </x:c>
      <x:c r="I1293" t="s">
        <x:v>173</x:v>
      </x:c>
      <x:c r="J1293">
        <x:v>100010697</x:v>
      </x:c>
      <x:c r="K1293" t="s">
        <x:v>173</x:v>
      </x:c>
      <x:c r="L1293" t="s">
        <x:v>145</x:v>
      </x:c>
      <x:c r="M1293" t="s">
        <x:v>550</x:v>
      </x:c>
      <x:c r="N1293" t="s">
        <x:v>519</x:v>
      </x:c>
      <x:c r="O1293">
        <x:v>5000</x:v>
      </x:c>
      <x:c r="P1293" t="s">
        <x:v>520</x:v>
      </x:c>
      <x:c r="Q1293" t="s">
        <x:v>452</x:v>
      </x:c>
      <x:c r="R1293" t="s">
        <x:v>522</x:v>
      </x:c>
      <x:c r="S1293">
        <x:v>10000</x:v>
      </x:c>
      <x:c r="T1293" t="s">
        <x:v>458</x:v>
      </x:c>
      <x:c r="U1293">
        <x:v>112.7</x:v>
      </x:c>
      <x:c r="V1293">
        <x:v>0.84</x:v>
      </x:c>
      <x:c r="W1293">
        <x:v>8383</x:v>
      </x:c>
    </x:row>
    <x:row r="1294" spans="1:23">
      <x:c r="A1294" t="s">
        <x:v>492</x:v>
      </x:c>
      <x:c r="B1294" t="s">
        <x:v>698</x:v>
      </x:c>
      <x:c r="C1294" t="s">
        <x:v>513</x:v>
      </x:c>
      <x:c r="D1294" t="s">
        <x:v>514</x:v>
      </x:c>
      <x:c r="E1294" t="s">
        <x:v>527</x:v>
      </x:c>
      <x:c r="F1294" t="s">
        <x:v>126</x:v>
      </x:c>
      <x:c r="G1294" t="s">
        <x:v>730</x:v>
      </x:c>
      <x:c r="H1294" t="s">
        <x:v>528</x:v>
      </x:c>
      <x:c r="I1294" t="s">
        <x:v>173</x:v>
      </x:c>
      <x:c r="J1294">
        <x:v>100000836</x:v>
      </x:c>
      <x:c r="K1294" t="s">
        <x:v>173</x:v>
      </x:c>
      <x:c r="L1294" t="s">
        <x:v>142</x:v>
      </x:c>
      <x:c r="M1294" t="s">
        <x:v>533</x:v>
      </x:c>
      <x:c r="O1294">
        <x:v>500</x:v>
      </x:c>
      <x:c r="P1294" t="s">
        <x:v>520</x:v>
      </x:c>
      <x:c r="Q1294" t="s">
        <x:v>445</x:v>
      </x:c>
      <x:c r="R1294" t="s">
        <x:v>522</x:v>
      </x:c>
      <x:c r="S1294">
        <x:v>500</x:v>
      </x:c>
      <x:c r="T1294" t="s">
        <x:v>458</x:v>
      </x:c>
      <x:c r="U1294">
        <x:v>9.08</x:v>
      </x:c>
      <x:c r="V1294">
        <x:v>1.31</x:v>
      </x:c>
      <x:c r="W1294">
        <x:v>656.5</x:v>
      </x:c>
    </x:row>
    <x:row r="1295" spans="1:23">
      <x:c r="A1295" t="s">
        <x:v>492</x:v>
      </x:c>
      <x:c r="B1295" t="s">
        <x:v>698</x:v>
      </x:c>
      <x:c r="C1295" t="s">
        <x:v>513</x:v>
      </x:c>
      <x:c r="D1295" t="s">
        <x:v>514</x:v>
      </x:c>
      <x:c r="E1295" t="s">
        <x:v>527</x:v>
      </x:c>
      <x:c r="F1295" t="s">
        <x:v>126</x:v>
      </x:c>
      <x:c r="G1295" t="s">
        <x:v>730</x:v>
      </x:c>
      <x:c r="H1295" t="s">
        <x:v>528</x:v>
      </x:c>
      <x:c r="I1295" t="s">
        <x:v>173</x:v>
      </x:c>
      <x:c r="J1295">
        <x:v>100000497</x:v>
      </x:c>
      <x:c r="K1295" t="s">
        <x:v>173</x:v>
      </x:c>
      <x:c r="L1295" t="s">
        <x:v>143</x:v>
      </x:c>
      <x:c r="M1295" t="s">
        <x:v>619</x:v>
      </x:c>
      <x:c r="O1295">
        <x:v>1000</x:v>
      </x:c>
      <x:c r="P1295" t="s">
        <x:v>520</x:v>
      </x:c>
      <x:c r="Q1295" t="s">
        <x:v>6</x:v>
      </x:c>
      <x:c r="R1295" t="s">
        <x:v>522</x:v>
      </x:c>
      <x:c r="S1295">
        <x:v>2000</x:v>
      </x:c>
      <x:c r="T1295" t="s">
        <x:v>458</x:v>
      </x:c>
      <x:c r="U1295">
        <x:v>10.02</x:v>
      </x:c>
      <x:c r="V1295">
        <x:v>0.41</x:v>
      </x:c>
      <x:c r="W1295">
        <x:v>814.4</x:v>
      </x:c>
    </x:row>
    <x:row r="1296" spans="1:23">
      <x:c r="A1296" t="s">
        <x:v>492</x:v>
      </x:c>
      <x:c r="B1296" t="s">
        <x:v>698</x:v>
      </x:c>
      <x:c r="C1296" t="s">
        <x:v>513</x:v>
      </x:c>
      <x:c r="D1296" t="s">
        <x:v>514</x:v>
      </x:c>
      <x:c r="E1296" t="s">
        <x:v>527</x:v>
      </x:c>
      <x:c r="F1296" t="s">
        <x:v>126</x:v>
      </x:c>
      <x:c r="G1296" t="s">
        <x:v>730</x:v>
      </x:c>
      <x:c r="H1296" t="s">
        <x:v>528</x:v>
      </x:c>
      <x:c r="I1296" t="s">
        <x:v>173</x:v>
      </x:c>
      <x:c r="J1296">
        <x:v>100000621</x:v>
      </x:c>
      <x:c r="K1296" t="s">
        <x:v>173</x:v>
      </x:c>
      <x:c r="L1296" t="s">
        <x:v>143</x:v>
      </x:c>
      <x:c r="M1296" t="s">
        <x:v>526</x:v>
      </x:c>
      <x:c r="O1296">
        <x:v>1000</x:v>
      </x:c>
      <x:c r="P1296" t="s">
        <x:v>520</x:v>
      </x:c>
      <x:c r="Q1296" t="s">
        <x:v>6</x:v>
      </x:c>
      <x:c r="R1296" t="s">
        <x:v>522</x:v>
      </x:c>
      <x:c r="S1296">
        <x:v>12000</x:v>
      </x:c>
      <x:c r="T1296" t="s">
        <x:v>458</x:v>
      </x:c>
      <x:c r="U1296">
        <x:v>60.12</x:v>
      </x:c>
      <x:c r="V1296">
        <x:v>0.41</x:v>
      </x:c>
      <x:c r="W1296">
        <x:v>4886.3999999999996</x:v>
      </x:c>
    </x:row>
    <x:row r="1297" spans="1:23">
      <x:c r="A1297" t="s">
        <x:v>492</x:v>
      </x:c>
      <x:c r="B1297" t="s">
        <x:v>698</x:v>
      </x:c>
      <x:c r="C1297" t="s">
        <x:v>513</x:v>
      </x:c>
      <x:c r="D1297" t="s">
        <x:v>514</x:v>
      </x:c>
      <x:c r="E1297" t="s">
        <x:v>527</x:v>
      </x:c>
      <x:c r="F1297" t="s">
        <x:v>126</x:v>
      </x:c>
      <x:c r="G1297" t="s">
        <x:v>730</x:v>
      </x:c>
      <x:c r="H1297" t="s">
        <x:v>528</x:v>
      </x:c>
      <x:c r="I1297" t="s">
        <x:v>173</x:v>
      </x:c>
      <x:c r="J1297">
        <x:v>100000930</x:v>
      </x:c>
      <x:c r="K1297" t="s">
        <x:v>173</x:v>
      </x:c>
      <x:c r="L1297" t="s">
        <x:v>141</x:v>
      </x:c>
      <x:c r="M1297" t="s">
        <x:v>577</x:v>
      </x:c>
      <x:c r="O1297">
        <x:v>1500</x:v>
      </x:c>
      <x:c r="P1297" t="s">
        <x:v>520</x:v>
      </x:c>
      <x:c r="Q1297" t="s">
        <x:v>13</x:v>
      </x:c>
      <x:c r="R1297" t="s">
        <x:v>522</x:v>
      </x:c>
      <x:c r="S1297">
        <x:v>6000</x:v>
      </x:c>
      <x:c r="T1297" t="s">
        <x:v>458</x:v>
      </x:c>
      <x:c r="U1297">
        <x:v>19.86</x:v>
      </x:c>
      <x:c r="V1297">
        <x:v>0.28999999999999998</x:v>
      </x:c>
      <x:c r="W1297">
        <x:v>1755</x:v>
      </x:c>
    </x:row>
    <x:row r="1298" spans="1:23">
      <x:c r="A1298" t="s">
        <x:v>492</x:v>
      </x:c>
      <x:c r="B1298" t="s">
        <x:v>698</x:v>
      </x:c>
      <x:c r="C1298" t="s">
        <x:v>513</x:v>
      </x:c>
      <x:c r="D1298" t="s">
        <x:v>514</x:v>
      </x:c>
      <x:c r="E1298" t="s">
        <x:v>527</x:v>
      </x:c>
      <x:c r="F1298" t="s">
        <x:v>126</x:v>
      </x:c>
      <x:c r="G1298" t="s">
        <x:v>730</x:v>
      </x:c>
      <x:c r="H1298" t="s">
        <x:v>528</x:v>
      </x:c>
      <x:c r="I1298" t="s">
        <x:v>173</x:v>
      </x:c>
      <x:c r="J1298">
        <x:v>100011384</x:v>
      </x:c>
      <x:c r="K1298" t="s">
        <x:v>173</x:v>
      </x:c>
      <x:c r="L1298" t="s">
        <x:v>141</x:v>
      </x:c>
      <x:c r="M1298" t="s">
        <x:v>571</x:v>
      </x:c>
      <x:c r="N1298" t="s">
        <x:v>519</x:v>
      </x:c>
      <x:c r="O1298">
        <x:v>10000</x:v>
      </x:c>
      <x:c r="P1298" t="s">
        <x:v>520</x:v>
      </x:c>
      <x:c r="Q1298" t="s">
        <x:v>13</x:v>
      </x:c>
      <x:c r="R1298" t="s">
        <x:v>522</x:v>
      </x:c>
      <x:c r="S1298">
        <x:v>10000</x:v>
      </x:c>
      <x:c r="T1298" t="s">
        <x:v>458</x:v>
      </x:c>
      <x:c r="U1298">
        <x:v>33.1</x:v>
      </x:c>
      <x:c r="V1298">
        <x:v>0.28999999999999998</x:v>
      </x:c>
      <x:c r="W1298">
        <x:v>2925</x:v>
      </x:c>
    </x:row>
    <x:row r="1299" spans="1:23">
      <x:c r="A1299" t="s">
        <x:v>492</x:v>
      </x:c>
      <x:c r="B1299" t="s">
        <x:v>698</x:v>
      </x:c>
      <x:c r="C1299" t="s">
        <x:v>513</x:v>
      </x:c>
      <x:c r="D1299" t="s">
        <x:v>514</x:v>
      </x:c>
      <x:c r="E1299" t="s">
        <x:v>527</x:v>
      </x:c>
      <x:c r="F1299" t="s">
        <x:v>126</x:v>
      </x:c>
      <x:c r="G1299" t="s">
        <x:v>730</x:v>
      </x:c>
      <x:c r="H1299" t="s">
        <x:v>528</x:v>
      </x:c>
      <x:c r="I1299" t="s">
        <x:v>173</x:v>
      </x:c>
      <x:c r="J1299">
        <x:v>100011015</x:v>
      </x:c>
      <x:c r="K1299" t="s">
        <x:v>173</x:v>
      </x:c>
      <x:c r="L1299" t="s">
        <x:v>143</x:v>
      </x:c>
      <x:c r="M1299" t="s">
        <x:v>525</x:v>
      </x:c>
      <x:c r="N1299" t="s">
        <x:v>519</x:v>
      </x:c>
      <x:c r="O1299">
        <x:v>8000</x:v>
      </x:c>
      <x:c r="P1299" t="s">
        <x:v>520</x:v>
      </x:c>
      <x:c r="Q1299" t="s">
        <x:v>6</x:v>
      </x:c>
      <x:c r="R1299" t="s">
        <x:v>522</x:v>
      </x:c>
      <x:c r="S1299">
        <x:v>16000</x:v>
      </x:c>
      <x:c r="T1299" t="s">
        <x:v>458</x:v>
      </x:c>
      <x:c r="U1299">
        <x:v>80.16</x:v>
      </x:c>
      <x:c r="V1299">
        <x:v>0.41</x:v>
      </x:c>
      <x:c r="W1299">
        <x:v>6515.2</x:v>
      </x:c>
    </x:row>
    <x:row r="1300" spans="1:23">
      <x:c r="A1300" t="s">
        <x:v>492</x:v>
      </x:c>
      <x:c r="B1300" t="s">
        <x:v>698</x:v>
      </x:c>
      <x:c r="C1300" t="s">
        <x:v>513</x:v>
      </x:c>
      <x:c r="D1300" t="s">
        <x:v>514</x:v>
      </x:c>
      <x:c r="E1300" t="s">
        <x:v>527</x:v>
      </x:c>
      <x:c r="F1300" t="s">
        <x:v>126</x:v>
      </x:c>
      <x:c r="G1300" t="s">
        <x:v>730</x:v>
      </x:c>
      <x:c r="H1300" t="s">
        <x:v>528</x:v>
      </x:c>
      <x:c r="I1300" t="s">
        <x:v>173</x:v>
      </x:c>
      <x:c r="J1300">
        <x:v>100011029</x:v>
      </x:c>
      <x:c r="K1300" t="s">
        <x:v>173</x:v>
      </x:c>
      <x:c r="L1300" t="s">
        <x:v>165</x:v>
      </x:c>
      <x:c r="M1300" t="s">
        <x:v>524</x:v>
      </x:c>
      <x:c r="N1300" t="s">
        <x:v>519</x:v>
      </x:c>
      <x:c r="O1300">
        <x:v>7000</x:v>
      </x:c>
      <x:c r="P1300" t="s">
        <x:v>520</x:v>
      </x:c>
      <x:c r="Q1300" t="s">
        <x:v>14</x:v>
      </x:c>
      <x:c r="R1300" t="s">
        <x:v>522</x:v>
      </x:c>
      <x:c r="S1300">
        <x:v>6600</x:v>
      </x:c>
      <x:c r="T1300" t="s">
        <x:v>458</x:v>
      </x:c>
      <x:c r="U1300">
        <x:v>50.75</x:v>
      </x:c>
      <x:c r="V1300">
        <x:v>0.6</x:v>
      </x:c>
      <x:c r="W1300">
        <x:v>3941.52</x:v>
      </x:c>
    </x:row>
    <x:row r="1301" spans="1:23">
      <x:c r="A1301" t="s">
        <x:v>492</x:v>
      </x:c>
      <x:c r="B1301" t="s">
        <x:v>698</x:v>
      </x:c>
      <x:c r="C1301" t="s">
        <x:v>513</x:v>
      </x:c>
      <x:c r="D1301" t="s">
        <x:v>514</x:v>
      </x:c>
      <x:c r="E1301" t="s">
        <x:v>527</x:v>
      </x:c>
      <x:c r="F1301" t="s">
        <x:v>126</x:v>
      </x:c>
      <x:c r="G1301" t="s">
        <x:v>730</x:v>
      </x:c>
      <x:c r="H1301" t="s">
        <x:v>528</x:v>
      </x:c>
      <x:c r="I1301" t="s">
        <x:v>173</x:v>
      </x:c>
      <x:c r="J1301">
        <x:v>100020065</x:v>
      </x:c>
      <x:c r="K1301" t="s">
        <x:v>173</x:v>
      </x:c>
      <x:c r="L1301" t="s">
        <x:v>143</x:v>
      </x:c>
      <x:c r="M1301" t="s">
        <x:v>533</x:v>
      </x:c>
      <x:c r="N1301" t="s">
        <x:v>519</x:v>
      </x:c>
      <x:c r="O1301">
        <x:v>8000</x:v>
      </x:c>
      <x:c r="P1301" t="s">
        <x:v>520</x:v>
      </x:c>
      <x:c r="Q1301" t="s">
        <x:v>6</x:v>
      </x:c>
      <x:c r="R1301" t="s">
        <x:v>522</x:v>
      </x:c>
      <x:c r="S1301">
        <x:v>8000</x:v>
      </x:c>
      <x:c r="T1301" t="s">
        <x:v>458</x:v>
      </x:c>
      <x:c r="U1301">
        <x:v>40.08</x:v>
      </x:c>
      <x:c r="V1301">
        <x:v>0.41</x:v>
      </x:c>
      <x:c r="W1301">
        <x:v>3257.6</x:v>
      </x:c>
    </x:row>
    <x:row r="1302" spans="1:23">
      <x:c r="A1302" t="s">
        <x:v>492</x:v>
      </x:c>
      <x:c r="B1302" t="s">
        <x:v>698</x:v>
      </x:c>
      <x:c r="C1302" t="s">
        <x:v>513</x:v>
      </x:c>
      <x:c r="D1302" t="s">
        <x:v>514</x:v>
      </x:c>
      <x:c r="E1302" t="s">
        <x:v>527</x:v>
      </x:c>
      <x:c r="F1302" t="s">
        <x:v>126</x:v>
      </x:c>
      <x:c r="G1302" t="s">
        <x:v>730</x:v>
      </x:c>
      <x:c r="H1302" t="s">
        <x:v>528</x:v>
      </x:c>
      <x:c r="I1302" t="s">
        <x:v>173</x:v>
      </x:c>
      <x:c r="J1302">
        <x:v>100018217</x:v>
      </x:c>
      <x:c r="K1302" t="s">
        <x:v>173</x:v>
      </x:c>
      <x:c r="L1302" t="s">
        <x:v>141</x:v>
      </x:c>
      <x:c r="M1302" t="s">
        <x:v>545</x:v>
      </x:c>
      <x:c r="N1302" t="s">
        <x:v>519</x:v>
      </x:c>
      <x:c r="O1302">
        <x:v>10000</x:v>
      </x:c>
      <x:c r="P1302" t="s">
        <x:v>520</x:v>
      </x:c>
      <x:c r="Q1302" t="s">
        <x:v>13</x:v>
      </x:c>
      <x:c r="R1302" t="s">
        <x:v>522</x:v>
      </x:c>
      <x:c r="S1302">
        <x:v>10000</x:v>
      </x:c>
      <x:c r="T1302" t="s">
        <x:v>458</x:v>
      </x:c>
      <x:c r="U1302">
        <x:v>33.1</x:v>
      </x:c>
      <x:c r="V1302">
        <x:v>0.28999999999999998</x:v>
      </x:c>
      <x:c r="W1302">
        <x:v>2925</x:v>
      </x:c>
    </x:row>
    <x:row r="1303" spans="1:23">
      <x:c r="A1303" t="s">
        <x:v>492</x:v>
      </x:c>
      <x:c r="B1303" t="s">
        <x:v>698</x:v>
      </x:c>
      <x:c r="C1303" t="s">
        <x:v>513</x:v>
      </x:c>
      <x:c r="D1303" t="s">
        <x:v>514</x:v>
      </x:c>
      <x:c r="E1303" t="s">
        <x:v>527</x:v>
      </x:c>
      <x:c r="F1303" t="s">
        <x:v>126</x:v>
      </x:c>
      <x:c r="G1303" t="s">
        <x:v>730</x:v>
      </x:c>
      <x:c r="H1303" t="s">
        <x:v>528</x:v>
      </x:c>
      <x:c r="I1303" t="s">
        <x:v>173</x:v>
      </x:c>
      <x:c r="J1303">
        <x:v>190000373</x:v>
      </x:c>
      <x:c r="K1303" t="s">
        <x:v>173</x:v>
      </x:c>
      <x:c r="L1303" t="s">
        <x:v>165</x:v>
      </x:c>
      <x:c r="M1303" t="s">
        <x:v>518</x:v>
      </x:c>
      <x:c r="N1303" t="s">
        <x:v>519</x:v>
      </x:c>
      <x:c r="O1303">
        <x:v>7000</x:v>
      </x:c>
      <x:c r="P1303" t="s">
        <x:v>520</x:v>
      </x:c>
      <x:c r="Q1303" t="s">
        <x:v>14</x:v>
      </x:c>
      <x:c r="R1303" t="s">
        <x:v>522</x:v>
      </x:c>
      <x:c r="S1303">
        <x:v>7000</x:v>
      </x:c>
      <x:c r="T1303" t="s">
        <x:v>458</x:v>
      </x:c>
      <x:c r="U1303">
        <x:v>53.91</x:v>
      </x:c>
      <x:c r="V1303">
        <x:v>0.6</x:v>
      </x:c>
      <x:c r="W1303">
        <x:v>4180.3999999999996</x:v>
      </x:c>
    </x:row>
    <x:row r="1304" spans="1:23">
      <x:c r="A1304" t="s">
        <x:v>492</x:v>
      </x:c>
      <x:c r="B1304" t="s">
        <x:v>698</x:v>
      </x:c>
      <x:c r="C1304" t="s">
        <x:v>513</x:v>
      </x:c>
      <x:c r="D1304" t="s">
        <x:v>514</x:v>
      </x:c>
      <x:c r="E1304" t="s">
        <x:v>527</x:v>
      </x:c>
      <x:c r="F1304" t="s">
        <x:v>126</x:v>
      </x:c>
      <x:c r="G1304" t="s">
        <x:v>730</x:v>
      </x:c>
      <x:c r="H1304" t="s">
        <x:v>528</x:v>
      </x:c>
      <x:c r="I1304" t="s">
        <x:v>173</x:v>
      </x:c>
      <x:c r="J1304">
        <x:v>100000658</x:v>
      </x:c>
      <x:c r="K1304" t="s">
        <x:v>173</x:v>
      </x:c>
      <x:c r="L1304" t="s">
        <x:v>165</x:v>
      </x:c>
      <x:c r="M1304" t="s">
        <x:v>550</x:v>
      </x:c>
      <x:c r="N1304" t="s">
        <x:v>519</x:v>
      </x:c>
      <x:c r="O1304">
        <x:v>7000</x:v>
      </x:c>
      <x:c r="P1304" t="s">
        <x:v>520</x:v>
      </x:c>
      <x:c r="Q1304" t="s">
        <x:v>14</x:v>
      </x:c>
      <x:c r="R1304" t="s">
        <x:v>522</x:v>
      </x:c>
      <x:c r="S1304">
        <x:v>14000</x:v>
      </x:c>
      <x:c r="T1304" t="s">
        <x:v>458</x:v>
      </x:c>
      <x:c r="U1304">
        <x:v>107.66</x:v>
      </x:c>
      <x:c r="V1304">
        <x:v>0.6</x:v>
      </x:c>
      <x:c r="W1304">
        <x:v>8360.7999999999993</x:v>
      </x:c>
    </x:row>
    <x:row r="1305" spans="1:23">
      <x:c r="A1305" t="s">
        <x:v>492</x:v>
      </x:c>
      <x:c r="B1305" t="s">
        <x:v>698</x:v>
      </x:c>
      <x:c r="C1305" t="s">
        <x:v>513</x:v>
      </x:c>
      <x:c r="D1305" t="s">
        <x:v>514</x:v>
      </x:c>
      <x:c r="E1305" t="s">
        <x:v>527</x:v>
      </x:c>
      <x:c r="F1305" t="s">
        <x:v>126</x:v>
      </x:c>
      <x:c r="G1305" t="s">
        <x:v>730</x:v>
      </x:c>
      <x:c r="H1305" t="s">
        <x:v>528</x:v>
      </x:c>
      <x:c r="I1305" t="s">
        <x:v>173</x:v>
      </x:c>
      <x:c r="J1305">
        <x:v>100011006</x:v>
      </x:c>
      <x:c r="K1305" t="s">
        <x:v>173</x:v>
      </x:c>
      <x:c r="L1305" t="s">
        <x:v>141</x:v>
      </x:c>
      <x:c r="M1305" t="s">
        <x:v>578</x:v>
      </x:c>
      <x:c r="N1305" t="s">
        <x:v>519</x:v>
      </x:c>
      <x:c r="O1305">
        <x:v>10000</x:v>
      </x:c>
      <x:c r="P1305" t="s">
        <x:v>520</x:v>
      </x:c>
      <x:c r="Q1305" t="s">
        <x:v>13</x:v>
      </x:c>
      <x:c r="R1305" t="s">
        <x:v>522</x:v>
      </x:c>
      <x:c r="S1305">
        <x:v>20000</x:v>
      </x:c>
      <x:c r="T1305" t="s">
        <x:v>458</x:v>
      </x:c>
      <x:c r="U1305">
        <x:v>66.2</x:v>
      </x:c>
      <x:c r="V1305">
        <x:v>0.28999999999999998</x:v>
      </x:c>
      <x:c r="W1305">
        <x:v>5850</x:v>
      </x:c>
    </x:row>
    <x:row r="1306" spans="1:23">
      <x:c r="A1306" t="s">
        <x:v>492</x:v>
      </x:c>
      <x:c r="B1306" t="s">
        <x:v>698</x:v>
      </x:c>
      <x:c r="C1306" t="s">
        <x:v>513</x:v>
      </x:c>
      <x:c r="D1306" t="s">
        <x:v>514</x:v>
      </x:c>
      <x:c r="E1306" t="s">
        <x:v>527</x:v>
      </x:c>
      <x:c r="F1306" t="s">
        <x:v>126</x:v>
      </x:c>
      <x:c r="G1306" t="s">
        <x:v>730</x:v>
      </x:c>
      <x:c r="H1306" t="s">
        <x:v>528</x:v>
      </x:c>
      <x:c r="I1306" t="s">
        <x:v>173</x:v>
      </x:c>
      <x:c r="J1306">
        <x:v>100000630</x:v>
      </x:c>
      <x:c r="K1306" t="s">
        <x:v>173</x:v>
      </x:c>
      <x:c r="L1306" t="s">
        <x:v>165</x:v>
      </x:c>
      <x:c r="M1306" t="s">
        <x:v>533</x:v>
      </x:c>
      <x:c r="N1306" t="s">
        <x:v>519</x:v>
      </x:c>
      <x:c r="O1306">
        <x:v>7000</x:v>
      </x:c>
      <x:c r="P1306" t="s">
        <x:v>520</x:v>
      </x:c>
      <x:c r="Q1306" t="s">
        <x:v>14</x:v>
      </x:c>
      <x:c r="R1306" t="s">
        <x:v>522</x:v>
      </x:c>
      <x:c r="S1306">
        <x:v>7000</x:v>
      </x:c>
      <x:c r="T1306" t="s">
        <x:v>458</x:v>
      </x:c>
      <x:c r="U1306">
        <x:v>53.83</x:v>
      </x:c>
      <x:c r="V1306">
        <x:v>0.6</x:v>
      </x:c>
      <x:c r="W1306">
        <x:v>4180.3999999999996</x:v>
      </x:c>
    </x:row>
    <x:row r="1307" spans="1:23">
      <x:c r="A1307" t="s">
        <x:v>492</x:v>
      </x:c>
      <x:c r="B1307" t="s">
        <x:v>698</x:v>
      </x:c>
      <x:c r="C1307" t="s">
        <x:v>513</x:v>
      </x:c>
      <x:c r="D1307" t="s">
        <x:v>514</x:v>
      </x:c>
      <x:c r="E1307" t="s">
        <x:v>527</x:v>
      </x:c>
      <x:c r="F1307" t="s">
        <x:v>126</x:v>
      </x:c>
      <x:c r="G1307" t="s">
        <x:v>730</x:v>
      </x:c>
      <x:c r="H1307" t="s">
        <x:v>528</x:v>
      </x:c>
      <x:c r="I1307" t="s">
        <x:v>173</x:v>
      </x:c>
      <x:c r="J1307">
        <x:v>100010696</x:v>
      </x:c>
      <x:c r="K1307" t="s">
        <x:v>173</x:v>
      </x:c>
      <x:c r="L1307" t="s">
        <x:v>145</x:v>
      </x:c>
      <x:c r="M1307" t="s">
        <x:v>525</x:v>
      </x:c>
      <x:c r="N1307" t="s">
        <x:v>519</x:v>
      </x:c>
      <x:c r="O1307">
        <x:v>5000</x:v>
      </x:c>
      <x:c r="P1307" t="s">
        <x:v>520</x:v>
      </x:c>
      <x:c r="Q1307" t="s">
        <x:v>452</x:v>
      </x:c>
      <x:c r="R1307" t="s">
        <x:v>522</x:v>
      </x:c>
      <x:c r="S1307">
        <x:v>5000</x:v>
      </x:c>
      <x:c r="T1307" t="s">
        <x:v>458</x:v>
      </x:c>
      <x:c r="U1307">
        <x:v>56.35</x:v>
      </x:c>
      <x:c r="V1307">
        <x:v>0.84</x:v>
      </x:c>
      <x:c r="W1307">
        <x:v>4191.5</x:v>
      </x:c>
    </x:row>
    <x:row r="1308" spans="1:23">
      <x:c r="A1308" t="s">
        <x:v>492</x:v>
      </x:c>
      <x:c r="B1308" t="s">
        <x:v>698</x:v>
      </x:c>
      <x:c r="C1308" t="s">
        <x:v>513</x:v>
      </x:c>
      <x:c r="D1308" t="s">
        <x:v>514</x:v>
      </x:c>
      <x:c r="E1308" t="s">
        <x:v>527</x:v>
      </x:c>
      <x:c r="F1308" t="s">
        <x:v>126</x:v>
      </x:c>
      <x:c r="G1308" t="s">
        <x:v>730</x:v>
      </x:c>
      <x:c r="H1308" t="s">
        <x:v>528</x:v>
      </x:c>
      <x:c r="I1308" t="s">
        <x:v>173</x:v>
      </x:c>
      <x:c r="J1308">
        <x:v>110000218</x:v>
      </x:c>
      <x:c r="K1308" t="s">
        <x:v>173</x:v>
      </x:c>
      <x:c r="L1308" t="s">
        <x:v>143</x:v>
      </x:c>
      <x:c r="M1308" t="s">
        <x:v>560</x:v>
      </x:c>
      <x:c r="N1308" t="s">
        <x:v>519</x:v>
      </x:c>
      <x:c r="O1308">
        <x:v>8000</x:v>
      </x:c>
      <x:c r="P1308" t="s">
        <x:v>520</x:v>
      </x:c>
      <x:c r="Q1308" t="s">
        <x:v>6</x:v>
      </x:c>
      <x:c r="R1308" t="s">
        <x:v>522</x:v>
      </x:c>
      <x:c r="S1308">
        <x:v>8000</x:v>
      </x:c>
      <x:c r="T1308" t="s">
        <x:v>458</x:v>
      </x:c>
      <x:c r="U1308">
        <x:v>40.1</x:v>
      </x:c>
      <x:c r="V1308">
        <x:v>0.41</x:v>
      </x:c>
      <x:c r="W1308">
        <x:v>3257.6</x:v>
      </x:c>
    </x:row>
    <x:row r="1309" spans="1:23">
      <x:c r="A1309" t="s">
        <x:v>492</x:v>
      </x:c>
      <x:c r="B1309" t="s">
        <x:v>698</x:v>
      </x:c>
      <x:c r="C1309" t="s">
        <x:v>513</x:v>
      </x:c>
      <x:c r="D1309" t="s">
        <x:v>514</x:v>
      </x:c>
      <x:c r="E1309" t="s">
        <x:v>527</x:v>
      </x:c>
      <x:c r="F1309" t="s">
        <x:v>126</x:v>
      </x:c>
      <x:c r="G1309" t="s">
        <x:v>730</x:v>
      </x:c>
      <x:c r="H1309" t="s">
        <x:v>528</x:v>
      </x:c>
      <x:c r="I1309" t="s">
        <x:v>173</x:v>
      </x:c>
      <x:c r="J1309">
        <x:v>100000730</x:v>
      </x:c>
      <x:c r="K1309" t="s">
        <x:v>173</x:v>
      </x:c>
      <x:c r="L1309" t="s">
        <x:v>165</x:v>
      </x:c>
      <x:c r="M1309" t="s">
        <x:v>525</x:v>
      </x:c>
      <x:c r="N1309" t="s">
        <x:v>519</x:v>
      </x:c>
      <x:c r="O1309">
        <x:v>7000</x:v>
      </x:c>
      <x:c r="P1309" t="s">
        <x:v>520</x:v>
      </x:c>
      <x:c r="Q1309" t="s">
        <x:v>14</x:v>
      </x:c>
      <x:c r="R1309" t="s">
        <x:v>522</x:v>
      </x:c>
      <x:c r="S1309">
        <x:v>7000</x:v>
      </x:c>
      <x:c r="T1309" t="s">
        <x:v>458</x:v>
      </x:c>
      <x:c r="U1309">
        <x:v>53.83</x:v>
      </x:c>
      <x:c r="V1309">
        <x:v>0.6</x:v>
      </x:c>
      <x:c r="W1309">
        <x:v>4180.3999999999996</x:v>
      </x:c>
    </x:row>
    <x:row r="1310" spans="1:23">
      <x:c r="A1310" t="s">
        <x:v>492</x:v>
      </x:c>
      <x:c r="B1310" t="s">
        <x:v>698</x:v>
      </x:c>
      <x:c r="C1310" t="s">
        <x:v>513</x:v>
      </x:c>
      <x:c r="D1310" t="s">
        <x:v>514</x:v>
      </x:c>
      <x:c r="E1310" t="s">
        <x:v>527</x:v>
      </x:c>
      <x:c r="F1310" t="s">
        <x:v>126</x:v>
      </x:c>
      <x:c r="G1310" t="s">
        <x:v>730</x:v>
      </x:c>
      <x:c r="H1310" t="s">
        <x:v>528</x:v>
      </x:c>
      <x:c r="I1310" t="s">
        <x:v>173</x:v>
      </x:c>
      <x:c r="J1310">
        <x:v>190000506</x:v>
      </x:c>
      <x:c r="K1310" t="s">
        <x:v>173</x:v>
      </x:c>
      <x:c r="L1310" t="s">
        <x:v>141</x:v>
      </x:c>
      <x:c r="M1310" t="s">
        <x:v>533</x:v>
      </x:c>
      <x:c r="N1310" t="s">
        <x:v>519</x:v>
      </x:c>
      <x:c r="O1310">
        <x:v>10000</x:v>
      </x:c>
      <x:c r="P1310" t="s">
        <x:v>520</x:v>
      </x:c>
      <x:c r="Q1310" t="s">
        <x:v>13</x:v>
      </x:c>
      <x:c r="R1310" t="s">
        <x:v>522</x:v>
      </x:c>
      <x:c r="S1310">
        <x:v>10000</x:v>
      </x:c>
      <x:c r="T1310" t="s">
        <x:v>458</x:v>
      </x:c>
      <x:c r="U1310">
        <x:v>33.1</x:v>
      </x:c>
      <x:c r="V1310">
        <x:v>0.28999999999999998</x:v>
      </x:c>
      <x:c r="W1310">
        <x:v>2925</x:v>
      </x:c>
    </x:row>
    <x:row r="1311" spans="1:23">
      <x:c r="A1311" t="s">
        <x:v>492</x:v>
      </x:c>
      <x:c r="B1311" t="s">
        <x:v>698</x:v>
      </x:c>
      <x:c r="C1311" t="s">
        <x:v>513</x:v>
      </x:c>
      <x:c r="D1311" t="s">
        <x:v>514</x:v>
      </x:c>
      <x:c r="E1311" t="s">
        <x:v>527</x:v>
      </x:c>
      <x:c r="F1311" t="s">
        <x:v>126</x:v>
      </x:c>
      <x:c r="G1311" t="s">
        <x:v>730</x:v>
      </x:c>
      <x:c r="H1311" t="s">
        <x:v>528</x:v>
      </x:c>
      <x:c r="I1311" t="s">
        <x:v>173</x:v>
      </x:c>
      <x:c r="J1311">
        <x:v>190000484</x:v>
      </x:c>
      <x:c r="K1311" t="s">
        <x:v>173</x:v>
      </x:c>
      <x:c r="L1311" t="s">
        <x:v>143</x:v>
      </x:c>
      <x:c r="M1311" t="s">
        <x:v>518</x:v>
      </x:c>
      <x:c r="N1311" t="s">
        <x:v>519</x:v>
      </x:c>
      <x:c r="O1311">
        <x:v>8000</x:v>
      </x:c>
      <x:c r="P1311" t="s">
        <x:v>520</x:v>
      </x:c>
      <x:c r="Q1311" t="s">
        <x:v>6</x:v>
      </x:c>
      <x:c r="R1311" t="s">
        <x:v>522</x:v>
      </x:c>
      <x:c r="S1311">
        <x:v>16000</x:v>
      </x:c>
      <x:c r="T1311" t="s">
        <x:v>458</x:v>
      </x:c>
      <x:c r="U1311">
        <x:v>80.209999999999994</x:v>
      </x:c>
      <x:c r="V1311">
        <x:v>0.41</x:v>
      </x:c>
      <x:c r="W1311">
        <x:v>6515.2</x:v>
      </x:c>
    </x:row>
    <x:row r="1312" spans="1:23">
      <x:c r="A1312" t="s">
        <x:v>492</x:v>
      </x:c>
      <x:c r="B1312" t="s">
        <x:v>698</x:v>
      </x:c>
      <x:c r="C1312" t="s">
        <x:v>513</x:v>
      </x:c>
      <x:c r="D1312" t="s">
        <x:v>514</x:v>
      </x:c>
      <x:c r="E1312" t="s">
        <x:v>527</x:v>
      </x:c>
      <x:c r="F1312" t="s">
        <x:v>126</x:v>
      </x:c>
      <x:c r="G1312" t="s">
        <x:v>730</x:v>
      </x:c>
      <x:c r="H1312" t="s">
        <x:v>528</x:v>
      </x:c>
      <x:c r="I1312" t="s">
        <x:v>173</x:v>
      </x:c>
      <x:c r="J1312">
        <x:v>100000497</x:v>
      </x:c>
      <x:c r="K1312" t="s">
        <x:v>173</x:v>
      </x:c>
      <x:c r="L1312" t="s">
        <x:v>143</x:v>
      </x:c>
      <x:c r="M1312" t="s">
        <x:v>619</x:v>
      </x:c>
      <x:c r="O1312">
        <x:v>1000</x:v>
      </x:c>
      <x:c r="P1312" t="s">
        <x:v>520</x:v>
      </x:c>
      <x:c r="Q1312" t="s">
        <x:v>6</x:v>
      </x:c>
      <x:c r="R1312" t="s">
        <x:v>522</x:v>
      </x:c>
      <x:c r="S1312">
        <x:v>1000</x:v>
      </x:c>
      <x:c r="T1312" t="s">
        <x:v>458</x:v>
      </x:c>
      <x:c r="U1312">
        <x:v>5.01</x:v>
      </x:c>
      <x:c r="V1312">
        <x:v>0.41</x:v>
      </x:c>
      <x:c r="W1312">
        <x:v>407.2</x:v>
      </x:c>
    </x:row>
    <x:row r="1313" spans="1:23">
      <x:c r="A1313" t="s">
        <x:v>492</x:v>
      </x:c>
      <x:c r="B1313" t="s">
        <x:v>698</x:v>
      </x:c>
      <x:c r="C1313" t="s">
        <x:v>513</x:v>
      </x:c>
      <x:c r="D1313" t="s">
        <x:v>514</x:v>
      </x:c>
      <x:c r="E1313" t="s">
        <x:v>527</x:v>
      </x:c>
      <x:c r="F1313" t="s">
        <x:v>126</x:v>
      </x:c>
      <x:c r="G1313" t="s">
        <x:v>730</x:v>
      </x:c>
      <x:c r="H1313" t="s">
        <x:v>528</x:v>
      </x:c>
      <x:c r="I1313" t="s">
        <x:v>173</x:v>
      </x:c>
      <x:c r="J1313">
        <x:v>100000741</x:v>
      </x:c>
      <x:c r="K1313" t="s">
        <x:v>173</x:v>
      </x:c>
      <x:c r="L1313" t="s">
        <x:v>165</x:v>
      </x:c>
      <x:c r="M1313" t="s">
        <x:v>526</x:v>
      </x:c>
      <x:c r="O1313">
        <x:v>1000</x:v>
      </x:c>
      <x:c r="P1313" t="s">
        <x:v>520</x:v>
      </x:c>
      <x:c r="Q1313" t="s">
        <x:v>14</x:v>
      </x:c>
      <x:c r="R1313" t="s">
        <x:v>522</x:v>
      </x:c>
      <x:c r="S1313">
        <x:v>1000</x:v>
      </x:c>
      <x:c r="T1313" t="s">
        <x:v>458</x:v>
      </x:c>
      <x:c r="U1313">
        <x:v>7.69</x:v>
      </x:c>
      <x:c r="V1313">
        <x:v>0.6</x:v>
      </x:c>
      <x:c r="W1313">
        <x:v>597.20000000000005</x:v>
      </x:c>
    </x:row>
    <x:row r="1314" spans="1:23">
      <x:c r="A1314" t="s">
        <x:v>492</x:v>
      </x:c>
      <x:c r="B1314" t="s">
        <x:v>698</x:v>
      </x:c>
      <x:c r="C1314" t="s">
        <x:v>513</x:v>
      </x:c>
      <x:c r="D1314" t="s">
        <x:v>514</x:v>
      </x:c>
      <x:c r="E1314" t="s">
        <x:v>527</x:v>
      </x:c>
      <x:c r="F1314" t="s">
        <x:v>126</x:v>
      </x:c>
      <x:c r="G1314" t="s">
        <x:v>730</x:v>
      </x:c>
      <x:c r="H1314" t="s">
        <x:v>528</x:v>
      </x:c>
      <x:c r="I1314" t="s">
        <x:v>173</x:v>
      </x:c>
      <x:c r="J1314">
        <x:v>100000657</x:v>
      </x:c>
      <x:c r="K1314" t="s">
        <x:v>173</x:v>
      </x:c>
      <x:c r="L1314" t="s">
        <x:v>165</x:v>
      </x:c>
      <x:c r="M1314" t="s">
        <x:v>550</x:v>
      </x:c>
      <x:c r="O1314">
        <x:v>1000</x:v>
      </x:c>
      <x:c r="P1314" t="s">
        <x:v>520</x:v>
      </x:c>
      <x:c r="Q1314" t="s">
        <x:v>14</x:v>
      </x:c>
      <x:c r="R1314" t="s">
        <x:v>522</x:v>
      </x:c>
      <x:c r="S1314">
        <x:v>2000</x:v>
      </x:c>
      <x:c r="T1314" t="s">
        <x:v>458</x:v>
      </x:c>
      <x:c r="U1314">
        <x:v>15.38</x:v>
      </x:c>
      <x:c r="V1314">
        <x:v>0.6</x:v>
      </x:c>
      <x:c r="W1314">
        <x:v>1194.4000000000001</x:v>
      </x:c>
    </x:row>
    <x:row r="1315" spans="1:23">
      <x:c r="A1315" t="s">
        <x:v>492</x:v>
      </x:c>
      <x:c r="B1315" t="s">
        <x:v>698</x:v>
      </x:c>
      <x:c r="C1315" t="s">
        <x:v>513</x:v>
      </x:c>
      <x:c r="D1315" t="s">
        <x:v>514</x:v>
      </x:c>
      <x:c r="E1315" t="s">
        <x:v>527</x:v>
      </x:c>
      <x:c r="F1315" t="s">
        <x:v>126</x:v>
      </x:c>
      <x:c r="G1315" t="s">
        <x:v>730</x:v>
      </x:c>
      <x:c r="H1315" t="s">
        <x:v>528</x:v>
      </x:c>
      <x:c r="I1315" t="s">
        <x:v>173</x:v>
      </x:c>
      <x:c r="J1315">
        <x:v>100000629</x:v>
      </x:c>
      <x:c r="K1315" t="s">
        <x:v>173</x:v>
      </x:c>
      <x:c r="L1315" t="s">
        <x:v>165</x:v>
      </x:c>
      <x:c r="M1315" t="s">
        <x:v>533</x:v>
      </x:c>
      <x:c r="O1315">
        <x:v>1000</x:v>
      </x:c>
      <x:c r="P1315" t="s">
        <x:v>520</x:v>
      </x:c>
      <x:c r="Q1315" t="s">
        <x:v>14</x:v>
      </x:c>
      <x:c r="R1315" t="s">
        <x:v>522</x:v>
      </x:c>
      <x:c r="S1315">
        <x:v>7000</x:v>
      </x:c>
      <x:c r="T1315" t="s">
        <x:v>458</x:v>
      </x:c>
      <x:c r="U1315">
        <x:v>53.83</x:v>
      </x:c>
      <x:c r="V1315">
        <x:v>0.6</x:v>
      </x:c>
      <x:c r="W1315">
        <x:v>4180.3999999999996</x:v>
      </x:c>
    </x:row>
    <x:row r="1316" spans="1:23">
      <x:c r="A1316" t="s">
        <x:v>492</x:v>
      </x:c>
      <x:c r="B1316" t="s">
        <x:v>698</x:v>
      </x:c>
      <x:c r="C1316" t="s">
        <x:v>513</x:v>
      </x:c>
      <x:c r="D1316" t="s">
        <x:v>514</x:v>
      </x:c>
      <x:c r="E1316" t="s">
        <x:v>527</x:v>
      </x:c>
      <x:c r="F1316" t="s">
        <x:v>126</x:v>
      </x:c>
      <x:c r="G1316" t="s">
        <x:v>730</x:v>
      </x:c>
      <x:c r="H1316" t="s">
        <x:v>528</x:v>
      </x:c>
      <x:c r="I1316" t="s">
        <x:v>173</x:v>
      </x:c>
      <x:c r="J1316">
        <x:v>100000677</x:v>
      </x:c>
      <x:c r="K1316" t="s">
        <x:v>173</x:v>
      </x:c>
      <x:c r="L1316" t="s">
        <x:v>165</x:v>
      </x:c>
      <x:c r="M1316" t="s">
        <x:v>560</x:v>
      </x:c>
      <x:c r="O1316">
        <x:v>1000</x:v>
      </x:c>
      <x:c r="P1316" t="s">
        <x:v>520</x:v>
      </x:c>
      <x:c r="Q1316" t="s">
        <x:v>14</x:v>
      </x:c>
      <x:c r="R1316" t="s">
        <x:v>522</x:v>
      </x:c>
      <x:c r="S1316">
        <x:v>2000</x:v>
      </x:c>
      <x:c r="T1316" t="s">
        <x:v>458</x:v>
      </x:c>
      <x:c r="U1316">
        <x:v>15.38</x:v>
      </x:c>
      <x:c r="V1316">
        <x:v>0.6</x:v>
      </x:c>
      <x:c r="W1316">
        <x:v>1194.4000000000001</x:v>
      </x:c>
    </x:row>
    <x:row r="1317" spans="1:23">
      <x:c r="A1317" t="s">
        <x:v>492</x:v>
      </x:c>
      <x:c r="B1317" t="s">
        <x:v>698</x:v>
      </x:c>
      <x:c r="C1317" t="s">
        <x:v>513</x:v>
      </x:c>
      <x:c r="D1317" t="s">
        <x:v>514</x:v>
      </x:c>
      <x:c r="E1317" t="s">
        <x:v>527</x:v>
      </x:c>
      <x:c r="F1317" t="s">
        <x:v>126</x:v>
      </x:c>
      <x:c r="G1317" t="s">
        <x:v>730</x:v>
      </x:c>
      <x:c r="H1317" t="s">
        <x:v>528</x:v>
      </x:c>
      <x:c r="I1317" t="s">
        <x:v>173</x:v>
      </x:c>
      <x:c r="J1317">
        <x:v>100000649</x:v>
      </x:c>
      <x:c r="K1317" t="s">
        <x:v>173</x:v>
      </x:c>
      <x:c r="L1317" t="s">
        <x:v>165</x:v>
      </x:c>
      <x:c r="M1317" t="s">
        <x:v>575</x:v>
      </x:c>
      <x:c r="O1317">
        <x:v>1000</x:v>
      </x:c>
      <x:c r="P1317" t="s">
        <x:v>520</x:v>
      </x:c>
      <x:c r="Q1317" t="s">
        <x:v>14</x:v>
      </x:c>
      <x:c r="R1317" t="s">
        <x:v>522</x:v>
      </x:c>
      <x:c r="S1317">
        <x:v>2000</x:v>
      </x:c>
      <x:c r="T1317" t="s">
        <x:v>458</x:v>
      </x:c>
      <x:c r="U1317">
        <x:v>15.38</x:v>
      </x:c>
      <x:c r="V1317">
        <x:v>0.6</x:v>
      </x:c>
      <x:c r="W1317">
        <x:v>1194.4000000000001</x:v>
      </x:c>
    </x:row>
    <x:row r="1318" spans="1:23">
      <x:c r="A1318" t="s">
        <x:v>492</x:v>
      </x:c>
      <x:c r="B1318" t="s">
        <x:v>698</x:v>
      </x:c>
      <x:c r="C1318" t="s">
        <x:v>513</x:v>
      </x:c>
      <x:c r="D1318" t="s">
        <x:v>514</x:v>
      </x:c>
      <x:c r="E1318" t="s">
        <x:v>527</x:v>
      </x:c>
      <x:c r="F1318" t="s">
        <x:v>126</x:v>
      </x:c>
      <x:c r="G1318" t="s">
        <x:v>730</x:v>
      </x:c>
      <x:c r="H1318" t="s">
        <x:v>528</x:v>
      </x:c>
      <x:c r="I1318" t="s">
        <x:v>173</x:v>
      </x:c>
      <x:c r="J1318">
        <x:v>100000639</x:v>
      </x:c>
      <x:c r="K1318" t="s">
        <x:v>173</x:v>
      </x:c>
      <x:c r="L1318" t="s">
        <x:v>165</x:v>
      </x:c>
      <x:c r="M1318" t="s">
        <x:v>518</x:v>
      </x:c>
      <x:c r="O1318">
        <x:v>1000</x:v>
      </x:c>
      <x:c r="P1318" t="s">
        <x:v>520</x:v>
      </x:c>
      <x:c r="Q1318" t="s">
        <x:v>14</x:v>
      </x:c>
      <x:c r="R1318" t="s">
        <x:v>522</x:v>
      </x:c>
      <x:c r="S1318">
        <x:v>3000</x:v>
      </x:c>
      <x:c r="T1318" t="s">
        <x:v>458</x:v>
      </x:c>
      <x:c r="U1318">
        <x:v>23.07</x:v>
      </x:c>
      <x:c r="V1318">
        <x:v>0.6</x:v>
      </x:c>
      <x:c r="W1318">
        <x:v>1791.6</x:v>
      </x:c>
    </x:row>
    <x:row r="1319" spans="1:23">
      <x:c r="A1319" t="s">
        <x:v>492</x:v>
      </x:c>
      <x:c r="B1319" t="s">
        <x:v>698</x:v>
      </x:c>
      <x:c r="C1319" t="s">
        <x:v>513</x:v>
      </x:c>
      <x:c r="D1319" t="s">
        <x:v>514</x:v>
      </x:c>
      <x:c r="E1319" t="s">
        <x:v>527</x:v>
      </x:c>
      <x:c r="F1319" t="s">
        <x:v>126</x:v>
      </x:c>
      <x:c r="G1319" t="s">
        <x:v>730</x:v>
      </x:c>
      <x:c r="H1319" t="s">
        <x:v>528</x:v>
      </x:c>
      <x:c r="I1319" t="s">
        <x:v>173</x:v>
      </x:c>
      <x:c r="J1319">
        <x:v>100000621</x:v>
      </x:c>
      <x:c r="K1319" t="s">
        <x:v>173</x:v>
      </x:c>
      <x:c r="L1319" t="s">
        <x:v>143</x:v>
      </x:c>
      <x:c r="M1319" t="s">
        <x:v>526</x:v>
      </x:c>
      <x:c r="O1319">
        <x:v>1000</x:v>
      </x:c>
      <x:c r="P1319" t="s">
        <x:v>520</x:v>
      </x:c>
      <x:c r="Q1319" t="s">
        <x:v>6</x:v>
      </x:c>
      <x:c r="R1319" t="s">
        <x:v>522</x:v>
      </x:c>
      <x:c r="S1319">
        <x:v>4000</x:v>
      </x:c>
      <x:c r="T1319" t="s">
        <x:v>458</x:v>
      </x:c>
      <x:c r="U1319">
        <x:v>20.04</x:v>
      </x:c>
      <x:c r="V1319">
        <x:v>0.41</x:v>
      </x:c>
      <x:c r="W1319">
        <x:v>1628.8</x:v>
      </x:c>
    </x:row>
    <x:row r="1320" spans="1:23">
      <x:c r="A1320" t="s">
        <x:v>492</x:v>
      </x:c>
      <x:c r="B1320" t="s">
        <x:v>698</x:v>
      </x:c>
      <x:c r="C1320" t="s">
        <x:v>513</x:v>
      </x:c>
      <x:c r="D1320" t="s">
        <x:v>514</x:v>
      </x:c>
      <x:c r="E1320" t="s">
        <x:v>527</x:v>
      </x:c>
      <x:c r="F1320" t="s">
        <x:v>126</x:v>
      </x:c>
      <x:c r="G1320" t="s">
        <x:v>730</x:v>
      </x:c>
      <x:c r="H1320" t="s">
        <x:v>528</x:v>
      </x:c>
      <x:c r="I1320" t="s">
        <x:v>173</x:v>
      </x:c>
      <x:c r="J1320">
        <x:v>100000605</x:v>
      </x:c>
      <x:c r="K1320" t="s">
        <x:v>173</x:v>
      </x:c>
      <x:c r="L1320" t="s">
        <x:v>143</x:v>
      </x:c>
      <x:c r="M1320" t="s">
        <x:v>525</x:v>
      </x:c>
      <x:c r="O1320">
        <x:v>1000</x:v>
      </x:c>
      <x:c r="P1320" t="s">
        <x:v>520</x:v>
      </x:c>
      <x:c r="Q1320" t="s">
        <x:v>6</x:v>
      </x:c>
      <x:c r="R1320" t="s">
        <x:v>522</x:v>
      </x:c>
      <x:c r="S1320">
        <x:v>8000</x:v>
      </x:c>
      <x:c r="T1320" t="s">
        <x:v>458</x:v>
      </x:c>
      <x:c r="U1320">
        <x:v>40.08</x:v>
      </x:c>
      <x:c r="V1320">
        <x:v>0.41</x:v>
      </x:c>
      <x:c r="W1320">
        <x:v>3257.6</x:v>
      </x:c>
    </x:row>
    <x:row r="1321" spans="1:23">
      <x:c r="A1321" t="s">
        <x:v>492</x:v>
      </x:c>
      <x:c r="B1321" t="s">
        <x:v>698</x:v>
      </x:c>
      <x:c r="C1321" t="s">
        <x:v>513</x:v>
      </x:c>
      <x:c r="D1321" t="s">
        <x:v>514</x:v>
      </x:c>
      <x:c r="E1321" t="s">
        <x:v>527</x:v>
      </x:c>
      <x:c r="F1321" t="s">
        <x:v>126</x:v>
      </x:c>
      <x:c r="G1321" t="s">
        <x:v>730</x:v>
      </x:c>
      <x:c r="H1321" t="s">
        <x:v>528</x:v>
      </x:c>
      <x:c r="I1321" t="s">
        <x:v>173</x:v>
      </x:c>
      <x:c r="J1321">
        <x:v>100000575</x:v>
      </x:c>
      <x:c r="K1321" t="s">
        <x:v>173</x:v>
      </x:c>
      <x:c r="L1321" t="s">
        <x:v>143</x:v>
      </x:c>
      <x:c r="M1321" t="s">
        <x:v>524</x:v>
      </x:c>
      <x:c r="O1321">
        <x:v>1000</x:v>
      </x:c>
      <x:c r="P1321" t="s">
        <x:v>520</x:v>
      </x:c>
      <x:c r="Q1321" t="s">
        <x:v>6</x:v>
      </x:c>
      <x:c r="R1321" t="s">
        <x:v>522</x:v>
      </x:c>
      <x:c r="S1321">
        <x:v>6000</x:v>
      </x:c>
      <x:c r="T1321" t="s">
        <x:v>458</x:v>
      </x:c>
      <x:c r="U1321">
        <x:v>30.06</x:v>
      </x:c>
      <x:c r="V1321">
        <x:v>0.41</x:v>
      </x:c>
      <x:c r="W1321">
        <x:v>2443.1999999999998</x:v>
      </x:c>
    </x:row>
    <x:row r="1322" spans="1:23">
      <x:c r="A1322" t="s">
        <x:v>492</x:v>
      </x:c>
      <x:c r="B1322" t="s">
        <x:v>698</x:v>
      </x:c>
      <x:c r="C1322" t="s">
        <x:v>513</x:v>
      </x:c>
      <x:c r="D1322" t="s">
        <x:v>514</x:v>
      </x:c>
      <x:c r="E1322" t="s">
        <x:v>527</x:v>
      </x:c>
      <x:c r="F1322" t="s">
        <x:v>126</x:v>
      </x:c>
      <x:c r="G1322" t="s">
        <x:v>730</x:v>
      </x:c>
      <x:c r="H1322" t="s">
        <x:v>528</x:v>
      </x:c>
      <x:c r="I1322" t="s">
        <x:v>173</x:v>
      </x:c>
      <x:c r="J1322">
        <x:v>100000566</x:v>
      </x:c>
      <x:c r="K1322" t="s">
        <x:v>173</x:v>
      </x:c>
      <x:c r="L1322" t="s">
        <x:v>143</x:v>
      </x:c>
      <x:c r="M1322" t="s">
        <x:v>569</x:v>
      </x:c>
      <x:c r="O1322">
        <x:v>1000</x:v>
      </x:c>
      <x:c r="P1322" t="s">
        <x:v>520</x:v>
      </x:c>
      <x:c r="Q1322" t="s">
        <x:v>6</x:v>
      </x:c>
      <x:c r="R1322" t="s">
        <x:v>522</x:v>
      </x:c>
      <x:c r="S1322">
        <x:v>2000</x:v>
      </x:c>
      <x:c r="T1322" t="s">
        <x:v>458</x:v>
      </x:c>
      <x:c r="U1322">
        <x:v>10.02</x:v>
      </x:c>
      <x:c r="V1322">
        <x:v>0.41</x:v>
      </x:c>
      <x:c r="W1322">
        <x:v>814.4</x:v>
      </x:c>
    </x:row>
    <x:row r="1323" spans="1:23">
      <x:c r="A1323" t="s">
        <x:v>492</x:v>
      </x:c>
      <x:c r="B1323" t="s">
        <x:v>698</x:v>
      </x:c>
      <x:c r="C1323" t="s">
        <x:v>513</x:v>
      </x:c>
      <x:c r="D1323" t="s">
        <x:v>514</x:v>
      </x:c>
      <x:c r="E1323" t="s">
        <x:v>527</x:v>
      </x:c>
      <x:c r="F1323" t="s">
        <x:v>126</x:v>
      </x:c>
      <x:c r="G1323" t="s">
        <x:v>730</x:v>
      </x:c>
      <x:c r="H1323" t="s">
        <x:v>528</x:v>
      </x:c>
      <x:c r="I1323" t="s">
        <x:v>173</x:v>
      </x:c>
      <x:c r="J1323">
        <x:v>100000524</x:v>
      </x:c>
      <x:c r="K1323" t="s">
        <x:v>173</x:v>
      </x:c>
      <x:c r="L1323" t="s">
        <x:v>143</x:v>
      </x:c>
      <x:c r="M1323" t="s">
        <x:v>550</x:v>
      </x:c>
      <x:c r="O1323">
        <x:v>1000</x:v>
      </x:c>
      <x:c r="P1323" t="s">
        <x:v>520</x:v>
      </x:c>
      <x:c r="Q1323" t="s">
        <x:v>6</x:v>
      </x:c>
      <x:c r="R1323" t="s">
        <x:v>522</x:v>
      </x:c>
      <x:c r="S1323">
        <x:v>2000</x:v>
      </x:c>
      <x:c r="T1323" t="s">
        <x:v>458</x:v>
      </x:c>
      <x:c r="U1323">
        <x:v>10.02</x:v>
      </x:c>
      <x:c r="V1323">
        <x:v>0.41</x:v>
      </x:c>
      <x:c r="W1323">
        <x:v>814.4</x:v>
      </x:c>
    </x:row>
    <x:row r="1324" spans="1:23">
      <x:c r="A1324" t="s">
        <x:v>492</x:v>
      </x:c>
      <x:c r="B1324" t="s">
        <x:v>698</x:v>
      </x:c>
      <x:c r="C1324" t="s">
        <x:v>513</x:v>
      </x:c>
      <x:c r="D1324" t="s">
        <x:v>514</x:v>
      </x:c>
      <x:c r="E1324" t="s">
        <x:v>527</x:v>
      </x:c>
      <x:c r="F1324" t="s">
        <x:v>126</x:v>
      </x:c>
      <x:c r="G1324" t="s">
        <x:v>730</x:v>
      </x:c>
      <x:c r="H1324" t="s">
        <x:v>528</x:v>
      </x:c>
      <x:c r="I1324" t="s">
        <x:v>173</x:v>
      </x:c>
      <x:c r="J1324">
        <x:v>100000549</x:v>
      </x:c>
      <x:c r="K1324" t="s">
        <x:v>173</x:v>
      </x:c>
      <x:c r="L1324" t="s">
        <x:v>143</x:v>
      </x:c>
      <x:c r="M1324" t="s">
        <x:v>572</x:v>
      </x:c>
      <x:c r="O1324">
        <x:v>1000</x:v>
      </x:c>
      <x:c r="P1324" t="s">
        <x:v>520</x:v>
      </x:c>
      <x:c r="Q1324" t="s">
        <x:v>6</x:v>
      </x:c>
      <x:c r="R1324" t="s">
        <x:v>522</x:v>
      </x:c>
      <x:c r="S1324">
        <x:v>1000</x:v>
      </x:c>
      <x:c r="T1324" t="s">
        <x:v>458</x:v>
      </x:c>
      <x:c r="U1324">
        <x:v>5.01</x:v>
      </x:c>
      <x:c r="V1324">
        <x:v>0.41</x:v>
      </x:c>
      <x:c r="W1324">
        <x:v>407.2</x:v>
      </x:c>
    </x:row>
    <x:row r="1325" spans="1:23">
      <x:c r="A1325" t="s">
        <x:v>492</x:v>
      </x:c>
      <x:c r="B1325" t="s">
        <x:v>698</x:v>
      </x:c>
      <x:c r="C1325" t="s">
        <x:v>513</x:v>
      </x:c>
      <x:c r="D1325" t="s">
        <x:v>514</x:v>
      </x:c>
      <x:c r="E1325" t="s">
        <x:v>527</x:v>
      </x:c>
      <x:c r="F1325" t="s">
        <x:v>126</x:v>
      </x:c>
      <x:c r="G1325" t="s">
        <x:v>730</x:v>
      </x:c>
      <x:c r="H1325" t="s">
        <x:v>528</x:v>
      </x:c>
      <x:c r="I1325" t="s">
        <x:v>173</x:v>
      </x:c>
      <x:c r="J1325">
        <x:v>100000541</x:v>
      </x:c>
      <x:c r="K1325" t="s">
        <x:v>173</x:v>
      </x:c>
      <x:c r="L1325" t="s">
        <x:v>143</x:v>
      </x:c>
      <x:c r="M1325" t="s">
        <x:v>560</x:v>
      </x:c>
      <x:c r="O1325">
        <x:v>1000</x:v>
      </x:c>
      <x:c r="P1325" t="s">
        <x:v>520</x:v>
      </x:c>
      <x:c r="Q1325" t="s">
        <x:v>6</x:v>
      </x:c>
      <x:c r="R1325" t="s">
        <x:v>522</x:v>
      </x:c>
      <x:c r="S1325">
        <x:v>5000</x:v>
      </x:c>
      <x:c r="T1325" t="s">
        <x:v>458</x:v>
      </x:c>
      <x:c r="U1325">
        <x:v>25.05</x:v>
      </x:c>
      <x:c r="V1325">
        <x:v>0.41</x:v>
      </x:c>
      <x:c r="W1325">
        <x:v>2036</x:v>
      </x:c>
    </x:row>
    <x:row r="1326" spans="1:23">
      <x:c r="A1326" t="s">
        <x:v>492</x:v>
      </x:c>
      <x:c r="B1326" t="s">
        <x:v>698</x:v>
      </x:c>
      <x:c r="C1326" t="s">
        <x:v>513</x:v>
      </x:c>
      <x:c r="D1326" t="s">
        <x:v>514</x:v>
      </x:c>
      <x:c r="E1326" t="s">
        <x:v>527</x:v>
      </x:c>
      <x:c r="F1326" t="s">
        <x:v>126</x:v>
      </x:c>
      <x:c r="G1326" t="s">
        <x:v>730</x:v>
      </x:c>
      <x:c r="H1326" t="s">
        <x:v>528</x:v>
      </x:c>
      <x:c r="I1326" t="s">
        <x:v>173</x:v>
      </x:c>
      <x:c r="J1326">
        <x:v>100000501</x:v>
      </x:c>
      <x:c r="K1326" t="s">
        <x:v>173</x:v>
      </x:c>
      <x:c r="L1326" t="s">
        <x:v>143</x:v>
      </x:c>
      <x:c r="M1326" t="s">
        <x:v>518</x:v>
      </x:c>
      <x:c r="O1326">
        <x:v>1000</x:v>
      </x:c>
      <x:c r="P1326" t="s">
        <x:v>520</x:v>
      </x:c>
      <x:c r="Q1326" t="s">
        <x:v>6</x:v>
      </x:c>
      <x:c r="R1326" t="s">
        <x:v>522</x:v>
      </x:c>
      <x:c r="S1326">
        <x:v>14000</x:v>
      </x:c>
      <x:c r="T1326" t="s">
        <x:v>458</x:v>
      </x:c>
      <x:c r="U1326">
        <x:v>70.14</x:v>
      </x:c>
      <x:c r="V1326">
        <x:v>0.41</x:v>
      </x:c>
      <x:c r="W1326">
        <x:v>5700.8</x:v>
      </x:c>
    </x:row>
    <x:row r="1327" spans="1:23">
      <x:c r="A1327" t="s">
        <x:v>492</x:v>
      </x:c>
      <x:c r="B1327" t="s">
        <x:v>698</x:v>
      </x:c>
      <x:c r="C1327" t="s">
        <x:v>513</x:v>
      </x:c>
      <x:c r="D1327" t="s">
        <x:v>514</x:v>
      </x:c>
      <x:c r="E1327" t="s">
        <x:v>527</x:v>
      </x:c>
      <x:c r="F1327" t="s">
        <x:v>126</x:v>
      </x:c>
      <x:c r="G1327" t="s">
        <x:v>730</x:v>
      </x:c>
      <x:c r="H1327" t="s">
        <x:v>528</x:v>
      </x:c>
      <x:c r="I1327" t="s">
        <x:v>173</x:v>
      </x:c>
      <x:c r="J1327">
        <x:v>100000986</x:v>
      </x:c>
      <x:c r="K1327" t="s">
        <x:v>173</x:v>
      </x:c>
      <x:c r="L1327" t="s">
        <x:v>141</x:v>
      </x:c>
      <x:c r="M1327" t="s">
        <x:v>570</x:v>
      </x:c>
      <x:c r="O1327">
        <x:v>1500</x:v>
      </x:c>
      <x:c r="P1327" t="s">
        <x:v>520</x:v>
      </x:c>
      <x:c r="Q1327" t="s">
        <x:v>13</x:v>
      </x:c>
      <x:c r="R1327" t="s">
        <x:v>522</x:v>
      </x:c>
      <x:c r="S1327">
        <x:v>1500</x:v>
      </x:c>
      <x:c r="T1327" t="s">
        <x:v>458</x:v>
      </x:c>
      <x:c r="U1327">
        <x:v>4.97</x:v>
      </x:c>
      <x:c r="V1327">
        <x:v>0.28999999999999998</x:v>
      </x:c>
      <x:c r="W1327">
        <x:v>438.75</x:v>
      </x:c>
    </x:row>
    <x:row r="1328" spans="1:23">
      <x:c r="A1328" t="s">
        <x:v>492</x:v>
      </x:c>
      <x:c r="B1328" t="s">
        <x:v>698</x:v>
      </x:c>
      <x:c r="C1328" t="s">
        <x:v>513</x:v>
      </x:c>
      <x:c r="D1328" t="s">
        <x:v>514</x:v>
      </x:c>
      <x:c r="E1328" t="s">
        <x:v>527</x:v>
      </x:c>
      <x:c r="F1328" t="s">
        <x:v>126</x:v>
      </x:c>
      <x:c r="G1328" t="s">
        <x:v>730</x:v>
      </x:c>
      <x:c r="H1328" t="s">
        <x:v>528</x:v>
      </x:c>
      <x:c r="I1328" t="s">
        <x:v>173</x:v>
      </x:c>
      <x:c r="J1328">
        <x:v>100000929</x:v>
      </x:c>
      <x:c r="K1328" t="s">
        <x:v>173</x:v>
      </x:c>
      <x:c r="L1328" t="s">
        <x:v>141</x:v>
      </x:c>
      <x:c r="M1328" t="s">
        <x:v>533</x:v>
      </x:c>
      <x:c r="O1328">
        <x:v>1500</x:v>
      </x:c>
      <x:c r="P1328" t="s">
        <x:v>520</x:v>
      </x:c>
      <x:c r="Q1328" t="s">
        <x:v>13</x:v>
      </x:c>
      <x:c r="R1328" t="s">
        <x:v>522</x:v>
      </x:c>
      <x:c r="S1328">
        <x:v>1500</x:v>
      </x:c>
      <x:c r="T1328" t="s">
        <x:v>458</x:v>
      </x:c>
      <x:c r="U1328">
        <x:v>4.97</x:v>
      </x:c>
      <x:c r="V1328">
        <x:v>0.28999999999999998</x:v>
      </x:c>
      <x:c r="W1328">
        <x:v>438.75</x:v>
      </x:c>
    </x:row>
    <x:row r="1329" spans="1:23">
      <x:c r="A1329" t="s">
        <x:v>492</x:v>
      </x:c>
      <x:c r="B1329" t="s">
        <x:v>698</x:v>
      </x:c>
      <x:c r="C1329" t="s">
        <x:v>513</x:v>
      </x:c>
      <x:c r="D1329" t="s">
        <x:v>514</x:v>
      </x:c>
      <x:c r="E1329" t="s">
        <x:v>527</x:v>
      </x:c>
      <x:c r="F1329" t="s">
        <x:v>126</x:v>
      </x:c>
      <x:c r="G1329" t="s">
        <x:v>730</x:v>
      </x:c>
      <x:c r="H1329" t="s">
        <x:v>528</x:v>
      </x:c>
      <x:c r="I1329" t="s">
        <x:v>173</x:v>
      </x:c>
      <x:c r="J1329">
        <x:v>100000937</x:v>
      </x:c>
      <x:c r="K1329" t="s">
        <x:v>173</x:v>
      </x:c>
      <x:c r="L1329" t="s">
        <x:v>141</x:v>
      </x:c>
      <x:c r="M1329" t="s">
        <x:v>571</x:v>
      </x:c>
      <x:c r="O1329">
        <x:v>1500</x:v>
      </x:c>
      <x:c r="P1329" t="s">
        <x:v>520</x:v>
      </x:c>
      <x:c r="Q1329" t="s">
        <x:v>13</x:v>
      </x:c>
      <x:c r="R1329" t="s">
        <x:v>522</x:v>
      </x:c>
      <x:c r="S1329">
        <x:v>3000</x:v>
      </x:c>
      <x:c r="T1329" t="s">
        <x:v>458</x:v>
      </x:c>
      <x:c r="U1329">
        <x:v>9.93</x:v>
      </x:c>
      <x:c r="V1329">
        <x:v>0.28999999999999998</x:v>
      </x:c>
      <x:c r="W1329">
        <x:v>877.5</x:v>
      </x:c>
    </x:row>
    <x:row r="1330" spans="1:23">
      <x:c r="A1330" t="s">
        <x:v>492</x:v>
      </x:c>
      <x:c r="B1330" t="s">
        <x:v>698</x:v>
      </x:c>
      <x:c r="C1330" t="s">
        <x:v>513</x:v>
      </x:c>
      <x:c r="D1330" t="s">
        <x:v>514</x:v>
      </x:c>
      <x:c r="E1330" t="s">
        <x:v>527</x:v>
      </x:c>
      <x:c r="F1330" t="s">
        <x:v>126</x:v>
      </x:c>
      <x:c r="G1330" t="s">
        <x:v>730</x:v>
      </x:c>
      <x:c r="H1330" t="s">
        <x:v>528</x:v>
      </x:c>
      <x:c r="I1330" t="s">
        <x:v>173</x:v>
      </x:c>
      <x:c r="J1330">
        <x:v>110000218</x:v>
      </x:c>
      <x:c r="K1330" t="s">
        <x:v>173</x:v>
      </x:c>
      <x:c r="L1330" t="s">
        <x:v>143</x:v>
      </x:c>
      <x:c r="M1330" t="s">
        <x:v>560</x:v>
      </x:c>
      <x:c r="N1330" t="s">
        <x:v>519</x:v>
      </x:c>
      <x:c r="O1330">
        <x:v>8000</x:v>
      </x:c>
      <x:c r="P1330" t="s">
        <x:v>520</x:v>
      </x:c>
      <x:c r="Q1330" t="s">
        <x:v>6</x:v>
      </x:c>
      <x:c r="R1330" t="s">
        <x:v>522</x:v>
      </x:c>
      <x:c r="S1330">
        <x:v>8000</x:v>
      </x:c>
      <x:c r="T1330" t="s">
        <x:v>458</x:v>
      </x:c>
      <x:c r="U1330">
        <x:v>40.1</x:v>
      </x:c>
      <x:c r="V1330">
        <x:v>0.41</x:v>
      </x:c>
      <x:c r="W1330">
        <x:v>3257.6</x:v>
      </x:c>
    </x:row>
    <x:row r="1331" spans="1:23">
      <x:c r="A1331" t="s">
        <x:v>492</x:v>
      </x:c>
      <x:c r="B1331" t="s">
        <x:v>698</x:v>
      </x:c>
      <x:c r="C1331" t="s">
        <x:v>513</x:v>
      </x:c>
      <x:c r="D1331" t="s">
        <x:v>514</x:v>
      </x:c>
      <x:c r="E1331" t="s">
        <x:v>527</x:v>
      </x:c>
      <x:c r="F1331" t="s">
        <x:v>126</x:v>
      </x:c>
      <x:c r="G1331" t="s">
        <x:v>730</x:v>
      </x:c>
      <x:c r="H1331" t="s">
        <x:v>528</x:v>
      </x:c>
      <x:c r="I1331" t="s">
        <x:v>173</x:v>
      </x:c>
      <x:c r="J1331">
        <x:v>100000730</x:v>
      </x:c>
      <x:c r="K1331" t="s">
        <x:v>173</x:v>
      </x:c>
      <x:c r="L1331" t="s">
        <x:v>165</x:v>
      </x:c>
      <x:c r="M1331" t="s">
        <x:v>525</x:v>
      </x:c>
      <x:c r="N1331" t="s">
        <x:v>519</x:v>
      </x:c>
      <x:c r="O1331">
        <x:v>7000</x:v>
      </x:c>
      <x:c r="P1331" t="s">
        <x:v>520</x:v>
      </x:c>
      <x:c r="Q1331" t="s">
        <x:v>14</x:v>
      </x:c>
      <x:c r="R1331" t="s">
        <x:v>522</x:v>
      </x:c>
      <x:c r="S1331">
        <x:v>7000</x:v>
      </x:c>
      <x:c r="T1331" t="s">
        <x:v>458</x:v>
      </x:c>
      <x:c r="U1331">
        <x:v>53.83</x:v>
      </x:c>
      <x:c r="V1331">
        <x:v>0.6</x:v>
      </x:c>
      <x:c r="W1331">
        <x:v>4180.3999999999996</x:v>
      </x:c>
    </x:row>
    <x:row r="1332" spans="1:23">
      <x:c r="A1332" t="s">
        <x:v>492</x:v>
      </x:c>
      <x:c r="B1332" t="s">
        <x:v>698</x:v>
      </x:c>
      <x:c r="C1332" t="s">
        <x:v>513</x:v>
      </x:c>
      <x:c r="D1332" t="s">
        <x:v>514</x:v>
      </x:c>
      <x:c r="E1332" t="s">
        <x:v>527</x:v>
      </x:c>
      <x:c r="F1332" t="s">
        <x:v>126</x:v>
      </x:c>
      <x:c r="G1332" t="s">
        <x:v>730</x:v>
      </x:c>
      <x:c r="H1332" t="s">
        <x:v>528</x:v>
      </x:c>
      <x:c r="I1332" t="s">
        <x:v>173</x:v>
      </x:c>
      <x:c r="J1332">
        <x:v>100000629</x:v>
      </x:c>
      <x:c r="K1332" t="s">
        <x:v>173</x:v>
      </x:c>
      <x:c r="L1332" t="s">
        <x:v>165</x:v>
      </x:c>
      <x:c r="M1332" t="s">
        <x:v>533</x:v>
      </x:c>
      <x:c r="O1332">
        <x:v>1000</x:v>
      </x:c>
      <x:c r="P1332" t="s">
        <x:v>520</x:v>
      </x:c>
      <x:c r="Q1332" t="s">
        <x:v>14</x:v>
      </x:c>
      <x:c r="R1332" t="s">
        <x:v>522</x:v>
      </x:c>
      <x:c r="S1332">
        <x:v>1000</x:v>
      </x:c>
      <x:c r="T1332" t="s">
        <x:v>458</x:v>
      </x:c>
      <x:c r="U1332">
        <x:v>7.69</x:v>
      </x:c>
      <x:c r="V1332">
        <x:v>0.6</x:v>
      </x:c>
      <x:c r="W1332">
        <x:v>597.20000000000005</x:v>
      </x:c>
    </x:row>
    <x:row r="1333" spans="1:23">
      <x:c r="A1333" t="s">
        <x:v>492</x:v>
      </x:c>
      <x:c r="B1333" t="s">
        <x:v>698</x:v>
      </x:c>
      <x:c r="C1333" t="s">
        <x:v>513</x:v>
      </x:c>
      <x:c r="D1333" t="s">
        <x:v>514</x:v>
      </x:c>
      <x:c r="E1333" t="s">
        <x:v>527</x:v>
      </x:c>
      <x:c r="F1333" t="s">
        <x:v>126</x:v>
      </x:c>
      <x:c r="G1333" t="s">
        <x:v>730</x:v>
      </x:c>
      <x:c r="H1333" t="s">
        <x:v>528</x:v>
      </x:c>
      <x:c r="I1333" t="s">
        <x:v>173</x:v>
      </x:c>
      <x:c r="J1333">
        <x:v>100000649</x:v>
      </x:c>
      <x:c r="K1333" t="s">
        <x:v>173</x:v>
      </x:c>
      <x:c r="L1333" t="s">
        <x:v>165</x:v>
      </x:c>
      <x:c r="M1333" t="s">
        <x:v>575</x:v>
      </x:c>
      <x:c r="O1333">
        <x:v>1000</x:v>
      </x:c>
      <x:c r="P1333" t="s">
        <x:v>520</x:v>
      </x:c>
      <x:c r="Q1333" t="s">
        <x:v>14</x:v>
      </x:c>
      <x:c r="R1333" t="s">
        <x:v>522</x:v>
      </x:c>
      <x:c r="S1333">
        <x:v>1000</x:v>
      </x:c>
      <x:c r="T1333" t="s">
        <x:v>458</x:v>
      </x:c>
      <x:c r="U1333">
        <x:v>7.69</x:v>
      </x:c>
      <x:c r="V1333">
        <x:v>0.6</x:v>
      </x:c>
      <x:c r="W1333">
        <x:v>597.20000000000005</x:v>
      </x:c>
    </x:row>
    <x:row r="1334" spans="1:23">
      <x:c r="A1334" t="s">
        <x:v>492</x:v>
      </x:c>
      <x:c r="B1334" t="s">
        <x:v>698</x:v>
      </x:c>
      <x:c r="C1334" t="s">
        <x:v>513</x:v>
      </x:c>
      <x:c r="D1334" t="s">
        <x:v>514</x:v>
      </x:c>
      <x:c r="E1334" t="s">
        <x:v>527</x:v>
      </x:c>
      <x:c r="F1334" t="s">
        <x:v>126</x:v>
      </x:c>
      <x:c r="G1334" t="s">
        <x:v>730</x:v>
      </x:c>
      <x:c r="H1334" t="s">
        <x:v>528</x:v>
      </x:c>
      <x:c r="I1334" t="s">
        <x:v>173</x:v>
      </x:c>
      <x:c r="J1334">
        <x:v>100000501</x:v>
      </x:c>
      <x:c r="K1334" t="s">
        <x:v>173</x:v>
      </x:c>
      <x:c r="L1334" t="s">
        <x:v>143</x:v>
      </x:c>
      <x:c r="M1334" t="s">
        <x:v>518</x:v>
      </x:c>
      <x:c r="O1334">
        <x:v>1000</x:v>
      </x:c>
      <x:c r="P1334" t="s">
        <x:v>520</x:v>
      </x:c>
      <x:c r="Q1334" t="s">
        <x:v>6</x:v>
      </x:c>
      <x:c r="R1334" t="s">
        <x:v>522</x:v>
      </x:c>
      <x:c r="S1334">
        <x:v>2000</x:v>
      </x:c>
      <x:c r="T1334" t="s">
        <x:v>458</x:v>
      </x:c>
      <x:c r="U1334">
        <x:v>10.02</x:v>
      </x:c>
      <x:c r="V1334">
        <x:v>0.41</x:v>
      </x:c>
      <x:c r="W1334">
        <x:v>814.4</x:v>
      </x:c>
    </x:row>
    <x:row r="1335" spans="1:23">
      <x:c r="A1335" t="s">
        <x:v>492</x:v>
      </x:c>
      <x:c r="B1335" t="s">
        <x:v>698</x:v>
      </x:c>
      <x:c r="C1335" t="s">
        <x:v>513</x:v>
      </x:c>
      <x:c r="D1335" t="s">
        <x:v>514</x:v>
      </x:c>
      <x:c r="E1335" t="s">
        <x:v>527</x:v>
      </x:c>
      <x:c r="F1335" t="s">
        <x:v>126</x:v>
      </x:c>
      <x:c r="G1335" t="s">
        <x:v>730</x:v>
      </x:c>
      <x:c r="H1335" t="s">
        <x:v>528</x:v>
      </x:c>
      <x:c r="I1335" t="s">
        <x:v>173</x:v>
      </x:c>
      <x:c r="J1335">
        <x:v>100000741</x:v>
      </x:c>
      <x:c r="K1335" t="s">
        <x:v>173</x:v>
      </x:c>
      <x:c r="L1335" t="s">
        <x:v>165</x:v>
      </x:c>
      <x:c r="M1335" t="s">
        <x:v>526</x:v>
      </x:c>
      <x:c r="O1335">
        <x:v>1000</x:v>
      </x:c>
      <x:c r="P1335" t="s">
        <x:v>520</x:v>
      </x:c>
      <x:c r="Q1335" t="s">
        <x:v>14</x:v>
      </x:c>
      <x:c r="R1335" t="s">
        <x:v>522</x:v>
      </x:c>
      <x:c r="S1335">
        <x:v>3000</x:v>
      </x:c>
      <x:c r="T1335" t="s">
        <x:v>458</x:v>
      </x:c>
      <x:c r="U1335">
        <x:v>23.07</x:v>
      </x:c>
      <x:c r="V1335">
        <x:v>0.6</x:v>
      </x:c>
      <x:c r="W1335">
        <x:v>1791.6</x:v>
      </x:c>
    </x:row>
    <x:row r="1336" spans="1:23">
      <x:c r="A1336" t="s">
        <x:v>492</x:v>
      </x:c>
      <x:c r="B1336" t="s">
        <x:v>698</x:v>
      </x:c>
      <x:c r="C1336" t="s">
        <x:v>513</x:v>
      </x:c>
      <x:c r="D1336" t="s">
        <x:v>514</x:v>
      </x:c>
      <x:c r="E1336" t="s">
        <x:v>527</x:v>
      </x:c>
      <x:c r="F1336" t="s">
        <x:v>126</x:v>
      </x:c>
      <x:c r="G1336" t="s">
        <x:v>730</x:v>
      </x:c>
      <x:c r="H1336" t="s">
        <x:v>528</x:v>
      </x:c>
      <x:c r="I1336" t="s">
        <x:v>173</x:v>
      </x:c>
      <x:c r="J1336">
        <x:v>100000729</x:v>
      </x:c>
      <x:c r="K1336" t="s">
        <x:v>173</x:v>
      </x:c>
      <x:c r="L1336" t="s">
        <x:v>165</x:v>
      </x:c>
      <x:c r="M1336" t="s">
        <x:v>525</x:v>
      </x:c>
      <x:c r="O1336">
        <x:v>1000</x:v>
      </x:c>
      <x:c r="P1336" t="s">
        <x:v>520</x:v>
      </x:c>
      <x:c r="Q1336" t="s">
        <x:v>14</x:v>
      </x:c>
      <x:c r="R1336" t="s">
        <x:v>522</x:v>
      </x:c>
      <x:c r="S1336">
        <x:v>13000</x:v>
      </x:c>
      <x:c r="T1336" t="s">
        <x:v>458</x:v>
      </x:c>
      <x:c r="U1336">
        <x:v>99.97</x:v>
      </x:c>
      <x:c r="V1336">
        <x:v>0.6</x:v>
      </x:c>
      <x:c r="W1336">
        <x:v>7763.6</x:v>
      </x:c>
    </x:row>
    <x:row r="1337" spans="1:23">
      <x:c r="A1337" t="s">
        <x:v>492</x:v>
      </x:c>
      <x:c r="B1337" t="s">
        <x:v>698</x:v>
      </x:c>
      <x:c r="C1337" t="s">
        <x:v>513</x:v>
      </x:c>
      <x:c r="D1337" t="s">
        <x:v>514</x:v>
      </x:c>
      <x:c r="E1337" t="s">
        <x:v>527</x:v>
      </x:c>
      <x:c r="F1337" t="s">
        <x:v>126</x:v>
      </x:c>
      <x:c r="G1337" t="s">
        <x:v>730</x:v>
      </x:c>
      <x:c r="H1337" t="s">
        <x:v>528</x:v>
      </x:c>
      <x:c r="I1337" t="s">
        <x:v>173</x:v>
      </x:c>
      <x:c r="J1337">
        <x:v>100000706</x:v>
      </x:c>
      <x:c r="K1337" t="s">
        <x:v>173</x:v>
      </x:c>
      <x:c r="L1337" t="s">
        <x:v>165</x:v>
      </x:c>
      <x:c r="M1337" t="s">
        <x:v>524</x:v>
      </x:c>
      <x:c r="O1337">
        <x:v>1000</x:v>
      </x:c>
      <x:c r="P1337" t="s">
        <x:v>520</x:v>
      </x:c>
      <x:c r="Q1337" t="s">
        <x:v>14</x:v>
      </x:c>
      <x:c r="R1337" t="s">
        <x:v>522</x:v>
      </x:c>
      <x:c r="S1337">
        <x:v>1000</x:v>
      </x:c>
      <x:c r="T1337" t="s">
        <x:v>458</x:v>
      </x:c>
      <x:c r="U1337">
        <x:v>7.69</x:v>
      </x:c>
      <x:c r="V1337">
        <x:v>0.6</x:v>
      </x:c>
      <x:c r="W1337">
        <x:v>597.20000000000005</x:v>
      </x:c>
    </x:row>
    <x:row r="1338" spans="1:23">
      <x:c r="A1338" t="s">
        <x:v>492</x:v>
      </x:c>
      <x:c r="B1338" t="s">
        <x:v>698</x:v>
      </x:c>
      <x:c r="C1338" t="s">
        <x:v>513</x:v>
      </x:c>
      <x:c r="D1338" t="s">
        <x:v>514</x:v>
      </x:c>
      <x:c r="E1338" t="s">
        <x:v>527</x:v>
      </x:c>
      <x:c r="F1338" t="s">
        <x:v>126</x:v>
      </x:c>
      <x:c r="G1338" t="s">
        <x:v>730</x:v>
      </x:c>
      <x:c r="H1338" t="s">
        <x:v>528</x:v>
      </x:c>
      <x:c r="I1338" t="s">
        <x:v>173</x:v>
      </x:c>
      <x:c r="J1338">
        <x:v>100000696</x:v>
      </x:c>
      <x:c r="K1338" t="s">
        <x:v>173</x:v>
      </x:c>
      <x:c r="L1338" t="s">
        <x:v>165</x:v>
      </x:c>
      <x:c r="M1338" t="s">
        <x:v>569</x:v>
      </x:c>
      <x:c r="O1338">
        <x:v>1000</x:v>
      </x:c>
      <x:c r="P1338" t="s">
        <x:v>520</x:v>
      </x:c>
      <x:c r="Q1338" t="s">
        <x:v>14</x:v>
      </x:c>
      <x:c r="R1338" t="s">
        <x:v>522</x:v>
      </x:c>
      <x:c r="S1338">
        <x:v>6000</x:v>
      </x:c>
      <x:c r="T1338" t="s">
        <x:v>458</x:v>
      </x:c>
      <x:c r="U1338">
        <x:v>46.14</x:v>
      </x:c>
      <x:c r="V1338">
        <x:v>0.6</x:v>
      </x:c>
      <x:c r="W1338">
        <x:v>3583.2</x:v>
      </x:c>
    </x:row>
    <x:row r="1339" spans="1:23">
      <x:c r="A1339" t="s">
        <x:v>492</x:v>
      </x:c>
      <x:c r="B1339" t="s">
        <x:v>698</x:v>
      </x:c>
      <x:c r="C1339" t="s">
        <x:v>513</x:v>
      </x:c>
      <x:c r="D1339" t="s">
        <x:v>514</x:v>
      </x:c>
      <x:c r="E1339" t="s">
        <x:v>527</x:v>
      </x:c>
      <x:c r="F1339" t="s">
        <x:v>126</x:v>
      </x:c>
      <x:c r="G1339" t="s">
        <x:v>730</x:v>
      </x:c>
      <x:c r="H1339" t="s">
        <x:v>528</x:v>
      </x:c>
      <x:c r="I1339" t="s">
        <x:v>173</x:v>
      </x:c>
      <x:c r="J1339">
        <x:v>100000657</x:v>
      </x:c>
      <x:c r="K1339" t="s">
        <x:v>173</x:v>
      </x:c>
      <x:c r="L1339" t="s">
        <x:v>165</x:v>
      </x:c>
      <x:c r="M1339" t="s">
        <x:v>550</x:v>
      </x:c>
      <x:c r="O1339">
        <x:v>1000</x:v>
      </x:c>
      <x:c r="P1339" t="s">
        <x:v>520</x:v>
      </x:c>
      <x:c r="Q1339" t="s">
        <x:v>14</x:v>
      </x:c>
      <x:c r="R1339" t="s">
        <x:v>522</x:v>
      </x:c>
      <x:c r="S1339">
        <x:v>12000</x:v>
      </x:c>
      <x:c r="T1339" t="s">
        <x:v>458</x:v>
      </x:c>
      <x:c r="U1339">
        <x:v>92.28</x:v>
      </x:c>
      <x:c r="V1339">
        <x:v>0.6</x:v>
      </x:c>
      <x:c r="W1339">
        <x:v>7166.4</x:v>
      </x:c>
    </x:row>
    <x:row r="1340" spans="1:23">
      <x:c r="A1340" t="s">
        <x:v>492</x:v>
      </x:c>
      <x:c r="B1340" t="s">
        <x:v>698</x:v>
      </x:c>
      <x:c r="C1340" t="s">
        <x:v>513</x:v>
      </x:c>
      <x:c r="D1340" t="s">
        <x:v>514</x:v>
      </x:c>
      <x:c r="E1340" t="s">
        <x:v>527</x:v>
      </x:c>
      <x:c r="F1340" t="s">
        <x:v>126</x:v>
      </x:c>
      <x:c r="G1340" t="s">
        <x:v>730</x:v>
      </x:c>
      <x:c r="H1340" t="s">
        <x:v>528</x:v>
      </x:c>
      <x:c r="I1340" t="s">
        <x:v>173</x:v>
      </x:c>
      <x:c r="J1340">
        <x:v>100000629</x:v>
      </x:c>
      <x:c r="K1340" t="s">
        <x:v>173</x:v>
      </x:c>
      <x:c r="L1340" t="s">
        <x:v>165</x:v>
      </x:c>
      <x:c r="M1340" t="s">
        <x:v>533</x:v>
      </x:c>
      <x:c r="O1340">
        <x:v>1000</x:v>
      </x:c>
      <x:c r="P1340" t="s">
        <x:v>520</x:v>
      </x:c>
      <x:c r="Q1340" t="s">
        <x:v>14</x:v>
      </x:c>
      <x:c r="R1340" t="s">
        <x:v>522</x:v>
      </x:c>
      <x:c r="S1340">
        <x:v>21000</x:v>
      </x:c>
      <x:c r="T1340" t="s">
        <x:v>458</x:v>
      </x:c>
      <x:c r="U1340">
        <x:v>161.49</x:v>
      </x:c>
      <x:c r="V1340">
        <x:v>0.6</x:v>
      </x:c>
      <x:c r="W1340">
        <x:v>12541.2</x:v>
      </x:c>
    </x:row>
    <x:row r="1341" spans="1:23">
      <x:c r="A1341" t="s">
        <x:v>492</x:v>
      </x:c>
      <x:c r="B1341" t="s">
        <x:v>698</x:v>
      </x:c>
      <x:c r="C1341" t="s">
        <x:v>513</x:v>
      </x:c>
      <x:c r="D1341" t="s">
        <x:v>514</x:v>
      </x:c>
      <x:c r="E1341" t="s">
        <x:v>527</x:v>
      </x:c>
      <x:c r="F1341" t="s">
        <x:v>126</x:v>
      </x:c>
      <x:c r="G1341" t="s">
        <x:v>730</x:v>
      </x:c>
      <x:c r="H1341" t="s">
        <x:v>528</x:v>
      </x:c>
      <x:c r="I1341" t="s">
        <x:v>173</x:v>
      </x:c>
      <x:c r="J1341">
        <x:v>100000677</x:v>
      </x:c>
      <x:c r="K1341" t="s">
        <x:v>173</x:v>
      </x:c>
      <x:c r="L1341" t="s">
        <x:v>165</x:v>
      </x:c>
      <x:c r="M1341" t="s">
        <x:v>560</x:v>
      </x:c>
      <x:c r="O1341">
        <x:v>1000</x:v>
      </x:c>
      <x:c r="P1341" t="s">
        <x:v>520</x:v>
      </x:c>
      <x:c r="Q1341" t="s">
        <x:v>14</x:v>
      </x:c>
      <x:c r="R1341" t="s">
        <x:v>522</x:v>
      </x:c>
      <x:c r="S1341">
        <x:v>22500</x:v>
      </x:c>
      <x:c r="T1341" t="s">
        <x:v>458</x:v>
      </x:c>
      <x:c r="U1341">
        <x:v>173.03</x:v>
      </x:c>
      <x:c r="V1341">
        <x:v>0.6</x:v>
      </x:c>
      <x:c r="W1341">
        <x:v>13437</x:v>
      </x:c>
    </x:row>
    <x:row r="1342" spans="1:23">
      <x:c r="A1342" t="s">
        <x:v>492</x:v>
      </x:c>
      <x:c r="B1342" t="s">
        <x:v>698</x:v>
      </x:c>
      <x:c r="C1342" t="s">
        <x:v>513</x:v>
      </x:c>
      <x:c r="D1342" t="s">
        <x:v>514</x:v>
      </x:c>
      <x:c r="E1342" t="s">
        <x:v>527</x:v>
      </x:c>
      <x:c r="F1342" t="s">
        <x:v>126</x:v>
      </x:c>
      <x:c r="G1342" t="s">
        <x:v>730</x:v>
      </x:c>
      <x:c r="H1342" t="s">
        <x:v>528</x:v>
      </x:c>
      <x:c r="I1342" t="s">
        <x:v>173</x:v>
      </x:c>
      <x:c r="J1342">
        <x:v>100000649</x:v>
      </x:c>
      <x:c r="K1342" t="s">
        <x:v>173</x:v>
      </x:c>
      <x:c r="L1342" t="s">
        <x:v>165</x:v>
      </x:c>
      <x:c r="M1342" t="s">
        <x:v>575</x:v>
      </x:c>
      <x:c r="O1342">
        <x:v>1000</x:v>
      </x:c>
      <x:c r="P1342" t="s">
        <x:v>520</x:v>
      </x:c>
      <x:c r="Q1342" t="s">
        <x:v>14</x:v>
      </x:c>
      <x:c r="R1342" t="s">
        <x:v>522</x:v>
      </x:c>
      <x:c r="S1342">
        <x:v>16000</x:v>
      </x:c>
      <x:c r="T1342" t="s">
        <x:v>458</x:v>
      </x:c>
      <x:c r="U1342">
        <x:v>123.04</x:v>
      </x:c>
      <x:c r="V1342">
        <x:v>0.6</x:v>
      </x:c>
      <x:c r="W1342">
        <x:v>9555.2000000000007</x:v>
      </x:c>
    </x:row>
    <x:row r="1343" spans="1:23">
      <x:c r="A1343" t="s">
        <x:v>492</x:v>
      </x:c>
      <x:c r="B1343" t="s">
        <x:v>698</x:v>
      </x:c>
      <x:c r="C1343" t="s">
        <x:v>513</x:v>
      </x:c>
      <x:c r="D1343" t="s">
        <x:v>514</x:v>
      </x:c>
      <x:c r="E1343" t="s">
        <x:v>527</x:v>
      </x:c>
      <x:c r="F1343" t="s">
        <x:v>126</x:v>
      </x:c>
      <x:c r="G1343" t="s">
        <x:v>730</x:v>
      </x:c>
      <x:c r="H1343" t="s">
        <x:v>528</x:v>
      </x:c>
      <x:c r="I1343" t="s">
        <x:v>173</x:v>
      </x:c>
      <x:c r="J1343">
        <x:v>100000639</x:v>
      </x:c>
      <x:c r="K1343" t="s">
        <x:v>173</x:v>
      </x:c>
      <x:c r="L1343" t="s">
        <x:v>165</x:v>
      </x:c>
      <x:c r="M1343" t="s">
        <x:v>518</x:v>
      </x:c>
      <x:c r="O1343">
        <x:v>1000</x:v>
      </x:c>
      <x:c r="P1343" t="s">
        <x:v>520</x:v>
      </x:c>
      <x:c r="Q1343" t="s">
        <x:v>14</x:v>
      </x:c>
      <x:c r="R1343" t="s">
        <x:v>522</x:v>
      </x:c>
      <x:c r="S1343">
        <x:v>14000</x:v>
      </x:c>
      <x:c r="T1343" t="s">
        <x:v>458</x:v>
      </x:c>
      <x:c r="U1343">
        <x:v>107.66</x:v>
      </x:c>
      <x:c r="V1343">
        <x:v>0.6</x:v>
      </x:c>
      <x:c r="W1343">
        <x:v>8360.7999999999993</x:v>
      </x:c>
    </x:row>
    <x:row r="1344" spans="1:23">
      <x:c r="A1344" t="s">
        <x:v>492</x:v>
      </x:c>
      <x:c r="B1344" t="s">
        <x:v>698</x:v>
      </x:c>
      <x:c r="C1344" t="s">
        <x:v>513</x:v>
      </x:c>
      <x:c r="D1344" t="s">
        <x:v>514</x:v>
      </x:c>
      <x:c r="E1344" t="s">
        <x:v>527</x:v>
      </x:c>
      <x:c r="F1344" t="s">
        <x:v>126</x:v>
      </x:c>
      <x:c r="G1344" t="s">
        <x:v>730</x:v>
      </x:c>
      <x:c r="H1344" t="s">
        <x:v>528</x:v>
      </x:c>
      <x:c r="I1344" t="s">
        <x:v>173</x:v>
      </x:c>
      <x:c r="J1344">
        <x:v>100000621</x:v>
      </x:c>
      <x:c r="K1344" t="s">
        <x:v>173</x:v>
      </x:c>
      <x:c r="L1344" t="s">
        <x:v>143</x:v>
      </x:c>
      <x:c r="M1344" t="s">
        <x:v>526</x:v>
      </x:c>
      <x:c r="O1344">
        <x:v>1000</x:v>
      </x:c>
      <x:c r="P1344" t="s">
        <x:v>520</x:v>
      </x:c>
      <x:c r="Q1344" t="s">
        <x:v>6</x:v>
      </x:c>
      <x:c r="R1344" t="s">
        <x:v>522</x:v>
      </x:c>
      <x:c r="S1344">
        <x:v>22000</x:v>
      </x:c>
      <x:c r="T1344" t="s">
        <x:v>458</x:v>
      </x:c>
      <x:c r="U1344">
        <x:v>110.22</x:v>
      </x:c>
      <x:c r="V1344">
        <x:v>0.41</x:v>
      </x:c>
      <x:c r="W1344">
        <x:v>8958.4</x:v>
      </x:c>
    </x:row>
    <x:row r="1345" spans="1:23">
      <x:c r="A1345" t="s">
        <x:v>492</x:v>
      </x:c>
      <x:c r="B1345" t="s">
        <x:v>698</x:v>
      </x:c>
      <x:c r="C1345" t="s">
        <x:v>513</x:v>
      </x:c>
      <x:c r="D1345" t="s">
        <x:v>514</x:v>
      </x:c>
      <x:c r="E1345" t="s">
        <x:v>527</x:v>
      </x:c>
      <x:c r="F1345" t="s">
        <x:v>126</x:v>
      </x:c>
      <x:c r="G1345" t="s">
        <x:v>730</x:v>
      </x:c>
      <x:c r="H1345" t="s">
        <x:v>528</x:v>
      </x:c>
      <x:c r="I1345" t="s">
        <x:v>173</x:v>
      </x:c>
      <x:c r="J1345">
        <x:v>100000605</x:v>
      </x:c>
      <x:c r="K1345" t="s">
        <x:v>173</x:v>
      </x:c>
      <x:c r="L1345" t="s">
        <x:v>143</x:v>
      </x:c>
      <x:c r="M1345" t="s">
        <x:v>525</x:v>
      </x:c>
      <x:c r="O1345">
        <x:v>1000</x:v>
      </x:c>
      <x:c r="P1345" t="s">
        <x:v>520</x:v>
      </x:c>
      <x:c r="Q1345" t="s">
        <x:v>6</x:v>
      </x:c>
      <x:c r="R1345" t="s">
        <x:v>522</x:v>
      </x:c>
      <x:c r="S1345">
        <x:v>7000</x:v>
      </x:c>
      <x:c r="T1345" t="s">
        <x:v>458</x:v>
      </x:c>
      <x:c r="U1345">
        <x:v>35.07</x:v>
      </x:c>
      <x:c r="V1345">
        <x:v>0.41</x:v>
      </x:c>
      <x:c r="W1345">
        <x:v>2850.4</x:v>
      </x:c>
    </x:row>
    <x:row r="1346" spans="1:23">
      <x:c r="A1346" t="s">
        <x:v>492</x:v>
      </x:c>
      <x:c r="B1346" t="s">
        <x:v>698</x:v>
      </x:c>
      <x:c r="C1346" t="s">
        <x:v>513</x:v>
      </x:c>
      <x:c r="D1346" t="s">
        <x:v>514</x:v>
      </x:c>
      <x:c r="E1346" t="s">
        <x:v>527</x:v>
      </x:c>
      <x:c r="F1346" t="s">
        <x:v>126</x:v>
      </x:c>
      <x:c r="G1346" t="s">
        <x:v>730</x:v>
      </x:c>
      <x:c r="H1346" t="s">
        <x:v>528</x:v>
      </x:c>
      <x:c r="I1346" t="s">
        <x:v>173</x:v>
      </x:c>
      <x:c r="J1346">
        <x:v>100000575</x:v>
      </x:c>
      <x:c r="K1346" t="s">
        <x:v>173</x:v>
      </x:c>
      <x:c r="L1346" t="s">
        <x:v>143</x:v>
      </x:c>
      <x:c r="M1346" t="s">
        <x:v>524</x:v>
      </x:c>
      <x:c r="O1346">
        <x:v>1000</x:v>
      </x:c>
      <x:c r="P1346" t="s">
        <x:v>520</x:v>
      </x:c>
      <x:c r="Q1346" t="s">
        <x:v>6</x:v>
      </x:c>
      <x:c r="R1346" t="s">
        <x:v>522</x:v>
      </x:c>
      <x:c r="S1346">
        <x:v>27000</x:v>
      </x:c>
      <x:c r="T1346" t="s">
        <x:v>458</x:v>
      </x:c>
      <x:c r="U1346">
        <x:v>135.27000000000001</x:v>
      </x:c>
      <x:c r="V1346">
        <x:v>0.41</x:v>
      </x:c>
      <x:c r="W1346">
        <x:v>10994.4</x:v>
      </x:c>
    </x:row>
    <x:row r="1347" spans="1:23">
      <x:c r="A1347" t="s">
        <x:v>492</x:v>
      </x:c>
      <x:c r="B1347" t="s">
        <x:v>698</x:v>
      </x:c>
      <x:c r="C1347" t="s">
        <x:v>513</x:v>
      </x:c>
      <x:c r="D1347" t="s">
        <x:v>514</x:v>
      </x:c>
      <x:c r="E1347" t="s">
        <x:v>527</x:v>
      </x:c>
      <x:c r="F1347" t="s">
        <x:v>126</x:v>
      </x:c>
      <x:c r="G1347" t="s">
        <x:v>730</x:v>
      </x:c>
      <x:c r="H1347" t="s">
        <x:v>528</x:v>
      </x:c>
      <x:c r="I1347" t="s">
        <x:v>173</x:v>
      </x:c>
      <x:c r="J1347">
        <x:v>100000566</x:v>
      </x:c>
      <x:c r="K1347" t="s">
        <x:v>173</x:v>
      </x:c>
      <x:c r="L1347" t="s">
        <x:v>143</x:v>
      </x:c>
      <x:c r="M1347" t="s">
        <x:v>569</x:v>
      </x:c>
      <x:c r="O1347">
        <x:v>1000</x:v>
      </x:c>
      <x:c r="P1347" t="s">
        <x:v>520</x:v>
      </x:c>
      <x:c r="Q1347" t="s">
        <x:v>6</x:v>
      </x:c>
      <x:c r="R1347" t="s">
        <x:v>522</x:v>
      </x:c>
      <x:c r="S1347">
        <x:v>15000</x:v>
      </x:c>
      <x:c r="T1347" t="s">
        <x:v>458</x:v>
      </x:c>
      <x:c r="U1347">
        <x:v>75.150000000000006</x:v>
      </x:c>
      <x:c r="V1347">
        <x:v>0.41</x:v>
      </x:c>
      <x:c r="W1347">
        <x:v>6108</x:v>
      </x:c>
    </x:row>
    <x:row r="1348" spans="1:23">
      <x:c r="A1348" t="s">
        <x:v>492</x:v>
      </x:c>
      <x:c r="B1348" t="s">
        <x:v>698</x:v>
      </x:c>
      <x:c r="C1348" t="s">
        <x:v>513</x:v>
      </x:c>
      <x:c r="D1348" t="s">
        <x:v>514</x:v>
      </x:c>
      <x:c r="E1348" t="s">
        <x:v>527</x:v>
      </x:c>
      <x:c r="F1348" t="s">
        <x:v>126</x:v>
      </x:c>
      <x:c r="G1348" t="s">
        <x:v>730</x:v>
      </x:c>
      <x:c r="H1348" t="s">
        <x:v>528</x:v>
      </x:c>
      <x:c r="I1348" t="s">
        <x:v>173</x:v>
      </x:c>
      <x:c r="J1348">
        <x:v>100000524</x:v>
      </x:c>
      <x:c r="K1348" t="s">
        <x:v>173</x:v>
      </x:c>
      <x:c r="L1348" t="s">
        <x:v>143</x:v>
      </x:c>
      <x:c r="M1348" t="s">
        <x:v>550</x:v>
      </x:c>
      <x:c r="O1348">
        <x:v>1000</x:v>
      </x:c>
      <x:c r="P1348" t="s">
        <x:v>520</x:v>
      </x:c>
      <x:c r="Q1348" t="s">
        <x:v>6</x:v>
      </x:c>
      <x:c r="R1348" t="s">
        <x:v>522</x:v>
      </x:c>
      <x:c r="S1348">
        <x:v>8000</x:v>
      </x:c>
      <x:c r="T1348" t="s">
        <x:v>458</x:v>
      </x:c>
      <x:c r="U1348">
        <x:v>40.08</x:v>
      </x:c>
      <x:c r="V1348">
        <x:v>0.41</x:v>
      </x:c>
      <x:c r="W1348">
        <x:v>3257.6</x:v>
      </x:c>
    </x:row>
    <x:row r="1349" spans="1:23">
      <x:c r="A1349" t="s">
        <x:v>492</x:v>
      </x:c>
      <x:c r="B1349" t="s">
        <x:v>698</x:v>
      </x:c>
      <x:c r="C1349" t="s">
        <x:v>513</x:v>
      </x:c>
      <x:c r="D1349" t="s">
        <x:v>514</x:v>
      </x:c>
      <x:c r="E1349" t="s">
        <x:v>527</x:v>
      </x:c>
      <x:c r="F1349" t="s">
        <x:v>126</x:v>
      </x:c>
      <x:c r="G1349" t="s">
        <x:v>730</x:v>
      </x:c>
      <x:c r="H1349" t="s">
        <x:v>528</x:v>
      </x:c>
      <x:c r="I1349" t="s">
        <x:v>173</x:v>
      </x:c>
      <x:c r="J1349">
        <x:v>100000554</x:v>
      </x:c>
      <x:c r="K1349" t="s">
        <x:v>173</x:v>
      </x:c>
      <x:c r="L1349" t="s">
        <x:v>143</x:v>
      </x:c>
      <x:c r="M1349" t="s">
        <x:v>537</x:v>
      </x:c>
      <x:c r="O1349">
        <x:v>1000</x:v>
      </x:c>
      <x:c r="P1349" t="s">
        <x:v>520</x:v>
      </x:c>
      <x:c r="Q1349" t="s">
        <x:v>6</x:v>
      </x:c>
      <x:c r="R1349" t="s">
        <x:v>522</x:v>
      </x:c>
      <x:c r="S1349">
        <x:v>18000</x:v>
      </x:c>
      <x:c r="T1349" t="s">
        <x:v>458</x:v>
      </x:c>
      <x:c r="U1349">
        <x:v>90.18</x:v>
      </x:c>
      <x:c r="V1349">
        <x:v>0.41</x:v>
      </x:c>
      <x:c r="W1349">
        <x:v>7329.6</x:v>
      </x:c>
    </x:row>
    <x:row r="1350" spans="1:23">
      <x:c r="A1350" t="s">
        <x:v>492</x:v>
      </x:c>
      <x:c r="B1350" t="s">
        <x:v>698</x:v>
      </x:c>
      <x:c r="C1350" t="s">
        <x:v>513</x:v>
      </x:c>
      <x:c r="D1350" t="s">
        <x:v>514</x:v>
      </x:c>
      <x:c r="E1350" t="s">
        <x:v>527</x:v>
      </x:c>
      <x:c r="F1350" t="s">
        <x:v>126</x:v>
      </x:c>
      <x:c r="G1350" t="s">
        <x:v>730</x:v>
      </x:c>
      <x:c r="H1350" t="s">
        <x:v>528</x:v>
      </x:c>
      <x:c r="I1350" t="s">
        <x:v>173</x:v>
      </x:c>
      <x:c r="J1350">
        <x:v>100000482</x:v>
      </x:c>
      <x:c r="K1350" t="s">
        <x:v>173</x:v>
      </x:c>
      <x:c r="L1350" t="s">
        <x:v>143</x:v>
      </x:c>
      <x:c r="M1350" t="s">
        <x:v>609</x:v>
      </x:c>
      <x:c r="O1350">
        <x:v>1000</x:v>
      </x:c>
      <x:c r="P1350" t="s">
        <x:v>520</x:v>
      </x:c>
      <x:c r="Q1350" t="s">
        <x:v>6</x:v>
      </x:c>
      <x:c r="R1350" t="s">
        <x:v>522</x:v>
      </x:c>
      <x:c r="S1350">
        <x:v>4000</x:v>
      </x:c>
      <x:c r="T1350" t="s">
        <x:v>458</x:v>
      </x:c>
      <x:c r="U1350">
        <x:v>20.04</x:v>
      </x:c>
      <x:c r="V1350">
        <x:v>0.41</x:v>
      </x:c>
      <x:c r="W1350">
        <x:v>1628.8</x:v>
      </x:c>
    </x:row>
    <x:row r="1351" spans="1:23">
      <x:c r="A1351" t="s">
        <x:v>492</x:v>
      </x:c>
      <x:c r="B1351" t="s">
        <x:v>698</x:v>
      </x:c>
      <x:c r="C1351" t="s">
        <x:v>513</x:v>
      </x:c>
      <x:c r="D1351" t="s">
        <x:v>514</x:v>
      </x:c>
      <x:c r="E1351" t="s">
        <x:v>527</x:v>
      </x:c>
      <x:c r="F1351" t="s">
        <x:v>126</x:v>
      </x:c>
      <x:c r="G1351" t="s">
        <x:v>730</x:v>
      </x:c>
      <x:c r="H1351" t="s">
        <x:v>528</x:v>
      </x:c>
      <x:c r="I1351" t="s">
        <x:v>173</x:v>
      </x:c>
      <x:c r="J1351">
        <x:v>100000489</x:v>
      </x:c>
      <x:c r="K1351" t="s">
        <x:v>173</x:v>
      </x:c>
      <x:c r="L1351" t="s">
        <x:v>143</x:v>
      </x:c>
      <x:c r="M1351" t="s">
        <x:v>533</x:v>
      </x:c>
      <x:c r="O1351">
        <x:v>1000</x:v>
      </x:c>
      <x:c r="P1351" t="s">
        <x:v>520</x:v>
      </x:c>
      <x:c r="Q1351" t="s">
        <x:v>6</x:v>
      </x:c>
      <x:c r="R1351" t="s">
        <x:v>522</x:v>
      </x:c>
      <x:c r="S1351">
        <x:v>5000</x:v>
      </x:c>
      <x:c r="T1351" t="s">
        <x:v>458</x:v>
      </x:c>
      <x:c r="U1351">
        <x:v>25.05</x:v>
      </x:c>
      <x:c r="V1351">
        <x:v>0.41</x:v>
      </x:c>
      <x:c r="W1351">
        <x:v>2036</x:v>
      </x:c>
    </x:row>
    <x:row r="1352" spans="1:23">
      <x:c r="A1352" t="s">
        <x:v>492</x:v>
      </x:c>
      <x:c r="B1352" t="s">
        <x:v>698</x:v>
      </x:c>
      <x:c r="C1352" t="s">
        <x:v>513</x:v>
      </x:c>
      <x:c r="D1352" t="s">
        <x:v>514</x:v>
      </x:c>
      <x:c r="E1352" t="s">
        <x:v>527</x:v>
      </x:c>
      <x:c r="F1352" t="s">
        <x:v>126</x:v>
      </x:c>
      <x:c r="G1352" t="s">
        <x:v>730</x:v>
      </x:c>
      <x:c r="H1352" t="s">
        <x:v>528</x:v>
      </x:c>
      <x:c r="I1352" t="s">
        <x:v>173</x:v>
      </x:c>
      <x:c r="J1352">
        <x:v>100000541</x:v>
      </x:c>
      <x:c r="K1352" t="s">
        <x:v>173</x:v>
      </x:c>
      <x:c r="L1352" t="s">
        <x:v>143</x:v>
      </x:c>
      <x:c r="M1352" t="s">
        <x:v>560</x:v>
      </x:c>
      <x:c r="O1352">
        <x:v>1000</x:v>
      </x:c>
      <x:c r="P1352" t="s">
        <x:v>520</x:v>
      </x:c>
      <x:c r="Q1352" t="s">
        <x:v>6</x:v>
      </x:c>
      <x:c r="R1352" t="s">
        <x:v>522</x:v>
      </x:c>
      <x:c r="S1352">
        <x:v>27000</x:v>
      </x:c>
      <x:c r="T1352" t="s">
        <x:v>458</x:v>
      </x:c>
      <x:c r="U1352">
        <x:v>135.27000000000001</x:v>
      </x:c>
      <x:c r="V1352">
        <x:v>0.41</x:v>
      </x:c>
      <x:c r="W1352">
        <x:v>10994.4</x:v>
      </x:c>
    </x:row>
    <x:row r="1353" spans="1:23">
      <x:c r="A1353" t="s">
        <x:v>492</x:v>
      </x:c>
      <x:c r="B1353" t="s">
        <x:v>698</x:v>
      </x:c>
      <x:c r="C1353" t="s">
        <x:v>513</x:v>
      </x:c>
      <x:c r="D1353" t="s">
        <x:v>514</x:v>
      </x:c>
      <x:c r="E1353" t="s">
        <x:v>527</x:v>
      </x:c>
      <x:c r="F1353" t="s">
        <x:v>126</x:v>
      </x:c>
      <x:c r="G1353" t="s">
        <x:v>730</x:v>
      </x:c>
      <x:c r="H1353" t="s">
        <x:v>528</x:v>
      </x:c>
      <x:c r="I1353" t="s">
        <x:v>173</x:v>
      </x:c>
      <x:c r="J1353">
        <x:v>100000492</x:v>
      </x:c>
      <x:c r="K1353" t="s">
        <x:v>173</x:v>
      </x:c>
      <x:c r="L1353" t="s">
        <x:v>143</x:v>
      </x:c>
      <x:c r="M1353" t="s">
        <x:v>577</x:v>
      </x:c>
      <x:c r="O1353">
        <x:v>1000</x:v>
      </x:c>
      <x:c r="P1353" t="s">
        <x:v>520</x:v>
      </x:c>
      <x:c r="Q1353" t="s">
        <x:v>6</x:v>
      </x:c>
      <x:c r="R1353" t="s">
        <x:v>522</x:v>
      </x:c>
      <x:c r="S1353">
        <x:v>3000</x:v>
      </x:c>
      <x:c r="T1353" t="s">
        <x:v>458</x:v>
      </x:c>
      <x:c r="U1353">
        <x:v>15.03</x:v>
      </x:c>
      <x:c r="V1353">
        <x:v>0.41</x:v>
      </x:c>
      <x:c r="W1353">
        <x:v>1221.5999999999999</x:v>
      </x:c>
    </x:row>
    <x:row r="1354" spans="1:23">
      <x:c r="A1354" t="s">
        <x:v>492</x:v>
      </x:c>
      <x:c r="B1354" t="s">
        <x:v>698</x:v>
      </x:c>
      <x:c r="C1354" t="s">
        <x:v>513</x:v>
      </x:c>
      <x:c r="D1354" t="s">
        <x:v>514</x:v>
      </x:c>
      <x:c r="E1354" t="s">
        <x:v>527</x:v>
      </x:c>
      <x:c r="F1354" t="s">
        <x:v>126</x:v>
      </x:c>
      <x:c r="G1354" t="s">
        <x:v>730</x:v>
      </x:c>
      <x:c r="H1354" t="s">
        <x:v>528</x:v>
      </x:c>
      <x:c r="I1354" t="s">
        <x:v>173</x:v>
      </x:c>
      <x:c r="J1354">
        <x:v>100000501</x:v>
      </x:c>
      <x:c r="K1354" t="s">
        <x:v>173</x:v>
      </x:c>
      <x:c r="L1354" t="s">
        <x:v>143</x:v>
      </x:c>
      <x:c r="M1354" t="s">
        <x:v>518</x:v>
      </x:c>
      <x:c r="O1354">
        <x:v>1000</x:v>
      </x:c>
      <x:c r="P1354" t="s">
        <x:v>520</x:v>
      </x:c>
      <x:c r="Q1354" t="s">
        <x:v>6</x:v>
      </x:c>
      <x:c r="R1354" t="s">
        <x:v>522</x:v>
      </x:c>
      <x:c r="S1354">
        <x:v>57000</x:v>
      </x:c>
      <x:c r="T1354" t="s">
        <x:v>458</x:v>
      </x:c>
      <x:c r="U1354">
        <x:v>285.57</x:v>
      </x:c>
      <x:c r="V1354">
        <x:v>0.41</x:v>
      </x:c>
      <x:c r="W1354">
        <x:v>23210.400000000001</x:v>
      </x:c>
    </x:row>
    <x:row r="1355" spans="1:23">
      <x:c r="A1355" t="s">
        <x:v>492</x:v>
      </x:c>
      <x:c r="B1355" t="s">
        <x:v>698</x:v>
      </x:c>
      <x:c r="C1355" t="s">
        <x:v>513</x:v>
      </x:c>
      <x:c r="D1355" t="s">
        <x:v>514</x:v>
      </x:c>
      <x:c r="E1355" t="s">
        <x:v>527</x:v>
      </x:c>
      <x:c r="F1355" t="s">
        <x:v>126</x:v>
      </x:c>
      <x:c r="G1355" t="s">
        <x:v>730</x:v>
      </x:c>
      <x:c r="H1355" t="s">
        <x:v>528</x:v>
      </x:c>
      <x:c r="I1355" t="s">
        <x:v>173</x:v>
      </x:c>
      <x:c r="J1355">
        <x:v>110000005</x:v>
      </x:c>
      <x:c r="K1355" t="s">
        <x:v>173</x:v>
      </x:c>
      <x:c r="L1355" t="s">
        <x:v>141</x:v>
      </x:c>
      <x:c r="M1355" t="s">
        <x:v>526</x:v>
      </x:c>
      <x:c r="N1355" t="s">
        <x:v>519</x:v>
      </x:c>
      <x:c r="O1355">
        <x:v>10000</x:v>
      </x:c>
      <x:c r="P1355" t="s">
        <x:v>520</x:v>
      </x:c>
      <x:c r="Q1355" t="s">
        <x:v>13</x:v>
      </x:c>
      <x:c r="R1355" t="s">
        <x:v>522</x:v>
      </x:c>
      <x:c r="S1355">
        <x:v>30000</x:v>
      </x:c>
      <x:c r="T1355" t="s">
        <x:v>458</x:v>
      </x:c>
      <x:c r="U1355">
        <x:v>99.27</x:v>
      </x:c>
      <x:c r="V1355">
        <x:v>0.28999999999999998</x:v>
      </x:c>
      <x:c r="W1355">
        <x:v>8775</x:v>
      </x:c>
    </x:row>
    <x:row r="1356" spans="1:23">
      <x:c r="A1356" t="s">
        <x:v>492</x:v>
      </x:c>
      <x:c r="B1356" t="s">
        <x:v>698</x:v>
      </x:c>
      <x:c r="C1356" t="s">
        <x:v>513</x:v>
      </x:c>
      <x:c r="D1356" t="s">
        <x:v>514</x:v>
      </x:c>
      <x:c r="E1356" t="s">
        <x:v>527</x:v>
      </x:c>
      <x:c r="F1356" t="s">
        <x:v>126</x:v>
      </x:c>
      <x:c r="G1356" t="s">
        <x:v>730</x:v>
      </x:c>
      <x:c r="H1356" t="s">
        <x:v>528</x:v>
      </x:c>
      <x:c r="I1356" t="s">
        <x:v>173</x:v>
      </x:c>
      <x:c r="J1356">
        <x:v>190000482</x:v>
      </x:c>
      <x:c r="K1356" t="s">
        <x:v>173</x:v>
      </x:c>
      <x:c r="L1356" t="s">
        <x:v>141</x:v>
      </x:c>
      <x:c r="M1356" t="s">
        <x:v>560</x:v>
      </x:c>
      <x:c r="N1356" t="s">
        <x:v>519</x:v>
      </x:c>
      <x:c r="O1356">
        <x:v>10000</x:v>
      </x:c>
      <x:c r="P1356" t="s">
        <x:v>520</x:v>
      </x:c>
      <x:c r="Q1356" t="s">
        <x:v>13</x:v>
      </x:c>
      <x:c r="R1356" t="s">
        <x:v>522</x:v>
      </x:c>
      <x:c r="S1356">
        <x:v>80000</x:v>
      </x:c>
      <x:c r="T1356" t="s">
        <x:v>458</x:v>
      </x:c>
      <x:c r="U1356">
        <x:v>264.8</x:v>
      </x:c>
      <x:c r="V1356">
        <x:v>0.28999999999999998</x:v>
      </x:c>
      <x:c r="W1356">
        <x:v>23400</x:v>
      </x:c>
    </x:row>
    <x:row r="1357" spans="1:23">
      <x:c r="A1357" t="s">
        <x:v>492</x:v>
      </x:c>
      <x:c r="B1357" t="s">
        <x:v>698</x:v>
      </x:c>
      <x:c r="C1357" t="s">
        <x:v>513</x:v>
      </x:c>
      <x:c r="D1357" t="s">
        <x:v>514</x:v>
      </x:c>
      <x:c r="E1357" t="s">
        <x:v>527</x:v>
      </x:c>
      <x:c r="F1357" t="s">
        <x:v>126</x:v>
      </x:c>
      <x:c r="G1357" t="s">
        <x:v>730</x:v>
      </x:c>
      <x:c r="H1357" t="s">
        <x:v>528</x:v>
      </x:c>
      <x:c r="I1357" t="s">
        <x:v>173</x:v>
      </x:c>
      <x:c r="J1357">
        <x:v>190000003</x:v>
      </x:c>
      <x:c r="K1357" t="s">
        <x:v>173</x:v>
      </x:c>
      <x:c r="L1357" t="s">
        <x:v>141</x:v>
      </x:c>
      <x:c r="M1357" t="s">
        <x:v>518</x:v>
      </x:c>
      <x:c r="N1357" t="s">
        <x:v>519</x:v>
      </x:c>
      <x:c r="O1357">
        <x:v>10000</x:v>
      </x:c>
      <x:c r="P1357" t="s">
        <x:v>520</x:v>
      </x:c>
      <x:c r="Q1357" t="s">
        <x:v>13</x:v>
      </x:c>
      <x:c r="R1357" t="s">
        <x:v>522</x:v>
      </x:c>
      <x:c r="S1357">
        <x:v>280000</x:v>
      </x:c>
      <x:c r="T1357" t="s">
        <x:v>458</x:v>
      </x:c>
      <x:c r="U1357">
        <x:v>926.8</x:v>
      </x:c>
      <x:c r="V1357">
        <x:v>0.28999999999999998</x:v>
      </x:c>
      <x:c r="W1357">
        <x:v>81900</x:v>
      </x:c>
    </x:row>
    <x:row r="1358" spans="1:23">
      <x:c r="A1358" t="s">
        <x:v>492</x:v>
      </x:c>
      <x:c r="B1358" t="s">
        <x:v>698</x:v>
      </x:c>
      <x:c r="C1358" t="s">
        <x:v>513</x:v>
      </x:c>
      <x:c r="D1358" t="s">
        <x:v>514</x:v>
      </x:c>
      <x:c r="E1358" t="s">
        <x:v>527</x:v>
      </x:c>
      <x:c r="F1358" t="s">
        <x:v>126</x:v>
      </x:c>
      <x:c r="G1358" t="s">
        <x:v>730</x:v>
      </x:c>
      <x:c r="H1358" t="s">
        <x:v>528</x:v>
      </x:c>
      <x:c r="I1358" t="s">
        <x:v>173</x:v>
      </x:c>
      <x:c r="J1358">
        <x:v>100000995</x:v>
      </x:c>
      <x:c r="K1358" t="s">
        <x:v>173</x:v>
      </x:c>
      <x:c r="L1358" t="s">
        <x:v>141</x:v>
      </x:c>
      <x:c r="M1358" t="s">
        <x:v>591</x:v>
      </x:c>
      <x:c r="O1358">
        <x:v>1500</x:v>
      </x:c>
      <x:c r="P1358" t="s">
        <x:v>520</x:v>
      </x:c>
      <x:c r="Q1358" t="s">
        <x:v>13</x:v>
      </x:c>
      <x:c r="R1358" t="s">
        <x:v>522</x:v>
      </x:c>
      <x:c r="S1358">
        <x:v>4500</x:v>
      </x:c>
      <x:c r="T1358" t="s">
        <x:v>458</x:v>
      </x:c>
      <x:c r="U1358">
        <x:v>14.9</x:v>
      </x:c>
      <x:c r="V1358">
        <x:v>0.28999999999999998</x:v>
      </x:c>
      <x:c r="W1358">
        <x:v>1316.25</x:v>
      </x:c>
    </x:row>
    <x:row r="1359" spans="1:23">
      <x:c r="A1359" t="s">
        <x:v>492</x:v>
      </x:c>
      <x:c r="B1359" t="s">
        <x:v>698</x:v>
      </x:c>
      <x:c r="C1359" t="s">
        <x:v>513</x:v>
      </x:c>
      <x:c r="D1359" t="s">
        <x:v>514</x:v>
      </x:c>
      <x:c r="E1359" t="s">
        <x:v>527</x:v>
      </x:c>
      <x:c r="F1359" t="s">
        <x:v>126</x:v>
      </x:c>
      <x:c r="G1359" t="s">
        <x:v>730</x:v>
      </x:c>
      <x:c r="H1359" t="s">
        <x:v>528</x:v>
      </x:c>
      <x:c r="I1359" t="s">
        <x:v>173</x:v>
      </x:c>
      <x:c r="J1359">
        <x:v>100000986</x:v>
      </x:c>
      <x:c r="K1359" t="s">
        <x:v>173</x:v>
      </x:c>
      <x:c r="L1359" t="s">
        <x:v>141</x:v>
      </x:c>
      <x:c r="M1359" t="s">
        <x:v>570</x:v>
      </x:c>
      <x:c r="O1359">
        <x:v>1500</x:v>
      </x:c>
      <x:c r="P1359" t="s">
        <x:v>520</x:v>
      </x:c>
      <x:c r="Q1359" t="s">
        <x:v>13</x:v>
      </x:c>
      <x:c r="R1359" t="s">
        <x:v>522</x:v>
      </x:c>
      <x:c r="S1359">
        <x:v>4000</x:v>
      </x:c>
      <x:c r="T1359" t="s">
        <x:v>458</x:v>
      </x:c>
      <x:c r="U1359">
        <x:v>13.24</x:v>
      </x:c>
      <x:c r="V1359">
        <x:v>0.28999999999999998</x:v>
      </x:c>
      <x:c r="W1359">
        <x:v>1170</x:v>
      </x:c>
    </x:row>
    <x:row r="1360" spans="1:23">
      <x:c r="A1360" t="s">
        <x:v>492</x:v>
      </x:c>
      <x:c r="B1360" t="s">
        <x:v>698</x:v>
      </x:c>
      <x:c r="C1360" t="s">
        <x:v>513</x:v>
      </x:c>
      <x:c r="D1360" t="s">
        <x:v>514</x:v>
      </x:c>
      <x:c r="E1360" t="s">
        <x:v>527</x:v>
      </x:c>
      <x:c r="F1360" t="s">
        <x:v>126</x:v>
      </x:c>
      <x:c r="G1360" t="s">
        <x:v>730</x:v>
      </x:c>
      <x:c r="H1360" t="s">
        <x:v>528</x:v>
      </x:c>
      <x:c r="I1360" t="s">
        <x:v>173</x:v>
      </x:c>
      <x:c r="J1360">
        <x:v>100000974</x:v>
      </x:c>
      <x:c r="K1360" t="s">
        <x:v>173</x:v>
      </x:c>
      <x:c r="L1360" t="s">
        <x:v>141</x:v>
      </x:c>
      <x:c r="M1360" t="s">
        <x:v>553</x:v>
      </x:c>
      <x:c r="O1360">
        <x:v>1500</x:v>
      </x:c>
      <x:c r="P1360" t="s">
        <x:v>520</x:v>
      </x:c>
      <x:c r="Q1360" t="s">
        <x:v>13</x:v>
      </x:c>
      <x:c r="R1360" t="s">
        <x:v>522</x:v>
      </x:c>
      <x:c r="S1360">
        <x:v>7500</x:v>
      </x:c>
      <x:c r="T1360" t="s">
        <x:v>458</x:v>
      </x:c>
      <x:c r="U1360">
        <x:v>24.83</x:v>
      </x:c>
      <x:c r="V1360">
        <x:v>0.28999999999999998</x:v>
      </x:c>
      <x:c r="W1360">
        <x:v>2193.75</x:v>
      </x:c>
    </x:row>
    <x:row r="1361" spans="1:23">
      <x:c r="A1361" t="s">
        <x:v>492</x:v>
      </x:c>
      <x:c r="B1361" t="s">
        <x:v>698</x:v>
      </x:c>
      <x:c r="C1361" t="s">
        <x:v>513</x:v>
      </x:c>
      <x:c r="D1361" t="s">
        <x:v>514</x:v>
      </x:c>
      <x:c r="E1361" t="s">
        <x:v>527</x:v>
      </x:c>
      <x:c r="F1361" t="s">
        <x:v>126</x:v>
      </x:c>
      <x:c r="G1361" t="s">
        <x:v>730</x:v>
      </x:c>
      <x:c r="H1361" t="s">
        <x:v>528</x:v>
      </x:c>
      <x:c r="I1361" t="s">
        <x:v>173</x:v>
      </x:c>
      <x:c r="J1361">
        <x:v>100000973</x:v>
      </x:c>
      <x:c r="K1361" t="s">
        <x:v>173</x:v>
      </x:c>
      <x:c r="L1361" t="s">
        <x:v>141</x:v>
      </x:c>
      <x:c r="M1361" t="s">
        <x:v>558</x:v>
      </x:c>
      <x:c r="O1361">
        <x:v>1500</x:v>
      </x:c>
      <x:c r="P1361" t="s">
        <x:v>520</x:v>
      </x:c>
      <x:c r="Q1361" t="s">
        <x:v>13</x:v>
      </x:c>
      <x:c r="R1361" t="s">
        <x:v>522</x:v>
      </x:c>
      <x:c r="S1361">
        <x:v>4500</x:v>
      </x:c>
      <x:c r="T1361" t="s">
        <x:v>458</x:v>
      </x:c>
      <x:c r="U1361">
        <x:v>14.9</x:v>
      </x:c>
      <x:c r="V1361">
        <x:v>0.28999999999999998</x:v>
      </x:c>
      <x:c r="W1361">
        <x:v>1316.25</x:v>
      </x:c>
    </x:row>
    <x:row r="1362" spans="1:23">
      <x:c r="A1362" t="s">
        <x:v>492</x:v>
      </x:c>
      <x:c r="B1362" t="s">
        <x:v>698</x:v>
      </x:c>
      <x:c r="C1362" t="s">
        <x:v>513</x:v>
      </x:c>
      <x:c r="D1362" t="s">
        <x:v>514</x:v>
      </x:c>
      <x:c r="E1362" t="s">
        <x:v>527</x:v>
      </x:c>
      <x:c r="F1362" t="s">
        <x:v>126</x:v>
      </x:c>
      <x:c r="G1362" t="s">
        <x:v>730</x:v>
      </x:c>
      <x:c r="H1362" t="s">
        <x:v>528</x:v>
      </x:c>
      <x:c r="I1362" t="s">
        <x:v>173</x:v>
      </x:c>
      <x:c r="J1362">
        <x:v>100000969</x:v>
      </x:c>
      <x:c r="K1362" t="s">
        <x:v>173</x:v>
      </x:c>
      <x:c r="L1362" t="s">
        <x:v>141</x:v>
      </x:c>
      <x:c r="M1362" t="s">
        <x:v>608</x:v>
      </x:c>
      <x:c r="O1362">
        <x:v>1500</x:v>
      </x:c>
      <x:c r="P1362" t="s">
        <x:v>520</x:v>
      </x:c>
      <x:c r="Q1362" t="s">
        <x:v>13</x:v>
      </x:c>
      <x:c r="R1362" t="s">
        <x:v>522</x:v>
      </x:c>
      <x:c r="S1362">
        <x:v>7500</x:v>
      </x:c>
      <x:c r="T1362" t="s">
        <x:v>458</x:v>
      </x:c>
      <x:c r="U1362">
        <x:v>24.83</x:v>
      </x:c>
      <x:c r="V1362">
        <x:v>0.28999999999999998</x:v>
      </x:c>
      <x:c r="W1362">
        <x:v>2193.75</x:v>
      </x:c>
    </x:row>
    <x:row r="1363" spans="1:23">
      <x:c r="A1363" t="s">
        <x:v>492</x:v>
      </x:c>
      <x:c r="B1363" t="s">
        <x:v>698</x:v>
      </x:c>
      <x:c r="C1363" t="s">
        <x:v>513</x:v>
      </x:c>
      <x:c r="D1363" t="s">
        <x:v>514</x:v>
      </x:c>
      <x:c r="E1363" t="s">
        <x:v>527</x:v>
      </x:c>
      <x:c r="F1363" t="s">
        <x:v>126</x:v>
      </x:c>
      <x:c r="G1363" t="s">
        <x:v>730</x:v>
      </x:c>
      <x:c r="H1363" t="s">
        <x:v>528</x:v>
      </x:c>
      <x:c r="I1363" t="s">
        <x:v>173</x:v>
      </x:c>
      <x:c r="J1363">
        <x:v>190000003</x:v>
      </x:c>
      <x:c r="K1363" t="s">
        <x:v>173</x:v>
      </x:c>
      <x:c r="L1363" t="s">
        <x:v>141</x:v>
      </x:c>
      <x:c r="M1363" t="s">
        <x:v>518</x:v>
      </x:c>
      <x:c r="N1363" t="s">
        <x:v>519</x:v>
      </x:c>
      <x:c r="O1363">
        <x:v>10000</x:v>
      </x:c>
      <x:c r="P1363" t="s">
        <x:v>520</x:v>
      </x:c>
      <x:c r="Q1363" t="s">
        <x:v>13</x:v>
      </x:c>
      <x:c r="R1363" t="s">
        <x:v>522</x:v>
      </x:c>
      <x:c r="S1363">
        <x:v>30000</x:v>
      </x:c>
      <x:c r="T1363" t="s">
        <x:v>458</x:v>
      </x:c>
      <x:c r="U1363">
        <x:v>99.3</x:v>
      </x:c>
      <x:c r="V1363">
        <x:v>0.28999999999999998</x:v>
      </x:c>
      <x:c r="W1363">
        <x:v>8775</x:v>
      </x:c>
    </x:row>
    <x:row r="1364" spans="1:23">
      <x:c r="A1364" t="s">
        <x:v>492</x:v>
      </x:c>
      <x:c r="B1364" t="s">
        <x:v>698</x:v>
      </x:c>
      <x:c r="C1364" t="s">
        <x:v>513</x:v>
      </x:c>
      <x:c r="D1364" t="s">
        <x:v>514</x:v>
      </x:c>
      <x:c r="E1364" t="s">
        <x:v>527</x:v>
      </x:c>
      <x:c r="F1364" t="s">
        <x:v>126</x:v>
      </x:c>
      <x:c r="G1364" t="s">
        <x:v>730</x:v>
      </x:c>
      <x:c r="H1364" t="s">
        <x:v>528</x:v>
      </x:c>
      <x:c r="I1364" t="s">
        <x:v>173</x:v>
      </x:c>
      <x:c r="J1364">
        <x:v>100011384</x:v>
      </x:c>
      <x:c r="K1364" t="s">
        <x:v>173</x:v>
      </x:c>
      <x:c r="L1364" t="s">
        <x:v>141</x:v>
      </x:c>
      <x:c r="M1364" t="s">
        <x:v>571</x:v>
      </x:c>
      <x:c r="N1364" t="s">
        <x:v>519</x:v>
      </x:c>
      <x:c r="O1364">
        <x:v>10000</x:v>
      </x:c>
      <x:c r="P1364" t="s">
        <x:v>520</x:v>
      </x:c>
      <x:c r="Q1364" t="s">
        <x:v>13</x:v>
      </x:c>
      <x:c r="R1364" t="s">
        <x:v>522</x:v>
      </x:c>
      <x:c r="S1364">
        <x:v>40000</x:v>
      </x:c>
      <x:c r="T1364" t="s">
        <x:v>458</x:v>
      </x:c>
      <x:c r="U1364">
        <x:v>132.4</x:v>
      </x:c>
      <x:c r="V1364">
        <x:v>0.28999999999999998</x:v>
      </x:c>
      <x:c r="W1364">
        <x:v>11700</x:v>
      </x:c>
    </x:row>
    <x:row r="1365" spans="1:23">
      <x:c r="A1365" t="s">
        <x:v>492</x:v>
      </x:c>
      <x:c r="B1365" t="s">
        <x:v>698</x:v>
      </x:c>
      <x:c r="C1365" t="s">
        <x:v>513</x:v>
      </x:c>
      <x:c r="D1365" t="s">
        <x:v>514</x:v>
      </x:c>
      <x:c r="E1365" t="s">
        <x:v>527</x:v>
      </x:c>
      <x:c r="F1365" t="s">
        <x:v>126</x:v>
      </x:c>
      <x:c r="G1365" t="s">
        <x:v>730</x:v>
      </x:c>
      <x:c r="H1365" t="s">
        <x:v>528</x:v>
      </x:c>
      <x:c r="I1365" t="s">
        <x:v>173</x:v>
      </x:c>
      <x:c r="J1365">
        <x:v>100011007</x:v>
      </x:c>
      <x:c r="K1365" t="s">
        <x:v>173</x:v>
      </x:c>
      <x:c r="L1365" t="s">
        <x:v>141</x:v>
      </x:c>
      <x:c r="M1365" t="s">
        <x:v>542</x:v>
      </x:c>
      <x:c r="N1365" t="s">
        <x:v>519</x:v>
      </x:c>
      <x:c r="O1365">
        <x:v>10000</x:v>
      </x:c>
      <x:c r="P1365" t="s">
        <x:v>520</x:v>
      </x:c>
      <x:c r="Q1365" t="s">
        <x:v>13</x:v>
      </x:c>
      <x:c r="R1365" t="s">
        <x:v>522</x:v>
      </x:c>
      <x:c r="S1365">
        <x:v>10000</x:v>
      </x:c>
      <x:c r="T1365" t="s">
        <x:v>458</x:v>
      </x:c>
      <x:c r="U1365">
        <x:v>33.1</x:v>
      </x:c>
      <x:c r="V1365">
        <x:v>0.28999999999999998</x:v>
      </x:c>
      <x:c r="W1365">
        <x:v>2925</x:v>
      </x:c>
    </x:row>
    <x:row r="1366" spans="1:23">
      <x:c r="A1366" t="s">
        <x:v>492</x:v>
      </x:c>
      <x:c r="B1366" t="s">
        <x:v>698</x:v>
      </x:c>
      <x:c r="C1366" t="s">
        <x:v>513</x:v>
      </x:c>
      <x:c r="D1366" t="s">
        <x:v>514</x:v>
      </x:c>
      <x:c r="E1366" t="s">
        <x:v>527</x:v>
      </x:c>
      <x:c r="F1366" t="s">
        <x:v>126</x:v>
      </x:c>
      <x:c r="G1366" t="s">
        <x:v>730</x:v>
      </x:c>
      <x:c r="H1366" t="s">
        <x:v>528</x:v>
      </x:c>
      <x:c r="I1366" t="s">
        <x:v>173</x:v>
      </x:c>
      <x:c r="J1366">
        <x:v>100000489</x:v>
      </x:c>
      <x:c r="K1366" t="s">
        <x:v>173</x:v>
      </x:c>
      <x:c r="L1366" t="s">
        <x:v>143</x:v>
      </x:c>
      <x:c r="M1366" t="s">
        <x:v>533</x:v>
      </x:c>
      <x:c r="O1366">
        <x:v>1000</x:v>
      </x:c>
      <x:c r="P1366" t="s">
        <x:v>520</x:v>
      </x:c>
      <x:c r="Q1366" t="s">
        <x:v>6</x:v>
      </x:c>
      <x:c r="R1366" t="s">
        <x:v>522</x:v>
      </x:c>
      <x:c r="S1366">
        <x:v>4000</x:v>
      </x:c>
      <x:c r="T1366" t="s">
        <x:v>458</x:v>
      </x:c>
      <x:c r="U1366">
        <x:v>20.04</x:v>
      </x:c>
      <x:c r="V1366">
        <x:v>0.41</x:v>
      </x:c>
      <x:c r="W1366">
        <x:v>1628.8</x:v>
      </x:c>
    </x:row>
    <x:row r="1367" spans="1:23">
      <x:c r="A1367" t="s">
        <x:v>492</x:v>
      </x:c>
      <x:c r="B1367" t="s">
        <x:v>698</x:v>
      </x:c>
      <x:c r="C1367" t="s">
        <x:v>513</x:v>
      </x:c>
      <x:c r="D1367" t="s">
        <x:v>514</x:v>
      </x:c>
      <x:c r="E1367" t="s">
        <x:v>527</x:v>
      </x:c>
      <x:c r="F1367" t="s">
        <x:v>126</x:v>
      </x:c>
      <x:c r="G1367" t="s">
        <x:v>730</x:v>
      </x:c>
      <x:c r="H1367" t="s">
        <x:v>528</x:v>
      </x:c>
      <x:c r="I1367" t="s">
        <x:v>173</x:v>
      </x:c>
      <x:c r="J1367">
        <x:v>100000621</x:v>
      </x:c>
      <x:c r="K1367" t="s">
        <x:v>173</x:v>
      </x:c>
      <x:c r="L1367" t="s">
        <x:v>143</x:v>
      </x:c>
      <x:c r="M1367" t="s">
        <x:v>526</x:v>
      </x:c>
      <x:c r="O1367">
        <x:v>1000</x:v>
      </x:c>
      <x:c r="P1367" t="s">
        <x:v>520</x:v>
      </x:c>
      <x:c r="Q1367" t="s">
        <x:v>6</x:v>
      </x:c>
      <x:c r="R1367" t="s">
        <x:v>522</x:v>
      </x:c>
      <x:c r="S1367">
        <x:v>7000</x:v>
      </x:c>
      <x:c r="T1367" t="s">
        <x:v>458</x:v>
      </x:c>
      <x:c r="U1367">
        <x:v>35.07</x:v>
      </x:c>
      <x:c r="V1367">
        <x:v>0.41</x:v>
      </x:c>
      <x:c r="W1367">
        <x:v>2850.4</x:v>
      </x:c>
    </x:row>
    <x:row r="1368" spans="1:23">
      <x:c r="A1368" t="s">
        <x:v>492</x:v>
      </x:c>
      <x:c r="B1368" t="s">
        <x:v>698</x:v>
      </x:c>
      <x:c r="C1368" t="s">
        <x:v>513</x:v>
      </x:c>
      <x:c r="D1368" t="s">
        <x:v>514</x:v>
      </x:c>
      <x:c r="E1368" t="s">
        <x:v>527</x:v>
      </x:c>
      <x:c r="F1368" t="s">
        <x:v>126</x:v>
      </x:c>
      <x:c r="G1368" t="s">
        <x:v>730</x:v>
      </x:c>
      <x:c r="H1368" t="s">
        <x:v>528</x:v>
      </x:c>
      <x:c r="I1368" t="s">
        <x:v>173</x:v>
      </x:c>
      <x:c r="J1368">
        <x:v>100000497</x:v>
      </x:c>
      <x:c r="K1368" t="s">
        <x:v>173</x:v>
      </x:c>
      <x:c r="L1368" t="s">
        <x:v>143</x:v>
      </x:c>
      <x:c r="M1368" t="s">
        <x:v>619</x:v>
      </x:c>
      <x:c r="O1368">
        <x:v>1000</x:v>
      </x:c>
      <x:c r="P1368" t="s">
        <x:v>520</x:v>
      </x:c>
      <x:c r="Q1368" t="s">
        <x:v>6</x:v>
      </x:c>
      <x:c r="R1368" t="s">
        <x:v>522</x:v>
      </x:c>
      <x:c r="S1368">
        <x:v>4000</x:v>
      </x:c>
      <x:c r="T1368" t="s">
        <x:v>458</x:v>
      </x:c>
      <x:c r="U1368">
        <x:v>20.04</x:v>
      </x:c>
      <x:c r="V1368">
        <x:v>0.41</x:v>
      </x:c>
      <x:c r="W1368">
        <x:v>1628.8</x:v>
      </x:c>
    </x:row>
    <x:row r="1369" spans="1:23">
      <x:c r="A1369" t="s">
        <x:v>492</x:v>
      </x:c>
      <x:c r="B1369" t="s">
        <x:v>698</x:v>
      </x:c>
      <x:c r="C1369" t="s">
        <x:v>513</x:v>
      </x:c>
      <x:c r="D1369" t="s">
        <x:v>514</x:v>
      </x:c>
      <x:c r="E1369" t="s">
        <x:v>527</x:v>
      </x:c>
      <x:c r="F1369" t="s">
        <x:v>126</x:v>
      </x:c>
      <x:c r="G1369" t="s">
        <x:v>730</x:v>
      </x:c>
      <x:c r="H1369" t="s">
        <x:v>528</x:v>
      </x:c>
      <x:c r="I1369" t="s">
        <x:v>173</x:v>
      </x:c>
      <x:c r="J1369">
        <x:v>190000379</x:v>
      </x:c>
      <x:c r="K1369" t="s">
        <x:v>173</x:v>
      </x:c>
      <x:c r="L1369" t="s">
        <x:v>145</x:v>
      </x:c>
      <x:c r="M1369" t="s">
        <x:v>560</x:v>
      </x:c>
      <x:c r="N1369" t="s">
        <x:v>519</x:v>
      </x:c>
      <x:c r="O1369">
        <x:v>5000</x:v>
      </x:c>
      <x:c r="P1369" t="s">
        <x:v>520</x:v>
      </x:c>
      <x:c r="Q1369" t="s">
        <x:v>452</x:v>
      </x:c>
      <x:c r="R1369" t="s">
        <x:v>522</x:v>
      </x:c>
      <x:c r="S1369">
        <x:v>15000</x:v>
      </x:c>
      <x:c r="T1369" t="s">
        <x:v>458</x:v>
      </x:c>
      <x:c r="U1369">
        <x:v>169.05</x:v>
      </x:c>
      <x:c r="V1369">
        <x:v>0.84</x:v>
      </x:c>
      <x:c r="W1369">
        <x:v>12574.5</x:v>
      </x:c>
    </x:row>
    <x:row r="1370" spans="1:23">
      <x:c r="A1370" t="s">
        <x:v>492</x:v>
      </x:c>
      <x:c r="B1370" t="s">
        <x:v>698</x:v>
      </x:c>
      <x:c r="C1370" t="s">
        <x:v>513</x:v>
      </x:c>
      <x:c r="D1370" t="s">
        <x:v>514</x:v>
      </x:c>
      <x:c r="E1370" t="s">
        <x:v>527</x:v>
      </x:c>
      <x:c r="F1370" t="s">
        <x:v>126</x:v>
      </x:c>
      <x:c r="G1370" t="s">
        <x:v>730</x:v>
      </x:c>
      <x:c r="H1370" t="s">
        <x:v>528</x:v>
      </x:c>
      <x:c r="I1370" t="s">
        <x:v>173</x:v>
      </x:c>
      <x:c r="J1370">
        <x:v>100000497</x:v>
      </x:c>
      <x:c r="K1370" t="s">
        <x:v>173</x:v>
      </x:c>
      <x:c r="L1370" t="s">
        <x:v>143</x:v>
      </x:c>
      <x:c r="M1370" t="s">
        <x:v>619</x:v>
      </x:c>
      <x:c r="O1370">
        <x:v>1000</x:v>
      </x:c>
      <x:c r="P1370" t="s">
        <x:v>520</x:v>
      </x:c>
      <x:c r="Q1370" t="s">
        <x:v>6</x:v>
      </x:c>
      <x:c r="R1370" t="s">
        <x:v>522</x:v>
      </x:c>
      <x:c r="S1370">
        <x:v>1600</x:v>
      </x:c>
      <x:c r="T1370" t="s">
        <x:v>458</x:v>
      </x:c>
      <x:c r="U1370">
        <x:v>8.02</x:v>
      </x:c>
      <x:c r="V1370">
        <x:v>0.41</x:v>
      </x:c>
      <x:c r="W1370">
        <x:v>651.52</x:v>
      </x:c>
    </x:row>
    <x:row r="1371" spans="1:23">
      <x:c r="A1371" t="s">
        <x:v>492</x:v>
      </x:c>
      <x:c r="B1371" t="s">
        <x:v>698</x:v>
      </x:c>
      <x:c r="C1371" t="s">
        <x:v>513</x:v>
      </x:c>
      <x:c r="D1371" t="s">
        <x:v>514</x:v>
      </x:c>
      <x:c r="E1371" t="s">
        <x:v>527</x:v>
      </x:c>
      <x:c r="F1371" t="s">
        <x:v>126</x:v>
      </x:c>
      <x:c r="G1371" t="s">
        <x:v>730</x:v>
      </x:c>
      <x:c r="H1371" t="s">
        <x:v>528</x:v>
      </x:c>
      <x:c r="I1371" t="s">
        <x:v>173</x:v>
      </x:c>
      <x:c r="J1371">
        <x:v>100000629</x:v>
      </x:c>
      <x:c r="K1371" t="s">
        <x:v>173</x:v>
      </x:c>
      <x:c r="L1371" t="s">
        <x:v>165</x:v>
      </x:c>
      <x:c r="M1371" t="s">
        <x:v>533</x:v>
      </x:c>
      <x:c r="O1371">
        <x:v>1000</x:v>
      </x:c>
      <x:c r="P1371" t="s">
        <x:v>520</x:v>
      </x:c>
      <x:c r="Q1371" t="s">
        <x:v>14</x:v>
      </x:c>
      <x:c r="R1371" t="s">
        <x:v>522</x:v>
      </x:c>
      <x:c r="S1371">
        <x:v>6000</x:v>
      </x:c>
      <x:c r="T1371" t="s">
        <x:v>458</x:v>
      </x:c>
      <x:c r="U1371">
        <x:v>46.14</x:v>
      </x:c>
      <x:c r="V1371">
        <x:v>0.6</x:v>
      </x:c>
      <x:c r="W1371">
        <x:v>3583.2</x:v>
      </x:c>
    </x:row>
    <x:row r="1372" spans="1:23">
      <x:c r="A1372" t="s">
        <x:v>492</x:v>
      </x:c>
      <x:c r="B1372" t="s">
        <x:v>698</x:v>
      </x:c>
      <x:c r="C1372" t="s">
        <x:v>513</x:v>
      </x:c>
      <x:c r="D1372" t="s">
        <x:v>514</x:v>
      </x:c>
      <x:c r="E1372" t="s">
        <x:v>527</x:v>
      </x:c>
      <x:c r="F1372" t="s">
        <x:v>126</x:v>
      </x:c>
      <x:c r="G1372" t="s">
        <x:v>730</x:v>
      </x:c>
      <x:c r="H1372" t="s">
        <x:v>528</x:v>
      </x:c>
      <x:c r="I1372" t="s">
        <x:v>173</x:v>
      </x:c>
      <x:c r="J1372">
        <x:v>100000649</x:v>
      </x:c>
      <x:c r="K1372" t="s">
        <x:v>173</x:v>
      </x:c>
      <x:c r="L1372" t="s">
        <x:v>165</x:v>
      </x:c>
      <x:c r="M1372" t="s">
        <x:v>575</x:v>
      </x:c>
      <x:c r="O1372">
        <x:v>1000</x:v>
      </x:c>
      <x:c r="P1372" t="s">
        <x:v>520</x:v>
      </x:c>
      <x:c r="Q1372" t="s">
        <x:v>14</x:v>
      </x:c>
      <x:c r="R1372" t="s">
        <x:v>522</x:v>
      </x:c>
      <x:c r="S1372">
        <x:v>1000</x:v>
      </x:c>
      <x:c r="T1372" t="s">
        <x:v>458</x:v>
      </x:c>
      <x:c r="U1372">
        <x:v>7.69</x:v>
      </x:c>
      <x:c r="V1372">
        <x:v>0.6</x:v>
      </x:c>
      <x:c r="W1372">
        <x:v>597.20000000000005</x:v>
      </x:c>
    </x:row>
    <x:row r="1373" spans="1:23">
      <x:c r="A1373" t="s">
        <x:v>492</x:v>
      </x:c>
      <x:c r="B1373" t="s">
        <x:v>698</x:v>
      </x:c>
      <x:c r="C1373" t="s">
        <x:v>513</x:v>
      </x:c>
      <x:c r="D1373" t="s">
        <x:v>514</x:v>
      </x:c>
      <x:c r="E1373" t="s">
        <x:v>527</x:v>
      </x:c>
      <x:c r="F1373" t="s">
        <x:v>126</x:v>
      </x:c>
      <x:c r="G1373" t="s">
        <x:v>730</x:v>
      </x:c>
      <x:c r="H1373" t="s">
        <x:v>528</x:v>
      </x:c>
      <x:c r="I1373" t="s">
        <x:v>173</x:v>
      </x:c>
      <x:c r="J1373">
        <x:v>100000621</x:v>
      </x:c>
      <x:c r="K1373" t="s">
        <x:v>173</x:v>
      </x:c>
      <x:c r="L1373" t="s">
        <x:v>143</x:v>
      </x:c>
      <x:c r="M1373" t="s">
        <x:v>526</x:v>
      </x:c>
      <x:c r="O1373">
        <x:v>1000</x:v>
      </x:c>
      <x:c r="P1373" t="s">
        <x:v>520</x:v>
      </x:c>
      <x:c r="Q1373" t="s">
        <x:v>6</x:v>
      </x:c>
      <x:c r="R1373" t="s">
        <x:v>522</x:v>
      </x:c>
      <x:c r="S1373">
        <x:v>15000</x:v>
      </x:c>
      <x:c r="T1373" t="s">
        <x:v>458</x:v>
      </x:c>
      <x:c r="U1373">
        <x:v>75.150000000000006</x:v>
      </x:c>
      <x:c r="V1373">
        <x:v>0.41</x:v>
      </x:c>
      <x:c r="W1373">
        <x:v>6108</x:v>
      </x:c>
    </x:row>
    <x:row r="1374" spans="1:23">
      <x:c r="A1374" t="s">
        <x:v>492</x:v>
      </x:c>
      <x:c r="B1374" t="s">
        <x:v>698</x:v>
      </x:c>
      <x:c r="C1374" t="s">
        <x:v>513</x:v>
      </x:c>
      <x:c r="D1374" t="s">
        <x:v>514</x:v>
      </x:c>
      <x:c r="E1374" t="s">
        <x:v>527</x:v>
      </x:c>
      <x:c r="F1374" t="s">
        <x:v>126</x:v>
      </x:c>
      <x:c r="G1374" t="s">
        <x:v>730</x:v>
      </x:c>
      <x:c r="H1374" t="s">
        <x:v>528</x:v>
      </x:c>
      <x:c r="I1374" t="s">
        <x:v>173</x:v>
      </x:c>
      <x:c r="J1374">
        <x:v>100000605</x:v>
      </x:c>
      <x:c r="K1374" t="s">
        <x:v>173</x:v>
      </x:c>
      <x:c r="L1374" t="s">
        <x:v>143</x:v>
      </x:c>
      <x:c r="M1374" t="s">
        <x:v>525</x:v>
      </x:c>
      <x:c r="O1374">
        <x:v>1000</x:v>
      </x:c>
      <x:c r="P1374" t="s">
        <x:v>520</x:v>
      </x:c>
      <x:c r="Q1374" t="s">
        <x:v>6</x:v>
      </x:c>
      <x:c r="R1374" t="s">
        <x:v>522</x:v>
      </x:c>
      <x:c r="S1374">
        <x:v>3000</x:v>
      </x:c>
      <x:c r="T1374" t="s">
        <x:v>458</x:v>
      </x:c>
      <x:c r="U1374">
        <x:v>15.03</x:v>
      </x:c>
      <x:c r="V1374">
        <x:v>0.41</x:v>
      </x:c>
      <x:c r="W1374">
        <x:v>1221.5999999999999</x:v>
      </x:c>
    </x:row>
    <x:row r="1375" spans="1:23">
      <x:c r="A1375" t="s">
        <x:v>492</x:v>
      </x:c>
      <x:c r="B1375" t="s">
        <x:v>698</x:v>
      </x:c>
      <x:c r="C1375" t="s">
        <x:v>513</x:v>
      </x:c>
      <x:c r="D1375" t="s">
        <x:v>514</x:v>
      </x:c>
      <x:c r="E1375" t="s">
        <x:v>527</x:v>
      </x:c>
      <x:c r="F1375" t="s">
        <x:v>126</x:v>
      </x:c>
      <x:c r="G1375" t="s">
        <x:v>730</x:v>
      </x:c>
      <x:c r="H1375" t="s">
        <x:v>528</x:v>
      </x:c>
      <x:c r="I1375" t="s">
        <x:v>173</x:v>
      </x:c>
      <x:c r="J1375">
        <x:v>100000554</x:v>
      </x:c>
      <x:c r="K1375" t="s">
        <x:v>173</x:v>
      </x:c>
      <x:c r="L1375" t="s">
        <x:v>143</x:v>
      </x:c>
      <x:c r="M1375" t="s">
        <x:v>537</x:v>
      </x:c>
      <x:c r="O1375">
        <x:v>1000</x:v>
      </x:c>
      <x:c r="P1375" t="s">
        <x:v>520</x:v>
      </x:c>
      <x:c r="Q1375" t="s">
        <x:v>6</x:v>
      </x:c>
      <x:c r="R1375" t="s">
        <x:v>522</x:v>
      </x:c>
      <x:c r="S1375">
        <x:v>5000</x:v>
      </x:c>
      <x:c r="T1375" t="s">
        <x:v>458</x:v>
      </x:c>
      <x:c r="U1375">
        <x:v>25.05</x:v>
      </x:c>
      <x:c r="V1375">
        <x:v>0.41</x:v>
      </x:c>
      <x:c r="W1375">
        <x:v>2036</x:v>
      </x:c>
    </x:row>
    <x:row r="1376" spans="1:23">
      <x:c r="A1376" t="s">
        <x:v>492</x:v>
      </x:c>
      <x:c r="B1376" t="s">
        <x:v>698</x:v>
      </x:c>
      <x:c r="C1376" t="s">
        <x:v>513</x:v>
      </x:c>
      <x:c r="D1376" t="s">
        <x:v>514</x:v>
      </x:c>
      <x:c r="E1376" t="s">
        <x:v>527</x:v>
      </x:c>
      <x:c r="F1376" t="s">
        <x:v>126</x:v>
      </x:c>
      <x:c r="G1376" t="s">
        <x:v>730</x:v>
      </x:c>
      <x:c r="H1376" t="s">
        <x:v>528</x:v>
      </x:c>
      <x:c r="I1376" t="s">
        <x:v>173</x:v>
      </x:c>
      <x:c r="J1376">
        <x:v>100000482</x:v>
      </x:c>
      <x:c r="K1376" t="s">
        <x:v>173</x:v>
      </x:c>
      <x:c r="L1376" t="s">
        <x:v>143</x:v>
      </x:c>
      <x:c r="M1376" t="s">
        <x:v>609</x:v>
      </x:c>
      <x:c r="O1376">
        <x:v>1000</x:v>
      </x:c>
      <x:c r="P1376" t="s">
        <x:v>520</x:v>
      </x:c>
      <x:c r="Q1376" t="s">
        <x:v>6</x:v>
      </x:c>
      <x:c r="R1376" t="s">
        <x:v>522</x:v>
      </x:c>
      <x:c r="S1376">
        <x:v>1000</x:v>
      </x:c>
      <x:c r="T1376" t="s">
        <x:v>458</x:v>
      </x:c>
      <x:c r="U1376">
        <x:v>5.01</x:v>
      </x:c>
      <x:c r="V1376">
        <x:v>0.41</x:v>
      </x:c>
      <x:c r="W1376">
        <x:v>407.2</x:v>
      </x:c>
    </x:row>
    <x:row r="1377" spans="1:23">
      <x:c r="A1377" t="s">
        <x:v>492</x:v>
      </x:c>
      <x:c r="B1377" t="s">
        <x:v>698</x:v>
      </x:c>
      <x:c r="C1377" t="s">
        <x:v>513</x:v>
      </x:c>
      <x:c r="D1377" t="s">
        <x:v>514</x:v>
      </x:c>
      <x:c r="E1377" t="s">
        <x:v>527</x:v>
      </x:c>
      <x:c r="F1377" t="s">
        <x:v>126</x:v>
      </x:c>
      <x:c r="G1377" t="s">
        <x:v>730</x:v>
      </x:c>
      <x:c r="H1377" t="s">
        <x:v>528</x:v>
      </x:c>
      <x:c r="I1377" t="s">
        <x:v>173</x:v>
      </x:c>
      <x:c r="J1377">
        <x:v>100000541</x:v>
      </x:c>
      <x:c r="K1377" t="s">
        <x:v>173</x:v>
      </x:c>
      <x:c r="L1377" t="s">
        <x:v>143</x:v>
      </x:c>
      <x:c r="M1377" t="s">
        <x:v>560</x:v>
      </x:c>
      <x:c r="O1377">
        <x:v>1000</x:v>
      </x:c>
      <x:c r="P1377" t="s">
        <x:v>520</x:v>
      </x:c>
      <x:c r="Q1377" t="s">
        <x:v>6</x:v>
      </x:c>
      <x:c r="R1377" t="s">
        <x:v>522</x:v>
      </x:c>
      <x:c r="S1377">
        <x:v>19000</x:v>
      </x:c>
      <x:c r="T1377" t="s">
        <x:v>458</x:v>
      </x:c>
      <x:c r="U1377">
        <x:v>95.19</x:v>
      </x:c>
      <x:c r="V1377">
        <x:v>0.41</x:v>
      </x:c>
      <x:c r="W1377">
        <x:v>7736.8</x:v>
      </x:c>
    </x:row>
    <x:row r="1378" spans="1:23">
      <x:c r="A1378" t="s">
        <x:v>492</x:v>
      </x:c>
      <x:c r="B1378" t="s">
        <x:v>698</x:v>
      </x:c>
      <x:c r="C1378" t="s">
        <x:v>513</x:v>
      </x:c>
      <x:c r="D1378" t="s">
        <x:v>514</x:v>
      </x:c>
      <x:c r="E1378" t="s">
        <x:v>527</x:v>
      </x:c>
      <x:c r="F1378" t="s">
        <x:v>126</x:v>
      </x:c>
      <x:c r="G1378" t="s">
        <x:v>730</x:v>
      </x:c>
      <x:c r="H1378" t="s">
        <x:v>528</x:v>
      </x:c>
      <x:c r="I1378" t="s">
        <x:v>173</x:v>
      </x:c>
      <x:c r="J1378">
        <x:v>100000605</x:v>
      </x:c>
      <x:c r="K1378" t="s">
        <x:v>173</x:v>
      </x:c>
      <x:c r="L1378" t="s">
        <x:v>143</x:v>
      </x:c>
      <x:c r="M1378" t="s">
        <x:v>525</x:v>
      </x:c>
      <x:c r="O1378">
        <x:v>1000</x:v>
      </x:c>
      <x:c r="P1378" t="s">
        <x:v>520</x:v>
      </x:c>
      <x:c r="Q1378" t="s">
        <x:v>6</x:v>
      </x:c>
      <x:c r="R1378" t="s">
        <x:v>522</x:v>
      </x:c>
      <x:c r="S1378">
        <x:v>1000</x:v>
      </x:c>
      <x:c r="T1378" t="s">
        <x:v>458</x:v>
      </x:c>
      <x:c r="U1378">
        <x:v>5.01</x:v>
      </x:c>
      <x:c r="V1378">
        <x:v>0.41</x:v>
      </x:c>
      <x:c r="W1378">
        <x:v>407.2</x:v>
      </x:c>
    </x:row>
    <x:row r="1379" spans="1:23">
      <x:c r="A1379" t="s">
        <x:v>492</x:v>
      </x:c>
      <x:c r="B1379" t="s">
        <x:v>698</x:v>
      </x:c>
      <x:c r="C1379" t="s">
        <x:v>513</x:v>
      </x:c>
      <x:c r="D1379" t="s">
        <x:v>514</x:v>
      </x:c>
      <x:c r="E1379" t="s">
        <x:v>527</x:v>
      </x:c>
      <x:c r="F1379" t="s">
        <x:v>126</x:v>
      </x:c>
      <x:c r="G1379" t="s">
        <x:v>730</x:v>
      </x:c>
      <x:c r="H1379" t="s">
        <x:v>528</x:v>
      </x:c>
      <x:c r="I1379" t="s">
        <x:v>173</x:v>
      </x:c>
      <x:c r="J1379">
        <x:v>100000621</x:v>
      </x:c>
      <x:c r="K1379" t="s">
        <x:v>173</x:v>
      </x:c>
      <x:c r="L1379" t="s">
        <x:v>143</x:v>
      </x:c>
      <x:c r="M1379" t="s">
        <x:v>526</x:v>
      </x:c>
      <x:c r="O1379">
        <x:v>1000</x:v>
      </x:c>
      <x:c r="P1379" t="s">
        <x:v>520</x:v>
      </x:c>
      <x:c r="Q1379" t="s">
        <x:v>6</x:v>
      </x:c>
      <x:c r="R1379" t="s">
        <x:v>522</x:v>
      </x:c>
      <x:c r="S1379">
        <x:v>9000</x:v>
      </x:c>
      <x:c r="T1379" t="s">
        <x:v>458</x:v>
      </x:c>
      <x:c r="U1379">
        <x:v>45.09</x:v>
      </x:c>
      <x:c r="V1379">
        <x:v>0.41</x:v>
      </x:c>
      <x:c r="W1379">
        <x:v>3664.8</x:v>
      </x:c>
    </x:row>
    <x:row r="1380" spans="1:23">
      <x:c r="A1380" t="s">
        <x:v>492</x:v>
      </x:c>
      <x:c r="B1380" t="s">
        <x:v>698</x:v>
      </x:c>
      <x:c r="C1380" t="s">
        <x:v>513</x:v>
      </x:c>
      <x:c r="D1380" t="s">
        <x:v>514</x:v>
      </x:c>
      <x:c r="E1380" t="s">
        <x:v>527</x:v>
      </x:c>
      <x:c r="F1380" t="s">
        <x:v>126</x:v>
      </x:c>
      <x:c r="G1380" t="s">
        <x:v>730</x:v>
      </x:c>
      <x:c r="H1380" t="s">
        <x:v>528</x:v>
      </x:c>
      <x:c r="I1380" t="s">
        <x:v>173</x:v>
      </x:c>
      <x:c r="J1380">
        <x:v>190000373</x:v>
      </x:c>
      <x:c r="K1380" t="s">
        <x:v>173</x:v>
      </x:c>
      <x:c r="L1380" t="s">
        <x:v>165</x:v>
      </x:c>
      <x:c r="M1380" t="s">
        <x:v>518</x:v>
      </x:c>
      <x:c r="N1380" t="s">
        <x:v>519</x:v>
      </x:c>
      <x:c r="O1380">
        <x:v>7000</x:v>
      </x:c>
      <x:c r="P1380" t="s">
        <x:v>520</x:v>
      </x:c>
      <x:c r="Q1380" t="s">
        <x:v>14</x:v>
      </x:c>
      <x:c r="R1380" t="s">
        <x:v>522</x:v>
      </x:c>
      <x:c r="S1380">
        <x:v>7000</x:v>
      </x:c>
      <x:c r="T1380" t="s">
        <x:v>458</x:v>
      </x:c>
      <x:c r="U1380">
        <x:v>53.91</x:v>
      </x:c>
      <x:c r="V1380">
        <x:v>0.6</x:v>
      </x:c>
      <x:c r="W1380">
        <x:v>4180.3999999999996</x:v>
      </x:c>
    </x:row>
    <x:row r="1381" spans="1:23">
      <x:c r="A1381" t="s">
        <x:v>492</x:v>
      </x:c>
      <x:c r="B1381" t="s">
        <x:v>698</x:v>
      </x:c>
      <x:c r="C1381" t="s">
        <x:v>513</x:v>
      </x:c>
      <x:c r="D1381" t="s">
        <x:v>514</x:v>
      </x:c>
      <x:c r="E1381" t="s">
        <x:v>527</x:v>
      </x:c>
      <x:c r="F1381" t="s">
        <x:v>126</x:v>
      </x:c>
      <x:c r="G1381" t="s">
        <x:v>730</x:v>
      </x:c>
      <x:c r="H1381" t="s">
        <x:v>528</x:v>
      </x:c>
      <x:c r="I1381" t="s">
        <x:v>173</x:v>
      </x:c>
      <x:c r="J1381">
        <x:v>100011029</x:v>
      </x:c>
      <x:c r="K1381" t="s">
        <x:v>173</x:v>
      </x:c>
      <x:c r="L1381" t="s">
        <x:v>165</x:v>
      </x:c>
      <x:c r="M1381" t="s">
        <x:v>524</x:v>
      </x:c>
      <x:c r="N1381" t="s">
        <x:v>519</x:v>
      </x:c>
      <x:c r="O1381">
        <x:v>7000</x:v>
      </x:c>
      <x:c r="P1381" t="s">
        <x:v>520</x:v>
      </x:c>
      <x:c r="Q1381" t="s">
        <x:v>14</x:v>
      </x:c>
      <x:c r="R1381" t="s">
        <x:v>522</x:v>
      </x:c>
      <x:c r="S1381">
        <x:v>7000</x:v>
      </x:c>
      <x:c r="T1381" t="s">
        <x:v>458</x:v>
      </x:c>
      <x:c r="U1381">
        <x:v>53.83</x:v>
      </x:c>
      <x:c r="V1381">
        <x:v>0.6</x:v>
      </x:c>
      <x:c r="W1381">
        <x:v>4180.3999999999996</x:v>
      </x:c>
    </x:row>
    <x:row r="1382" spans="1:23">
      <x:c r="A1382" t="s">
        <x:v>492</x:v>
      </x:c>
      <x:c r="B1382" t="s">
        <x:v>698</x:v>
      </x:c>
      <x:c r="C1382" t="s">
        <x:v>513</x:v>
      </x:c>
      <x:c r="D1382" t="s">
        <x:v>514</x:v>
      </x:c>
      <x:c r="E1382" t="s">
        <x:v>527</x:v>
      </x:c>
      <x:c r="F1382" t="s">
        <x:v>126</x:v>
      </x:c>
      <x:c r="G1382" t="s">
        <x:v>730</x:v>
      </x:c>
      <x:c r="H1382" t="s">
        <x:v>528</x:v>
      </x:c>
      <x:c r="I1382" t="s">
        <x:v>173</x:v>
      </x:c>
      <x:c r="J1382">
        <x:v>190000381</x:v>
      </x:c>
      <x:c r="K1382" t="s">
        <x:v>173</x:v>
      </x:c>
      <x:c r="L1382" t="s">
        <x:v>145</x:v>
      </x:c>
      <x:c r="M1382" t="s">
        <x:v>569</x:v>
      </x:c>
      <x:c r="N1382" t="s">
        <x:v>519</x:v>
      </x:c>
      <x:c r="O1382">
        <x:v>5000</x:v>
      </x:c>
      <x:c r="P1382" t="s">
        <x:v>520</x:v>
      </x:c>
      <x:c r="Q1382" t="s">
        <x:v>452</x:v>
      </x:c>
      <x:c r="R1382" t="s">
        <x:v>522</x:v>
      </x:c>
      <x:c r="S1382">
        <x:v>30000</x:v>
      </x:c>
      <x:c r="T1382" t="s">
        <x:v>458</x:v>
      </x:c>
      <x:c r="U1382">
        <x:v>338.1</x:v>
      </x:c>
      <x:c r="V1382">
        <x:v>0.84</x:v>
      </x:c>
      <x:c r="W1382">
        <x:v>25149</x:v>
      </x:c>
    </x:row>
    <x:row r="1383" spans="1:23">
      <x:c r="A1383" t="s">
        <x:v>492</x:v>
      </x:c>
      <x:c r="B1383" t="s">
        <x:v>698</x:v>
      </x:c>
      <x:c r="C1383" t="s">
        <x:v>513</x:v>
      </x:c>
      <x:c r="D1383" t="s">
        <x:v>514</x:v>
      </x:c>
      <x:c r="E1383" t="s">
        <x:v>527</x:v>
      </x:c>
      <x:c r="F1383" t="s">
        <x:v>126</x:v>
      </x:c>
      <x:c r="G1383" t="s">
        <x:v>730</x:v>
      </x:c>
      <x:c r="H1383" t="s">
        <x:v>528</x:v>
      </x:c>
      <x:c r="I1383" t="s">
        <x:v>173</x:v>
      </x:c>
      <x:c r="J1383">
        <x:v>100018237</x:v>
      </x:c>
      <x:c r="K1383" t="s">
        <x:v>173</x:v>
      </x:c>
      <x:c r="L1383" t="s">
        <x:v>165</x:v>
      </x:c>
      <x:c r="M1383" t="s">
        <x:v>526</x:v>
      </x:c>
      <x:c r="N1383" t="s">
        <x:v>519</x:v>
      </x:c>
      <x:c r="O1383">
        <x:v>7000</x:v>
      </x:c>
      <x:c r="P1383" t="s">
        <x:v>520</x:v>
      </x:c>
      <x:c r="Q1383" t="s">
        <x:v>14</x:v>
      </x:c>
      <x:c r="R1383" t="s">
        <x:v>522</x:v>
      </x:c>
      <x:c r="S1383">
        <x:v>14000</x:v>
      </x:c>
      <x:c r="T1383" t="s">
        <x:v>458</x:v>
      </x:c>
      <x:c r="U1383">
        <x:v>107.66</x:v>
      </x:c>
      <x:c r="V1383">
        <x:v>0.6</x:v>
      </x:c>
      <x:c r="W1383">
        <x:v>8360.7999999999993</x:v>
      </x:c>
    </x:row>
    <x:row r="1384" spans="1:23">
      <x:c r="A1384" t="s">
        <x:v>492</x:v>
      </x:c>
      <x:c r="B1384" t="s">
        <x:v>698</x:v>
      </x:c>
      <x:c r="C1384" t="s">
        <x:v>513</x:v>
      </x:c>
      <x:c r="D1384" t="s">
        <x:v>514</x:v>
      </x:c>
      <x:c r="E1384" t="s">
        <x:v>527</x:v>
      </x:c>
      <x:c r="F1384" t="s">
        <x:v>126</x:v>
      </x:c>
      <x:c r="G1384" t="s">
        <x:v>730</x:v>
      </x:c>
      <x:c r="H1384" t="s">
        <x:v>528</x:v>
      </x:c>
      <x:c r="I1384" t="s">
        <x:v>173</x:v>
      </x:c>
      <x:c r="J1384">
        <x:v>100000872</x:v>
      </x:c>
      <x:c r="K1384" t="s">
        <x:v>173</x:v>
      </x:c>
      <x:c r="L1384" t="s">
        <x:v>142</x:v>
      </x:c>
      <x:c r="M1384" t="s">
        <x:v>569</x:v>
      </x:c>
      <x:c r="O1384">
        <x:v>500</x:v>
      </x:c>
      <x:c r="P1384" t="s">
        <x:v>520</x:v>
      </x:c>
      <x:c r="Q1384" t="s">
        <x:v>445</x:v>
      </x:c>
      <x:c r="R1384" t="s">
        <x:v>522</x:v>
      </x:c>
      <x:c r="S1384">
        <x:v>3000</x:v>
      </x:c>
      <x:c r="T1384" t="s">
        <x:v>458</x:v>
      </x:c>
      <x:c r="U1384">
        <x:v>54.48</x:v>
      </x:c>
      <x:c r="V1384">
        <x:v>1.31</x:v>
      </x:c>
      <x:c r="W1384">
        <x:v>3939</x:v>
      </x:c>
    </x:row>
    <x:row r="1385" spans="1:23">
      <x:c r="A1385" t="s">
        <x:v>492</x:v>
      </x:c>
      <x:c r="B1385" t="s">
        <x:v>698</x:v>
      </x:c>
      <x:c r="C1385" t="s">
        <x:v>513</x:v>
      </x:c>
      <x:c r="D1385" t="s">
        <x:v>514</x:v>
      </x:c>
      <x:c r="E1385" t="s">
        <x:v>527</x:v>
      </x:c>
      <x:c r="F1385" t="s">
        <x:v>126</x:v>
      </x:c>
      <x:c r="G1385" t="s">
        <x:v>730</x:v>
      </x:c>
      <x:c r="H1385" t="s">
        <x:v>528</x:v>
      </x:c>
      <x:c r="I1385" t="s">
        <x:v>173</x:v>
      </x:c>
      <x:c r="J1385">
        <x:v>100000833</x:v>
      </x:c>
      <x:c r="K1385" t="s">
        <x:v>173</x:v>
      </x:c>
      <x:c r="L1385" t="s">
        <x:v>145</x:v>
      </x:c>
      <x:c r="M1385" t="s">
        <x:v>526</x:v>
      </x:c>
      <x:c r="O1385">
        <x:v>700</x:v>
      </x:c>
      <x:c r="P1385" t="s">
        <x:v>520</x:v>
      </x:c>
      <x:c r="Q1385" t="s">
        <x:v>452</x:v>
      </x:c>
      <x:c r="R1385" t="s">
        <x:v>522</x:v>
      </x:c>
      <x:c r="S1385">
        <x:v>9100</x:v>
      </x:c>
      <x:c r="T1385" t="s">
        <x:v>458</x:v>
      </x:c>
      <x:c r="U1385">
        <x:v>102.56</x:v>
      </x:c>
      <x:c r="V1385">
        <x:v>0.84</x:v>
      </x:c>
      <x:c r="W1385">
        <x:v>7628.53</x:v>
      </x:c>
    </x:row>
    <x:row r="1386" spans="1:23">
      <x:c r="A1386" t="s">
        <x:v>492</x:v>
      </x:c>
      <x:c r="B1386" t="s">
        <x:v>698</x:v>
      </x:c>
      <x:c r="C1386" t="s">
        <x:v>513</x:v>
      </x:c>
      <x:c r="D1386" t="s">
        <x:v>514</x:v>
      </x:c>
      <x:c r="E1386" t="s">
        <x:v>527</x:v>
      </x:c>
      <x:c r="F1386" t="s">
        <x:v>126</x:v>
      </x:c>
      <x:c r="G1386" t="s">
        <x:v>730</x:v>
      </x:c>
      <x:c r="H1386" t="s">
        <x:v>528</x:v>
      </x:c>
      <x:c r="I1386" t="s">
        <x:v>173</x:v>
      </x:c>
      <x:c r="J1386">
        <x:v>100000824</x:v>
      </x:c>
      <x:c r="K1386" t="s">
        <x:v>173</x:v>
      </x:c>
      <x:c r="L1386" t="s">
        <x:v>145</x:v>
      </x:c>
      <x:c r="M1386" t="s">
        <x:v>525</x:v>
      </x:c>
      <x:c r="O1386">
        <x:v>700</x:v>
      </x:c>
      <x:c r="P1386" t="s">
        <x:v>520</x:v>
      </x:c>
      <x:c r="Q1386" t="s">
        <x:v>452</x:v>
      </x:c>
      <x:c r="R1386" t="s">
        <x:v>522</x:v>
      </x:c>
      <x:c r="S1386">
        <x:v>9100</x:v>
      </x:c>
      <x:c r="T1386" t="s">
        <x:v>458</x:v>
      </x:c>
      <x:c r="U1386">
        <x:v>102.56</x:v>
      </x:c>
      <x:c r="V1386">
        <x:v>0.84</x:v>
      </x:c>
      <x:c r="W1386">
        <x:v>7628.53</x:v>
      </x:c>
    </x:row>
    <x:row r="1387" spans="1:23">
      <x:c r="A1387" t="s">
        <x:v>492</x:v>
      </x:c>
      <x:c r="B1387" t="s">
        <x:v>698</x:v>
      </x:c>
      <x:c r="C1387" t="s">
        <x:v>513</x:v>
      </x:c>
      <x:c r="D1387" t="s">
        <x:v>514</x:v>
      </x:c>
      <x:c r="E1387" t="s">
        <x:v>527</x:v>
      </x:c>
      <x:c r="F1387" t="s">
        <x:v>126</x:v>
      </x:c>
      <x:c r="G1387" t="s">
        <x:v>730</x:v>
      </x:c>
      <x:c r="H1387" t="s">
        <x:v>528</x:v>
      </x:c>
      <x:c r="I1387" t="s">
        <x:v>173</x:v>
      </x:c>
      <x:c r="J1387">
        <x:v>100000810</x:v>
      </x:c>
      <x:c r="K1387" t="s">
        <x:v>173</x:v>
      </x:c>
      <x:c r="L1387" t="s">
        <x:v>145</x:v>
      </x:c>
      <x:c r="M1387" t="s">
        <x:v>524</x:v>
      </x:c>
      <x:c r="O1387">
        <x:v>700</x:v>
      </x:c>
      <x:c r="P1387" t="s">
        <x:v>520</x:v>
      </x:c>
      <x:c r="Q1387" t="s">
        <x:v>452</x:v>
      </x:c>
      <x:c r="R1387" t="s">
        <x:v>522</x:v>
      </x:c>
      <x:c r="S1387">
        <x:v>4900</x:v>
      </x:c>
      <x:c r="T1387" t="s">
        <x:v>458</x:v>
      </x:c>
      <x:c r="U1387">
        <x:v>55.22</x:v>
      </x:c>
      <x:c r="V1387">
        <x:v>0.84</x:v>
      </x:c>
      <x:c r="W1387">
        <x:v>4107.67</x:v>
      </x:c>
    </x:row>
    <x:row r="1388" spans="1:23">
      <x:c r="A1388" t="s">
        <x:v>492</x:v>
      </x:c>
      <x:c r="B1388" t="s">
        <x:v>698</x:v>
      </x:c>
      <x:c r="C1388" t="s">
        <x:v>513</x:v>
      </x:c>
      <x:c r="D1388" t="s">
        <x:v>514</x:v>
      </x:c>
      <x:c r="E1388" t="s">
        <x:v>527</x:v>
      </x:c>
      <x:c r="F1388" t="s">
        <x:v>126</x:v>
      </x:c>
      <x:c r="G1388" t="s">
        <x:v>730</x:v>
      </x:c>
      <x:c r="H1388" t="s">
        <x:v>528</x:v>
      </x:c>
      <x:c r="I1388" t="s">
        <x:v>173</x:v>
      </x:c>
      <x:c r="J1388">
        <x:v>100000801</x:v>
      </x:c>
      <x:c r="K1388" t="s">
        <x:v>173</x:v>
      </x:c>
      <x:c r="L1388" t="s">
        <x:v>145</x:v>
      </x:c>
      <x:c r="M1388" t="s">
        <x:v>569</x:v>
      </x:c>
      <x:c r="O1388">
        <x:v>700</x:v>
      </x:c>
      <x:c r="P1388" t="s">
        <x:v>520</x:v>
      </x:c>
      <x:c r="Q1388" t="s">
        <x:v>452</x:v>
      </x:c>
      <x:c r="R1388" t="s">
        <x:v>522</x:v>
      </x:c>
      <x:c r="S1388">
        <x:v>5450</x:v>
      </x:c>
      <x:c r="T1388" t="s">
        <x:v>458</x:v>
      </x:c>
      <x:c r="U1388">
        <x:v>61.42</x:v>
      </x:c>
      <x:c r="V1388">
        <x:v>0.84</x:v>
      </x:c>
      <x:c r="W1388">
        <x:v>4568.74</x:v>
      </x:c>
    </x:row>
    <x:row r="1389" spans="1:23">
      <x:c r="A1389" t="s">
        <x:v>492</x:v>
      </x:c>
      <x:c r="B1389" t="s">
        <x:v>698</x:v>
      </x:c>
      <x:c r="C1389" t="s">
        <x:v>513</x:v>
      </x:c>
      <x:c r="D1389" t="s">
        <x:v>514</x:v>
      </x:c>
      <x:c r="E1389" t="s">
        <x:v>527</x:v>
      </x:c>
      <x:c r="F1389" t="s">
        <x:v>126</x:v>
      </x:c>
      <x:c r="G1389" t="s">
        <x:v>730</x:v>
      </x:c>
      <x:c r="H1389" t="s">
        <x:v>528</x:v>
      </x:c>
      <x:c r="I1389" t="s">
        <x:v>173</x:v>
      </x:c>
      <x:c r="J1389">
        <x:v>100000773</x:v>
      </x:c>
      <x:c r="K1389" t="s">
        <x:v>173</x:v>
      </x:c>
      <x:c r="L1389" t="s">
        <x:v>145</x:v>
      </x:c>
      <x:c r="M1389" t="s">
        <x:v>550</x:v>
      </x:c>
      <x:c r="O1389">
        <x:v>700</x:v>
      </x:c>
      <x:c r="P1389" t="s">
        <x:v>520</x:v>
      </x:c>
      <x:c r="Q1389" t="s">
        <x:v>452</x:v>
      </x:c>
      <x:c r="R1389" t="s">
        <x:v>522</x:v>
      </x:c>
      <x:c r="S1389">
        <x:v>4200</x:v>
      </x:c>
      <x:c r="T1389" t="s">
        <x:v>458</x:v>
      </x:c>
      <x:c r="U1389">
        <x:v>47.33</x:v>
      </x:c>
      <x:c r="V1389">
        <x:v>0.84</x:v>
      </x:c>
      <x:c r="W1389">
        <x:v>3520.86</x:v>
      </x:c>
    </x:row>
    <x:row r="1390" spans="1:23">
      <x:c r="A1390" t="s">
        <x:v>492</x:v>
      </x:c>
      <x:c r="B1390" t="s">
        <x:v>698</x:v>
      </x:c>
      <x:c r="C1390" t="s">
        <x:v>513</x:v>
      </x:c>
      <x:c r="D1390" t="s">
        <x:v>514</x:v>
      </x:c>
      <x:c r="E1390" t="s">
        <x:v>527</x:v>
      </x:c>
      <x:c r="F1390" t="s">
        <x:v>126</x:v>
      </x:c>
      <x:c r="G1390" t="s">
        <x:v>730</x:v>
      </x:c>
      <x:c r="H1390" t="s">
        <x:v>528</x:v>
      </x:c>
      <x:c r="I1390" t="s">
        <x:v>173</x:v>
      </x:c>
      <x:c r="J1390">
        <x:v>100000796</x:v>
      </x:c>
      <x:c r="K1390" t="s">
        <x:v>173</x:v>
      </x:c>
      <x:c r="L1390" t="s">
        <x:v>145</x:v>
      </x:c>
      <x:c r="M1390" t="s">
        <x:v>537</x:v>
      </x:c>
      <x:c r="O1390">
        <x:v>700</x:v>
      </x:c>
      <x:c r="P1390" t="s">
        <x:v>520</x:v>
      </x:c>
      <x:c r="Q1390" t="s">
        <x:v>452</x:v>
      </x:c>
      <x:c r="R1390" t="s">
        <x:v>522</x:v>
      </x:c>
      <x:c r="S1390">
        <x:v>4900</x:v>
      </x:c>
      <x:c r="T1390" t="s">
        <x:v>458</x:v>
      </x:c>
      <x:c r="U1390">
        <x:v>55.22</x:v>
      </x:c>
      <x:c r="V1390">
        <x:v>0.84</x:v>
      </x:c>
      <x:c r="W1390">
        <x:v>4107.67</x:v>
      </x:c>
    </x:row>
    <x:row r="1391" spans="1:23">
      <x:c r="A1391" t="s">
        <x:v>492</x:v>
      </x:c>
      <x:c r="B1391" t="s">
        <x:v>698</x:v>
      </x:c>
      <x:c r="C1391" t="s">
        <x:v>513</x:v>
      </x:c>
      <x:c r="D1391" t="s">
        <x:v>514</x:v>
      </x:c>
      <x:c r="E1391" t="s">
        <x:v>527</x:v>
      </x:c>
      <x:c r="F1391" t="s">
        <x:v>126</x:v>
      </x:c>
      <x:c r="G1391" t="s">
        <x:v>730</x:v>
      </x:c>
      <x:c r="H1391" t="s">
        <x:v>528</x:v>
      </x:c>
      <x:c r="I1391" t="s">
        <x:v>173</x:v>
      </x:c>
      <x:c r="J1391">
        <x:v>100000750</x:v>
      </x:c>
      <x:c r="K1391" t="s">
        <x:v>173</x:v>
      </x:c>
      <x:c r="L1391" t="s">
        <x:v>145</x:v>
      </x:c>
      <x:c r="M1391" t="s">
        <x:v>533</x:v>
      </x:c>
      <x:c r="O1391">
        <x:v>700</x:v>
      </x:c>
      <x:c r="P1391" t="s">
        <x:v>520</x:v>
      </x:c>
      <x:c r="Q1391" t="s">
        <x:v>452</x:v>
      </x:c>
      <x:c r="R1391" t="s">
        <x:v>522</x:v>
      </x:c>
      <x:c r="S1391">
        <x:v>2100</x:v>
      </x:c>
      <x:c r="T1391" t="s">
        <x:v>458</x:v>
      </x:c>
      <x:c r="U1391">
        <x:v>23.67</x:v>
      </x:c>
      <x:c r="V1391">
        <x:v>0.84</x:v>
      </x:c>
      <x:c r="W1391">
        <x:v>1760.43</x:v>
      </x:c>
    </x:row>
    <x:row r="1392" spans="1:23">
      <x:c r="A1392" t="s">
        <x:v>492</x:v>
      </x:c>
      <x:c r="B1392" t="s">
        <x:v>698</x:v>
      </x:c>
      <x:c r="C1392" t="s">
        <x:v>513</x:v>
      </x:c>
      <x:c r="D1392" t="s">
        <x:v>514</x:v>
      </x:c>
      <x:c r="E1392" t="s">
        <x:v>527</x:v>
      </x:c>
      <x:c r="F1392" t="s">
        <x:v>126</x:v>
      </x:c>
      <x:c r="G1392" t="s">
        <x:v>730</x:v>
      </x:c>
      <x:c r="H1392" t="s">
        <x:v>528</x:v>
      </x:c>
      <x:c r="I1392" t="s">
        <x:v>173</x:v>
      </x:c>
      <x:c r="J1392">
        <x:v>100000787</x:v>
      </x:c>
      <x:c r="K1392" t="s">
        <x:v>173</x:v>
      </x:c>
      <x:c r="L1392" t="s">
        <x:v>145</x:v>
      </x:c>
      <x:c r="M1392" t="s">
        <x:v>560</x:v>
      </x:c>
      <x:c r="O1392">
        <x:v>700</x:v>
      </x:c>
      <x:c r="P1392" t="s">
        <x:v>520</x:v>
      </x:c>
      <x:c r="Q1392" t="s">
        <x:v>452</x:v>
      </x:c>
      <x:c r="R1392" t="s">
        <x:v>522</x:v>
      </x:c>
      <x:c r="S1392">
        <x:v>7700</x:v>
      </x:c>
      <x:c r="T1392" t="s">
        <x:v>458</x:v>
      </x:c>
      <x:c r="U1392">
        <x:v>86.78</x:v>
      </x:c>
      <x:c r="V1392">
        <x:v>0.84</x:v>
      </x:c>
      <x:c r="W1392">
        <x:v>6454.91</x:v>
      </x:c>
    </x:row>
    <x:row r="1393" spans="1:23">
      <x:c r="A1393" t="s">
        <x:v>492</x:v>
      </x:c>
      <x:c r="B1393" t="s">
        <x:v>698</x:v>
      </x:c>
      <x:c r="C1393" t="s">
        <x:v>513</x:v>
      </x:c>
      <x:c r="D1393" t="s">
        <x:v>514</x:v>
      </x:c>
      <x:c r="E1393" t="s">
        <x:v>527</x:v>
      </x:c>
      <x:c r="F1393" t="s">
        <x:v>126</x:v>
      </x:c>
      <x:c r="G1393" t="s">
        <x:v>730</x:v>
      </x:c>
      <x:c r="H1393" t="s">
        <x:v>528</x:v>
      </x:c>
      <x:c r="I1393" t="s">
        <x:v>173</x:v>
      </x:c>
      <x:c r="J1393">
        <x:v>100000768</x:v>
      </x:c>
      <x:c r="K1393" t="s">
        <x:v>173</x:v>
      </x:c>
      <x:c r="L1393" t="s">
        <x:v>145</x:v>
      </x:c>
      <x:c r="M1393" t="s">
        <x:v>575</x:v>
      </x:c>
      <x:c r="O1393">
        <x:v>700</x:v>
      </x:c>
      <x:c r="P1393" t="s">
        <x:v>520</x:v>
      </x:c>
      <x:c r="Q1393" t="s">
        <x:v>452</x:v>
      </x:c>
      <x:c r="R1393" t="s">
        <x:v>522</x:v>
      </x:c>
      <x:c r="S1393">
        <x:v>6300</x:v>
      </x:c>
      <x:c r="T1393" t="s">
        <x:v>458</x:v>
      </x:c>
      <x:c r="U1393">
        <x:v>71</x:v>
      </x:c>
      <x:c r="V1393">
        <x:v>0.84</x:v>
      </x:c>
      <x:c r="W1393">
        <x:v>5281.29</x:v>
      </x:c>
    </x:row>
    <x:row r="1394" spans="1:23">
      <x:c r="A1394" t="s">
        <x:v>492</x:v>
      </x:c>
      <x:c r="B1394" t="s">
        <x:v>698</x:v>
      </x:c>
      <x:c r="C1394" t="s">
        <x:v>513</x:v>
      </x:c>
      <x:c r="D1394" t="s">
        <x:v>514</x:v>
      </x:c>
      <x:c r="E1394" t="s">
        <x:v>527</x:v>
      </x:c>
      <x:c r="F1394" t="s">
        <x:v>126</x:v>
      </x:c>
      <x:c r="G1394" t="s">
        <x:v>730</x:v>
      </x:c>
      <x:c r="H1394" t="s">
        <x:v>528</x:v>
      </x:c>
      <x:c r="I1394" t="s">
        <x:v>173</x:v>
      </x:c>
      <x:c r="J1394">
        <x:v>100000759</x:v>
      </x:c>
      <x:c r="K1394" t="s">
        <x:v>173</x:v>
      </x:c>
      <x:c r="L1394" t="s">
        <x:v>145</x:v>
      </x:c>
      <x:c r="M1394" t="s">
        <x:v>518</x:v>
      </x:c>
      <x:c r="O1394">
        <x:v>700</x:v>
      </x:c>
      <x:c r="P1394" t="s">
        <x:v>520</x:v>
      </x:c>
      <x:c r="Q1394" t="s">
        <x:v>452</x:v>
      </x:c>
      <x:c r="R1394" t="s">
        <x:v>522</x:v>
      </x:c>
      <x:c r="S1394">
        <x:v>2800</x:v>
      </x:c>
      <x:c r="T1394" t="s">
        <x:v>458</x:v>
      </x:c>
      <x:c r="U1394">
        <x:v>31.56</x:v>
      </x:c>
      <x:c r="V1394">
        <x:v>0.84</x:v>
      </x:c>
      <x:c r="W1394">
        <x:v>2347.2399999999998</x:v>
      </x:c>
    </x:row>
    <x:row r="1395" spans="1:23">
      <x:c r="A1395" t="s">
        <x:v>492</x:v>
      </x:c>
      <x:c r="B1395" t="s">
        <x:v>698</x:v>
      </x:c>
      <x:c r="C1395" t="s">
        <x:v>513</x:v>
      </x:c>
      <x:c r="D1395" t="s">
        <x:v>514</x:v>
      </x:c>
      <x:c r="E1395" t="s">
        <x:v>527</x:v>
      </x:c>
      <x:c r="F1395" t="s">
        <x:v>126</x:v>
      </x:c>
      <x:c r="G1395" t="s">
        <x:v>730</x:v>
      </x:c>
      <x:c r="H1395" t="s">
        <x:v>528</x:v>
      </x:c>
      <x:c r="I1395" t="s">
        <x:v>173</x:v>
      </x:c>
      <x:c r="J1395">
        <x:v>100000962</x:v>
      </x:c>
      <x:c r="K1395" t="s">
        <x:v>173</x:v>
      </x:c>
      <x:c r="L1395" t="s">
        <x:v>141</x:v>
      </x:c>
      <x:c r="M1395" t="s">
        <x:v>563</x:v>
      </x:c>
      <x:c r="O1395">
        <x:v>1500</x:v>
      </x:c>
      <x:c r="P1395" t="s">
        <x:v>520</x:v>
      </x:c>
      <x:c r="Q1395" t="s">
        <x:v>13</x:v>
      </x:c>
      <x:c r="R1395" t="s">
        <x:v>522</x:v>
      </x:c>
      <x:c r="S1395">
        <x:v>3000</x:v>
      </x:c>
      <x:c r="T1395" t="s">
        <x:v>458</x:v>
      </x:c>
      <x:c r="U1395">
        <x:v>9.93</x:v>
      </x:c>
      <x:c r="V1395">
        <x:v>0.28999999999999998</x:v>
      </x:c>
      <x:c r="W1395">
        <x:v>877.5</x:v>
      </x:c>
    </x:row>
    <x:row r="1396" spans="1:23">
      <x:c r="A1396" t="s">
        <x:v>492</x:v>
      </x:c>
      <x:c r="B1396" t="s">
        <x:v>698</x:v>
      </x:c>
      <x:c r="C1396" t="s">
        <x:v>513</x:v>
      </x:c>
      <x:c r="D1396" t="s">
        <x:v>514</x:v>
      </x:c>
      <x:c r="E1396" t="s">
        <x:v>527</x:v>
      </x:c>
      <x:c r="F1396" t="s">
        <x:v>126</x:v>
      </x:c>
      <x:c r="G1396" t="s">
        <x:v>730</x:v>
      </x:c>
      <x:c r="H1396" t="s">
        <x:v>528</x:v>
      </x:c>
      <x:c r="I1396" t="s">
        <x:v>173</x:v>
      </x:c>
      <x:c r="J1396">
        <x:v>100000954</x:v>
      </x:c>
      <x:c r="K1396" t="s">
        <x:v>173</x:v>
      </x:c>
      <x:c r="L1396" t="s">
        <x:v>141</x:v>
      </x:c>
      <x:c r="M1396" t="s">
        <x:v>545</x:v>
      </x:c>
      <x:c r="O1396">
        <x:v>1500</x:v>
      </x:c>
      <x:c r="P1396" t="s">
        <x:v>520</x:v>
      </x:c>
      <x:c r="Q1396" t="s">
        <x:v>13</x:v>
      </x:c>
      <x:c r="R1396" t="s">
        <x:v>522</x:v>
      </x:c>
      <x:c r="S1396">
        <x:v>1500</x:v>
      </x:c>
      <x:c r="T1396" t="s">
        <x:v>458</x:v>
      </x:c>
      <x:c r="U1396">
        <x:v>4.97</x:v>
      </x:c>
      <x:c r="V1396">
        <x:v>0.28999999999999998</x:v>
      </x:c>
      <x:c r="W1396">
        <x:v>438.75</x:v>
      </x:c>
    </x:row>
    <x:row r="1397" spans="1:23">
      <x:c r="A1397" t="s">
        <x:v>492</x:v>
      </x:c>
      <x:c r="B1397" t="s">
        <x:v>698</x:v>
      </x:c>
      <x:c r="C1397" t="s">
        <x:v>513</x:v>
      </x:c>
      <x:c r="D1397" t="s">
        <x:v>514</x:v>
      </x:c>
      <x:c r="E1397" t="s">
        <x:v>527</x:v>
      </x:c>
      <x:c r="F1397" t="s">
        <x:v>126</x:v>
      </x:c>
      <x:c r="G1397" t="s">
        <x:v>730</x:v>
      </x:c>
      <x:c r="H1397" t="s">
        <x:v>528</x:v>
      </x:c>
      <x:c r="I1397" t="s">
        <x:v>173</x:v>
      </x:c>
      <x:c r="J1397">
        <x:v>100000872</x:v>
      </x:c>
      <x:c r="K1397" t="s">
        <x:v>173</x:v>
      </x:c>
      <x:c r="L1397" t="s">
        <x:v>142</x:v>
      </x:c>
      <x:c r="M1397" t="s">
        <x:v>569</x:v>
      </x:c>
      <x:c r="O1397">
        <x:v>500</x:v>
      </x:c>
      <x:c r="P1397" t="s">
        <x:v>520</x:v>
      </x:c>
      <x:c r="Q1397" t="s">
        <x:v>445</x:v>
      </x:c>
      <x:c r="R1397" t="s">
        <x:v>522</x:v>
      </x:c>
      <x:c r="S1397">
        <x:v>3500</x:v>
      </x:c>
      <x:c r="T1397" t="s">
        <x:v>458</x:v>
      </x:c>
      <x:c r="U1397">
        <x:v>63.56</x:v>
      </x:c>
      <x:c r="V1397">
        <x:v>1.31</x:v>
      </x:c>
      <x:c r="W1397">
        <x:v>4595.5</x:v>
      </x:c>
    </x:row>
    <x:row r="1398" spans="1:23">
      <x:c r="A1398" t="s">
        <x:v>492</x:v>
      </x:c>
      <x:c r="B1398" t="s">
        <x:v>698</x:v>
      </x:c>
      <x:c r="C1398" t="s">
        <x:v>513</x:v>
      </x:c>
      <x:c r="D1398" t="s">
        <x:v>514</x:v>
      </x:c>
      <x:c r="E1398" t="s">
        <x:v>527</x:v>
      </x:c>
      <x:c r="F1398" t="s">
        <x:v>126</x:v>
      </x:c>
      <x:c r="G1398" t="s">
        <x:v>730</x:v>
      </x:c>
      <x:c r="H1398" t="s">
        <x:v>528</x:v>
      </x:c>
      <x:c r="I1398" t="s">
        <x:v>173</x:v>
      </x:c>
      <x:c r="J1398">
        <x:v>100000862</x:v>
      </x:c>
      <x:c r="K1398" t="s">
        <x:v>173</x:v>
      </x:c>
      <x:c r="L1398" t="s">
        <x:v>142</x:v>
      </x:c>
      <x:c r="M1398" t="s">
        <x:v>560</x:v>
      </x:c>
      <x:c r="O1398">
        <x:v>500</x:v>
      </x:c>
      <x:c r="P1398" t="s">
        <x:v>520</x:v>
      </x:c>
      <x:c r="Q1398" t="s">
        <x:v>445</x:v>
      </x:c>
      <x:c r="R1398" t="s">
        <x:v>522</x:v>
      </x:c>
      <x:c r="S1398">
        <x:v>1260</x:v>
      </x:c>
      <x:c r="T1398" t="s">
        <x:v>458</x:v>
      </x:c>
      <x:c r="U1398">
        <x:v>22.88</x:v>
      </x:c>
      <x:c r="V1398">
        <x:v>1.31</x:v>
      </x:c>
      <x:c r="W1398">
        <x:v>1654.38</x:v>
      </x:c>
    </x:row>
    <x:row r="1399" spans="1:23">
      <x:c r="A1399" t="s">
        <x:v>492</x:v>
      </x:c>
      <x:c r="B1399" t="s">
        <x:v>698</x:v>
      </x:c>
      <x:c r="C1399" t="s">
        <x:v>513</x:v>
      </x:c>
      <x:c r="D1399" t="s">
        <x:v>514</x:v>
      </x:c>
      <x:c r="E1399" t="s">
        <x:v>527</x:v>
      </x:c>
      <x:c r="F1399" t="s">
        <x:v>126</x:v>
      </x:c>
      <x:c r="G1399" t="s">
        <x:v>730</x:v>
      </x:c>
      <x:c r="H1399" t="s">
        <x:v>528</x:v>
      </x:c>
      <x:c r="I1399" t="s">
        <x:v>173</x:v>
      </x:c>
      <x:c r="J1399">
        <x:v>100000833</x:v>
      </x:c>
      <x:c r="K1399" t="s">
        <x:v>173</x:v>
      </x:c>
      <x:c r="L1399" t="s">
        <x:v>145</x:v>
      </x:c>
      <x:c r="M1399" t="s">
        <x:v>526</x:v>
      </x:c>
      <x:c r="O1399">
        <x:v>700</x:v>
      </x:c>
      <x:c r="P1399" t="s">
        <x:v>520</x:v>
      </x:c>
      <x:c r="Q1399" t="s">
        <x:v>452</x:v>
      </x:c>
      <x:c r="R1399" t="s">
        <x:v>522</x:v>
      </x:c>
      <x:c r="S1399">
        <x:v>16800</x:v>
      </x:c>
      <x:c r="T1399" t="s">
        <x:v>458</x:v>
      </x:c>
      <x:c r="U1399">
        <x:v>189.34</x:v>
      </x:c>
      <x:c r="V1399">
        <x:v>0.84</x:v>
      </x:c>
      <x:c r="W1399">
        <x:v>14083.44</x:v>
      </x:c>
    </x:row>
    <x:row r="1400" spans="1:23">
      <x:c r="A1400" t="s">
        <x:v>492</x:v>
      </x:c>
      <x:c r="B1400" t="s">
        <x:v>698</x:v>
      </x:c>
      <x:c r="C1400" t="s">
        <x:v>513</x:v>
      </x:c>
      <x:c r="D1400" t="s">
        <x:v>514</x:v>
      </x:c>
      <x:c r="E1400" t="s">
        <x:v>527</x:v>
      </x:c>
      <x:c r="F1400" t="s">
        <x:v>126</x:v>
      </x:c>
      <x:c r="G1400" t="s">
        <x:v>730</x:v>
      </x:c>
      <x:c r="H1400" t="s">
        <x:v>528</x:v>
      </x:c>
      <x:c r="I1400" t="s">
        <x:v>173</x:v>
      </x:c>
      <x:c r="J1400">
        <x:v>100000824</x:v>
      </x:c>
      <x:c r="K1400" t="s">
        <x:v>173</x:v>
      </x:c>
      <x:c r="L1400" t="s">
        <x:v>145</x:v>
      </x:c>
      <x:c r="M1400" t="s">
        <x:v>525</x:v>
      </x:c>
      <x:c r="O1400">
        <x:v>700</x:v>
      </x:c>
      <x:c r="P1400" t="s">
        <x:v>520</x:v>
      </x:c>
      <x:c r="Q1400" t="s">
        <x:v>452</x:v>
      </x:c>
      <x:c r="R1400" t="s">
        <x:v>522</x:v>
      </x:c>
      <x:c r="S1400">
        <x:v>9800</x:v>
      </x:c>
      <x:c r="T1400" t="s">
        <x:v>458</x:v>
      </x:c>
      <x:c r="U1400">
        <x:v>110.45</x:v>
      </x:c>
      <x:c r="V1400">
        <x:v>0.84</x:v>
      </x:c>
      <x:c r="W1400">
        <x:v>8215.34</x:v>
      </x:c>
    </x:row>
    <x:row r="1401" spans="1:23">
      <x:c r="A1401" t="s">
        <x:v>492</x:v>
      </x:c>
      <x:c r="B1401" t="s">
        <x:v>698</x:v>
      </x:c>
      <x:c r="C1401" t="s">
        <x:v>513</x:v>
      </x:c>
      <x:c r="D1401" t="s">
        <x:v>514</x:v>
      </x:c>
      <x:c r="E1401" t="s">
        <x:v>527</x:v>
      </x:c>
      <x:c r="F1401" t="s">
        <x:v>126</x:v>
      </x:c>
      <x:c r="G1401" t="s">
        <x:v>730</x:v>
      </x:c>
      <x:c r="H1401" t="s">
        <x:v>528</x:v>
      </x:c>
      <x:c r="I1401" t="s">
        <x:v>173</x:v>
      </x:c>
      <x:c r="J1401">
        <x:v>100000810</x:v>
      </x:c>
      <x:c r="K1401" t="s">
        <x:v>173</x:v>
      </x:c>
      <x:c r="L1401" t="s">
        <x:v>145</x:v>
      </x:c>
      <x:c r="M1401" t="s">
        <x:v>524</x:v>
      </x:c>
      <x:c r="O1401">
        <x:v>700</x:v>
      </x:c>
      <x:c r="P1401" t="s">
        <x:v>520</x:v>
      </x:c>
      <x:c r="Q1401" t="s">
        <x:v>452</x:v>
      </x:c>
      <x:c r="R1401" t="s">
        <x:v>522</x:v>
      </x:c>
      <x:c r="S1401">
        <x:v>7000</x:v>
      </x:c>
      <x:c r="T1401" t="s">
        <x:v>458</x:v>
      </x:c>
      <x:c r="U1401">
        <x:v>78.89</x:v>
      </x:c>
      <x:c r="V1401">
        <x:v>0.84</x:v>
      </x:c>
      <x:c r="W1401">
        <x:v>5868.1</x:v>
      </x:c>
    </x:row>
    <x:row r="1402" spans="1:23">
      <x:c r="A1402" t="s">
        <x:v>492</x:v>
      </x:c>
      <x:c r="B1402" t="s">
        <x:v>698</x:v>
      </x:c>
      <x:c r="C1402" t="s">
        <x:v>513</x:v>
      </x:c>
      <x:c r="D1402" t="s">
        <x:v>514</x:v>
      </x:c>
      <x:c r="E1402" t="s">
        <x:v>527</x:v>
      </x:c>
      <x:c r="F1402" t="s">
        <x:v>126</x:v>
      </x:c>
      <x:c r="G1402" t="s">
        <x:v>730</x:v>
      </x:c>
      <x:c r="H1402" t="s">
        <x:v>528</x:v>
      </x:c>
      <x:c r="I1402" t="s">
        <x:v>173</x:v>
      </x:c>
      <x:c r="J1402">
        <x:v>100000801</x:v>
      </x:c>
      <x:c r="K1402" t="s">
        <x:v>173</x:v>
      </x:c>
      <x:c r="L1402" t="s">
        <x:v>145</x:v>
      </x:c>
      <x:c r="M1402" t="s">
        <x:v>569</x:v>
      </x:c>
      <x:c r="O1402">
        <x:v>700</x:v>
      </x:c>
      <x:c r="P1402" t="s">
        <x:v>520</x:v>
      </x:c>
      <x:c r="Q1402" t="s">
        <x:v>452</x:v>
      </x:c>
      <x:c r="R1402" t="s">
        <x:v>522</x:v>
      </x:c>
      <x:c r="S1402">
        <x:v>12600</x:v>
      </x:c>
      <x:c r="T1402" t="s">
        <x:v>458</x:v>
      </x:c>
      <x:c r="U1402">
        <x:v>142</x:v>
      </x:c>
      <x:c r="V1402">
        <x:v>0.84</x:v>
      </x:c>
      <x:c r="W1402">
        <x:v>10562.58</x:v>
      </x:c>
    </x:row>
    <x:row r="1403" spans="1:23">
      <x:c r="A1403" t="s">
        <x:v>492</x:v>
      </x:c>
      <x:c r="B1403" t="s">
        <x:v>698</x:v>
      </x:c>
      <x:c r="C1403" t="s">
        <x:v>513</x:v>
      </x:c>
      <x:c r="D1403" t="s">
        <x:v>514</x:v>
      </x:c>
      <x:c r="E1403" t="s">
        <x:v>527</x:v>
      </x:c>
      <x:c r="F1403" t="s">
        <x:v>126</x:v>
      </x:c>
      <x:c r="G1403" t="s">
        <x:v>730</x:v>
      </x:c>
      <x:c r="H1403" t="s">
        <x:v>528</x:v>
      </x:c>
      <x:c r="I1403" t="s">
        <x:v>173</x:v>
      </x:c>
      <x:c r="J1403">
        <x:v>100000773</x:v>
      </x:c>
      <x:c r="K1403" t="s">
        <x:v>173</x:v>
      </x:c>
      <x:c r="L1403" t="s">
        <x:v>145</x:v>
      </x:c>
      <x:c r="M1403" t="s">
        <x:v>550</x:v>
      </x:c>
      <x:c r="O1403">
        <x:v>700</x:v>
      </x:c>
      <x:c r="P1403" t="s">
        <x:v>520</x:v>
      </x:c>
      <x:c r="Q1403" t="s">
        <x:v>452</x:v>
      </x:c>
      <x:c r="R1403" t="s">
        <x:v>522</x:v>
      </x:c>
      <x:c r="S1403">
        <x:v>4900</x:v>
      </x:c>
      <x:c r="T1403" t="s">
        <x:v>458</x:v>
      </x:c>
      <x:c r="U1403">
        <x:v>55.22</x:v>
      </x:c>
      <x:c r="V1403">
        <x:v>0.84</x:v>
      </x:c>
      <x:c r="W1403">
        <x:v>4107.67</x:v>
      </x:c>
    </x:row>
    <x:row r="1404" spans="1:23">
      <x:c r="A1404" t="s">
        <x:v>492</x:v>
      </x:c>
      <x:c r="B1404" t="s">
        <x:v>698</x:v>
      </x:c>
      <x:c r="C1404" t="s">
        <x:v>513</x:v>
      </x:c>
      <x:c r="D1404" t="s">
        <x:v>514</x:v>
      </x:c>
      <x:c r="E1404" t="s">
        <x:v>527</x:v>
      </x:c>
      <x:c r="F1404" t="s">
        <x:v>126</x:v>
      </x:c>
      <x:c r="G1404" t="s">
        <x:v>730</x:v>
      </x:c>
      <x:c r="H1404" t="s">
        <x:v>528</x:v>
      </x:c>
      <x:c r="I1404" t="s">
        <x:v>173</x:v>
      </x:c>
      <x:c r="J1404">
        <x:v>100000796</x:v>
      </x:c>
      <x:c r="K1404" t="s">
        <x:v>173</x:v>
      </x:c>
      <x:c r="L1404" t="s">
        <x:v>145</x:v>
      </x:c>
      <x:c r="M1404" t="s">
        <x:v>537</x:v>
      </x:c>
      <x:c r="O1404">
        <x:v>700</x:v>
      </x:c>
      <x:c r="P1404" t="s">
        <x:v>520</x:v>
      </x:c>
      <x:c r="Q1404" t="s">
        <x:v>452</x:v>
      </x:c>
      <x:c r="R1404" t="s">
        <x:v>522</x:v>
      </x:c>
      <x:c r="S1404">
        <x:v>2800</x:v>
      </x:c>
      <x:c r="T1404" t="s">
        <x:v>458</x:v>
      </x:c>
      <x:c r="U1404">
        <x:v>31.56</x:v>
      </x:c>
      <x:c r="V1404">
        <x:v>0.84</x:v>
      </x:c>
      <x:c r="W1404">
        <x:v>2347.2399999999998</x:v>
      </x:c>
    </x:row>
    <x:row r="1405" spans="1:23">
      <x:c r="A1405" t="s">
        <x:v>492</x:v>
      </x:c>
      <x:c r="B1405" t="s">
        <x:v>698</x:v>
      </x:c>
      <x:c r="C1405" t="s">
        <x:v>513</x:v>
      </x:c>
      <x:c r="D1405" t="s">
        <x:v>514</x:v>
      </x:c>
      <x:c r="E1405" t="s">
        <x:v>527</x:v>
      </x:c>
      <x:c r="F1405" t="s">
        <x:v>126</x:v>
      </x:c>
      <x:c r="G1405" t="s">
        <x:v>730</x:v>
      </x:c>
      <x:c r="H1405" t="s">
        <x:v>528</x:v>
      </x:c>
      <x:c r="I1405" t="s">
        <x:v>173</x:v>
      </x:c>
      <x:c r="J1405">
        <x:v>100000750</x:v>
      </x:c>
      <x:c r="K1405" t="s">
        <x:v>173</x:v>
      </x:c>
      <x:c r="L1405" t="s">
        <x:v>145</x:v>
      </x:c>
      <x:c r="M1405" t="s">
        <x:v>533</x:v>
      </x:c>
      <x:c r="O1405">
        <x:v>700</x:v>
      </x:c>
      <x:c r="P1405" t="s">
        <x:v>520</x:v>
      </x:c>
      <x:c r="Q1405" t="s">
        <x:v>452</x:v>
      </x:c>
      <x:c r="R1405" t="s">
        <x:v>522</x:v>
      </x:c>
      <x:c r="S1405">
        <x:v>2800</x:v>
      </x:c>
      <x:c r="T1405" t="s">
        <x:v>458</x:v>
      </x:c>
      <x:c r="U1405">
        <x:v>31.56</x:v>
      </x:c>
      <x:c r="V1405">
        <x:v>0.84</x:v>
      </x:c>
      <x:c r="W1405">
        <x:v>2347.2399999999998</x:v>
      </x:c>
    </x:row>
    <x:row r="1406" spans="1:23">
      <x:c r="A1406" t="s">
        <x:v>492</x:v>
      </x:c>
      <x:c r="B1406" t="s">
        <x:v>698</x:v>
      </x:c>
      <x:c r="C1406" t="s">
        <x:v>513</x:v>
      </x:c>
      <x:c r="D1406" t="s">
        <x:v>514</x:v>
      </x:c>
      <x:c r="E1406" t="s">
        <x:v>527</x:v>
      </x:c>
      <x:c r="F1406" t="s">
        <x:v>126</x:v>
      </x:c>
      <x:c r="G1406" t="s">
        <x:v>730</x:v>
      </x:c>
      <x:c r="H1406" t="s">
        <x:v>528</x:v>
      </x:c>
      <x:c r="I1406" t="s">
        <x:v>173</x:v>
      </x:c>
      <x:c r="J1406">
        <x:v>100000787</x:v>
      </x:c>
      <x:c r="K1406" t="s">
        <x:v>173</x:v>
      </x:c>
      <x:c r="L1406" t="s">
        <x:v>145</x:v>
      </x:c>
      <x:c r="M1406" t="s">
        <x:v>560</x:v>
      </x:c>
      <x:c r="O1406">
        <x:v>700</x:v>
      </x:c>
      <x:c r="P1406" t="s">
        <x:v>520</x:v>
      </x:c>
      <x:c r="Q1406" t="s">
        <x:v>452</x:v>
      </x:c>
      <x:c r="R1406" t="s">
        <x:v>522</x:v>
      </x:c>
      <x:c r="S1406">
        <x:v>12600</x:v>
      </x:c>
      <x:c r="T1406" t="s">
        <x:v>458</x:v>
      </x:c>
      <x:c r="U1406">
        <x:v>142</x:v>
      </x:c>
      <x:c r="V1406">
        <x:v>0.84</x:v>
      </x:c>
      <x:c r="W1406">
        <x:v>10562.58</x:v>
      </x:c>
    </x:row>
    <x:row r="1407" spans="1:23">
      <x:c r="A1407" t="s">
        <x:v>492</x:v>
      </x:c>
      <x:c r="B1407" t="s">
        <x:v>698</x:v>
      </x:c>
      <x:c r="C1407" t="s">
        <x:v>513</x:v>
      </x:c>
      <x:c r="D1407" t="s">
        <x:v>514</x:v>
      </x:c>
      <x:c r="E1407" t="s">
        <x:v>527</x:v>
      </x:c>
      <x:c r="F1407" t="s">
        <x:v>126</x:v>
      </x:c>
      <x:c r="G1407" t="s">
        <x:v>730</x:v>
      </x:c>
      <x:c r="H1407" t="s">
        <x:v>528</x:v>
      </x:c>
      <x:c r="I1407" t="s">
        <x:v>173</x:v>
      </x:c>
      <x:c r="J1407">
        <x:v>100000768</x:v>
      </x:c>
      <x:c r="K1407" t="s">
        <x:v>173</x:v>
      </x:c>
      <x:c r="L1407" t="s">
        <x:v>145</x:v>
      </x:c>
      <x:c r="M1407" t="s">
        <x:v>575</x:v>
      </x:c>
      <x:c r="O1407">
        <x:v>700</x:v>
      </x:c>
      <x:c r="P1407" t="s">
        <x:v>520</x:v>
      </x:c>
      <x:c r="Q1407" t="s">
        <x:v>452</x:v>
      </x:c>
      <x:c r="R1407" t="s">
        <x:v>522</x:v>
      </x:c>
      <x:c r="S1407">
        <x:v>9800</x:v>
      </x:c>
      <x:c r="T1407" t="s">
        <x:v>458</x:v>
      </x:c>
      <x:c r="U1407">
        <x:v>110.45</x:v>
      </x:c>
      <x:c r="V1407">
        <x:v>0.84</x:v>
      </x:c>
      <x:c r="W1407">
        <x:v>8215.34</x:v>
      </x:c>
    </x:row>
    <x:row r="1408" spans="1:23">
      <x:c r="A1408" t="s">
        <x:v>492</x:v>
      </x:c>
      <x:c r="B1408" t="s">
        <x:v>698</x:v>
      </x:c>
      <x:c r="C1408" t="s">
        <x:v>513</x:v>
      </x:c>
      <x:c r="D1408" t="s">
        <x:v>514</x:v>
      </x:c>
      <x:c r="E1408" t="s">
        <x:v>527</x:v>
      </x:c>
      <x:c r="F1408" t="s">
        <x:v>126</x:v>
      </x:c>
      <x:c r="G1408" t="s">
        <x:v>730</x:v>
      </x:c>
      <x:c r="H1408" t="s">
        <x:v>528</x:v>
      </x:c>
      <x:c r="I1408" t="s">
        <x:v>173</x:v>
      </x:c>
      <x:c r="J1408">
        <x:v>100000759</x:v>
      </x:c>
      <x:c r="K1408" t="s">
        <x:v>173</x:v>
      </x:c>
      <x:c r="L1408" t="s">
        <x:v>145</x:v>
      </x:c>
      <x:c r="M1408" t="s">
        <x:v>518</x:v>
      </x:c>
      <x:c r="O1408">
        <x:v>700</x:v>
      </x:c>
      <x:c r="P1408" t="s">
        <x:v>520</x:v>
      </x:c>
      <x:c r="Q1408" t="s">
        <x:v>452</x:v>
      </x:c>
      <x:c r="R1408" t="s">
        <x:v>522</x:v>
      </x:c>
      <x:c r="S1408">
        <x:v>3500</x:v>
      </x:c>
      <x:c r="T1408" t="s">
        <x:v>458</x:v>
      </x:c>
      <x:c r="U1408">
        <x:v>39.450000000000003</x:v>
      </x:c>
      <x:c r="V1408">
        <x:v>0.84</x:v>
      </x:c>
      <x:c r="W1408">
        <x:v>2934.05</x:v>
      </x:c>
    </x:row>
    <x:row r="1409" spans="1:23">
      <x:c r="A1409" t="s">
        <x:v>492</x:v>
      </x:c>
      <x:c r="B1409" t="s">
        <x:v>698</x:v>
      </x:c>
      <x:c r="C1409" t="s">
        <x:v>513</x:v>
      </x:c>
      <x:c r="D1409" t="s">
        <x:v>514</x:v>
      </x:c>
      <x:c r="E1409" t="s">
        <x:v>527</x:v>
      </x:c>
      <x:c r="F1409" t="s">
        <x:v>126</x:v>
      </x:c>
      <x:c r="G1409" t="s">
        <x:v>730</x:v>
      </x:c>
      <x:c r="H1409" t="s">
        <x:v>528</x:v>
      </x:c>
      <x:c r="I1409" t="s">
        <x:v>173</x:v>
      </x:c>
      <x:c r="J1409">
        <x:v>100000945</x:v>
      </x:c>
      <x:c r="K1409" t="s">
        <x:v>173</x:v>
      </x:c>
      <x:c r="L1409" t="s">
        <x:v>141</x:v>
      </x:c>
      <x:c r="M1409" t="s">
        <x:v>568</x:v>
      </x:c>
      <x:c r="O1409">
        <x:v>1500</x:v>
      </x:c>
      <x:c r="P1409" t="s">
        <x:v>520</x:v>
      </x:c>
      <x:c r="Q1409" t="s">
        <x:v>13</x:v>
      </x:c>
      <x:c r="R1409" t="s">
        <x:v>522</x:v>
      </x:c>
      <x:c r="S1409">
        <x:v>1500</x:v>
      </x:c>
      <x:c r="T1409" t="s">
        <x:v>458</x:v>
      </x:c>
      <x:c r="U1409">
        <x:v>4.97</x:v>
      </x:c>
      <x:c r="V1409">
        <x:v>0.28999999999999998</x:v>
      </x:c>
      <x:c r="W1409">
        <x:v>438.75</x:v>
      </x:c>
    </x:row>
    <x:row r="1410" spans="1:23">
      <x:c r="A1410" t="s">
        <x:v>492</x:v>
      </x:c>
      <x:c r="B1410" t="s">
        <x:v>698</x:v>
      </x:c>
      <x:c r="C1410" t="s">
        <x:v>513</x:v>
      </x:c>
      <x:c r="D1410" t="s">
        <x:v>514</x:v>
      </x:c>
      <x:c r="E1410" t="s">
        <x:v>527</x:v>
      </x:c>
      <x:c r="F1410" t="s">
        <x:v>126</x:v>
      </x:c>
      <x:c r="G1410" t="s">
        <x:v>730</x:v>
      </x:c>
      <x:c r="H1410" t="s">
        <x:v>528</x:v>
      </x:c>
      <x:c r="I1410" t="s">
        <x:v>173</x:v>
      </x:c>
      <x:c r="J1410">
        <x:v>100000962</x:v>
      </x:c>
      <x:c r="K1410" t="s">
        <x:v>173</x:v>
      </x:c>
      <x:c r="L1410" t="s">
        <x:v>141</x:v>
      </x:c>
      <x:c r="M1410" t="s">
        <x:v>563</x:v>
      </x:c>
      <x:c r="O1410">
        <x:v>1500</x:v>
      </x:c>
      <x:c r="P1410" t="s">
        <x:v>520</x:v>
      </x:c>
      <x:c r="Q1410" t="s">
        <x:v>13</x:v>
      </x:c>
      <x:c r="R1410" t="s">
        <x:v>522</x:v>
      </x:c>
      <x:c r="S1410">
        <x:v>16500</x:v>
      </x:c>
      <x:c r="T1410" t="s">
        <x:v>458</x:v>
      </x:c>
      <x:c r="U1410">
        <x:v>54.62</x:v>
      </x:c>
      <x:c r="V1410">
        <x:v>0.28999999999999998</x:v>
      </x:c>
      <x:c r="W1410">
        <x:v>4826.25</x:v>
      </x:c>
    </x:row>
    <x:row r="1411" spans="1:23">
      <x:c r="A1411" t="s">
        <x:v>492</x:v>
      </x:c>
      <x:c r="B1411" t="s">
        <x:v>698</x:v>
      </x:c>
      <x:c r="C1411" t="s">
        <x:v>513</x:v>
      </x:c>
      <x:c r="D1411" t="s">
        <x:v>514</x:v>
      </x:c>
      <x:c r="E1411" t="s">
        <x:v>527</x:v>
      </x:c>
      <x:c r="F1411" t="s">
        <x:v>126</x:v>
      </x:c>
      <x:c r="G1411" t="s">
        <x:v>730</x:v>
      </x:c>
      <x:c r="H1411" t="s">
        <x:v>528</x:v>
      </x:c>
      <x:c r="I1411" t="s">
        <x:v>173</x:v>
      </x:c>
      <x:c r="J1411">
        <x:v>100000955</x:v>
      </x:c>
      <x:c r="K1411" t="s">
        <x:v>173</x:v>
      </x:c>
      <x:c r="L1411" t="s">
        <x:v>141</x:v>
      </x:c>
      <x:c r="M1411" t="s">
        <x:v>578</x:v>
      </x:c>
      <x:c r="O1411">
        <x:v>1500</x:v>
      </x:c>
      <x:c r="P1411" t="s">
        <x:v>520</x:v>
      </x:c>
      <x:c r="Q1411" t="s">
        <x:v>13</x:v>
      </x:c>
      <x:c r="R1411" t="s">
        <x:v>522</x:v>
      </x:c>
      <x:c r="S1411">
        <x:v>10500</x:v>
      </x:c>
      <x:c r="T1411" t="s">
        <x:v>458</x:v>
      </x:c>
      <x:c r="U1411">
        <x:v>34.76</x:v>
      </x:c>
      <x:c r="V1411">
        <x:v>0.28999999999999998</x:v>
      </x:c>
      <x:c r="W1411">
        <x:v>3071.25</x:v>
      </x:c>
    </x:row>
    <x:row r="1412" spans="1:23">
      <x:c r="A1412" t="s">
        <x:v>492</x:v>
      </x:c>
      <x:c r="B1412" t="s">
        <x:v>698</x:v>
      </x:c>
      <x:c r="C1412" t="s">
        <x:v>513</x:v>
      </x:c>
      <x:c r="D1412" t="s">
        <x:v>514</x:v>
      </x:c>
      <x:c r="E1412" t="s">
        <x:v>527</x:v>
      </x:c>
      <x:c r="F1412" t="s">
        <x:v>126</x:v>
      </x:c>
      <x:c r="G1412" t="s">
        <x:v>730</x:v>
      </x:c>
      <x:c r="H1412" t="s">
        <x:v>528</x:v>
      </x:c>
      <x:c r="I1412" t="s">
        <x:v>173</x:v>
      </x:c>
      <x:c r="J1412">
        <x:v>100000954</x:v>
      </x:c>
      <x:c r="K1412" t="s">
        <x:v>173</x:v>
      </x:c>
      <x:c r="L1412" t="s">
        <x:v>141</x:v>
      </x:c>
      <x:c r="M1412" t="s">
        <x:v>545</x:v>
      </x:c>
      <x:c r="O1412">
        <x:v>1500</x:v>
      </x:c>
      <x:c r="P1412" t="s">
        <x:v>520</x:v>
      </x:c>
      <x:c r="Q1412" t="s">
        <x:v>13</x:v>
      </x:c>
      <x:c r="R1412" t="s">
        <x:v>522</x:v>
      </x:c>
      <x:c r="S1412">
        <x:v>4500</x:v>
      </x:c>
      <x:c r="T1412" t="s">
        <x:v>458</x:v>
      </x:c>
      <x:c r="U1412">
        <x:v>14.9</x:v>
      </x:c>
      <x:c r="V1412">
        <x:v>0.28999999999999998</x:v>
      </x:c>
      <x:c r="W1412">
        <x:v>1316.25</x:v>
      </x:c>
    </x:row>
    <x:row r="1413" spans="1:23">
      <x:c r="A1413" t="s">
        <x:v>492</x:v>
      </x:c>
      <x:c r="B1413" t="s">
        <x:v>698</x:v>
      </x:c>
      <x:c r="C1413" t="s">
        <x:v>513</x:v>
      </x:c>
      <x:c r="D1413" t="s">
        <x:v>514</x:v>
      </x:c>
      <x:c r="E1413" t="s">
        <x:v>527</x:v>
      </x:c>
      <x:c r="F1413" t="s">
        <x:v>126</x:v>
      </x:c>
      <x:c r="G1413" t="s">
        <x:v>730</x:v>
      </x:c>
      <x:c r="H1413" t="s">
        <x:v>528</x:v>
      </x:c>
      <x:c r="I1413" t="s">
        <x:v>173</x:v>
      </x:c>
      <x:c r="J1413">
        <x:v>100000872</x:v>
      </x:c>
      <x:c r="K1413" t="s">
        <x:v>173</x:v>
      </x:c>
      <x:c r="L1413" t="s">
        <x:v>142</x:v>
      </x:c>
      <x:c r="M1413" t="s">
        <x:v>569</x:v>
      </x:c>
      <x:c r="O1413">
        <x:v>500</x:v>
      </x:c>
      <x:c r="P1413" t="s">
        <x:v>520</x:v>
      </x:c>
      <x:c r="Q1413" t="s">
        <x:v>445</x:v>
      </x:c>
      <x:c r="R1413" t="s">
        <x:v>522</x:v>
      </x:c>
      <x:c r="S1413">
        <x:v>1500</x:v>
      </x:c>
      <x:c r="T1413" t="s">
        <x:v>458</x:v>
      </x:c>
      <x:c r="U1413">
        <x:v>27.24</x:v>
      </x:c>
      <x:c r="V1413">
        <x:v>1.31</x:v>
      </x:c>
      <x:c r="W1413">
        <x:v>1969.5</x:v>
      </x:c>
    </x:row>
    <x:row r="1414" spans="1:23">
      <x:c r="A1414" t="s">
        <x:v>492</x:v>
      </x:c>
      <x:c r="B1414" t="s">
        <x:v>698</x:v>
      </x:c>
      <x:c r="C1414" t="s">
        <x:v>513</x:v>
      </x:c>
      <x:c r="D1414" t="s">
        <x:v>514</x:v>
      </x:c>
      <x:c r="E1414" t="s">
        <x:v>527</x:v>
      </x:c>
      <x:c r="F1414" t="s">
        <x:v>126</x:v>
      </x:c>
      <x:c r="G1414" t="s">
        <x:v>730</x:v>
      </x:c>
      <x:c r="H1414" t="s">
        <x:v>528</x:v>
      </x:c>
      <x:c r="I1414" t="s">
        <x:v>173</x:v>
      </x:c>
      <x:c r="J1414">
        <x:v>100000872</x:v>
      </x:c>
      <x:c r="K1414" t="s">
        <x:v>173</x:v>
      </x:c>
      <x:c r="L1414" t="s">
        <x:v>142</x:v>
      </x:c>
      <x:c r="M1414" t="s">
        <x:v>569</x:v>
      </x:c>
      <x:c r="O1414">
        <x:v>500</x:v>
      </x:c>
      <x:c r="P1414" t="s">
        <x:v>520</x:v>
      </x:c>
      <x:c r="Q1414" t="s">
        <x:v>445</x:v>
      </x:c>
      <x:c r="R1414" t="s">
        <x:v>522</x:v>
      </x:c>
      <x:c r="S1414">
        <x:v>1500</x:v>
      </x:c>
      <x:c r="T1414" t="s">
        <x:v>458</x:v>
      </x:c>
      <x:c r="U1414">
        <x:v>27.24</x:v>
      </x:c>
      <x:c r="V1414">
        <x:v>1.31</x:v>
      </x:c>
      <x:c r="W1414">
        <x:v>1969.5</x:v>
      </x:c>
    </x:row>
    <x:row r="1415" spans="1:23">
      <x:c r="A1415" t="s">
        <x:v>492</x:v>
      </x:c>
      <x:c r="B1415" t="s">
        <x:v>698</x:v>
      </x:c>
      <x:c r="C1415" t="s">
        <x:v>513</x:v>
      </x:c>
      <x:c r="D1415" t="s">
        <x:v>514</x:v>
      </x:c>
      <x:c r="E1415" t="s">
        <x:v>527</x:v>
      </x:c>
      <x:c r="F1415" t="s">
        <x:v>126</x:v>
      </x:c>
      <x:c r="G1415" t="s">
        <x:v>730</x:v>
      </x:c>
      <x:c r="H1415" t="s">
        <x:v>528</x:v>
      </x:c>
      <x:c r="I1415" t="s">
        <x:v>173</x:v>
      </x:c>
      <x:c r="J1415">
        <x:v>100000801</x:v>
      </x:c>
      <x:c r="K1415" t="s">
        <x:v>173</x:v>
      </x:c>
      <x:c r="L1415" t="s">
        <x:v>145</x:v>
      </x:c>
      <x:c r="M1415" t="s">
        <x:v>569</x:v>
      </x:c>
      <x:c r="O1415">
        <x:v>700</x:v>
      </x:c>
      <x:c r="P1415" t="s">
        <x:v>520</x:v>
      </x:c>
      <x:c r="Q1415" t="s">
        <x:v>452</x:v>
      </x:c>
      <x:c r="R1415" t="s">
        <x:v>522</x:v>
      </x:c>
      <x:c r="S1415">
        <x:v>13300</x:v>
      </x:c>
      <x:c r="T1415" t="s">
        <x:v>458</x:v>
      </x:c>
      <x:c r="U1415">
        <x:v>149.88999999999999</x:v>
      </x:c>
      <x:c r="V1415">
        <x:v>0.84</x:v>
      </x:c>
      <x:c r="W1415">
        <x:v>11149.39</x:v>
      </x:c>
    </x:row>
    <x:row r="1416" spans="1:23">
      <x:c r="A1416" t="s">
        <x:v>492</x:v>
      </x:c>
      <x:c r="B1416" t="s">
        <x:v>698</x:v>
      </x:c>
      <x:c r="C1416" t="s">
        <x:v>513</x:v>
      </x:c>
      <x:c r="D1416" t="s">
        <x:v>514</x:v>
      </x:c>
      <x:c r="E1416" t="s">
        <x:v>527</x:v>
      </x:c>
      <x:c r="F1416" t="s">
        <x:v>126</x:v>
      </x:c>
      <x:c r="G1416" t="s">
        <x:v>730</x:v>
      </x:c>
      <x:c r="H1416" t="s">
        <x:v>528</x:v>
      </x:c>
      <x:c r="I1416" t="s">
        <x:v>173</x:v>
      </x:c>
      <x:c r="J1416">
        <x:v>100000773</x:v>
      </x:c>
      <x:c r="K1416" t="s">
        <x:v>173</x:v>
      </x:c>
      <x:c r="L1416" t="s">
        <x:v>145</x:v>
      </x:c>
      <x:c r="M1416" t="s">
        <x:v>550</x:v>
      </x:c>
      <x:c r="O1416">
        <x:v>700</x:v>
      </x:c>
      <x:c r="P1416" t="s">
        <x:v>520</x:v>
      </x:c>
      <x:c r="Q1416" t="s">
        <x:v>452</x:v>
      </x:c>
      <x:c r="R1416" t="s">
        <x:v>522</x:v>
      </x:c>
      <x:c r="S1416">
        <x:v>2800</x:v>
      </x:c>
      <x:c r="T1416" t="s">
        <x:v>458</x:v>
      </x:c>
      <x:c r="U1416">
        <x:v>31.56</x:v>
      </x:c>
      <x:c r="V1416">
        <x:v>0.84</x:v>
      </x:c>
      <x:c r="W1416">
        <x:v>2347.2399999999998</x:v>
      </x:c>
    </x:row>
    <x:row r="1417" spans="1:23">
      <x:c r="A1417" t="s">
        <x:v>492</x:v>
      </x:c>
      <x:c r="B1417" t="s">
        <x:v>698</x:v>
      </x:c>
      <x:c r="C1417" t="s">
        <x:v>513</x:v>
      </x:c>
      <x:c r="D1417" t="s">
        <x:v>514</x:v>
      </x:c>
      <x:c r="E1417" t="s">
        <x:v>527</x:v>
      </x:c>
      <x:c r="F1417" t="s">
        <x:v>126</x:v>
      </x:c>
      <x:c r="G1417" t="s">
        <x:v>730</x:v>
      </x:c>
      <x:c r="H1417" t="s">
        <x:v>528</x:v>
      </x:c>
      <x:c r="I1417" t="s">
        <x:v>173</x:v>
      </x:c>
      <x:c r="J1417">
        <x:v>100000768</x:v>
      </x:c>
      <x:c r="K1417" t="s">
        <x:v>173</x:v>
      </x:c>
      <x:c r="L1417" t="s">
        <x:v>145</x:v>
      </x:c>
      <x:c r="M1417" t="s">
        <x:v>575</x:v>
      </x:c>
      <x:c r="O1417">
        <x:v>700</x:v>
      </x:c>
      <x:c r="P1417" t="s">
        <x:v>520</x:v>
      </x:c>
      <x:c r="Q1417" t="s">
        <x:v>452</x:v>
      </x:c>
      <x:c r="R1417" t="s">
        <x:v>522</x:v>
      </x:c>
      <x:c r="S1417">
        <x:v>6300</x:v>
      </x:c>
      <x:c r="T1417" t="s">
        <x:v>458</x:v>
      </x:c>
      <x:c r="U1417">
        <x:v>71</x:v>
      </x:c>
      <x:c r="V1417">
        <x:v>0.84</x:v>
      </x:c>
      <x:c r="W1417">
        <x:v>5281.29</x:v>
      </x:c>
    </x:row>
    <x:row r="1418" spans="1:23">
      <x:c r="A1418" t="s">
        <x:v>492</x:v>
      </x:c>
      <x:c r="B1418" t="s">
        <x:v>698</x:v>
      </x:c>
      <x:c r="C1418" t="s">
        <x:v>513</x:v>
      </x:c>
      <x:c r="D1418" t="s">
        <x:v>514</x:v>
      </x:c>
      <x:c r="E1418" t="s">
        <x:v>527</x:v>
      </x:c>
      <x:c r="F1418" t="s">
        <x:v>126</x:v>
      </x:c>
      <x:c r="G1418" t="s">
        <x:v>730</x:v>
      </x:c>
      <x:c r="H1418" t="s">
        <x:v>528</x:v>
      </x:c>
      <x:c r="I1418" t="s">
        <x:v>173</x:v>
      </x:c>
      <x:c r="J1418">
        <x:v>100000773</x:v>
      </x:c>
      <x:c r="K1418" t="s">
        <x:v>173</x:v>
      </x:c>
      <x:c r="L1418" t="s">
        <x:v>145</x:v>
      </x:c>
      <x:c r="M1418" t="s">
        <x:v>550</x:v>
      </x:c>
      <x:c r="O1418">
        <x:v>700</x:v>
      </x:c>
      <x:c r="P1418" t="s">
        <x:v>520</x:v>
      </x:c>
      <x:c r="Q1418" t="s">
        <x:v>452</x:v>
      </x:c>
      <x:c r="R1418" t="s">
        <x:v>522</x:v>
      </x:c>
      <x:c r="S1418">
        <x:v>2800</x:v>
      </x:c>
      <x:c r="T1418" t="s">
        <x:v>458</x:v>
      </x:c>
      <x:c r="U1418">
        <x:v>31.56</x:v>
      </x:c>
      <x:c r="V1418">
        <x:v>0.84</x:v>
      </x:c>
      <x:c r="W1418">
        <x:v>2347.2399999999998</x:v>
      </x:c>
    </x:row>
    <x:row r="1419" spans="1:23">
      <x:c r="A1419" t="s">
        <x:v>492</x:v>
      </x:c>
      <x:c r="B1419" t="s">
        <x:v>698</x:v>
      </x:c>
      <x:c r="C1419" t="s">
        <x:v>513</x:v>
      </x:c>
      <x:c r="D1419" t="s">
        <x:v>514</x:v>
      </x:c>
      <x:c r="E1419" t="s">
        <x:v>527</x:v>
      </x:c>
      <x:c r="F1419" t="s">
        <x:v>126</x:v>
      </x:c>
      <x:c r="G1419" t="s">
        <x:v>730</x:v>
      </x:c>
      <x:c r="H1419" t="s">
        <x:v>528</x:v>
      </x:c>
      <x:c r="I1419" t="s">
        <x:v>173</x:v>
      </x:c>
      <x:c r="J1419">
        <x:v>100000768</x:v>
      </x:c>
      <x:c r="K1419" t="s">
        <x:v>173</x:v>
      </x:c>
      <x:c r="L1419" t="s">
        <x:v>145</x:v>
      </x:c>
      <x:c r="M1419" t="s">
        <x:v>575</x:v>
      </x:c>
      <x:c r="O1419">
        <x:v>700</x:v>
      </x:c>
      <x:c r="P1419" t="s">
        <x:v>520</x:v>
      </x:c>
      <x:c r="Q1419" t="s">
        <x:v>452</x:v>
      </x:c>
      <x:c r="R1419" t="s">
        <x:v>522</x:v>
      </x:c>
      <x:c r="S1419">
        <x:v>8400</x:v>
      </x:c>
      <x:c r="T1419" t="s">
        <x:v>458</x:v>
      </x:c>
      <x:c r="U1419">
        <x:v>94.67</x:v>
      </x:c>
      <x:c r="V1419">
        <x:v>0.84</x:v>
      </x:c>
      <x:c r="W1419">
        <x:v>7041.72</x:v>
      </x:c>
    </x:row>
    <x:row r="1420" spans="1:23">
      <x:c r="A1420" t="s">
        <x:v>492</x:v>
      </x:c>
      <x:c r="B1420" t="s">
        <x:v>698</x:v>
      </x:c>
      <x:c r="C1420" t="s">
        <x:v>513</x:v>
      </x:c>
      <x:c r="D1420" t="s">
        <x:v>514</x:v>
      </x:c>
      <x:c r="E1420" t="s">
        <x:v>527</x:v>
      </x:c>
      <x:c r="F1420" t="s">
        <x:v>126</x:v>
      </x:c>
      <x:c r="G1420" t="s">
        <x:v>730</x:v>
      </x:c>
      <x:c r="H1420" t="s">
        <x:v>528</x:v>
      </x:c>
      <x:c r="I1420" t="s">
        <x:v>173</x:v>
      </x:c>
      <x:c r="J1420">
        <x:v>100000833</x:v>
      </x:c>
      <x:c r="K1420" t="s">
        <x:v>173</x:v>
      </x:c>
      <x:c r="L1420" t="s">
        <x:v>145</x:v>
      </x:c>
      <x:c r="M1420" t="s">
        <x:v>526</x:v>
      </x:c>
      <x:c r="O1420">
        <x:v>700</x:v>
      </x:c>
      <x:c r="P1420" t="s">
        <x:v>520</x:v>
      </x:c>
      <x:c r="Q1420" t="s">
        <x:v>452</x:v>
      </x:c>
      <x:c r="R1420" t="s">
        <x:v>522</x:v>
      </x:c>
      <x:c r="S1420">
        <x:v>14700</x:v>
      </x:c>
      <x:c r="T1420" t="s">
        <x:v>458</x:v>
      </x:c>
      <x:c r="U1420">
        <x:v>165.67</x:v>
      </x:c>
      <x:c r="V1420">
        <x:v>0.84</x:v>
      </x:c>
      <x:c r="W1420">
        <x:v>12323.01</x:v>
      </x:c>
    </x:row>
    <x:row r="1421" spans="1:23">
      <x:c r="A1421" t="s">
        <x:v>492</x:v>
      </x:c>
      <x:c r="B1421" t="s">
        <x:v>698</x:v>
      </x:c>
      <x:c r="C1421" t="s">
        <x:v>513</x:v>
      </x:c>
      <x:c r="D1421" t="s">
        <x:v>514</x:v>
      </x:c>
      <x:c r="E1421" t="s">
        <x:v>527</x:v>
      </x:c>
      <x:c r="F1421" t="s">
        <x:v>126</x:v>
      </x:c>
      <x:c r="G1421" t="s">
        <x:v>730</x:v>
      </x:c>
      <x:c r="H1421" t="s">
        <x:v>528</x:v>
      </x:c>
      <x:c r="I1421" t="s">
        <x:v>173</x:v>
      </x:c>
      <x:c r="J1421">
        <x:v>100000824</x:v>
      </x:c>
      <x:c r="K1421" t="s">
        <x:v>173</x:v>
      </x:c>
      <x:c r="L1421" t="s">
        <x:v>145</x:v>
      </x:c>
      <x:c r="M1421" t="s">
        <x:v>525</x:v>
      </x:c>
      <x:c r="O1421">
        <x:v>700</x:v>
      </x:c>
      <x:c r="P1421" t="s">
        <x:v>520</x:v>
      </x:c>
      <x:c r="Q1421" t="s">
        <x:v>452</x:v>
      </x:c>
      <x:c r="R1421" t="s">
        <x:v>522</x:v>
      </x:c>
      <x:c r="S1421">
        <x:v>8400</x:v>
      </x:c>
      <x:c r="T1421" t="s">
        <x:v>458</x:v>
      </x:c>
      <x:c r="U1421">
        <x:v>94.67</x:v>
      </x:c>
      <x:c r="V1421">
        <x:v>0.84</x:v>
      </x:c>
      <x:c r="W1421">
        <x:v>7041.72</x:v>
      </x:c>
    </x:row>
    <x:row r="1422" spans="1:23">
      <x:c r="A1422" t="s">
        <x:v>492</x:v>
      </x:c>
      <x:c r="B1422" t="s">
        <x:v>698</x:v>
      </x:c>
      <x:c r="C1422" t="s">
        <x:v>513</x:v>
      </x:c>
      <x:c r="D1422" t="s">
        <x:v>514</x:v>
      </x:c>
      <x:c r="E1422" t="s">
        <x:v>527</x:v>
      </x:c>
      <x:c r="F1422" t="s">
        <x:v>126</x:v>
      </x:c>
      <x:c r="G1422" t="s">
        <x:v>730</x:v>
      </x:c>
      <x:c r="H1422" t="s">
        <x:v>528</x:v>
      </x:c>
      <x:c r="I1422" t="s">
        <x:v>173</x:v>
      </x:c>
      <x:c r="J1422">
        <x:v>100000787</x:v>
      </x:c>
      <x:c r="K1422" t="s">
        <x:v>173</x:v>
      </x:c>
      <x:c r="L1422" t="s">
        <x:v>145</x:v>
      </x:c>
      <x:c r="M1422" t="s">
        <x:v>560</x:v>
      </x:c>
      <x:c r="O1422">
        <x:v>700</x:v>
      </x:c>
      <x:c r="P1422" t="s">
        <x:v>520</x:v>
      </x:c>
      <x:c r="Q1422" t="s">
        <x:v>452</x:v>
      </x:c>
      <x:c r="R1422" t="s">
        <x:v>522</x:v>
      </x:c>
      <x:c r="S1422">
        <x:v>10500</x:v>
      </x:c>
      <x:c r="T1422" t="s">
        <x:v>458</x:v>
      </x:c>
      <x:c r="U1422">
        <x:v>118.34</x:v>
      </x:c>
      <x:c r="V1422">
        <x:v>0.84</x:v>
      </x:c>
      <x:c r="W1422">
        <x:v>8802.15</x:v>
      </x:c>
    </x:row>
    <x:row r="1423" spans="1:23">
      <x:c r="A1423" t="s">
        <x:v>492</x:v>
      </x:c>
      <x:c r="B1423" t="s">
        <x:v>698</x:v>
      </x:c>
      <x:c r="C1423" t="s">
        <x:v>513</x:v>
      </x:c>
      <x:c r="D1423" t="s">
        <x:v>514</x:v>
      </x:c>
      <x:c r="E1423" t="s">
        <x:v>527</x:v>
      </x:c>
      <x:c r="F1423" t="s">
        <x:v>126</x:v>
      </x:c>
      <x:c r="G1423" t="s">
        <x:v>730</x:v>
      </x:c>
      <x:c r="H1423" t="s">
        <x:v>528</x:v>
      </x:c>
      <x:c r="I1423" t="s">
        <x:v>173</x:v>
      </x:c>
      <x:c r="J1423">
        <x:v>100000677</x:v>
      </x:c>
      <x:c r="K1423" t="s">
        <x:v>173</x:v>
      </x:c>
      <x:c r="L1423" t="s">
        <x:v>165</x:v>
      </x:c>
      <x:c r="M1423" t="s">
        <x:v>560</x:v>
      </x:c>
      <x:c r="O1423">
        <x:v>1000</x:v>
      </x:c>
      <x:c r="P1423" t="s">
        <x:v>520</x:v>
      </x:c>
      <x:c r="Q1423" t="s">
        <x:v>14</x:v>
      </x:c>
      <x:c r="R1423" t="s">
        <x:v>522</x:v>
      </x:c>
      <x:c r="S1423">
        <x:v>6000</x:v>
      </x:c>
      <x:c r="T1423" t="s">
        <x:v>458</x:v>
      </x:c>
      <x:c r="U1423">
        <x:v>46.14</x:v>
      </x:c>
      <x:c r="V1423">
        <x:v>0.6</x:v>
      </x:c>
      <x:c r="W1423">
        <x:v>3583.2</x:v>
      </x:c>
    </x:row>
    <x:row r="1424" spans="1:23">
      <x:c r="A1424" t="s">
        <x:v>492</x:v>
      </x:c>
      <x:c r="B1424" t="s">
        <x:v>698</x:v>
      </x:c>
      <x:c r="C1424" t="s">
        <x:v>513</x:v>
      </x:c>
      <x:c r="D1424" t="s">
        <x:v>514</x:v>
      </x:c>
      <x:c r="E1424" t="s">
        <x:v>527</x:v>
      </x:c>
      <x:c r="F1424" t="s">
        <x:v>126</x:v>
      </x:c>
      <x:c r="G1424" t="s">
        <x:v>730</x:v>
      </x:c>
      <x:c r="H1424" t="s">
        <x:v>528</x:v>
      </x:c>
      <x:c r="I1424" t="s">
        <x:v>173</x:v>
      </x:c>
      <x:c r="J1424">
        <x:v>100000575</x:v>
      </x:c>
      <x:c r="K1424" t="s">
        <x:v>173</x:v>
      </x:c>
      <x:c r="L1424" t="s">
        <x:v>143</x:v>
      </x:c>
      <x:c r="M1424" t="s">
        <x:v>524</x:v>
      </x:c>
      <x:c r="O1424">
        <x:v>1000</x:v>
      </x:c>
      <x:c r="P1424" t="s">
        <x:v>520</x:v>
      </x:c>
      <x:c r="Q1424" t="s">
        <x:v>6</x:v>
      </x:c>
      <x:c r="R1424" t="s">
        <x:v>522</x:v>
      </x:c>
      <x:c r="S1424">
        <x:v>18000</x:v>
      </x:c>
      <x:c r="T1424" t="s">
        <x:v>458</x:v>
      </x:c>
      <x:c r="U1424">
        <x:v>90.18</x:v>
      </x:c>
      <x:c r="V1424">
        <x:v>0.41</x:v>
      </x:c>
      <x:c r="W1424">
        <x:v>7329.6</x:v>
      </x:c>
    </x:row>
    <x:row r="1425" spans="1:23">
      <x:c r="A1425" t="s">
        <x:v>492</x:v>
      </x:c>
      <x:c r="B1425" t="s">
        <x:v>698</x:v>
      </x:c>
      <x:c r="C1425" t="s">
        <x:v>513</x:v>
      </x:c>
      <x:c r="D1425" t="s">
        <x:v>514</x:v>
      </x:c>
      <x:c r="E1425" t="s">
        <x:v>527</x:v>
      </x:c>
      <x:c r="F1425" t="s">
        <x:v>126</x:v>
      </x:c>
      <x:c r="G1425" t="s">
        <x:v>730</x:v>
      </x:c>
      <x:c r="H1425" t="s">
        <x:v>528</x:v>
      </x:c>
      <x:c r="I1425" t="s">
        <x:v>173</x:v>
      </x:c>
      <x:c r="J1425">
        <x:v>100000566</x:v>
      </x:c>
      <x:c r="K1425" t="s">
        <x:v>173</x:v>
      </x:c>
      <x:c r="L1425" t="s">
        <x:v>143</x:v>
      </x:c>
      <x:c r="M1425" t="s">
        <x:v>569</x:v>
      </x:c>
      <x:c r="O1425">
        <x:v>1000</x:v>
      </x:c>
      <x:c r="P1425" t="s">
        <x:v>520</x:v>
      </x:c>
      <x:c r="Q1425" t="s">
        <x:v>6</x:v>
      </x:c>
      <x:c r="R1425" t="s">
        <x:v>522</x:v>
      </x:c>
      <x:c r="S1425">
        <x:v>12000</x:v>
      </x:c>
      <x:c r="T1425" t="s">
        <x:v>458</x:v>
      </x:c>
      <x:c r="U1425">
        <x:v>60.12</x:v>
      </x:c>
      <x:c r="V1425">
        <x:v>0.41</x:v>
      </x:c>
      <x:c r="W1425">
        <x:v>4886.3999999999996</x:v>
      </x:c>
    </x:row>
    <x:row r="1426" spans="1:23">
      <x:c r="A1426" t="s">
        <x:v>492</x:v>
      </x:c>
      <x:c r="B1426" t="s">
        <x:v>698</x:v>
      </x:c>
      <x:c r="C1426" t="s">
        <x:v>513</x:v>
      </x:c>
      <x:c r="D1426" t="s">
        <x:v>514</x:v>
      </x:c>
      <x:c r="E1426" t="s">
        <x:v>527</x:v>
      </x:c>
      <x:c r="F1426" t="s">
        <x:v>126</x:v>
      </x:c>
      <x:c r="G1426" t="s">
        <x:v>730</x:v>
      </x:c>
      <x:c r="H1426" t="s">
        <x:v>528</x:v>
      </x:c>
      <x:c r="I1426" t="s">
        <x:v>173</x:v>
      </x:c>
      <x:c r="J1426">
        <x:v>100000524</x:v>
      </x:c>
      <x:c r="K1426" t="s">
        <x:v>173</x:v>
      </x:c>
      <x:c r="L1426" t="s">
        <x:v>143</x:v>
      </x:c>
      <x:c r="M1426" t="s">
        <x:v>550</x:v>
      </x:c>
      <x:c r="O1426">
        <x:v>1000</x:v>
      </x:c>
      <x:c r="P1426" t="s">
        <x:v>520</x:v>
      </x:c>
      <x:c r="Q1426" t="s">
        <x:v>6</x:v>
      </x:c>
      <x:c r="R1426" t="s">
        <x:v>522</x:v>
      </x:c>
      <x:c r="S1426">
        <x:v>6000</x:v>
      </x:c>
      <x:c r="T1426" t="s">
        <x:v>458</x:v>
      </x:c>
      <x:c r="U1426">
        <x:v>30.06</x:v>
      </x:c>
      <x:c r="V1426">
        <x:v>0.41</x:v>
      </x:c>
      <x:c r="W1426">
        <x:v>2443.1999999999998</x:v>
      </x:c>
    </x:row>
    <x:row r="1427" spans="1:23">
      <x:c r="A1427" t="s">
        <x:v>492</x:v>
      </x:c>
      <x:c r="B1427" t="s">
        <x:v>698</x:v>
      </x:c>
      <x:c r="C1427" t="s">
        <x:v>513</x:v>
      </x:c>
      <x:c r="D1427" t="s">
        <x:v>514</x:v>
      </x:c>
      <x:c r="E1427" t="s">
        <x:v>527</x:v>
      </x:c>
      <x:c r="F1427" t="s">
        <x:v>126</x:v>
      </x:c>
      <x:c r="G1427" t="s">
        <x:v>730</x:v>
      </x:c>
      <x:c r="H1427" t="s">
        <x:v>528</x:v>
      </x:c>
      <x:c r="I1427" t="s">
        <x:v>173</x:v>
      </x:c>
      <x:c r="J1427">
        <x:v>100000501</x:v>
      </x:c>
      <x:c r="K1427" t="s">
        <x:v>173</x:v>
      </x:c>
      <x:c r="L1427" t="s">
        <x:v>143</x:v>
      </x:c>
      <x:c r="M1427" t="s">
        <x:v>518</x:v>
      </x:c>
      <x:c r="O1427">
        <x:v>1000</x:v>
      </x:c>
      <x:c r="P1427" t="s">
        <x:v>520</x:v>
      </x:c>
      <x:c r="Q1427" t="s">
        <x:v>6</x:v>
      </x:c>
      <x:c r="R1427" t="s">
        <x:v>522</x:v>
      </x:c>
      <x:c r="S1427">
        <x:v>21000</x:v>
      </x:c>
      <x:c r="T1427" t="s">
        <x:v>458</x:v>
      </x:c>
      <x:c r="U1427">
        <x:v>105.21</x:v>
      </x:c>
      <x:c r="V1427">
        <x:v>0.41</x:v>
      </x:c>
      <x:c r="W1427">
        <x:v>8551.2000000000007</x:v>
      </x:c>
    </x:row>
    <x:row r="1428" spans="1:23">
      <x:c r="A1428" t="s">
        <x:v>492</x:v>
      </x:c>
      <x:c r="B1428" t="s">
        <x:v>698</x:v>
      </x:c>
      <x:c r="C1428" t="s">
        <x:v>513</x:v>
      </x:c>
      <x:c r="D1428" t="s">
        <x:v>514</x:v>
      </x:c>
      <x:c r="E1428" t="s">
        <x:v>527</x:v>
      </x:c>
      <x:c r="F1428" t="s">
        <x:v>126</x:v>
      </x:c>
      <x:c r="G1428" t="s">
        <x:v>730</x:v>
      </x:c>
      <x:c r="H1428" t="s">
        <x:v>528</x:v>
      </x:c>
      <x:c r="I1428" t="s">
        <x:v>173</x:v>
      </x:c>
      <x:c r="J1428">
        <x:v>100000833</x:v>
      </x:c>
      <x:c r="K1428" t="s">
        <x:v>173</x:v>
      </x:c>
      <x:c r="L1428" t="s">
        <x:v>145</x:v>
      </x:c>
      <x:c r="M1428" t="s">
        <x:v>526</x:v>
      </x:c>
      <x:c r="O1428">
        <x:v>700</x:v>
      </x:c>
      <x:c r="P1428" t="s">
        <x:v>520</x:v>
      </x:c>
      <x:c r="Q1428" t="s">
        <x:v>452</x:v>
      </x:c>
      <x:c r="R1428" t="s">
        <x:v>522</x:v>
      </x:c>
      <x:c r="S1428">
        <x:v>4200</x:v>
      </x:c>
      <x:c r="T1428" t="s">
        <x:v>458</x:v>
      </x:c>
      <x:c r="U1428">
        <x:v>47.33</x:v>
      </x:c>
      <x:c r="V1428">
        <x:v>0.84</x:v>
      </x:c>
      <x:c r="W1428">
        <x:v>3520.86</x:v>
      </x:c>
    </x:row>
    <x:row r="1429" spans="1:23">
      <x:c r="A1429" t="s">
        <x:v>492</x:v>
      </x:c>
      <x:c r="B1429" t="s">
        <x:v>698</x:v>
      </x:c>
      <x:c r="C1429" t="s">
        <x:v>513</x:v>
      </x:c>
      <x:c r="D1429" t="s">
        <x:v>514</x:v>
      </x:c>
      <x:c r="E1429" t="s">
        <x:v>527</x:v>
      </x:c>
      <x:c r="F1429" t="s">
        <x:v>126</x:v>
      </x:c>
      <x:c r="G1429" t="s">
        <x:v>730</x:v>
      </x:c>
      <x:c r="H1429" t="s">
        <x:v>528</x:v>
      </x:c>
      <x:c r="I1429" t="s">
        <x:v>173</x:v>
      </x:c>
      <x:c r="J1429">
        <x:v>100000824</x:v>
      </x:c>
      <x:c r="K1429" t="s">
        <x:v>173</x:v>
      </x:c>
      <x:c r="L1429" t="s">
        <x:v>145</x:v>
      </x:c>
      <x:c r="M1429" t="s">
        <x:v>525</x:v>
      </x:c>
      <x:c r="O1429">
        <x:v>700</x:v>
      </x:c>
      <x:c r="P1429" t="s">
        <x:v>520</x:v>
      </x:c>
      <x:c r="Q1429" t="s">
        <x:v>452</x:v>
      </x:c>
      <x:c r="R1429" t="s">
        <x:v>522</x:v>
      </x:c>
      <x:c r="S1429">
        <x:v>14000</x:v>
      </x:c>
      <x:c r="T1429" t="s">
        <x:v>458</x:v>
      </x:c>
      <x:c r="U1429">
        <x:v>157.78</x:v>
      </x:c>
      <x:c r="V1429">
        <x:v>0.84</x:v>
      </x:c>
      <x:c r="W1429">
        <x:v>11736.2</x:v>
      </x:c>
    </x:row>
    <x:row r="1430" spans="1:23">
      <x:c r="A1430" t="s">
        <x:v>492</x:v>
      </x:c>
      <x:c r="B1430" t="s">
        <x:v>698</x:v>
      </x:c>
      <x:c r="C1430" t="s">
        <x:v>513</x:v>
      </x:c>
      <x:c r="D1430" t="s">
        <x:v>514</x:v>
      </x:c>
      <x:c r="E1430" t="s">
        <x:v>527</x:v>
      </x:c>
      <x:c r="F1430" t="s">
        <x:v>126</x:v>
      </x:c>
      <x:c r="G1430" t="s">
        <x:v>730</x:v>
      </x:c>
      <x:c r="H1430" t="s">
        <x:v>528</x:v>
      </x:c>
      <x:c r="I1430" t="s">
        <x:v>173</x:v>
      </x:c>
      <x:c r="J1430">
        <x:v>100000801</x:v>
      </x:c>
      <x:c r="K1430" t="s">
        <x:v>173</x:v>
      </x:c>
      <x:c r="L1430" t="s">
        <x:v>145</x:v>
      </x:c>
      <x:c r="M1430" t="s">
        <x:v>569</x:v>
      </x:c>
      <x:c r="O1430">
        <x:v>700</x:v>
      </x:c>
      <x:c r="P1430" t="s">
        <x:v>520</x:v>
      </x:c>
      <x:c r="Q1430" t="s">
        <x:v>452</x:v>
      </x:c>
      <x:c r="R1430" t="s">
        <x:v>522</x:v>
      </x:c>
      <x:c r="S1430">
        <x:v>5600</x:v>
      </x:c>
      <x:c r="T1430" t="s">
        <x:v>458</x:v>
      </x:c>
      <x:c r="U1430">
        <x:v>63.11</x:v>
      </x:c>
      <x:c r="V1430">
        <x:v>0.84</x:v>
      </x:c>
      <x:c r="W1430">
        <x:v>4694.4799999999996</x:v>
      </x:c>
    </x:row>
    <x:row r="1431" spans="1:23">
      <x:c r="A1431" t="s">
        <x:v>492</x:v>
      </x:c>
      <x:c r="B1431" t="s">
        <x:v>698</x:v>
      </x:c>
      <x:c r="C1431" t="s">
        <x:v>513</x:v>
      </x:c>
      <x:c r="D1431" t="s">
        <x:v>514</x:v>
      </x:c>
      <x:c r="E1431" t="s">
        <x:v>527</x:v>
      </x:c>
      <x:c r="F1431" t="s">
        <x:v>126</x:v>
      </x:c>
      <x:c r="G1431" t="s">
        <x:v>730</x:v>
      </x:c>
      <x:c r="H1431" t="s">
        <x:v>528</x:v>
      </x:c>
      <x:c r="I1431" t="s">
        <x:v>173</x:v>
      </x:c>
      <x:c r="J1431">
        <x:v>100000787</x:v>
      </x:c>
      <x:c r="K1431" t="s">
        <x:v>173</x:v>
      </x:c>
      <x:c r="L1431" t="s">
        <x:v>145</x:v>
      </x:c>
      <x:c r="M1431" t="s">
        <x:v>560</x:v>
      </x:c>
      <x:c r="O1431">
        <x:v>700</x:v>
      </x:c>
      <x:c r="P1431" t="s">
        <x:v>520</x:v>
      </x:c>
      <x:c r="Q1431" t="s">
        <x:v>452</x:v>
      </x:c>
      <x:c r="R1431" t="s">
        <x:v>522</x:v>
      </x:c>
      <x:c r="S1431">
        <x:v>1400</x:v>
      </x:c>
      <x:c r="T1431" t="s">
        <x:v>458</x:v>
      </x:c>
      <x:c r="U1431">
        <x:v>15.78</x:v>
      </x:c>
      <x:c r="V1431">
        <x:v>0.84</x:v>
      </x:c>
      <x:c r="W1431">
        <x:v>1173.6199999999999</x:v>
      </x:c>
    </x:row>
    <x:row r="1432" spans="1:23">
      <x:c r="A1432" t="s">
        <x:v>492</x:v>
      </x:c>
      <x:c r="B1432" t="s">
        <x:v>698</x:v>
      </x:c>
      <x:c r="C1432" t="s">
        <x:v>513</x:v>
      </x:c>
      <x:c r="D1432" t="s">
        <x:v>514</x:v>
      </x:c>
      <x:c r="E1432" t="s">
        <x:v>527</x:v>
      </x:c>
      <x:c r="F1432" t="s">
        <x:v>126</x:v>
      </x:c>
      <x:c r="G1432" t="s">
        <x:v>730</x:v>
      </x:c>
      <x:c r="H1432" t="s">
        <x:v>528</x:v>
      </x:c>
      <x:c r="I1432" t="s">
        <x:v>173</x:v>
      </x:c>
      <x:c r="J1432">
        <x:v>100000575</x:v>
      </x:c>
      <x:c r="K1432" t="s">
        <x:v>173</x:v>
      </x:c>
      <x:c r="L1432" t="s">
        <x:v>143</x:v>
      </x:c>
      <x:c r="M1432" t="s">
        <x:v>524</x:v>
      </x:c>
      <x:c r="O1432">
        <x:v>1000</x:v>
      </x:c>
      <x:c r="P1432" t="s">
        <x:v>520</x:v>
      </x:c>
      <x:c r="Q1432" t="s">
        <x:v>6</x:v>
      </x:c>
      <x:c r="R1432" t="s">
        <x:v>522</x:v>
      </x:c>
      <x:c r="S1432">
        <x:v>8000</x:v>
      </x:c>
      <x:c r="T1432" t="s">
        <x:v>458</x:v>
      </x:c>
      <x:c r="U1432">
        <x:v>40.08</x:v>
      </x:c>
      <x:c r="V1432">
        <x:v>0.41</x:v>
      </x:c>
      <x:c r="W1432">
        <x:v>3257.6</x:v>
      </x:c>
    </x:row>
    <x:row r="1433" spans="1:23">
      <x:c r="A1433" t="s">
        <x:v>492</x:v>
      </x:c>
      <x:c r="B1433" t="s">
        <x:v>698</x:v>
      </x:c>
      <x:c r="C1433" t="s">
        <x:v>513</x:v>
      </x:c>
      <x:c r="D1433" t="s">
        <x:v>514</x:v>
      </x:c>
      <x:c r="E1433" t="s">
        <x:v>527</x:v>
      </x:c>
      <x:c r="F1433" t="s">
        <x:v>126</x:v>
      </x:c>
      <x:c r="G1433" t="s">
        <x:v>730</x:v>
      </x:c>
      <x:c r="H1433" t="s">
        <x:v>528</x:v>
      </x:c>
      <x:c r="I1433" t="s">
        <x:v>173</x:v>
      </x:c>
      <x:c r="J1433">
        <x:v>100000566</x:v>
      </x:c>
      <x:c r="K1433" t="s">
        <x:v>173</x:v>
      </x:c>
      <x:c r="L1433" t="s">
        <x:v>143</x:v>
      </x:c>
      <x:c r="M1433" t="s">
        <x:v>569</x:v>
      </x:c>
      <x:c r="O1433">
        <x:v>1000</x:v>
      </x:c>
      <x:c r="P1433" t="s">
        <x:v>520</x:v>
      </x:c>
      <x:c r="Q1433" t="s">
        <x:v>6</x:v>
      </x:c>
      <x:c r="R1433" t="s">
        <x:v>522</x:v>
      </x:c>
      <x:c r="S1433">
        <x:v>4000</x:v>
      </x:c>
      <x:c r="T1433" t="s">
        <x:v>458</x:v>
      </x:c>
      <x:c r="U1433">
        <x:v>20.04</x:v>
      </x:c>
      <x:c r="V1433">
        <x:v>0.41</x:v>
      </x:c>
      <x:c r="W1433">
        <x:v>1628.8</x:v>
      </x:c>
    </x:row>
    <x:row r="1434" spans="1:23">
      <x:c r="A1434" t="s">
        <x:v>492</x:v>
      </x:c>
      <x:c r="B1434" t="s">
        <x:v>698</x:v>
      </x:c>
      <x:c r="C1434" t="s">
        <x:v>513</x:v>
      </x:c>
      <x:c r="D1434" t="s">
        <x:v>514</x:v>
      </x:c>
      <x:c r="E1434" t="s">
        <x:v>527</x:v>
      </x:c>
      <x:c r="F1434" t="s">
        <x:v>126</x:v>
      </x:c>
      <x:c r="G1434" t="s">
        <x:v>730</x:v>
      </x:c>
      <x:c r="H1434" t="s">
        <x:v>528</x:v>
      </x:c>
      <x:c r="I1434" t="s">
        <x:v>173</x:v>
      </x:c>
      <x:c r="J1434">
        <x:v>100000524</x:v>
      </x:c>
      <x:c r="K1434" t="s">
        <x:v>173</x:v>
      </x:c>
      <x:c r="L1434" t="s">
        <x:v>143</x:v>
      </x:c>
      <x:c r="M1434" t="s">
        <x:v>550</x:v>
      </x:c>
      <x:c r="O1434">
        <x:v>1000</x:v>
      </x:c>
      <x:c r="P1434" t="s">
        <x:v>520</x:v>
      </x:c>
      <x:c r="Q1434" t="s">
        <x:v>6</x:v>
      </x:c>
      <x:c r="R1434" t="s">
        <x:v>522</x:v>
      </x:c>
      <x:c r="S1434">
        <x:v>3000</x:v>
      </x:c>
      <x:c r="T1434" t="s">
        <x:v>458</x:v>
      </x:c>
      <x:c r="U1434">
        <x:v>15.03</x:v>
      </x:c>
      <x:c r="V1434">
        <x:v>0.41</x:v>
      </x:c>
      <x:c r="W1434">
        <x:v>1221.5999999999999</x:v>
      </x:c>
    </x:row>
    <x:row r="1435" spans="1:23">
      <x:c r="A1435" t="s">
        <x:v>492</x:v>
      </x:c>
      <x:c r="B1435" t="s">
        <x:v>698</x:v>
      </x:c>
      <x:c r="C1435" t="s">
        <x:v>513</x:v>
      </x:c>
      <x:c r="D1435" t="s">
        <x:v>514</x:v>
      </x:c>
      <x:c r="E1435" t="s">
        <x:v>527</x:v>
      </x:c>
      <x:c r="F1435" t="s">
        <x:v>126</x:v>
      </x:c>
      <x:c r="G1435" t="s">
        <x:v>730</x:v>
      </x:c>
      <x:c r="H1435" t="s">
        <x:v>528</x:v>
      </x:c>
      <x:c r="I1435" t="s">
        <x:v>173</x:v>
      </x:c>
      <x:c r="J1435">
        <x:v>100000489</x:v>
      </x:c>
      <x:c r="K1435" t="s">
        <x:v>173</x:v>
      </x:c>
      <x:c r="L1435" t="s">
        <x:v>143</x:v>
      </x:c>
      <x:c r="M1435" t="s">
        <x:v>533</x:v>
      </x:c>
      <x:c r="O1435">
        <x:v>1000</x:v>
      </x:c>
      <x:c r="P1435" t="s">
        <x:v>520</x:v>
      </x:c>
      <x:c r="Q1435" t="s">
        <x:v>6</x:v>
      </x:c>
      <x:c r="R1435" t="s">
        <x:v>522</x:v>
      </x:c>
      <x:c r="S1435">
        <x:v>2000</x:v>
      </x:c>
      <x:c r="T1435" t="s">
        <x:v>458</x:v>
      </x:c>
      <x:c r="U1435">
        <x:v>10.02</x:v>
      </x:c>
      <x:c r="V1435">
        <x:v>0.41</x:v>
      </x:c>
      <x:c r="W1435">
        <x:v>814.4</x:v>
      </x:c>
    </x:row>
    <x:row r="1436" spans="1:23">
      <x:c r="A1436" t="s">
        <x:v>492</x:v>
      </x:c>
      <x:c r="B1436" t="s">
        <x:v>698</x:v>
      </x:c>
      <x:c r="C1436" t="s">
        <x:v>513</x:v>
      </x:c>
      <x:c r="D1436" t="s">
        <x:v>514</x:v>
      </x:c>
      <x:c r="E1436" t="s">
        <x:v>527</x:v>
      </x:c>
      <x:c r="F1436" t="s">
        <x:v>126</x:v>
      </x:c>
      <x:c r="G1436" t="s">
        <x:v>730</x:v>
      </x:c>
      <x:c r="H1436" t="s">
        <x:v>528</x:v>
      </x:c>
      <x:c r="I1436" t="s">
        <x:v>173</x:v>
      </x:c>
      <x:c r="J1436">
        <x:v>100000833</x:v>
      </x:c>
      <x:c r="K1436" t="s">
        <x:v>173</x:v>
      </x:c>
      <x:c r="L1436" t="s">
        <x:v>145</x:v>
      </x:c>
      <x:c r="M1436" t="s">
        <x:v>526</x:v>
      </x:c>
      <x:c r="O1436">
        <x:v>700</x:v>
      </x:c>
      <x:c r="P1436" t="s">
        <x:v>520</x:v>
      </x:c>
      <x:c r="Q1436" t="s">
        <x:v>452</x:v>
      </x:c>
      <x:c r="R1436" t="s">
        <x:v>522</x:v>
      </x:c>
      <x:c r="S1436">
        <x:v>5600</x:v>
      </x:c>
      <x:c r="T1436" t="s">
        <x:v>458</x:v>
      </x:c>
      <x:c r="U1436">
        <x:v>63.11</x:v>
      </x:c>
      <x:c r="V1436">
        <x:v>0.84</x:v>
      </x:c>
      <x:c r="W1436">
        <x:v>4694.4799999999996</x:v>
      </x:c>
    </x:row>
    <x:row r="1437" spans="1:23">
      <x:c r="A1437" t="s">
        <x:v>492</x:v>
      </x:c>
      <x:c r="B1437" t="s">
        <x:v>698</x:v>
      </x:c>
      <x:c r="C1437" t="s">
        <x:v>513</x:v>
      </x:c>
      <x:c r="D1437" t="s">
        <x:v>514</x:v>
      </x:c>
      <x:c r="E1437" t="s">
        <x:v>527</x:v>
      </x:c>
      <x:c r="F1437" t="s">
        <x:v>126</x:v>
      </x:c>
      <x:c r="G1437" t="s">
        <x:v>730</x:v>
      </x:c>
      <x:c r="H1437" t="s">
        <x:v>528</x:v>
      </x:c>
      <x:c r="I1437" t="s">
        <x:v>173</x:v>
      </x:c>
      <x:c r="J1437">
        <x:v>100000824</x:v>
      </x:c>
      <x:c r="K1437" t="s">
        <x:v>173</x:v>
      </x:c>
      <x:c r="L1437" t="s">
        <x:v>145</x:v>
      </x:c>
      <x:c r="M1437" t="s">
        <x:v>525</x:v>
      </x:c>
      <x:c r="O1437">
        <x:v>700</x:v>
      </x:c>
      <x:c r="P1437" t="s">
        <x:v>520</x:v>
      </x:c>
      <x:c r="Q1437" t="s">
        <x:v>452</x:v>
      </x:c>
      <x:c r="R1437" t="s">
        <x:v>522</x:v>
      </x:c>
      <x:c r="S1437">
        <x:v>10500</x:v>
      </x:c>
      <x:c r="T1437" t="s">
        <x:v>458</x:v>
      </x:c>
      <x:c r="U1437">
        <x:v>118.34</x:v>
      </x:c>
      <x:c r="V1437">
        <x:v>0.84</x:v>
      </x:c>
      <x:c r="W1437">
        <x:v>8802.15</x:v>
      </x:c>
    </x:row>
    <x:row r="1438" spans="1:23">
      <x:c r="A1438" t="s">
        <x:v>492</x:v>
      </x:c>
      <x:c r="B1438" t="s">
        <x:v>698</x:v>
      </x:c>
      <x:c r="C1438" t="s">
        <x:v>513</x:v>
      </x:c>
      <x:c r="D1438" t="s">
        <x:v>514</x:v>
      </x:c>
      <x:c r="E1438" t="s">
        <x:v>527</x:v>
      </x:c>
      <x:c r="F1438" t="s">
        <x:v>126</x:v>
      </x:c>
      <x:c r="G1438" t="s">
        <x:v>730</x:v>
      </x:c>
      <x:c r="H1438" t="s">
        <x:v>528</x:v>
      </x:c>
      <x:c r="I1438" t="s">
        <x:v>173</x:v>
      </x:c>
      <x:c r="J1438">
        <x:v>100000801</x:v>
      </x:c>
      <x:c r="K1438" t="s">
        <x:v>173</x:v>
      </x:c>
      <x:c r="L1438" t="s">
        <x:v>145</x:v>
      </x:c>
      <x:c r="M1438" t="s">
        <x:v>569</x:v>
      </x:c>
      <x:c r="O1438">
        <x:v>700</x:v>
      </x:c>
      <x:c r="P1438" t="s">
        <x:v>520</x:v>
      </x:c>
      <x:c r="Q1438" t="s">
        <x:v>452</x:v>
      </x:c>
      <x:c r="R1438" t="s">
        <x:v>522</x:v>
      </x:c>
      <x:c r="S1438">
        <x:v>2800</x:v>
      </x:c>
      <x:c r="T1438" t="s">
        <x:v>458</x:v>
      </x:c>
      <x:c r="U1438">
        <x:v>31.56</x:v>
      </x:c>
      <x:c r="V1438">
        <x:v>0.84</x:v>
      </x:c>
      <x:c r="W1438">
        <x:v>2347.2399999999998</x:v>
      </x:c>
    </x:row>
    <x:row r="1439" spans="1:23">
      <x:c r="A1439" t="s">
        <x:v>492</x:v>
      </x:c>
      <x:c r="B1439" t="s">
        <x:v>698</x:v>
      </x:c>
      <x:c r="C1439" t="s">
        <x:v>513</x:v>
      </x:c>
      <x:c r="D1439" t="s">
        <x:v>514</x:v>
      </x:c>
      <x:c r="E1439" t="s">
        <x:v>527</x:v>
      </x:c>
      <x:c r="F1439" t="s">
        <x:v>126</x:v>
      </x:c>
      <x:c r="G1439" t="s">
        <x:v>730</x:v>
      </x:c>
      <x:c r="H1439" t="s">
        <x:v>528</x:v>
      </x:c>
      <x:c r="I1439" t="s">
        <x:v>173</x:v>
      </x:c>
      <x:c r="J1439">
        <x:v>100000768</x:v>
      </x:c>
      <x:c r="K1439" t="s">
        <x:v>173</x:v>
      </x:c>
      <x:c r="L1439" t="s">
        <x:v>145</x:v>
      </x:c>
      <x:c r="M1439" t="s">
        <x:v>575</x:v>
      </x:c>
      <x:c r="O1439">
        <x:v>700</x:v>
      </x:c>
      <x:c r="P1439" t="s">
        <x:v>520</x:v>
      </x:c>
      <x:c r="Q1439" t="s">
        <x:v>452</x:v>
      </x:c>
      <x:c r="R1439" t="s">
        <x:v>522</x:v>
      </x:c>
      <x:c r="S1439">
        <x:v>4900</x:v>
      </x:c>
      <x:c r="T1439" t="s">
        <x:v>458</x:v>
      </x:c>
      <x:c r="U1439">
        <x:v>55.22</x:v>
      </x:c>
      <x:c r="V1439">
        <x:v>0.84</x:v>
      </x:c>
      <x:c r="W1439">
        <x:v>4107.67</x:v>
      </x:c>
    </x:row>
    <x:row r="1440" spans="1:23">
      <x:c r="A1440" t="s">
        <x:v>492</x:v>
      </x:c>
      <x:c r="B1440" t="s">
        <x:v>698</x:v>
      </x:c>
      <x:c r="C1440" t="s">
        <x:v>513</x:v>
      </x:c>
      <x:c r="D1440" t="s">
        <x:v>514</x:v>
      </x:c>
      <x:c r="E1440" t="s">
        <x:v>527</x:v>
      </x:c>
      <x:c r="F1440" t="s">
        <x:v>126</x:v>
      </x:c>
      <x:c r="G1440" t="s">
        <x:v>730</x:v>
      </x:c>
      <x:c r="H1440" t="s">
        <x:v>528</x:v>
      </x:c>
      <x:c r="I1440" t="s">
        <x:v>173</x:v>
      </x:c>
      <x:c r="J1440">
        <x:v>100020063</x:v>
      </x:c>
      <x:c r="K1440" t="s">
        <x:v>173</x:v>
      </x:c>
      <x:c r="L1440" t="s">
        <x:v>143</x:v>
      </x:c>
      <x:c r="M1440" t="s">
        <x:v>571</x:v>
      </x:c>
      <x:c r="N1440" t="s">
        <x:v>519</x:v>
      </x:c>
      <x:c r="O1440">
        <x:v>8000</x:v>
      </x:c>
      <x:c r="P1440" t="s">
        <x:v>520</x:v>
      </x:c>
      <x:c r="Q1440" t="s">
        <x:v>6</x:v>
      </x:c>
      <x:c r="R1440" t="s">
        <x:v>522</x:v>
      </x:c>
      <x:c r="S1440">
        <x:v>8000</x:v>
      </x:c>
      <x:c r="T1440" t="s">
        <x:v>458</x:v>
      </x:c>
      <x:c r="U1440">
        <x:v>40.08</x:v>
      </x:c>
      <x:c r="V1440">
        <x:v>0.41</x:v>
      </x:c>
      <x:c r="W1440">
        <x:v>3257.6</x:v>
      </x:c>
    </x:row>
    <x:row r="1441" spans="1:23">
      <x:c r="A1441" t="s">
        <x:v>492</x:v>
      </x:c>
      <x:c r="B1441" t="s">
        <x:v>698</x:v>
      </x:c>
      <x:c r="C1441" t="s">
        <x:v>513</x:v>
      </x:c>
      <x:c r="D1441" t="s">
        <x:v>514</x:v>
      </x:c>
      <x:c r="E1441" t="s">
        <x:v>527</x:v>
      </x:c>
      <x:c r="F1441" t="s">
        <x:v>126</x:v>
      </x:c>
      <x:c r="G1441" t="s">
        <x:v>730</x:v>
      </x:c>
      <x:c r="H1441" t="s">
        <x:v>528</x:v>
      </x:c>
      <x:c r="I1441" t="s">
        <x:v>173</x:v>
      </x:c>
      <x:c r="J1441">
        <x:v>100011010</x:v>
      </x:c>
      <x:c r="K1441" t="s">
        <x:v>173</x:v>
      </x:c>
      <x:c r="L1441" t="s">
        <x:v>141</x:v>
      </x:c>
      <x:c r="M1441" t="s">
        <x:v>572</x:v>
      </x:c>
      <x:c r="N1441" t="s">
        <x:v>519</x:v>
      </x:c>
      <x:c r="O1441">
        <x:v>10000</x:v>
      </x:c>
      <x:c r="P1441" t="s">
        <x:v>520</x:v>
      </x:c>
      <x:c r="Q1441" t="s">
        <x:v>13</x:v>
      </x:c>
      <x:c r="R1441" t="s">
        <x:v>522</x:v>
      </x:c>
      <x:c r="S1441">
        <x:v>10000</x:v>
      </x:c>
      <x:c r="T1441" t="s">
        <x:v>458</x:v>
      </x:c>
      <x:c r="U1441">
        <x:v>33.1</x:v>
      </x:c>
      <x:c r="V1441">
        <x:v>0.28999999999999998</x:v>
      </x:c>
      <x:c r="W1441">
        <x:v>2925</x:v>
      </x:c>
    </x:row>
    <x:row r="1442" spans="1:23">
      <x:c r="A1442" t="s">
        <x:v>492</x:v>
      </x:c>
      <x:c r="B1442" t="s">
        <x:v>698</x:v>
      </x:c>
      <x:c r="C1442" t="s">
        <x:v>513</x:v>
      </x:c>
      <x:c r="D1442" t="s">
        <x:v>514</x:v>
      </x:c>
      <x:c r="E1442" t="s">
        <x:v>527</x:v>
      </x:c>
      <x:c r="F1442" t="s">
        <x:v>126</x:v>
      </x:c>
      <x:c r="G1442" t="s">
        <x:v>730</x:v>
      </x:c>
      <x:c r="H1442" t="s">
        <x:v>528</x:v>
      </x:c>
      <x:c r="I1442" t="s">
        <x:v>173</x:v>
      </x:c>
      <x:c r="J1442">
        <x:v>190000483</x:v>
      </x:c>
      <x:c r="K1442" t="s">
        <x:v>173</x:v>
      </x:c>
      <x:c r="L1442" t="s">
        <x:v>141</x:v>
      </x:c>
      <x:c r="M1442" t="s">
        <x:v>525</x:v>
      </x:c>
      <x:c r="N1442" t="s">
        <x:v>519</x:v>
      </x:c>
      <x:c r="O1442">
        <x:v>10000</x:v>
      </x:c>
      <x:c r="P1442" t="s">
        <x:v>520</x:v>
      </x:c>
      <x:c r="Q1442" t="s">
        <x:v>13</x:v>
      </x:c>
      <x:c r="R1442" t="s">
        <x:v>522</x:v>
      </x:c>
      <x:c r="S1442">
        <x:v>76000</x:v>
      </x:c>
      <x:c r="T1442" t="s">
        <x:v>458</x:v>
      </x:c>
      <x:c r="U1442">
        <x:v>251.56</x:v>
      </x:c>
      <x:c r="V1442">
        <x:v>0.28999999999999998</x:v>
      </x:c>
      <x:c r="W1442">
        <x:v>22230</x:v>
      </x:c>
    </x:row>
    <x:row r="1443" spans="1:23">
      <x:c r="A1443" t="s">
        <x:v>492</x:v>
      </x:c>
      <x:c r="B1443" t="s">
        <x:v>698</x:v>
      </x:c>
      <x:c r="C1443" t="s">
        <x:v>513</x:v>
      </x:c>
      <x:c r="D1443" t="s">
        <x:v>514</x:v>
      </x:c>
      <x:c r="E1443" t="s">
        <x:v>527</x:v>
      </x:c>
      <x:c r="F1443" t="s">
        <x:v>126</x:v>
      </x:c>
      <x:c r="G1443" t="s">
        <x:v>730</x:v>
      </x:c>
      <x:c r="H1443" t="s">
        <x:v>528</x:v>
      </x:c>
      <x:c r="I1443" t="s">
        <x:v>173</x:v>
      </x:c>
      <x:c r="J1443">
        <x:v>190000004</x:v>
      </x:c>
      <x:c r="K1443" t="s">
        <x:v>173</x:v>
      </x:c>
      <x:c r="L1443" t="s">
        <x:v>141</x:v>
      </x:c>
      <x:c r="M1443" t="s">
        <x:v>524</x:v>
      </x:c>
      <x:c r="N1443" t="s">
        <x:v>519</x:v>
      </x:c>
      <x:c r="O1443">
        <x:v>10000</x:v>
      </x:c>
      <x:c r="P1443" t="s">
        <x:v>520</x:v>
      </x:c>
      <x:c r="Q1443" t="s">
        <x:v>13</x:v>
      </x:c>
      <x:c r="R1443" t="s">
        <x:v>522</x:v>
      </x:c>
      <x:c r="S1443">
        <x:v>130000</x:v>
      </x:c>
      <x:c r="T1443" t="s">
        <x:v>458</x:v>
      </x:c>
      <x:c r="U1443">
        <x:v>430.3</x:v>
      </x:c>
      <x:c r="V1443">
        <x:v>0.28999999999999998</x:v>
      </x:c>
      <x:c r="W1443">
        <x:v>38025</x:v>
      </x:c>
    </x:row>
    <x:row r="1444" spans="1:23">
      <x:c r="A1444" t="s">
        <x:v>492</x:v>
      </x:c>
      <x:c r="B1444" t="s">
        <x:v>698</x:v>
      </x:c>
      <x:c r="C1444" t="s">
        <x:v>513</x:v>
      </x:c>
      <x:c r="D1444" t="s">
        <x:v>514</x:v>
      </x:c>
      <x:c r="E1444" t="s">
        <x:v>527</x:v>
      </x:c>
      <x:c r="F1444" t="s">
        <x:v>126</x:v>
      </x:c>
      <x:c r="G1444" t="s">
        <x:v>730</x:v>
      </x:c>
      <x:c r="H1444" t="s">
        <x:v>528</x:v>
      </x:c>
      <x:c r="I1444" t="s">
        <x:v>173</x:v>
      </x:c>
      <x:c r="J1444">
        <x:v>190000505</x:v>
      </x:c>
      <x:c r="K1444" t="s">
        <x:v>173</x:v>
      </x:c>
      <x:c r="L1444" t="s">
        <x:v>141</x:v>
      </x:c>
      <x:c r="M1444" t="s">
        <x:v>550</x:v>
      </x:c>
      <x:c r="N1444" t="s">
        <x:v>519</x:v>
      </x:c>
      <x:c r="O1444">
        <x:v>10000</x:v>
      </x:c>
      <x:c r="P1444" t="s">
        <x:v>520</x:v>
      </x:c>
      <x:c r="Q1444" t="s">
        <x:v>13</x:v>
      </x:c>
      <x:c r="R1444" t="s">
        <x:v>522</x:v>
      </x:c>
      <x:c r="S1444">
        <x:v>90000</x:v>
      </x:c>
      <x:c r="T1444" t="s">
        <x:v>458</x:v>
      </x:c>
      <x:c r="U1444">
        <x:v>297.89999999999998</x:v>
      </x:c>
      <x:c r="V1444">
        <x:v>0.28999999999999998</x:v>
      </x:c>
      <x:c r="W1444">
        <x:v>26325</x:v>
      </x:c>
    </x:row>
    <x:row r="1445" spans="1:23">
      <x:c r="A1445" t="s">
        <x:v>492</x:v>
      </x:c>
      <x:c r="B1445" t="s">
        <x:v>698</x:v>
      </x:c>
      <x:c r="C1445" t="s">
        <x:v>513</x:v>
      </x:c>
      <x:c r="D1445" t="s">
        <x:v>514</x:v>
      </x:c>
      <x:c r="E1445" t="s">
        <x:v>527</x:v>
      </x:c>
      <x:c r="F1445" t="s">
        <x:v>126</x:v>
      </x:c>
      <x:c r="G1445" t="s">
        <x:v>730</x:v>
      </x:c>
      <x:c r="H1445" t="s">
        <x:v>528</x:v>
      </x:c>
      <x:c r="I1445" t="s">
        <x:v>173</x:v>
      </x:c>
      <x:c r="J1445">
        <x:v>110000004</x:v>
      </x:c>
      <x:c r="K1445" t="s">
        <x:v>173</x:v>
      </x:c>
      <x:c r="L1445" t="s">
        <x:v>141</x:v>
      </x:c>
      <x:c r="M1445" t="s">
        <x:v>537</x:v>
      </x:c>
      <x:c r="N1445" t="s">
        <x:v>519</x:v>
      </x:c>
      <x:c r="O1445">
        <x:v>10000</x:v>
      </x:c>
      <x:c r="P1445" t="s">
        <x:v>520</x:v>
      </x:c>
      <x:c r="Q1445" t="s">
        <x:v>13</x:v>
      </x:c>
      <x:c r="R1445" t="s">
        <x:v>522</x:v>
      </x:c>
      <x:c r="S1445">
        <x:v>70000</x:v>
      </x:c>
      <x:c r="T1445" t="s">
        <x:v>458</x:v>
      </x:c>
      <x:c r="U1445">
        <x:v>231.63</x:v>
      </x:c>
      <x:c r="V1445">
        <x:v>0.28999999999999998</x:v>
      </x:c>
      <x:c r="W1445">
        <x:v>20475</x:v>
      </x:c>
    </x:row>
    <x:row r="1446" spans="1:23">
      <x:c r="A1446" t="s">
        <x:v>492</x:v>
      </x:c>
      <x:c r="B1446" t="s">
        <x:v>698</x:v>
      </x:c>
      <x:c r="C1446" t="s">
        <x:v>513</x:v>
      </x:c>
      <x:c r="D1446" t="s">
        <x:v>514</x:v>
      </x:c>
      <x:c r="E1446" t="s">
        <x:v>527</x:v>
      </x:c>
      <x:c r="F1446" t="s">
        <x:v>126</x:v>
      </x:c>
      <x:c r="G1446" t="s">
        <x:v>730</x:v>
      </x:c>
      <x:c r="H1446" t="s">
        <x:v>528</x:v>
      </x:c>
      <x:c r="I1446" t="s">
        <x:v>173</x:v>
      </x:c>
      <x:c r="J1446">
        <x:v>100000730</x:v>
      </x:c>
      <x:c r="K1446" t="s">
        <x:v>173</x:v>
      </x:c>
      <x:c r="L1446" t="s">
        <x:v>165</x:v>
      </x:c>
      <x:c r="M1446" t="s">
        <x:v>525</x:v>
      </x:c>
      <x:c r="N1446" t="s">
        <x:v>519</x:v>
      </x:c>
      <x:c r="O1446">
        <x:v>7000</x:v>
      </x:c>
      <x:c r="P1446" t="s">
        <x:v>520</x:v>
      </x:c>
      <x:c r="Q1446" t="s">
        <x:v>14</x:v>
      </x:c>
      <x:c r="R1446" t="s">
        <x:v>522</x:v>
      </x:c>
      <x:c r="S1446">
        <x:v>7000</x:v>
      </x:c>
      <x:c r="T1446" t="s">
        <x:v>458</x:v>
      </x:c>
      <x:c r="U1446">
        <x:v>53.83</x:v>
      </x:c>
      <x:c r="V1446">
        <x:v>0.6</x:v>
      </x:c>
      <x:c r="W1446">
        <x:v>4180.3999999999996</x:v>
      </x:c>
    </x:row>
    <x:row r="1447" spans="1:23">
      <x:c r="A1447" t="s">
        <x:v>492</x:v>
      </x:c>
      <x:c r="B1447" t="s">
        <x:v>698</x:v>
      </x:c>
      <x:c r="C1447" t="s">
        <x:v>513</x:v>
      </x:c>
      <x:c r="D1447" t="s">
        <x:v>514</x:v>
      </x:c>
      <x:c r="E1447" t="s">
        <x:v>527</x:v>
      </x:c>
      <x:c r="F1447" t="s">
        <x:v>126</x:v>
      </x:c>
      <x:c r="G1447" t="s">
        <x:v>730</x:v>
      </x:c>
      <x:c r="H1447" t="s">
        <x:v>528</x:v>
      </x:c>
      <x:c r="I1447" t="s">
        <x:v>173</x:v>
      </x:c>
      <x:c r="J1447">
        <x:v>100010702</x:v>
      </x:c>
      <x:c r="K1447" t="s">
        <x:v>173</x:v>
      </x:c>
      <x:c r="L1447" t="s">
        <x:v>145</x:v>
      </x:c>
      <x:c r="M1447" t="s">
        <x:v>575</x:v>
      </x:c>
      <x:c r="N1447" t="s">
        <x:v>519</x:v>
      </x:c>
      <x:c r="O1447">
        <x:v>5000</x:v>
      </x:c>
      <x:c r="P1447" t="s">
        <x:v>520</x:v>
      </x:c>
      <x:c r="Q1447" t="s">
        <x:v>452</x:v>
      </x:c>
      <x:c r="R1447" t="s">
        <x:v>522</x:v>
      </x:c>
      <x:c r="S1447">
        <x:v>10000</x:v>
      </x:c>
      <x:c r="T1447" t="s">
        <x:v>458</x:v>
      </x:c>
      <x:c r="U1447">
        <x:v>112.7</x:v>
      </x:c>
      <x:c r="V1447">
        <x:v>0.84</x:v>
      </x:c>
      <x:c r="W1447">
        <x:v>8383</x:v>
      </x:c>
    </x:row>
    <x:row r="1448" spans="1:23">
      <x:c r="A1448" t="s">
        <x:v>492</x:v>
      </x:c>
      <x:c r="B1448" t="s">
        <x:v>698</x:v>
      </x:c>
      <x:c r="C1448" t="s">
        <x:v>513</x:v>
      </x:c>
      <x:c r="D1448" t="s">
        <x:v>514</x:v>
      </x:c>
      <x:c r="E1448" t="s">
        <x:v>527</x:v>
      </x:c>
      <x:c r="F1448" t="s">
        <x:v>126</x:v>
      </x:c>
      <x:c r="G1448" t="s">
        <x:v>730</x:v>
      </x:c>
      <x:c r="H1448" t="s">
        <x:v>528</x:v>
      </x:c>
      <x:c r="I1448" t="s">
        <x:v>173</x:v>
      </x:c>
      <x:c r="J1448">
        <x:v>190000379</x:v>
      </x:c>
      <x:c r="K1448" t="s">
        <x:v>173</x:v>
      </x:c>
      <x:c r="L1448" t="s">
        <x:v>145</x:v>
      </x:c>
      <x:c r="M1448" t="s">
        <x:v>560</x:v>
      </x:c>
      <x:c r="N1448" t="s">
        <x:v>519</x:v>
      </x:c>
      <x:c r="O1448">
        <x:v>5000</x:v>
      </x:c>
      <x:c r="P1448" t="s">
        <x:v>520</x:v>
      </x:c>
      <x:c r="Q1448" t="s">
        <x:v>452</x:v>
      </x:c>
      <x:c r="R1448" t="s">
        <x:v>522</x:v>
      </x:c>
      <x:c r="S1448">
        <x:v>5000</x:v>
      </x:c>
      <x:c r="T1448" t="s">
        <x:v>458</x:v>
      </x:c>
      <x:c r="U1448">
        <x:v>56.35</x:v>
      </x:c>
      <x:c r="V1448">
        <x:v>0.84</x:v>
      </x:c>
      <x:c r="W1448">
        <x:v>4191.5</x:v>
      </x:c>
    </x:row>
    <x:row r="1449" spans="1:23">
      <x:c r="A1449" t="s">
        <x:v>492</x:v>
      </x:c>
      <x:c r="B1449" t="s">
        <x:v>698</x:v>
      </x:c>
      <x:c r="C1449" t="s">
        <x:v>513</x:v>
      </x:c>
      <x:c r="D1449" t="s">
        <x:v>514</x:v>
      </x:c>
      <x:c r="E1449" t="s">
        <x:v>527</x:v>
      </x:c>
      <x:c r="F1449" t="s">
        <x:v>126</x:v>
      </x:c>
      <x:c r="G1449" t="s">
        <x:v>730</x:v>
      </x:c>
      <x:c r="H1449" t="s">
        <x:v>528</x:v>
      </x:c>
      <x:c r="I1449" t="s">
        <x:v>173</x:v>
      </x:c>
      <x:c r="J1449">
        <x:v>190000374</x:v>
      </x:c>
      <x:c r="K1449" t="s">
        <x:v>173</x:v>
      </x:c>
      <x:c r="L1449" t="s">
        <x:v>165</x:v>
      </x:c>
      <x:c r="M1449" t="s">
        <x:v>560</x:v>
      </x:c>
      <x:c r="N1449" t="s">
        <x:v>519</x:v>
      </x:c>
      <x:c r="O1449">
        <x:v>7000</x:v>
      </x:c>
      <x:c r="P1449" t="s">
        <x:v>520</x:v>
      </x:c>
      <x:c r="Q1449" t="s">
        <x:v>14</x:v>
      </x:c>
      <x:c r="R1449" t="s">
        <x:v>522</x:v>
      </x:c>
      <x:c r="S1449">
        <x:v>7000</x:v>
      </x:c>
      <x:c r="T1449" t="s">
        <x:v>458</x:v>
      </x:c>
      <x:c r="U1449">
        <x:v>53.91</x:v>
      </x:c>
      <x:c r="V1449">
        <x:v>0.6</x:v>
      </x:c>
      <x:c r="W1449">
        <x:v>4180.3999999999996</x:v>
      </x:c>
    </x:row>
    <x:row r="1450" spans="1:23">
      <x:c r="A1450" t="s">
        <x:v>492</x:v>
      </x:c>
      <x:c r="B1450" t="s">
        <x:v>698</x:v>
      </x:c>
      <x:c r="C1450" t="s">
        <x:v>513</x:v>
      </x:c>
      <x:c r="D1450" t="s">
        <x:v>514</x:v>
      </x:c>
      <x:c r="E1450" t="s">
        <x:v>527</x:v>
      </x:c>
      <x:c r="F1450" t="s">
        <x:v>126</x:v>
      </x:c>
      <x:c r="G1450" t="s">
        <x:v>730</x:v>
      </x:c>
      <x:c r="H1450" t="s">
        <x:v>528</x:v>
      </x:c>
      <x:c r="I1450" t="s">
        <x:v>173</x:v>
      </x:c>
      <x:c r="J1450">
        <x:v>190000484</x:v>
      </x:c>
      <x:c r="K1450" t="s">
        <x:v>173</x:v>
      </x:c>
      <x:c r="L1450" t="s">
        <x:v>143</x:v>
      </x:c>
      <x:c r="M1450" t="s">
        <x:v>518</x:v>
      </x:c>
      <x:c r="N1450" t="s">
        <x:v>519</x:v>
      </x:c>
      <x:c r="O1450">
        <x:v>8000</x:v>
      </x:c>
      <x:c r="P1450" t="s">
        <x:v>520</x:v>
      </x:c>
      <x:c r="Q1450" t="s">
        <x:v>6</x:v>
      </x:c>
      <x:c r="R1450" t="s">
        <x:v>522</x:v>
      </x:c>
      <x:c r="S1450">
        <x:v>8000</x:v>
      </x:c>
      <x:c r="T1450" t="s">
        <x:v>458</x:v>
      </x:c>
      <x:c r="U1450">
        <x:v>40.1</x:v>
      </x:c>
      <x:c r="V1450">
        <x:v>0.41</x:v>
      </x:c>
      <x:c r="W1450">
        <x:v>3257.6</x:v>
      </x:c>
    </x:row>
    <x:row r="1451" spans="1:23">
      <x:c r="A1451" t="s">
        <x:v>492</x:v>
      </x:c>
      <x:c r="B1451" t="s">
        <x:v>698</x:v>
      </x:c>
      <x:c r="C1451" t="s">
        <x:v>513</x:v>
      </x:c>
      <x:c r="D1451" t="s">
        <x:v>514</x:v>
      </x:c>
      <x:c r="E1451" t="s">
        <x:v>527</x:v>
      </x:c>
      <x:c r="F1451" t="s">
        <x:v>126</x:v>
      </x:c>
      <x:c r="G1451" t="s">
        <x:v>730</x:v>
      </x:c>
      <x:c r="H1451" t="s">
        <x:v>528</x:v>
      </x:c>
      <x:c r="I1451" t="s">
        <x:v>173</x:v>
      </x:c>
      <x:c r="J1451">
        <x:v>190000003</x:v>
      </x:c>
      <x:c r="K1451" t="s">
        <x:v>173</x:v>
      </x:c>
      <x:c r="L1451" t="s">
        <x:v>141</x:v>
      </x:c>
      <x:c r="M1451" t="s">
        <x:v>518</x:v>
      </x:c>
      <x:c r="N1451" t="s">
        <x:v>519</x:v>
      </x:c>
      <x:c r="O1451">
        <x:v>10000</x:v>
      </x:c>
      <x:c r="P1451" t="s">
        <x:v>520</x:v>
      </x:c>
      <x:c r="Q1451" t="s">
        <x:v>13</x:v>
      </x:c>
      <x:c r="R1451" t="s">
        <x:v>522</x:v>
      </x:c>
      <x:c r="S1451">
        <x:v>40000</x:v>
      </x:c>
      <x:c r="T1451" t="s">
        <x:v>458</x:v>
      </x:c>
      <x:c r="U1451">
        <x:v>132.4</x:v>
      </x:c>
      <x:c r="V1451">
        <x:v>0.28999999999999998</x:v>
      </x:c>
      <x:c r="W1451">
        <x:v>11700</x:v>
      </x:c>
    </x:row>
    <x:row r="1452" spans="1:23">
      <x:c r="A1452" t="s">
        <x:v>492</x:v>
      </x:c>
      <x:c r="B1452" t="s">
        <x:v>698</x:v>
      </x:c>
      <x:c r="C1452" t="s">
        <x:v>513</x:v>
      </x:c>
      <x:c r="D1452" t="s">
        <x:v>514</x:v>
      </x:c>
      <x:c r="E1452" t="s">
        <x:v>527</x:v>
      </x:c>
      <x:c r="F1452" t="s">
        <x:v>126</x:v>
      </x:c>
      <x:c r="G1452" t="s">
        <x:v>730</x:v>
      </x:c>
      <x:c r="H1452" t="s">
        <x:v>528</x:v>
      </x:c>
      <x:c r="I1452" t="s">
        <x:v>173</x:v>
      </x:c>
      <x:c r="J1452">
        <x:v>100010697</x:v>
      </x:c>
      <x:c r="K1452" t="s">
        <x:v>173</x:v>
      </x:c>
      <x:c r="L1452" t="s">
        <x:v>145</x:v>
      </x:c>
      <x:c r="M1452" t="s">
        <x:v>550</x:v>
      </x:c>
      <x:c r="N1452" t="s">
        <x:v>519</x:v>
      </x:c>
      <x:c r="O1452">
        <x:v>5000</x:v>
      </x:c>
      <x:c r="P1452" t="s">
        <x:v>520</x:v>
      </x:c>
      <x:c r="Q1452" t="s">
        <x:v>452</x:v>
      </x:c>
      <x:c r="R1452" t="s">
        <x:v>522</x:v>
      </x:c>
      <x:c r="S1452">
        <x:v>5000</x:v>
      </x:c>
      <x:c r="T1452" t="s">
        <x:v>458</x:v>
      </x:c>
      <x:c r="U1452">
        <x:v>56.35</x:v>
      </x:c>
      <x:c r="V1452">
        <x:v>0.84</x:v>
      </x:c>
      <x:c r="W1452">
        <x:v>4191.5</x:v>
      </x:c>
    </x:row>
    <x:row r="1453" spans="1:23">
      <x:c r="A1453" t="s">
        <x:v>492</x:v>
      </x:c>
      <x:c r="B1453" t="s">
        <x:v>698</x:v>
      </x:c>
      <x:c r="C1453" t="s">
        <x:v>513</x:v>
      </x:c>
      <x:c r="D1453" t="s">
        <x:v>514</x:v>
      </x:c>
      <x:c r="E1453" t="s">
        <x:v>527</x:v>
      </x:c>
      <x:c r="F1453" t="s">
        <x:v>126</x:v>
      </x:c>
      <x:c r="G1453" t="s">
        <x:v>730</x:v>
      </x:c>
      <x:c r="H1453" t="s">
        <x:v>528</x:v>
      </x:c>
      <x:c r="I1453" t="s">
        <x:v>173</x:v>
      </x:c>
      <x:c r="J1453">
        <x:v>100011015</x:v>
      </x:c>
      <x:c r="K1453" t="s">
        <x:v>173</x:v>
      </x:c>
      <x:c r="L1453" t="s">
        <x:v>143</x:v>
      </x:c>
      <x:c r="M1453" t="s">
        <x:v>525</x:v>
      </x:c>
      <x:c r="N1453" t="s">
        <x:v>519</x:v>
      </x:c>
      <x:c r="O1453">
        <x:v>8000</x:v>
      </x:c>
      <x:c r="P1453" t="s">
        <x:v>520</x:v>
      </x:c>
      <x:c r="Q1453" t="s">
        <x:v>6</x:v>
      </x:c>
      <x:c r="R1453" t="s">
        <x:v>522</x:v>
      </x:c>
      <x:c r="S1453">
        <x:v>8000</x:v>
      </x:c>
      <x:c r="T1453" t="s">
        <x:v>458</x:v>
      </x:c>
      <x:c r="U1453">
        <x:v>40.08</x:v>
      </x:c>
      <x:c r="V1453">
        <x:v>0.41</x:v>
      </x:c>
      <x:c r="W1453">
        <x:v>3257.6</x:v>
      </x:c>
    </x:row>
    <x:row r="1454" spans="1:23">
      <x:c r="A1454" t="s">
        <x:v>492</x:v>
      </x:c>
      <x:c r="B1454" t="s">
        <x:v>698</x:v>
      </x:c>
      <x:c r="C1454" t="s">
        <x:v>513</x:v>
      </x:c>
      <x:c r="D1454" t="s">
        <x:v>514</x:v>
      </x:c>
      <x:c r="E1454" t="s">
        <x:v>527</x:v>
      </x:c>
      <x:c r="F1454" t="s">
        <x:v>126</x:v>
      </x:c>
      <x:c r="G1454" t="s">
        <x:v>730</x:v>
      </x:c>
      <x:c r="H1454" t="s">
        <x:v>528</x:v>
      </x:c>
      <x:c r="I1454" t="s">
        <x:v>173</x:v>
      </x:c>
      <x:c r="J1454">
        <x:v>100019938</x:v>
      </x:c>
      <x:c r="K1454" t="s">
        <x:v>173</x:v>
      </x:c>
      <x:c r="L1454" t="s">
        <x:v>145</x:v>
      </x:c>
      <x:c r="M1454" t="s">
        <x:v>526</x:v>
      </x:c>
      <x:c r="N1454" t="s">
        <x:v>519</x:v>
      </x:c>
      <x:c r="O1454">
        <x:v>5000</x:v>
      </x:c>
      <x:c r="P1454" t="s">
        <x:v>520</x:v>
      </x:c>
      <x:c r="Q1454" t="s">
        <x:v>452</x:v>
      </x:c>
      <x:c r="R1454" t="s">
        <x:v>522</x:v>
      </x:c>
      <x:c r="S1454">
        <x:v>5000</x:v>
      </x:c>
      <x:c r="T1454" t="s">
        <x:v>458</x:v>
      </x:c>
      <x:c r="U1454">
        <x:v>56.35</x:v>
      </x:c>
      <x:c r="V1454">
        <x:v>0.84</x:v>
      </x:c>
      <x:c r="W1454">
        <x:v>4191.5</x:v>
      </x:c>
    </x:row>
    <x:row r="1455" spans="1:23">
      <x:c r="A1455" t="s">
        <x:v>492</x:v>
      </x:c>
      <x:c r="B1455" t="s">
        <x:v>698</x:v>
      </x:c>
      <x:c r="C1455" t="s">
        <x:v>513</x:v>
      </x:c>
      <x:c r="D1455" t="s">
        <x:v>514</x:v>
      </x:c>
      <x:c r="E1455" t="s">
        <x:v>527</x:v>
      </x:c>
      <x:c r="F1455" t="s">
        <x:v>126</x:v>
      </x:c>
      <x:c r="G1455" t="s">
        <x:v>730</x:v>
      </x:c>
      <x:c r="H1455" t="s">
        <x:v>528</x:v>
      </x:c>
      <x:c r="I1455" t="s">
        <x:v>173</x:v>
      </x:c>
      <x:c r="J1455">
        <x:v>100000730</x:v>
      </x:c>
      <x:c r="K1455" t="s">
        <x:v>173</x:v>
      </x:c>
      <x:c r="L1455" t="s">
        <x:v>165</x:v>
      </x:c>
      <x:c r="M1455" t="s">
        <x:v>525</x:v>
      </x:c>
      <x:c r="N1455" t="s">
        <x:v>519</x:v>
      </x:c>
      <x:c r="O1455">
        <x:v>7000</x:v>
      </x:c>
      <x:c r="P1455" t="s">
        <x:v>520</x:v>
      </x:c>
      <x:c r="Q1455" t="s">
        <x:v>14</x:v>
      </x:c>
      <x:c r="R1455" t="s">
        <x:v>522</x:v>
      </x:c>
      <x:c r="S1455">
        <x:v>28000</x:v>
      </x:c>
      <x:c r="T1455" t="s">
        <x:v>458</x:v>
      </x:c>
      <x:c r="U1455">
        <x:v>215.32</x:v>
      </x:c>
      <x:c r="V1455">
        <x:v>0.6</x:v>
      </x:c>
      <x:c r="W1455">
        <x:v>16721.599999999999</x:v>
      </x:c>
    </x:row>
    <x:row r="1456" spans="1:23">
      <x:c r="A1456" t="s">
        <x:v>492</x:v>
      </x:c>
      <x:c r="B1456" t="s">
        <x:v>698</x:v>
      </x:c>
      <x:c r="C1456" t="s">
        <x:v>513</x:v>
      </x:c>
      <x:c r="D1456" t="s">
        <x:v>514</x:v>
      </x:c>
      <x:c r="E1456" t="s">
        <x:v>527</x:v>
      </x:c>
      <x:c r="F1456" t="s">
        <x:v>126</x:v>
      </x:c>
      <x:c r="G1456" t="s">
        <x:v>730</x:v>
      </x:c>
      <x:c r="H1456" t="s">
        <x:v>528</x:v>
      </x:c>
      <x:c r="I1456" t="s">
        <x:v>173</x:v>
      </x:c>
      <x:c r="J1456">
        <x:v>110000218</x:v>
      </x:c>
      <x:c r="K1456" t="s">
        <x:v>173</x:v>
      </x:c>
      <x:c r="L1456" t="s">
        <x:v>143</x:v>
      </x:c>
      <x:c r="M1456" t="s">
        <x:v>560</x:v>
      </x:c>
      <x:c r="N1456" t="s">
        <x:v>519</x:v>
      </x:c>
      <x:c r="O1456">
        <x:v>8000</x:v>
      </x:c>
      <x:c r="P1456" t="s">
        <x:v>520</x:v>
      </x:c>
      <x:c r="Q1456" t="s">
        <x:v>6</x:v>
      </x:c>
      <x:c r="R1456" t="s">
        <x:v>522</x:v>
      </x:c>
      <x:c r="S1456">
        <x:v>40000</x:v>
      </x:c>
      <x:c r="T1456" t="s">
        <x:v>458</x:v>
      </x:c>
      <x:c r="U1456">
        <x:v>200.52</x:v>
      </x:c>
      <x:c r="V1456">
        <x:v>0.41</x:v>
      </x:c>
      <x:c r="W1456">
        <x:v>16288</x:v>
      </x:c>
    </x:row>
    <x:row r="1457" spans="1:23">
      <x:c r="A1457" t="s">
        <x:v>492</x:v>
      </x:c>
      <x:c r="B1457" t="s">
        <x:v>698</x:v>
      </x:c>
      <x:c r="C1457" t="s">
        <x:v>513</x:v>
      </x:c>
      <x:c r="D1457" t="s">
        <x:v>514</x:v>
      </x:c>
      <x:c r="E1457" t="s">
        <x:v>527</x:v>
      </x:c>
      <x:c r="F1457" t="s">
        <x:v>126</x:v>
      </x:c>
      <x:c r="G1457" t="s">
        <x:v>730</x:v>
      </x:c>
      <x:c r="H1457" t="s">
        <x:v>528</x:v>
      </x:c>
      <x:c r="I1457" t="s">
        <x:v>173</x:v>
      </x:c>
      <x:c r="J1457">
        <x:v>100011030</x:v>
      </x:c>
      <x:c r="K1457" t="s">
        <x:v>173</x:v>
      </x:c>
      <x:c r="L1457" t="s">
        <x:v>165</x:v>
      </x:c>
      <x:c r="M1457" t="s">
        <x:v>575</x:v>
      </x:c>
      <x:c r="N1457" t="s">
        <x:v>519</x:v>
      </x:c>
      <x:c r="O1457">
        <x:v>7000</x:v>
      </x:c>
      <x:c r="P1457" t="s">
        <x:v>520</x:v>
      </x:c>
      <x:c r="Q1457" t="s">
        <x:v>14</x:v>
      </x:c>
      <x:c r="R1457" t="s">
        <x:v>522</x:v>
      </x:c>
      <x:c r="S1457">
        <x:v>28000</x:v>
      </x:c>
      <x:c r="T1457" t="s">
        <x:v>458</x:v>
      </x:c>
      <x:c r="U1457">
        <x:v>215.32</x:v>
      </x:c>
      <x:c r="V1457">
        <x:v>0.6</x:v>
      </x:c>
      <x:c r="W1457">
        <x:v>16721.599999999999</x:v>
      </x:c>
    </x:row>
    <x:row r="1458" spans="1:23">
      <x:c r="A1458" t="s">
        <x:v>492</x:v>
      </x:c>
      <x:c r="B1458" t="s">
        <x:v>698</x:v>
      </x:c>
      <x:c r="C1458" t="s">
        <x:v>513</x:v>
      </x:c>
      <x:c r="D1458" t="s">
        <x:v>514</x:v>
      </x:c>
      <x:c r="E1458" t="s">
        <x:v>527</x:v>
      </x:c>
      <x:c r="F1458" t="s">
        <x:v>126</x:v>
      </x:c>
      <x:c r="G1458" t="s">
        <x:v>730</x:v>
      </x:c>
      <x:c r="H1458" t="s">
        <x:v>528</x:v>
      </x:c>
      <x:c r="I1458" t="s">
        <x:v>173</x:v>
      </x:c>
      <x:c r="J1458">
        <x:v>100000630</x:v>
      </x:c>
      <x:c r="K1458" t="s">
        <x:v>173</x:v>
      </x:c>
      <x:c r="L1458" t="s">
        <x:v>165</x:v>
      </x:c>
      <x:c r="M1458" t="s">
        <x:v>533</x:v>
      </x:c>
      <x:c r="N1458" t="s">
        <x:v>519</x:v>
      </x:c>
      <x:c r="O1458">
        <x:v>7000</x:v>
      </x:c>
      <x:c r="P1458" t="s">
        <x:v>520</x:v>
      </x:c>
      <x:c r="Q1458" t="s">
        <x:v>14</x:v>
      </x:c>
      <x:c r="R1458" t="s">
        <x:v>522</x:v>
      </x:c>
      <x:c r="S1458">
        <x:v>14000</x:v>
      </x:c>
      <x:c r="T1458" t="s">
        <x:v>458</x:v>
      </x:c>
      <x:c r="U1458">
        <x:v>107.66</x:v>
      </x:c>
      <x:c r="V1458">
        <x:v>0.6</x:v>
      </x:c>
      <x:c r="W1458">
        <x:v>8360.7999999999993</x:v>
      </x:c>
    </x:row>
    <x:row r="1459" spans="1:23">
      <x:c r="A1459" t="s">
        <x:v>492</x:v>
      </x:c>
      <x:c r="B1459" t="s">
        <x:v>698</x:v>
      </x:c>
      <x:c r="C1459" t="s">
        <x:v>513</x:v>
      </x:c>
      <x:c r="D1459" t="s">
        <x:v>514</x:v>
      </x:c>
      <x:c r="E1459" t="s">
        <x:v>527</x:v>
      </x:c>
      <x:c r="F1459" t="s">
        <x:v>126</x:v>
      </x:c>
      <x:c r="G1459" t="s">
        <x:v>730</x:v>
      </x:c>
      <x:c r="H1459" t="s">
        <x:v>528</x:v>
      </x:c>
      <x:c r="I1459" t="s">
        <x:v>173</x:v>
      </x:c>
      <x:c r="J1459">
        <x:v>100011027</x:v>
      </x:c>
      <x:c r="K1459" t="s">
        <x:v>173</x:v>
      </x:c>
      <x:c r="L1459" t="s">
        <x:v>143</x:v>
      </x:c>
      <x:c r="M1459" t="s">
        <x:v>569</x:v>
      </x:c>
      <x:c r="N1459" t="s">
        <x:v>519</x:v>
      </x:c>
      <x:c r="O1459">
        <x:v>8000</x:v>
      </x:c>
      <x:c r="P1459" t="s">
        <x:v>520</x:v>
      </x:c>
      <x:c r="Q1459" t="s">
        <x:v>6</x:v>
      </x:c>
      <x:c r="R1459" t="s">
        <x:v>522</x:v>
      </x:c>
      <x:c r="S1459">
        <x:v>8000</x:v>
      </x:c>
      <x:c r="T1459" t="s">
        <x:v>458</x:v>
      </x:c>
      <x:c r="U1459">
        <x:v>40.08</x:v>
      </x:c>
      <x:c r="V1459">
        <x:v>0.41</x:v>
      </x:c>
      <x:c r="W1459">
        <x:v>3257.6</x:v>
      </x:c>
    </x:row>
    <x:row r="1460" spans="1:23">
      <x:c r="A1460" t="s">
        <x:v>492</x:v>
      </x:c>
      <x:c r="B1460" t="s">
        <x:v>698</x:v>
      </x:c>
      <x:c r="C1460" t="s">
        <x:v>513</x:v>
      </x:c>
      <x:c r="D1460" t="s">
        <x:v>514</x:v>
      </x:c>
      <x:c r="E1460" t="s">
        <x:v>527</x:v>
      </x:c>
      <x:c r="F1460" t="s">
        <x:v>126</x:v>
      </x:c>
      <x:c r="G1460" t="s">
        <x:v>730</x:v>
      </x:c>
      <x:c r="H1460" t="s">
        <x:v>528</x:v>
      </x:c>
      <x:c r="I1460" t="s">
        <x:v>173</x:v>
      </x:c>
      <x:c r="J1460">
        <x:v>100010702</x:v>
      </x:c>
      <x:c r="K1460" t="s">
        <x:v>173</x:v>
      </x:c>
      <x:c r="L1460" t="s">
        <x:v>145</x:v>
      </x:c>
      <x:c r="M1460" t="s">
        <x:v>575</x:v>
      </x:c>
      <x:c r="N1460" t="s">
        <x:v>519</x:v>
      </x:c>
      <x:c r="O1460">
        <x:v>5000</x:v>
      </x:c>
      <x:c r="P1460" t="s">
        <x:v>520</x:v>
      </x:c>
      <x:c r="Q1460" t="s">
        <x:v>452</x:v>
      </x:c>
      <x:c r="R1460" t="s">
        <x:v>522</x:v>
      </x:c>
      <x:c r="S1460">
        <x:v>15000</x:v>
      </x:c>
      <x:c r="T1460" t="s">
        <x:v>458</x:v>
      </x:c>
      <x:c r="U1460">
        <x:v>169.05</x:v>
      </x:c>
      <x:c r="V1460">
        <x:v>0.84</x:v>
      </x:c>
      <x:c r="W1460">
        <x:v>12574.5</x:v>
      </x:c>
    </x:row>
    <x:row r="1461" spans="1:23">
      <x:c r="A1461" t="s">
        <x:v>492</x:v>
      </x:c>
      <x:c r="B1461" t="s">
        <x:v>698</x:v>
      </x:c>
      <x:c r="C1461" t="s">
        <x:v>513</x:v>
      </x:c>
      <x:c r="D1461" t="s">
        <x:v>514</x:v>
      </x:c>
      <x:c r="E1461" t="s">
        <x:v>527</x:v>
      </x:c>
      <x:c r="F1461" t="s">
        <x:v>126</x:v>
      </x:c>
      <x:c r="G1461" t="s">
        <x:v>730</x:v>
      </x:c>
      <x:c r="H1461" t="s">
        <x:v>528</x:v>
      </x:c>
      <x:c r="I1461" t="s">
        <x:v>173</x:v>
      </x:c>
      <x:c r="J1461">
        <x:v>190000379</x:v>
      </x:c>
      <x:c r="K1461" t="s">
        <x:v>173</x:v>
      </x:c>
      <x:c r="L1461" t="s">
        <x:v>145</x:v>
      </x:c>
      <x:c r="M1461" t="s">
        <x:v>560</x:v>
      </x:c>
      <x:c r="N1461" t="s">
        <x:v>519</x:v>
      </x:c>
      <x:c r="O1461">
        <x:v>5000</x:v>
      </x:c>
      <x:c r="P1461" t="s">
        <x:v>520</x:v>
      </x:c>
      <x:c r="Q1461" t="s">
        <x:v>452</x:v>
      </x:c>
      <x:c r="R1461" t="s">
        <x:v>522</x:v>
      </x:c>
      <x:c r="S1461">
        <x:v>5000</x:v>
      </x:c>
      <x:c r="T1461" t="s">
        <x:v>458</x:v>
      </x:c>
      <x:c r="U1461">
        <x:v>56.35</x:v>
      </x:c>
      <x:c r="V1461">
        <x:v>0.84</x:v>
      </x:c>
      <x:c r="W1461">
        <x:v>4191.5</x:v>
      </x:c>
    </x:row>
    <x:row r="1462" spans="1:23">
      <x:c r="A1462" t="s">
        <x:v>492</x:v>
      </x:c>
      <x:c r="B1462" t="s">
        <x:v>698</x:v>
      </x:c>
      <x:c r="C1462" t="s">
        <x:v>513</x:v>
      </x:c>
      <x:c r="D1462" t="s">
        <x:v>514</x:v>
      </x:c>
      <x:c r="E1462" t="s">
        <x:v>527</x:v>
      </x:c>
      <x:c r="F1462" t="s">
        <x:v>126</x:v>
      </x:c>
      <x:c r="G1462" t="s">
        <x:v>730</x:v>
      </x:c>
      <x:c r="H1462" t="s">
        <x:v>528</x:v>
      </x:c>
      <x:c r="I1462" t="s">
        <x:v>173</x:v>
      </x:c>
      <x:c r="J1462">
        <x:v>190000484</x:v>
      </x:c>
      <x:c r="K1462" t="s">
        <x:v>173</x:v>
      </x:c>
      <x:c r="L1462" t="s">
        <x:v>143</x:v>
      </x:c>
      <x:c r="M1462" t="s">
        <x:v>518</x:v>
      </x:c>
      <x:c r="N1462" t="s">
        <x:v>519</x:v>
      </x:c>
      <x:c r="O1462">
        <x:v>8000</x:v>
      </x:c>
      <x:c r="P1462" t="s">
        <x:v>520</x:v>
      </x:c>
      <x:c r="Q1462" t="s">
        <x:v>6</x:v>
      </x:c>
      <x:c r="R1462" t="s">
        <x:v>522</x:v>
      </x:c>
      <x:c r="S1462">
        <x:v>32000</x:v>
      </x:c>
      <x:c r="T1462" t="s">
        <x:v>458</x:v>
      </x:c>
      <x:c r="U1462">
        <x:v>160.41999999999999</x:v>
      </x:c>
      <x:c r="V1462">
        <x:v>0.41</x:v>
      </x:c>
      <x:c r="W1462">
        <x:v>13030.4</x:v>
      </x:c>
    </x:row>
    <x:row r="1463" spans="1:23">
      <x:c r="A1463" t="s">
        <x:v>492</x:v>
      </x:c>
      <x:c r="B1463" t="s">
        <x:v>698</x:v>
      </x:c>
      <x:c r="C1463" t="s">
        <x:v>513</x:v>
      </x:c>
      <x:c r="D1463" t="s">
        <x:v>514</x:v>
      </x:c>
      <x:c r="E1463" t="s">
        <x:v>527</x:v>
      </x:c>
      <x:c r="F1463" t="s">
        <x:v>126</x:v>
      </x:c>
      <x:c r="G1463" t="s">
        <x:v>730</x:v>
      </x:c>
      <x:c r="H1463" t="s">
        <x:v>528</x:v>
      </x:c>
      <x:c r="I1463" t="s">
        <x:v>173</x:v>
      </x:c>
      <x:c r="J1463">
        <x:v>100011026</x:v>
      </x:c>
      <x:c r="K1463" t="s">
        <x:v>173</x:v>
      </x:c>
      <x:c r="L1463" t="s">
        <x:v>143</x:v>
      </x:c>
      <x:c r="M1463" t="s">
        <x:v>550</x:v>
      </x:c>
      <x:c r="N1463" t="s">
        <x:v>519</x:v>
      </x:c>
      <x:c r="O1463">
        <x:v>8000</x:v>
      </x:c>
      <x:c r="P1463" t="s">
        <x:v>520</x:v>
      </x:c>
      <x:c r="Q1463" t="s">
        <x:v>6</x:v>
      </x:c>
      <x:c r="R1463" t="s">
        <x:v>522</x:v>
      </x:c>
      <x:c r="S1463">
        <x:v>16000</x:v>
      </x:c>
      <x:c r="T1463" t="s">
        <x:v>458</x:v>
      </x:c>
      <x:c r="U1463">
        <x:v>80.16</x:v>
      </x:c>
      <x:c r="V1463">
        <x:v>0.41</x:v>
      </x:c>
      <x:c r="W1463">
        <x:v>6515.2</x:v>
      </x:c>
    </x:row>
    <x:row r="1464" spans="1:23">
      <x:c r="A1464" t="s">
        <x:v>492</x:v>
      </x:c>
      <x:c r="B1464" t="s">
        <x:v>698</x:v>
      </x:c>
      <x:c r="C1464" t="s">
        <x:v>513</x:v>
      </x:c>
      <x:c r="D1464" t="s">
        <x:v>514</x:v>
      </x:c>
      <x:c r="E1464" t="s">
        <x:v>527</x:v>
      </x:c>
      <x:c r="F1464" t="s">
        <x:v>126</x:v>
      </x:c>
      <x:c r="G1464" t="s">
        <x:v>730</x:v>
      </x:c>
      <x:c r="H1464" t="s">
        <x:v>528</x:v>
      </x:c>
      <x:c r="I1464" t="s">
        <x:v>173</x:v>
      </x:c>
      <x:c r="J1464">
        <x:v>100010697</x:v>
      </x:c>
      <x:c r="K1464" t="s">
        <x:v>173</x:v>
      </x:c>
      <x:c r="L1464" t="s">
        <x:v>145</x:v>
      </x:c>
      <x:c r="M1464" t="s">
        <x:v>550</x:v>
      </x:c>
      <x:c r="N1464" t="s">
        <x:v>519</x:v>
      </x:c>
      <x:c r="O1464">
        <x:v>5000</x:v>
      </x:c>
      <x:c r="P1464" t="s">
        <x:v>520</x:v>
      </x:c>
      <x:c r="Q1464" t="s">
        <x:v>452</x:v>
      </x:c>
      <x:c r="R1464" t="s">
        <x:v>522</x:v>
      </x:c>
      <x:c r="S1464">
        <x:v>5000</x:v>
      </x:c>
      <x:c r="T1464" t="s">
        <x:v>458</x:v>
      </x:c>
      <x:c r="U1464">
        <x:v>56.35</x:v>
      </x:c>
      <x:c r="V1464">
        <x:v>0.84</x:v>
      </x:c>
      <x:c r="W1464">
        <x:v>4191.5</x:v>
      </x:c>
    </x:row>
    <x:row r="1465" spans="1:23">
      <x:c r="A1465" t="s">
        <x:v>492</x:v>
      </x:c>
      <x:c r="B1465" t="s">
        <x:v>698</x:v>
      </x:c>
      <x:c r="C1465" t="s">
        <x:v>513</x:v>
      </x:c>
      <x:c r="D1465" t="s">
        <x:v>514</x:v>
      </x:c>
      <x:c r="E1465" t="s">
        <x:v>527</x:v>
      </x:c>
      <x:c r="F1465" t="s">
        <x:v>126</x:v>
      </x:c>
      <x:c r="G1465" t="s">
        <x:v>730</x:v>
      </x:c>
      <x:c r="H1465" t="s">
        <x:v>528</x:v>
      </x:c>
      <x:c r="I1465" t="s">
        <x:v>173</x:v>
      </x:c>
      <x:c r="J1465">
        <x:v>110000004</x:v>
      </x:c>
      <x:c r="K1465" t="s">
        <x:v>173</x:v>
      </x:c>
      <x:c r="L1465" t="s">
        <x:v>141</x:v>
      </x:c>
      <x:c r="M1465" t="s">
        <x:v>537</x:v>
      </x:c>
      <x:c r="N1465" t="s">
        <x:v>519</x:v>
      </x:c>
      <x:c r="O1465">
        <x:v>10000</x:v>
      </x:c>
      <x:c r="P1465" t="s">
        <x:v>520</x:v>
      </x:c>
      <x:c r="Q1465" t="s">
        <x:v>13</x:v>
      </x:c>
      <x:c r="R1465" t="s">
        <x:v>522</x:v>
      </x:c>
      <x:c r="S1465">
        <x:v>100000</x:v>
      </x:c>
      <x:c r="T1465" t="s">
        <x:v>458</x:v>
      </x:c>
      <x:c r="U1465">
        <x:v>330.9</x:v>
      </x:c>
      <x:c r="V1465">
        <x:v>0.28999999999999998</x:v>
      </x:c>
      <x:c r="W1465">
        <x:v>29250</x:v>
      </x:c>
    </x:row>
    <x:row r="1466" spans="1:23">
      <x:c r="A1466" t="s">
        <x:v>492</x:v>
      </x:c>
      <x:c r="B1466" t="s">
        <x:v>698</x:v>
      </x:c>
      <x:c r="C1466" t="s">
        <x:v>513</x:v>
      </x:c>
      <x:c r="D1466" t="s">
        <x:v>514</x:v>
      </x:c>
      <x:c r="E1466" t="s">
        <x:v>527</x:v>
      </x:c>
      <x:c r="F1466" t="s">
        <x:v>126</x:v>
      </x:c>
      <x:c r="G1466" t="s">
        <x:v>730</x:v>
      </x:c>
      <x:c r="H1466" t="s">
        <x:v>528</x:v>
      </x:c>
      <x:c r="I1466" t="s">
        <x:v>173</x:v>
      </x:c>
      <x:c r="J1466">
        <x:v>190000387</x:v>
      </x:c>
      <x:c r="K1466" t="s">
        <x:v>173</x:v>
      </x:c>
      <x:c r="L1466" t="s">
        <x:v>142</x:v>
      </x:c>
      <x:c r="M1466" t="s">
        <x:v>525</x:v>
      </x:c>
      <x:c r="N1466" t="s">
        <x:v>519</x:v>
      </x:c>
      <x:c r="O1466">
        <x:v>3000</x:v>
      </x:c>
      <x:c r="P1466" t="s">
        <x:v>520</x:v>
      </x:c>
      <x:c r="Q1466" t="s">
        <x:v>445</x:v>
      </x:c>
      <x:c r="R1466" t="s">
        <x:v>522</x:v>
      </x:c>
      <x:c r="S1466">
        <x:v>3000</x:v>
      </x:c>
      <x:c r="T1466" t="s">
        <x:v>458</x:v>
      </x:c>
      <x:c r="U1466">
        <x:v>54.48</x:v>
      </x:c>
      <x:c r="V1466">
        <x:v>1.31</x:v>
      </x:c>
      <x:c r="W1466">
        <x:v>3939</x:v>
      </x:c>
    </x:row>
    <x:row r="1467" spans="1:23">
      <x:c r="A1467" t="s">
        <x:v>492</x:v>
      </x:c>
      <x:c r="B1467" t="s">
        <x:v>698</x:v>
      </x:c>
      <x:c r="C1467" t="s">
        <x:v>513</x:v>
      </x:c>
      <x:c r="D1467" t="s">
        <x:v>514</x:v>
      </x:c>
      <x:c r="E1467" t="s">
        <x:v>527</x:v>
      </x:c>
      <x:c r="F1467" t="s">
        <x:v>126</x:v>
      </x:c>
      <x:c r="G1467" t="s">
        <x:v>730</x:v>
      </x:c>
      <x:c r="H1467" t="s">
        <x:v>528</x:v>
      </x:c>
      <x:c r="I1467" t="s">
        <x:v>173</x:v>
      </x:c>
      <x:c r="J1467">
        <x:v>190000379</x:v>
      </x:c>
      <x:c r="K1467" t="s">
        <x:v>173</x:v>
      </x:c>
      <x:c r="L1467" t="s">
        <x:v>145</x:v>
      </x:c>
      <x:c r="M1467" t="s">
        <x:v>560</x:v>
      </x:c>
      <x:c r="N1467" t="s">
        <x:v>519</x:v>
      </x:c>
      <x:c r="O1467">
        <x:v>5000</x:v>
      </x:c>
      <x:c r="P1467" t="s">
        <x:v>520</x:v>
      </x:c>
      <x:c r="Q1467" t="s">
        <x:v>452</x:v>
      </x:c>
      <x:c r="R1467" t="s">
        <x:v>522</x:v>
      </x:c>
      <x:c r="S1467">
        <x:v>5000</x:v>
      </x:c>
      <x:c r="T1467" t="s">
        <x:v>458</x:v>
      </x:c>
      <x:c r="U1467">
        <x:v>56.35</x:v>
      </x:c>
      <x:c r="V1467">
        <x:v>0.84</x:v>
      </x:c>
      <x:c r="W1467">
        <x:v>4191.5</x:v>
      </x:c>
    </x:row>
    <x:row r="1468" spans="1:23">
      <x:c r="A1468" t="s">
        <x:v>492</x:v>
      </x:c>
      <x:c r="B1468" t="s">
        <x:v>698</x:v>
      </x:c>
      <x:c r="C1468" t="s">
        <x:v>513</x:v>
      </x:c>
      <x:c r="D1468" t="s">
        <x:v>514</x:v>
      </x:c>
      <x:c r="E1468" t="s">
        <x:v>527</x:v>
      </x:c>
      <x:c r="F1468" t="s">
        <x:v>126</x:v>
      </x:c>
      <x:c r="G1468" t="s">
        <x:v>730</x:v>
      </x:c>
      <x:c r="H1468" t="s">
        <x:v>528</x:v>
      </x:c>
      <x:c r="I1468" t="s">
        <x:v>173</x:v>
      </x:c>
      <x:c r="J1468">
        <x:v>190000484</x:v>
      </x:c>
      <x:c r="K1468" t="s">
        <x:v>173</x:v>
      </x:c>
      <x:c r="L1468" t="s">
        <x:v>143</x:v>
      </x:c>
      <x:c r="M1468" t="s">
        <x:v>518</x:v>
      </x:c>
      <x:c r="N1468" t="s">
        <x:v>519</x:v>
      </x:c>
      <x:c r="O1468">
        <x:v>8000</x:v>
      </x:c>
      <x:c r="P1468" t="s">
        <x:v>520</x:v>
      </x:c>
      <x:c r="Q1468" t="s">
        <x:v>6</x:v>
      </x:c>
      <x:c r="R1468" t="s">
        <x:v>522</x:v>
      </x:c>
      <x:c r="S1468">
        <x:v>8000</x:v>
      </x:c>
      <x:c r="T1468" t="s">
        <x:v>458</x:v>
      </x:c>
      <x:c r="U1468">
        <x:v>40.1</x:v>
      </x:c>
      <x:c r="V1468">
        <x:v>0.41</x:v>
      </x:c>
      <x:c r="W1468">
        <x:v>3257.6</x:v>
      </x:c>
    </x:row>
    <x:row r="1469" spans="1:23">
      <x:c r="A1469" t="s">
        <x:v>492</x:v>
      </x:c>
      <x:c r="B1469" t="s">
        <x:v>698</x:v>
      </x:c>
      <x:c r="C1469" t="s">
        <x:v>513</x:v>
      </x:c>
      <x:c r="D1469" t="s">
        <x:v>514</x:v>
      </x:c>
      <x:c r="E1469" t="s">
        <x:v>527</x:v>
      </x:c>
      <x:c r="F1469" t="s">
        <x:v>126</x:v>
      </x:c>
      <x:c r="G1469" t="s">
        <x:v>730</x:v>
      </x:c>
      <x:c r="H1469" t="s">
        <x:v>528</x:v>
      </x:c>
      <x:c r="I1469" t="s">
        <x:v>173</x:v>
      </x:c>
      <x:c r="J1469">
        <x:v>190000386</x:v>
      </x:c>
      <x:c r="K1469" t="s">
        <x:v>173</x:v>
      </x:c>
      <x:c r="L1469" t="s">
        <x:v>142</x:v>
      </x:c>
      <x:c r="M1469" t="s">
        <x:v>524</x:v>
      </x:c>
      <x:c r="N1469" t="s">
        <x:v>519</x:v>
      </x:c>
      <x:c r="O1469">
        <x:v>3000</x:v>
      </x:c>
      <x:c r="P1469" t="s">
        <x:v>520</x:v>
      </x:c>
      <x:c r="Q1469" t="s">
        <x:v>445</x:v>
      </x:c>
      <x:c r="R1469" t="s">
        <x:v>522</x:v>
      </x:c>
      <x:c r="S1469">
        <x:v>3000</x:v>
      </x:c>
      <x:c r="T1469" t="s">
        <x:v>458</x:v>
      </x:c>
      <x:c r="U1469">
        <x:v>54.48</x:v>
      </x:c>
      <x:c r="V1469">
        <x:v>1.31</x:v>
      </x:c>
      <x:c r="W1469">
        <x:v>3939</x:v>
      </x:c>
    </x:row>
    <x:row r="1470" spans="1:23">
      <x:c r="A1470" t="s">
        <x:v>492</x:v>
      </x:c>
      <x:c r="B1470" t="s">
        <x:v>698</x:v>
      </x:c>
      <x:c r="C1470" t="s">
        <x:v>513</x:v>
      </x:c>
      <x:c r="D1470" t="s">
        <x:v>514</x:v>
      </x:c>
      <x:c r="E1470" t="s">
        <x:v>527</x:v>
      </x:c>
      <x:c r="F1470" t="s">
        <x:v>126</x:v>
      </x:c>
      <x:c r="G1470" t="s">
        <x:v>730</x:v>
      </x:c>
      <x:c r="H1470" t="s">
        <x:v>528</x:v>
      </x:c>
      <x:c r="I1470" t="s">
        <x:v>173</x:v>
      </x:c>
      <x:c r="J1470">
        <x:v>110000004</x:v>
      </x:c>
      <x:c r="K1470" t="s">
        <x:v>173</x:v>
      </x:c>
      <x:c r="L1470" t="s">
        <x:v>141</x:v>
      </x:c>
      <x:c r="M1470" t="s">
        <x:v>537</x:v>
      </x:c>
      <x:c r="N1470" t="s">
        <x:v>519</x:v>
      </x:c>
      <x:c r="O1470">
        <x:v>10000</x:v>
      </x:c>
      <x:c r="P1470" t="s">
        <x:v>520</x:v>
      </x:c>
      <x:c r="Q1470" t="s">
        <x:v>13</x:v>
      </x:c>
      <x:c r="R1470" t="s">
        <x:v>522</x:v>
      </x:c>
      <x:c r="S1470">
        <x:v>60000</x:v>
      </x:c>
      <x:c r="T1470" t="s">
        <x:v>458</x:v>
      </x:c>
      <x:c r="U1470">
        <x:v>198.54</x:v>
      </x:c>
      <x:c r="V1470">
        <x:v>0.28999999999999998</x:v>
      </x:c>
      <x:c r="W1470">
        <x:v>17550</x:v>
      </x:c>
    </x:row>
    <x:row r="1471" spans="1:23">
      <x:c r="A1471" t="s">
        <x:v>492</x:v>
      </x:c>
      <x:c r="B1471" t="s">
        <x:v>698</x:v>
      </x:c>
      <x:c r="C1471" t="s">
        <x:v>513</x:v>
      </x:c>
      <x:c r="D1471" t="s">
        <x:v>514</x:v>
      </x:c>
      <x:c r="E1471" t="s">
        <x:v>527</x:v>
      </x:c>
      <x:c r="F1471" t="s">
        <x:v>126</x:v>
      </x:c>
      <x:c r="G1471" t="s">
        <x:v>730</x:v>
      </x:c>
      <x:c r="H1471" t="s">
        <x:v>528</x:v>
      </x:c>
      <x:c r="I1471" t="s">
        <x:v>173</x:v>
      </x:c>
      <x:c r="J1471">
        <x:v>190000381</x:v>
      </x:c>
      <x:c r="K1471" t="s">
        <x:v>173</x:v>
      </x:c>
      <x:c r="L1471" t="s">
        <x:v>145</x:v>
      </x:c>
      <x:c r="M1471" t="s">
        <x:v>569</x:v>
      </x:c>
      <x:c r="N1471" t="s">
        <x:v>519</x:v>
      </x:c>
      <x:c r="O1471">
        <x:v>5000</x:v>
      </x:c>
      <x:c r="P1471" t="s">
        <x:v>520</x:v>
      </x:c>
      <x:c r="Q1471" t="s">
        <x:v>452</x:v>
      </x:c>
      <x:c r="R1471" t="s">
        <x:v>522</x:v>
      </x:c>
      <x:c r="S1471">
        <x:v>5000</x:v>
      </x:c>
      <x:c r="T1471" t="s">
        <x:v>458</x:v>
      </x:c>
      <x:c r="U1471">
        <x:v>56.35</x:v>
      </x:c>
      <x:c r="V1471">
        <x:v>0.84</x:v>
      </x:c>
      <x:c r="W1471">
        <x:v>4191.5</x:v>
      </x:c>
    </x:row>
    <x:row r="1472" spans="1:23">
      <x:c r="A1472" t="s">
        <x:v>492</x:v>
      </x:c>
      <x:c r="B1472" t="s">
        <x:v>698</x:v>
      </x:c>
      <x:c r="C1472" t="s">
        <x:v>513</x:v>
      </x:c>
      <x:c r="D1472" t="s">
        <x:v>514</x:v>
      </x:c>
      <x:c r="E1472" t="s">
        <x:v>527</x:v>
      </x:c>
      <x:c r="F1472" t="s">
        <x:v>126</x:v>
      </x:c>
      <x:c r="G1472" t="s">
        <x:v>730</x:v>
      </x:c>
      <x:c r="H1472" t="s">
        <x:v>528</x:v>
      </x:c>
      <x:c r="I1472" t="s">
        <x:v>173</x:v>
      </x:c>
      <x:c r="J1472">
        <x:v>190000373</x:v>
      </x:c>
      <x:c r="K1472" t="s">
        <x:v>173</x:v>
      </x:c>
      <x:c r="L1472" t="s">
        <x:v>165</x:v>
      </x:c>
      <x:c r="M1472" t="s">
        <x:v>518</x:v>
      </x:c>
      <x:c r="N1472" t="s">
        <x:v>519</x:v>
      </x:c>
      <x:c r="O1472">
        <x:v>7000</x:v>
      </x:c>
      <x:c r="P1472" t="s">
        <x:v>520</x:v>
      </x:c>
      <x:c r="Q1472" t="s">
        <x:v>14</x:v>
      </x:c>
      <x:c r="R1472" t="s">
        <x:v>522</x:v>
      </x:c>
      <x:c r="S1472">
        <x:v>7000</x:v>
      </x:c>
      <x:c r="T1472" t="s">
        <x:v>458</x:v>
      </x:c>
      <x:c r="U1472">
        <x:v>53.91</x:v>
      </x:c>
      <x:c r="V1472">
        <x:v>0.6</x:v>
      </x:c>
      <x:c r="W1472">
        <x:v>4180.3999999999996</x:v>
      </x:c>
    </x:row>
    <x:row r="1473" spans="1:23">
      <x:c r="A1473" t="s">
        <x:v>492</x:v>
      </x:c>
      <x:c r="B1473" t="s">
        <x:v>698</x:v>
      </x:c>
      <x:c r="C1473" t="s">
        <x:v>513</x:v>
      </x:c>
      <x:c r="D1473" t="s">
        <x:v>514</x:v>
      </x:c>
      <x:c r="E1473" t="s">
        <x:v>527</x:v>
      </x:c>
      <x:c r="F1473" t="s">
        <x:v>126</x:v>
      </x:c>
      <x:c r="G1473" t="s">
        <x:v>730</x:v>
      </x:c>
      <x:c r="H1473" t="s">
        <x:v>528</x:v>
      </x:c>
      <x:c r="I1473" t="s">
        <x:v>173</x:v>
      </x:c>
      <x:c r="J1473">
        <x:v>190000003</x:v>
      </x:c>
      <x:c r="K1473" t="s">
        <x:v>173</x:v>
      </x:c>
      <x:c r="L1473" t="s">
        <x:v>141</x:v>
      </x:c>
      <x:c r="M1473" t="s">
        <x:v>518</x:v>
      </x:c>
      <x:c r="N1473" t="s">
        <x:v>519</x:v>
      </x:c>
      <x:c r="O1473">
        <x:v>10000</x:v>
      </x:c>
      <x:c r="P1473" t="s">
        <x:v>520</x:v>
      </x:c>
      <x:c r="Q1473" t="s">
        <x:v>13</x:v>
      </x:c>
      <x:c r="R1473" t="s">
        <x:v>522</x:v>
      </x:c>
      <x:c r="S1473">
        <x:v>10000</x:v>
      </x:c>
      <x:c r="T1473" t="s">
        <x:v>458</x:v>
      </x:c>
      <x:c r="U1473">
        <x:v>33.1</x:v>
      </x:c>
      <x:c r="V1473">
        <x:v>0.28999999999999998</x:v>
      </x:c>
      <x:c r="W1473">
        <x:v>2925</x:v>
      </x:c>
    </x:row>
    <x:row r="1474" spans="1:23">
      <x:c r="A1474" t="s">
        <x:v>492</x:v>
      </x:c>
      <x:c r="B1474" t="s">
        <x:v>698</x:v>
      </x:c>
      <x:c r="C1474" t="s">
        <x:v>513</x:v>
      </x:c>
      <x:c r="D1474" t="s">
        <x:v>514</x:v>
      </x:c>
      <x:c r="E1474" t="s">
        <x:v>527</x:v>
      </x:c>
      <x:c r="F1474" t="s">
        <x:v>126</x:v>
      </x:c>
      <x:c r="G1474" t="s">
        <x:v>730</x:v>
      </x:c>
      <x:c r="H1474" t="s">
        <x:v>528</x:v>
      </x:c>
      <x:c r="I1474" t="s">
        <x:v>173</x:v>
      </x:c>
      <x:c r="J1474">
        <x:v>100000787</x:v>
      </x:c>
      <x:c r="K1474" t="s">
        <x:v>173</x:v>
      </x:c>
      <x:c r="L1474" t="s">
        <x:v>145</x:v>
      </x:c>
      <x:c r="M1474" t="s">
        <x:v>560</x:v>
      </x:c>
      <x:c r="O1474">
        <x:v>700</x:v>
      </x:c>
      <x:c r="P1474" t="s">
        <x:v>520</x:v>
      </x:c>
      <x:c r="Q1474" t="s">
        <x:v>452</x:v>
      </x:c>
      <x:c r="R1474" t="s">
        <x:v>522</x:v>
      </x:c>
      <x:c r="S1474">
        <x:v>2100</x:v>
      </x:c>
      <x:c r="T1474" t="s">
        <x:v>458</x:v>
      </x:c>
      <x:c r="U1474">
        <x:v>23.67</x:v>
      </x:c>
      <x:c r="V1474">
        <x:v>0.84</x:v>
      </x:c>
      <x:c r="W1474">
        <x:v>1760.43</x:v>
      </x:c>
    </x:row>
    <x:row r="1475" spans="1:23">
      <x:c r="A1475" t="s">
        <x:v>492</x:v>
      </x:c>
      <x:c r="B1475" t="s">
        <x:v>698</x:v>
      </x:c>
      <x:c r="C1475" t="s">
        <x:v>513</x:v>
      </x:c>
      <x:c r="D1475" t="s">
        <x:v>514</x:v>
      </x:c>
      <x:c r="E1475" t="s">
        <x:v>527</x:v>
      </x:c>
      <x:c r="F1475" t="s">
        <x:v>126</x:v>
      </x:c>
      <x:c r="G1475" t="s">
        <x:v>730</x:v>
      </x:c>
      <x:c r="H1475" t="s">
        <x:v>528</x:v>
      </x:c>
      <x:c r="I1475" t="s">
        <x:v>173</x:v>
      </x:c>
      <x:c r="J1475">
        <x:v>100000524</x:v>
      </x:c>
      <x:c r="K1475" t="s">
        <x:v>173</x:v>
      </x:c>
      <x:c r="L1475" t="s">
        <x:v>143</x:v>
      </x:c>
      <x:c r="M1475" t="s">
        <x:v>550</x:v>
      </x:c>
      <x:c r="O1475">
        <x:v>1000</x:v>
      </x:c>
      <x:c r="P1475" t="s">
        <x:v>520</x:v>
      </x:c>
      <x:c r="Q1475" t="s">
        <x:v>6</x:v>
      </x:c>
      <x:c r="R1475" t="s">
        <x:v>522</x:v>
      </x:c>
      <x:c r="S1475">
        <x:v>5000</x:v>
      </x:c>
      <x:c r="T1475" t="s">
        <x:v>458</x:v>
      </x:c>
      <x:c r="U1475">
        <x:v>25.05</x:v>
      </x:c>
      <x:c r="V1475">
        <x:v>0.41</x:v>
      </x:c>
      <x:c r="W1475">
        <x:v>2036</x:v>
      </x:c>
    </x:row>
    <x:row r="1476" spans="1:23">
      <x:c r="A1476" t="s">
        <x:v>492</x:v>
      </x:c>
      <x:c r="B1476" t="s">
        <x:v>698</x:v>
      </x:c>
      <x:c r="C1476" t="s">
        <x:v>513</x:v>
      </x:c>
      <x:c r="D1476" t="s">
        <x:v>514</x:v>
      </x:c>
      <x:c r="E1476" t="s">
        <x:v>527</x:v>
      </x:c>
      <x:c r="F1476" t="s">
        <x:v>126</x:v>
      </x:c>
      <x:c r="G1476" t="s">
        <x:v>730</x:v>
      </x:c>
      <x:c r="H1476" t="s">
        <x:v>528</x:v>
      </x:c>
      <x:c r="I1476" t="s">
        <x:v>173</x:v>
      </x:c>
      <x:c r="J1476">
        <x:v>100000944</x:v>
      </x:c>
      <x:c r="K1476" t="s">
        <x:v>173</x:v>
      </x:c>
      <x:c r="L1476" t="s">
        <x:v>141</x:v>
      </x:c>
      <x:c r="M1476" t="s">
        <x:v>575</x:v>
      </x:c>
      <x:c r="O1476">
        <x:v>1500</x:v>
      </x:c>
      <x:c r="P1476" t="s">
        <x:v>520</x:v>
      </x:c>
      <x:c r="Q1476" t="s">
        <x:v>13</x:v>
      </x:c>
      <x:c r="R1476" t="s">
        <x:v>522</x:v>
      </x:c>
      <x:c r="S1476">
        <x:v>1300</x:v>
      </x:c>
      <x:c r="T1476" t="s">
        <x:v>458</x:v>
      </x:c>
      <x:c r="U1476">
        <x:v>4.3</x:v>
      </x:c>
      <x:c r="V1476">
        <x:v>0.28999999999999998</x:v>
      </x:c>
      <x:c r="W1476">
        <x:v>380.25</x:v>
      </x:c>
    </x:row>
    <x:row r="1477" spans="1:23">
      <x:c r="A1477" t="s">
        <x:v>492</x:v>
      </x:c>
      <x:c r="B1477" t="s">
        <x:v>698</x:v>
      </x:c>
      <x:c r="C1477" t="s">
        <x:v>513</x:v>
      </x:c>
      <x:c r="D1477" t="s">
        <x:v>514</x:v>
      </x:c>
      <x:c r="E1477" t="s">
        <x:v>527</x:v>
      </x:c>
      <x:c r="F1477" t="s">
        <x:v>126</x:v>
      </x:c>
      <x:c r="G1477" t="s">
        <x:v>730</x:v>
      </x:c>
      <x:c r="H1477" t="s">
        <x:v>528</x:v>
      </x:c>
      <x:c r="I1477" t="s">
        <x:v>173</x:v>
      </x:c>
      <x:c r="J1477">
        <x:v>190000508</x:v>
      </x:c>
      <x:c r="K1477" t="s">
        <x:v>173</x:v>
      </x:c>
      <x:c r="L1477" t="s">
        <x:v>141</x:v>
      </x:c>
      <x:c r="M1477" t="s">
        <x:v>575</x:v>
      </x:c>
      <x:c r="N1477" t="s">
        <x:v>519</x:v>
      </x:c>
      <x:c r="O1477">
        <x:v>10000</x:v>
      </x:c>
      <x:c r="P1477" t="s">
        <x:v>520</x:v>
      </x:c>
      <x:c r="Q1477" t="s">
        <x:v>13</x:v>
      </x:c>
      <x:c r="R1477" t="s">
        <x:v>522</x:v>
      </x:c>
      <x:c r="S1477">
        <x:v>20000</x:v>
      </x:c>
      <x:c r="T1477" t="s">
        <x:v>458</x:v>
      </x:c>
      <x:c r="U1477">
        <x:v>66.2</x:v>
      </x:c>
      <x:c r="V1477">
        <x:v>0.28999999999999998</x:v>
      </x:c>
      <x:c r="W1477">
        <x:v>5850</x:v>
      </x:c>
    </x:row>
    <x:row r="1478" spans="1:23">
      <x:c r="A1478" t="s">
        <x:v>492</x:v>
      </x:c>
      <x:c r="B1478" t="s">
        <x:v>698</x:v>
      </x:c>
      <x:c r="C1478" t="s">
        <x:v>513</x:v>
      </x:c>
      <x:c r="D1478" t="s">
        <x:v>514</x:v>
      </x:c>
      <x:c r="E1478" t="s">
        <x:v>527</x:v>
      </x:c>
      <x:c r="F1478" t="s">
        <x:v>126</x:v>
      </x:c>
      <x:c r="G1478" t="s">
        <x:v>730</x:v>
      </x:c>
      <x:c r="H1478" t="s">
        <x:v>528</x:v>
      </x:c>
      <x:c r="I1478" t="s">
        <x:v>173</x:v>
      </x:c>
      <x:c r="J1478">
        <x:v>100011384</x:v>
      </x:c>
      <x:c r="K1478" t="s">
        <x:v>173</x:v>
      </x:c>
      <x:c r="L1478" t="s">
        <x:v>141</x:v>
      </x:c>
      <x:c r="M1478" t="s">
        <x:v>571</x:v>
      </x:c>
      <x:c r="N1478" t="s">
        <x:v>519</x:v>
      </x:c>
      <x:c r="O1478">
        <x:v>10000</x:v>
      </x:c>
      <x:c r="P1478" t="s">
        <x:v>520</x:v>
      </x:c>
      <x:c r="Q1478" t="s">
        <x:v>13</x:v>
      </x:c>
      <x:c r="R1478" t="s">
        <x:v>522</x:v>
      </x:c>
      <x:c r="S1478">
        <x:v>20000</x:v>
      </x:c>
      <x:c r="T1478" t="s">
        <x:v>458</x:v>
      </x:c>
      <x:c r="U1478">
        <x:v>66.2</x:v>
      </x:c>
      <x:c r="V1478">
        <x:v>0.28999999999999998</x:v>
      </x:c>
      <x:c r="W1478">
        <x:v>5850</x:v>
      </x:c>
    </x:row>
    <x:row r="1479" spans="1:23">
      <x:c r="A1479" t="s">
        <x:v>492</x:v>
      </x:c>
      <x:c r="B1479" t="s">
        <x:v>698</x:v>
      </x:c>
      <x:c r="C1479" t="s">
        <x:v>513</x:v>
      </x:c>
      <x:c r="D1479" t="s">
        <x:v>514</x:v>
      </x:c>
      <x:c r="E1479" t="s">
        <x:v>527</x:v>
      </x:c>
      <x:c r="F1479" t="s">
        <x:v>126</x:v>
      </x:c>
      <x:c r="G1479" t="s">
        <x:v>730</x:v>
      </x:c>
      <x:c r="H1479" t="s">
        <x:v>528</x:v>
      </x:c>
      <x:c r="I1479" t="s">
        <x:v>173</x:v>
      </x:c>
      <x:c r="J1479">
        <x:v>100000880</x:v>
      </x:c>
      <x:c r="K1479" t="s">
        <x:v>173</x:v>
      </x:c>
      <x:c r="L1479" t="s">
        <x:v>142</x:v>
      </x:c>
      <x:c r="M1479" t="s">
        <x:v>524</x:v>
      </x:c>
      <x:c r="O1479">
        <x:v>500</x:v>
      </x:c>
      <x:c r="P1479" t="s">
        <x:v>520</x:v>
      </x:c>
      <x:c r="Q1479" t="s">
        <x:v>445</x:v>
      </x:c>
      <x:c r="R1479" t="s">
        <x:v>522</x:v>
      </x:c>
      <x:c r="S1479">
        <x:v>3500</x:v>
      </x:c>
      <x:c r="T1479" t="s">
        <x:v>458</x:v>
      </x:c>
      <x:c r="U1479">
        <x:v>63.56</x:v>
      </x:c>
      <x:c r="V1479">
        <x:v>1.31</x:v>
      </x:c>
      <x:c r="W1479">
        <x:v>4595.5</x:v>
      </x:c>
    </x:row>
    <x:row r="1480" spans="1:23">
      <x:c r="A1480" t="s">
        <x:v>492</x:v>
      </x:c>
      <x:c r="B1480" t="s">
        <x:v>698</x:v>
      </x:c>
      <x:c r="C1480" t="s">
        <x:v>513</x:v>
      </x:c>
      <x:c r="D1480" t="s">
        <x:v>514</x:v>
      </x:c>
      <x:c r="E1480" t="s">
        <x:v>527</x:v>
      </x:c>
      <x:c r="F1480" t="s">
        <x:v>126</x:v>
      </x:c>
      <x:c r="G1480" t="s">
        <x:v>730</x:v>
      </x:c>
      <x:c r="H1480" t="s">
        <x:v>528</x:v>
      </x:c>
      <x:c r="I1480" t="s">
        <x:v>173</x:v>
      </x:c>
      <x:c r="J1480">
        <x:v>100000872</x:v>
      </x:c>
      <x:c r="K1480" t="s">
        <x:v>173</x:v>
      </x:c>
      <x:c r="L1480" t="s">
        <x:v>142</x:v>
      </x:c>
      <x:c r="M1480" t="s">
        <x:v>569</x:v>
      </x:c>
      <x:c r="O1480">
        <x:v>500</x:v>
      </x:c>
      <x:c r="P1480" t="s">
        <x:v>520</x:v>
      </x:c>
      <x:c r="Q1480" t="s">
        <x:v>445</x:v>
      </x:c>
      <x:c r="R1480" t="s">
        <x:v>522</x:v>
      </x:c>
      <x:c r="S1480">
        <x:v>2300</x:v>
      </x:c>
      <x:c r="T1480" t="s">
        <x:v>458</x:v>
      </x:c>
      <x:c r="U1480">
        <x:v>41.77</x:v>
      </x:c>
      <x:c r="V1480">
        <x:v>1.31</x:v>
      </x:c>
      <x:c r="W1480">
        <x:v>3019.9</x:v>
      </x:c>
    </x:row>
    <x:row r="1481" spans="1:23">
      <x:c r="A1481" t="s">
        <x:v>492</x:v>
      </x:c>
      <x:c r="B1481" t="s">
        <x:v>698</x:v>
      </x:c>
      <x:c r="C1481" t="s">
        <x:v>513</x:v>
      </x:c>
      <x:c r="D1481" t="s">
        <x:v>514</x:v>
      </x:c>
      <x:c r="E1481" t="s">
        <x:v>527</x:v>
      </x:c>
      <x:c r="F1481" t="s">
        <x:v>126</x:v>
      </x:c>
      <x:c r="G1481" t="s">
        <x:v>730</x:v>
      </x:c>
      <x:c r="H1481" t="s">
        <x:v>528</x:v>
      </x:c>
      <x:c r="I1481" t="s">
        <x:v>173</x:v>
      </x:c>
      <x:c r="J1481">
        <x:v>100000843</x:v>
      </x:c>
      <x:c r="K1481" t="s">
        <x:v>173</x:v>
      </x:c>
      <x:c r="L1481" t="s">
        <x:v>142</x:v>
      </x:c>
      <x:c r="M1481" t="s">
        <x:v>518</x:v>
      </x:c>
      <x:c r="O1481">
        <x:v>500</x:v>
      </x:c>
      <x:c r="P1481" t="s">
        <x:v>520</x:v>
      </x:c>
      <x:c r="Q1481" t="s">
        <x:v>445</x:v>
      </x:c>
      <x:c r="R1481" t="s">
        <x:v>522</x:v>
      </x:c>
      <x:c r="S1481">
        <x:v>1500</x:v>
      </x:c>
      <x:c r="T1481" t="s">
        <x:v>458</x:v>
      </x:c>
      <x:c r="U1481">
        <x:v>27.24</x:v>
      </x:c>
      <x:c r="V1481">
        <x:v>1.31</x:v>
      </x:c>
      <x:c r="W1481">
        <x:v>1969.5</x:v>
      </x:c>
    </x:row>
    <x:row r="1482" spans="1:23">
      <x:c r="A1482" t="s">
        <x:v>492</x:v>
      </x:c>
      <x:c r="B1482" t="s">
        <x:v>698</x:v>
      </x:c>
      <x:c r="C1482" t="s">
        <x:v>513</x:v>
      </x:c>
      <x:c r="D1482" t="s">
        <x:v>514</x:v>
      </x:c>
      <x:c r="E1482" t="s">
        <x:v>527</x:v>
      </x:c>
      <x:c r="F1482" t="s">
        <x:v>126</x:v>
      </x:c>
      <x:c r="G1482" t="s">
        <x:v>730</x:v>
      </x:c>
      <x:c r="H1482" t="s">
        <x:v>528</x:v>
      </x:c>
      <x:c r="I1482" t="s">
        <x:v>173</x:v>
      </x:c>
      <x:c r="J1482">
        <x:v>100000833</x:v>
      </x:c>
      <x:c r="K1482" t="s">
        <x:v>173</x:v>
      </x:c>
      <x:c r="L1482" t="s">
        <x:v>145</x:v>
      </x:c>
      <x:c r="M1482" t="s">
        <x:v>526</x:v>
      </x:c>
      <x:c r="O1482">
        <x:v>700</x:v>
      </x:c>
      <x:c r="P1482" t="s">
        <x:v>520</x:v>
      </x:c>
      <x:c r="Q1482" t="s">
        <x:v>452</x:v>
      </x:c>
      <x:c r="R1482" t="s">
        <x:v>522</x:v>
      </x:c>
      <x:c r="S1482">
        <x:v>9100</x:v>
      </x:c>
      <x:c r="T1482" t="s">
        <x:v>458</x:v>
      </x:c>
      <x:c r="U1482">
        <x:v>102.56</x:v>
      </x:c>
      <x:c r="V1482">
        <x:v>0.84</x:v>
      </x:c>
      <x:c r="W1482">
        <x:v>7628.53</x:v>
      </x:c>
    </x:row>
    <x:row r="1483" spans="1:23">
      <x:c r="A1483" t="s">
        <x:v>492</x:v>
      </x:c>
      <x:c r="B1483" t="s">
        <x:v>698</x:v>
      </x:c>
      <x:c r="C1483" t="s">
        <x:v>513</x:v>
      </x:c>
      <x:c r="D1483" t="s">
        <x:v>514</x:v>
      </x:c>
      <x:c r="E1483" t="s">
        <x:v>527</x:v>
      </x:c>
      <x:c r="F1483" t="s">
        <x:v>126</x:v>
      </x:c>
      <x:c r="G1483" t="s">
        <x:v>730</x:v>
      </x:c>
      <x:c r="H1483" t="s">
        <x:v>528</x:v>
      </x:c>
      <x:c r="I1483" t="s">
        <x:v>173</x:v>
      </x:c>
      <x:c r="J1483">
        <x:v>100000824</x:v>
      </x:c>
      <x:c r="K1483" t="s">
        <x:v>173</x:v>
      </x:c>
      <x:c r="L1483" t="s">
        <x:v>145</x:v>
      </x:c>
      <x:c r="M1483" t="s">
        <x:v>525</x:v>
      </x:c>
      <x:c r="O1483">
        <x:v>700</x:v>
      </x:c>
      <x:c r="P1483" t="s">
        <x:v>520</x:v>
      </x:c>
      <x:c r="Q1483" t="s">
        <x:v>452</x:v>
      </x:c>
      <x:c r="R1483" t="s">
        <x:v>522</x:v>
      </x:c>
      <x:c r="S1483">
        <x:v>16800</x:v>
      </x:c>
      <x:c r="T1483" t="s">
        <x:v>458</x:v>
      </x:c>
      <x:c r="U1483">
        <x:v>189.34</x:v>
      </x:c>
      <x:c r="V1483">
        <x:v>0.84</x:v>
      </x:c>
      <x:c r="W1483">
        <x:v>14083.44</x:v>
      </x:c>
    </x:row>
    <x:row r="1484" spans="1:23">
      <x:c r="A1484" t="s">
        <x:v>492</x:v>
      </x:c>
      <x:c r="B1484" t="s">
        <x:v>698</x:v>
      </x:c>
      <x:c r="C1484" t="s">
        <x:v>513</x:v>
      </x:c>
      <x:c r="D1484" t="s">
        <x:v>514</x:v>
      </x:c>
      <x:c r="E1484" t="s">
        <x:v>527</x:v>
      </x:c>
      <x:c r="F1484" t="s">
        <x:v>126</x:v>
      </x:c>
      <x:c r="G1484" t="s">
        <x:v>730</x:v>
      </x:c>
      <x:c r="H1484" t="s">
        <x:v>528</x:v>
      </x:c>
      <x:c r="I1484" t="s">
        <x:v>173</x:v>
      </x:c>
      <x:c r="J1484">
        <x:v>100000810</x:v>
      </x:c>
      <x:c r="K1484" t="s">
        <x:v>173</x:v>
      </x:c>
      <x:c r="L1484" t="s">
        <x:v>145</x:v>
      </x:c>
      <x:c r="M1484" t="s">
        <x:v>524</x:v>
      </x:c>
      <x:c r="O1484">
        <x:v>700</x:v>
      </x:c>
      <x:c r="P1484" t="s">
        <x:v>520</x:v>
      </x:c>
      <x:c r="Q1484" t="s">
        <x:v>452</x:v>
      </x:c>
      <x:c r="R1484" t="s">
        <x:v>522</x:v>
      </x:c>
      <x:c r="S1484">
        <x:v>10500</x:v>
      </x:c>
      <x:c r="T1484" t="s">
        <x:v>458</x:v>
      </x:c>
      <x:c r="U1484">
        <x:v>118.34</x:v>
      </x:c>
      <x:c r="V1484">
        <x:v>0.84</x:v>
      </x:c>
      <x:c r="W1484">
        <x:v>8802.15</x:v>
      </x:c>
    </x:row>
    <x:row r="1485" spans="1:23">
      <x:c r="A1485" t="s">
        <x:v>492</x:v>
      </x:c>
      <x:c r="B1485" t="s">
        <x:v>698</x:v>
      </x:c>
      <x:c r="C1485" t="s">
        <x:v>513</x:v>
      </x:c>
      <x:c r="D1485" t="s">
        <x:v>514</x:v>
      </x:c>
      <x:c r="E1485" t="s">
        <x:v>527</x:v>
      </x:c>
      <x:c r="F1485" t="s">
        <x:v>126</x:v>
      </x:c>
      <x:c r="G1485" t="s">
        <x:v>730</x:v>
      </x:c>
      <x:c r="H1485" t="s">
        <x:v>528</x:v>
      </x:c>
      <x:c r="I1485" t="s">
        <x:v>173</x:v>
      </x:c>
      <x:c r="J1485">
        <x:v>100000801</x:v>
      </x:c>
      <x:c r="K1485" t="s">
        <x:v>173</x:v>
      </x:c>
      <x:c r="L1485" t="s">
        <x:v>145</x:v>
      </x:c>
      <x:c r="M1485" t="s">
        <x:v>569</x:v>
      </x:c>
      <x:c r="O1485">
        <x:v>700</x:v>
      </x:c>
      <x:c r="P1485" t="s">
        <x:v>520</x:v>
      </x:c>
      <x:c r="Q1485" t="s">
        <x:v>452</x:v>
      </x:c>
      <x:c r="R1485" t="s">
        <x:v>522</x:v>
      </x:c>
      <x:c r="S1485">
        <x:v>8300</x:v>
      </x:c>
      <x:c r="T1485" t="s">
        <x:v>458</x:v>
      </x:c>
      <x:c r="U1485">
        <x:v>93.54</x:v>
      </x:c>
      <x:c r="V1485">
        <x:v>0.84</x:v>
      </x:c>
      <x:c r="W1485">
        <x:v>6957.89</x:v>
      </x:c>
    </x:row>
    <x:row r="1486" spans="1:23">
      <x:c r="A1486" t="s">
        <x:v>492</x:v>
      </x:c>
      <x:c r="B1486" t="s">
        <x:v>698</x:v>
      </x:c>
      <x:c r="C1486" t="s">
        <x:v>513</x:v>
      </x:c>
      <x:c r="D1486" t="s">
        <x:v>514</x:v>
      </x:c>
      <x:c r="E1486" t="s">
        <x:v>527</x:v>
      </x:c>
      <x:c r="F1486" t="s">
        <x:v>126</x:v>
      </x:c>
      <x:c r="G1486" t="s">
        <x:v>730</x:v>
      </x:c>
      <x:c r="H1486" t="s">
        <x:v>528</x:v>
      </x:c>
      <x:c r="I1486" t="s">
        <x:v>173</x:v>
      </x:c>
      <x:c r="J1486">
        <x:v>100000773</x:v>
      </x:c>
      <x:c r="K1486" t="s">
        <x:v>173</x:v>
      </x:c>
      <x:c r="L1486" t="s">
        <x:v>145</x:v>
      </x:c>
      <x:c r="M1486" t="s">
        <x:v>550</x:v>
      </x:c>
      <x:c r="O1486">
        <x:v>700</x:v>
      </x:c>
      <x:c r="P1486" t="s">
        <x:v>520</x:v>
      </x:c>
      <x:c r="Q1486" t="s">
        <x:v>452</x:v>
      </x:c>
      <x:c r="R1486" t="s">
        <x:v>522</x:v>
      </x:c>
      <x:c r="S1486">
        <x:v>7700</x:v>
      </x:c>
      <x:c r="T1486" t="s">
        <x:v>458</x:v>
      </x:c>
      <x:c r="U1486">
        <x:v>86.78</x:v>
      </x:c>
      <x:c r="V1486">
        <x:v>0.84</x:v>
      </x:c>
      <x:c r="W1486">
        <x:v>6454.91</x:v>
      </x:c>
    </x:row>
    <x:row r="1487" spans="1:23">
      <x:c r="A1487" t="s">
        <x:v>492</x:v>
      </x:c>
      <x:c r="B1487" t="s">
        <x:v>698</x:v>
      </x:c>
      <x:c r="C1487" t="s">
        <x:v>513</x:v>
      </x:c>
      <x:c r="D1487" t="s">
        <x:v>514</x:v>
      </x:c>
      <x:c r="E1487" t="s">
        <x:v>527</x:v>
      </x:c>
      <x:c r="F1487" t="s">
        <x:v>126</x:v>
      </x:c>
      <x:c r="G1487" t="s">
        <x:v>730</x:v>
      </x:c>
      <x:c r="H1487" t="s">
        <x:v>528</x:v>
      </x:c>
      <x:c r="I1487" t="s">
        <x:v>173</x:v>
      </x:c>
      <x:c r="J1487">
        <x:v>100000796</x:v>
      </x:c>
      <x:c r="K1487" t="s">
        <x:v>173</x:v>
      </x:c>
      <x:c r="L1487" t="s">
        <x:v>145</x:v>
      </x:c>
      <x:c r="M1487" t="s">
        <x:v>537</x:v>
      </x:c>
      <x:c r="O1487">
        <x:v>700</x:v>
      </x:c>
      <x:c r="P1487" t="s">
        <x:v>520</x:v>
      </x:c>
      <x:c r="Q1487" t="s">
        <x:v>452</x:v>
      </x:c>
      <x:c r="R1487" t="s">
        <x:v>522</x:v>
      </x:c>
      <x:c r="S1487">
        <x:v>5600</x:v>
      </x:c>
      <x:c r="T1487" t="s">
        <x:v>458</x:v>
      </x:c>
      <x:c r="U1487">
        <x:v>63.11</x:v>
      </x:c>
      <x:c r="V1487">
        <x:v>0.84</x:v>
      </x:c>
      <x:c r="W1487">
        <x:v>4694.4799999999996</x:v>
      </x:c>
    </x:row>
    <x:row r="1488" spans="1:23">
      <x:c r="A1488" t="s">
        <x:v>492</x:v>
      </x:c>
      <x:c r="B1488" t="s">
        <x:v>698</x:v>
      </x:c>
      <x:c r="C1488" t="s">
        <x:v>513</x:v>
      </x:c>
      <x:c r="D1488" t="s">
        <x:v>514</x:v>
      </x:c>
      <x:c r="E1488" t="s">
        <x:v>527</x:v>
      </x:c>
      <x:c r="F1488" t="s">
        <x:v>126</x:v>
      </x:c>
      <x:c r="G1488" t="s">
        <x:v>730</x:v>
      </x:c>
      <x:c r="H1488" t="s">
        <x:v>528</x:v>
      </x:c>
      <x:c r="I1488" t="s">
        <x:v>173</x:v>
      </x:c>
      <x:c r="J1488">
        <x:v>100000750</x:v>
      </x:c>
      <x:c r="K1488" t="s">
        <x:v>173</x:v>
      </x:c>
      <x:c r="L1488" t="s">
        <x:v>145</x:v>
      </x:c>
      <x:c r="M1488" t="s">
        <x:v>533</x:v>
      </x:c>
      <x:c r="O1488">
        <x:v>700</x:v>
      </x:c>
      <x:c r="P1488" t="s">
        <x:v>520</x:v>
      </x:c>
      <x:c r="Q1488" t="s">
        <x:v>452</x:v>
      </x:c>
      <x:c r="R1488" t="s">
        <x:v>522</x:v>
      </x:c>
      <x:c r="S1488">
        <x:v>6300</x:v>
      </x:c>
      <x:c r="T1488" t="s">
        <x:v>458</x:v>
      </x:c>
      <x:c r="U1488">
        <x:v>71</x:v>
      </x:c>
      <x:c r="V1488">
        <x:v>0.84</x:v>
      </x:c>
      <x:c r="W1488">
        <x:v>5281.29</x:v>
      </x:c>
    </x:row>
    <x:row r="1489" spans="1:23">
      <x:c r="A1489" t="s">
        <x:v>492</x:v>
      </x:c>
      <x:c r="B1489" t="s">
        <x:v>698</x:v>
      </x:c>
      <x:c r="C1489" t="s">
        <x:v>513</x:v>
      </x:c>
      <x:c r="D1489" t="s">
        <x:v>514</x:v>
      </x:c>
      <x:c r="E1489" t="s">
        <x:v>527</x:v>
      </x:c>
      <x:c r="F1489" t="s">
        <x:v>126</x:v>
      </x:c>
      <x:c r="G1489" t="s">
        <x:v>730</x:v>
      </x:c>
      <x:c r="H1489" t="s">
        <x:v>528</x:v>
      </x:c>
      <x:c r="I1489" t="s">
        <x:v>173</x:v>
      </x:c>
      <x:c r="J1489">
        <x:v>100000787</x:v>
      </x:c>
      <x:c r="K1489" t="s">
        <x:v>173</x:v>
      </x:c>
      <x:c r="L1489" t="s">
        <x:v>145</x:v>
      </x:c>
      <x:c r="M1489" t="s">
        <x:v>560</x:v>
      </x:c>
      <x:c r="O1489">
        <x:v>700</x:v>
      </x:c>
      <x:c r="P1489" t="s">
        <x:v>520</x:v>
      </x:c>
      <x:c r="Q1489" t="s">
        <x:v>452</x:v>
      </x:c>
      <x:c r="R1489" t="s">
        <x:v>522</x:v>
      </x:c>
      <x:c r="S1489">
        <x:v>5600</x:v>
      </x:c>
      <x:c r="T1489" t="s">
        <x:v>458</x:v>
      </x:c>
      <x:c r="U1489">
        <x:v>63.11</x:v>
      </x:c>
      <x:c r="V1489">
        <x:v>0.84</x:v>
      </x:c>
      <x:c r="W1489">
        <x:v>4694.4799999999996</x:v>
      </x:c>
    </x:row>
    <x:row r="1490" spans="1:23">
      <x:c r="A1490" t="s">
        <x:v>492</x:v>
      </x:c>
      <x:c r="B1490" t="s">
        <x:v>698</x:v>
      </x:c>
      <x:c r="C1490" t="s">
        <x:v>513</x:v>
      </x:c>
      <x:c r="D1490" t="s">
        <x:v>514</x:v>
      </x:c>
      <x:c r="E1490" t="s">
        <x:v>527</x:v>
      </x:c>
      <x:c r="F1490" t="s">
        <x:v>126</x:v>
      </x:c>
      <x:c r="G1490" t="s">
        <x:v>730</x:v>
      </x:c>
      <x:c r="H1490" t="s">
        <x:v>528</x:v>
      </x:c>
      <x:c r="I1490" t="s">
        <x:v>173</x:v>
      </x:c>
      <x:c r="J1490">
        <x:v>100000768</x:v>
      </x:c>
      <x:c r="K1490" t="s">
        <x:v>173</x:v>
      </x:c>
      <x:c r="L1490" t="s">
        <x:v>145</x:v>
      </x:c>
      <x:c r="M1490" t="s">
        <x:v>575</x:v>
      </x:c>
      <x:c r="O1490">
        <x:v>700</x:v>
      </x:c>
      <x:c r="P1490" t="s">
        <x:v>520</x:v>
      </x:c>
      <x:c r="Q1490" t="s">
        <x:v>452</x:v>
      </x:c>
      <x:c r="R1490" t="s">
        <x:v>522</x:v>
      </x:c>
      <x:c r="S1490">
        <x:v>7700</x:v>
      </x:c>
      <x:c r="T1490" t="s">
        <x:v>458</x:v>
      </x:c>
      <x:c r="U1490">
        <x:v>86.78</x:v>
      </x:c>
      <x:c r="V1490">
        <x:v>0.84</x:v>
      </x:c>
      <x:c r="W1490">
        <x:v>6454.91</x:v>
      </x:c>
    </x:row>
    <x:row r="1491" spans="1:23">
      <x:c r="A1491" t="s">
        <x:v>492</x:v>
      </x:c>
      <x:c r="B1491" t="s">
        <x:v>698</x:v>
      </x:c>
      <x:c r="C1491" t="s">
        <x:v>513</x:v>
      </x:c>
      <x:c r="D1491" t="s">
        <x:v>514</x:v>
      </x:c>
      <x:c r="E1491" t="s">
        <x:v>527</x:v>
      </x:c>
      <x:c r="F1491" t="s">
        <x:v>126</x:v>
      </x:c>
      <x:c r="G1491" t="s">
        <x:v>730</x:v>
      </x:c>
      <x:c r="H1491" t="s">
        <x:v>528</x:v>
      </x:c>
      <x:c r="I1491" t="s">
        <x:v>173</x:v>
      </x:c>
      <x:c r="J1491">
        <x:v>100000759</x:v>
      </x:c>
      <x:c r="K1491" t="s">
        <x:v>173</x:v>
      </x:c>
      <x:c r="L1491" t="s">
        <x:v>145</x:v>
      </x:c>
      <x:c r="M1491" t="s">
        <x:v>518</x:v>
      </x:c>
      <x:c r="O1491">
        <x:v>700</x:v>
      </x:c>
      <x:c r="P1491" t="s">
        <x:v>520</x:v>
      </x:c>
      <x:c r="Q1491" t="s">
        <x:v>452</x:v>
      </x:c>
      <x:c r="R1491" t="s">
        <x:v>522</x:v>
      </x:c>
      <x:c r="S1491">
        <x:v>11200</x:v>
      </x:c>
      <x:c r="T1491" t="s">
        <x:v>458</x:v>
      </x:c>
      <x:c r="U1491">
        <x:v>126.22</x:v>
      </x:c>
      <x:c r="V1491">
        <x:v>0.84</x:v>
      </x:c>
      <x:c r="W1491">
        <x:v>9388.9599999999991</x:v>
      </x:c>
    </x:row>
    <x:row r="1492" spans="1:23">
      <x:c r="A1492" t="s">
        <x:v>492</x:v>
      </x:c>
      <x:c r="B1492" t="s">
        <x:v>698</x:v>
      </x:c>
      <x:c r="C1492" t="s">
        <x:v>513</x:v>
      </x:c>
      <x:c r="D1492" t="s">
        <x:v>514</x:v>
      </x:c>
      <x:c r="E1492" t="s">
        <x:v>527</x:v>
      </x:c>
      <x:c r="F1492" t="s">
        <x:v>126</x:v>
      </x:c>
      <x:c r="G1492" t="s">
        <x:v>730</x:v>
      </x:c>
      <x:c r="H1492" t="s">
        <x:v>528</x:v>
      </x:c>
      <x:c r="I1492" t="s">
        <x:v>173</x:v>
      </x:c>
      <x:c r="J1492">
        <x:v>100000729</x:v>
      </x:c>
      <x:c r="K1492" t="s">
        <x:v>173</x:v>
      </x:c>
      <x:c r="L1492" t="s">
        <x:v>165</x:v>
      </x:c>
      <x:c r="M1492" t="s">
        <x:v>525</x:v>
      </x:c>
      <x:c r="O1492">
        <x:v>1000</x:v>
      </x:c>
      <x:c r="P1492" t="s">
        <x:v>520</x:v>
      </x:c>
      <x:c r="Q1492" t="s">
        <x:v>14</x:v>
      </x:c>
      <x:c r="R1492" t="s">
        <x:v>522</x:v>
      </x:c>
      <x:c r="S1492">
        <x:v>5000</x:v>
      </x:c>
      <x:c r="T1492" t="s">
        <x:v>458</x:v>
      </x:c>
      <x:c r="U1492">
        <x:v>38.450000000000003</x:v>
      </x:c>
      <x:c r="V1492">
        <x:v>0.6</x:v>
      </x:c>
      <x:c r="W1492">
        <x:v>2986</x:v>
      </x:c>
    </x:row>
    <x:row r="1493" spans="1:23">
      <x:c r="A1493" t="s">
        <x:v>492</x:v>
      </x:c>
      <x:c r="B1493" t="s">
        <x:v>698</x:v>
      </x:c>
      <x:c r="C1493" t="s">
        <x:v>513</x:v>
      </x:c>
      <x:c r="D1493" t="s">
        <x:v>514</x:v>
      </x:c>
      <x:c r="E1493" t="s">
        <x:v>527</x:v>
      </x:c>
      <x:c r="F1493" t="s">
        <x:v>126</x:v>
      </x:c>
      <x:c r="G1493" t="s">
        <x:v>730</x:v>
      </x:c>
      <x:c r="H1493" t="s">
        <x:v>528</x:v>
      </x:c>
      <x:c r="I1493" t="s">
        <x:v>173</x:v>
      </x:c>
      <x:c r="J1493">
        <x:v>100000657</x:v>
      </x:c>
      <x:c r="K1493" t="s">
        <x:v>173</x:v>
      </x:c>
      <x:c r="L1493" t="s">
        <x:v>165</x:v>
      </x:c>
      <x:c r="M1493" t="s">
        <x:v>550</x:v>
      </x:c>
      <x:c r="O1493">
        <x:v>1000</x:v>
      </x:c>
      <x:c r="P1493" t="s">
        <x:v>520</x:v>
      </x:c>
      <x:c r="Q1493" t="s">
        <x:v>14</x:v>
      </x:c>
      <x:c r="R1493" t="s">
        <x:v>522</x:v>
      </x:c>
      <x:c r="S1493">
        <x:v>5000</x:v>
      </x:c>
      <x:c r="T1493" t="s">
        <x:v>458</x:v>
      </x:c>
      <x:c r="U1493">
        <x:v>38.450000000000003</x:v>
      </x:c>
      <x:c r="V1493">
        <x:v>0.6</x:v>
      </x:c>
      <x:c r="W1493">
        <x:v>2986</x:v>
      </x:c>
    </x:row>
    <x:row r="1494" spans="1:23">
      <x:c r="A1494" t="s">
        <x:v>492</x:v>
      </x:c>
      <x:c r="B1494" t="s">
        <x:v>698</x:v>
      </x:c>
      <x:c r="C1494" t="s">
        <x:v>513</x:v>
      </x:c>
      <x:c r="D1494" t="s">
        <x:v>514</x:v>
      </x:c>
      <x:c r="E1494" t="s">
        <x:v>527</x:v>
      </x:c>
      <x:c r="F1494" t="s">
        <x:v>126</x:v>
      </x:c>
      <x:c r="G1494" t="s">
        <x:v>730</x:v>
      </x:c>
      <x:c r="H1494" t="s">
        <x:v>528</x:v>
      </x:c>
      <x:c r="I1494" t="s">
        <x:v>173</x:v>
      </x:c>
      <x:c r="J1494">
        <x:v>100000629</x:v>
      </x:c>
      <x:c r="K1494" t="s">
        <x:v>173</x:v>
      </x:c>
      <x:c r="L1494" t="s">
        <x:v>165</x:v>
      </x:c>
      <x:c r="M1494" t="s">
        <x:v>533</x:v>
      </x:c>
      <x:c r="O1494">
        <x:v>1000</x:v>
      </x:c>
      <x:c r="P1494" t="s">
        <x:v>520</x:v>
      </x:c>
      <x:c r="Q1494" t="s">
        <x:v>14</x:v>
      </x:c>
      <x:c r="R1494" t="s">
        <x:v>522</x:v>
      </x:c>
      <x:c r="S1494">
        <x:v>15000</x:v>
      </x:c>
      <x:c r="T1494" t="s">
        <x:v>458</x:v>
      </x:c>
      <x:c r="U1494">
        <x:v>115.35</x:v>
      </x:c>
      <x:c r="V1494">
        <x:v>0.6</x:v>
      </x:c>
      <x:c r="W1494">
        <x:v>8958</x:v>
      </x:c>
    </x:row>
    <x:row r="1495" spans="1:23">
      <x:c r="A1495" t="s">
        <x:v>492</x:v>
      </x:c>
      <x:c r="B1495" t="s">
        <x:v>698</x:v>
      </x:c>
      <x:c r="C1495" t="s">
        <x:v>513</x:v>
      </x:c>
      <x:c r="D1495" t="s">
        <x:v>514</x:v>
      </x:c>
      <x:c r="E1495" t="s">
        <x:v>527</x:v>
      </x:c>
      <x:c r="F1495" t="s">
        <x:v>126</x:v>
      </x:c>
      <x:c r="G1495" t="s">
        <x:v>730</x:v>
      </x:c>
      <x:c r="H1495" t="s">
        <x:v>528</x:v>
      </x:c>
      <x:c r="I1495" t="s">
        <x:v>173</x:v>
      </x:c>
      <x:c r="J1495">
        <x:v>100000649</x:v>
      </x:c>
      <x:c r="K1495" t="s">
        <x:v>173</x:v>
      </x:c>
      <x:c r="L1495" t="s">
        <x:v>165</x:v>
      </x:c>
      <x:c r="M1495" t="s">
        <x:v>575</x:v>
      </x:c>
      <x:c r="O1495">
        <x:v>1000</x:v>
      </x:c>
      <x:c r="P1495" t="s">
        <x:v>520</x:v>
      </x:c>
      <x:c r="Q1495" t="s">
        <x:v>14</x:v>
      </x:c>
      <x:c r="R1495" t="s">
        <x:v>522</x:v>
      </x:c>
      <x:c r="S1495">
        <x:v>10000</x:v>
      </x:c>
      <x:c r="T1495" t="s">
        <x:v>458</x:v>
      </x:c>
      <x:c r="U1495">
        <x:v>76.900000000000006</x:v>
      </x:c>
      <x:c r="V1495">
        <x:v>0.6</x:v>
      </x:c>
      <x:c r="W1495">
        <x:v>5972</x:v>
      </x:c>
    </x:row>
    <x:row r="1496" spans="1:23">
      <x:c r="A1496" t="s">
        <x:v>492</x:v>
      </x:c>
      <x:c r="B1496" t="s">
        <x:v>698</x:v>
      </x:c>
      <x:c r="C1496" t="s">
        <x:v>513</x:v>
      </x:c>
      <x:c r="D1496" t="s">
        <x:v>514</x:v>
      </x:c>
      <x:c r="E1496" t="s">
        <x:v>527</x:v>
      </x:c>
      <x:c r="F1496" t="s">
        <x:v>126</x:v>
      </x:c>
      <x:c r="G1496" t="s">
        <x:v>730</x:v>
      </x:c>
      <x:c r="H1496" t="s">
        <x:v>528</x:v>
      </x:c>
      <x:c r="I1496" t="s">
        <x:v>173</x:v>
      </x:c>
      <x:c r="J1496">
        <x:v>100000639</x:v>
      </x:c>
      <x:c r="K1496" t="s">
        <x:v>173</x:v>
      </x:c>
      <x:c r="L1496" t="s">
        <x:v>165</x:v>
      </x:c>
      <x:c r="M1496" t="s">
        <x:v>518</x:v>
      </x:c>
      <x:c r="O1496">
        <x:v>1000</x:v>
      </x:c>
      <x:c r="P1496" t="s">
        <x:v>520</x:v>
      </x:c>
      <x:c r="Q1496" t="s">
        <x:v>14</x:v>
      </x:c>
      <x:c r="R1496" t="s">
        <x:v>522</x:v>
      </x:c>
      <x:c r="S1496">
        <x:v>4000</x:v>
      </x:c>
      <x:c r="T1496" t="s">
        <x:v>458</x:v>
      </x:c>
      <x:c r="U1496">
        <x:v>30.76</x:v>
      </x:c>
      <x:c r="V1496">
        <x:v>0.6</x:v>
      </x:c>
      <x:c r="W1496">
        <x:v>2388.8000000000002</x:v>
      </x:c>
    </x:row>
    <x:row r="1497" spans="1:23">
      <x:c r="A1497" t="s">
        <x:v>492</x:v>
      </x:c>
      <x:c r="B1497" t="s">
        <x:v>698</x:v>
      </x:c>
      <x:c r="C1497" t="s">
        <x:v>513</x:v>
      </x:c>
      <x:c r="D1497" t="s">
        <x:v>514</x:v>
      </x:c>
      <x:c r="E1497" t="s">
        <x:v>527</x:v>
      </x:c>
      <x:c r="F1497" t="s">
        <x:v>126</x:v>
      </x:c>
      <x:c r="G1497" t="s">
        <x:v>730</x:v>
      </x:c>
      <x:c r="H1497" t="s">
        <x:v>528</x:v>
      </x:c>
      <x:c r="I1497" t="s">
        <x:v>173</x:v>
      </x:c>
      <x:c r="J1497">
        <x:v>100000611</x:v>
      </x:c>
      <x:c r="K1497" t="s">
        <x:v>173</x:v>
      </x:c>
      <x:c r="L1497" t="s">
        <x:v>143</x:v>
      </x:c>
      <x:c r="M1497" t="s">
        <x:v>542</x:v>
      </x:c>
      <x:c r="O1497">
        <x:v>1000</x:v>
      </x:c>
      <x:c r="P1497" t="s">
        <x:v>520</x:v>
      </x:c>
      <x:c r="Q1497" t="s">
        <x:v>6</x:v>
      </x:c>
      <x:c r="R1497" t="s">
        <x:v>522</x:v>
      </x:c>
      <x:c r="S1497">
        <x:v>2000</x:v>
      </x:c>
      <x:c r="T1497" t="s">
        <x:v>458</x:v>
      </x:c>
      <x:c r="U1497">
        <x:v>10.02</x:v>
      </x:c>
      <x:c r="V1497">
        <x:v>0.41</x:v>
      </x:c>
      <x:c r="W1497">
        <x:v>814.4</x:v>
      </x:c>
    </x:row>
    <x:row r="1498" spans="1:23">
      <x:c r="A1498" t="s">
        <x:v>492</x:v>
      </x:c>
      <x:c r="B1498" t="s">
        <x:v>698</x:v>
      </x:c>
      <x:c r="C1498" t="s">
        <x:v>513</x:v>
      </x:c>
      <x:c r="D1498" t="s">
        <x:v>514</x:v>
      </x:c>
      <x:c r="E1498" t="s">
        <x:v>527</x:v>
      </x:c>
      <x:c r="F1498" t="s">
        <x:v>126</x:v>
      </x:c>
      <x:c r="G1498" t="s">
        <x:v>730</x:v>
      </x:c>
      <x:c r="H1498" t="s">
        <x:v>528</x:v>
      </x:c>
      <x:c r="I1498" t="s">
        <x:v>173</x:v>
      </x:c>
      <x:c r="J1498">
        <x:v>100000621</x:v>
      </x:c>
      <x:c r="K1498" t="s">
        <x:v>173</x:v>
      </x:c>
      <x:c r="L1498" t="s">
        <x:v>143</x:v>
      </x:c>
      <x:c r="M1498" t="s">
        <x:v>526</x:v>
      </x:c>
      <x:c r="O1498">
        <x:v>1000</x:v>
      </x:c>
      <x:c r="P1498" t="s">
        <x:v>520</x:v>
      </x:c>
      <x:c r="Q1498" t="s">
        <x:v>6</x:v>
      </x:c>
      <x:c r="R1498" t="s">
        <x:v>522</x:v>
      </x:c>
      <x:c r="S1498">
        <x:v>2000</x:v>
      </x:c>
      <x:c r="T1498" t="s">
        <x:v>458</x:v>
      </x:c>
      <x:c r="U1498">
        <x:v>10.02</x:v>
      </x:c>
      <x:c r="V1498">
        <x:v>0.41</x:v>
      </x:c>
      <x:c r="W1498">
        <x:v>814.4</x:v>
      </x:c>
    </x:row>
    <x:row r="1499" spans="1:23">
      <x:c r="A1499" t="s">
        <x:v>492</x:v>
      </x:c>
      <x:c r="B1499" t="s">
        <x:v>698</x:v>
      </x:c>
      <x:c r="C1499" t="s">
        <x:v>513</x:v>
      </x:c>
      <x:c r="D1499" t="s">
        <x:v>514</x:v>
      </x:c>
      <x:c r="E1499" t="s">
        <x:v>527</x:v>
      </x:c>
      <x:c r="F1499" t="s">
        <x:v>126</x:v>
      </x:c>
      <x:c r="G1499" t="s">
        <x:v>730</x:v>
      </x:c>
      <x:c r="H1499" t="s">
        <x:v>528</x:v>
      </x:c>
      <x:c r="I1499" t="s">
        <x:v>173</x:v>
      </x:c>
      <x:c r="J1499">
        <x:v>100000605</x:v>
      </x:c>
      <x:c r="K1499" t="s">
        <x:v>173</x:v>
      </x:c>
      <x:c r="L1499" t="s">
        <x:v>143</x:v>
      </x:c>
      <x:c r="M1499" t="s">
        <x:v>525</x:v>
      </x:c>
      <x:c r="O1499">
        <x:v>1000</x:v>
      </x:c>
      <x:c r="P1499" t="s">
        <x:v>520</x:v>
      </x:c>
      <x:c r="Q1499" t="s">
        <x:v>6</x:v>
      </x:c>
      <x:c r="R1499" t="s">
        <x:v>522</x:v>
      </x:c>
      <x:c r="S1499">
        <x:v>8000</x:v>
      </x:c>
      <x:c r="T1499" t="s">
        <x:v>458</x:v>
      </x:c>
      <x:c r="U1499">
        <x:v>40.08</x:v>
      </x:c>
      <x:c r="V1499">
        <x:v>0.41</x:v>
      </x:c>
      <x:c r="W1499">
        <x:v>3257.6</x:v>
      </x:c>
    </x:row>
    <x:row r="1500" spans="1:23">
      <x:c r="A1500" t="s">
        <x:v>492</x:v>
      </x:c>
      <x:c r="B1500" t="s">
        <x:v>698</x:v>
      </x:c>
      <x:c r="C1500" t="s">
        <x:v>513</x:v>
      </x:c>
      <x:c r="D1500" t="s">
        <x:v>514</x:v>
      </x:c>
      <x:c r="E1500" t="s">
        <x:v>527</x:v>
      </x:c>
      <x:c r="F1500" t="s">
        <x:v>126</x:v>
      </x:c>
      <x:c r="G1500" t="s">
        <x:v>730</x:v>
      </x:c>
      <x:c r="H1500" t="s">
        <x:v>528</x:v>
      </x:c>
      <x:c r="I1500" t="s">
        <x:v>173</x:v>
      </x:c>
      <x:c r="J1500">
        <x:v>100000575</x:v>
      </x:c>
      <x:c r="K1500" t="s">
        <x:v>173</x:v>
      </x:c>
      <x:c r="L1500" t="s">
        <x:v>143</x:v>
      </x:c>
      <x:c r="M1500" t="s">
        <x:v>524</x:v>
      </x:c>
      <x:c r="O1500">
        <x:v>1000</x:v>
      </x:c>
      <x:c r="P1500" t="s">
        <x:v>520</x:v>
      </x:c>
      <x:c r="Q1500" t="s">
        <x:v>6</x:v>
      </x:c>
      <x:c r="R1500" t="s">
        <x:v>522</x:v>
      </x:c>
      <x:c r="S1500">
        <x:v>36000</x:v>
      </x:c>
      <x:c r="T1500" t="s">
        <x:v>458</x:v>
      </x:c>
      <x:c r="U1500">
        <x:v>180.36</x:v>
      </x:c>
      <x:c r="V1500">
        <x:v>0.41</x:v>
      </x:c>
      <x:c r="W1500">
        <x:v>14659.2</x:v>
      </x:c>
    </x:row>
    <x:row r="1501" spans="1:23">
      <x:c r="A1501" t="s">
        <x:v>492</x:v>
      </x:c>
      <x:c r="B1501" t="s">
        <x:v>698</x:v>
      </x:c>
      <x:c r="C1501" t="s">
        <x:v>513</x:v>
      </x:c>
      <x:c r="D1501" t="s">
        <x:v>514</x:v>
      </x:c>
      <x:c r="E1501" t="s">
        <x:v>527</x:v>
      </x:c>
      <x:c r="F1501" t="s">
        <x:v>126</x:v>
      </x:c>
      <x:c r="G1501" t="s">
        <x:v>730</x:v>
      </x:c>
      <x:c r="H1501" t="s">
        <x:v>528</x:v>
      </x:c>
      <x:c r="I1501" t="s">
        <x:v>173</x:v>
      </x:c>
      <x:c r="J1501">
        <x:v>100000489</x:v>
      </x:c>
      <x:c r="K1501" t="s">
        <x:v>173</x:v>
      </x:c>
      <x:c r="L1501" t="s">
        <x:v>143</x:v>
      </x:c>
      <x:c r="M1501" t="s">
        <x:v>533</x:v>
      </x:c>
      <x:c r="O1501">
        <x:v>1000</x:v>
      </x:c>
      <x:c r="P1501" t="s">
        <x:v>520</x:v>
      </x:c>
      <x:c r="Q1501" t="s">
        <x:v>6</x:v>
      </x:c>
      <x:c r="R1501" t="s">
        <x:v>522</x:v>
      </x:c>
      <x:c r="S1501">
        <x:v>2000</x:v>
      </x:c>
      <x:c r="T1501" t="s">
        <x:v>458</x:v>
      </x:c>
      <x:c r="U1501">
        <x:v>10.02</x:v>
      </x:c>
      <x:c r="V1501">
        <x:v>0.41</x:v>
      </x:c>
      <x:c r="W1501">
        <x:v>814.4</x:v>
      </x:c>
    </x:row>
    <x:row r="1502" spans="1:23">
      <x:c r="A1502" t="s">
        <x:v>492</x:v>
      </x:c>
      <x:c r="B1502" t="s">
        <x:v>698</x:v>
      </x:c>
      <x:c r="C1502" t="s">
        <x:v>513</x:v>
      </x:c>
      <x:c r="D1502" t="s">
        <x:v>514</x:v>
      </x:c>
      <x:c r="E1502" t="s">
        <x:v>527</x:v>
      </x:c>
      <x:c r="F1502" t="s">
        <x:v>126</x:v>
      </x:c>
      <x:c r="G1502" t="s">
        <x:v>730</x:v>
      </x:c>
      <x:c r="H1502" t="s">
        <x:v>528</x:v>
      </x:c>
      <x:c r="I1502" t="s">
        <x:v>173</x:v>
      </x:c>
      <x:c r="J1502">
        <x:v>100000541</x:v>
      </x:c>
      <x:c r="K1502" t="s">
        <x:v>173</x:v>
      </x:c>
      <x:c r="L1502" t="s">
        <x:v>143</x:v>
      </x:c>
      <x:c r="M1502" t="s">
        <x:v>560</x:v>
      </x:c>
      <x:c r="O1502">
        <x:v>1000</x:v>
      </x:c>
      <x:c r="P1502" t="s">
        <x:v>520</x:v>
      </x:c>
      <x:c r="Q1502" t="s">
        <x:v>6</x:v>
      </x:c>
      <x:c r="R1502" t="s">
        <x:v>522</x:v>
      </x:c>
      <x:c r="S1502">
        <x:v>7000</x:v>
      </x:c>
      <x:c r="T1502" t="s">
        <x:v>458</x:v>
      </x:c>
      <x:c r="U1502">
        <x:v>35.07</x:v>
      </x:c>
      <x:c r="V1502">
        <x:v>0.41</x:v>
      </x:c>
      <x:c r="W1502">
        <x:v>2850.4</x:v>
      </x:c>
    </x:row>
    <x:row r="1503" spans="1:23">
      <x:c r="A1503" t="s">
        <x:v>492</x:v>
      </x:c>
      <x:c r="B1503" t="s">
        <x:v>698</x:v>
      </x:c>
      <x:c r="C1503" t="s">
        <x:v>513</x:v>
      </x:c>
      <x:c r="D1503" t="s">
        <x:v>514</x:v>
      </x:c>
      <x:c r="E1503" t="s">
        <x:v>527</x:v>
      </x:c>
      <x:c r="F1503" t="s">
        <x:v>126</x:v>
      </x:c>
      <x:c r="G1503" t="s">
        <x:v>730</x:v>
      </x:c>
      <x:c r="H1503" t="s">
        <x:v>528</x:v>
      </x:c>
      <x:c r="I1503" t="s">
        <x:v>173</x:v>
      </x:c>
      <x:c r="J1503">
        <x:v>100000514</x:v>
      </x:c>
      <x:c r="K1503" t="s">
        <x:v>173</x:v>
      </x:c>
      <x:c r="L1503" t="s">
        <x:v>143</x:v>
      </x:c>
      <x:c r="M1503" t="s">
        <x:v>575</x:v>
      </x:c>
      <x:c r="O1503">
        <x:v>1000</x:v>
      </x:c>
      <x:c r="P1503" t="s">
        <x:v>520</x:v>
      </x:c>
      <x:c r="Q1503" t="s">
        <x:v>6</x:v>
      </x:c>
      <x:c r="R1503" t="s">
        <x:v>522</x:v>
      </x:c>
      <x:c r="S1503">
        <x:v>4000</x:v>
      </x:c>
      <x:c r="T1503" t="s">
        <x:v>458</x:v>
      </x:c>
      <x:c r="U1503">
        <x:v>20.04</x:v>
      </x:c>
      <x:c r="V1503">
        <x:v>0.41</x:v>
      </x:c>
      <x:c r="W1503">
        <x:v>1628.8</x:v>
      </x:c>
    </x:row>
    <x:row r="1504" spans="1:23">
      <x:c r="A1504" t="s">
        <x:v>492</x:v>
      </x:c>
      <x:c r="B1504" t="s">
        <x:v>698</x:v>
      </x:c>
      <x:c r="C1504" t="s">
        <x:v>513</x:v>
      </x:c>
      <x:c r="D1504" t="s">
        <x:v>514</x:v>
      </x:c>
      <x:c r="E1504" t="s">
        <x:v>527</x:v>
      </x:c>
      <x:c r="F1504" t="s">
        <x:v>126</x:v>
      </x:c>
      <x:c r="G1504" t="s">
        <x:v>730</x:v>
      </x:c>
      <x:c r="H1504" t="s">
        <x:v>528</x:v>
      </x:c>
      <x:c r="I1504" t="s">
        <x:v>173</x:v>
      </x:c>
      <x:c r="J1504">
        <x:v>100000501</x:v>
      </x:c>
      <x:c r="K1504" t="s">
        <x:v>173</x:v>
      </x:c>
      <x:c r="L1504" t="s">
        <x:v>143</x:v>
      </x:c>
      <x:c r="M1504" t="s">
        <x:v>518</x:v>
      </x:c>
      <x:c r="O1504">
        <x:v>1000</x:v>
      </x:c>
      <x:c r="P1504" t="s">
        <x:v>520</x:v>
      </x:c>
      <x:c r="Q1504" t="s">
        <x:v>6</x:v>
      </x:c>
      <x:c r="R1504" t="s">
        <x:v>522</x:v>
      </x:c>
      <x:c r="S1504">
        <x:v>44000</x:v>
      </x:c>
      <x:c r="T1504" t="s">
        <x:v>458</x:v>
      </x:c>
      <x:c r="U1504">
        <x:v>220.44</x:v>
      </x:c>
      <x:c r="V1504">
        <x:v>0.41</x:v>
      </x:c>
      <x:c r="W1504">
        <x:v>17916.8</x:v>
      </x:c>
    </x:row>
    <x:row r="1505" spans="1:23">
      <x:c r="A1505" t="s">
        <x:v>492</x:v>
      </x:c>
      <x:c r="B1505" t="s">
        <x:v>698</x:v>
      </x:c>
      <x:c r="C1505" t="s">
        <x:v>513</x:v>
      </x:c>
      <x:c r="D1505" t="s">
        <x:v>514</x:v>
      </x:c>
      <x:c r="E1505" t="s">
        <x:v>527</x:v>
      </x:c>
      <x:c r="F1505" t="s">
        <x:v>126</x:v>
      </x:c>
      <x:c r="G1505" t="s">
        <x:v>730</x:v>
      </x:c>
      <x:c r="H1505" t="s">
        <x:v>528</x:v>
      </x:c>
      <x:c r="I1505" t="s">
        <x:v>173</x:v>
      </x:c>
      <x:c r="J1505">
        <x:v>100000995</x:v>
      </x:c>
      <x:c r="K1505" t="s">
        <x:v>173</x:v>
      </x:c>
      <x:c r="L1505" t="s">
        <x:v>141</x:v>
      </x:c>
      <x:c r="M1505" t="s">
        <x:v>591</x:v>
      </x:c>
      <x:c r="O1505">
        <x:v>1500</x:v>
      </x:c>
      <x:c r="P1505" t="s">
        <x:v>520</x:v>
      </x:c>
      <x:c r="Q1505" t="s">
        <x:v>13</x:v>
      </x:c>
      <x:c r="R1505" t="s">
        <x:v>522</x:v>
      </x:c>
      <x:c r="S1505">
        <x:v>4500</x:v>
      </x:c>
      <x:c r="T1505" t="s">
        <x:v>458</x:v>
      </x:c>
      <x:c r="U1505">
        <x:v>14.9</x:v>
      </x:c>
      <x:c r="V1505">
        <x:v>0.28999999999999998</x:v>
      </x:c>
      <x:c r="W1505">
        <x:v>1316.25</x:v>
      </x:c>
    </x:row>
    <x:row r="1506" spans="1:23">
      <x:c r="A1506" t="s">
        <x:v>492</x:v>
      </x:c>
      <x:c r="B1506" t="s">
        <x:v>698</x:v>
      </x:c>
      <x:c r="C1506" t="s">
        <x:v>513</x:v>
      </x:c>
      <x:c r="D1506" t="s">
        <x:v>514</x:v>
      </x:c>
      <x:c r="E1506" t="s">
        <x:v>527</x:v>
      </x:c>
      <x:c r="F1506" t="s">
        <x:v>126</x:v>
      </x:c>
      <x:c r="G1506" t="s">
        <x:v>730</x:v>
      </x:c>
      <x:c r="H1506" t="s">
        <x:v>528</x:v>
      </x:c>
      <x:c r="I1506" t="s">
        <x:v>173</x:v>
      </x:c>
      <x:c r="J1506">
        <x:v>100000993</x:v>
      </x:c>
      <x:c r="K1506" t="s">
        <x:v>173</x:v>
      </x:c>
      <x:c r="L1506" t="s">
        <x:v>141</x:v>
      </x:c>
      <x:c r="M1506" t="s">
        <x:v>542</x:v>
      </x:c>
      <x:c r="O1506">
        <x:v>1500</x:v>
      </x:c>
      <x:c r="P1506" t="s">
        <x:v>520</x:v>
      </x:c>
      <x:c r="Q1506" t="s">
        <x:v>13</x:v>
      </x:c>
      <x:c r="R1506" t="s">
        <x:v>522</x:v>
      </x:c>
      <x:c r="S1506">
        <x:v>4500</x:v>
      </x:c>
      <x:c r="T1506" t="s">
        <x:v>458</x:v>
      </x:c>
      <x:c r="U1506">
        <x:v>14.9</x:v>
      </x:c>
      <x:c r="V1506">
        <x:v>0.28999999999999998</x:v>
      </x:c>
      <x:c r="W1506">
        <x:v>1316.25</x:v>
      </x:c>
    </x:row>
    <x:row r="1507" spans="1:23">
      <x:c r="A1507" t="s">
        <x:v>492</x:v>
      </x:c>
      <x:c r="B1507" t="s">
        <x:v>698</x:v>
      </x:c>
      <x:c r="C1507" t="s">
        <x:v>513</x:v>
      </x:c>
      <x:c r="D1507" t="s">
        <x:v>514</x:v>
      </x:c>
      <x:c r="E1507" t="s">
        <x:v>527</x:v>
      </x:c>
      <x:c r="F1507" t="s">
        <x:v>126</x:v>
      </x:c>
      <x:c r="G1507" t="s">
        <x:v>730</x:v>
      </x:c>
      <x:c r="H1507" t="s">
        <x:v>528</x:v>
      </x:c>
      <x:c r="I1507" t="s">
        <x:v>173</x:v>
      </x:c>
      <x:c r="J1507">
        <x:v>100000987</x:v>
      </x:c>
      <x:c r="K1507" t="s">
        <x:v>173</x:v>
      </x:c>
      <x:c r="L1507" t="s">
        <x:v>141</x:v>
      </x:c>
      <x:c r="M1507" t="s">
        <x:v>574</x:v>
      </x:c>
      <x:c r="O1507">
        <x:v>1500</x:v>
      </x:c>
      <x:c r="P1507" t="s">
        <x:v>520</x:v>
      </x:c>
      <x:c r="Q1507" t="s">
        <x:v>13</x:v>
      </x:c>
      <x:c r="R1507" t="s">
        <x:v>522</x:v>
      </x:c>
      <x:c r="S1507">
        <x:v>4500</x:v>
      </x:c>
      <x:c r="T1507" t="s">
        <x:v>458</x:v>
      </x:c>
      <x:c r="U1507">
        <x:v>14.9</x:v>
      </x:c>
      <x:c r="V1507">
        <x:v>0.28999999999999998</x:v>
      </x:c>
      <x:c r="W1507">
        <x:v>1316.25</x:v>
      </x:c>
    </x:row>
    <x:row r="1508" spans="1:23">
      <x:c r="A1508" t="s">
        <x:v>492</x:v>
      </x:c>
      <x:c r="B1508" t="s">
        <x:v>698</x:v>
      </x:c>
      <x:c r="C1508" t="s">
        <x:v>513</x:v>
      </x:c>
      <x:c r="D1508" t="s">
        <x:v>514</x:v>
      </x:c>
      <x:c r="E1508" t="s">
        <x:v>527</x:v>
      </x:c>
      <x:c r="F1508" t="s">
        <x:v>126</x:v>
      </x:c>
      <x:c r="G1508" t="s">
        <x:v>730</x:v>
      </x:c>
      <x:c r="H1508" t="s">
        <x:v>528</x:v>
      </x:c>
      <x:c r="I1508" t="s">
        <x:v>173</x:v>
      </x:c>
      <x:c r="J1508">
        <x:v>100000973</x:v>
      </x:c>
      <x:c r="K1508" t="s">
        <x:v>173</x:v>
      </x:c>
      <x:c r="L1508" t="s">
        <x:v>141</x:v>
      </x:c>
      <x:c r="M1508" t="s">
        <x:v>558</x:v>
      </x:c>
      <x:c r="O1508">
        <x:v>1500</x:v>
      </x:c>
      <x:c r="P1508" t="s">
        <x:v>520</x:v>
      </x:c>
      <x:c r="Q1508" t="s">
        <x:v>13</x:v>
      </x:c>
      <x:c r="R1508" t="s">
        <x:v>522</x:v>
      </x:c>
      <x:c r="S1508">
        <x:v>1500</x:v>
      </x:c>
      <x:c r="T1508" t="s">
        <x:v>458</x:v>
      </x:c>
      <x:c r="U1508">
        <x:v>4.97</x:v>
      </x:c>
      <x:c r="V1508">
        <x:v>0.28999999999999998</x:v>
      </x:c>
      <x:c r="W1508">
        <x:v>438.75</x:v>
      </x:c>
    </x:row>
    <x:row r="1509" spans="1:23">
      <x:c r="A1509" t="s">
        <x:v>492</x:v>
      </x:c>
      <x:c r="B1509" t="s">
        <x:v>698</x:v>
      </x:c>
      <x:c r="C1509" t="s">
        <x:v>513</x:v>
      </x:c>
      <x:c r="D1509" t="s">
        <x:v>514</x:v>
      </x:c>
      <x:c r="E1509" t="s">
        <x:v>527</x:v>
      </x:c>
      <x:c r="F1509" t="s">
        <x:v>126</x:v>
      </x:c>
      <x:c r="G1509" t="s">
        <x:v>730</x:v>
      </x:c>
      <x:c r="H1509" t="s">
        <x:v>528</x:v>
      </x:c>
      <x:c r="I1509" t="s">
        <x:v>173</x:v>
      </x:c>
      <x:c r="J1509">
        <x:v>100000979</x:v>
      </x:c>
      <x:c r="K1509" t="s">
        <x:v>173</x:v>
      </x:c>
      <x:c r="L1509" t="s">
        <x:v>141</x:v>
      </x:c>
      <x:c r="M1509" t="s">
        <x:v>524</x:v>
      </x:c>
      <x:c r="O1509">
        <x:v>1500</x:v>
      </x:c>
      <x:c r="P1509" t="s">
        <x:v>520</x:v>
      </x:c>
      <x:c r="Q1509" t="s">
        <x:v>13</x:v>
      </x:c>
      <x:c r="R1509" t="s">
        <x:v>522</x:v>
      </x:c>
      <x:c r="S1509">
        <x:v>30000</x:v>
      </x:c>
      <x:c r="T1509" t="s">
        <x:v>458</x:v>
      </x:c>
      <x:c r="U1509">
        <x:v>99.3</x:v>
      </x:c>
      <x:c r="V1509">
        <x:v>0.28999999999999998</x:v>
      </x:c>
      <x:c r="W1509">
        <x:v>8775</x:v>
      </x:c>
    </x:row>
    <x:row r="1510" spans="1:23">
      <x:c r="A1510" t="s">
        <x:v>492</x:v>
      </x:c>
      <x:c r="B1510" t="s">
        <x:v>698</x:v>
      </x:c>
      <x:c r="C1510" t="s">
        <x:v>513</x:v>
      </x:c>
      <x:c r="D1510" t="s">
        <x:v>514</x:v>
      </x:c>
      <x:c r="E1510" t="s">
        <x:v>527</x:v>
      </x:c>
      <x:c r="F1510" t="s">
        <x:v>126</x:v>
      </x:c>
      <x:c r="G1510" t="s">
        <x:v>730</x:v>
      </x:c>
      <x:c r="H1510" t="s">
        <x:v>528</x:v>
      </x:c>
      <x:c r="I1510" t="s">
        <x:v>173</x:v>
      </x:c>
      <x:c r="J1510">
        <x:v>100000969</x:v>
      </x:c>
      <x:c r="K1510" t="s">
        <x:v>173</x:v>
      </x:c>
      <x:c r="L1510" t="s">
        <x:v>141</x:v>
      </x:c>
      <x:c r="M1510" t="s">
        <x:v>608</x:v>
      </x:c>
      <x:c r="O1510">
        <x:v>1500</x:v>
      </x:c>
      <x:c r="P1510" t="s">
        <x:v>520</x:v>
      </x:c>
      <x:c r="Q1510" t="s">
        <x:v>13</x:v>
      </x:c>
      <x:c r="R1510" t="s">
        <x:v>522</x:v>
      </x:c>
      <x:c r="S1510">
        <x:v>6000</x:v>
      </x:c>
      <x:c r="T1510" t="s">
        <x:v>458</x:v>
      </x:c>
      <x:c r="U1510">
        <x:v>19.86</x:v>
      </x:c>
      <x:c r="V1510">
        <x:v>0.28999999999999998</x:v>
      </x:c>
      <x:c r="W1510">
        <x:v>1755</x:v>
      </x:c>
    </x:row>
    <x:row r="1511" spans="1:23">
      <x:c r="A1511" t="s">
        <x:v>492</x:v>
      </x:c>
      <x:c r="B1511" t="s">
        <x:v>698</x:v>
      </x:c>
      <x:c r="C1511" t="s">
        <x:v>513</x:v>
      </x:c>
      <x:c r="D1511" t="s">
        <x:v>514</x:v>
      </x:c>
      <x:c r="E1511" t="s">
        <x:v>527</x:v>
      </x:c>
      <x:c r="F1511" t="s">
        <x:v>126</x:v>
      </x:c>
      <x:c r="G1511" t="s">
        <x:v>730</x:v>
      </x:c>
      <x:c r="H1511" t="s">
        <x:v>528</x:v>
      </x:c>
      <x:c r="I1511" t="s">
        <x:v>173</x:v>
      </x:c>
      <x:c r="J1511">
        <x:v>100000972</x:v>
      </x:c>
      <x:c r="K1511" t="s">
        <x:v>173</x:v>
      </x:c>
      <x:c r="L1511" t="s">
        <x:v>141</x:v>
      </x:c>
      <x:c r="M1511" t="s">
        <x:v>569</x:v>
      </x:c>
      <x:c r="O1511">
        <x:v>1500</x:v>
      </x:c>
      <x:c r="P1511" t="s">
        <x:v>520</x:v>
      </x:c>
      <x:c r="Q1511" t="s">
        <x:v>13</x:v>
      </x:c>
      <x:c r="R1511" t="s">
        <x:v>522</x:v>
      </x:c>
      <x:c r="S1511">
        <x:v>40500</x:v>
      </x:c>
      <x:c r="T1511" t="s">
        <x:v>458</x:v>
      </x:c>
      <x:c r="U1511">
        <x:v>134.06</x:v>
      </x:c>
      <x:c r="V1511">
        <x:v>0.28999999999999998</x:v>
      </x:c>
      <x:c r="W1511">
        <x:v>11846.25</x:v>
      </x:c>
    </x:row>
    <x:row r="1512" spans="1:23">
      <x:c r="A1512" t="s">
        <x:v>492</x:v>
      </x:c>
      <x:c r="B1512" t="s">
        <x:v>698</x:v>
      </x:c>
      <x:c r="C1512" t="s">
        <x:v>513</x:v>
      </x:c>
      <x:c r="D1512" t="s">
        <x:v>514</x:v>
      </x:c>
      <x:c r="E1512" t="s">
        <x:v>527</x:v>
      </x:c>
      <x:c r="F1512" t="s">
        <x:v>126</x:v>
      </x:c>
      <x:c r="G1512" t="s">
        <x:v>730</x:v>
      </x:c>
      <x:c r="H1512" t="s">
        <x:v>528</x:v>
      </x:c>
      <x:c r="I1512" t="s">
        <x:v>173</x:v>
      </x:c>
      <x:c r="J1512">
        <x:v>100000945</x:v>
      </x:c>
      <x:c r="K1512" t="s">
        <x:v>173</x:v>
      </x:c>
      <x:c r="L1512" t="s">
        <x:v>141</x:v>
      </x:c>
      <x:c r="M1512" t="s">
        <x:v>568</x:v>
      </x:c>
      <x:c r="O1512">
        <x:v>1500</x:v>
      </x:c>
      <x:c r="P1512" t="s">
        <x:v>520</x:v>
      </x:c>
      <x:c r="Q1512" t="s">
        <x:v>13</x:v>
      </x:c>
      <x:c r="R1512" t="s">
        <x:v>522</x:v>
      </x:c>
      <x:c r="S1512">
        <x:v>4500</x:v>
      </x:c>
      <x:c r="T1512" t="s">
        <x:v>458</x:v>
      </x:c>
      <x:c r="U1512">
        <x:v>14.9</x:v>
      </x:c>
      <x:c r="V1512">
        <x:v>0.28999999999999998</x:v>
      </x:c>
      <x:c r="W1512">
        <x:v>1316.25</x:v>
      </x:c>
    </x:row>
    <x:row r="1513" spans="1:23">
      <x:c r="A1513" t="s">
        <x:v>492</x:v>
      </x:c>
      <x:c r="B1513" t="s">
        <x:v>698</x:v>
      </x:c>
      <x:c r="C1513" t="s">
        <x:v>513</x:v>
      </x:c>
      <x:c r="D1513" t="s">
        <x:v>514</x:v>
      </x:c>
      <x:c r="E1513" t="s">
        <x:v>527</x:v>
      </x:c>
      <x:c r="F1513" t="s">
        <x:v>126</x:v>
      </x:c>
      <x:c r="G1513" t="s">
        <x:v>730</x:v>
      </x:c>
      <x:c r="H1513" t="s">
        <x:v>528</x:v>
      </x:c>
      <x:c r="I1513" t="s">
        <x:v>173</x:v>
      </x:c>
      <x:c r="J1513">
        <x:v>100000963</x:v>
      </x:c>
      <x:c r="K1513" t="s">
        <x:v>173</x:v>
      </x:c>
      <x:c r="L1513" t="s">
        <x:v>141</x:v>
      </x:c>
      <x:c r="M1513" t="s">
        <x:v>572</x:v>
      </x:c>
      <x:c r="O1513">
        <x:v>1500</x:v>
      </x:c>
      <x:c r="P1513" t="s">
        <x:v>520</x:v>
      </x:c>
      <x:c r="Q1513" t="s">
        <x:v>13</x:v>
      </x:c>
      <x:c r="R1513" t="s">
        <x:v>522</x:v>
      </x:c>
      <x:c r="S1513">
        <x:v>4500</x:v>
      </x:c>
      <x:c r="T1513" t="s">
        <x:v>458</x:v>
      </x:c>
      <x:c r="U1513">
        <x:v>14.9</x:v>
      </x:c>
      <x:c r="V1513">
        <x:v>0.28999999999999998</x:v>
      </x:c>
      <x:c r="W1513">
        <x:v>1316.25</x:v>
      </x:c>
    </x:row>
    <x:row r="1514" spans="1:23">
      <x:c r="A1514" t="s">
        <x:v>492</x:v>
      </x:c>
      <x:c r="B1514" t="s">
        <x:v>698</x:v>
      </x:c>
      <x:c r="C1514" t="s">
        <x:v>513</x:v>
      </x:c>
      <x:c r="D1514" t="s">
        <x:v>514</x:v>
      </x:c>
      <x:c r="E1514" t="s">
        <x:v>527</x:v>
      </x:c>
      <x:c r="F1514" t="s">
        <x:v>126</x:v>
      </x:c>
      <x:c r="G1514" t="s">
        <x:v>730</x:v>
      </x:c>
      <x:c r="H1514" t="s">
        <x:v>528</x:v>
      </x:c>
      <x:c r="I1514" t="s">
        <x:v>173</x:v>
      </x:c>
      <x:c r="J1514">
        <x:v>100000962</x:v>
      </x:c>
      <x:c r="K1514" t="s">
        <x:v>173</x:v>
      </x:c>
      <x:c r="L1514" t="s">
        <x:v>141</x:v>
      </x:c>
      <x:c r="M1514" t="s">
        <x:v>563</x:v>
      </x:c>
      <x:c r="O1514">
        <x:v>1500</x:v>
      </x:c>
      <x:c r="P1514" t="s">
        <x:v>520</x:v>
      </x:c>
      <x:c r="Q1514" t="s">
        <x:v>13</x:v>
      </x:c>
      <x:c r="R1514" t="s">
        <x:v>522</x:v>
      </x:c>
      <x:c r="S1514">
        <x:v>3000</x:v>
      </x:c>
      <x:c r="T1514" t="s">
        <x:v>458</x:v>
      </x:c>
      <x:c r="U1514">
        <x:v>9.93</x:v>
      </x:c>
      <x:c r="V1514">
        <x:v>0.28999999999999998</x:v>
      </x:c>
      <x:c r="W1514">
        <x:v>877.5</x:v>
      </x:c>
    </x:row>
    <x:row r="1515" spans="1:23">
      <x:c r="A1515" t="s">
        <x:v>492</x:v>
      </x:c>
      <x:c r="B1515" t="s">
        <x:v>698</x:v>
      </x:c>
      <x:c r="C1515" t="s">
        <x:v>513</x:v>
      </x:c>
      <x:c r="D1515" t="s">
        <x:v>514</x:v>
      </x:c>
      <x:c r="E1515" t="s">
        <x:v>527</x:v>
      </x:c>
      <x:c r="F1515" t="s">
        <x:v>126</x:v>
      </x:c>
      <x:c r="G1515" t="s">
        <x:v>730</x:v>
      </x:c>
      <x:c r="H1515" t="s">
        <x:v>528</x:v>
      </x:c>
      <x:c r="I1515" t="s">
        <x:v>173</x:v>
      </x:c>
      <x:c r="J1515">
        <x:v>100000968</x:v>
      </x:c>
      <x:c r="K1515" t="s">
        <x:v>173</x:v>
      </x:c>
      <x:c r="L1515" t="s">
        <x:v>141</x:v>
      </x:c>
      <x:c r="M1515" t="s">
        <x:v>537</x:v>
      </x:c>
      <x:c r="O1515">
        <x:v>1500</x:v>
      </x:c>
      <x:c r="P1515" t="s">
        <x:v>520</x:v>
      </x:c>
      <x:c r="Q1515" t="s">
        <x:v>13</x:v>
      </x:c>
      <x:c r="R1515" t="s">
        <x:v>522</x:v>
      </x:c>
      <x:c r="S1515">
        <x:v>19500</x:v>
      </x:c>
      <x:c r="T1515" t="s">
        <x:v>458</x:v>
      </x:c>
      <x:c r="U1515">
        <x:v>64.55</x:v>
      </x:c>
      <x:c r="V1515">
        <x:v>0.28999999999999998</x:v>
      </x:c>
      <x:c r="W1515">
        <x:v>5703.75</x:v>
      </x:c>
    </x:row>
    <x:row r="1516" spans="1:23">
      <x:c r="A1516" t="s">
        <x:v>492</x:v>
      </x:c>
      <x:c r="B1516" t="s">
        <x:v>698</x:v>
      </x:c>
      <x:c r="C1516" t="s">
        <x:v>513</x:v>
      </x:c>
      <x:c r="D1516" t="s">
        <x:v>514</x:v>
      </x:c>
      <x:c r="E1516" t="s">
        <x:v>527</x:v>
      </x:c>
      <x:c r="F1516" t="s">
        <x:v>126</x:v>
      </x:c>
      <x:c r="G1516" t="s">
        <x:v>730</x:v>
      </x:c>
      <x:c r="H1516" t="s">
        <x:v>528</x:v>
      </x:c>
      <x:c r="I1516" t="s">
        <x:v>173</x:v>
      </x:c>
      <x:c r="J1516">
        <x:v>100000925</x:v>
      </x:c>
      <x:c r="K1516" t="s">
        <x:v>173</x:v>
      </x:c>
      <x:c r="L1516" t="s">
        <x:v>141</x:v>
      </x:c>
      <x:c r="M1516" t="s">
        <x:v>609</x:v>
      </x:c>
      <x:c r="O1516">
        <x:v>1500</x:v>
      </x:c>
      <x:c r="P1516" t="s">
        <x:v>520</x:v>
      </x:c>
      <x:c r="Q1516" t="s">
        <x:v>13</x:v>
      </x:c>
      <x:c r="R1516" t="s">
        <x:v>522</x:v>
      </x:c>
      <x:c r="S1516">
        <x:v>3000</x:v>
      </x:c>
      <x:c r="T1516" t="s">
        <x:v>458</x:v>
      </x:c>
      <x:c r="U1516">
        <x:v>9.93</x:v>
      </x:c>
      <x:c r="V1516">
        <x:v>0.28999999999999998</x:v>
      </x:c>
      <x:c r="W1516">
        <x:v>877.5</x:v>
      </x:c>
    </x:row>
    <x:row r="1517" spans="1:23">
      <x:c r="A1517" t="s">
        <x:v>492</x:v>
      </x:c>
      <x:c r="B1517" t="s">
        <x:v>698</x:v>
      </x:c>
      <x:c r="C1517" t="s">
        <x:v>513</x:v>
      </x:c>
      <x:c r="D1517" t="s">
        <x:v>514</x:v>
      </x:c>
      <x:c r="E1517" t="s">
        <x:v>527</x:v>
      </x:c>
      <x:c r="F1517" t="s">
        <x:v>126</x:v>
      </x:c>
      <x:c r="G1517" t="s">
        <x:v>730</x:v>
      </x:c>
      <x:c r="H1517" t="s">
        <x:v>528</x:v>
      </x:c>
      <x:c r="I1517" t="s">
        <x:v>173</x:v>
      </x:c>
      <x:c r="J1517">
        <x:v>100000929</x:v>
      </x:c>
      <x:c r="K1517" t="s">
        <x:v>173</x:v>
      </x:c>
      <x:c r="L1517" t="s">
        <x:v>141</x:v>
      </x:c>
      <x:c r="M1517" t="s">
        <x:v>533</x:v>
      </x:c>
      <x:c r="O1517">
        <x:v>1500</x:v>
      </x:c>
      <x:c r="P1517" t="s">
        <x:v>520</x:v>
      </x:c>
      <x:c r="Q1517" t="s">
        <x:v>13</x:v>
      </x:c>
      <x:c r="R1517" t="s">
        <x:v>522</x:v>
      </x:c>
      <x:c r="S1517">
        <x:v>12000</x:v>
      </x:c>
      <x:c r="T1517" t="s">
        <x:v>458</x:v>
      </x:c>
      <x:c r="U1517">
        <x:v>39.72</x:v>
      </x:c>
      <x:c r="V1517">
        <x:v>0.28999999999999998</x:v>
      </x:c>
      <x:c r="W1517">
        <x:v>3510</x:v>
      </x:c>
    </x:row>
    <x:row r="1518" spans="1:23">
      <x:c r="A1518" t="s">
        <x:v>492</x:v>
      </x:c>
      <x:c r="B1518" t="s">
        <x:v>698</x:v>
      </x:c>
      <x:c r="C1518" t="s">
        <x:v>513</x:v>
      </x:c>
      <x:c r="D1518" t="s">
        <x:v>514</x:v>
      </x:c>
      <x:c r="E1518" t="s">
        <x:v>527</x:v>
      </x:c>
      <x:c r="F1518" t="s">
        <x:v>126</x:v>
      </x:c>
      <x:c r="G1518" t="s">
        <x:v>730</x:v>
      </x:c>
      <x:c r="H1518" t="s">
        <x:v>528</x:v>
      </x:c>
      <x:c r="I1518" t="s">
        <x:v>173</x:v>
      </x:c>
      <x:c r="J1518">
        <x:v>100000955</x:v>
      </x:c>
      <x:c r="K1518" t="s">
        <x:v>173</x:v>
      </x:c>
      <x:c r="L1518" t="s">
        <x:v>141</x:v>
      </x:c>
      <x:c r="M1518" t="s">
        <x:v>578</x:v>
      </x:c>
      <x:c r="O1518">
        <x:v>1500</x:v>
      </x:c>
      <x:c r="P1518" t="s">
        <x:v>520</x:v>
      </x:c>
      <x:c r="Q1518" t="s">
        <x:v>13</x:v>
      </x:c>
      <x:c r="R1518" t="s">
        <x:v>522</x:v>
      </x:c>
      <x:c r="S1518">
        <x:v>1500</x:v>
      </x:c>
      <x:c r="T1518" t="s">
        <x:v>458</x:v>
      </x:c>
      <x:c r="U1518">
        <x:v>4.97</x:v>
      </x:c>
      <x:c r="V1518">
        <x:v>0.28999999999999998</x:v>
      </x:c>
      <x:c r="W1518">
        <x:v>438.75</x:v>
      </x:c>
    </x:row>
    <x:row r="1519" spans="1:23">
      <x:c r="A1519" t="s">
        <x:v>492</x:v>
      </x:c>
      <x:c r="B1519" t="s">
        <x:v>698</x:v>
      </x:c>
      <x:c r="C1519" t="s">
        <x:v>513</x:v>
      </x:c>
      <x:c r="D1519" t="s">
        <x:v>514</x:v>
      </x:c>
      <x:c r="E1519" t="s">
        <x:v>527</x:v>
      </x:c>
      <x:c r="F1519" t="s">
        <x:v>126</x:v>
      </x:c>
      <x:c r="G1519" t="s">
        <x:v>730</x:v>
      </x:c>
      <x:c r="H1519" t="s">
        <x:v>528</x:v>
      </x:c>
      <x:c r="I1519" t="s">
        <x:v>173</x:v>
      </x:c>
      <x:c r="J1519">
        <x:v>100000960</x:v>
      </x:c>
      <x:c r="K1519" t="s">
        <x:v>173</x:v>
      </x:c>
      <x:c r="L1519" t="s">
        <x:v>141</x:v>
      </x:c>
      <x:c r="M1519" t="s">
        <x:v>560</x:v>
      </x:c>
      <x:c r="O1519">
        <x:v>1500</x:v>
      </x:c>
      <x:c r="P1519" t="s">
        <x:v>520</x:v>
      </x:c>
      <x:c r="Q1519" t="s">
        <x:v>13</x:v>
      </x:c>
      <x:c r="R1519" t="s">
        <x:v>522</x:v>
      </x:c>
      <x:c r="S1519">
        <x:v>16000</x:v>
      </x:c>
      <x:c r="T1519" t="s">
        <x:v>458</x:v>
      </x:c>
      <x:c r="U1519">
        <x:v>52.96</x:v>
      </x:c>
      <x:c r="V1519">
        <x:v>0.28999999999999998</x:v>
      </x:c>
      <x:c r="W1519">
        <x:v>4680</x:v>
      </x:c>
    </x:row>
    <x:row r="1520" spans="1:23">
      <x:c r="A1520" t="s">
        <x:v>492</x:v>
      </x:c>
      <x:c r="B1520" t="s">
        <x:v>698</x:v>
      </x:c>
      <x:c r="C1520" t="s">
        <x:v>513</x:v>
      </x:c>
      <x:c r="D1520" t="s">
        <x:v>514</x:v>
      </x:c>
      <x:c r="E1520" t="s">
        <x:v>527</x:v>
      </x:c>
      <x:c r="F1520" t="s">
        <x:v>126</x:v>
      </x:c>
      <x:c r="G1520" t="s">
        <x:v>730</x:v>
      </x:c>
      <x:c r="H1520" t="s">
        <x:v>528</x:v>
      </x:c>
      <x:c r="I1520" t="s">
        <x:v>173</x:v>
      </x:c>
      <x:c r="J1520">
        <x:v>100000944</x:v>
      </x:c>
      <x:c r="K1520" t="s">
        <x:v>173</x:v>
      </x:c>
      <x:c r="L1520" t="s">
        <x:v>141</x:v>
      </x:c>
      <x:c r="M1520" t="s">
        <x:v>575</x:v>
      </x:c>
      <x:c r="O1520">
        <x:v>1500</x:v>
      </x:c>
      <x:c r="P1520" t="s">
        <x:v>520</x:v>
      </x:c>
      <x:c r="Q1520" t="s">
        <x:v>13</x:v>
      </x:c>
      <x:c r="R1520" t="s">
        <x:v>522</x:v>
      </x:c>
      <x:c r="S1520">
        <x:v>24100</x:v>
      </x:c>
      <x:c r="T1520" t="s">
        <x:v>458</x:v>
      </x:c>
      <x:c r="U1520">
        <x:v>79.77</x:v>
      </x:c>
      <x:c r="V1520">
        <x:v>0.28999999999999998</x:v>
      </x:c>
      <x:c r="W1520">
        <x:v>7049.25</x:v>
      </x:c>
    </x:row>
    <x:row r="1521" spans="1:23">
      <x:c r="A1521" t="s">
        <x:v>492</x:v>
      </x:c>
      <x:c r="B1521" t="s">
        <x:v>698</x:v>
      </x:c>
      <x:c r="C1521" t="s">
        <x:v>513</x:v>
      </x:c>
      <x:c r="D1521" t="s">
        <x:v>514</x:v>
      </x:c>
      <x:c r="E1521" t="s">
        <x:v>527</x:v>
      </x:c>
      <x:c r="F1521" t="s">
        <x:v>126</x:v>
      </x:c>
      <x:c r="G1521" t="s">
        <x:v>730</x:v>
      </x:c>
      <x:c r="H1521" t="s">
        <x:v>528</x:v>
      </x:c>
      <x:c r="I1521" t="s">
        <x:v>173</x:v>
      </x:c>
      <x:c r="J1521">
        <x:v>100000930</x:v>
      </x:c>
      <x:c r="K1521" t="s">
        <x:v>173</x:v>
      </x:c>
      <x:c r="L1521" t="s">
        <x:v>141</x:v>
      </x:c>
      <x:c r="M1521" t="s">
        <x:v>577</x:v>
      </x:c>
      <x:c r="O1521">
        <x:v>1500</x:v>
      </x:c>
      <x:c r="P1521" t="s">
        <x:v>520</x:v>
      </x:c>
      <x:c r="Q1521" t="s">
        <x:v>13</x:v>
      </x:c>
      <x:c r="R1521" t="s">
        <x:v>522</x:v>
      </x:c>
      <x:c r="S1521">
        <x:v>3000</x:v>
      </x:c>
      <x:c r="T1521" t="s">
        <x:v>458</x:v>
      </x:c>
      <x:c r="U1521">
        <x:v>9.93</x:v>
      </x:c>
      <x:c r="V1521">
        <x:v>0.28999999999999998</x:v>
      </x:c>
      <x:c r="W1521">
        <x:v>877.5</x:v>
      </x:c>
    </x:row>
    <x:row r="1522" spans="1:23">
      <x:c r="A1522" t="s">
        <x:v>492</x:v>
      </x:c>
      <x:c r="B1522" t="s">
        <x:v>698</x:v>
      </x:c>
      <x:c r="C1522" t="s">
        <x:v>513</x:v>
      </x:c>
      <x:c r="D1522" t="s">
        <x:v>514</x:v>
      </x:c>
      <x:c r="E1522" t="s">
        <x:v>527</x:v>
      </x:c>
      <x:c r="F1522" t="s">
        <x:v>126</x:v>
      </x:c>
      <x:c r="G1522" t="s">
        <x:v>730</x:v>
      </x:c>
      <x:c r="H1522" t="s">
        <x:v>528</x:v>
      </x:c>
      <x:c r="I1522" t="s">
        <x:v>173</x:v>
      </x:c>
      <x:c r="J1522">
        <x:v>100000862</x:v>
      </x:c>
      <x:c r="K1522" t="s">
        <x:v>173</x:v>
      </x:c>
      <x:c r="L1522" t="s">
        <x:v>142</x:v>
      </x:c>
      <x:c r="M1522" t="s">
        <x:v>560</x:v>
      </x:c>
      <x:c r="O1522">
        <x:v>500</x:v>
      </x:c>
      <x:c r="P1522" t="s">
        <x:v>520</x:v>
      </x:c>
      <x:c r="Q1522" t="s">
        <x:v>445</x:v>
      </x:c>
      <x:c r="R1522" t="s">
        <x:v>522</x:v>
      </x:c>
      <x:c r="S1522">
        <x:v>1500</x:v>
      </x:c>
      <x:c r="T1522" t="s">
        <x:v>458</x:v>
      </x:c>
      <x:c r="U1522">
        <x:v>27.24</x:v>
      </x:c>
      <x:c r="V1522">
        <x:v>1.31</x:v>
      </x:c>
      <x:c r="W1522">
        <x:v>1969.5</x:v>
      </x:c>
    </x:row>
    <x:row r="1523" spans="1:23">
      <x:c r="A1523" t="s">
        <x:v>492</x:v>
      </x:c>
      <x:c r="B1523" t="s">
        <x:v>698</x:v>
      </x:c>
      <x:c r="C1523" t="s">
        <x:v>513</x:v>
      </x:c>
      <x:c r="D1523" t="s">
        <x:v>514</x:v>
      </x:c>
      <x:c r="E1523" t="s">
        <x:v>527</x:v>
      </x:c>
      <x:c r="F1523" t="s">
        <x:v>126</x:v>
      </x:c>
      <x:c r="G1523" t="s">
        <x:v>730</x:v>
      </x:c>
      <x:c r="H1523" t="s">
        <x:v>528</x:v>
      </x:c>
      <x:c r="I1523" t="s">
        <x:v>173</x:v>
      </x:c>
      <x:c r="J1523">
        <x:v>100000773</x:v>
      </x:c>
      <x:c r="K1523" t="s">
        <x:v>173</x:v>
      </x:c>
      <x:c r="L1523" t="s">
        <x:v>145</x:v>
      </x:c>
      <x:c r="M1523" t="s">
        <x:v>550</x:v>
      </x:c>
      <x:c r="O1523">
        <x:v>700</x:v>
      </x:c>
      <x:c r="P1523" t="s">
        <x:v>520</x:v>
      </x:c>
      <x:c r="Q1523" t="s">
        <x:v>452</x:v>
      </x:c>
      <x:c r="R1523" t="s">
        <x:v>522</x:v>
      </x:c>
      <x:c r="S1523">
        <x:v>700</x:v>
      </x:c>
      <x:c r="T1523" t="s">
        <x:v>458</x:v>
      </x:c>
      <x:c r="U1523">
        <x:v>7.89</x:v>
      </x:c>
      <x:c r="V1523">
        <x:v>0.84</x:v>
      </x:c>
      <x:c r="W1523">
        <x:v>586.80999999999995</x:v>
      </x:c>
    </x:row>
    <x:row r="1524" spans="1:23">
      <x:c r="A1524" t="s">
        <x:v>492</x:v>
      </x:c>
      <x:c r="B1524" t="s">
        <x:v>698</x:v>
      </x:c>
      <x:c r="C1524" t="s">
        <x:v>513</x:v>
      </x:c>
      <x:c r="D1524" t="s">
        <x:v>514</x:v>
      </x:c>
      <x:c r="E1524" t="s">
        <x:v>527</x:v>
      </x:c>
      <x:c r="F1524" t="s">
        <x:v>126</x:v>
      </x:c>
      <x:c r="G1524" t="s">
        <x:v>730</x:v>
      </x:c>
      <x:c r="H1524" t="s">
        <x:v>528</x:v>
      </x:c>
      <x:c r="I1524" t="s">
        <x:v>173</x:v>
      </x:c>
      <x:c r="J1524">
        <x:v>110000005</x:v>
      </x:c>
      <x:c r="K1524" t="s">
        <x:v>173</x:v>
      </x:c>
      <x:c r="L1524" t="s">
        <x:v>141</x:v>
      </x:c>
      <x:c r="M1524" t="s">
        <x:v>526</x:v>
      </x:c>
      <x:c r="N1524" t="s">
        <x:v>519</x:v>
      </x:c>
      <x:c r="O1524">
        <x:v>10000</x:v>
      </x:c>
      <x:c r="P1524" t="s">
        <x:v>520</x:v>
      </x:c>
      <x:c r="Q1524" t="s">
        <x:v>13</x:v>
      </x:c>
      <x:c r="R1524" t="s">
        <x:v>522</x:v>
      </x:c>
      <x:c r="S1524">
        <x:v>10000</x:v>
      </x:c>
      <x:c r="T1524" t="s">
        <x:v>458</x:v>
      </x:c>
      <x:c r="U1524">
        <x:v>33.090000000000003</x:v>
      </x:c>
      <x:c r="V1524">
        <x:v>0.28999999999999998</x:v>
      </x:c>
      <x:c r="W1524">
        <x:v>2925</x:v>
      </x:c>
    </x:row>
    <x:row r="1525" spans="1:23">
      <x:c r="A1525" t="s">
        <x:v>492</x:v>
      </x:c>
      <x:c r="B1525" t="s">
        <x:v>698</x:v>
      </x:c>
      <x:c r="C1525" t="s">
        <x:v>513</x:v>
      </x:c>
      <x:c r="D1525" t="s">
        <x:v>514</x:v>
      </x:c>
      <x:c r="E1525" t="s">
        <x:v>527</x:v>
      </x:c>
      <x:c r="F1525" t="s">
        <x:v>126</x:v>
      </x:c>
      <x:c r="G1525" t="s">
        <x:v>730</x:v>
      </x:c>
      <x:c r="H1525" t="s">
        <x:v>528</x:v>
      </x:c>
      <x:c r="I1525" t="s">
        <x:v>173</x:v>
      </x:c>
      <x:c r="J1525">
        <x:v>190000004</x:v>
      </x:c>
      <x:c r="K1525" t="s">
        <x:v>173</x:v>
      </x:c>
      <x:c r="L1525" t="s">
        <x:v>141</x:v>
      </x:c>
      <x:c r="M1525" t="s">
        <x:v>524</x:v>
      </x:c>
      <x:c r="N1525" t="s">
        <x:v>519</x:v>
      </x:c>
      <x:c r="O1525">
        <x:v>10000</x:v>
      </x:c>
      <x:c r="P1525" t="s">
        <x:v>520</x:v>
      </x:c>
      <x:c r="Q1525" t="s">
        <x:v>13</x:v>
      </x:c>
      <x:c r="R1525" t="s">
        <x:v>522</x:v>
      </x:c>
      <x:c r="S1525">
        <x:v>10000</x:v>
      </x:c>
      <x:c r="T1525" t="s">
        <x:v>458</x:v>
      </x:c>
      <x:c r="U1525">
        <x:v>33.1</x:v>
      </x:c>
      <x:c r="V1525">
        <x:v>0.28999999999999998</x:v>
      </x:c>
      <x:c r="W1525">
        <x:v>2925</x:v>
      </x:c>
    </x:row>
    <x:row r="1526" spans="1:23">
      <x:c r="A1526" t="s">
        <x:v>492</x:v>
      </x:c>
      <x:c r="B1526" t="s">
        <x:v>698</x:v>
      </x:c>
      <x:c r="C1526" t="s">
        <x:v>513</x:v>
      </x:c>
      <x:c r="D1526" t="s">
        <x:v>514</x:v>
      </x:c>
      <x:c r="E1526" t="s">
        <x:v>527</x:v>
      </x:c>
      <x:c r="F1526" t="s">
        <x:v>126</x:v>
      </x:c>
      <x:c r="G1526" t="s">
        <x:v>730</x:v>
      </x:c>
      <x:c r="H1526" t="s">
        <x:v>528</x:v>
      </x:c>
      <x:c r="I1526" t="s">
        <x:v>173</x:v>
      </x:c>
      <x:c r="J1526">
        <x:v>190000505</x:v>
      </x:c>
      <x:c r="K1526" t="s">
        <x:v>173</x:v>
      </x:c>
      <x:c r="L1526" t="s">
        <x:v>141</x:v>
      </x:c>
      <x:c r="M1526" t="s">
        <x:v>550</x:v>
      </x:c>
      <x:c r="N1526" t="s">
        <x:v>519</x:v>
      </x:c>
      <x:c r="O1526">
        <x:v>10000</x:v>
      </x:c>
      <x:c r="P1526" t="s">
        <x:v>520</x:v>
      </x:c>
      <x:c r="Q1526" t="s">
        <x:v>13</x:v>
      </x:c>
      <x:c r="R1526" t="s">
        <x:v>522</x:v>
      </x:c>
      <x:c r="S1526">
        <x:v>20000</x:v>
      </x:c>
      <x:c r="T1526" t="s">
        <x:v>458</x:v>
      </x:c>
      <x:c r="U1526">
        <x:v>66.2</x:v>
      </x:c>
      <x:c r="V1526">
        <x:v>0.28999999999999998</x:v>
      </x:c>
      <x:c r="W1526">
        <x:v>5850</x:v>
      </x:c>
    </x:row>
    <x:row r="1527" spans="1:23">
      <x:c r="A1527" t="s">
        <x:v>492</x:v>
      </x:c>
      <x:c r="B1527" t="s">
        <x:v>698</x:v>
      </x:c>
      <x:c r="C1527" t="s">
        <x:v>513</x:v>
      </x:c>
      <x:c r="D1527" t="s">
        <x:v>514</x:v>
      </x:c>
      <x:c r="E1527" t="s">
        <x:v>527</x:v>
      </x:c>
      <x:c r="F1527" t="s">
        <x:v>126</x:v>
      </x:c>
      <x:c r="G1527" t="s">
        <x:v>730</x:v>
      </x:c>
      <x:c r="H1527" t="s">
        <x:v>528</x:v>
      </x:c>
      <x:c r="I1527" t="s">
        <x:v>173</x:v>
      </x:c>
      <x:c r="J1527">
        <x:v>190000482</x:v>
      </x:c>
      <x:c r="K1527" t="s">
        <x:v>173</x:v>
      </x:c>
      <x:c r="L1527" t="s">
        <x:v>141</x:v>
      </x:c>
      <x:c r="M1527" t="s">
        <x:v>560</x:v>
      </x:c>
      <x:c r="N1527" t="s">
        <x:v>519</x:v>
      </x:c>
      <x:c r="O1527">
        <x:v>10000</x:v>
      </x:c>
      <x:c r="P1527" t="s">
        <x:v>520</x:v>
      </x:c>
      <x:c r="Q1527" t="s">
        <x:v>13</x:v>
      </x:c>
      <x:c r="R1527" t="s">
        <x:v>522</x:v>
      </x:c>
      <x:c r="S1527">
        <x:v>10000</x:v>
      </x:c>
      <x:c r="T1527" t="s">
        <x:v>458</x:v>
      </x:c>
      <x:c r="U1527">
        <x:v>33.1</x:v>
      </x:c>
      <x:c r="V1527">
        <x:v>0.28999999999999998</x:v>
      </x:c>
      <x:c r="W1527">
        <x:v>2925</x:v>
      </x:c>
    </x:row>
    <x:row r="1528" spans="1:23">
      <x:c r="A1528" t="s">
        <x:v>492</x:v>
      </x:c>
      <x:c r="B1528" t="s">
        <x:v>698</x:v>
      </x:c>
      <x:c r="C1528" t="s">
        <x:v>513</x:v>
      </x:c>
      <x:c r="D1528" t="s">
        <x:v>514</x:v>
      </x:c>
      <x:c r="E1528" t="s">
        <x:v>527</x:v>
      </x:c>
      <x:c r="F1528" t="s">
        <x:v>126</x:v>
      </x:c>
      <x:c r="G1528" t="s">
        <x:v>730</x:v>
      </x:c>
      <x:c r="H1528" t="s">
        <x:v>528</x:v>
      </x:c>
      <x:c r="I1528" t="s">
        <x:v>173</x:v>
      </x:c>
      <x:c r="J1528">
        <x:v>100000804</x:v>
      </x:c>
      <x:c r="K1528" t="s">
        <x:v>173</x:v>
      </x:c>
      <x:c r="L1528" t="s">
        <x:v>145</x:v>
      </x:c>
      <x:c r="M1528" t="s">
        <x:v>553</x:v>
      </x:c>
      <x:c r="O1528">
        <x:v>700</x:v>
      </x:c>
      <x:c r="P1528" t="s">
        <x:v>520</x:v>
      </x:c>
      <x:c r="Q1528" t="s">
        <x:v>452</x:v>
      </x:c>
      <x:c r="R1528" t="s">
        <x:v>522</x:v>
      </x:c>
      <x:c r="S1528">
        <x:v>700</x:v>
      </x:c>
      <x:c r="T1528" t="s">
        <x:v>458</x:v>
      </x:c>
      <x:c r="U1528">
        <x:v>7.89</x:v>
      </x:c>
      <x:c r="V1528">
        <x:v>0.84</x:v>
      </x:c>
      <x:c r="W1528">
        <x:v>586.80999999999995</x:v>
      </x:c>
    </x:row>
    <x:row r="1529" spans="1:23">
      <x:c r="A1529" t="s">
        <x:v>492</x:v>
      </x:c>
      <x:c r="B1529" t="s">
        <x:v>698</x:v>
      </x:c>
      <x:c r="C1529" t="s">
        <x:v>513</x:v>
      </x:c>
      <x:c r="D1529" t="s">
        <x:v>514</x:v>
      </x:c>
      <x:c r="E1529" t="s">
        <x:v>527</x:v>
      </x:c>
      <x:c r="F1529" t="s">
        <x:v>126</x:v>
      </x:c>
      <x:c r="G1529" t="s">
        <x:v>730</x:v>
      </x:c>
      <x:c r="H1529" t="s">
        <x:v>528</x:v>
      </x:c>
      <x:c r="I1529" t="s">
        <x:v>173</x:v>
      </x:c>
      <x:c r="J1529">
        <x:v>100010696</x:v>
      </x:c>
      <x:c r="K1529" t="s">
        <x:v>173</x:v>
      </x:c>
      <x:c r="L1529" t="s">
        <x:v>145</x:v>
      </x:c>
      <x:c r="M1529" t="s">
        <x:v>525</x:v>
      </x:c>
      <x:c r="N1529" t="s">
        <x:v>519</x:v>
      </x:c>
      <x:c r="O1529">
        <x:v>5000</x:v>
      </x:c>
      <x:c r="P1529" t="s">
        <x:v>520</x:v>
      </x:c>
      <x:c r="Q1529" t="s">
        <x:v>452</x:v>
      </x:c>
      <x:c r="R1529" t="s">
        <x:v>522</x:v>
      </x:c>
      <x:c r="S1529">
        <x:v>15000</x:v>
      </x:c>
      <x:c r="T1529" t="s">
        <x:v>458</x:v>
      </x:c>
      <x:c r="U1529">
        <x:v>169.05</x:v>
      </x:c>
      <x:c r="V1529">
        <x:v>0.84</x:v>
      </x:c>
      <x:c r="W1529">
        <x:v>12574.5</x:v>
      </x:c>
    </x:row>
    <x:row r="1530" spans="1:23">
      <x:c r="A1530" t="s">
        <x:v>492</x:v>
      </x:c>
      <x:c r="B1530" t="s">
        <x:v>698</x:v>
      </x:c>
      <x:c r="C1530" t="s">
        <x:v>513</x:v>
      </x:c>
      <x:c r="D1530" t="s">
        <x:v>514</x:v>
      </x:c>
      <x:c r="E1530" t="s">
        <x:v>527</x:v>
      </x:c>
      <x:c r="F1530" t="s">
        <x:v>126</x:v>
      </x:c>
      <x:c r="G1530" t="s">
        <x:v>730</x:v>
      </x:c>
      <x:c r="H1530" t="s">
        <x:v>528</x:v>
      </x:c>
      <x:c r="I1530" t="s">
        <x:v>173</x:v>
      </x:c>
      <x:c r="J1530">
        <x:v>190000485</x:v>
      </x:c>
      <x:c r="K1530" t="s">
        <x:v>173</x:v>
      </x:c>
      <x:c r="L1530" t="s">
        <x:v>143</x:v>
      </x:c>
      <x:c r="M1530" t="s">
        <x:v>537</x:v>
      </x:c>
      <x:c r="N1530" t="s">
        <x:v>519</x:v>
      </x:c>
      <x:c r="O1530">
        <x:v>8000</x:v>
      </x:c>
      <x:c r="P1530" t="s">
        <x:v>520</x:v>
      </x:c>
      <x:c r="Q1530" t="s">
        <x:v>6</x:v>
      </x:c>
      <x:c r="R1530" t="s">
        <x:v>522</x:v>
      </x:c>
      <x:c r="S1530">
        <x:v>8000</x:v>
      </x:c>
      <x:c r="T1530" t="s">
        <x:v>458</x:v>
      </x:c>
      <x:c r="U1530">
        <x:v>40.1</x:v>
      </x:c>
      <x:c r="V1530">
        <x:v>0.41</x:v>
      </x:c>
      <x:c r="W1530">
        <x:v>3257.6</x:v>
      </x:c>
    </x:row>
    <x:row r="1531" spans="1:23">
      <x:c r="A1531" t="s">
        <x:v>492</x:v>
      </x:c>
      <x:c r="B1531" t="s">
        <x:v>698</x:v>
      </x:c>
      <x:c r="C1531" t="s">
        <x:v>513</x:v>
      </x:c>
      <x:c r="D1531" t="s">
        <x:v>514</x:v>
      </x:c>
      <x:c r="E1531" t="s">
        <x:v>527</x:v>
      </x:c>
      <x:c r="F1531" t="s">
        <x:v>126</x:v>
      </x:c>
      <x:c r="G1531" t="s">
        <x:v>730</x:v>
      </x:c>
      <x:c r="H1531" t="s">
        <x:v>528</x:v>
      </x:c>
      <x:c r="I1531" t="s">
        <x:v>173</x:v>
      </x:c>
      <x:c r="J1531">
        <x:v>190000382</x:v>
      </x:c>
      <x:c r="K1531" t="s">
        <x:v>173</x:v>
      </x:c>
      <x:c r="L1531" t="s">
        <x:v>145</x:v>
      </x:c>
      <x:c r="M1531" t="s">
        <x:v>524</x:v>
      </x:c>
      <x:c r="N1531" t="s">
        <x:v>519</x:v>
      </x:c>
      <x:c r="O1531">
        <x:v>5000</x:v>
      </x:c>
      <x:c r="P1531" t="s">
        <x:v>520</x:v>
      </x:c>
      <x:c r="Q1531" t="s">
        <x:v>452</x:v>
      </x:c>
      <x:c r="R1531" t="s">
        <x:v>522</x:v>
      </x:c>
      <x:c r="S1531">
        <x:v>15000</x:v>
      </x:c>
      <x:c r="T1531" t="s">
        <x:v>458</x:v>
      </x:c>
      <x:c r="U1531">
        <x:v>169.05</x:v>
      </x:c>
      <x:c r="V1531">
        <x:v>0.84</x:v>
      </x:c>
      <x:c r="W1531">
        <x:v>12574.5</x:v>
      </x:c>
    </x:row>
    <x:row r="1532" spans="1:23">
      <x:c r="A1532" t="s">
        <x:v>492</x:v>
      </x:c>
      <x:c r="B1532" t="s">
        <x:v>698</x:v>
      </x:c>
      <x:c r="C1532" t="s">
        <x:v>513</x:v>
      </x:c>
      <x:c r="D1532" t="s">
        <x:v>514</x:v>
      </x:c>
      <x:c r="E1532" t="s">
        <x:v>527</x:v>
      </x:c>
      <x:c r="F1532" t="s">
        <x:v>126</x:v>
      </x:c>
      <x:c r="G1532" t="s">
        <x:v>730</x:v>
      </x:c>
      <x:c r="H1532" t="s">
        <x:v>528</x:v>
      </x:c>
      <x:c r="I1532" t="s">
        <x:v>173</x:v>
      </x:c>
      <x:c r="J1532">
        <x:v>100011033</x:v>
      </x:c>
      <x:c r="K1532" t="s">
        <x:v>173</x:v>
      </x:c>
      <x:c r="L1532" t="s">
        <x:v>145</x:v>
      </x:c>
      <x:c r="M1532" t="s">
        <x:v>518</x:v>
      </x:c>
      <x:c r="N1532" t="s">
        <x:v>519</x:v>
      </x:c>
      <x:c r="O1532">
        <x:v>5000</x:v>
      </x:c>
      <x:c r="P1532" t="s">
        <x:v>520</x:v>
      </x:c>
      <x:c r="Q1532" t="s">
        <x:v>452</x:v>
      </x:c>
      <x:c r="R1532" t="s">
        <x:v>522</x:v>
      </x:c>
      <x:c r="S1532">
        <x:v>20000</x:v>
      </x:c>
      <x:c r="T1532" t="s">
        <x:v>458</x:v>
      </x:c>
      <x:c r="U1532">
        <x:v>225.4</x:v>
      </x:c>
      <x:c r="V1532">
        <x:v>0.84</x:v>
      </x:c>
      <x:c r="W1532">
        <x:v>16766</x:v>
      </x:c>
    </x:row>
    <x:row r="1533" spans="1:23">
      <x:c r="A1533" t="s">
        <x:v>492</x:v>
      </x:c>
      <x:c r="B1533" t="s">
        <x:v>698</x:v>
      </x:c>
      <x:c r="C1533" t="s">
        <x:v>513</x:v>
      </x:c>
      <x:c r="D1533" t="s">
        <x:v>514</x:v>
      </x:c>
      <x:c r="E1533" t="s">
        <x:v>527</x:v>
      </x:c>
      <x:c r="F1533" t="s">
        <x:v>126</x:v>
      </x:c>
      <x:c r="G1533" t="s">
        <x:v>730</x:v>
      </x:c>
      <x:c r="H1533" t="s">
        <x:v>528</x:v>
      </x:c>
      <x:c r="I1533" t="s">
        <x:v>173</x:v>
      </x:c>
      <x:c r="J1533">
        <x:v>190000384</x:v>
      </x:c>
      <x:c r="K1533" t="s">
        <x:v>173</x:v>
      </x:c>
      <x:c r="L1533" t="s">
        <x:v>142</x:v>
      </x:c>
      <x:c r="M1533" t="s">
        <x:v>575</x:v>
      </x:c>
      <x:c r="N1533" t="s">
        <x:v>519</x:v>
      </x:c>
      <x:c r="O1533">
        <x:v>3000</x:v>
      </x:c>
      <x:c r="P1533" t="s">
        <x:v>520</x:v>
      </x:c>
      <x:c r="Q1533" t="s">
        <x:v>445</x:v>
      </x:c>
      <x:c r="R1533" t="s">
        <x:v>522</x:v>
      </x:c>
      <x:c r="S1533">
        <x:v>3000</x:v>
      </x:c>
      <x:c r="T1533" t="s">
        <x:v>458</x:v>
      </x:c>
      <x:c r="U1533">
        <x:v>54.48</x:v>
      </x:c>
      <x:c r="V1533">
        <x:v>1.31</x:v>
      </x:c>
      <x:c r="W1533">
        <x:v>3939</x:v>
      </x:c>
    </x:row>
    <x:row r="1534" spans="1:23">
      <x:c r="A1534" t="s">
        <x:v>492</x:v>
      </x:c>
      <x:c r="B1534" t="s">
        <x:v>698</x:v>
      </x:c>
      <x:c r="C1534" t="s">
        <x:v>513</x:v>
      </x:c>
      <x:c r="D1534" t="s">
        <x:v>514</x:v>
      </x:c>
      <x:c r="E1534" t="s">
        <x:v>527</x:v>
      </x:c>
      <x:c r="F1534" t="s">
        <x:v>126</x:v>
      </x:c>
      <x:c r="G1534" t="s">
        <x:v>730</x:v>
      </x:c>
      <x:c r="H1534" t="s">
        <x:v>528</x:v>
      </x:c>
      <x:c r="I1534" t="s">
        <x:v>173</x:v>
      </x:c>
      <x:c r="J1534">
        <x:v>100000730</x:v>
      </x:c>
      <x:c r="K1534" t="s">
        <x:v>173</x:v>
      </x:c>
      <x:c r="L1534" t="s">
        <x:v>165</x:v>
      </x:c>
      <x:c r="M1534" t="s">
        <x:v>525</x:v>
      </x:c>
      <x:c r="N1534" t="s">
        <x:v>519</x:v>
      </x:c>
      <x:c r="O1534">
        <x:v>7000</x:v>
      </x:c>
      <x:c r="P1534" t="s">
        <x:v>520</x:v>
      </x:c>
      <x:c r="Q1534" t="s">
        <x:v>14</x:v>
      </x:c>
      <x:c r="R1534" t="s">
        <x:v>522</x:v>
      </x:c>
      <x:c r="S1534">
        <x:v>7000</x:v>
      </x:c>
      <x:c r="T1534" t="s">
        <x:v>458</x:v>
      </x:c>
      <x:c r="U1534">
        <x:v>53.83</x:v>
      </x:c>
      <x:c r="V1534">
        <x:v>0.6</x:v>
      </x:c>
      <x:c r="W1534">
        <x:v>4180.3999999999996</x:v>
      </x:c>
    </x:row>
    <x:row r="1535" spans="1:23">
      <x:c r="A1535" t="s">
        <x:v>492</x:v>
      </x:c>
      <x:c r="B1535" t="s">
        <x:v>698</x:v>
      </x:c>
      <x:c r="C1535" t="s">
        <x:v>513</x:v>
      </x:c>
      <x:c r="D1535" t="s">
        <x:v>514</x:v>
      </x:c>
      <x:c r="E1535" t="s">
        <x:v>527</x:v>
      </x:c>
      <x:c r="F1535" t="s">
        <x:v>126</x:v>
      </x:c>
      <x:c r="G1535" t="s">
        <x:v>730</x:v>
      </x:c>
      <x:c r="H1535" t="s">
        <x:v>528</x:v>
      </x:c>
      <x:c r="I1535" t="s">
        <x:v>173</x:v>
      </x:c>
      <x:c r="J1535">
        <x:v>100019938</x:v>
      </x:c>
      <x:c r="K1535" t="s">
        <x:v>173</x:v>
      </x:c>
      <x:c r="L1535" t="s">
        <x:v>145</x:v>
      </x:c>
      <x:c r="M1535" t="s">
        <x:v>526</x:v>
      </x:c>
      <x:c r="N1535" t="s">
        <x:v>519</x:v>
      </x:c>
      <x:c r="O1535">
        <x:v>5000</x:v>
      </x:c>
      <x:c r="P1535" t="s">
        <x:v>520</x:v>
      </x:c>
      <x:c r="Q1535" t="s">
        <x:v>452</x:v>
      </x:c>
      <x:c r="R1535" t="s">
        <x:v>522</x:v>
      </x:c>
      <x:c r="S1535">
        <x:v>5000</x:v>
      </x:c>
      <x:c r="T1535" t="s">
        <x:v>458</x:v>
      </x:c>
      <x:c r="U1535">
        <x:v>56.35</x:v>
      </x:c>
      <x:c r="V1535">
        <x:v>0.84</x:v>
      </x:c>
      <x:c r="W1535">
        <x:v>4191.5</x:v>
      </x:c>
    </x:row>
    <x:row r="1536" spans="1:23">
      <x:c r="A1536" t="s">
        <x:v>492</x:v>
      </x:c>
      <x:c r="B1536" t="s">
        <x:v>698</x:v>
      </x:c>
      <x:c r="C1536" t="s">
        <x:v>513</x:v>
      </x:c>
      <x:c r="D1536" t="s">
        <x:v>514</x:v>
      </x:c>
      <x:c r="E1536" t="s">
        <x:v>527</x:v>
      </x:c>
      <x:c r="F1536" t="s">
        <x:v>126</x:v>
      </x:c>
      <x:c r="G1536" t="s">
        <x:v>730</x:v>
      </x:c>
      <x:c r="H1536" t="s">
        <x:v>528</x:v>
      </x:c>
      <x:c r="I1536" t="s">
        <x:v>173</x:v>
      </x:c>
      <x:c r="J1536">
        <x:v>190000483</x:v>
      </x:c>
      <x:c r="K1536" t="s">
        <x:v>173</x:v>
      </x:c>
      <x:c r="L1536" t="s">
        <x:v>141</x:v>
      </x:c>
      <x:c r="M1536" t="s">
        <x:v>525</x:v>
      </x:c>
      <x:c r="N1536" t="s">
        <x:v>519</x:v>
      </x:c>
      <x:c r="O1536">
        <x:v>10000</x:v>
      </x:c>
      <x:c r="P1536" t="s">
        <x:v>520</x:v>
      </x:c>
      <x:c r="Q1536" t="s">
        <x:v>13</x:v>
      </x:c>
      <x:c r="R1536" t="s">
        <x:v>522</x:v>
      </x:c>
      <x:c r="S1536">
        <x:v>10000</x:v>
      </x:c>
      <x:c r="T1536" t="s">
        <x:v>458</x:v>
      </x:c>
      <x:c r="U1536">
        <x:v>33.1</x:v>
      </x:c>
      <x:c r="V1536">
        <x:v>0.28999999999999998</x:v>
      </x:c>
      <x:c r="W1536">
        <x:v>2925</x:v>
      </x:c>
    </x:row>
    <x:row r="1537" spans="1:23">
      <x:c r="A1537" t="s">
        <x:v>492</x:v>
      </x:c>
      <x:c r="B1537" t="s">
        <x:v>698</x:v>
      </x:c>
      <x:c r="C1537" t="s">
        <x:v>513</x:v>
      </x:c>
      <x:c r="D1537" t="s">
        <x:v>514</x:v>
      </x:c>
      <x:c r="E1537" t="s">
        <x:v>527</x:v>
      </x:c>
      <x:c r="F1537" t="s">
        <x:v>126</x:v>
      </x:c>
      <x:c r="G1537" t="s">
        <x:v>730</x:v>
      </x:c>
      <x:c r="H1537" t="s">
        <x:v>528</x:v>
      </x:c>
      <x:c r="I1537" t="s">
        <x:v>173</x:v>
      </x:c>
      <x:c r="J1537">
        <x:v>190000506</x:v>
      </x:c>
      <x:c r="K1537" t="s">
        <x:v>173</x:v>
      </x:c>
      <x:c r="L1537" t="s">
        <x:v>141</x:v>
      </x:c>
      <x:c r="M1537" t="s">
        <x:v>533</x:v>
      </x:c>
      <x:c r="N1537" t="s">
        <x:v>519</x:v>
      </x:c>
      <x:c r="O1537">
        <x:v>10000</x:v>
      </x:c>
      <x:c r="P1537" t="s">
        <x:v>520</x:v>
      </x:c>
      <x:c r="Q1537" t="s">
        <x:v>13</x:v>
      </x:c>
      <x:c r="R1537" t="s">
        <x:v>522</x:v>
      </x:c>
      <x:c r="S1537">
        <x:v>30000</x:v>
      </x:c>
      <x:c r="T1537" t="s">
        <x:v>458</x:v>
      </x:c>
      <x:c r="U1537">
        <x:v>99.3</x:v>
      </x:c>
      <x:c r="V1537">
        <x:v>0.28999999999999998</x:v>
      </x:c>
      <x:c r="W1537">
        <x:v>8775</x:v>
      </x:c>
    </x:row>
    <x:row r="1538" spans="1:23">
      <x:c r="A1538" t="s">
        <x:v>492</x:v>
      </x:c>
      <x:c r="B1538" t="s">
        <x:v>698</x:v>
      </x:c>
      <x:c r="C1538" t="s">
        <x:v>513</x:v>
      </x:c>
      <x:c r="D1538" t="s">
        <x:v>514</x:v>
      </x:c>
      <x:c r="E1538" t="s">
        <x:v>527</x:v>
      </x:c>
      <x:c r="F1538" t="s">
        <x:v>126</x:v>
      </x:c>
      <x:c r="G1538" t="s">
        <x:v>730</x:v>
      </x:c>
      <x:c r="H1538" t="s">
        <x:v>528</x:v>
      </x:c>
      <x:c r="I1538" t="s">
        <x:v>173</x:v>
      </x:c>
      <x:c r="J1538">
        <x:v>190000486</x:v>
      </x:c>
      <x:c r="K1538" t="s">
        <x:v>173</x:v>
      </x:c>
      <x:c r="L1538" t="s">
        <x:v>143</x:v>
      </x:c>
      <x:c r="M1538" t="s">
        <x:v>524</x:v>
      </x:c>
      <x:c r="N1538" t="s">
        <x:v>519</x:v>
      </x:c>
      <x:c r="O1538">
        <x:v>8000</x:v>
      </x:c>
      <x:c r="P1538" t="s">
        <x:v>520</x:v>
      </x:c>
      <x:c r="Q1538" t="s">
        <x:v>6</x:v>
      </x:c>
      <x:c r="R1538" t="s">
        <x:v>522</x:v>
      </x:c>
      <x:c r="S1538">
        <x:v>24000</x:v>
      </x:c>
      <x:c r="T1538" t="s">
        <x:v>458</x:v>
      </x:c>
      <x:c r="U1538">
        <x:v>120.31</x:v>
      </x:c>
      <x:c r="V1538">
        <x:v>0.41</x:v>
      </x:c>
      <x:c r="W1538">
        <x:v>9772.7999999999993</x:v>
      </x:c>
    </x:row>
    <x:row r="1539" spans="1:23">
      <x:c r="A1539" t="s">
        <x:v>492</x:v>
      </x:c>
      <x:c r="B1539" t="s">
        <x:v>698</x:v>
      </x:c>
      <x:c r="C1539" t="s">
        <x:v>513</x:v>
      </x:c>
      <x:c r="D1539" t="s">
        <x:v>514</x:v>
      </x:c>
      <x:c r="E1539" t="s">
        <x:v>527</x:v>
      </x:c>
      <x:c r="F1539" t="s">
        <x:v>126</x:v>
      </x:c>
      <x:c r="G1539" t="s">
        <x:v>730</x:v>
      </x:c>
      <x:c r="H1539" t="s">
        <x:v>528</x:v>
      </x:c>
      <x:c r="I1539" t="s">
        <x:v>173</x:v>
      </x:c>
      <x:c r="J1539">
        <x:v>100000872</x:v>
      </x:c>
      <x:c r="K1539" t="s">
        <x:v>173</x:v>
      </x:c>
      <x:c r="L1539" t="s">
        <x:v>142</x:v>
      </x:c>
      <x:c r="M1539" t="s">
        <x:v>569</x:v>
      </x:c>
      <x:c r="O1539">
        <x:v>500</x:v>
      </x:c>
      <x:c r="P1539" t="s">
        <x:v>520</x:v>
      </x:c>
      <x:c r="Q1539" t="s">
        <x:v>445</x:v>
      </x:c>
      <x:c r="R1539" t="s">
        <x:v>522</x:v>
      </x:c>
      <x:c r="S1539">
        <x:v>1000</x:v>
      </x:c>
      <x:c r="T1539" t="s">
        <x:v>458</x:v>
      </x:c>
      <x:c r="U1539">
        <x:v>18.16</x:v>
      </x:c>
      <x:c r="V1539">
        <x:v>1.31</x:v>
      </x:c>
      <x:c r="W1539">
        <x:v>1313</x:v>
      </x:c>
    </x:row>
    <x:row r="1540" spans="1:23">
      <x:c r="A1540" t="s">
        <x:v>492</x:v>
      </x:c>
      <x:c r="B1540" t="s">
        <x:v>698</x:v>
      </x:c>
      <x:c r="C1540" t="s">
        <x:v>513</x:v>
      </x:c>
      <x:c r="D1540" t="s">
        <x:v>514</x:v>
      </x:c>
      <x:c r="E1540" t="s">
        <x:v>527</x:v>
      </x:c>
      <x:c r="F1540" t="s">
        <x:v>126</x:v>
      </x:c>
      <x:c r="G1540" t="s">
        <x:v>730</x:v>
      </x:c>
      <x:c r="H1540" t="s">
        <x:v>528</x:v>
      </x:c>
      <x:c r="I1540" t="s">
        <x:v>173</x:v>
      </x:c>
      <x:c r="J1540">
        <x:v>100000852</x:v>
      </x:c>
      <x:c r="K1540" t="s">
        <x:v>173</x:v>
      </x:c>
      <x:c r="L1540" t="s">
        <x:v>142</x:v>
      </x:c>
      <x:c r="M1540" t="s">
        <x:v>550</x:v>
      </x:c>
      <x:c r="O1540">
        <x:v>500</x:v>
      </x:c>
      <x:c r="P1540" t="s">
        <x:v>520</x:v>
      </x:c>
      <x:c r="Q1540" t="s">
        <x:v>445</x:v>
      </x:c>
      <x:c r="R1540" t="s">
        <x:v>522</x:v>
      </x:c>
      <x:c r="S1540">
        <x:v>500</x:v>
      </x:c>
      <x:c r="T1540" t="s">
        <x:v>458</x:v>
      </x:c>
      <x:c r="U1540">
        <x:v>9.08</x:v>
      </x:c>
      <x:c r="V1540">
        <x:v>1.31</x:v>
      </x:c>
      <x:c r="W1540">
        <x:v>656.5</x:v>
      </x:c>
    </x:row>
    <x:row r="1541" spans="1:23">
      <x:c r="A1541" t="s">
        <x:v>492</x:v>
      </x:c>
      <x:c r="B1541" t="s">
        <x:v>698</x:v>
      </x:c>
      <x:c r="C1541" t="s">
        <x:v>513</x:v>
      </x:c>
      <x:c r="D1541" t="s">
        <x:v>514</x:v>
      </x:c>
      <x:c r="E1541" t="s">
        <x:v>527</x:v>
      </x:c>
      <x:c r="F1541" t="s">
        <x:v>126</x:v>
      </x:c>
      <x:c r="G1541" t="s">
        <x:v>730</x:v>
      </x:c>
      <x:c r="H1541" t="s">
        <x:v>528</x:v>
      </x:c>
      <x:c r="I1541" t="s">
        <x:v>173</x:v>
      </x:c>
      <x:c r="J1541">
        <x:v>100000869</x:v>
      </x:c>
      <x:c r="K1541" t="s">
        <x:v>173</x:v>
      </x:c>
      <x:c r="L1541" t="s">
        <x:v>142</x:v>
      </x:c>
      <x:c r="M1541" t="s">
        <x:v>537</x:v>
      </x:c>
      <x:c r="O1541">
        <x:v>500</x:v>
      </x:c>
      <x:c r="P1541" t="s">
        <x:v>520</x:v>
      </x:c>
      <x:c r="Q1541" t="s">
        <x:v>445</x:v>
      </x:c>
      <x:c r="R1541" t="s">
        <x:v>522</x:v>
      </x:c>
      <x:c r="S1541">
        <x:v>500</x:v>
      </x:c>
      <x:c r="T1541" t="s">
        <x:v>458</x:v>
      </x:c>
      <x:c r="U1541">
        <x:v>9.08</x:v>
      </x:c>
      <x:c r="V1541">
        <x:v>1.31</x:v>
      </x:c>
      <x:c r="W1541">
        <x:v>656.5</x:v>
      </x:c>
    </x:row>
    <x:row r="1542" spans="1:23">
      <x:c r="A1542" t="s">
        <x:v>492</x:v>
      </x:c>
      <x:c r="B1542" t="s">
        <x:v>698</x:v>
      </x:c>
      <x:c r="C1542" t="s">
        <x:v>513</x:v>
      </x:c>
      <x:c r="D1542" t="s">
        <x:v>514</x:v>
      </x:c>
      <x:c r="E1542" t="s">
        <x:v>527</x:v>
      </x:c>
      <x:c r="F1542" t="s">
        <x:v>126</x:v>
      </x:c>
      <x:c r="G1542" t="s">
        <x:v>730</x:v>
      </x:c>
      <x:c r="H1542" t="s">
        <x:v>528</x:v>
      </x:c>
      <x:c r="I1542" t="s">
        <x:v>173</x:v>
      </x:c>
      <x:c r="J1542">
        <x:v>100000833</x:v>
      </x:c>
      <x:c r="K1542" t="s">
        <x:v>173</x:v>
      </x:c>
      <x:c r="L1542" t="s">
        <x:v>145</x:v>
      </x:c>
      <x:c r="M1542" t="s">
        <x:v>526</x:v>
      </x:c>
      <x:c r="O1542">
        <x:v>700</x:v>
      </x:c>
      <x:c r="P1542" t="s">
        <x:v>520</x:v>
      </x:c>
      <x:c r="Q1542" t="s">
        <x:v>452</x:v>
      </x:c>
      <x:c r="R1542" t="s">
        <x:v>522</x:v>
      </x:c>
      <x:c r="S1542">
        <x:v>6300</x:v>
      </x:c>
      <x:c r="T1542" t="s">
        <x:v>458</x:v>
      </x:c>
      <x:c r="U1542">
        <x:v>71</x:v>
      </x:c>
      <x:c r="V1542">
        <x:v>0.84</x:v>
      </x:c>
      <x:c r="W1542">
        <x:v>5281.29</x:v>
      </x:c>
    </x:row>
    <x:row r="1543" spans="1:23">
      <x:c r="A1543" t="s">
        <x:v>492</x:v>
      </x:c>
      <x:c r="B1543" t="s">
        <x:v>698</x:v>
      </x:c>
      <x:c r="C1543" t="s">
        <x:v>513</x:v>
      </x:c>
      <x:c r="D1543" t="s">
        <x:v>514</x:v>
      </x:c>
      <x:c r="E1543" t="s">
        <x:v>527</x:v>
      </x:c>
      <x:c r="F1543" t="s">
        <x:v>126</x:v>
      </x:c>
      <x:c r="G1543" t="s">
        <x:v>730</x:v>
      </x:c>
      <x:c r="H1543" t="s">
        <x:v>528</x:v>
      </x:c>
      <x:c r="I1543" t="s">
        <x:v>173</x:v>
      </x:c>
      <x:c r="J1543">
        <x:v>100000824</x:v>
      </x:c>
      <x:c r="K1543" t="s">
        <x:v>173</x:v>
      </x:c>
      <x:c r="L1543" t="s">
        <x:v>145</x:v>
      </x:c>
      <x:c r="M1543" t="s">
        <x:v>525</x:v>
      </x:c>
      <x:c r="O1543">
        <x:v>700</x:v>
      </x:c>
      <x:c r="P1543" t="s">
        <x:v>520</x:v>
      </x:c>
      <x:c r="Q1543" t="s">
        <x:v>452</x:v>
      </x:c>
      <x:c r="R1543" t="s">
        <x:v>522</x:v>
      </x:c>
      <x:c r="S1543">
        <x:v>4200</x:v>
      </x:c>
      <x:c r="T1543" t="s">
        <x:v>458</x:v>
      </x:c>
      <x:c r="U1543">
        <x:v>47.33</x:v>
      </x:c>
      <x:c r="V1543">
        <x:v>0.84</x:v>
      </x:c>
      <x:c r="W1543">
        <x:v>3520.86</x:v>
      </x:c>
    </x:row>
    <x:row r="1544" spans="1:23">
      <x:c r="A1544" t="s">
        <x:v>492</x:v>
      </x:c>
      <x:c r="B1544" t="s">
        <x:v>698</x:v>
      </x:c>
      <x:c r="C1544" t="s">
        <x:v>513</x:v>
      </x:c>
      <x:c r="D1544" t="s">
        <x:v>514</x:v>
      </x:c>
      <x:c r="E1544" t="s">
        <x:v>527</x:v>
      </x:c>
      <x:c r="F1544" t="s">
        <x:v>126</x:v>
      </x:c>
      <x:c r="G1544" t="s">
        <x:v>730</x:v>
      </x:c>
      <x:c r="H1544" t="s">
        <x:v>528</x:v>
      </x:c>
      <x:c r="I1544" t="s">
        <x:v>173</x:v>
      </x:c>
      <x:c r="J1544">
        <x:v>100000810</x:v>
      </x:c>
      <x:c r="K1544" t="s">
        <x:v>173</x:v>
      </x:c>
      <x:c r="L1544" t="s">
        <x:v>145</x:v>
      </x:c>
      <x:c r="M1544" t="s">
        <x:v>524</x:v>
      </x:c>
      <x:c r="O1544">
        <x:v>700</x:v>
      </x:c>
      <x:c r="P1544" t="s">
        <x:v>520</x:v>
      </x:c>
      <x:c r="Q1544" t="s">
        <x:v>452</x:v>
      </x:c>
      <x:c r="R1544" t="s">
        <x:v>522</x:v>
      </x:c>
      <x:c r="S1544">
        <x:v>4200</x:v>
      </x:c>
      <x:c r="T1544" t="s">
        <x:v>458</x:v>
      </x:c>
      <x:c r="U1544">
        <x:v>47.33</x:v>
      </x:c>
      <x:c r="V1544">
        <x:v>0.84</x:v>
      </x:c>
      <x:c r="W1544">
        <x:v>3520.86</x:v>
      </x:c>
    </x:row>
    <x:row r="1545" spans="1:23">
      <x:c r="A1545" t="s">
        <x:v>492</x:v>
      </x:c>
      <x:c r="B1545" t="s">
        <x:v>698</x:v>
      </x:c>
      <x:c r="C1545" t="s">
        <x:v>513</x:v>
      </x:c>
      <x:c r="D1545" t="s">
        <x:v>514</x:v>
      </x:c>
      <x:c r="E1545" t="s">
        <x:v>527</x:v>
      </x:c>
      <x:c r="F1545" t="s">
        <x:v>126</x:v>
      </x:c>
      <x:c r="G1545" t="s">
        <x:v>730</x:v>
      </x:c>
      <x:c r="H1545" t="s">
        <x:v>528</x:v>
      </x:c>
      <x:c r="I1545" t="s">
        <x:v>173</x:v>
      </x:c>
      <x:c r="J1545">
        <x:v>100000801</x:v>
      </x:c>
      <x:c r="K1545" t="s">
        <x:v>173</x:v>
      </x:c>
      <x:c r="L1545" t="s">
        <x:v>145</x:v>
      </x:c>
      <x:c r="M1545" t="s">
        <x:v>569</x:v>
      </x:c>
      <x:c r="O1545">
        <x:v>700</x:v>
      </x:c>
      <x:c r="P1545" t="s">
        <x:v>520</x:v>
      </x:c>
      <x:c r="Q1545" t="s">
        <x:v>452</x:v>
      </x:c>
      <x:c r="R1545" t="s">
        <x:v>522</x:v>
      </x:c>
      <x:c r="S1545">
        <x:v>4900</x:v>
      </x:c>
      <x:c r="T1545" t="s">
        <x:v>458</x:v>
      </x:c>
      <x:c r="U1545">
        <x:v>55.22</x:v>
      </x:c>
      <x:c r="V1545">
        <x:v>0.84</x:v>
      </x:c>
      <x:c r="W1545">
        <x:v>4107.67</x:v>
      </x:c>
    </x:row>
    <x:row r="1546" spans="1:23">
      <x:c r="A1546" t="s">
        <x:v>492</x:v>
      </x:c>
      <x:c r="B1546" t="s">
        <x:v>698</x:v>
      </x:c>
      <x:c r="C1546" t="s">
        <x:v>513</x:v>
      </x:c>
      <x:c r="D1546" t="s">
        <x:v>514</x:v>
      </x:c>
      <x:c r="E1546" t="s">
        <x:v>527</x:v>
      </x:c>
      <x:c r="F1546" t="s">
        <x:v>126</x:v>
      </x:c>
      <x:c r="G1546" t="s">
        <x:v>730</x:v>
      </x:c>
      <x:c r="H1546" t="s">
        <x:v>528</x:v>
      </x:c>
      <x:c r="I1546" t="s">
        <x:v>173</x:v>
      </x:c>
      <x:c r="J1546">
        <x:v>100000773</x:v>
      </x:c>
      <x:c r="K1546" t="s">
        <x:v>173</x:v>
      </x:c>
      <x:c r="L1546" t="s">
        <x:v>145</x:v>
      </x:c>
      <x:c r="M1546" t="s">
        <x:v>550</x:v>
      </x:c>
      <x:c r="O1546">
        <x:v>700</x:v>
      </x:c>
      <x:c r="P1546" t="s">
        <x:v>520</x:v>
      </x:c>
      <x:c r="Q1546" t="s">
        <x:v>452</x:v>
      </x:c>
      <x:c r="R1546" t="s">
        <x:v>522</x:v>
      </x:c>
      <x:c r="S1546">
        <x:v>500</x:v>
      </x:c>
      <x:c r="T1546" t="s">
        <x:v>458</x:v>
      </x:c>
      <x:c r="U1546">
        <x:v>5.64</x:v>
      </x:c>
      <x:c r="V1546">
        <x:v>0.84</x:v>
      </x:c>
      <x:c r="W1546">
        <x:v>419.15</x:v>
      </x:c>
    </x:row>
    <x:row r="1547" spans="1:23">
      <x:c r="A1547" t="s">
        <x:v>492</x:v>
      </x:c>
      <x:c r="B1547" t="s">
        <x:v>698</x:v>
      </x:c>
      <x:c r="C1547" t="s">
        <x:v>513</x:v>
      </x:c>
      <x:c r="D1547" t="s">
        <x:v>514</x:v>
      </x:c>
      <x:c r="E1547" t="s">
        <x:v>527</x:v>
      </x:c>
      <x:c r="F1547" t="s">
        <x:v>126</x:v>
      </x:c>
      <x:c r="G1547" t="s">
        <x:v>730</x:v>
      </x:c>
      <x:c r="H1547" t="s">
        <x:v>528</x:v>
      </x:c>
      <x:c r="I1547" t="s">
        <x:v>173</x:v>
      </x:c>
      <x:c r="J1547">
        <x:v>100000796</x:v>
      </x:c>
      <x:c r="K1547" t="s">
        <x:v>173</x:v>
      </x:c>
      <x:c r="L1547" t="s">
        <x:v>145</x:v>
      </x:c>
      <x:c r="M1547" t="s">
        <x:v>537</x:v>
      </x:c>
      <x:c r="O1547">
        <x:v>700</x:v>
      </x:c>
      <x:c r="P1547" t="s">
        <x:v>520</x:v>
      </x:c>
      <x:c r="Q1547" t="s">
        <x:v>452</x:v>
      </x:c>
      <x:c r="R1547" t="s">
        <x:v>522</x:v>
      </x:c>
      <x:c r="S1547">
        <x:v>700</x:v>
      </x:c>
      <x:c r="T1547" t="s">
        <x:v>458</x:v>
      </x:c>
      <x:c r="U1547">
        <x:v>7.89</x:v>
      </x:c>
      <x:c r="V1547">
        <x:v>0.84</x:v>
      </x:c>
      <x:c r="W1547">
        <x:v>586.80999999999995</x:v>
      </x:c>
    </x:row>
    <x:row r="1548" spans="1:23">
      <x:c r="A1548" t="s">
        <x:v>492</x:v>
      </x:c>
      <x:c r="B1548" t="s">
        <x:v>698</x:v>
      </x:c>
      <x:c r="C1548" t="s">
        <x:v>513</x:v>
      </x:c>
      <x:c r="D1548" t="s">
        <x:v>514</x:v>
      </x:c>
      <x:c r="E1548" t="s">
        <x:v>527</x:v>
      </x:c>
      <x:c r="F1548" t="s">
        <x:v>126</x:v>
      </x:c>
      <x:c r="G1548" t="s">
        <x:v>730</x:v>
      </x:c>
      <x:c r="H1548" t="s">
        <x:v>528</x:v>
      </x:c>
      <x:c r="I1548" t="s">
        <x:v>173</x:v>
      </x:c>
      <x:c r="J1548">
        <x:v>100000750</x:v>
      </x:c>
      <x:c r="K1548" t="s">
        <x:v>173</x:v>
      </x:c>
      <x:c r="L1548" t="s">
        <x:v>145</x:v>
      </x:c>
      <x:c r="M1548" t="s">
        <x:v>533</x:v>
      </x:c>
      <x:c r="O1548">
        <x:v>700</x:v>
      </x:c>
      <x:c r="P1548" t="s">
        <x:v>520</x:v>
      </x:c>
      <x:c r="Q1548" t="s">
        <x:v>452</x:v>
      </x:c>
      <x:c r="R1548" t="s">
        <x:v>522</x:v>
      </x:c>
      <x:c r="S1548">
        <x:v>2100</x:v>
      </x:c>
      <x:c r="T1548" t="s">
        <x:v>458</x:v>
      </x:c>
      <x:c r="U1548">
        <x:v>23.67</x:v>
      </x:c>
      <x:c r="V1548">
        <x:v>0.84</x:v>
      </x:c>
      <x:c r="W1548">
        <x:v>1760.43</x:v>
      </x:c>
    </x:row>
    <x:row r="1549" spans="1:23">
      <x:c r="A1549" t="s">
        <x:v>492</x:v>
      </x:c>
      <x:c r="B1549" t="s">
        <x:v>698</x:v>
      </x:c>
      <x:c r="C1549" t="s">
        <x:v>513</x:v>
      </x:c>
      <x:c r="D1549" t="s">
        <x:v>514</x:v>
      </x:c>
      <x:c r="E1549" t="s">
        <x:v>527</x:v>
      </x:c>
      <x:c r="F1549" t="s">
        <x:v>126</x:v>
      </x:c>
      <x:c r="G1549" t="s">
        <x:v>730</x:v>
      </x:c>
      <x:c r="H1549" t="s">
        <x:v>528</x:v>
      </x:c>
      <x:c r="I1549" t="s">
        <x:v>173</x:v>
      </x:c>
      <x:c r="J1549">
        <x:v>100000787</x:v>
      </x:c>
      <x:c r="K1549" t="s">
        <x:v>173</x:v>
      </x:c>
      <x:c r="L1549" t="s">
        <x:v>145</x:v>
      </x:c>
      <x:c r="M1549" t="s">
        <x:v>560</x:v>
      </x:c>
      <x:c r="O1549">
        <x:v>700</x:v>
      </x:c>
      <x:c r="P1549" t="s">
        <x:v>520</x:v>
      </x:c>
      <x:c r="Q1549" t="s">
        <x:v>452</x:v>
      </x:c>
      <x:c r="R1549" t="s">
        <x:v>522</x:v>
      </x:c>
      <x:c r="S1549">
        <x:v>5600</x:v>
      </x:c>
      <x:c r="T1549" t="s">
        <x:v>458</x:v>
      </x:c>
      <x:c r="U1549">
        <x:v>63.11</x:v>
      </x:c>
      <x:c r="V1549">
        <x:v>0.84</x:v>
      </x:c>
      <x:c r="W1549">
        <x:v>4694.4799999999996</x:v>
      </x:c>
    </x:row>
    <x:row r="1550" spans="1:23">
      <x:c r="A1550" t="s">
        <x:v>492</x:v>
      </x:c>
      <x:c r="B1550" t="s">
        <x:v>698</x:v>
      </x:c>
      <x:c r="C1550" t="s">
        <x:v>513</x:v>
      </x:c>
      <x:c r="D1550" t="s">
        <x:v>514</x:v>
      </x:c>
      <x:c r="E1550" t="s">
        <x:v>527</x:v>
      </x:c>
      <x:c r="F1550" t="s">
        <x:v>126</x:v>
      </x:c>
      <x:c r="G1550" t="s">
        <x:v>730</x:v>
      </x:c>
      <x:c r="H1550" t="s">
        <x:v>528</x:v>
      </x:c>
      <x:c r="I1550" t="s">
        <x:v>173</x:v>
      </x:c>
      <x:c r="J1550">
        <x:v>100000768</x:v>
      </x:c>
      <x:c r="K1550" t="s">
        <x:v>173</x:v>
      </x:c>
      <x:c r="L1550" t="s">
        <x:v>145</x:v>
      </x:c>
      <x:c r="M1550" t="s">
        <x:v>575</x:v>
      </x:c>
      <x:c r="O1550">
        <x:v>700</x:v>
      </x:c>
      <x:c r="P1550" t="s">
        <x:v>520</x:v>
      </x:c>
      <x:c r="Q1550" t="s">
        <x:v>452</x:v>
      </x:c>
      <x:c r="R1550" t="s">
        <x:v>522</x:v>
      </x:c>
      <x:c r="S1550">
        <x:v>3500</x:v>
      </x:c>
      <x:c r="T1550" t="s">
        <x:v>458</x:v>
      </x:c>
      <x:c r="U1550">
        <x:v>39.450000000000003</x:v>
      </x:c>
      <x:c r="V1550">
        <x:v>0.84</x:v>
      </x:c>
      <x:c r="W1550">
        <x:v>2934.05</x:v>
      </x:c>
    </x:row>
    <x:row r="1551" spans="1:23">
      <x:c r="A1551" t="s">
        <x:v>492</x:v>
      </x:c>
      <x:c r="B1551" t="s">
        <x:v>698</x:v>
      </x:c>
      <x:c r="C1551" t="s">
        <x:v>513</x:v>
      </x:c>
      <x:c r="D1551" t="s">
        <x:v>514</x:v>
      </x:c>
      <x:c r="E1551" t="s">
        <x:v>527</x:v>
      </x:c>
      <x:c r="F1551" t="s">
        <x:v>126</x:v>
      </x:c>
      <x:c r="G1551" t="s">
        <x:v>730</x:v>
      </x:c>
      <x:c r="H1551" t="s">
        <x:v>528</x:v>
      </x:c>
      <x:c r="I1551" t="s">
        <x:v>173</x:v>
      </x:c>
      <x:c r="J1551">
        <x:v>100000759</x:v>
      </x:c>
      <x:c r="K1551" t="s">
        <x:v>173</x:v>
      </x:c>
      <x:c r="L1551" t="s">
        <x:v>145</x:v>
      </x:c>
      <x:c r="M1551" t="s">
        <x:v>518</x:v>
      </x:c>
      <x:c r="O1551">
        <x:v>700</x:v>
      </x:c>
      <x:c r="P1551" t="s">
        <x:v>520</x:v>
      </x:c>
      <x:c r="Q1551" t="s">
        <x:v>452</x:v>
      </x:c>
      <x:c r="R1551" t="s">
        <x:v>522</x:v>
      </x:c>
      <x:c r="S1551">
        <x:v>2800</x:v>
      </x:c>
      <x:c r="T1551" t="s">
        <x:v>458</x:v>
      </x:c>
      <x:c r="U1551">
        <x:v>31.56</x:v>
      </x:c>
      <x:c r="V1551">
        <x:v>0.84</x:v>
      </x:c>
      <x:c r="W1551">
        <x:v>2347.2399999999998</x:v>
      </x:c>
    </x:row>
    <x:row r="1552" spans="1:23">
      <x:c r="A1552" t="s">
        <x:v>492</x:v>
      </x:c>
      <x:c r="B1552" t="s">
        <x:v>698</x:v>
      </x:c>
      <x:c r="C1552" t="s">
        <x:v>513</x:v>
      </x:c>
      <x:c r="D1552" t="s">
        <x:v>514</x:v>
      </x:c>
      <x:c r="E1552" t="s">
        <x:v>527</x:v>
      </x:c>
      <x:c r="F1552" t="s">
        <x:v>126</x:v>
      </x:c>
      <x:c r="G1552" t="s">
        <x:v>730</x:v>
      </x:c>
      <x:c r="H1552" t="s">
        <x:v>528</x:v>
      </x:c>
      <x:c r="I1552" t="s">
        <x:v>173</x:v>
      </x:c>
      <x:c r="J1552">
        <x:v>100000741</x:v>
      </x:c>
      <x:c r="K1552" t="s">
        <x:v>173</x:v>
      </x:c>
      <x:c r="L1552" t="s">
        <x:v>165</x:v>
      </x:c>
      <x:c r="M1552" t="s">
        <x:v>526</x:v>
      </x:c>
      <x:c r="O1552">
        <x:v>1000</x:v>
      </x:c>
      <x:c r="P1552" t="s">
        <x:v>520</x:v>
      </x:c>
      <x:c r="Q1552" t="s">
        <x:v>14</x:v>
      </x:c>
      <x:c r="R1552" t="s">
        <x:v>522</x:v>
      </x:c>
      <x:c r="S1552">
        <x:v>6000</x:v>
      </x:c>
      <x:c r="T1552" t="s">
        <x:v>458</x:v>
      </x:c>
      <x:c r="U1552">
        <x:v>46.14</x:v>
      </x:c>
      <x:c r="V1552">
        <x:v>0.6</x:v>
      </x:c>
      <x:c r="W1552">
        <x:v>3583.2</x:v>
      </x:c>
    </x:row>
    <x:row r="1553" spans="1:23">
      <x:c r="A1553" t="s">
        <x:v>492</x:v>
      </x:c>
      <x:c r="B1553" t="s">
        <x:v>698</x:v>
      </x:c>
      <x:c r="C1553" t="s">
        <x:v>513</x:v>
      </x:c>
      <x:c r="D1553" t="s">
        <x:v>514</x:v>
      </x:c>
      <x:c r="E1553" t="s">
        <x:v>527</x:v>
      </x:c>
      <x:c r="F1553" t="s">
        <x:v>126</x:v>
      </x:c>
      <x:c r="G1553" t="s">
        <x:v>730</x:v>
      </x:c>
      <x:c r="H1553" t="s">
        <x:v>528</x:v>
      </x:c>
      <x:c r="I1553" t="s">
        <x:v>173</x:v>
      </x:c>
      <x:c r="J1553">
        <x:v>100000729</x:v>
      </x:c>
      <x:c r="K1553" t="s">
        <x:v>173</x:v>
      </x:c>
      <x:c r="L1553" t="s">
        <x:v>165</x:v>
      </x:c>
      <x:c r="M1553" t="s">
        <x:v>525</x:v>
      </x:c>
      <x:c r="O1553">
        <x:v>1000</x:v>
      </x:c>
      <x:c r="P1553" t="s">
        <x:v>520</x:v>
      </x:c>
      <x:c r="Q1553" t="s">
        <x:v>14</x:v>
      </x:c>
      <x:c r="R1553" t="s">
        <x:v>522</x:v>
      </x:c>
      <x:c r="S1553">
        <x:v>10000</x:v>
      </x:c>
      <x:c r="T1553" t="s">
        <x:v>458</x:v>
      </x:c>
      <x:c r="U1553">
        <x:v>76.900000000000006</x:v>
      </x:c>
      <x:c r="V1553">
        <x:v>0.6</x:v>
      </x:c>
      <x:c r="W1553">
        <x:v>5972</x:v>
      </x:c>
    </x:row>
    <x:row r="1554" spans="1:23">
      <x:c r="A1554" t="s">
        <x:v>492</x:v>
      </x:c>
      <x:c r="B1554" t="s">
        <x:v>698</x:v>
      </x:c>
      <x:c r="C1554" t="s">
        <x:v>513</x:v>
      </x:c>
      <x:c r="D1554" t="s">
        <x:v>514</x:v>
      </x:c>
      <x:c r="E1554" t="s">
        <x:v>527</x:v>
      </x:c>
      <x:c r="F1554" t="s">
        <x:v>126</x:v>
      </x:c>
      <x:c r="G1554" t="s">
        <x:v>730</x:v>
      </x:c>
      <x:c r="H1554" t="s">
        <x:v>528</x:v>
      </x:c>
      <x:c r="I1554" t="s">
        <x:v>173</x:v>
      </x:c>
      <x:c r="J1554">
        <x:v>100000706</x:v>
      </x:c>
      <x:c r="K1554" t="s">
        <x:v>173</x:v>
      </x:c>
      <x:c r="L1554" t="s">
        <x:v>165</x:v>
      </x:c>
      <x:c r="M1554" t="s">
        <x:v>524</x:v>
      </x:c>
      <x:c r="O1554">
        <x:v>1000</x:v>
      </x:c>
      <x:c r="P1554" t="s">
        <x:v>520</x:v>
      </x:c>
      <x:c r="Q1554" t="s">
        <x:v>14</x:v>
      </x:c>
      <x:c r="R1554" t="s">
        <x:v>522</x:v>
      </x:c>
      <x:c r="S1554">
        <x:v>5000</x:v>
      </x:c>
      <x:c r="T1554" t="s">
        <x:v>458</x:v>
      </x:c>
      <x:c r="U1554">
        <x:v>38.450000000000003</x:v>
      </x:c>
      <x:c r="V1554">
        <x:v>0.6</x:v>
      </x:c>
      <x:c r="W1554">
        <x:v>2986</x:v>
      </x:c>
    </x:row>
    <x:row r="1555" spans="1:23">
      <x:c r="A1555" t="s">
        <x:v>492</x:v>
      </x:c>
      <x:c r="B1555" t="s">
        <x:v>698</x:v>
      </x:c>
      <x:c r="C1555" t="s">
        <x:v>513</x:v>
      </x:c>
      <x:c r="D1555" t="s">
        <x:v>514</x:v>
      </x:c>
      <x:c r="E1555" t="s">
        <x:v>527</x:v>
      </x:c>
      <x:c r="F1555" t="s">
        <x:v>126</x:v>
      </x:c>
      <x:c r="G1555" t="s">
        <x:v>730</x:v>
      </x:c>
      <x:c r="H1555" t="s">
        <x:v>528</x:v>
      </x:c>
      <x:c r="I1555" t="s">
        <x:v>173</x:v>
      </x:c>
      <x:c r="J1555">
        <x:v>100000696</x:v>
      </x:c>
      <x:c r="K1555" t="s">
        <x:v>173</x:v>
      </x:c>
      <x:c r="L1555" t="s">
        <x:v>165</x:v>
      </x:c>
      <x:c r="M1555" t="s">
        <x:v>569</x:v>
      </x:c>
      <x:c r="O1555">
        <x:v>1000</x:v>
      </x:c>
      <x:c r="P1555" t="s">
        <x:v>520</x:v>
      </x:c>
      <x:c r="Q1555" t="s">
        <x:v>14</x:v>
      </x:c>
      <x:c r="R1555" t="s">
        <x:v>522</x:v>
      </x:c>
      <x:c r="S1555">
        <x:v>8000</x:v>
      </x:c>
      <x:c r="T1555" t="s">
        <x:v>458</x:v>
      </x:c>
      <x:c r="U1555">
        <x:v>61.52</x:v>
      </x:c>
      <x:c r="V1555">
        <x:v>0.6</x:v>
      </x:c>
      <x:c r="W1555">
        <x:v>4777.6000000000004</x:v>
      </x:c>
    </x:row>
    <x:row r="1556" spans="1:23">
      <x:c r="A1556" t="s">
        <x:v>492</x:v>
      </x:c>
      <x:c r="B1556" t="s">
        <x:v>698</x:v>
      </x:c>
      <x:c r="C1556" t="s">
        <x:v>513</x:v>
      </x:c>
      <x:c r="D1556" t="s">
        <x:v>514</x:v>
      </x:c>
      <x:c r="E1556" t="s">
        <x:v>527</x:v>
      </x:c>
      <x:c r="F1556" t="s">
        <x:v>126</x:v>
      </x:c>
      <x:c r="G1556" t="s">
        <x:v>730</x:v>
      </x:c>
      <x:c r="H1556" t="s">
        <x:v>528</x:v>
      </x:c>
      <x:c r="I1556" t="s">
        <x:v>173</x:v>
      </x:c>
      <x:c r="J1556">
        <x:v>100000657</x:v>
      </x:c>
      <x:c r="K1556" t="s">
        <x:v>173</x:v>
      </x:c>
      <x:c r="L1556" t="s">
        <x:v>165</x:v>
      </x:c>
      <x:c r="M1556" t="s">
        <x:v>550</x:v>
      </x:c>
      <x:c r="O1556">
        <x:v>1000</x:v>
      </x:c>
      <x:c r="P1556" t="s">
        <x:v>520</x:v>
      </x:c>
      <x:c r="Q1556" t="s">
        <x:v>14</x:v>
      </x:c>
      <x:c r="R1556" t="s">
        <x:v>522</x:v>
      </x:c>
      <x:c r="S1556">
        <x:v>12000</x:v>
      </x:c>
      <x:c r="T1556" t="s">
        <x:v>458</x:v>
      </x:c>
      <x:c r="U1556">
        <x:v>92.28</x:v>
      </x:c>
      <x:c r="V1556">
        <x:v>0.6</x:v>
      </x:c>
      <x:c r="W1556">
        <x:v>7166.4</x:v>
      </x:c>
    </x:row>
    <x:row r="1557" spans="1:23">
      <x:c r="A1557" t="s">
        <x:v>492</x:v>
      </x:c>
      <x:c r="B1557" t="s">
        <x:v>698</x:v>
      </x:c>
      <x:c r="C1557" t="s">
        <x:v>513</x:v>
      </x:c>
      <x:c r="D1557" t="s">
        <x:v>514</x:v>
      </x:c>
      <x:c r="E1557" t="s">
        <x:v>527</x:v>
      </x:c>
      <x:c r="F1557" t="s">
        <x:v>126</x:v>
      </x:c>
      <x:c r="G1557" t="s">
        <x:v>730</x:v>
      </x:c>
      <x:c r="H1557" t="s">
        <x:v>528</x:v>
      </x:c>
      <x:c r="I1557" t="s">
        <x:v>173</x:v>
      </x:c>
      <x:c r="J1557">
        <x:v>100000688</x:v>
      </x:c>
      <x:c r="K1557" t="s">
        <x:v>173</x:v>
      </x:c>
      <x:c r="L1557" t="s">
        <x:v>165</x:v>
      </x:c>
      <x:c r="M1557" t="s">
        <x:v>537</x:v>
      </x:c>
      <x:c r="O1557">
        <x:v>1000</x:v>
      </x:c>
      <x:c r="P1557" t="s">
        <x:v>520</x:v>
      </x:c>
      <x:c r="Q1557" t="s">
        <x:v>14</x:v>
      </x:c>
      <x:c r="R1557" t="s">
        <x:v>522</x:v>
      </x:c>
      <x:c r="S1557">
        <x:v>2000</x:v>
      </x:c>
      <x:c r="T1557" t="s">
        <x:v>458</x:v>
      </x:c>
      <x:c r="U1557">
        <x:v>15.38</x:v>
      </x:c>
      <x:c r="V1557">
        <x:v>0.6</x:v>
      </x:c>
      <x:c r="W1557">
        <x:v>1194.4000000000001</x:v>
      </x:c>
    </x:row>
    <x:row r="1558" spans="1:23">
      <x:c r="A1558" t="s">
        <x:v>492</x:v>
      </x:c>
      <x:c r="B1558" t="s">
        <x:v>698</x:v>
      </x:c>
      <x:c r="C1558" t="s">
        <x:v>513</x:v>
      </x:c>
      <x:c r="D1558" t="s">
        <x:v>514</x:v>
      </x:c>
      <x:c r="E1558" t="s">
        <x:v>527</x:v>
      </x:c>
      <x:c r="F1558" t="s">
        <x:v>126</x:v>
      </x:c>
      <x:c r="G1558" t="s">
        <x:v>730</x:v>
      </x:c>
      <x:c r="H1558" t="s">
        <x:v>528</x:v>
      </x:c>
      <x:c r="I1558" t="s">
        <x:v>173</x:v>
      </x:c>
      <x:c r="J1558">
        <x:v>100000629</x:v>
      </x:c>
      <x:c r="K1558" t="s">
        <x:v>173</x:v>
      </x:c>
      <x:c r="L1558" t="s">
        <x:v>165</x:v>
      </x:c>
      <x:c r="M1558" t="s">
        <x:v>533</x:v>
      </x:c>
      <x:c r="O1558">
        <x:v>1000</x:v>
      </x:c>
      <x:c r="P1558" t="s">
        <x:v>520</x:v>
      </x:c>
      <x:c r="Q1558" t="s">
        <x:v>14</x:v>
      </x:c>
      <x:c r="R1558" t="s">
        <x:v>522</x:v>
      </x:c>
      <x:c r="S1558">
        <x:v>9000</x:v>
      </x:c>
      <x:c r="T1558" t="s">
        <x:v>458</x:v>
      </x:c>
      <x:c r="U1558">
        <x:v>69.209999999999994</x:v>
      </x:c>
      <x:c r="V1558">
        <x:v>0.6</x:v>
      </x:c>
      <x:c r="W1558">
        <x:v>5374.8</x:v>
      </x:c>
    </x:row>
    <x:row r="1559" spans="1:23">
      <x:c r="A1559" t="s">
        <x:v>492</x:v>
      </x:c>
      <x:c r="B1559" t="s">
        <x:v>698</x:v>
      </x:c>
      <x:c r="C1559" t="s">
        <x:v>513</x:v>
      </x:c>
      <x:c r="D1559" t="s">
        <x:v>514</x:v>
      </x:c>
      <x:c r="E1559" t="s">
        <x:v>527</x:v>
      </x:c>
      <x:c r="F1559" t="s">
        <x:v>126</x:v>
      </x:c>
      <x:c r="G1559" t="s">
        <x:v>730</x:v>
      </x:c>
      <x:c r="H1559" t="s">
        <x:v>528</x:v>
      </x:c>
      <x:c r="I1559" t="s">
        <x:v>173</x:v>
      </x:c>
      <x:c r="J1559">
        <x:v>100000677</x:v>
      </x:c>
      <x:c r="K1559" t="s">
        <x:v>173</x:v>
      </x:c>
      <x:c r="L1559" t="s">
        <x:v>165</x:v>
      </x:c>
      <x:c r="M1559" t="s">
        <x:v>560</x:v>
      </x:c>
      <x:c r="O1559">
        <x:v>1000</x:v>
      </x:c>
      <x:c r="P1559" t="s">
        <x:v>520</x:v>
      </x:c>
      <x:c r="Q1559" t="s">
        <x:v>14</x:v>
      </x:c>
      <x:c r="R1559" t="s">
        <x:v>522</x:v>
      </x:c>
      <x:c r="S1559">
        <x:v>15000</x:v>
      </x:c>
      <x:c r="T1559" t="s">
        <x:v>458</x:v>
      </x:c>
      <x:c r="U1559">
        <x:v>115.35</x:v>
      </x:c>
      <x:c r="V1559">
        <x:v>0.6</x:v>
      </x:c>
      <x:c r="W1559">
        <x:v>8958</x:v>
      </x:c>
    </x:row>
    <x:row r="1560" spans="1:23">
      <x:c r="A1560" t="s">
        <x:v>492</x:v>
      </x:c>
      <x:c r="B1560" t="s">
        <x:v>698</x:v>
      </x:c>
      <x:c r="C1560" t="s">
        <x:v>513</x:v>
      </x:c>
      <x:c r="D1560" t="s">
        <x:v>514</x:v>
      </x:c>
      <x:c r="E1560" t="s">
        <x:v>527</x:v>
      </x:c>
      <x:c r="F1560" t="s">
        <x:v>126</x:v>
      </x:c>
      <x:c r="G1560" t="s">
        <x:v>730</x:v>
      </x:c>
      <x:c r="H1560" t="s">
        <x:v>528</x:v>
      </x:c>
      <x:c r="I1560" t="s">
        <x:v>173</x:v>
      </x:c>
      <x:c r="J1560">
        <x:v>100000649</x:v>
      </x:c>
      <x:c r="K1560" t="s">
        <x:v>173</x:v>
      </x:c>
      <x:c r="L1560" t="s">
        <x:v>165</x:v>
      </x:c>
      <x:c r="M1560" t="s">
        <x:v>575</x:v>
      </x:c>
      <x:c r="O1560">
        <x:v>1000</x:v>
      </x:c>
      <x:c r="P1560" t="s">
        <x:v>520</x:v>
      </x:c>
      <x:c r="Q1560" t="s">
        <x:v>14</x:v>
      </x:c>
      <x:c r="R1560" t="s">
        <x:v>522</x:v>
      </x:c>
      <x:c r="S1560">
        <x:v>8000</x:v>
      </x:c>
      <x:c r="T1560" t="s">
        <x:v>458</x:v>
      </x:c>
      <x:c r="U1560">
        <x:v>61.52</x:v>
      </x:c>
      <x:c r="V1560">
        <x:v>0.6</x:v>
      </x:c>
      <x:c r="W1560">
        <x:v>4777.6000000000004</x:v>
      </x:c>
    </x:row>
    <x:row r="1561" spans="1:23">
      <x:c r="A1561" t="s">
        <x:v>492</x:v>
      </x:c>
      <x:c r="B1561" t="s">
        <x:v>698</x:v>
      </x:c>
      <x:c r="C1561" t="s">
        <x:v>513</x:v>
      </x:c>
      <x:c r="D1561" t="s">
        <x:v>514</x:v>
      </x:c>
      <x:c r="E1561" t="s">
        <x:v>527</x:v>
      </x:c>
      <x:c r="F1561" t="s">
        <x:v>126</x:v>
      </x:c>
      <x:c r="G1561" t="s">
        <x:v>730</x:v>
      </x:c>
      <x:c r="H1561" t="s">
        <x:v>528</x:v>
      </x:c>
      <x:c r="I1561" t="s">
        <x:v>173</x:v>
      </x:c>
      <x:c r="J1561">
        <x:v>100000639</x:v>
      </x:c>
      <x:c r="K1561" t="s">
        <x:v>173</x:v>
      </x:c>
      <x:c r="L1561" t="s">
        <x:v>165</x:v>
      </x:c>
      <x:c r="M1561" t="s">
        <x:v>518</x:v>
      </x:c>
      <x:c r="O1561">
        <x:v>1000</x:v>
      </x:c>
      <x:c r="P1561" t="s">
        <x:v>520</x:v>
      </x:c>
      <x:c r="Q1561" t="s">
        <x:v>14</x:v>
      </x:c>
      <x:c r="R1561" t="s">
        <x:v>522</x:v>
      </x:c>
      <x:c r="S1561">
        <x:v>16000</x:v>
      </x:c>
      <x:c r="T1561" t="s">
        <x:v>458</x:v>
      </x:c>
      <x:c r="U1561">
        <x:v>123.04</x:v>
      </x:c>
      <x:c r="V1561">
        <x:v>0.6</x:v>
      </x:c>
      <x:c r="W1561">
        <x:v>9555.2000000000007</x:v>
      </x:c>
    </x:row>
    <x:row r="1562" spans="1:23">
      <x:c r="A1562" t="s">
        <x:v>492</x:v>
      </x:c>
      <x:c r="B1562" t="s">
        <x:v>698</x:v>
      </x:c>
      <x:c r="C1562" t="s">
        <x:v>513</x:v>
      </x:c>
      <x:c r="D1562" t="s">
        <x:v>514</x:v>
      </x:c>
      <x:c r="E1562" t="s">
        <x:v>527</x:v>
      </x:c>
      <x:c r="F1562" t="s">
        <x:v>126</x:v>
      </x:c>
      <x:c r="G1562" t="s">
        <x:v>730</x:v>
      </x:c>
      <x:c r="H1562" t="s">
        <x:v>528</x:v>
      </x:c>
      <x:c r="I1562" t="s">
        <x:v>173</x:v>
      </x:c>
      <x:c r="J1562">
        <x:v>100000611</x:v>
      </x:c>
      <x:c r="K1562" t="s">
        <x:v>173</x:v>
      </x:c>
      <x:c r="L1562" t="s">
        <x:v>143</x:v>
      </x:c>
      <x:c r="M1562" t="s">
        <x:v>542</x:v>
      </x:c>
      <x:c r="O1562">
        <x:v>1000</x:v>
      </x:c>
      <x:c r="P1562" t="s">
        <x:v>520</x:v>
      </x:c>
      <x:c r="Q1562" t="s">
        <x:v>6</x:v>
      </x:c>
      <x:c r="R1562" t="s">
        <x:v>522</x:v>
      </x:c>
      <x:c r="S1562">
        <x:v>1000</x:v>
      </x:c>
      <x:c r="T1562" t="s">
        <x:v>458</x:v>
      </x:c>
      <x:c r="U1562">
        <x:v>5.01</x:v>
      </x:c>
      <x:c r="V1562">
        <x:v>0.41</x:v>
      </x:c>
      <x:c r="W1562">
        <x:v>407.2</x:v>
      </x:c>
    </x:row>
    <x:row r="1563" spans="1:23">
      <x:c r="A1563" t="s">
        <x:v>492</x:v>
      </x:c>
      <x:c r="B1563" t="s">
        <x:v>698</x:v>
      </x:c>
      <x:c r="C1563" t="s">
        <x:v>513</x:v>
      </x:c>
      <x:c r="D1563" t="s">
        <x:v>514</x:v>
      </x:c>
      <x:c r="E1563" t="s">
        <x:v>527</x:v>
      </x:c>
      <x:c r="F1563" t="s">
        <x:v>126</x:v>
      </x:c>
      <x:c r="G1563" t="s">
        <x:v>730</x:v>
      </x:c>
      <x:c r="H1563" t="s">
        <x:v>528</x:v>
      </x:c>
      <x:c r="I1563" t="s">
        <x:v>173</x:v>
      </x:c>
      <x:c r="J1563">
        <x:v>100000621</x:v>
      </x:c>
      <x:c r="K1563" t="s">
        <x:v>173</x:v>
      </x:c>
      <x:c r="L1563" t="s">
        <x:v>143</x:v>
      </x:c>
      <x:c r="M1563" t="s">
        <x:v>526</x:v>
      </x:c>
      <x:c r="O1563">
        <x:v>1000</x:v>
      </x:c>
      <x:c r="P1563" t="s">
        <x:v>520</x:v>
      </x:c>
      <x:c r="Q1563" t="s">
        <x:v>6</x:v>
      </x:c>
      <x:c r="R1563" t="s">
        <x:v>522</x:v>
      </x:c>
      <x:c r="S1563">
        <x:v>11000</x:v>
      </x:c>
      <x:c r="T1563" t="s">
        <x:v>458</x:v>
      </x:c>
      <x:c r="U1563">
        <x:v>55.11</x:v>
      </x:c>
      <x:c r="V1563">
        <x:v>0.41</x:v>
      </x:c>
      <x:c r="W1563">
        <x:v>4479.2</x:v>
      </x:c>
    </x:row>
    <x:row r="1564" spans="1:23">
      <x:c r="A1564" t="s">
        <x:v>492</x:v>
      </x:c>
      <x:c r="B1564" t="s">
        <x:v>698</x:v>
      </x:c>
      <x:c r="C1564" t="s">
        <x:v>513</x:v>
      </x:c>
      <x:c r="D1564" t="s">
        <x:v>514</x:v>
      </x:c>
      <x:c r="E1564" t="s">
        <x:v>527</x:v>
      </x:c>
      <x:c r="F1564" t="s">
        <x:v>126</x:v>
      </x:c>
      <x:c r="G1564" t="s">
        <x:v>730</x:v>
      </x:c>
      <x:c r="H1564" t="s">
        <x:v>528</x:v>
      </x:c>
      <x:c r="I1564" t="s">
        <x:v>173</x:v>
      </x:c>
      <x:c r="J1564">
        <x:v>100000605</x:v>
      </x:c>
      <x:c r="K1564" t="s">
        <x:v>173</x:v>
      </x:c>
      <x:c r="L1564" t="s">
        <x:v>143</x:v>
      </x:c>
      <x:c r="M1564" t="s">
        <x:v>525</x:v>
      </x:c>
      <x:c r="O1564">
        <x:v>1000</x:v>
      </x:c>
      <x:c r="P1564" t="s">
        <x:v>520</x:v>
      </x:c>
      <x:c r="Q1564" t="s">
        <x:v>6</x:v>
      </x:c>
      <x:c r="R1564" t="s">
        <x:v>522</x:v>
      </x:c>
      <x:c r="S1564">
        <x:v>3000</x:v>
      </x:c>
      <x:c r="T1564" t="s">
        <x:v>458</x:v>
      </x:c>
      <x:c r="U1564">
        <x:v>15.03</x:v>
      </x:c>
      <x:c r="V1564">
        <x:v>0.41</x:v>
      </x:c>
      <x:c r="W1564">
        <x:v>1221.5999999999999</x:v>
      </x:c>
    </x:row>
    <x:row r="1565" spans="1:23">
      <x:c r="A1565" t="s">
        <x:v>492</x:v>
      </x:c>
      <x:c r="B1565" t="s">
        <x:v>698</x:v>
      </x:c>
      <x:c r="C1565" t="s">
        <x:v>513</x:v>
      </x:c>
      <x:c r="D1565" t="s">
        <x:v>514</x:v>
      </x:c>
      <x:c r="E1565" t="s">
        <x:v>527</x:v>
      </x:c>
      <x:c r="F1565" t="s">
        <x:v>126</x:v>
      </x:c>
      <x:c r="G1565" t="s">
        <x:v>730</x:v>
      </x:c>
      <x:c r="H1565" t="s">
        <x:v>528</x:v>
      </x:c>
      <x:c r="I1565" t="s">
        <x:v>173</x:v>
      </x:c>
      <x:c r="J1565">
        <x:v>100000575</x:v>
      </x:c>
      <x:c r="K1565" t="s">
        <x:v>173</x:v>
      </x:c>
      <x:c r="L1565" t="s">
        <x:v>143</x:v>
      </x:c>
      <x:c r="M1565" t="s">
        <x:v>524</x:v>
      </x:c>
      <x:c r="O1565">
        <x:v>1000</x:v>
      </x:c>
      <x:c r="P1565" t="s">
        <x:v>520</x:v>
      </x:c>
      <x:c r="Q1565" t="s">
        <x:v>6</x:v>
      </x:c>
      <x:c r="R1565" t="s">
        <x:v>522</x:v>
      </x:c>
      <x:c r="S1565">
        <x:v>21000</x:v>
      </x:c>
      <x:c r="T1565" t="s">
        <x:v>458</x:v>
      </x:c>
      <x:c r="U1565">
        <x:v>105.21</x:v>
      </x:c>
      <x:c r="V1565">
        <x:v>0.41</x:v>
      </x:c>
      <x:c r="W1565">
        <x:v>8551.2000000000007</x:v>
      </x:c>
    </x:row>
    <x:row r="1566" spans="1:23">
      <x:c r="A1566" t="s">
        <x:v>492</x:v>
      </x:c>
      <x:c r="B1566" t="s">
        <x:v>698</x:v>
      </x:c>
      <x:c r="C1566" t="s">
        <x:v>513</x:v>
      </x:c>
      <x:c r="D1566" t="s">
        <x:v>514</x:v>
      </x:c>
      <x:c r="E1566" t="s">
        <x:v>527</x:v>
      </x:c>
      <x:c r="F1566" t="s">
        <x:v>126</x:v>
      </x:c>
      <x:c r="G1566" t="s">
        <x:v>730</x:v>
      </x:c>
      <x:c r="H1566" t="s">
        <x:v>528</x:v>
      </x:c>
      <x:c r="I1566" t="s">
        <x:v>173</x:v>
      </x:c>
      <x:c r="J1566">
        <x:v>100000566</x:v>
      </x:c>
      <x:c r="K1566" t="s">
        <x:v>173</x:v>
      </x:c>
      <x:c r="L1566" t="s">
        <x:v>143</x:v>
      </x:c>
      <x:c r="M1566" t="s">
        <x:v>569</x:v>
      </x:c>
      <x:c r="O1566">
        <x:v>1000</x:v>
      </x:c>
      <x:c r="P1566" t="s">
        <x:v>520</x:v>
      </x:c>
      <x:c r="Q1566" t="s">
        <x:v>6</x:v>
      </x:c>
      <x:c r="R1566" t="s">
        <x:v>522</x:v>
      </x:c>
      <x:c r="S1566">
        <x:v>13000</x:v>
      </x:c>
      <x:c r="T1566" t="s">
        <x:v>458</x:v>
      </x:c>
      <x:c r="U1566">
        <x:v>65.13</x:v>
      </x:c>
      <x:c r="V1566">
        <x:v>0.41</x:v>
      </x:c>
      <x:c r="W1566">
        <x:v>5293.6</x:v>
      </x:c>
    </x:row>
    <x:row r="1567" spans="1:23">
      <x:c r="A1567" t="s">
        <x:v>492</x:v>
      </x:c>
      <x:c r="B1567" t="s">
        <x:v>698</x:v>
      </x:c>
      <x:c r="C1567" t="s">
        <x:v>513</x:v>
      </x:c>
      <x:c r="D1567" t="s">
        <x:v>514</x:v>
      </x:c>
      <x:c r="E1567" t="s">
        <x:v>527</x:v>
      </x:c>
      <x:c r="F1567" t="s">
        <x:v>126</x:v>
      </x:c>
      <x:c r="G1567" t="s">
        <x:v>730</x:v>
      </x:c>
      <x:c r="H1567" t="s">
        <x:v>528</x:v>
      </x:c>
      <x:c r="I1567" t="s">
        <x:v>173</x:v>
      </x:c>
      <x:c r="J1567">
        <x:v>100000524</x:v>
      </x:c>
      <x:c r="K1567" t="s">
        <x:v>173</x:v>
      </x:c>
      <x:c r="L1567" t="s">
        <x:v>143</x:v>
      </x:c>
      <x:c r="M1567" t="s">
        <x:v>550</x:v>
      </x:c>
      <x:c r="O1567">
        <x:v>1000</x:v>
      </x:c>
      <x:c r="P1567" t="s">
        <x:v>520</x:v>
      </x:c>
      <x:c r="Q1567" t="s">
        <x:v>6</x:v>
      </x:c>
      <x:c r="R1567" t="s">
        <x:v>522</x:v>
      </x:c>
      <x:c r="S1567">
        <x:v>7000</x:v>
      </x:c>
      <x:c r="T1567" t="s">
        <x:v>458</x:v>
      </x:c>
      <x:c r="U1567">
        <x:v>35.07</x:v>
      </x:c>
      <x:c r="V1567">
        <x:v>0.41</x:v>
      </x:c>
      <x:c r="W1567">
        <x:v>2850.4</x:v>
      </x:c>
    </x:row>
    <x:row r="1568" spans="1:23">
      <x:c r="A1568" t="s">
        <x:v>492</x:v>
      </x:c>
      <x:c r="B1568" t="s">
        <x:v>698</x:v>
      </x:c>
      <x:c r="C1568" t="s">
        <x:v>513</x:v>
      </x:c>
      <x:c r="D1568" t="s">
        <x:v>514</x:v>
      </x:c>
      <x:c r="E1568" t="s">
        <x:v>527</x:v>
      </x:c>
      <x:c r="F1568" t="s">
        <x:v>126</x:v>
      </x:c>
      <x:c r="G1568" t="s">
        <x:v>730</x:v>
      </x:c>
      <x:c r="H1568" t="s">
        <x:v>528</x:v>
      </x:c>
      <x:c r="I1568" t="s">
        <x:v>173</x:v>
      </x:c>
      <x:c r="J1568">
        <x:v>100000549</x:v>
      </x:c>
      <x:c r="K1568" t="s">
        <x:v>173</x:v>
      </x:c>
      <x:c r="L1568" t="s">
        <x:v>143</x:v>
      </x:c>
      <x:c r="M1568" t="s">
        <x:v>572</x:v>
      </x:c>
      <x:c r="O1568">
        <x:v>1000</x:v>
      </x:c>
      <x:c r="P1568" t="s">
        <x:v>520</x:v>
      </x:c>
      <x:c r="Q1568" t="s">
        <x:v>6</x:v>
      </x:c>
      <x:c r="R1568" t="s">
        <x:v>522</x:v>
      </x:c>
      <x:c r="S1568">
        <x:v>1000</x:v>
      </x:c>
      <x:c r="T1568" t="s">
        <x:v>458</x:v>
      </x:c>
      <x:c r="U1568">
        <x:v>5.01</x:v>
      </x:c>
      <x:c r="V1568">
        <x:v>0.41</x:v>
      </x:c>
      <x:c r="W1568">
        <x:v>407.2</x:v>
      </x:c>
    </x:row>
    <x:row r="1569" spans="1:23">
      <x:c r="A1569" t="s">
        <x:v>492</x:v>
      </x:c>
      <x:c r="B1569" t="s">
        <x:v>698</x:v>
      </x:c>
      <x:c r="C1569" t="s">
        <x:v>513</x:v>
      </x:c>
      <x:c r="D1569" t="s">
        <x:v>514</x:v>
      </x:c>
      <x:c r="E1569" t="s">
        <x:v>527</x:v>
      </x:c>
      <x:c r="F1569" t="s">
        <x:v>126</x:v>
      </x:c>
      <x:c r="G1569" t="s">
        <x:v>730</x:v>
      </x:c>
      <x:c r="H1569" t="s">
        <x:v>528</x:v>
      </x:c>
      <x:c r="I1569" t="s">
        <x:v>173</x:v>
      </x:c>
      <x:c r="J1569">
        <x:v>100000554</x:v>
      </x:c>
      <x:c r="K1569" t="s">
        <x:v>173</x:v>
      </x:c>
      <x:c r="L1569" t="s">
        <x:v>143</x:v>
      </x:c>
      <x:c r="M1569" t="s">
        <x:v>537</x:v>
      </x:c>
      <x:c r="O1569">
        <x:v>1000</x:v>
      </x:c>
      <x:c r="P1569" t="s">
        <x:v>520</x:v>
      </x:c>
      <x:c r="Q1569" t="s">
        <x:v>6</x:v>
      </x:c>
      <x:c r="R1569" t="s">
        <x:v>522</x:v>
      </x:c>
      <x:c r="S1569">
        <x:v>9000</x:v>
      </x:c>
      <x:c r="T1569" t="s">
        <x:v>458</x:v>
      </x:c>
      <x:c r="U1569">
        <x:v>45.09</x:v>
      </x:c>
      <x:c r="V1569">
        <x:v>0.41</x:v>
      </x:c>
      <x:c r="W1569">
        <x:v>3664.8</x:v>
      </x:c>
    </x:row>
    <x:row r="1570" spans="1:23">
      <x:c r="A1570" t="s">
        <x:v>492</x:v>
      </x:c>
      <x:c r="B1570" t="s">
        <x:v>698</x:v>
      </x:c>
      <x:c r="C1570" t="s">
        <x:v>513</x:v>
      </x:c>
      <x:c r="D1570" t="s">
        <x:v>514</x:v>
      </x:c>
      <x:c r="E1570" t="s">
        <x:v>527</x:v>
      </x:c>
      <x:c r="F1570" t="s">
        <x:v>126</x:v>
      </x:c>
      <x:c r="G1570" t="s">
        <x:v>730</x:v>
      </x:c>
      <x:c r="H1570" t="s">
        <x:v>528</x:v>
      </x:c>
      <x:c r="I1570" t="s">
        <x:v>173</x:v>
      </x:c>
      <x:c r="J1570">
        <x:v>100000489</x:v>
      </x:c>
      <x:c r="K1570" t="s">
        <x:v>173</x:v>
      </x:c>
      <x:c r="L1570" t="s">
        <x:v>143</x:v>
      </x:c>
      <x:c r="M1570" t="s">
        <x:v>533</x:v>
      </x:c>
      <x:c r="O1570">
        <x:v>1000</x:v>
      </x:c>
      <x:c r="P1570" t="s">
        <x:v>520</x:v>
      </x:c>
      <x:c r="Q1570" t="s">
        <x:v>6</x:v>
      </x:c>
      <x:c r="R1570" t="s">
        <x:v>522</x:v>
      </x:c>
      <x:c r="S1570">
        <x:v>3000</x:v>
      </x:c>
      <x:c r="T1570" t="s">
        <x:v>458</x:v>
      </x:c>
      <x:c r="U1570">
        <x:v>15.03</x:v>
      </x:c>
      <x:c r="V1570">
        <x:v>0.41</x:v>
      </x:c>
      <x:c r="W1570">
        <x:v>1221.5999999999999</x:v>
      </x:c>
    </x:row>
    <x:row r="1571" spans="1:23">
      <x:c r="A1571" t="s">
        <x:v>492</x:v>
      </x:c>
      <x:c r="B1571" t="s">
        <x:v>698</x:v>
      </x:c>
      <x:c r="C1571" t="s">
        <x:v>513</x:v>
      </x:c>
      <x:c r="D1571" t="s">
        <x:v>514</x:v>
      </x:c>
      <x:c r="E1571" t="s">
        <x:v>527</x:v>
      </x:c>
      <x:c r="F1571" t="s">
        <x:v>126</x:v>
      </x:c>
      <x:c r="G1571" t="s">
        <x:v>730</x:v>
      </x:c>
      <x:c r="H1571" t="s">
        <x:v>528</x:v>
      </x:c>
      <x:c r="I1571" t="s">
        <x:v>173</x:v>
      </x:c>
      <x:c r="J1571">
        <x:v>100000541</x:v>
      </x:c>
      <x:c r="K1571" t="s">
        <x:v>173</x:v>
      </x:c>
      <x:c r="L1571" t="s">
        <x:v>143</x:v>
      </x:c>
      <x:c r="M1571" t="s">
        <x:v>560</x:v>
      </x:c>
      <x:c r="O1571">
        <x:v>1000</x:v>
      </x:c>
      <x:c r="P1571" t="s">
        <x:v>520</x:v>
      </x:c>
      <x:c r="Q1571" t="s">
        <x:v>6</x:v>
      </x:c>
      <x:c r="R1571" t="s">
        <x:v>522</x:v>
      </x:c>
      <x:c r="S1571">
        <x:v>9000</x:v>
      </x:c>
      <x:c r="T1571" t="s">
        <x:v>458</x:v>
      </x:c>
      <x:c r="U1571">
        <x:v>45.09</x:v>
      </x:c>
      <x:c r="V1571">
        <x:v>0.41</x:v>
      </x:c>
      <x:c r="W1571">
        <x:v>3664.8</x:v>
      </x:c>
    </x:row>
    <x:row r="1572" spans="1:23">
      <x:c r="A1572" t="s">
        <x:v>492</x:v>
      </x:c>
      <x:c r="B1572" t="s">
        <x:v>698</x:v>
      </x:c>
      <x:c r="C1572" t="s">
        <x:v>513</x:v>
      </x:c>
      <x:c r="D1572" t="s">
        <x:v>514</x:v>
      </x:c>
      <x:c r="E1572" t="s">
        <x:v>527</x:v>
      </x:c>
      <x:c r="F1572" t="s">
        <x:v>126</x:v>
      </x:c>
      <x:c r="G1572" t="s">
        <x:v>730</x:v>
      </x:c>
      <x:c r="H1572" t="s">
        <x:v>528</x:v>
      </x:c>
      <x:c r="I1572" t="s">
        <x:v>173</x:v>
      </x:c>
      <x:c r="J1572">
        <x:v>100000514</x:v>
      </x:c>
      <x:c r="K1572" t="s">
        <x:v>173</x:v>
      </x:c>
      <x:c r="L1572" t="s">
        <x:v>143</x:v>
      </x:c>
      <x:c r="M1572" t="s">
        <x:v>575</x:v>
      </x:c>
      <x:c r="O1572">
        <x:v>1000</x:v>
      </x:c>
      <x:c r="P1572" t="s">
        <x:v>520</x:v>
      </x:c>
      <x:c r="Q1572" t="s">
        <x:v>6</x:v>
      </x:c>
      <x:c r="R1572" t="s">
        <x:v>522</x:v>
      </x:c>
      <x:c r="S1572">
        <x:v>12000</x:v>
      </x:c>
      <x:c r="T1572" t="s">
        <x:v>458</x:v>
      </x:c>
      <x:c r="U1572">
        <x:v>60.12</x:v>
      </x:c>
      <x:c r="V1572">
        <x:v>0.41</x:v>
      </x:c>
      <x:c r="W1572">
        <x:v>4886.3999999999996</x:v>
      </x:c>
    </x:row>
    <x:row r="1573" spans="1:23">
      <x:c r="A1573" t="s">
        <x:v>492</x:v>
      </x:c>
      <x:c r="B1573" t="s">
        <x:v>698</x:v>
      </x:c>
      <x:c r="C1573" t="s">
        <x:v>513</x:v>
      </x:c>
      <x:c r="D1573" t="s">
        <x:v>514</x:v>
      </x:c>
      <x:c r="E1573" t="s">
        <x:v>527</x:v>
      </x:c>
      <x:c r="F1573" t="s">
        <x:v>126</x:v>
      </x:c>
      <x:c r="G1573" t="s">
        <x:v>730</x:v>
      </x:c>
      <x:c r="H1573" t="s">
        <x:v>528</x:v>
      </x:c>
      <x:c r="I1573" t="s">
        <x:v>173</x:v>
      </x:c>
      <x:c r="J1573">
        <x:v>100000492</x:v>
      </x:c>
      <x:c r="K1573" t="s">
        <x:v>173</x:v>
      </x:c>
      <x:c r="L1573" t="s">
        <x:v>143</x:v>
      </x:c>
      <x:c r="M1573" t="s">
        <x:v>577</x:v>
      </x:c>
      <x:c r="O1573">
        <x:v>1000</x:v>
      </x:c>
      <x:c r="P1573" t="s">
        <x:v>520</x:v>
      </x:c>
      <x:c r="Q1573" t="s">
        <x:v>6</x:v>
      </x:c>
      <x:c r="R1573" t="s">
        <x:v>522</x:v>
      </x:c>
      <x:c r="S1573">
        <x:v>6000</x:v>
      </x:c>
      <x:c r="T1573" t="s">
        <x:v>458</x:v>
      </x:c>
      <x:c r="U1573">
        <x:v>30.06</x:v>
      </x:c>
      <x:c r="V1573">
        <x:v>0.41</x:v>
      </x:c>
      <x:c r="W1573">
        <x:v>2443.1999999999998</x:v>
      </x:c>
    </x:row>
    <x:row r="1574" spans="1:23">
      <x:c r="A1574" t="s">
        <x:v>492</x:v>
      </x:c>
      <x:c r="B1574" t="s">
        <x:v>698</x:v>
      </x:c>
      <x:c r="C1574" t="s">
        <x:v>513</x:v>
      </x:c>
      <x:c r="D1574" t="s">
        <x:v>514</x:v>
      </x:c>
      <x:c r="E1574" t="s">
        <x:v>527</x:v>
      </x:c>
      <x:c r="F1574" t="s">
        <x:v>126</x:v>
      </x:c>
      <x:c r="G1574" t="s">
        <x:v>730</x:v>
      </x:c>
      <x:c r="H1574" t="s">
        <x:v>528</x:v>
      </x:c>
      <x:c r="I1574" t="s">
        <x:v>173</x:v>
      </x:c>
      <x:c r="J1574">
        <x:v>100000501</x:v>
      </x:c>
      <x:c r="K1574" t="s">
        <x:v>173</x:v>
      </x:c>
      <x:c r="L1574" t="s">
        <x:v>143</x:v>
      </x:c>
      <x:c r="M1574" t="s">
        <x:v>518</x:v>
      </x:c>
      <x:c r="O1574">
        <x:v>1000</x:v>
      </x:c>
      <x:c r="P1574" t="s">
        <x:v>520</x:v>
      </x:c>
      <x:c r="Q1574" t="s">
        <x:v>6</x:v>
      </x:c>
      <x:c r="R1574" t="s">
        <x:v>522</x:v>
      </x:c>
      <x:c r="S1574">
        <x:v>32000</x:v>
      </x:c>
      <x:c r="T1574" t="s">
        <x:v>458</x:v>
      </x:c>
      <x:c r="U1574">
        <x:v>160.32</x:v>
      </x:c>
      <x:c r="V1574">
        <x:v>0.41</x:v>
      </x:c>
      <x:c r="W1574">
        <x:v>13030.4</x:v>
      </x:c>
    </x:row>
    <x:row r="1575" spans="1:23">
      <x:c r="A1575" t="s">
        <x:v>492</x:v>
      </x:c>
      <x:c r="B1575" t="s">
        <x:v>698</x:v>
      </x:c>
      <x:c r="C1575" t="s">
        <x:v>513</x:v>
      </x:c>
      <x:c r="D1575" t="s">
        <x:v>514</x:v>
      </x:c>
      <x:c r="E1575" t="s">
        <x:v>527</x:v>
      </x:c>
      <x:c r="F1575" t="s">
        <x:v>126</x:v>
      </x:c>
      <x:c r="G1575" t="s">
        <x:v>730</x:v>
      </x:c>
      <x:c r="H1575" t="s">
        <x:v>528</x:v>
      </x:c>
      <x:c r="I1575" t="s">
        <x:v>173</x:v>
      </x:c>
      <x:c r="J1575">
        <x:v>110000005</x:v>
      </x:c>
      <x:c r="K1575" t="s">
        <x:v>173</x:v>
      </x:c>
      <x:c r="L1575" t="s">
        <x:v>141</x:v>
      </x:c>
      <x:c r="M1575" t="s">
        <x:v>526</x:v>
      </x:c>
      <x:c r="N1575" t="s">
        <x:v>519</x:v>
      </x:c>
      <x:c r="O1575">
        <x:v>10000</x:v>
      </x:c>
      <x:c r="P1575" t="s">
        <x:v>520</x:v>
      </x:c>
      <x:c r="Q1575" t="s">
        <x:v>13</x:v>
      </x:c>
      <x:c r="R1575" t="s">
        <x:v>522</x:v>
      </x:c>
      <x:c r="S1575">
        <x:v>20000</x:v>
      </x:c>
      <x:c r="T1575" t="s">
        <x:v>458</x:v>
      </x:c>
      <x:c r="U1575">
        <x:v>66.180000000000007</x:v>
      </x:c>
      <x:c r="V1575">
        <x:v>0.28999999999999998</x:v>
      </x:c>
      <x:c r="W1575">
        <x:v>5850</x:v>
      </x:c>
    </x:row>
    <x:row r="1576" spans="1:23">
      <x:c r="A1576" t="s">
        <x:v>492</x:v>
      </x:c>
      <x:c r="B1576" t="s">
        <x:v>698</x:v>
      </x:c>
      <x:c r="C1576" t="s">
        <x:v>513</x:v>
      </x:c>
      <x:c r="D1576" t="s">
        <x:v>514</x:v>
      </x:c>
      <x:c r="E1576" t="s">
        <x:v>527</x:v>
      </x:c>
      <x:c r="F1576" t="s">
        <x:v>126</x:v>
      </x:c>
      <x:c r="G1576" t="s">
        <x:v>730</x:v>
      </x:c>
      <x:c r="H1576" t="s">
        <x:v>528</x:v>
      </x:c>
      <x:c r="I1576" t="s">
        <x:v>173</x:v>
      </x:c>
      <x:c r="J1576">
        <x:v>190000483</x:v>
      </x:c>
      <x:c r="K1576" t="s">
        <x:v>173</x:v>
      </x:c>
      <x:c r="L1576" t="s">
        <x:v>141</x:v>
      </x:c>
      <x:c r="M1576" t="s">
        <x:v>525</x:v>
      </x:c>
      <x:c r="N1576" t="s">
        <x:v>519</x:v>
      </x:c>
      <x:c r="O1576">
        <x:v>10000</x:v>
      </x:c>
      <x:c r="P1576" t="s">
        <x:v>520</x:v>
      </x:c>
      <x:c r="Q1576" t="s">
        <x:v>13</x:v>
      </x:c>
      <x:c r="R1576" t="s">
        <x:v>522</x:v>
      </x:c>
      <x:c r="S1576">
        <x:v>60000</x:v>
      </x:c>
      <x:c r="T1576" t="s">
        <x:v>458</x:v>
      </x:c>
      <x:c r="U1576">
        <x:v>198.6</x:v>
      </x:c>
      <x:c r="V1576">
        <x:v>0.28999999999999998</x:v>
      </x:c>
      <x:c r="W1576">
        <x:v>17550</x:v>
      </x:c>
    </x:row>
    <x:row r="1577" spans="1:23">
      <x:c r="A1577" t="s">
        <x:v>492</x:v>
      </x:c>
      <x:c r="B1577" t="s">
        <x:v>698</x:v>
      </x:c>
      <x:c r="C1577" t="s">
        <x:v>513</x:v>
      </x:c>
      <x:c r="D1577" t="s">
        <x:v>514</x:v>
      </x:c>
      <x:c r="E1577" t="s">
        <x:v>527</x:v>
      </x:c>
      <x:c r="F1577" t="s">
        <x:v>126</x:v>
      </x:c>
      <x:c r="G1577" t="s">
        <x:v>730</x:v>
      </x:c>
      <x:c r="H1577" t="s">
        <x:v>528</x:v>
      </x:c>
      <x:c r="I1577" t="s">
        <x:v>173</x:v>
      </x:c>
      <x:c r="J1577">
        <x:v>190000004</x:v>
      </x:c>
      <x:c r="K1577" t="s">
        <x:v>173</x:v>
      </x:c>
      <x:c r="L1577" t="s">
        <x:v>141</x:v>
      </x:c>
      <x:c r="M1577" t="s">
        <x:v>524</x:v>
      </x:c>
      <x:c r="N1577" t="s">
        <x:v>519</x:v>
      </x:c>
      <x:c r="O1577">
        <x:v>10000</x:v>
      </x:c>
      <x:c r="P1577" t="s">
        <x:v>520</x:v>
      </x:c>
      <x:c r="Q1577" t="s">
        <x:v>13</x:v>
      </x:c>
      <x:c r="R1577" t="s">
        <x:v>522</x:v>
      </x:c>
      <x:c r="S1577">
        <x:v>80000</x:v>
      </x:c>
      <x:c r="T1577" t="s">
        <x:v>458</x:v>
      </x:c>
      <x:c r="U1577">
        <x:v>264.8</x:v>
      </x:c>
      <x:c r="V1577">
        <x:v>0.28999999999999998</x:v>
      </x:c>
      <x:c r="W1577">
        <x:v>23400</x:v>
      </x:c>
    </x:row>
    <x:row r="1578" spans="1:23">
      <x:c r="A1578" t="s">
        <x:v>492</x:v>
      </x:c>
      <x:c r="B1578" t="s">
        <x:v>698</x:v>
      </x:c>
      <x:c r="C1578" t="s">
        <x:v>513</x:v>
      </x:c>
      <x:c r="D1578" t="s">
        <x:v>514</x:v>
      </x:c>
      <x:c r="E1578" t="s">
        <x:v>527</x:v>
      </x:c>
      <x:c r="F1578" t="s">
        <x:v>126</x:v>
      </x:c>
      <x:c r="G1578" t="s">
        <x:v>730</x:v>
      </x:c>
      <x:c r="H1578" t="s">
        <x:v>528</x:v>
      </x:c>
      <x:c r="I1578" t="s">
        <x:v>173</x:v>
      </x:c>
      <x:c r="J1578">
        <x:v>190000507</x:v>
      </x:c>
      <x:c r="K1578" t="s">
        <x:v>173</x:v>
      </x:c>
      <x:c r="L1578" t="s">
        <x:v>141</x:v>
      </x:c>
      <x:c r="M1578" t="s">
        <x:v>569</x:v>
      </x:c>
      <x:c r="N1578" t="s">
        <x:v>519</x:v>
      </x:c>
      <x:c r="O1578">
        <x:v>10000</x:v>
      </x:c>
      <x:c r="P1578" t="s">
        <x:v>520</x:v>
      </x:c>
      <x:c r="Q1578" t="s">
        <x:v>13</x:v>
      </x:c>
      <x:c r="R1578" t="s">
        <x:v>522</x:v>
      </x:c>
      <x:c r="S1578">
        <x:v>20000</x:v>
      </x:c>
      <x:c r="T1578" t="s">
        <x:v>458</x:v>
      </x:c>
      <x:c r="U1578">
        <x:v>66.2</x:v>
      </x:c>
      <x:c r="V1578">
        <x:v>0.28999999999999998</x:v>
      </x:c>
      <x:c r="W1578">
        <x:v>5850</x:v>
      </x:c>
    </x:row>
    <x:row r="1579" spans="1:23">
      <x:c r="A1579" t="s">
        <x:v>492</x:v>
      </x:c>
      <x:c r="B1579" t="s">
        <x:v>698</x:v>
      </x:c>
      <x:c r="C1579" t="s">
        <x:v>513</x:v>
      </x:c>
      <x:c r="D1579" t="s">
        <x:v>514</x:v>
      </x:c>
      <x:c r="E1579" t="s">
        <x:v>527</x:v>
      </x:c>
      <x:c r="F1579" t="s">
        <x:v>126</x:v>
      </x:c>
      <x:c r="G1579" t="s">
        <x:v>730</x:v>
      </x:c>
      <x:c r="H1579" t="s">
        <x:v>528</x:v>
      </x:c>
      <x:c r="I1579" t="s">
        <x:v>173</x:v>
      </x:c>
      <x:c r="J1579">
        <x:v>190000505</x:v>
      </x:c>
      <x:c r="K1579" t="s">
        <x:v>173</x:v>
      </x:c>
      <x:c r="L1579" t="s">
        <x:v>141</x:v>
      </x:c>
      <x:c r="M1579" t="s">
        <x:v>550</x:v>
      </x:c>
      <x:c r="N1579" t="s">
        <x:v>519</x:v>
      </x:c>
      <x:c r="O1579">
        <x:v>10000</x:v>
      </x:c>
      <x:c r="P1579" t="s">
        <x:v>520</x:v>
      </x:c>
      <x:c r="Q1579" t="s">
        <x:v>13</x:v>
      </x:c>
      <x:c r="R1579" t="s">
        <x:v>522</x:v>
      </x:c>
      <x:c r="S1579">
        <x:v>40000</x:v>
      </x:c>
      <x:c r="T1579" t="s">
        <x:v>458</x:v>
      </x:c>
      <x:c r="U1579">
        <x:v>132.4</x:v>
      </x:c>
      <x:c r="V1579">
        <x:v>0.28999999999999998</x:v>
      </x:c>
      <x:c r="W1579">
        <x:v>11700</x:v>
      </x:c>
    </x:row>
    <x:row r="1580" spans="1:23">
      <x:c r="A1580" t="s">
        <x:v>492</x:v>
      </x:c>
      <x:c r="B1580" t="s">
        <x:v>698</x:v>
      </x:c>
      <x:c r="C1580" t="s">
        <x:v>513</x:v>
      </x:c>
      <x:c r="D1580" t="s">
        <x:v>514</x:v>
      </x:c>
      <x:c r="E1580" t="s">
        <x:v>527</x:v>
      </x:c>
      <x:c r="F1580" t="s">
        <x:v>126</x:v>
      </x:c>
      <x:c r="G1580" t="s">
        <x:v>730</x:v>
      </x:c>
      <x:c r="H1580" t="s">
        <x:v>528</x:v>
      </x:c>
      <x:c r="I1580" t="s">
        <x:v>173</x:v>
      </x:c>
      <x:c r="J1580">
        <x:v>110000004</x:v>
      </x:c>
      <x:c r="K1580" t="s">
        <x:v>173</x:v>
      </x:c>
      <x:c r="L1580" t="s">
        <x:v>141</x:v>
      </x:c>
      <x:c r="M1580" t="s">
        <x:v>537</x:v>
      </x:c>
      <x:c r="N1580" t="s">
        <x:v>519</x:v>
      </x:c>
      <x:c r="O1580">
        <x:v>10000</x:v>
      </x:c>
      <x:c r="P1580" t="s">
        <x:v>520</x:v>
      </x:c>
      <x:c r="Q1580" t="s">
        <x:v>13</x:v>
      </x:c>
      <x:c r="R1580" t="s">
        <x:v>522</x:v>
      </x:c>
      <x:c r="S1580">
        <x:v>110000</x:v>
      </x:c>
      <x:c r="T1580" t="s">
        <x:v>458</x:v>
      </x:c>
      <x:c r="U1580">
        <x:v>363.99</x:v>
      </x:c>
      <x:c r="V1580">
        <x:v>0.28999999999999998</x:v>
      </x:c>
      <x:c r="W1580">
        <x:v>32175</x:v>
      </x:c>
    </x:row>
    <x:row r="1581" spans="1:23">
      <x:c r="A1581" t="s">
        <x:v>492</x:v>
      </x:c>
      <x:c r="B1581" t="s">
        <x:v>698</x:v>
      </x:c>
      <x:c r="C1581" t="s">
        <x:v>513</x:v>
      </x:c>
      <x:c r="D1581" t="s">
        <x:v>514</x:v>
      </x:c>
      <x:c r="E1581" t="s">
        <x:v>527</x:v>
      </x:c>
      <x:c r="F1581" t="s">
        <x:v>126</x:v>
      </x:c>
      <x:c r="G1581" t="s">
        <x:v>730</x:v>
      </x:c>
      <x:c r="H1581" t="s">
        <x:v>528</x:v>
      </x:c>
      <x:c r="I1581" t="s">
        <x:v>173</x:v>
      </x:c>
      <x:c r="J1581">
        <x:v>100000995</x:v>
      </x:c>
      <x:c r="K1581" t="s">
        <x:v>173</x:v>
      </x:c>
      <x:c r="L1581" t="s">
        <x:v>141</x:v>
      </x:c>
      <x:c r="M1581" t="s">
        <x:v>591</x:v>
      </x:c>
      <x:c r="O1581">
        <x:v>1500</x:v>
      </x:c>
      <x:c r="P1581" t="s">
        <x:v>520</x:v>
      </x:c>
      <x:c r="Q1581" t="s">
        <x:v>13</x:v>
      </x:c>
      <x:c r="R1581" t="s">
        <x:v>522</x:v>
      </x:c>
      <x:c r="S1581">
        <x:v>9000</x:v>
      </x:c>
      <x:c r="T1581" t="s">
        <x:v>458</x:v>
      </x:c>
      <x:c r="U1581">
        <x:v>29.79</x:v>
      </x:c>
      <x:c r="V1581">
        <x:v>0.28999999999999998</x:v>
      </x:c>
      <x:c r="W1581">
        <x:v>2632.5</x:v>
      </x:c>
    </x:row>
    <x:row r="1582" spans="1:23">
      <x:c r="A1582" t="s">
        <x:v>492</x:v>
      </x:c>
      <x:c r="B1582" t="s">
        <x:v>698</x:v>
      </x:c>
      <x:c r="C1582" t="s">
        <x:v>513</x:v>
      </x:c>
      <x:c r="D1582" t="s">
        <x:v>514</x:v>
      </x:c>
      <x:c r="E1582" t="s">
        <x:v>527</x:v>
      </x:c>
      <x:c r="F1582" t="s">
        <x:v>126</x:v>
      </x:c>
      <x:c r="G1582" t="s">
        <x:v>730</x:v>
      </x:c>
      <x:c r="H1582" t="s">
        <x:v>528</x:v>
      </x:c>
      <x:c r="I1582" t="s">
        <x:v>173</x:v>
      </x:c>
      <x:c r="J1582">
        <x:v>100000993</x:v>
      </x:c>
      <x:c r="K1582" t="s">
        <x:v>173</x:v>
      </x:c>
      <x:c r="L1582" t="s">
        <x:v>141</x:v>
      </x:c>
      <x:c r="M1582" t="s">
        <x:v>542</x:v>
      </x:c>
      <x:c r="O1582">
        <x:v>1500</x:v>
      </x:c>
      <x:c r="P1582" t="s">
        <x:v>520</x:v>
      </x:c>
      <x:c r="Q1582" t="s">
        <x:v>13</x:v>
      </x:c>
      <x:c r="R1582" t="s">
        <x:v>522</x:v>
      </x:c>
      <x:c r="S1582">
        <x:v>6000</x:v>
      </x:c>
      <x:c r="T1582" t="s">
        <x:v>458</x:v>
      </x:c>
      <x:c r="U1582">
        <x:v>19.86</x:v>
      </x:c>
      <x:c r="V1582">
        <x:v>0.28999999999999998</x:v>
      </x:c>
      <x:c r="W1582">
        <x:v>1755</x:v>
      </x:c>
    </x:row>
    <x:row r="1583" spans="1:23">
      <x:c r="A1583" t="s">
        <x:v>492</x:v>
      </x:c>
      <x:c r="B1583" t="s">
        <x:v>698</x:v>
      </x:c>
      <x:c r="C1583" t="s">
        <x:v>513</x:v>
      </x:c>
      <x:c r="D1583" t="s">
        <x:v>514</x:v>
      </x:c>
      <x:c r="E1583" t="s">
        <x:v>527</x:v>
      </x:c>
      <x:c r="F1583" t="s">
        <x:v>126</x:v>
      </x:c>
      <x:c r="G1583" t="s">
        <x:v>730</x:v>
      </x:c>
      <x:c r="H1583" t="s">
        <x:v>528</x:v>
      </x:c>
      <x:c r="I1583" t="s">
        <x:v>173</x:v>
      </x:c>
      <x:c r="J1583">
        <x:v>100000987</x:v>
      </x:c>
      <x:c r="K1583" t="s">
        <x:v>173</x:v>
      </x:c>
      <x:c r="L1583" t="s">
        <x:v>141</x:v>
      </x:c>
      <x:c r="M1583" t="s">
        <x:v>574</x:v>
      </x:c>
      <x:c r="O1583">
        <x:v>1500</x:v>
      </x:c>
      <x:c r="P1583" t="s">
        <x:v>520</x:v>
      </x:c>
      <x:c r="Q1583" t="s">
        <x:v>13</x:v>
      </x:c>
      <x:c r="R1583" t="s">
        <x:v>522</x:v>
      </x:c>
      <x:c r="S1583">
        <x:v>9000</x:v>
      </x:c>
      <x:c r="T1583" t="s">
        <x:v>458</x:v>
      </x:c>
      <x:c r="U1583">
        <x:v>29.79</x:v>
      </x:c>
      <x:c r="V1583">
        <x:v>0.28999999999999998</x:v>
      </x:c>
      <x:c r="W1583">
        <x:v>2632.5</x:v>
      </x:c>
    </x:row>
    <x:row r="1584" spans="1:23">
      <x:c r="A1584" t="s">
        <x:v>492</x:v>
      </x:c>
      <x:c r="B1584" t="s">
        <x:v>698</x:v>
      </x:c>
      <x:c r="C1584" t="s">
        <x:v>513</x:v>
      </x:c>
      <x:c r="D1584" t="s">
        <x:v>514</x:v>
      </x:c>
      <x:c r="E1584" t="s">
        <x:v>527</x:v>
      </x:c>
      <x:c r="F1584" t="s">
        <x:v>126</x:v>
      </x:c>
      <x:c r="G1584" t="s">
        <x:v>730</x:v>
      </x:c>
      <x:c r="H1584" t="s">
        <x:v>528</x:v>
      </x:c>
      <x:c r="I1584" t="s">
        <x:v>173</x:v>
      </x:c>
      <x:c r="J1584">
        <x:v>100000986</x:v>
      </x:c>
      <x:c r="K1584" t="s">
        <x:v>173</x:v>
      </x:c>
      <x:c r="L1584" t="s">
        <x:v>141</x:v>
      </x:c>
      <x:c r="M1584" t="s">
        <x:v>570</x:v>
      </x:c>
      <x:c r="O1584">
        <x:v>1500</x:v>
      </x:c>
      <x:c r="P1584" t="s">
        <x:v>520</x:v>
      </x:c>
      <x:c r="Q1584" t="s">
        <x:v>13</x:v>
      </x:c>
      <x:c r="R1584" t="s">
        <x:v>522</x:v>
      </x:c>
      <x:c r="S1584">
        <x:v>15000</x:v>
      </x:c>
      <x:c r="T1584" t="s">
        <x:v>458</x:v>
      </x:c>
      <x:c r="U1584">
        <x:v>49.65</x:v>
      </x:c>
      <x:c r="V1584">
        <x:v>0.28999999999999998</x:v>
      </x:c>
      <x:c r="W1584">
        <x:v>4387.5</x:v>
      </x:c>
    </x:row>
    <x:row r="1585" spans="1:23">
      <x:c r="A1585" t="s">
        <x:v>492</x:v>
      </x:c>
      <x:c r="B1585" t="s">
        <x:v>698</x:v>
      </x:c>
      <x:c r="C1585" t="s">
        <x:v>513</x:v>
      </x:c>
      <x:c r="D1585" t="s">
        <x:v>514</x:v>
      </x:c>
      <x:c r="E1585" t="s">
        <x:v>527</x:v>
      </x:c>
      <x:c r="F1585" t="s">
        <x:v>126</x:v>
      </x:c>
      <x:c r="G1585" t="s">
        <x:v>730</x:v>
      </x:c>
      <x:c r="H1585" t="s">
        <x:v>528</x:v>
      </x:c>
      <x:c r="I1585" t="s">
        <x:v>173</x:v>
      </x:c>
      <x:c r="J1585">
        <x:v>100000974</x:v>
      </x:c>
      <x:c r="K1585" t="s">
        <x:v>173</x:v>
      </x:c>
      <x:c r="L1585" t="s">
        <x:v>141</x:v>
      </x:c>
      <x:c r="M1585" t="s">
        <x:v>553</x:v>
      </x:c>
      <x:c r="O1585">
        <x:v>1500</x:v>
      </x:c>
      <x:c r="P1585" t="s">
        <x:v>520</x:v>
      </x:c>
      <x:c r="Q1585" t="s">
        <x:v>13</x:v>
      </x:c>
      <x:c r="R1585" t="s">
        <x:v>522</x:v>
      </x:c>
      <x:c r="S1585">
        <x:v>7500</x:v>
      </x:c>
      <x:c r="T1585" t="s">
        <x:v>458</x:v>
      </x:c>
      <x:c r="U1585">
        <x:v>24.83</x:v>
      </x:c>
      <x:c r="V1585">
        <x:v>0.28999999999999998</x:v>
      </x:c>
      <x:c r="W1585">
        <x:v>2193.75</x:v>
      </x:c>
    </x:row>
    <x:row r="1586" spans="1:23">
      <x:c r="A1586" t="s">
        <x:v>492</x:v>
      </x:c>
      <x:c r="B1586" t="s">
        <x:v>698</x:v>
      </x:c>
      <x:c r="C1586" t="s">
        <x:v>513</x:v>
      </x:c>
      <x:c r="D1586" t="s">
        <x:v>514</x:v>
      </x:c>
      <x:c r="E1586" t="s">
        <x:v>527</x:v>
      </x:c>
      <x:c r="F1586" t="s">
        <x:v>126</x:v>
      </x:c>
      <x:c r="G1586" t="s">
        <x:v>730</x:v>
      </x:c>
      <x:c r="H1586" t="s">
        <x:v>528</x:v>
      </x:c>
      <x:c r="I1586" t="s">
        <x:v>173</x:v>
      </x:c>
      <x:c r="J1586">
        <x:v>100000973</x:v>
      </x:c>
      <x:c r="K1586" t="s">
        <x:v>173</x:v>
      </x:c>
      <x:c r="L1586" t="s">
        <x:v>141</x:v>
      </x:c>
      <x:c r="M1586" t="s">
        <x:v>558</x:v>
      </x:c>
      <x:c r="O1586">
        <x:v>1500</x:v>
      </x:c>
      <x:c r="P1586" t="s">
        <x:v>520</x:v>
      </x:c>
      <x:c r="Q1586" t="s">
        <x:v>13</x:v>
      </x:c>
      <x:c r="R1586" t="s">
        <x:v>522</x:v>
      </x:c>
      <x:c r="S1586">
        <x:v>12000</x:v>
      </x:c>
      <x:c r="T1586" t="s">
        <x:v>458</x:v>
      </x:c>
      <x:c r="U1586">
        <x:v>39.72</x:v>
      </x:c>
      <x:c r="V1586">
        <x:v>0.28999999999999998</x:v>
      </x:c>
      <x:c r="W1586">
        <x:v>3510</x:v>
      </x:c>
    </x:row>
    <x:row r="1587" spans="1:23">
      <x:c r="A1587" t="s">
        <x:v>492</x:v>
      </x:c>
      <x:c r="B1587" t="s">
        <x:v>698</x:v>
      </x:c>
      <x:c r="C1587" t="s">
        <x:v>513</x:v>
      </x:c>
      <x:c r="D1587" t="s">
        <x:v>514</x:v>
      </x:c>
      <x:c r="E1587" t="s">
        <x:v>527</x:v>
      </x:c>
      <x:c r="F1587" t="s">
        <x:v>126</x:v>
      </x:c>
      <x:c r="G1587" t="s">
        <x:v>730</x:v>
      </x:c>
      <x:c r="H1587" t="s">
        <x:v>528</x:v>
      </x:c>
      <x:c r="I1587" t="s">
        <x:v>173</x:v>
      </x:c>
      <x:c r="J1587">
        <x:v>100000969</x:v>
      </x:c>
      <x:c r="K1587" t="s">
        <x:v>173</x:v>
      </x:c>
      <x:c r="L1587" t="s">
        <x:v>141</x:v>
      </x:c>
      <x:c r="M1587" t="s">
        <x:v>608</x:v>
      </x:c>
      <x:c r="O1587">
        <x:v>1500</x:v>
      </x:c>
      <x:c r="P1587" t="s">
        <x:v>520</x:v>
      </x:c>
      <x:c r="Q1587" t="s">
        <x:v>13</x:v>
      </x:c>
      <x:c r="R1587" t="s">
        <x:v>522</x:v>
      </x:c>
      <x:c r="S1587">
        <x:v>16500</x:v>
      </x:c>
      <x:c r="T1587" t="s">
        <x:v>458</x:v>
      </x:c>
      <x:c r="U1587">
        <x:v>54.62</x:v>
      </x:c>
      <x:c r="V1587">
        <x:v>0.28999999999999998</x:v>
      </x:c>
      <x:c r="W1587">
        <x:v>4826.25</x:v>
      </x:c>
    </x:row>
    <x:row r="1588" spans="1:23">
      <x:c r="A1588" t="s">
        <x:v>492</x:v>
      </x:c>
      <x:c r="B1588" t="s">
        <x:v>698</x:v>
      </x:c>
      <x:c r="C1588" t="s">
        <x:v>513</x:v>
      </x:c>
      <x:c r="D1588" t="s">
        <x:v>514</x:v>
      </x:c>
      <x:c r="E1588" t="s">
        <x:v>527</x:v>
      </x:c>
      <x:c r="F1588" t="s">
        <x:v>126</x:v>
      </x:c>
      <x:c r="G1588" t="s">
        <x:v>730</x:v>
      </x:c>
      <x:c r="H1588" t="s">
        <x:v>528</x:v>
      </x:c>
      <x:c r="I1588" t="s">
        <x:v>173</x:v>
      </x:c>
      <x:c r="J1588">
        <x:v>100000945</x:v>
      </x:c>
      <x:c r="K1588" t="s">
        <x:v>173</x:v>
      </x:c>
      <x:c r="L1588" t="s">
        <x:v>141</x:v>
      </x:c>
      <x:c r="M1588" t="s">
        <x:v>568</x:v>
      </x:c>
      <x:c r="O1588">
        <x:v>1500</x:v>
      </x:c>
      <x:c r="P1588" t="s">
        <x:v>520</x:v>
      </x:c>
      <x:c r="Q1588" t="s">
        <x:v>13</x:v>
      </x:c>
      <x:c r="R1588" t="s">
        <x:v>522</x:v>
      </x:c>
      <x:c r="S1588">
        <x:v>13500</x:v>
      </x:c>
      <x:c r="T1588" t="s">
        <x:v>458</x:v>
      </x:c>
      <x:c r="U1588">
        <x:v>44.69</x:v>
      </x:c>
      <x:c r="V1588">
        <x:v>0.28999999999999998</x:v>
      </x:c>
      <x:c r="W1588">
        <x:v>3948.75</x:v>
      </x:c>
    </x:row>
    <x:row r="1589" spans="1:23">
      <x:c r="A1589" t="s">
        <x:v>492</x:v>
      </x:c>
      <x:c r="B1589" t="s">
        <x:v>698</x:v>
      </x:c>
      <x:c r="C1589" t="s">
        <x:v>513</x:v>
      </x:c>
      <x:c r="D1589" t="s">
        <x:v>514</x:v>
      </x:c>
      <x:c r="E1589" t="s">
        <x:v>527</x:v>
      </x:c>
      <x:c r="F1589" t="s">
        <x:v>126</x:v>
      </x:c>
      <x:c r="G1589" t="s">
        <x:v>730</x:v>
      </x:c>
      <x:c r="H1589" t="s">
        <x:v>528</x:v>
      </x:c>
      <x:c r="I1589" t="s">
        <x:v>173</x:v>
      </x:c>
      <x:c r="J1589">
        <x:v>100000963</x:v>
      </x:c>
      <x:c r="K1589" t="s">
        <x:v>173</x:v>
      </x:c>
      <x:c r="L1589" t="s">
        <x:v>141</x:v>
      </x:c>
      <x:c r="M1589" t="s">
        <x:v>572</x:v>
      </x:c>
      <x:c r="O1589">
        <x:v>1500</x:v>
      </x:c>
      <x:c r="P1589" t="s">
        <x:v>520</x:v>
      </x:c>
      <x:c r="Q1589" t="s">
        <x:v>13</x:v>
      </x:c>
      <x:c r="R1589" t="s">
        <x:v>522</x:v>
      </x:c>
      <x:c r="S1589">
        <x:v>24000</x:v>
      </x:c>
      <x:c r="T1589" t="s">
        <x:v>458</x:v>
      </x:c>
      <x:c r="U1589">
        <x:v>79.44</x:v>
      </x:c>
      <x:c r="V1589">
        <x:v>0.28999999999999998</x:v>
      </x:c>
      <x:c r="W1589">
        <x:v>7020</x:v>
      </x:c>
    </x:row>
    <x:row r="1590" spans="1:23">
      <x:c r="A1590" t="s">
        <x:v>492</x:v>
      </x:c>
      <x:c r="B1590" t="s">
        <x:v>698</x:v>
      </x:c>
      <x:c r="C1590" t="s">
        <x:v>513</x:v>
      </x:c>
      <x:c r="D1590" t="s">
        <x:v>514</x:v>
      </x:c>
      <x:c r="E1590" t="s">
        <x:v>527</x:v>
      </x:c>
      <x:c r="F1590" t="s">
        <x:v>126</x:v>
      </x:c>
      <x:c r="G1590" t="s">
        <x:v>730</x:v>
      </x:c>
      <x:c r="H1590" t="s">
        <x:v>528</x:v>
      </x:c>
      <x:c r="I1590" t="s">
        <x:v>173</x:v>
      </x:c>
      <x:c r="J1590">
        <x:v>100000962</x:v>
      </x:c>
      <x:c r="K1590" t="s">
        <x:v>173</x:v>
      </x:c>
      <x:c r="L1590" t="s">
        <x:v>141</x:v>
      </x:c>
      <x:c r="M1590" t="s">
        <x:v>563</x:v>
      </x:c>
      <x:c r="O1590">
        <x:v>1500</x:v>
      </x:c>
      <x:c r="P1590" t="s">
        <x:v>520</x:v>
      </x:c>
      <x:c r="Q1590" t="s">
        <x:v>13</x:v>
      </x:c>
      <x:c r="R1590" t="s">
        <x:v>522</x:v>
      </x:c>
      <x:c r="S1590">
        <x:v>22500</x:v>
      </x:c>
      <x:c r="T1590" t="s">
        <x:v>458</x:v>
      </x:c>
      <x:c r="U1590">
        <x:v>74.48</x:v>
      </x:c>
      <x:c r="V1590">
        <x:v>0.28999999999999998</x:v>
      </x:c>
      <x:c r="W1590">
        <x:v>6581.25</x:v>
      </x:c>
    </x:row>
    <x:row r="1591" spans="1:23">
      <x:c r="A1591" t="s">
        <x:v>492</x:v>
      </x:c>
      <x:c r="B1591" t="s">
        <x:v>698</x:v>
      </x:c>
      <x:c r="C1591" t="s">
        <x:v>513</x:v>
      </x:c>
      <x:c r="D1591" t="s">
        <x:v>514</x:v>
      </x:c>
      <x:c r="E1591" t="s">
        <x:v>527</x:v>
      </x:c>
      <x:c r="F1591" t="s">
        <x:v>126</x:v>
      </x:c>
      <x:c r="G1591" t="s">
        <x:v>730</x:v>
      </x:c>
      <x:c r="H1591" t="s">
        <x:v>528</x:v>
      </x:c>
      <x:c r="I1591" t="s">
        <x:v>173</x:v>
      </x:c>
      <x:c r="J1591">
        <x:v>100000925</x:v>
      </x:c>
      <x:c r="K1591" t="s">
        <x:v>173</x:v>
      </x:c>
      <x:c r="L1591" t="s">
        <x:v>141</x:v>
      </x:c>
      <x:c r="M1591" t="s">
        <x:v>609</x:v>
      </x:c>
      <x:c r="O1591">
        <x:v>1500</x:v>
      </x:c>
      <x:c r="P1591" t="s">
        <x:v>520</x:v>
      </x:c>
      <x:c r="Q1591" t="s">
        <x:v>13</x:v>
      </x:c>
      <x:c r="R1591" t="s">
        <x:v>522</x:v>
      </x:c>
      <x:c r="S1591">
        <x:v>13500</x:v>
      </x:c>
      <x:c r="T1591" t="s">
        <x:v>458</x:v>
      </x:c>
      <x:c r="U1591">
        <x:v>44.69</x:v>
      </x:c>
      <x:c r="V1591">
        <x:v>0.28999999999999998</x:v>
      </x:c>
      <x:c r="W1591">
        <x:v>3948.75</x:v>
      </x:c>
    </x:row>
    <x:row r="1592" spans="1:23">
      <x:c r="A1592" t="s">
        <x:v>492</x:v>
      </x:c>
      <x:c r="B1592" t="s">
        <x:v>698</x:v>
      </x:c>
      <x:c r="C1592" t="s">
        <x:v>513</x:v>
      </x:c>
      <x:c r="D1592" t="s">
        <x:v>514</x:v>
      </x:c>
      <x:c r="E1592" t="s">
        <x:v>527</x:v>
      </x:c>
      <x:c r="F1592" t="s">
        <x:v>126</x:v>
      </x:c>
      <x:c r="G1592" t="s">
        <x:v>730</x:v>
      </x:c>
      <x:c r="H1592" t="s">
        <x:v>528</x:v>
      </x:c>
      <x:c r="I1592" t="s">
        <x:v>173</x:v>
      </x:c>
      <x:c r="J1592">
        <x:v>100000924</x:v>
      </x:c>
      <x:c r="K1592" t="s">
        <x:v>173</x:v>
      </x:c>
      <x:c r="L1592" t="s">
        <x:v>141</x:v>
      </x:c>
      <x:c r="M1592" t="s">
        <x:v>573</x:v>
      </x:c>
      <x:c r="O1592">
        <x:v>1500</x:v>
      </x:c>
      <x:c r="P1592" t="s">
        <x:v>520</x:v>
      </x:c>
      <x:c r="Q1592" t="s">
        <x:v>13</x:v>
      </x:c>
      <x:c r="R1592" t="s">
        <x:v>522</x:v>
      </x:c>
      <x:c r="S1592">
        <x:v>5250</x:v>
      </x:c>
      <x:c r="T1592" t="s">
        <x:v>458</x:v>
      </x:c>
      <x:c r="U1592">
        <x:v>17.38</x:v>
      </x:c>
      <x:c r="V1592">
        <x:v>0.28999999999999998</x:v>
      </x:c>
      <x:c r="W1592">
        <x:v>1535.63</x:v>
      </x:c>
    </x:row>
    <x:row r="1593" spans="1:23">
      <x:c r="A1593" t="s">
        <x:v>492</x:v>
      </x:c>
      <x:c r="B1593" t="s">
        <x:v>698</x:v>
      </x:c>
      <x:c r="C1593" t="s">
        <x:v>513</x:v>
      </x:c>
      <x:c r="D1593" t="s">
        <x:v>514</x:v>
      </x:c>
      <x:c r="E1593" t="s">
        <x:v>527</x:v>
      </x:c>
      <x:c r="F1593" t="s">
        <x:v>126</x:v>
      </x:c>
      <x:c r="G1593" t="s">
        <x:v>730</x:v>
      </x:c>
      <x:c r="H1593" t="s">
        <x:v>528</x:v>
      </x:c>
      <x:c r="I1593" t="s">
        <x:v>173</x:v>
      </x:c>
      <x:c r="J1593">
        <x:v>100000929</x:v>
      </x:c>
      <x:c r="K1593" t="s">
        <x:v>173</x:v>
      </x:c>
      <x:c r="L1593" t="s">
        <x:v>141</x:v>
      </x:c>
      <x:c r="M1593" t="s">
        <x:v>533</x:v>
      </x:c>
      <x:c r="O1593">
        <x:v>1500</x:v>
      </x:c>
      <x:c r="P1593" t="s">
        <x:v>520</x:v>
      </x:c>
      <x:c r="Q1593" t="s">
        <x:v>13</x:v>
      </x:c>
      <x:c r="R1593" t="s">
        <x:v>522</x:v>
      </x:c>
      <x:c r="S1593">
        <x:v>52500</x:v>
      </x:c>
      <x:c r="T1593" t="s">
        <x:v>458</x:v>
      </x:c>
      <x:c r="U1593">
        <x:v>173.78</x:v>
      </x:c>
      <x:c r="V1593">
        <x:v>0.28999999999999998</x:v>
      </x:c>
      <x:c r="W1593">
        <x:v>15356.25</x:v>
      </x:c>
    </x:row>
    <x:row r="1594" spans="1:23">
      <x:c r="A1594" t="s">
        <x:v>492</x:v>
      </x:c>
      <x:c r="B1594" t="s">
        <x:v>698</x:v>
      </x:c>
      <x:c r="C1594" t="s">
        <x:v>513</x:v>
      </x:c>
      <x:c r="D1594" t="s">
        <x:v>514</x:v>
      </x:c>
      <x:c r="E1594" t="s">
        <x:v>527</x:v>
      </x:c>
      <x:c r="F1594" t="s">
        <x:v>126</x:v>
      </x:c>
      <x:c r="G1594" t="s">
        <x:v>730</x:v>
      </x:c>
      <x:c r="H1594" t="s">
        <x:v>528</x:v>
      </x:c>
      <x:c r="I1594" t="s">
        <x:v>173</x:v>
      </x:c>
      <x:c r="J1594">
        <x:v>100000955</x:v>
      </x:c>
      <x:c r="K1594" t="s">
        <x:v>173</x:v>
      </x:c>
      <x:c r="L1594" t="s">
        <x:v>141</x:v>
      </x:c>
      <x:c r="M1594" t="s">
        <x:v>578</x:v>
      </x:c>
      <x:c r="O1594">
        <x:v>1500</x:v>
      </x:c>
      <x:c r="P1594" t="s">
        <x:v>520</x:v>
      </x:c>
      <x:c r="Q1594" t="s">
        <x:v>13</x:v>
      </x:c>
      <x:c r="R1594" t="s">
        <x:v>522</x:v>
      </x:c>
      <x:c r="S1594">
        <x:v>15000</x:v>
      </x:c>
      <x:c r="T1594" t="s">
        <x:v>458</x:v>
      </x:c>
      <x:c r="U1594">
        <x:v>49.65</x:v>
      </x:c>
      <x:c r="V1594">
        <x:v>0.28999999999999998</x:v>
      </x:c>
      <x:c r="W1594">
        <x:v>4387.5</x:v>
      </x:c>
    </x:row>
    <x:row r="1595" spans="1:23">
      <x:c r="A1595" t="s">
        <x:v>492</x:v>
      </x:c>
      <x:c r="B1595" t="s">
        <x:v>698</x:v>
      </x:c>
      <x:c r="C1595" t="s">
        <x:v>513</x:v>
      </x:c>
      <x:c r="D1595" t="s">
        <x:v>514</x:v>
      </x:c>
      <x:c r="E1595" t="s">
        <x:v>527</x:v>
      </x:c>
      <x:c r="F1595" t="s">
        <x:v>126</x:v>
      </x:c>
      <x:c r="G1595" t="s">
        <x:v>730</x:v>
      </x:c>
      <x:c r="H1595" t="s">
        <x:v>528</x:v>
      </x:c>
      <x:c r="I1595" t="s">
        <x:v>173</x:v>
      </x:c>
      <x:c r="J1595">
        <x:v>100000954</x:v>
      </x:c>
      <x:c r="K1595" t="s">
        <x:v>173</x:v>
      </x:c>
      <x:c r="L1595" t="s">
        <x:v>141</x:v>
      </x:c>
      <x:c r="M1595" t="s">
        <x:v>545</x:v>
      </x:c>
      <x:c r="O1595">
        <x:v>1500</x:v>
      </x:c>
      <x:c r="P1595" t="s">
        <x:v>520</x:v>
      </x:c>
      <x:c r="Q1595" t="s">
        <x:v>13</x:v>
      </x:c>
      <x:c r="R1595" t="s">
        <x:v>522</x:v>
      </x:c>
      <x:c r="S1595">
        <x:v>1500</x:v>
      </x:c>
      <x:c r="T1595" t="s">
        <x:v>458</x:v>
      </x:c>
      <x:c r="U1595">
        <x:v>4.97</x:v>
      </x:c>
      <x:c r="V1595">
        <x:v>0.28999999999999998</x:v>
      </x:c>
      <x:c r="W1595">
        <x:v>438.75</x:v>
      </x:c>
    </x:row>
    <x:row r="1596" spans="1:23">
      <x:c r="A1596" t="s">
        <x:v>492</x:v>
      </x:c>
      <x:c r="B1596" t="s">
        <x:v>698</x:v>
      </x:c>
      <x:c r="C1596" t="s">
        <x:v>513</x:v>
      </x:c>
      <x:c r="D1596" t="s">
        <x:v>514</x:v>
      </x:c>
      <x:c r="E1596" t="s">
        <x:v>527</x:v>
      </x:c>
      <x:c r="F1596" t="s">
        <x:v>126</x:v>
      </x:c>
      <x:c r="G1596" t="s">
        <x:v>730</x:v>
      </x:c>
      <x:c r="H1596" t="s">
        <x:v>528</x:v>
      </x:c>
      <x:c r="I1596" t="s">
        <x:v>173</x:v>
      </x:c>
      <x:c r="J1596">
        <x:v>100000938</x:v>
      </x:c>
      <x:c r="K1596" t="s">
        <x:v>173</x:v>
      </x:c>
      <x:c r="L1596" t="s">
        <x:v>141</x:v>
      </x:c>
      <x:c r="M1596" t="s">
        <x:v>610</x:v>
      </x:c>
      <x:c r="O1596">
        <x:v>1500</x:v>
      </x:c>
      <x:c r="P1596" t="s">
        <x:v>520</x:v>
      </x:c>
      <x:c r="Q1596" t="s">
        <x:v>13</x:v>
      </x:c>
      <x:c r="R1596" t="s">
        <x:v>522</x:v>
      </x:c>
      <x:c r="S1596">
        <x:v>3000</x:v>
      </x:c>
      <x:c r="T1596" t="s">
        <x:v>458</x:v>
      </x:c>
      <x:c r="U1596">
        <x:v>9.93</x:v>
      </x:c>
      <x:c r="V1596">
        <x:v>0.28999999999999998</x:v>
      </x:c>
      <x:c r="W1596">
        <x:v>877.5</x:v>
      </x:c>
    </x:row>
    <x:row r="1597" spans="1:23">
      <x:c r="A1597" t="s">
        <x:v>492</x:v>
      </x:c>
      <x:c r="B1597" t="s">
        <x:v>698</x:v>
      </x:c>
      <x:c r="C1597" t="s">
        <x:v>513</x:v>
      </x:c>
      <x:c r="D1597" t="s">
        <x:v>514</x:v>
      </x:c>
      <x:c r="E1597" t="s">
        <x:v>527</x:v>
      </x:c>
      <x:c r="F1597" t="s">
        <x:v>126</x:v>
      </x:c>
      <x:c r="G1597" t="s">
        <x:v>730</x:v>
      </x:c>
      <x:c r="H1597" t="s">
        <x:v>528</x:v>
      </x:c>
      <x:c r="I1597" t="s">
        <x:v>173</x:v>
      </x:c>
      <x:c r="J1597">
        <x:v>100000937</x:v>
      </x:c>
      <x:c r="K1597" t="s">
        <x:v>173</x:v>
      </x:c>
      <x:c r="L1597" t="s">
        <x:v>141</x:v>
      </x:c>
      <x:c r="M1597" t="s">
        <x:v>571</x:v>
      </x:c>
      <x:c r="O1597">
        <x:v>1500</x:v>
      </x:c>
      <x:c r="P1597" t="s">
        <x:v>520</x:v>
      </x:c>
      <x:c r="Q1597" t="s">
        <x:v>13</x:v>
      </x:c>
      <x:c r="R1597" t="s">
        <x:v>522</x:v>
      </x:c>
      <x:c r="S1597">
        <x:v>4500</x:v>
      </x:c>
      <x:c r="T1597" t="s">
        <x:v>458</x:v>
      </x:c>
      <x:c r="U1597">
        <x:v>14.9</x:v>
      </x:c>
      <x:c r="V1597">
        <x:v>0.28999999999999998</x:v>
      </x:c>
      <x:c r="W1597">
        <x:v>1316.25</x:v>
      </x:c>
    </x:row>
    <x:row r="1598" spans="1:23">
      <x:c r="A1598" t="s">
        <x:v>492</x:v>
      </x:c>
      <x:c r="B1598" t="s">
        <x:v>698</x:v>
      </x:c>
      <x:c r="C1598" t="s">
        <x:v>513</x:v>
      </x:c>
      <x:c r="D1598" t="s">
        <x:v>514</x:v>
      </x:c>
      <x:c r="E1598" t="s">
        <x:v>527</x:v>
      </x:c>
      <x:c r="F1598" t="s">
        <x:v>126</x:v>
      </x:c>
      <x:c r="G1598" t="s">
        <x:v>730</x:v>
      </x:c>
      <x:c r="H1598" t="s">
        <x:v>528</x:v>
      </x:c>
      <x:c r="I1598" t="s">
        <x:v>173</x:v>
      </x:c>
      <x:c r="J1598">
        <x:v>100000934</x:v>
      </x:c>
      <x:c r="K1598" t="s">
        <x:v>173</x:v>
      </x:c>
      <x:c r="L1598" t="s">
        <x:v>141</x:v>
      </x:c>
      <x:c r="M1598" t="s">
        <x:v>612</x:v>
      </x:c>
      <x:c r="O1598">
        <x:v>1500</x:v>
      </x:c>
      <x:c r="P1598" t="s">
        <x:v>520</x:v>
      </x:c>
      <x:c r="Q1598" t="s">
        <x:v>13</x:v>
      </x:c>
      <x:c r="R1598" t="s">
        <x:v>522</x:v>
      </x:c>
      <x:c r="S1598">
        <x:v>1500</x:v>
      </x:c>
      <x:c r="T1598" t="s">
        <x:v>458</x:v>
      </x:c>
      <x:c r="U1598">
        <x:v>4.97</x:v>
      </x:c>
      <x:c r="V1598">
        <x:v>0.28999999999999998</x:v>
      </x:c>
      <x:c r="W1598">
        <x:v>438.75</x:v>
      </x:c>
    </x:row>
    <x:row r="1599" spans="1:23">
      <x:c r="A1599" t="s">
        <x:v>492</x:v>
      </x:c>
      <x:c r="B1599" t="s">
        <x:v>698</x:v>
      </x:c>
      <x:c r="C1599" t="s">
        <x:v>513</x:v>
      </x:c>
      <x:c r="D1599" t="s">
        <x:v>514</x:v>
      </x:c>
      <x:c r="E1599" t="s">
        <x:v>527</x:v>
      </x:c>
      <x:c r="F1599" t="s">
        <x:v>126</x:v>
      </x:c>
      <x:c r="G1599" t="s">
        <x:v>730</x:v>
      </x:c>
      <x:c r="H1599" t="s">
        <x:v>528</x:v>
      </x:c>
      <x:c r="I1599" t="s">
        <x:v>173</x:v>
      </x:c>
      <x:c r="J1599">
        <x:v>100000930</x:v>
      </x:c>
      <x:c r="K1599" t="s">
        <x:v>173</x:v>
      </x:c>
      <x:c r="L1599" t="s">
        <x:v>141</x:v>
      </x:c>
      <x:c r="M1599" t="s">
        <x:v>577</x:v>
      </x:c>
      <x:c r="O1599">
        <x:v>1500</x:v>
      </x:c>
      <x:c r="P1599" t="s">
        <x:v>520</x:v>
      </x:c>
      <x:c r="Q1599" t="s">
        <x:v>13</x:v>
      </x:c>
      <x:c r="R1599" t="s">
        <x:v>522</x:v>
      </x:c>
      <x:c r="S1599">
        <x:v>9000</x:v>
      </x:c>
      <x:c r="T1599" t="s">
        <x:v>458</x:v>
      </x:c>
      <x:c r="U1599">
        <x:v>29.79</x:v>
      </x:c>
      <x:c r="V1599">
        <x:v>0.28999999999999998</x:v>
      </x:c>
      <x:c r="W1599">
        <x:v>2632.5</x:v>
      </x:c>
    </x:row>
    <x:row r="1600" spans="1:23">
      <x:c r="A1600" t="s">
        <x:v>492</x:v>
      </x:c>
      <x:c r="B1600" t="s">
        <x:v>698</x:v>
      </x:c>
      <x:c r="C1600" t="s">
        <x:v>513</x:v>
      </x:c>
      <x:c r="D1600" t="s">
        <x:v>514</x:v>
      </x:c>
      <x:c r="E1600" t="s">
        <x:v>527</x:v>
      </x:c>
      <x:c r="F1600" t="s">
        <x:v>126</x:v>
      </x:c>
      <x:c r="G1600" t="s">
        <x:v>730</x:v>
      </x:c>
      <x:c r="H1600" t="s">
        <x:v>528</x:v>
      </x:c>
      <x:c r="I1600" t="s">
        <x:v>173</x:v>
      </x:c>
      <x:c r="J1600">
        <x:v>100000497</x:v>
      </x:c>
      <x:c r="K1600" t="s">
        <x:v>173</x:v>
      </x:c>
      <x:c r="L1600" t="s">
        <x:v>143</x:v>
      </x:c>
      <x:c r="M1600" t="s">
        <x:v>619</x:v>
      </x:c>
      <x:c r="O1600">
        <x:v>1000</x:v>
      </x:c>
      <x:c r="P1600" t="s">
        <x:v>520</x:v>
      </x:c>
      <x:c r="Q1600" t="s">
        <x:v>6</x:v>
      </x:c>
      <x:c r="R1600" t="s">
        <x:v>522</x:v>
      </x:c>
      <x:c r="S1600">
        <x:v>2000</x:v>
      </x:c>
      <x:c r="T1600" t="s">
        <x:v>458</x:v>
      </x:c>
      <x:c r="U1600">
        <x:v>10.02</x:v>
      </x:c>
      <x:c r="V1600">
        <x:v>0.41</x:v>
      </x:c>
      <x:c r="W1600">
        <x:v>814.4</x:v>
      </x:c>
    </x:row>
    <x:row r="1601" spans="1:23">
      <x:c r="A1601" t="s">
        <x:v>492</x:v>
      </x:c>
      <x:c r="B1601" t="s">
        <x:v>698</x:v>
      </x:c>
      <x:c r="C1601" t="s">
        <x:v>513</x:v>
      </x:c>
      <x:c r="D1601" t="s">
        <x:v>514</x:v>
      </x:c>
      <x:c r="E1601" t="s">
        <x:v>527</x:v>
      </x:c>
      <x:c r="F1601" t="s">
        <x:v>126</x:v>
      </x:c>
      <x:c r="G1601" t="s">
        <x:v>730</x:v>
      </x:c>
      <x:c r="H1601" t="s">
        <x:v>528</x:v>
      </x:c>
      <x:c r="I1601" t="s">
        <x:v>173</x:v>
      </x:c>
      <x:c r="J1601">
        <x:v>100010702</x:v>
      </x:c>
      <x:c r="K1601" t="s">
        <x:v>173</x:v>
      </x:c>
      <x:c r="L1601" t="s">
        <x:v>145</x:v>
      </x:c>
      <x:c r="M1601" t="s">
        <x:v>575</x:v>
      </x:c>
      <x:c r="N1601" t="s">
        <x:v>519</x:v>
      </x:c>
      <x:c r="O1601">
        <x:v>5000</x:v>
      </x:c>
      <x:c r="P1601" t="s">
        <x:v>520</x:v>
      </x:c>
      <x:c r="Q1601" t="s">
        <x:v>452</x:v>
      </x:c>
      <x:c r="R1601" t="s">
        <x:v>522</x:v>
      </x:c>
      <x:c r="S1601">
        <x:v>10000</x:v>
      </x:c>
      <x:c r="T1601" t="s">
        <x:v>458</x:v>
      </x:c>
      <x:c r="U1601">
        <x:v>112.7</x:v>
      </x:c>
      <x:c r="V1601">
        <x:v>0.84</x:v>
      </x:c>
      <x:c r="W1601">
        <x:v>8383</x:v>
      </x:c>
    </x:row>
    <x:row r="1602" spans="1:23">
      <x:c r="A1602" t="s">
        <x:v>492</x:v>
      </x:c>
      <x:c r="B1602" t="s">
        <x:v>698</x:v>
      </x:c>
      <x:c r="C1602" t="s">
        <x:v>513</x:v>
      </x:c>
      <x:c r="D1602" t="s">
        <x:v>514</x:v>
      </x:c>
      <x:c r="E1602" t="s">
        <x:v>527</x:v>
      </x:c>
      <x:c r="F1602" t="s">
        <x:v>126</x:v>
      </x:c>
      <x:c r="G1602" t="s">
        <x:v>730</x:v>
      </x:c>
      <x:c r="H1602" t="s">
        <x:v>528</x:v>
      </x:c>
      <x:c r="I1602" t="s">
        <x:v>173</x:v>
      </x:c>
      <x:c r="J1602">
        <x:v>190000373</x:v>
      </x:c>
      <x:c r="K1602" t="s">
        <x:v>173</x:v>
      </x:c>
      <x:c r="L1602" t="s">
        <x:v>165</x:v>
      </x:c>
      <x:c r="M1602" t="s">
        <x:v>518</x:v>
      </x:c>
      <x:c r="N1602" t="s">
        <x:v>519</x:v>
      </x:c>
      <x:c r="O1602">
        <x:v>7000</x:v>
      </x:c>
      <x:c r="P1602" t="s">
        <x:v>520</x:v>
      </x:c>
      <x:c r="Q1602" t="s">
        <x:v>14</x:v>
      </x:c>
      <x:c r="R1602" t="s">
        <x:v>522</x:v>
      </x:c>
      <x:c r="S1602">
        <x:v>7000</x:v>
      </x:c>
      <x:c r="T1602" t="s">
        <x:v>458</x:v>
      </x:c>
      <x:c r="U1602">
        <x:v>53.91</x:v>
      </x:c>
      <x:c r="V1602">
        <x:v>0.6</x:v>
      </x:c>
      <x:c r="W1602">
        <x:v>4180.3999999999996</x:v>
      </x:c>
    </x:row>
    <x:row r="1603" spans="1:23">
      <x:c r="A1603" t="s">
        <x:v>492</x:v>
      </x:c>
      <x:c r="B1603" t="s">
        <x:v>698</x:v>
      </x:c>
      <x:c r="C1603" t="s">
        <x:v>513</x:v>
      </x:c>
      <x:c r="D1603" t="s">
        <x:v>514</x:v>
      </x:c>
      <x:c r="E1603" t="s">
        <x:v>527</x:v>
      </x:c>
      <x:c r="F1603" t="s">
        <x:v>126</x:v>
      </x:c>
      <x:c r="G1603" t="s">
        <x:v>730</x:v>
      </x:c>
      <x:c r="H1603" t="s">
        <x:v>528</x:v>
      </x:c>
      <x:c r="I1603" t="s">
        <x:v>173</x:v>
      </x:c>
      <x:c r="J1603">
        <x:v>190000508</x:v>
      </x:c>
      <x:c r="K1603" t="s">
        <x:v>173</x:v>
      </x:c>
      <x:c r="L1603" t="s">
        <x:v>141</x:v>
      </x:c>
      <x:c r="M1603" t="s">
        <x:v>575</x:v>
      </x:c>
      <x:c r="N1603" t="s">
        <x:v>519</x:v>
      </x:c>
      <x:c r="O1603">
        <x:v>10000</x:v>
      </x:c>
      <x:c r="P1603" t="s">
        <x:v>520</x:v>
      </x:c>
      <x:c r="Q1603" t="s">
        <x:v>13</x:v>
      </x:c>
      <x:c r="R1603" t="s">
        <x:v>522</x:v>
      </x:c>
      <x:c r="S1603">
        <x:v>10000</x:v>
      </x:c>
      <x:c r="T1603" t="s">
        <x:v>458</x:v>
      </x:c>
      <x:c r="U1603">
        <x:v>33.1</x:v>
      </x:c>
      <x:c r="V1603">
        <x:v>0.28999999999999998</x:v>
      </x:c>
      <x:c r="W1603">
        <x:v>2925</x:v>
      </x:c>
    </x:row>
    <x:row r="1604" spans="1:23">
      <x:c r="A1604" t="s">
        <x:v>492</x:v>
      </x:c>
      <x:c r="B1604" t="s">
        <x:v>698</x:v>
      </x:c>
      <x:c r="C1604" t="s">
        <x:v>513</x:v>
      </x:c>
      <x:c r="D1604" t="s">
        <x:v>514</x:v>
      </x:c>
      <x:c r="E1604" t="s">
        <x:v>527</x:v>
      </x:c>
      <x:c r="F1604" t="s">
        <x:v>126</x:v>
      </x:c>
      <x:c r="G1604" t="s">
        <x:v>730</x:v>
      </x:c>
      <x:c r="H1604" t="s">
        <x:v>528</x:v>
      </x:c>
      <x:c r="I1604" t="s">
        <x:v>173</x:v>
      </x:c>
      <x:c r="J1604">
        <x:v>100010698</x:v>
      </x:c>
      <x:c r="K1604" t="s">
        <x:v>173</x:v>
      </x:c>
      <x:c r="L1604" t="s">
        <x:v>145</x:v>
      </x:c>
      <x:c r="M1604" t="s">
        <x:v>537</x:v>
      </x:c>
      <x:c r="N1604" t="s">
        <x:v>519</x:v>
      </x:c>
      <x:c r="O1604">
        <x:v>5000</x:v>
      </x:c>
      <x:c r="P1604" t="s">
        <x:v>520</x:v>
      </x:c>
      <x:c r="Q1604" t="s">
        <x:v>452</x:v>
      </x:c>
      <x:c r="R1604" t="s">
        <x:v>522</x:v>
      </x:c>
      <x:c r="S1604">
        <x:v>10000</x:v>
      </x:c>
      <x:c r="T1604" t="s">
        <x:v>458</x:v>
      </x:c>
      <x:c r="U1604">
        <x:v>112.7</x:v>
      </x:c>
      <x:c r="V1604">
        <x:v>0.84</x:v>
      </x:c>
      <x:c r="W1604">
        <x:v>8383</x:v>
      </x:c>
    </x:row>
    <x:row r="1605" spans="1:23">
      <x:c r="A1605" t="s">
        <x:v>492</x:v>
      </x:c>
      <x:c r="B1605" t="s">
        <x:v>698</x:v>
      </x:c>
      <x:c r="C1605" t="s">
        <x:v>513</x:v>
      </x:c>
      <x:c r="D1605" t="s">
        <x:v>514</x:v>
      </x:c>
      <x:c r="E1605" t="s">
        <x:v>527</x:v>
      </x:c>
      <x:c r="F1605" t="s">
        <x:v>126</x:v>
      </x:c>
      <x:c r="G1605" t="s">
        <x:v>730</x:v>
      </x:c>
      <x:c r="H1605" t="s">
        <x:v>528</x:v>
      </x:c>
      <x:c r="I1605" t="s">
        <x:v>173</x:v>
      </x:c>
      <x:c r="J1605">
        <x:v>190000505</x:v>
      </x:c>
      <x:c r="K1605" t="s">
        <x:v>173</x:v>
      </x:c>
      <x:c r="L1605" t="s">
        <x:v>141</x:v>
      </x:c>
      <x:c r="M1605" t="s">
        <x:v>550</x:v>
      </x:c>
      <x:c r="N1605" t="s">
        <x:v>519</x:v>
      </x:c>
      <x:c r="O1605">
        <x:v>10000</x:v>
      </x:c>
      <x:c r="P1605" t="s">
        <x:v>520</x:v>
      </x:c>
      <x:c r="Q1605" t="s">
        <x:v>13</x:v>
      </x:c>
      <x:c r="R1605" t="s">
        <x:v>522</x:v>
      </x:c>
      <x:c r="S1605">
        <x:v>20000</x:v>
      </x:c>
      <x:c r="T1605" t="s">
        <x:v>458</x:v>
      </x:c>
      <x:c r="U1605">
        <x:v>66.2</x:v>
      </x:c>
      <x:c r="V1605">
        <x:v>0.28999999999999998</x:v>
      </x:c>
      <x:c r="W1605">
        <x:v>5850</x:v>
      </x:c>
    </x:row>
    <x:row r="1606" spans="1:23">
      <x:c r="A1606" t="s">
        <x:v>492</x:v>
      </x:c>
      <x:c r="B1606" t="s">
        <x:v>698</x:v>
      </x:c>
      <x:c r="C1606" t="s">
        <x:v>513</x:v>
      </x:c>
      <x:c r="D1606" t="s">
        <x:v>514</x:v>
      </x:c>
      <x:c r="E1606" t="s">
        <x:v>527</x:v>
      </x:c>
      <x:c r="F1606" t="s">
        <x:v>126</x:v>
      </x:c>
      <x:c r="G1606" t="s">
        <x:v>730</x:v>
      </x:c>
      <x:c r="H1606" t="s">
        <x:v>528</x:v>
      </x:c>
      <x:c r="I1606" t="s">
        <x:v>173</x:v>
      </x:c>
      <x:c r="J1606">
        <x:v>190000507</x:v>
      </x:c>
      <x:c r="K1606" t="s">
        <x:v>173</x:v>
      </x:c>
      <x:c r="L1606" t="s">
        <x:v>141</x:v>
      </x:c>
      <x:c r="M1606" t="s">
        <x:v>569</x:v>
      </x:c>
      <x:c r="N1606" t="s">
        <x:v>519</x:v>
      </x:c>
      <x:c r="O1606">
        <x:v>10000</x:v>
      </x:c>
      <x:c r="P1606" t="s">
        <x:v>520</x:v>
      </x:c>
      <x:c r="Q1606" t="s">
        <x:v>13</x:v>
      </x:c>
      <x:c r="R1606" t="s">
        <x:v>522</x:v>
      </x:c>
      <x:c r="S1606">
        <x:v>40000</x:v>
      </x:c>
      <x:c r="T1606" t="s">
        <x:v>458</x:v>
      </x:c>
      <x:c r="U1606">
        <x:v>132.4</x:v>
      </x:c>
      <x:c r="V1606">
        <x:v>0.28999999999999998</x:v>
      </x:c>
      <x:c r="W1606">
        <x:v>11700</x:v>
      </x:c>
    </x:row>
    <x:row r="1607" spans="1:23">
      <x:c r="A1607" t="s">
        <x:v>492</x:v>
      </x:c>
      <x:c r="B1607" t="s">
        <x:v>698</x:v>
      </x:c>
      <x:c r="C1607" t="s">
        <x:v>513</x:v>
      </x:c>
      <x:c r="D1607" t="s">
        <x:v>514</x:v>
      </x:c>
      <x:c r="E1607" t="s">
        <x:v>527</x:v>
      </x:c>
      <x:c r="F1607" t="s">
        <x:v>126</x:v>
      </x:c>
      <x:c r="G1607" t="s">
        <x:v>730</x:v>
      </x:c>
      <x:c r="H1607" t="s">
        <x:v>528</x:v>
      </x:c>
      <x:c r="I1607" t="s">
        <x:v>173</x:v>
      </x:c>
      <x:c r="J1607">
        <x:v>190000379</x:v>
      </x:c>
      <x:c r="K1607" t="s">
        <x:v>173</x:v>
      </x:c>
      <x:c r="L1607" t="s">
        <x:v>145</x:v>
      </x:c>
      <x:c r="M1607" t="s">
        <x:v>560</x:v>
      </x:c>
      <x:c r="N1607" t="s">
        <x:v>519</x:v>
      </x:c>
      <x:c r="O1607">
        <x:v>5000</x:v>
      </x:c>
      <x:c r="P1607" t="s">
        <x:v>520</x:v>
      </x:c>
      <x:c r="Q1607" t="s">
        <x:v>452</x:v>
      </x:c>
      <x:c r="R1607" t="s">
        <x:v>522</x:v>
      </x:c>
      <x:c r="S1607">
        <x:v>10000</x:v>
      </x:c>
      <x:c r="T1607" t="s">
        <x:v>458</x:v>
      </x:c>
      <x:c r="U1607">
        <x:v>112.7</x:v>
      </x:c>
      <x:c r="V1607">
        <x:v>0.84</x:v>
      </x:c>
      <x:c r="W1607">
        <x:v>8383</x:v>
      </x:c>
    </x:row>
    <x:row r="1608" spans="1:23">
      <x:c r="A1608" t="s">
        <x:v>492</x:v>
      </x:c>
      <x:c r="B1608" t="s">
        <x:v>698</x:v>
      </x:c>
      <x:c r="C1608" t="s">
        <x:v>513</x:v>
      </x:c>
      <x:c r="D1608" t="s">
        <x:v>514</x:v>
      </x:c>
      <x:c r="E1608" t="s">
        <x:v>527</x:v>
      </x:c>
      <x:c r="F1608" t="s">
        <x:v>126</x:v>
      </x:c>
      <x:c r="G1608" t="s">
        <x:v>730</x:v>
      </x:c>
      <x:c r="H1608" t="s">
        <x:v>528</x:v>
      </x:c>
      <x:c r="I1608" t="s">
        <x:v>173</x:v>
      </x:c>
      <x:c r="J1608">
        <x:v>190000484</x:v>
      </x:c>
      <x:c r="K1608" t="s">
        <x:v>173</x:v>
      </x:c>
      <x:c r="L1608" t="s">
        <x:v>143</x:v>
      </x:c>
      <x:c r="M1608" t="s">
        <x:v>518</x:v>
      </x:c>
      <x:c r="N1608" t="s">
        <x:v>519</x:v>
      </x:c>
      <x:c r="O1608">
        <x:v>8000</x:v>
      </x:c>
      <x:c r="P1608" t="s">
        <x:v>520</x:v>
      </x:c>
      <x:c r="Q1608" t="s">
        <x:v>6</x:v>
      </x:c>
      <x:c r="R1608" t="s">
        <x:v>522</x:v>
      </x:c>
      <x:c r="S1608">
        <x:v>8000</x:v>
      </x:c>
      <x:c r="T1608" t="s">
        <x:v>458</x:v>
      </x:c>
      <x:c r="U1608">
        <x:v>40.1</x:v>
      </x:c>
      <x:c r="V1608">
        <x:v>0.41</x:v>
      </x:c>
      <x:c r="W1608">
        <x:v>3257.6</x:v>
      </x:c>
    </x:row>
    <x:row r="1609" spans="1:23">
      <x:c r="A1609" t="s">
        <x:v>492</x:v>
      </x:c>
      <x:c r="B1609" t="s">
        <x:v>698</x:v>
      </x:c>
      <x:c r="C1609" t="s">
        <x:v>513</x:v>
      </x:c>
      <x:c r="D1609" t="s">
        <x:v>514</x:v>
      </x:c>
      <x:c r="E1609" t="s">
        <x:v>527</x:v>
      </x:c>
      <x:c r="F1609" t="s">
        <x:v>126</x:v>
      </x:c>
      <x:c r="G1609" t="s">
        <x:v>730</x:v>
      </x:c>
      <x:c r="H1609" t="s">
        <x:v>528</x:v>
      </x:c>
      <x:c r="I1609" t="s">
        <x:v>173</x:v>
      </x:c>
      <x:c r="J1609">
        <x:v>190000483</x:v>
      </x:c>
      <x:c r="K1609" t="s">
        <x:v>173</x:v>
      </x:c>
      <x:c r="L1609" t="s">
        <x:v>141</x:v>
      </x:c>
      <x:c r="M1609" t="s">
        <x:v>525</x:v>
      </x:c>
      <x:c r="N1609" t="s">
        <x:v>519</x:v>
      </x:c>
      <x:c r="O1609">
        <x:v>10000</x:v>
      </x:c>
      <x:c r="P1609" t="s">
        <x:v>520</x:v>
      </x:c>
      <x:c r="Q1609" t="s">
        <x:v>13</x:v>
      </x:c>
      <x:c r="R1609" t="s">
        <x:v>522</x:v>
      </x:c>
      <x:c r="S1609">
        <x:v>70000</x:v>
      </x:c>
      <x:c r="T1609" t="s">
        <x:v>458</x:v>
      </x:c>
      <x:c r="U1609">
        <x:v>231.7</x:v>
      </x:c>
      <x:c r="V1609">
        <x:v>0.28999999999999998</x:v>
      </x:c>
      <x:c r="W1609">
        <x:v>20475</x:v>
      </x:c>
    </x:row>
    <x:row r="1610" spans="1:23">
      <x:c r="A1610" t="s">
        <x:v>492</x:v>
      </x:c>
      <x:c r="B1610" t="s">
        <x:v>698</x:v>
      </x:c>
      <x:c r="C1610" t="s">
        <x:v>513</x:v>
      </x:c>
      <x:c r="D1610" t="s">
        <x:v>514</x:v>
      </x:c>
      <x:c r="E1610" t="s">
        <x:v>527</x:v>
      </x:c>
      <x:c r="F1610" t="s">
        <x:v>126</x:v>
      </x:c>
      <x:c r="G1610" t="s">
        <x:v>730</x:v>
      </x:c>
      <x:c r="H1610" t="s">
        <x:v>528</x:v>
      </x:c>
      <x:c r="I1610" t="s">
        <x:v>173</x:v>
      </x:c>
      <x:c r="J1610">
        <x:v>190000381</x:v>
      </x:c>
      <x:c r="K1610" t="s">
        <x:v>173</x:v>
      </x:c>
      <x:c r="L1610" t="s">
        <x:v>145</x:v>
      </x:c>
      <x:c r="M1610" t="s">
        <x:v>569</x:v>
      </x:c>
      <x:c r="N1610" t="s">
        <x:v>519</x:v>
      </x:c>
      <x:c r="O1610">
        <x:v>5000</x:v>
      </x:c>
      <x:c r="P1610" t="s">
        <x:v>520</x:v>
      </x:c>
      <x:c r="Q1610" t="s">
        <x:v>452</x:v>
      </x:c>
      <x:c r="R1610" t="s">
        <x:v>522</x:v>
      </x:c>
      <x:c r="S1610">
        <x:v>24500</x:v>
      </x:c>
      <x:c r="T1610" t="s">
        <x:v>458</x:v>
      </x:c>
      <x:c r="U1610">
        <x:v>276.12</x:v>
      </x:c>
      <x:c r="V1610">
        <x:v>0.84</x:v>
      </x:c>
      <x:c r="W1610">
        <x:v>20538.349999999999</x:v>
      </x:c>
    </x:row>
    <x:row r="1611" spans="1:23">
      <x:c r="A1611" t="s">
        <x:v>492</x:v>
      </x:c>
      <x:c r="B1611" t="s">
        <x:v>698</x:v>
      </x:c>
      <x:c r="C1611" t="s">
        <x:v>513</x:v>
      </x:c>
      <x:c r="D1611" t="s">
        <x:v>514</x:v>
      </x:c>
      <x:c r="E1611" t="s">
        <x:v>527</x:v>
      </x:c>
      <x:c r="F1611" t="s">
        <x:v>126</x:v>
      </x:c>
      <x:c r="G1611" t="s">
        <x:v>730</x:v>
      </x:c>
      <x:c r="H1611" t="s">
        <x:v>528</x:v>
      </x:c>
      <x:c r="I1611" t="s">
        <x:v>173</x:v>
      </x:c>
      <x:c r="J1611">
        <x:v>100000630</x:v>
      </x:c>
      <x:c r="K1611" t="s">
        <x:v>173</x:v>
      </x:c>
      <x:c r="L1611" t="s">
        <x:v>165</x:v>
      </x:c>
      <x:c r="M1611" t="s">
        <x:v>533</x:v>
      </x:c>
      <x:c r="N1611" t="s">
        <x:v>519</x:v>
      </x:c>
      <x:c r="O1611">
        <x:v>7000</x:v>
      </x:c>
      <x:c r="P1611" t="s">
        <x:v>520</x:v>
      </x:c>
      <x:c r="Q1611" t="s">
        <x:v>14</x:v>
      </x:c>
      <x:c r="R1611" t="s">
        <x:v>522</x:v>
      </x:c>
      <x:c r="S1611">
        <x:v>28000</x:v>
      </x:c>
      <x:c r="T1611" t="s">
        <x:v>458</x:v>
      </x:c>
      <x:c r="U1611">
        <x:v>215.32</x:v>
      </x:c>
      <x:c r="V1611">
        <x:v>0.6</x:v>
      </x:c>
      <x:c r="W1611">
        <x:v>16721.599999999999</x:v>
      </x:c>
    </x:row>
    <x:row r="1612" spans="1:23">
      <x:c r="A1612" t="s">
        <x:v>492</x:v>
      </x:c>
      <x:c r="B1612" t="s">
        <x:v>698</x:v>
      </x:c>
      <x:c r="C1612" t="s">
        <x:v>513</x:v>
      </x:c>
      <x:c r="D1612" t="s">
        <x:v>514</x:v>
      </x:c>
      <x:c r="E1612" t="s">
        <x:v>527</x:v>
      </x:c>
      <x:c r="F1612" t="s">
        <x:v>126</x:v>
      </x:c>
      <x:c r="G1612" t="s">
        <x:v>730</x:v>
      </x:c>
      <x:c r="H1612" t="s">
        <x:v>528</x:v>
      </x:c>
      <x:c r="I1612" t="s">
        <x:v>173</x:v>
      </x:c>
      <x:c r="J1612">
        <x:v>100000497</x:v>
      </x:c>
      <x:c r="K1612" t="s">
        <x:v>173</x:v>
      </x:c>
      <x:c r="L1612" t="s">
        <x:v>143</x:v>
      </x:c>
      <x:c r="M1612" t="s">
        <x:v>619</x:v>
      </x:c>
      <x:c r="O1612">
        <x:v>1000</x:v>
      </x:c>
      <x:c r="P1612" t="s">
        <x:v>520</x:v>
      </x:c>
      <x:c r="Q1612" t="s">
        <x:v>6</x:v>
      </x:c>
      <x:c r="R1612" t="s">
        <x:v>522</x:v>
      </x:c>
      <x:c r="S1612">
        <x:v>2000</x:v>
      </x:c>
      <x:c r="T1612" t="s">
        <x:v>458</x:v>
      </x:c>
      <x:c r="U1612">
        <x:v>10.02</x:v>
      </x:c>
      <x:c r="V1612">
        <x:v>0.41</x:v>
      </x:c>
      <x:c r="W1612">
        <x:v>814.4</x:v>
      </x:c>
    </x:row>
    <x:row r="1613" spans="1:23">
      <x:c r="A1613" t="s">
        <x:v>492</x:v>
      </x:c>
      <x:c r="B1613" t="s">
        <x:v>698</x:v>
      </x:c>
      <x:c r="C1613" t="s">
        <x:v>513</x:v>
      </x:c>
      <x:c r="D1613" t="s">
        <x:v>514</x:v>
      </x:c>
      <x:c r="E1613" t="s">
        <x:v>527</x:v>
      </x:c>
      <x:c r="F1613" t="s">
        <x:v>126</x:v>
      </x:c>
      <x:c r="G1613" t="s">
        <x:v>730</x:v>
      </x:c>
      <x:c r="H1613" t="s">
        <x:v>528</x:v>
      </x:c>
      <x:c r="I1613" t="s">
        <x:v>173</x:v>
      </x:c>
      <x:c r="J1613">
        <x:v>190000379</x:v>
      </x:c>
      <x:c r="K1613" t="s">
        <x:v>173</x:v>
      </x:c>
      <x:c r="L1613" t="s">
        <x:v>145</x:v>
      </x:c>
      <x:c r="M1613" t="s">
        <x:v>560</x:v>
      </x:c>
      <x:c r="N1613" t="s">
        <x:v>519</x:v>
      </x:c>
      <x:c r="O1613">
        <x:v>5000</x:v>
      </x:c>
      <x:c r="P1613" t="s">
        <x:v>520</x:v>
      </x:c>
      <x:c r="Q1613" t="s">
        <x:v>452</x:v>
      </x:c>
      <x:c r="R1613" t="s">
        <x:v>522</x:v>
      </x:c>
      <x:c r="S1613">
        <x:v>10000</x:v>
      </x:c>
      <x:c r="T1613" t="s">
        <x:v>458</x:v>
      </x:c>
      <x:c r="U1613">
        <x:v>112.7</x:v>
      </x:c>
      <x:c r="V1613">
        <x:v>0.84</x:v>
      </x:c>
      <x:c r="W1613">
        <x:v>8383</x:v>
      </x:c>
    </x:row>
    <x:row r="1614" spans="1:23">
      <x:c r="A1614" t="s">
        <x:v>492</x:v>
      </x:c>
      <x:c r="B1614" t="s">
        <x:v>698</x:v>
      </x:c>
      <x:c r="C1614" t="s">
        <x:v>513</x:v>
      </x:c>
      <x:c r="D1614" t="s">
        <x:v>514</x:v>
      </x:c>
      <x:c r="E1614" t="s">
        <x:v>527</x:v>
      </x:c>
      <x:c r="F1614" t="s">
        <x:v>126</x:v>
      </x:c>
      <x:c r="G1614" t="s">
        <x:v>730</x:v>
      </x:c>
      <x:c r="H1614" t="s">
        <x:v>528</x:v>
      </x:c>
      <x:c r="I1614" t="s">
        <x:v>173</x:v>
      </x:c>
      <x:c r="J1614">
        <x:v>190000381</x:v>
      </x:c>
      <x:c r="K1614" t="s">
        <x:v>173</x:v>
      </x:c>
      <x:c r="L1614" t="s">
        <x:v>145</x:v>
      </x:c>
      <x:c r="M1614" t="s">
        <x:v>569</x:v>
      </x:c>
      <x:c r="N1614" t="s">
        <x:v>519</x:v>
      </x:c>
      <x:c r="O1614">
        <x:v>5000</x:v>
      </x:c>
      <x:c r="P1614" t="s">
        <x:v>520</x:v>
      </x:c>
      <x:c r="Q1614" t="s">
        <x:v>452</x:v>
      </x:c>
      <x:c r="R1614" t="s">
        <x:v>522</x:v>
      </x:c>
      <x:c r="S1614">
        <x:v>10000</x:v>
      </x:c>
      <x:c r="T1614" t="s">
        <x:v>458</x:v>
      </x:c>
      <x:c r="U1614">
        <x:v>112.7</x:v>
      </x:c>
      <x:c r="V1614">
        <x:v>0.84</x:v>
      </x:c>
      <x:c r="W1614">
        <x:v>8383</x:v>
      </x:c>
    </x:row>
    <x:row r="1615" spans="1:23">
      <x:c r="A1615" t="s">
        <x:v>492</x:v>
      </x:c>
      <x:c r="B1615" t="s">
        <x:v>698</x:v>
      </x:c>
      <x:c r="C1615" t="s">
        <x:v>513</x:v>
      </x:c>
      <x:c r="D1615" t="s">
        <x:v>514</x:v>
      </x:c>
      <x:c r="E1615" t="s">
        <x:v>527</x:v>
      </x:c>
      <x:c r="F1615" t="s">
        <x:v>126</x:v>
      </x:c>
      <x:c r="G1615" t="s">
        <x:v>730</x:v>
      </x:c>
      <x:c r="H1615" t="s">
        <x:v>528</x:v>
      </x:c>
      <x:c r="I1615" t="s">
        <x:v>173</x:v>
      </x:c>
      <x:c r="J1615">
        <x:v>190000484</x:v>
      </x:c>
      <x:c r="K1615" t="s">
        <x:v>173</x:v>
      </x:c>
      <x:c r="L1615" t="s">
        <x:v>143</x:v>
      </x:c>
      <x:c r="M1615" t="s">
        <x:v>518</x:v>
      </x:c>
      <x:c r="N1615" t="s">
        <x:v>519</x:v>
      </x:c>
      <x:c r="O1615">
        <x:v>8000</x:v>
      </x:c>
      <x:c r="P1615" t="s">
        <x:v>520</x:v>
      </x:c>
      <x:c r="Q1615" t="s">
        <x:v>6</x:v>
      </x:c>
      <x:c r="R1615" t="s">
        <x:v>522</x:v>
      </x:c>
      <x:c r="S1615">
        <x:v>24000</x:v>
      </x:c>
      <x:c r="T1615" t="s">
        <x:v>458</x:v>
      </x:c>
      <x:c r="U1615">
        <x:v>120.31</x:v>
      </x:c>
      <x:c r="V1615">
        <x:v>0.41</x:v>
      </x:c>
      <x:c r="W1615">
        <x:v>9772.7999999999993</x:v>
      </x:c>
    </x:row>
    <x:row r="1616" spans="1:23">
      <x:c r="A1616" t="s">
        <x:v>492</x:v>
      </x:c>
      <x:c r="B1616" t="s">
        <x:v>698</x:v>
      </x:c>
      <x:c r="C1616" t="s">
        <x:v>513</x:v>
      </x:c>
      <x:c r="D1616" t="s">
        <x:v>514</x:v>
      </x:c>
      <x:c r="E1616" t="s">
        <x:v>527</x:v>
      </x:c>
      <x:c r="F1616" t="s">
        <x:v>126</x:v>
      </x:c>
      <x:c r="G1616" t="s">
        <x:v>730</x:v>
      </x:c>
      <x:c r="H1616" t="s">
        <x:v>528</x:v>
      </x:c>
      <x:c r="I1616" t="s">
        <x:v>173</x:v>
      </x:c>
      <x:c r="J1616">
        <x:v>100000836</x:v>
      </x:c>
      <x:c r="K1616" t="s">
        <x:v>173</x:v>
      </x:c>
      <x:c r="L1616" t="s">
        <x:v>142</x:v>
      </x:c>
      <x:c r="M1616" t="s">
        <x:v>533</x:v>
      </x:c>
      <x:c r="O1616">
        <x:v>500</x:v>
      </x:c>
      <x:c r="P1616" t="s">
        <x:v>520</x:v>
      </x:c>
      <x:c r="Q1616" t="s">
        <x:v>445</x:v>
      </x:c>
      <x:c r="R1616" t="s">
        <x:v>522</x:v>
      </x:c>
      <x:c r="S1616">
        <x:v>500</x:v>
      </x:c>
      <x:c r="T1616" t="s">
        <x:v>458</x:v>
      </x:c>
      <x:c r="U1616">
        <x:v>9.08</x:v>
      </x:c>
      <x:c r="V1616">
        <x:v>1.31</x:v>
      </x:c>
      <x:c r="W1616">
        <x:v>656.5</x:v>
      </x:c>
    </x:row>
    <x:row r="1617" spans="1:23">
      <x:c r="A1617" t="s">
        <x:v>492</x:v>
      </x:c>
      <x:c r="B1617" t="s">
        <x:v>698</x:v>
      </x:c>
      <x:c r="C1617" t="s">
        <x:v>513</x:v>
      </x:c>
      <x:c r="D1617" t="s">
        <x:v>514</x:v>
      </x:c>
      <x:c r="E1617" t="s">
        <x:v>527</x:v>
      </x:c>
      <x:c r="F1617" t="s">
        <x:v>126</x:v>
      </x:c>
      <x:c r="G1617" t="s">
        <x:v>730</x:v>
      </x:c>
      <x:c r="H1617" t="s">
        <x:v>528</x:v>
      </x:c>
      <x:c r="I1617" t="s">
        <x:v>173</x:v>
      </x:c>
      <x:c r="J1617">
        <x:v>100000804</x:v>
      </x:c>
      <x:c r="K1617" t="s">
        <x:v>173</x:v>
      </x:c>
      <x:c r="L1617" t="s">
        <x:v>145</x:v>
      </x:c>
      <x:c r="M1617" t="s">
        <x:v>553</x:v>
      </x:c>
      <x:c r="O1617">
        <x:v>700</x:v>
      </x:c>
      <x:c r="P1617" t="s">
        <x:v>520</x:v>
      </x:c>
      <x:c r="Q1617" t="s">
        <x:v>452</x:v>
      </x:c>
      <x:c r="R1617" t="s">
        <x:v>522</x:v>
      </x:c>
      <x:c r="S1617">
        <x:v>2100</x:v>
      </x:c>
      <x:c r="T1617" t="s">
        <x:v>458</x:v>
      </x:c>
      <x:c r="U1617">
        <x:v>23.67</x:v>
      </x:c>
      <x:c r="V1617">
        <x:v>0.84</x:v>
      </x:c>
      <x:c r="W1617">
        <x:v>1760.43</x:v>
      </x:c>
    </x:row>
    <x:row r="1618" spans="1:23">
      <x:c r="A1618" t="s">
        <x:v>492</x:v>
      </x:c>
      <x:c r="B1618" t="s">
        <x:v>698</x:v>
      </x:c>
      <x:c r="C1618" t="s">
        <x:v>513</x:v>
      </x:c>
      <x:c r="D1618" t="s">
        <x:v>514</x:v>
      </x:c>
      <x:c r="E1618" t="s">
        <x:v>527</x:v>
      </x:c>
      <x:c r="F1618" t="s">
        <x:v>126</x:v>
      </x:c>
      <x:c r="G1618" t="s">
        <x:v>730</x:v>
      </x:c>
      <x:c r="H1618" t="s">
        <x:v>528</x:v>
      </x:c>
      <x:c r="I1618" t="s">
        <x:v>173</x:v>
      </x:c>
      <x:c r="J1618">
        <x:v>100000836</x:v>
      </x:c>
      <x:c r="K1618" t="s">
        <x:v>173</x:v>
      </x:c>
      <x:c r="L1618" t="s">
        <x:v>142</x:v>
      </x:c>
      <x:c r="M1618" t="s">
        <x:v>533</x:v>
      </x:c>
      <x:c r="O1618">
        <x:v>500</x:v>
      </x:c>
      <x:c r="P1618" t="s">
        <x:v>520</x:v>
      </x:c>
      <x:c r="Q1618" t="s">
        <x:v>445</x:v>
      </x:c>
      <x:c r="R1618" t="s">
        <x:v>522</x:v>
      </x:c>
      <x:c r="S1618">
        <x:v>1000</x:v>
      </x:c>
      <x:c r="T1618" t="s">
        <x:v>458</x:v>
      </x:c>
      <x:c r="U1618">
        <x:v>18.16</x:v>
      </x:c>
      <x:c r="V1618">
        <x:v>1.31</x:v>
      </x:c>
      <x:c r="W1618">
        <x:v>1313</x:v>
      </x:c>
    </x:row>
    <x:row r="1619" spans="1:23">
      <x:c r="A1619" t="s">
        <x:v>492</x:v>
      </x:c>
      <x:c r="B1619" t="s">
        <x:v>698</x:v>
      </x:c>
      <x:c r="C1619" t="s">
        <x:v>513</x:v>
      </x:c>
      <x:c r="D1619" t="s">
        <x:v>514</x:v>
      </x:c>
      <x:c r="E1619" t="s">
        <x:v>527</x:v>
      </x:c>
      <x:c r="F1619" t="s">
        <x:v>126</x:v>
      </x:c>
      <x:c r="G1619" t="s">
        <x:v>730</x:v>
      </x:c>
      <x:c r="H1619" t="s">
        <x:v>528</x:v>
      </x:c>
      <x:c r="I1619" t="s">
        <x:v>173</x:v>
      </x:c>
      <x:c r="J1619">
        <x:v>100000621</x:v>
      </x:c>
      <x:c r="K1619" t="s">
        <x:v>173</x:v>
      </x:c>
      <x:c r="L1619" t="s">
        <x:v>143</x:v>
      </x:c>
      <x:c r="M1619" t="s">
        <x:v>526</x:v>
      </x:c>
      <x:c r="O1619">
        <x:v>1000</x:v>
      </x:c>
      <x:c r="P1619" t="s">
        <x:v>520</x:v>
      </x:c>
      <x:c r="Q1619" t="s">
        <x:v>6</x:v>
      </x:c>
      <x:c r="R1619" t="s">
        <x:v>522</x:v>
      </x:c>
      <x:c r="S1619">
        <x:v>5000</x:v>
      </x:c>
      <x:c r="T1619" t="s">
        <x:v>458</x:v>
      </x:c>
      <x:c r="U1619">
        <x:v>25.05</x:v>
      </x:c>
      <x:c r="V1619">
        <x:v>0.41</x:v>
      </x:c>
      <x:c r="W1619">
        <x:v>2036</x:v>
      </x:c>
    </x:row>
    <x:row r="1620" spans="1:23">
      <x:c r="A1620" t="s">
        <x:v>492</x:v>
      </x:c>
      <x:c r="B1620" t="s">
        <x:v>698</x:v>
      </x:c>
      <x:c r="C1620" t="s">
        <x:v>513</x:v>
      </x:c>
      <x:c r="D1620" t="s">
        <x:v>514</x:v>
      </x:c>
      <x:c r="E1620" t="s">
        <x:v>527</x:v>
      </x:c>
      <x:c r="F1620" t="s">
        <x:v>126</x:v>
      </x:c>
      <x:c r="G1620" t="s">
        <x:v>730</x:v>
      </x:c>
      <x:c r="H1620" t="s">
        <x:v>528</x:v>
      </x:c>
      <x:c r="I1620" t="s">
        <x:v>173</x:v>
      </x:c>
      <x:c r="J1620">
        <x:v>100011031</x:v>
      </x:c>
      <x:c r="K1620" t="s">
        <x:v>173</x:v>
      </x:c>
      <x:c r="L1620" t="s">
        <x:v>165</x:v>
      </x:c>
      <x:c r="M1620" t="s">
        <x:v>537</x:v>
      </x:c>
      <x:c r="N1620" t="s">
        <x:v>519</x:v>
      </x:c>
      <x:c r="O1620">
        <x:v>7000</x:v>
      </x:c>
      <x:c r="P1620" t="s">
        <x:v>520</x:v>
      </x:c>
      <x:c r="Q1620" t="s">
        <x:v>14</x:v>
      </x:c>
      <x:c r="R1620" t="s">
        <x:v>522</x:v>
      </x:c>
      <x:c r="S1620">
        <x:v>7000</x:v>
      </x:c>
      <x:c r="T1620" t="s">
        <x:v>458</x:v>
      </x:c>
      <x:c r="U1620">
        <x:v>53.83</x:v>
      </x:c>
      <x:c r="V1620">
        <x:v>0.6</x:v>
      </x:c>
      <x:c r="W1620">
        <x:v>4180.3999999999996</x:v>
      </x:c>
    </x:row>
    <x:row r="1621" spans="1:23">
      <x:c r="A1621" t="s">
        <x:v>492</x:v>
      </x:c>
      <x:c r="B1621" t="s">
        <x:v>698</x:v>
      </x:c>
      <x:c r="C1621" t="s">
        <x:v>513</x:v>
      </x:c>
      <x:c r="D1621" t="s">
        <x:v>514</x:v>
      </x:c>
      <x:c r="E1621" t="s">
        <x:v>527</x:v>
      </x:c>
      <x:c r="F1621" t="s">
        <x:v>126</x:v>
      </x:c>
      <x:c r="G1621" t="s">
        <x:v>730</x:v>
      </x:c>
      <x:c r="H1621" t="s">
        <x:v>528</x:v>
      </x:c>
      <x:c r="I1621" t="s">
        <x:v>173</x:v>
      </x:c>
      <x:c r="J1621">
        <x:v>100000658</x:v>
      </x:c>
      <x:c r="K1621" t="s">
        <x:v>173</x:v>
      </x:c>
      <x:c r="L1621" t="s">
        <x:v>165</x:v>
      </x:c>
      <x:c r="M1621" t="s">
        <x:v>550</x:v>
      </x:c>
      <x:c r="N1621" t="s">
        <x:v>519</x:v>
      </x:c>
      <x:c r="O1621">
        <x:v>7000</x:v>
      </x:c>
      <x:c r="P1621" t="s">
        <x:v>520</x:v>
      </x:c>
      <x:c r="Q1621" t="s">
        <x:v>14</x:v>
      </x:c>
      <x:c r="R1621" t="s">
        <x:v>522</x:v>
      </x:c>
      <x:c r="S1621">
        <x:v>7000</x:v>
      </x:c>
      <x:c r="T1621" t="s">
        <x:v>458</x:v>
      </x:c>
      <x:c r="U1621">
        <x:v>53.83</x:v>
      </x:c>
      <x:c r="V1621">
        <x:v>0.6</x:v>
      </x:c>
      <x:c r="W1621">
        <x:v>4180.3999999999996</x:v>
      </x:c>
    </x:row>
    <x:row r="1622" spans="1:23">
      <x:c r="A1622" t="s">
        <x:v>492</x:v>
      </x:c>
      <x:c r="B1622" t="s">
        <x:v>698</x:v>
      </x:c>
      <x:c r="C1622" t="s">
        <x:v>513</x:v>
      </x:c>
      <x:c r="D1622" t="s">
        <x:v>514</x:v>
      </x:c>
      <x:c r="E1622" t="s">
        <x:v>527</x:v>
      </x:c>
      <x:c r="F1622" t="s">
        <x:v>126</x:v>
      </x:c>
      <x:c r="G1622" t="s">
        <x:v>730</x:v>
      </x:c>
      <x:c r="H1622" t="s">
        <x:v>528</x:v>
      </x:c>
      <x:c r="I1622" t="s">
        <x:v>173</x:v>
      </x:c>
      <x:c r="J1622">
        <x:v>100011015</x:v>
      </x:c>
      <x:c r="K1622" t="s">
        <x:v>173</x:v>
      </x:c>
      <x:c r="L1622" t="s">
        <x:v>143</x:v>
      </x:c>
      <x:c r="M1622" t="s">
        <x:v>525</x:v>
      </x:c>
      <x:c r="N1622" t="s">
        <x:v>519</x:v>
      </x:c>
      <x:c r="O1622">
        <x:v>8000</x:v>
      </x:c>
      <x:c r="P1622" t="s">
        <x:v>520</x:v>
      </x:c>
      <x:c r="Q1622" t="s">
        <x:v>6</x:v>
      </x:c>
      <x:c r="R1622" t="s">
        <x:v>522</x:v>
      </x:c>
      <x:c r="S1622">
        <x:v>8000</x:v>
      </x:c>
      <x:c r="T1622" t="s">
        <x:v>458</x:v>
      </x:c>
      <x:c r="U1622">
        <x:v>40.08</x:v>
      </x:c>
      <x:c r="V1622">
        <x:v>0.41</x:v>
      </x:c>
      <x:c r="W1622">
        <x:v>3257.6</x:v>
      </x:c>
    </x:row>
    <x:row r="1623" spans="1:23">
      <x:c r="A1623" t="s">
        <x:v>492</x:v>
      </x:c>
      <x:c r="B1623" t="s">
        <x:v>698</x:v>
      </x:c>
      <x:c r="C1623" t="s">
        <x:v>513</x:v>
      </x:c>
      <x:c r="D1623" t="s">
        <x:v>514</x:v>
      </x:c>
      <x:c r="E1623" t="s">
        <x:v>527</x:v>
      </x:c>
      <x:c r="F1623" t="s">
        <x:v>126</x:v>
      </x:c>
      <x:c r="G1623" t="s">
        <x:v>730</x:v>
      </x:c>
      <x:c r="H1623" t="s">
        <x:v>528</x:v>
      </x:c>
      <x:c r="I1623" t="s">
        <x:v>173</x:v>
      </x:c>
      <x:c r="J1623">
        <x:v>100000730</x:v>
      </x:c>
      <x:c r="K1623" t="s">
        <x:v>173</x:v>
      </x:c>
      <x:c r="L1623" t="s">
        <x:v>165</x:v>
      </x:c>
      <x:c r="M1623" t="s">
        <x:v>525</x:v>
      </x:c>
      <x:c r="N1623" t="s">
        <x:v>519</x:v>
      </x:c>
      <x:c r="O1623">
        <x:v>7000</x:v>
      </x:c>
      <x:c r="P1623" t="s">
        <x:v>520</x:v>
      </x:c>
      <x:c r="Q1623" t="s">
        <x:v>14</x:v>
      </x:c>
      <x:c r="R1623" t="s">
        <x:v>522</x:v>
      </x:c>
      <x:c r="S1623">
        <x:v>14000</x:v>
      </x:c>
      <x:c r="T1623" t="s">
        <x:v>458</x:v>
      </x:c>
      <x:c r="U1623">
        <x:v>107.66</x:v>
      </x:c>
      <x:c r="V1623">
        <x:v>0.6</x:v>
      </x:c>
      <x:c r="W1623">
        <x:v>8360.7999999999993</x:v>
      </x:c>
    </x:row>
    <x:row r="1624" spans="1:23">
      <x:c r="A1624" t="s">
        <x:v>492</x:v>
      </x:c>
      <x:c r="B1624" t="s">
        <x:v>698</x:v>
      </x:c>
      <x:c r="C1624" t="s">
        <x:v>513</x:v>
      </x:c>
      <x:c r="D1624" t="s">
        <x:v>514</x:v>
      </x:c>
      <x:c r="E1624" t="s">
        <x:v>527</x:v>
      </x:c>
      <x:c r="F1624" t="s">
        <x:v>126</x:v>
      </x:c>
      <x:c r="G1624" t="s">
        <x:v>730</x:v>
      </x:c>
      <x:c r="H1624" t="s">
        <x:v>528</x:v>
      </x:c>
      <x:c r="I1624" t="s">
        <x:v>173</x:v>
      </x:c>
      <x:c r="J1624">
        <x:v>100011026</x:v>
      </x:c>
      <x:c r="K1624" t="s">
        <x:v>173</x:v>
      </x:c>
      <x:c r="L1624" t="s">
        <x:v>143</x:v>
      </x:c>
      <x:c r="M1624" t="s">
        <x:v>550</x:v>
      </x:c>
      <x:c r="N1624" t="s">
        <x:v>519</x:v>
      </x:c>
      <x:c r="O1624">
        <x:v>8000</x:v>
      </x:c>
      <x:c r="P1624" t="s">
        <x:v>520</x:v>
      </x:c>
      <x:c r="Q1624" t="s">
        <x:v>6</x:v>
      </x:c>
      <x:c r="R1624" t="s">
        <x:v>522</x:v>
      </x:c>
      <x:c r="S1624">
        <x:v>8000</x:v>
      </x:c>
      <x:c r="T1624" t="s">
        <x:v>458</x:v>
      </x:c>
      <x:c r="U1624">
        <x:v>40.08</x:v>
      </x:c>
      <x:c r="V1624">
        <x:v>0.41</x:v>
      </x:c>
      <x:c r="W1624">
        <x:v>3257.6</x:v>
      </x:c>
    </x:row>
    <x:row r="1625" spans="1:23">
      <x:c r="A1625" t="s">
        <x:v>492</x:v>
      </x:c>
      <x:c r="B1625" t="s">
        <x:v>698</x:v>
      </x:c>
      <x:c r="C1625" t="s">
        <x:v>513</x:v>
      </x:c>
      <x:c r="D1625" t="s">
        <x:v>514</x:v>
      </x:c>
      <x:c r="E1625" t="s">
        <x:v>527</x:v>
      </x:c>
      <x:c r="F1625" t="s">
        <x:v>126</x:v>
      </x:c>
      <x:c r="G1625" t="s">
        <x:v>730</x:v>
      </x:c>
      <x:c r="H1625" t="s">
        <x:v>528</x:v>
      </x:c>
      <x:c r="I1625" t="s">
        <x:v>173</x:v>
      </x:c>
      <x:c r="J1625">
        <x:v>100011027</x:v>
      </x:c>
      <x:c r="K1625" t="s">
        <x:v>173</x:v>
      </x:c>
      <x:c r="L1625" t="s">
        <x:v>143</x:v>
      </x:c>
      <x:c r="M1625" t="s">
        <x:v>569</x:v>
      </x:c>
      <x:c r="N1625" t="s">
        <x:v>519</x:v>
      </x:c>
      <x:c r="O1625">
        <x:v>8000</x:v>
      </x:c>
      <x:c r="P1625" t="s">
        <x:v>520</x:v>
      </x:c>
      <x:c r="Q1625" t="s">
        <x:v>6</x:v>
      </x:c>
      <x:c r="R1625" t="s">
        <x:v>522</x:v>
      </x:c>
      <x:c r="S1625">
        <x:v>8000</x:v>
      </x:c>
      <x:c r="T1625" t="s">
        <x:v>458</x:v>
      </x:c>
      <x:c r="U1625">
        <x:v>40.08</x:v>
      </x:c>
      <x:c r="V1625">
        <x:v>0.41</x:v>
      </x:c>
      <x:c r="W1625">
        <x:v>3257.6</x:v>
      </x:c>
    </x:row>
    <x:row r="1626" spans="1:23">
      <x:c r="A1626" t="s">
        <x:v>492</x:v>
      </x:c>
      <x:c r="B1626" t="s">
        <x:v>698</x:v>
      </x:c>
      <x:c r="C1626" t="s">
        <x:v>513</x:v>
      </x:c>
      <x:c r="D1626" t="s">
        <x:v>514</x:v>
      </x:c>
      <x:c r="E1626" t="s">
        <x:v>527</x:v>
      </x:c>
      <x:c r="F1626" t="s">
        <x:v>126</x:v>
      </x:c>
      <x:c r="G1626" t="s">
        <x:v>730</x:v>
      </x:c>
      <x:c r="H1626" t="s">
        <x:v>528</x:v>
      </x:c>
      <x:c r="I1626" t="s">
        <x:v>173</x:v>
      </x:c>
      <x:c r="J1626">
        <x:v>190000003</x:v>
      </x:c>
      <x:c r="K1626" t="s">
        <x:v>173</x:v>
      </x:c>
      <x:c r="L1626" t="s">
        <x:v>141</x:v>
      </x:c>
      <x:c r="M1626" t="s">
        <x:v>518</x:v>
      </x:c>
      <x:c r="N1626" t="s">
        <x:v>519</x:v>
      </x:c>
      <x:c r="O1626">
        <x:v>10000</x:v>
      </x:c>
      <x:c r="P1626" t="s">
        <x:v>520</x:v>
      </x:c>
      <x:c r="Q1626" t="s">
        <x:v>13</x:v>
      </x:c>
      <x:c r="R1626" t="s">
        <x:v>522</x:v>
      </x:c>
      <x:c r="S1626">
        <x:v>59000</x:v>
      </x:c>
      <x:c r="T1626" t="s">
        <x:v>458</x:v>
      </x:c>
      <x:c r="U1626">
        <x:v>195.29</x:v>
      </x:c>
      <x:c r="V1626">
        <x:v>0.28999999999999998</x:v>
      </x:c>
      <x:c r="W1626">
        <x:v>17257.5</x:v>
      </x:c>
    </x:row>
    <x:row r="1627" spans="1:23">
      <x:c r="A1627" t="s">
        <x:v>492</x:v>
      </x:c>
      <x:c r="B1627" t="s">
        <x:v>698</x:v>
      </x:c>
      <x:c r="C1627" t="s">
        <x:v>513</x:v>
      </x:c>
      <x:c r="D1627" t="s">
        <x:v>514</x:v>
      </x:c>
      <x:c r="E1627" t="s">
        <x:v>527</x:v>
      </x:c>
      <x:c r="F1627" t="s">
        <x:v>126</x:v>
      </x:c>
      <x:c r="G1627" t="s">
        <x:v>730</x:v>
      </x:c>
      <x:c r="H1627" t="s">
        <x:v>528</x:v>
      </x:c>
      <x:c r="I1627" t="s">
        <x:v>173</x:v>
      </x:c>
      <x:c r="J1627">
        <x:v>100011003</x:v>
      </x:c>
      <x:c r="K1627" t="s">
        <x:v>173</x:v>
      </x:c>
      <x:c r="L1627" t="s">
        <x:v>141</x:v>
      </x:c>
      <x:c r="M1627" t="s">
        <x:v>553</x:v>
      </x:c>
      <x:c r="N1627" t="s">
        <x:v>519</x:v>
      </x:c>
      <x:c r="O1627">
        <x:v>10000</x:v>
      </x:c>
      <x:c r="P1627" t="s">
        <x:v>520</x:v>
      </x:c>
      <x:c r="Q1627" t="s">
        <x:v>13</x:v>
      </x:c>
      <x:c r="R1627" t="s">
        <x:v>522</x:v>
      </x:c>
      <x:c r="S1627">
        <x:v>50000</x:v>
      </x:c>
      <x:c r="T1627" t="s">
        <x:v>458</x:v>
      </x:c>
      <x:c r="U1627">
        <x:v>165.5</x:v>
      </x:c>
      <x:c r="V1627">
        <x:v>0.28999999999999998</x:v>
      </x:c>
      <x:c r="W1627">
        <x:v>14625</x:v>
      </x:c>
    </x:row>
    <x:row r="1628" spans="1:23">
      <x:c r="A1628" t="s">
        <x:v>492</x:v>
      </x:c>
      <x:c r="B1628" t="s">
        <x:v>698</x:v>
      </x:c>
      <x:c r="C1628" t="s">
        <x:v>513</x:v>
      </x:c>
      <x:c r="D1628" t="s">
        <x:v>514</x:v>
      </x:c>
      <x:c r="E1628" t="s">
        <x:v>527</x:v>
      </x:c>
      <x:c r="F1628" t="s">
        <x:v>126</x:v>
      </x:c>
      <x:c r="G1628" t="s">
        <x:v>730</x:v>
      </x:c>
      <x:c r="H1628" t="s">
        <x:v>528</x:v>
      </x:c>
      <x:c r="I1628" t="s">
        <x:v>173</x:v>
      </x:c>
      <x:c r="J1628">
        <x:v>110000218</x:v>
      </x:c>
      <x:c r="K1628" t="s">
        <x:v>173</x:v>
      </x:c>
      <x:c r="L1628" t="s">
        <x:v>143</x:v>
      </x:c>
      <x:c r="M1628" t="s">
        <x:v>560</x:v>
      </x:c>
      <x:c r="N1628" t="s">
        <x:v>519</x:v>
      </x:c>
      <x:c r="O1628">
        <x:v>8000</x:v>
      </x:c>
      <x:c r="P1628" t="s">
        <x:v>520</x:v>
      </x:c>
      <x:c r="Q1628" t="s">
        <x:v>6</x:v>
      </x:c>
      <x:c r="R1628" t="s">
        <x:v>522</x:v>
      </x:c>
      <x:c r="S1628">
        <x:v>24000</x:v>
      </x:c>
      <x:c r="T1628" t="s">
        <x:v>458</x:v>
      </x:c>
      <x:c r="U1628">
        <x:v>120.31</x:v>
      </x:c>
      <x:c r="V1628">
        <x:v>0.41</x:v>
      </x:c>
      <x:c r="W1628">
        <x:v>9772.7999999999993</x:v>
      </x:c>
    </x:row>
    <x:row r="1629" spans="1:23">
      <x:c r="A1629" t="s">
        <x:v>492</x:v>
      </x:c>
      <x:c r="B1629" t="s">
        <x:v>698</x:v>
      </x:c>
      <x:c r="C1629" t="s">
        <x:v>513</x:v>
      </x:c>
      <x:c r="D1629" t="s">
        <x:v>514</x:v>
      </x:c>
      <x:c r="E1629" t="s">
        <x:v>527</x:v>
      </x:c>
      <x:c r="F1629" t="s">
        <x:v>126</x:v>
      </x:c>
      <x:c r="G1629" t="s">
        <x:v>730</x:v>
      </x:c>
      <x:c r="H1629" t="s">
        <x:v>528</x:v>
      </x:c>
      <x:c r="I1629" t="s">
        <x:v>173</x:v>
      </x:c>
      <x:c r="J1629">
        <x:v>100011012</x:v>
      </x:c>
      <x:c r="K1629" t="s">
        <x:v>173</x:v>
      </x:c>
      <x:c r="L1629" t="s">
        <x:v>141</x:v>
      </x:c>
      <x:c r="M1629" t="s">
        <x:v>568</x:v>
      </x:c>
      <x:c r="N1629" t="s">
        <x:v>519</x:v>
      </x:c>
      <x:c r="O1629">
        <x:v>10000</x:v>
      </x:c>
      <x:c r="P1629" t="s">
        <x:v>520</x:v>
      </x:c>
      <x:c r="Q1629" t="s">
        <x:v>13</x:v>
      </x:c>
      <x:c r="R1629" t="s">
        <x:v>522</x:v>
      </x:c>
      <x:c r="S1629">
        <x:v>10000</x:v>
      </x:c>
      <x:c r="T1629" t="s">
        <x:v>458</x:v>
      </x:c>
      <x:c r="U1629">
        <x:v>33.1</x:v>
      </x:c>
      <x:c r="V1629">
        <x:v>0.28999999999999998</x:v>
      </x:c>
      <x:c r="W1629">
        <x:v>2925</x:v>
      </x:c>
    </x:row>
    <x:row r="1630" spans="1:23">
      <x:c r="A1630" t="s">
        <x:v>492</x:v>
      </x:c>
      <x:c r="B1630" t="s">
        <x:v>698</x:v>
      </x:c>
      <x:c r="C1630" t="s">
        <x:v>513</x:v>
      </x:c>
      <x:c r="D1630" t="s">
        <x:v>514</x:v>
      </x:c>
      <x:c r="E1630" t="s">
        <x:v>527</x:v>
      </x:c>
      <x:c r="F1630" t="s">
        <x:v>126</x:v>
      </x:c>
      <x:c r="G1630" t="s">
        <x:v>730</x:v>
      </x:c>
      <x:c r="H1630" t="s">
        <x:v>528</x:v>
      </x:c>
      <x:c r="I1630" t="s">
        <x:v>173</x:v>
      </x:c>
      <x:c r="J1630">
        <x:v>100011027</x:v>
      </x:c>
      <x:c r="K1630" t="s">
        <x:v>173</x:v>
      </x:c>
      <x:c r="L1630" t="s">
        <x:v>143</x:v>
      </x:c>
      <x:c r="M1630" t="s">
        <x:v>569</x:v>
      </x:c>
      <x:c r="N1630" t="s">
        <x:v>519</x:v>
      </x:c>
      <x:c r="O1630">
        <x:v>8000</x:v>
      </x:c>
      <x:c r="P1630" t="s">
        <x:v>520</x:v>
      </x:c>
      <x:c r="Q1630" t="s">
        <x:v>6</x:v>
      </x:c>
      <x:c r="R1630" t="s">
        <x:v>522</x:v>
      </x:c>
      <x:c r="S1630">
        <x:v>8000</x:v>
      </x:c>
      <x:c r="T1630" t="s">
        <x:v>458</x:v>
      </x:c>
      <x:c r="U1630">
        <x:v>40.08</x:v>
      </x:c>
      <x:c r="V1630">
        <x:v>0.41</x:v>
      </x:c>
      <x:c r="W1630">
        <x:v>3257.6</x:v>
      </x:c>
    </x:row>
    <x:row r="1631" spans="1:23">
      <x:c r="A1631" t="s">
        <x:v>492</x:v>
      </x:c>
      <x:c r="B1631" t="s">
        <x:v>698</x:v>
      </x:c>
      <x:c r="C1631" t="s">
        <x:v>513</x:v>
      </x:c>
      <x:c r="D1631" t="s">
        <x:v>514</x:v>
      </x:c>
      <x:c r="E1631" t="s">
        <x:v>527</x:v>
      </x:c>
      <x:c r="F1631" t="s">
        <x:v>126</x:v>
      </x:c>
      <x:c r="G1631" t="s">
        <x:v>730</x:v>
      </x:c>
      <x:c r="H1631" t="s">
        <x:v>528</x:v>
      </x:c>
      <x:c r="I1631" t="s">
        <x:v>173</x:v>
      </x:c>
      <x:c r="J1631">
        <x:v>190000373</x:v>
      </x:c>
      <x:c r="K1631" t="s">
        <x:v>173</x:v>
      </x:c>
      <x:c r="L1631" t="s">
        <x:v>165</x:v>
      </x:c>
      <x:c r="M1631" t="s">
        <x:v>518</x:v>
      </x:c>
      <x:c r="N1631" t="s">
        <x:v>519</x:v>
      </x:c>
      <x:c r="O1631">
        <x:v>7000</x:v>
      </x:c>
      <x:c r="P1631" t="s">
        <x:v>520</x:v>
      </x:c>
      <x:c r="Q1631" t="s">
        <x:v>14</x:v>
      </x:c>
      <x:c r="R1631" t="s">
        <x:v>522</x:v>
      </x:c>
      <x:c r="S1631">
        <x:v>14000</x:v>
      </x:c>
      <x:c r="T1631" t="s">
        <x:v>458</x:v>
      </x:c>
      <x:c r="U1631">
        <x:v>107.83</x:v>
      </x:c>
      <x:c r="V1631">
        <x:v>0.6</x:v>
      </x:c>
      <x:c r="W1631">
        <x:v>8360.7999999999993</x:v>
      </x:c>
    </x:row>
    <x:row r="1632" spans="1:23">
      <x:c r="A1632" t="s">
        <x:v>492</x:v>
      </x:c>
      <x:c r="B1632" t="s">
        <x:v>698</x:v>
      </x:c>
      <x:c r="C1632" t="s">
        <x:v>513</x:v>
      </x:c>
      <x:c r="D1632" t="s">
        <x:v>514</x:v>
      </x:c>
      <x:c r="E1632" t="s">
        <x:v>527</x:v>
      </x:c>
      <x:c r="F1632" t="s">
        <x:v>126</x:v>
      </x:c>
      <x:c r="G1632" t="s">
        <x:v>730</x:v>
      </x:c>
      <x:c r="H1632" t="s">
        <x:v>528</x:v>
      </x:c>
      <x:c r="I1632" t="s">
        <x:v>173</x:v>
      </x:c>
      <x:c r="J1632">
        <x:v>100000621</x:v>
      </x:c>
      <x:c r="K1632" t="s">
        <x:v>173</x:v>
      </x:c>
      <x:c r="L1632" t="s">
        <x:v>143</x:v>
      </x:c>
      <x:c r="M1632" t="s">
        <x:v>526</x:v>
      </x:c>
      <x:c r="O1632">
        <x:v>1000</x:v>
      </x:c>
      <x:c r="P1632" t="s">
        <x:v>520</x:v>
      </x:c>
      <x:c r="Q1632" t="s">
        <x:v>6</x:v>
      </x:c>
      <x:c r="R1632" t="s">
        <x:v>522</x:v>
      </x:c>
      <x:c r="S1632">
        <x:v>3000</x:v>
      </x:c>
      <x:c r="T1632" t="s">
        <x:v>458</x:v>
      </x:c>
      <x:c r="U1632">
        <x:v>15.03</x:v>
      </x:c>
      <x:c r="V1632">
        <x:v>0.41</x:v>
      </x:c>
      <x:c r="W1632">
        <x:v>1221.5999999999999</x:v>
      </x:c>
    </x:row>
    <x:row r="1633" spans="1:23">
      <x:c r="A1633" t="s">
        <x:v>492</x:v>
      </x:c>
      <x:c r="B1633" t="s">
        <x:v>698</x:v>
      </x:c>
      <x:c r="C1633" t="s">
        <x:v>513</x:v>
      </x:c>
      <x:c r="D1633" t="s">
        <x:v>514</x:v>
      </x:c>
      <x:c r="E1633" t="s">
        <x:v>527</x:v>
      </x:c>
      <x:c r="F1633" t="s">
        <x:v>126</x:v>
      </x:c>
      <x:c r="G1633" t="s">
        <x:v>730</x:v>
      </x:c>
      <x:c r="H1633" t="s">
        <x:v>528</x:v>
      </x:c>
      <x:c r="I1633" t="s">
        <x:v>173</x:v>
      </x:c>
      <x:c r="J1633">
        <x:v>190000382</x:v>
      </x:c>
      <x:c r="K1633" t="s">
        <x:v>173</x:v>
      </x:c>
      <x:c r="L1633" t="s">
        <x:v>145</x:v>
      </x:c>
      <x:c r="M1633" t="s">
        <x:v>524</x:v>
      </x:c>
      <x:c r="N1633" t="s">
        <x:v>519</x:v>
      </x:c>
      <x:c r="O1633">
        <x:v>5000</x:v>
      </x:c>
      <x:c r="P1633" t="s">
        <x:v>520</x:v>
      </x:c>
      <x:c r="Q1633" t="s">
        <x:v>452</x:v>
      </x:c>
      <x:c r="R1633" t="s">
        <x:v>522</x:v>
      </x:c>
      <x:c r="S1633">
        <x:v>5000</x:v>
      </x:c>
      <x:c r="T1633" t="s">
        <x:v>458</x:v>
      </x:c>
      <x:c r="U1633">
        <x:v>56.35</x:v>
      </x:c>
      <x:c r="V1633">
        <x:v>0.84</x:v>
      </x:c>
      <x:c r="W1633">
        <x:v>4191.5</x:v>
      </x:c>
    </x:row>
    <x:row r="1634" spans="1:23">
      <x:c r="A1634" t="s">
        <x:v>492</x:v>
      </x:c>
      <x:c r="B1634" t="s">
        <x:v>698</x:v>
      </x:c>
      <x:c r="C1634" t="s">
        <x:v>513</x:v>
      </x:c>
      <x:c r="D1634" t="s">
        <x:v>514</x:v>
      </x:c>
      <x:c r="E1634" t="s">
        <x:v>527</x:v>
      </x:c>
      <x:c r="F1634" t="s">
        <x:v>126</x:v>
      </x:c>
      <x:c r="G1634" t="s">
        <x:v>730</x:v>
      </x:c>
      <x:c r="H1634" t="s">
        <x:v>528</x:v>
      </x:c>
      <x:c r="I1634" t="s">
        <x:v>173</x:v>
      </x:c>
      <x:c r="J1634">
        <x:v>190000376</x:v>
      </x:c>
      <x:c r="K1634" t="s">
        <x:v>173</x:v>
      </x:c>
      <x:c r="L1634" t="s">
        <x:v>165</x:v>
      </x:c>
      <x:c r="M1634" t="s">
        <x:v>569</x:v>
      </x:c>
      <x:c r="N1634" t="s">
        <x:v>519</x:v>
      </x:c>
      <x:c r="O1634">
        <x:v>7000</x:v>
      </x:c>
      <x:c r="P1634" t="s">
        <x:v>520</x:v>
      </x:c>
      <x:c r="Q1634" t="s">
        <x:v>14</x:v>
      </x:c>
      <x:c r="R1634" t="s">
        <x:v>522</x:v>
      </x:c>
      <x:c r="S1634">
        <x:v>7000</x:v>
      </x:c>
      <x:c r="T1634" t="s">
        <x:v>458</x:v>
      </x:c>
      <x:c r="U1634">
        <x:v>53.91</x:v>
      </x:c>
      <x:c r="V1634">
        <x:v>0.6</x:v>
      </x:c>
      <x:c r="W1634">
        <x:v>4180.3999999999996</x:v>
      </x:c>
    </x:row>
    <x:row r="1635" spans="1:23">
      <x:c r="A1635" t="s">
        <x:v>492</x:v>
      </x:c>
      <x:c r="B1635" t="s">
        <x:v>698</x:v>
      </x:c>
      <x:c r="C1635" t="s">
        <x:v>513</x:v>
      </x:c>
      <x:c r="D1635" t="s">
        <x:v>514</x:v>
      </x:c>
      <x:c r="E1635" t="s">
        <x:v>527</x:v>
      </x:c>
      <x:c r="F1635" t="s">
        <x:v>126</x:v>
      </x:c>
      <x:c r="G1635" t="s">
        <x:v>730</x:v>
      </x:c>
      <x:c r="H1635" t="s">
        <x:v>528</x:v>
      </x:c>
      <x:c r="I1635" t="s">
        <x:v>173</x:v>
      </x:c>
      <x:c r="J1635">
        <x:v>190000482</x:v>
      </x:c>
      <x:c r="K1635" t="s">
        <x:v>173</x:v>
      </x:c>
      <x:c r="L1635" t="s">
        <x:v>141</x:v>
      </x:c>
      <x:c r="M1635" t="s">
        <x:v>560</x:v>
      </x:c>
      <x:c r="N1635" t="s">
        <x:v>519</x:v>
      </x:c>
      <x:c r="O1635">
        <x:v>10000</x:v>
      </x:c>
      <x:c r="P1635" t="s">
        <x:v>520</x:v>
      </x:c>
      <x:c r="Q1635" t="s">
        <x:v>13</x:v>
      </x:c>
      <x:c r="R1635" t="s">
        <x:v>522</x:v>
      </x:c>
      <x:c r="S1635">
        <x:v>50000</x:v>
      </x:c>
      <x:c r="T1635" t="s">
        <x:v>458</x:v>
      </x:c>
      <x:c r="U1635">
        <x:v>165.5</x:v>
      </x:c>
      <x:c r="V1635">
        <x:v>0.28999999999999998</x:v>
      </x:c>
      <x:c r="W1635">
        <x:v>14625</x:v>
      </x:c>
    </x:row>
    <x:row r="1636" spans="1:23">
      <x:c r="A1636" t="s">
        <x:v>492</x:v>
      </x:c>
      <x:c r="B1636" t="s">
        <x:v>698</x:v>
      </x:c>
      <x:c r="C1636" t="s">
        <x:v>513</x:v>
      </x:c>
      <x:c r="D1636" t="s">
        <x:v>514</x:v>
      </x:c>
      <x:c r="E1636" t="s">
        <x:v>527</x:v>
      </x:c>
      <x:c r="F1636" t="s">
        <x:v>126</x:v>
      </x:c>
      <x:c r="G1636" t="s">
        <x:v>730</x:v>
      </x:c>
      <x:c r="H1636" t="s">
        <x:v>528</x:v>
      </x:c>
      <x:c r="I1636" t="s">
        <x:v>173</x:v>
      </x:c>
      <x:c r="J1636">
        <x:v>190000381</x:v>
      </x:c>
      <x:c r="K1636" t="s">
        <x:v>173</x:v>
      </x:c>
      <x:c r="L1636" t="s">
        <x:v>145</x:v>
      </x:c>
      <x:c r="M1636" t="s">
        <x:v>569</x:v>
      </x:c>
      <x:c r="N1636" t="s">
        <x:v>519</x:v>
      </x:c>
      <x:c r="O1636">
        <x:v>5000</x:v>
      </x:c>
      <x:c r="P1636" t="s">
        <x:v>520</x:v>
      </x:c>
      <x:c r="Q1636" t="s">
        <x:v>452</x:v>
      </x:c>
      <x:c r="R1636" t="s">
        <x:v>522</x:v>
      </x:c>
      <x:c r="S1636">
        <x:v>5000</x:v>
      </x:c>
      <x:c r="T1636" t="s">
        <x:v>458</x:v>
      </x:c>
      <x:c r="U1636">
        <x:v>56.35</x:v>
      </x:c>
      <x:c r="V1636">
        <x:v>0.84</x:v>
      </x:c>
      <x:c r="W1636">
        <x:v>4191.5</x:v>
      </x:c>
    </x:row>
    <x:row r="1637" spans="1:23">
      <x:c r="A1637" t="s">
        <x:v>492</x:v>
      </x:c>
      <x:c r="B1637" t="s">
        <x:v>698</x:v>
      </x:c>
      <x:c r="C1637" t="s">
        <x:v>513</x:v>
      </x:c>
      <x:c r="D1637" t="s">
        <x:v>514</x:v>
      </x:c>
      <x:c r="E1637" t="s">
        <x:v>527</x:v>
      </x:c>
      <x:c r="F1637" t="s">
        <x:v>126</x:v>
      </x:c>
      <x:c r="G1637" t="s">
        <x:v>730</x:v>
      </x:c>
      <x:c r="H1637" t="s">
        <x:v>528</x:v>
      </x:c>
      <x:c r="I1637" t="s">
        <x:v>173</x:v>
      </x:c>
      <x:c r="J1637">
        <x:v>190000373</x:v>
      </x:c>
      <x:c r="K1637" t="s">
        <x:v>173</x:v>
      </x:c>
      <x:c r="L1637" t="s">
        <x:v>165</x:v>
      </x:c>
      <x:c r="M1637" t="s">
        <x:v>518</x:v>
      </x:c>
      <x:c r="N1637" t="s">
        <x:v>519</x:v>
      </x:c>
      <x:c r="O1637">
        <x:v>7000</x:v>
      </x:c>
      <x:c r="P1637" t="s">
        <x:v>520</x:v>
      </x:c>
      <x:c r="Q1637" t="s">
        <x:v>14</x:v>
      </x:c>
      <x:c r="R1637" t="s">
        <x:v>522</x:v>
      </x:c>
      <x:c r="S1637">
        <x:v>7000</x:v>
      </x:c>
      <x:c r="T1637" t="s">
        <x:v>458</x:v>
      </x:c>
      <x:c r="U1637">
        <x:v>53.91</x:v>
      </x:c>
      <x:c r="V1637">
        <x:v>0.6</x:v>
      </x:c>
      <x:c r="W1637">
        <x:v>4180.3999999999996</x:v>
      </x:c>
    </x:row>
    <x:row r="1638" spans="1:23">
      <x:c r="A1638" t="s">
        <x:v>492</x:v>
      </x:c>
      <x:c r="B1638" t="s">
        <x:v>698</x:v>
      </x:c>
      <x:c r="C1638" t="s">
        <x:v>513</x:v>
      </x:c>
      <x:c r="D1638" t="s">
        <x:v>514</x:v>
      </x:c>
      <x:c r="E1638" t="s">
        <x:v>527</x:v>
      </x:c>
      <x:c r="F1638" t="s">
        <x:v>126</x:v>
      </x:c>
      <x:c r="G1638" t="s">
        <x:v>730</x:v>
      </x:c>
      <x:c r="H1638" t="s">
        <x:v>528</x:v>
      </x:c>
      <x:c r="I1638" t="s">
        <x:v>173</x:v>
      </x:c>
      <x:c r="J1638">
        <x:v>190000506</x:v>
      </x:c>
      <x:c r="K1638" t="s">
        <x:v>173</x:v>
      </x:c>
      <x:c r="L1638" t="s">
        <x:v>141</x:v>
      </x:c>
      <x:c r="M1638" t="s">
        <x:v>533</x:v>
      </x:c>
      <x:c r="N1638" t="s">
        <x:v>519</x:v>
      </x:c>
      <x:c r="O1638">
        <x:v>10000</x:v>
      </x:c>
      <x:c r="P1638" t="s">
        <x:v>520</x:v>
      </x:c>
      <x:c r="Q1638" t="s">
        <x:v>13</x:v>
      </x:c>
      <x:c r="R1638" t="s">
        <x:v>522</x:v>
      </x:c>
      <x:c r="S1638">
        <x:v>30000</x:v>
      </x:c>
      <x:c r="T1638" t="s">
        <x:v>458</x:v>
      </x:c>
      <x:c r="U1638">
        <x:v>99.3</x:v>
      </x:c>
      <x:c r="V1638">
        <x:v>0.28999999999999998</x:v>
      </x:c>
      <x:c r="W1638">
        <x:v>8775</x:v>
      </x:c>
    </x:row>
    <x:row r="1639" spans="1:23">
      <x:c r="A1639" t="s">
        <x:v>492</x:v>
      </x:c>
      <x:c r="B1639" t="s">
        <x:v>698</x:v>
      </x:c>
      <x:c r="C1639" t="s">
        <x:v>513</x:v>
      </x:c>
      <x:c r="D1639" t="s">
        <x:v>514</x:v>
      </x:c>
      <x:c r="E1639" t="s">
        <x:v>527</x:v>
      </x:c>
      <x:c r="F1639" t="s">
        <x:v>126</x:v>
      </x:c>
      <x:c r="G1639" t="s">
        <x:v>730</x:v>
      </x:c>
      <x:c r="H1639" t="s">
        <x:v>528</x:v>
      </x:c>
      <x:c r="I1639" t="s">
        <x:v>173</x:v>
      </x:c>
      <x:c r="J1639">
        <x:v>190000003</x:v>
      </x:c>
      <x:c r="K1639" t="s">
        <x:v>173</x:v>
      </x:c>
      <x:c r="L1639" t="s">
        <x:v>141</x:v>
      </x:c>
      <x:c r="M1639" t="s">
        <x:v>518</x:v>
      </x:c>
      <x:c r="N1639" t="s">
        <x:v>519</x:v>
      </x:c>
      <x:c r="O1639">
        <x:v>10000</x:v>
      </x:c>
      <x:c r="P1639" t="s">
        <x:v>520</x:v>
      </x:c>
      <x:c r="Q1639" t="s">
        <x:v>13</x:v>
      </x:c>
      <x:c r="R1639" t="s">
        <x:v>522</x:v>
      </x:c>
      <x:c r="S1639">
        <x:v>80000</x:v>
      </x:c>
      <x:c r="T1639" t="s">
        <x:v>458</x:v>
      </x:c>
      <x:c r="U1639">
        <x:v>264.8</x:v>
      </x:c>
      <x:c r="V1639">
        <x:v>0.28999999999999998</x:v>
      </x:c>
      <x:c r="W1639">
        <x:v>23400</x:v>
      </x:c>
    </x:row>
    <x:row r="1640" spans="1:23">
      <x:c r="A1640" t="s">
        <x:v>492</x:v>
      </x:c>
      <x:c r="B1640" t="s">
        <x:v>698</x:v>
      </x:c>
      <x:c r="C1640" t="s">
        <x:v>513</x:v>
      </x:c>
      <x:c r="D1640" t="s">
        <x:v>514</x:v>
      </x:c>
      <x:c r="E1640" t="s">
        <x:v>527</x:v>
      </x:c>
      <x:c r="F1640" t="s">
        <x:v>126</x:v>
      </x:c>
      <x:c r="G1640" t="s">
        <x:v>730</x:v>
      </x:c>
      <x:c r="H1640" t="s">
        <x:v>528</x:v>
      </x:c>
      <x:c r="I1640" t="s">
        <x:v>173</x:v>
      </x:c>
      <x:c r="J1640">
        <x:v>100000630</x:v>
      </x:c>
      <x:c r="K1640" t="s">
        <x:v>173</x:v>
      </x:c>
      <x:c r="L1640" t="s">
        <x:v>165</x:v>
      </x:c>
      <x:c r="M1640" t="s">
        <x:v>533</x:v>
      </x:c>
      <x:c r="N1640" t="s">
        <x:v>519</x:v>
      </x:c>
      <x:c r="O1640">
        <x:v>7000</x:v>
      </x:c>
      <x:c r="P1640" t="s">
        <x:v>520</x:v>
      </x:c>
      <x:c r="Q1640" t="s">
        <x:v>14</x:v>
      </x:c>
      <x:c r="R1640" t="s">
        <x:v>522</x:v>
      </x:c>
      <x:c r="S1640">
        <x:v>7000</x:v>
      </x:c>
      <x:c r="T1640" t="s">
        <x:v>458</x:v>
      </x:c>
      <x:c r="U1640">
        <x:v>53.83</x:v>
      </x:c>
      <x:c r="V1640">
        <x:v>0.6</x:v>
      </x:c>
      <x:c r="W1640">
        <x:v>4180.3999999999996</x:v>
      </x:c>
    </x:row>
    <x:row r="1641" spans="1:23">
      <x:c r="A1641" t="s">
        <x:v>492</x:v>
      </x:c>
      <x:c r="B1641" t="s">
        <x:v>698</x:v>
      </x:c>
      <x:c r="C1641" t="s">
        <x:v>513</x:v>
      </x:c>
      <x:c r="D1641" t="s">
        <x:v>514</x:v>
      </x:c>
      <x:c r="E1641" t="s">
        <x:v>527</x:v>
      </x:c>
      <x:c r="F1641" t="s">
        <x:v>126</x:v>
      </x:c>
      <x:c r="G1641" t="s">
        <x:v>730</x:v>
      </x:c>
      <x:c r="H1641" t="s">
        <x:v>528</x:v>
      </x:c>
      <x:c r="I1641" t="s">
        <x:v>173</x:v>
      </x:c>
      <x:c r="J1641">
        <x:v>190000484</x:v>
      </x:c>
      <x:c r="K1641" t="s">
        <x:v>173</x:v>
      </x:c>
      <x:c r="L1641" t="s">
        <x:v>143</x:v>
      </x:c>
      <x:c r="M1641" t="s">
        <x:v>518</x:v>
      </x:c>
      <x:c r="N1641" t="s">
        <x:v>519</x:v>
      </x:c>
      <x:c r="O1641">
        <x:v>8000</x:v>
      </x:c>
      <x:c r="P1641" t="s">
        <x:v>520</x:v>
      </x:c>
      <x:c r="Q1641" t="s">
        <x:v>6</x:v>
      </x:c>
      <x:c r="R1641" t="s">
        <x:v>522</x:v>
      </x:c>
      <x:c r="S1641">
        <x:v>8000</x:v>
      </x:c>
      <x:c r="T1641" t="s">
        <x:v>458</x:v>
      </x:c>
      <x:c r="U1641">
        <x:v>40.1</x:v>
      </x:c>
      <x:c r="V1641">
        <x:v>0.41</x:v>
      </x:c>
      <x:c r="W1641">
        <x:v>3257.6</x:v>
      </x:c>
    </x:row>
    <x:row r="1642" spans="1:23">
      <x:c r="A1642" t="s">
        <x:v>492</x:v>
      </x:c>
      <x:c r="B1642" t="s">
        <x:v>698</x:v>
      </x:c>
      <x:c r="C1642" t="s">
        <x:v>513</x:v>
      </x:c>
      <x:c r="D1642" t="s">
        <x:v>514</x:v>
      </x:c>
      <x:c r="E1642" t="s">
        <x:v>527</x:v>
      </x:c>
      <x:c r="F1642" t="s">
        <x:v>126</x:v>
      </x:c>
      <x:c r="G1642" t="s">
        <x:v>730</x:v>
      </x:c>
      <x:c r="H1642" t="s">
        <x:v>528</x:v>
      </x:c>
      <x:c r="I1642" t="s">
        <x:v>173</x:v>
      </x:c>
      <x:c r="J1642">
        <x:v>190000508</x:v>
      </x:c>
      <x:c r="K1642" t="s">
        <x:v>173</x:v>
      </x:c>
      <x:c r="L1642" t="s">
        <x:v>141</x:v>
      </x:c>
      <x:c r="M1642" t="s">
        <x:v>575</x:v>
      </x:c>
      <x:c r="N1642" t="s">
        <x:v>519</x:v>
      </x:c>
      <x:c r="O1642">
        <x:v>10000</x:v>
      </x:c>
      <x:c r="P1642" t="s">
        <x:v>520</x:v>
      </x:c>
      <x:c r="Q1642" t="s">
        <x:v>13</x:v>
      </x:c>
      <x:c r="R1642" t="s">
        <x:v>522</x:v>
      </x:c>
      <x:c r="S1642">
        <x:v>40000</x:v>
      </x:c>
      <x:c r="T1642" t="s">
        <x:v>458</x:v>
      </x:c>
      <x:c r="U1642">
        <x:v>132.4</x:v>
      </x:c>
      <x:c r="V1642">
        <x:v>0.28999999999999998</x:v>
      </x:c>
      <x:c r="W1642">
        <x:v>11700</x:v>
      </x:c>
    </x:row>
    <x:row r="1643" spans="1:23">
      <x:c r="A1643" t="s">
        <x:v>492</x:v>
      </x:c>
      <x:c r="B1643" t="s">
        <x:v>698</x:v>
      </x:c>
      <x:c r="C1643" t="s">
        <x:v>513</x:v>
      </x:c>
      <x:c r="D1643" t="s">
        <x:v>514</x:v>
      </x:c>
      <x:c r="E1643" t="s">
        <x:v>527</x:v>
      </x:c>
      <x:c r="F1643" t="s">
        <x:v>126</x:v>
      </x:c>
      <x:c r="G1643" t="s">
        <x:v>730</x:v>
      </x:c>
      <x:c r="H1643" t="s">
        <x:v>528</x:v>
      </x:c>
      <x:c r="I1643" t="s">
        <x:v>173</x:v>
      </x:c>
      <x:c r="J1643">
        <x:v>190000507</x:v>
      </x:c>
      <x:c r="K1643" t="s">
        <x:v>173</x:v>
      </x:c>
      <x:c r="L1643" t="s">
        <x:v>141</x:v>
      </x:c>
      <x:c r="M1643" t="s">
        <x:v>569</x:v>
      </x:c>
      <x:c r="N1643" t="s">
        <x:v>519</x:v>
      </x:c>
      <x:c r="O1643">
        <x:v>10000</x:v>
      </x:c>
      <x:c r="P1643" t="s">
        <x:v>520</x:v>
      </x:c>
      <x:c r="Q1643" t="s">
        <x:v>13</x:v>
      </x:c>
      <x:c r="R1643" t="s">
        <x:v>522</x:v>
      </x:c>
      <x:c r="S1643">
        <x:v>20000</x:v>
      </x:c>
      <x:c r="T1643" t="s">
        <x:v>458</x:v>
      </x:c>
      <x:c r="U1643">
        <x:v>66.2</x:v>
      </x:c>
      <x:c r="V1643">
        <x:v>0.28999999999999998</x:v>
      </x:c>
      <x:c r="W1643">
        <x:v>5850</x:v>
      </x:c>
    </x:row>
    <x:row r="1644" spans="1:23">
      <x:c r="A1644" t="s">
        <x:v>492</x:v>
      </x:c>
      <x:c r="B1644" t="s">
        <x:v>698</x:v>
      </x:c>
      <x:c r="C1644" t="s">
        <x:v>513</x:v>
      </x:c>
      <x:c r="D1644" t="s">
        <x:v>514</x:v>
      </x:c>
      <x:c r="E1644" t="s">
        <x:v>527</x:v>
      </x:c>
      <x:c r="F1644" t="s">
        <x:v>126</x:v>
      </x:c>
      <x:c r="G1644" t="s">
        <x:v>730</x:v>
      </x:c>
      <x:c r="H1644" t="s">
        <x:v>528</x:v>
      </x:c>
      <x:c r="I1644" t="s">
        <x:v>173</x:v>
      </x:c>
      <x:c r="J1644">
        <x:v>100010697</x:v>
      </x:c>
      <x:c r="K1644" t="s">
        <x:v>173</x:v>
      </x:c>
      <x:c r="L1644" t="s">
        <x:v>145</x:v>
      </x:c>
      <x:c r="M1644" t="s">
        <x:v>550</x:v>
      </x:c>
      <x:c r="N1644" t="s">
        <x:v>519</x:v>
      </x:c>
      <x:c r="O1644">
        <x:v>5000</x:v>
      </x:c>
      <x:c r="P1644" t="s">
        <x:v>520</x:v>
      </x:c>
      <x:c r="Q1644" t="s">
        <x:v>452</x:v>
      </x:c>
      <x:c r="R1644" t="s">
        <x:v>522</x:v>
      </x:c>
      <x:c r="S1644">
        <x:v>5000</x:v>
      </x:c>
      <x:c r="T1644" t="s">
        <x:v>458</x:v>
      </x:c>
      <x:c r="U1644">
        <x:v>56.35</x:v>
      </x:c>
      <x:c r="V1644">
        <x:v>0.84</x:v>
      </x:c>
      <x:c r="W1644">
        <x:v>4191.5</x:v>
      </x:c>
    </x:row>
    <x:row r="1645" spans="1:23">
      <x:c r="A1645" t="s">
        <x:v>492</x:v>
      </x:c>
      <x:c r="B1645" t="s">
        <x:v>698</x:v>
      </x:c>
      <x:c r="C1645" t="s">
        <x:v>513</x:v>
      </x:c>
      <x:c r="D1645" t="s">
        <x:v>514</x:v>
      </x:c>
      <x:c r="E1645" t="s">
        <x:v>527</x:v>
      </x:c>
      <x:c r="F1645" t="s">
        <x:v>126</x:v>
      </x:c>
      <x:c r="G1645" t="s">
        <x:v>730</x:v>
      </x:c>
      <x:c r="H1645" t="s">
        <x:v>528</x:v>
      </x:c>
      <x:c r="I1645" t="s">
        <x:v>173</x:v>
      </x:c>
      <x:c r="J1645">
        <x:v>100010696</x:v>
      </x:c>
      <x:c r="K1645" t="s">
        <x:v>173</x:v>
      </x:c>
      <x:c r="L1645" t="s">
        <x:v>145</x:v>
      </x:c>
      <x:c r="M1645" t="s">
        <x:v>525</x:v>
      </x:c>
      <x:c r="N1645" t="s">
        <x:v>519</x:v>
      </x:c>
      <x:c r="O1645">
        <x:v>5000</x:v>
      </x:c>
      <x:c r="P1645" t="s">
        <x:v>520</x:v>
      </x:c>
      <x:c r="Q1645" t="s">
        <x:v>452</x:v>
      </x:c>
      <x:c r="R1645" t="s">
        <x:v>522</x:v>
      </x:c>
      <x:c r="S1645">
        <x:v>5000</x:v>
      </x:c>
      <x:c r="T1645" t="s">
        <x:v>458</x:v>
      </x:c>
      <x:c r="U1645">
        <x:v>56.35</x:v>
      </x:c>
      <x:c r="V1645">
        <x:v>0.84</x:v>
      </x:c>
      <x:c r="W1645">
        <x:v>4191.5</x:v>
      </x:c>
    </x:row>
    <x:row r="1646" spans="1:23">
      <x:c r="A1646" t="s">
        <x:v>492</x:v>
      </x:c>
      <x:c r="B1646" t="s">
        <x:v>698</x:v>
      </x:c>
      <x:c r="C1646" t="s">
        <x:v>513</x:v>
      </x:c>
      <x:c r="D1646" t="s">
        <x:v>514</x:v>
      </x:c>
      <x:c r="E1646" t="s">
        <x:v>527</x:v>
      </x:c>
      <x:c r="F1646" t="s">
        <x:v>126</x:v>
      </x:c>
      <x:c r="G1646" t="s">
        <x:v>730</x:v>
      </x:c>
      <x:c r="H1646" t="s">
        <x:v>528</x:v>
      </x:c>
      <x:c r="I1646" t="s">
        <x:v>173</x:v>
      </x:c>
      <x:c r="J1646">
        <x:v>100010702</x:v>
      </x:c>
      <x:c r="K1646" t="s">
        <x:v>173</x:v>
      </x:c>
      <x:c r="L1646" t="s">
        <x:v>145</x:v>
      </x:c>
      <x:c r="M1646" t="s">
        <x:v>575</x:v>
      </x:c>
      <x:c r="N1646" t="s">
        <x:v>519</x:v>
      </x:c>
      <x:c r="O1646">
        <x:v>5000</x:v>
      </x:c>
      <x:c r="P1646" t="s">
        <x:v>520</x:v>
      </x:c>
      <x:c r="Q1646" t="s">
        <x:v>452</x:v>
      </x:c>
      <x:c r="R1646" t="s">
        <x:v>522</x:v>
      </x:c>
      <x:c r="S1646">
        <x:v>5000</x:v>
      </x:c>
      <x:c r="T1646" t="s">
        <x:v>458</x:v>
      </x:c>
      <x:c r="U1646">
        <x:v>56.35</x:v>
      </x:c>
      <x:c r="V1646">
        <x:v>0.84</x:v>
      </x:c>
      <x:c r="W1646">
        <x:v>4191.5</x:v>
      </x:c>
    </x:row>
    <x:row r="1647" spans="1:23">
      <x:c r="A1647" t="s">
        <x:v>492</x:v>
      </x:c>
      <x:c r="B1647" t="s">
        <x:v>698</x:v>
      </x:c>
      <x:c r="C1647" t="s">
        <x:v>513</x:v>
      </x:c>
      <x:c r="D1647" t="s">
        <x:v>514</x:v>
      </x:c>
      <x:c r="E1647" t="s">
        <x:v>527</x:v>
      </x:c>
      <x:c r="F1647" t="s">
        <x:v>126</x:v>
      </x:c>
      <x:c r="G1647" t="s">
        <x:v>730</x:v>
      </x:c>
      <x:c r="H1647" t="s">
        <x:v>528</x:v>
      </x:c>
      <x:c r="I1647" t="s">
        <x:v>173</x:v>
      </x:c>
      <x:c r="J1647">
        <x:v>100010698</x:v>
      </x:c>
      <x:c r="K1647" t="s">
        <x:v>173</x:v>
      </x:c>
      <x:c r="L1647" t="s">
        <x:v>145</x:v>
      </x:c>
      <x:c r="M1647" t="s">
        <x:v>537</x:v>
      </x:c>
      <x:c r="N1647" t="s">
        <x:v>519</x:v>
      </x:c>
      <x:c r="O1647">
        <x:v>5000</x:v>
      </x:c>
      <x:c r="P1647" t="s">
        <x:v>520</x:v>
      </x:c>
      <x:c r="Q1647" t="s">
        <x:v>452</x:v>
      </x:c>
      <x:c r="R1647" t="s">
        <x:v>522</x:v>
      </x:c>
      <x:c r="S1647">
        <x:v>5000</x:v>
      </x:c>
      <x:c r="T1647" t="s">
        <x:v>458</x:v>
      </x:c>
      <x:c r="U1647">
        <x:v>56.35</x:v>
      </x:c>
      <x:c r="V1647">
        <x:v>0.84</x:v>
      </x:c>
      <x:c r="W1647">
        <x:v>4191.5</x:v>
      </x:c>
    </x:row>
    <x:row r="1648" spans="1:23">
      <x:c r="A1648" t="s">
        <x:v>492</x:v>
      </x:c>
      <x:c r="B1648" t="s">
        <x:v>698</x:v>
      </x:c>
      <x:c r="C1648" t="s">
        <x:v>513</x:v>
      </x:c>
      <x:c r="D1648" t="s">
        <x:v>514</x:v>
      </x:c>
      <x:c r="E1648" t="s">
        <x:v>527</x:v>
      </x:c>
      <x:c r="F1648" t="s">
        <x:v>126</x:v>
      </x:c>
      <x:c r="G1648" t="s">
        <x:v>730</x:v>
      </x:c>
      <x:c r="H1648" t="s">
        <x:v>528</x:v>
      </x:c>
      <x:c r="I1648" t="s">
        <x:v>173</x:v>
      </x:c>
      <x:c r="J1648">
        <x:v>100019938</x:v>
      </x:c>
      <x:c r="K1648" t="s">
        <x:v>173</x:v>
      </x:c>
      <x:c r="L1648" t="s">
        <x:v>145</x:v>
      </x:c>
      <x:c r="M1648" t="s">
        <x:v>526</x:v>
      </x:c>
      <x:c r="N1648" t="s">
        <x:v>519</x:v>
      </x:c>
      <x:c r="O1648">
        <x:v>5000</x:v>
      </x:c>
      <x:c r="P1648" t="s">
        <x:v>520</x:v>
      </x:c>
      <x:c r="Q1648" t="s">
        <x:v>452</x:v>
      </x:c>
      <x:c r="R1648" t="s">
        <x:v>522</x:v>
      </x:c>
      <x:c r="S1648">
        <x:v>5000</x:v>
      </x:c>
      <x:c r="T1648" t="s">
        <x:v>458</x:v>
      </x:c>
      <x:c r="U1648">
        <x:v>56.35</x:v>
      </x:c>
      <x:c r="V1648">
        <x:v>0.84</x:v>
      </x:c>
      <x:c r="W1648">
        <x:v>4191.5</x:v>
      </x:c>
    </x:row>
    <x:row r="1649" spans="1:23">
      <x:c r="A1649" t="s">
        <x:v>492</x:v>
      </x:c>
      <x:c r="B1649" t="s">
        <x:v>698</x:v>
      </x:c>
      <x:c r="C1649" t="s">
        <x:v>513</x:v>
      </x:c>
      <x:c r="D1649" t="s">
        <x:v>514</x:v>
      </x:c>
      <x:c r="E1649" t="s">
        <x:v>527</x:v>
      </x:c>
      <x:c r="F1649" t="s">
        <x:v>126</x:v>
      </x:c>
      <x:c r="G1649" t="s">
        <x:v>730</x:v>
      </x:c>
      <x:c r="H1649" t="s">
        <x:v>528</x:v>
      </x:c>
      <x:c r="I1649" t="s">
        <x:v>173</x:v>
      </x:c>
      <x:c r="J1649">
        <x:v>100011156</x:v>
      </x:c>
      <x:c r="K1649" t="s">
        <x:v>173</x:v>
      </x:c>
      <x:c r="L1649" t="s">
        <x:v>141</x:v>
      </x:c>
      <x:c r="M1649" t="s">
        <x:v>573</x:v>
      </x:c>
      <x:c r="N1649" t="s">
        <x:v>519</x:v>
      </x:c>
      <x:c r="O1649">
        <x:v>10000</x:v>
      </x:c>
      <x:c r="P1649" t="s">
        <x:v>520</x:v>
      </x:c>
      <x:c r="Q1649" t="s">
        <x:v>13</x:v>
      </x:c>
      <x:c r="R1649" t="s">
        <x:v>522</x:v>
      </x:c>
      <x:c r="S1649">
        <x:v>40000</x:v>
      </x:c>
      <x:c r="T1649" t="s">
        <x:v>458</x:v>
      </x:c>
      <x:c r="U1649">
        <x:v>132.4</x:v>
      </x:c>
      <x:c r="V1649">
        <x:v>0.28999999999999998</x:v>
      </x:c>
      <x:c r="W1649">
        <x:v>11700</x:v>
      </x:c>
    </x:row>
    <x:row r="1650" spans="1:23">
      <x:c r="A1650" t="s">
        <x:v>492</x:v>
      </x:c>
      <x:c r="B1650" t="s">
        <x:v>698</x:v>
      </x:c>
      <x:c r="C1650" t="s">
        <x:v>513</x:v>
      </x:c>
      <x:c r="D1650" t="s">
        <x:v>514</x:v>
      </x:c>
      <x:c r="E1650" t="s">
        <x:v>527</x:v>
      </x:c>
      <x:c r="F1650" t="s">
        <x:v>126</x:v>
      </x:c>
      <x:c r="G1650" t="s">
        <x:v>730</x:v>
      </x:c>
      <x:c r="H1650" t="s">
        <x:v>528</x:v>
      </x:c>
      <x:c r="I1650" t="s">
        <x:v>173</x:v>
      </x:c>
      <x:c r="J1650">
        <x:v>110000004</x:v>
      </x:c>
      <x:c r="K1650" t="s">
        <x:v>173</x:v>
      </x:c>
      <x:c r="L1650" t="s">
        <x:v>141</x:v>
      </x:c>
      <x:c r="M1650" t="s">
        <x:v>537</x:v>
      </x:c>
      <x:c r="N1650" t="s">
        <x:v>519</x:v>
      </x:c>
      <x:c r="O1650">
        <x:v>10000</x:v>
      </x:c>
      <x:c r="P1650" t="s">
        <x:v>520</x:v>
      </x:c>
      <x:c r="Q1650" t="s">
        <x:v>13</x:v>
      </x:c>
      <x:c r="R1650" t="s">
        <x:v>522</x:v>
      </x:c>
      <x:c r="S1650">
        <x:v>20000</x:v>
      </x:c>
      <x:c r="T1650" t="s">
        <x:v>458</x:v>
      </x:c>
      <x:c r="U1650">
        <x:v>66.180000000000007</x:v>
      </x:c>
      <x:c r="V1650">
        <x:v>0.28999999999999998</x:v>
      </x:c>
      <x:c r="W1650">
        <x:v>5850</x:v>
      </x:c>
    </x:row>
    <x:row r="1651" spans="1:23">
      <x:c r="A1651" t="s">
        <x:v>492</x:v>
      </x:c>
      <x:c r="B1651" t="s">
        <x:v>698</x:v>
      </x:c>
      <x:c r="C1651" t="s">
        <x:v>513</x:v>
      </x:c>
      <x:c r="D1651" t="s">
        <x:v>514</x:v>
      </x:c>
      <x:c r="E1651" t="s">
        <x:v>527</x:v>
      </x:c>
      <x:c r="F1651" t="s">
        <x:v>126</x:v>
      </x:c>
      <x:c r="G1651" t="s">
        <x:v>730</x:v>
      </x:c>
      <x:c r="H1651" t="s">
        <x:v>528</x:v>
      </x:c>
      <x:c r="I1651" t="s">
        <x:v>173</x:v>
      </x:c>
      <x:c r="J1651">
        <x:v>100011009</x:v>
      </x:c>
      <x:c r="K1651" t="s">
        <x:v>173</x:v>
      </x:c>
      <x:c r="L1651" t="s">
        <x:v>141</x:v>
      </x:c>
      <x:c r="M1651" t="s">
        <x:v>563</x:v>
      </x:c>
      <x:c r="N1651" t="s">
        <x:v>519</x:v>
      </x:c>
      <x:c r="O1651">
        <x:v>10000</x:v>
      </x:c>
      <x:c r="P1651" t="s">
        <x:v>520</x:v>
      </x:c>
      <x:c r="Q1651" t="s">
        <x:v>13</x:v>
      </x:c>
      <x:c r="R1651" t="s">
        <x:v>522</x:v>
      </x:c>
      <x:c r="S1651">
        <x:v>30000</x:v>
      </x:c>
      <x:c r="T1651" t="s">
        <x:v>458</x:v>
      </x:c>
      <x:c r="U1651">
        <x:v>99.3</x:v>
      </x:c>
      <x:c r="V1651">
        <x:v>0.28999999999999998</x:v>
      </x:c>
      <x:c r="W1651">
        <x:v>8775</x:v>
      </x:c>
    </x:row>
    <x:row r="1652" spans="1:23">
      <x:c r="A1652" t="s">
        <x:v>492</x:v>
      </x:c>
      <x:c r="B1652" t="s">
        <x:v>698</x:v>
      </x:c>
      <x:c r="C1652" t="s">
        <x:v>513</x:v>
      </x:c>
      <x:c r="D1652" t="s">
        <x:v>514</x:v>
      </x:c>
      <x:c r="E1652" t="s">
        <x:v>527</x:v>
      </x:c>
      <x:c r="F1652" t="s">
        <x:v>126</x:v>
      </x:c>
      <x:c r="G1652" t="s">
        <x:v>730</x:v>
      </x:c>
      <x:c r="H1652" t="s">
        <x:v>528</x:v>
      </x:c>
      <x:c r="I1652" t="s">
        <x:v>173</x:v>
      </x:c>
      <x:c r="J1652">
        <x:v>100011010</x:v>
      </x:c>
      <x:c r="K1652" t="s">
        <x:v>173</x:v>
      </x:c>
      <x:c r="L1652" t="s">
        <x:v>141</x:v>
      </x:c>
      <x:c r="M1652" t="s">
        <x:v>572</x:v>
      </x:c>
      <x:c r="N1652" t="s">
        <x:v>519</x:v>
      </x:c>
      <x:c r="O1652">
        <x:v>10000</x:v>
      </x:c>
      <x:c r="P1652" t="s">
        <x:v>520</x:v>
      </x:c>
      <x:c r="Q1652" t="s">
        <x:v>13</x:v>
      </x:c>
      <x:c r="R1652" t="s">
        <x:v>522</x:v>
      </x:c>
      <x:c r="S1652">
        <x:v>20000</x:v>
      </x:c>
      <x:c r="T1652" t="s">
        <x:v>458</x:v>
      </x:c>
      <x:c r="U1652">
        <x:v>66.2</x:v>
      </x:c>
      <x:c r="V1652">
        <x:v>0.28999999999999998</x:v>
      </x:c>
      <x:c r="W1652">
        <x:v>5850</x:v>
      </x:c>
    </x:row>
    <x:row r="1653" spans="1:23">
      <x:c r="A1653" t="s">
        <x:v>492</x:v>
      </x:c>
      <x:c r="B1653" t="s">
        <x:v>698</x:v>
      </x:c>
      <x:c r="C1653" t="s">
        <x:v>513</x:v>
      </x:c>
      <x:c r="D1653" t="s">
        <x:v>514</x:v>
      </x:c>
      <x:c r="E1653" t="s">
        <x:v>527</x:v>
      </x:c>
      <x:c r="F1653" t="s">
        <x:v>126</x:v>
      </x:c>
      <x:c r="G1653" t="s">
        <x:v>730</x:v>
      </x:c>
      <x:c r="H1653" t="s">
        <x:v>528</x:v>
      </x:c>
      <x:c r="I1653" t="s">
        <x:v>173</x:v>
      </x:c>
      <x:c r="J1653">
        <x:v>100011384</x:v>
      </x:c>
      <x:c r="K1653" t="s">
        <x:v>173</x:v>
      </x:c>
      <x:c r="L1653" t="s">
        <x:v>141</x:v>
      </x:c>
      <x:c r="M1653" t="s">
        <x:v>571</x:v>
      </x:c>
      <x:c r="N1653" t="s">
        <x:v>519</x:v>
      </x:c>
      <x:c r="O1653">
        <x:v>10000</x:v>
      </x:c>
      <x:c r="P1653" t="s">
        <x:v>520</x:v>
      </x:c>
      <x:c r="Q1653" t="s">
        <x:v>13</x:v>
      </x:c>
      <x:c r="R1653" t="s">
        <x:v>522</x:v>
      </x:c>
      <x:c r="S1653">
        <x:v>10000</x:v>
      </x:c>
      <x:c r="T1653" t="s">
        <x:v>458</x:v>
      </x:c>
      <x:c r="U1653">
        <x:v>33.1</x:v>
      </x:c>
      <x:c r="V1653">
        <x:v>0.28999999999999998</x:v>
      </x:c>
      <x:c r="W1653">
        <x:v>2925</x:v>
      </x:c>
    </x:row>
    <x:row r="1654" spans="1:23">
      <x:c r="A1654" t="s">
        <x:v>492</x:v>
      </x:c>
      <x:c r="B1654" t="s">
        <x:v>698</x:v>
      </x:c>
      <x:c r="C1654" t="s">
        <x:v>513</x:v>
      </x:c>
      <x:c r="D1654" t="s">
        <x:v>514</x:v>
      </x:c>
      <x:c r="E1654" t="s">
        <x:v>527</x:v>
      </x:c>
      <x:c r="F1654" t="s">
        <x:v>126</x:v>
      </x:c>
      <x:c r="G1654" t="s">
        <x:v>730</x:v>
      </x:c>
      <x:c r="H1654" t="s">
        <x:v>528</x:v>
      </x:c>
      <x:c r="I1654" t="s">
        <x:v>173</x:v>
      </x:c>
      <x:c r="J1654">
        <x:v>100011006</x:v>
      </x:c>
      <x:c r="K1654" t="s">
        <x:v>173</x:v>
      </x:c>
      <x:c r="L1654" t="s">
        <x:v>141</x:v>
      </x:c>
      <x:c r="M1654" t="s">
        <x:v>578</x:v>
      </x:c>
      <x:c r="N1654" t="s">
        <x:v>519</x:v>
      </x:c>
      <x:c r="O1654">
        <x:v>10000</x:v>
      </x:c>
      <x:c r="P1654" t="s">
        <x:v>520</x:v>
      </x:c>
      <x:c r="Q1654" t="s">
        <x:v>13</x:v>
      </x:c>
      <x:c r="R1654" t="s">
        <x:v>522</x:v>
      </x:c>
      <x:c r="S1654">
        <x:v>10000</x:v>
      </x:c>
      <x:c r="T1654" t="s">
        <x:v>458</x:v>
      </x:c>
      <x:c r="U1654">
        <x:v>33.1</x:v>
      </x:c>
      <x:c r="V1654">
        <x:v>0.28999999999999998</x:v>
      </x:c>
      <x:c r="W1654">
        <x:v>2925</x:v>
      </x:c>
    </x:row>
    <x:row r="1655" spans="1:23">
      <x:c r="A1655" t="s">
        <x:v>492</x:v>
      </x:c>
      <x:c r="B1655" t="s">
        <x:v>698</x:v>
      </x:c>
      <x:c r="C1655" t="s">
        <x:v>513</x:v>
      </x:c>
      <x:c r="D1655" t="s">
        <x:v>514</x:v>
      </x:c>
      <x:c r="E1655" t="s">
        <x:v>527</x:v>
      </x:c>
      <x:c r="F1655" t="s">
        <x:v>126</x:v>
      </x:c>
      <x:c r="G1655" t="s">
        <x:v>730</x:v>
      </x:c>
      <x:c r="H1655" t="s">
        <x:v>528</x:v>
      </x:c>
      <x:c r="I1655" t="s">
        <x:v>173</x:v>
      </x:c>
      <x:c r="J1655">
        <x:v>100000927</x:v>
      </x:c>
      <x:c r="K1655" t="s">
        <x:v>173</x:v>
      </x:c>
      <x:c r="L1655" t="s">
        <x:v>141</x:v>
      </x:c>
      <x:c r="M1655" t="s">
        <x:v>701</x:v>
      </x:c>
      <x:c r="O1655">
        <x:v>1500</x:v>
      </x:c>
      <x:c r="P1655" t="s">
        <x:v>520</x:v>
      </x:c>
      <x:c r="Q1655" t="s">
        <x:v>13</x:v>
      </x:c>
      <x:c r="R1655" t="s">
        <x:v>522</x:v>
      </x:c>
      <x:c r="S1655">
        <x:v>1500</x:v>
      </x:c>
      <x:c r="T1655" t="s">
        <x:v>458</x:v>
      </x:c>
      <x:c r="U1655">
        <x:v>4.97</x:v>
      </x:c>
      <x:c r="V1655">
        <x:v>0.28999999999999998</x:v>
      </x:c>
      <x:c r="W1655">
        <x:v>438.75</x:v>
      </x:c>
    </x:row>
    <x:row r="1656" spans="1:23">
      <x:c r="A1656" t="s">
        <x:v>492</x:v>
      </x:c>
      <x:c r="B1656" t="s">
        <x:v>698</x:v>
      </x:c>
      <x:c r="C1656" t="s">
        <x:v>513</x:v>
      </x:c>
      <x:c r="D1656" t="s">
        <x:v>514</x:v>
      </x:c>
      <x:c r="E1656" t="s">
        <x:v>527</x:v>
      </x:c>
      <x:c r="F1656" t="s">
        <x:v>126</x:v>
      </x:c>
      <x:c r="G1656" t="s">
        <x:v>730</x:v>
      </x:c>
      <x:c r="H1656" t="s">
        <x:v>528</x:v>
      </x:c>
      <x:c r="I1656" t="s">
        <x:v>173</x:v>
      </x:c>
      <x:c r="J1656">
        <x:v>100000959</x:v>
      </x:c>
      <x:c r="K1656" t="s">
        <x:v>173</x:v>
      </x:c>
      <x:c r="L1656" t="s">
        <x:v>141</x:v>
      </x:c>
      <x:c r="M1656" t="s">
        <x:v>621</x:v>
      </x:c>
      <x:c r="O1656">
        <x:v>1500</x:v>
      </x:c>
      <x:c r="P1656" t="s">
        <x:v>520</x:v>
      </x:c>
      <x:c r="Q1656" t="s">
        <x:v>13</x:v>
      </x:c>
      <x:c r="R1656" t="s">
        <x:v>522</x:v>
      </x:c>
      <x:c r="S1656">
        <x:v>1500</x:v>
      </x:c>
      <x:c r="T1656" t="s">
        <x:v>458</x:v>
      </x:c>
      <x:c r="U1656">
        <x:v>4.97</x:v>
      </x:c>
      <x:c r="V1656">
        <x:v>0.28999999999999998</x:v>
      </x:c>
      <x:c r="W1656">
        <x:v>438.75</x:v>
      </x:c>
    </x:row>
    <x:row r="1657" spans="1:23">
      <x:c r="A1657" t="s">
        <x:v>492</x:v>
      </x:c>
      <x:c r="B1657" t="s">
        <x:v>698</x:v>
      </x:c>
      <x:c r="C1657" t="s">
        <x:v>513</x:v>
      </x:c>
      <x:c r="D1657" t="s">
        <x:v>514</x:v>
      </x:c>
      <x:c r="E1657" t="s">
        <x:v>527</x:v>
      </x:c>
      <x:c r="F1657" t="s">
        <x:v>126</x:v>
      </x:c>
      <x:c r="G1657" t="s">
        <x:v>730</x:v>
      </x:c>
      <x:c r="H1657" t="s">
        <x:v>528</x:v>
      </x:c>
      <x:c r="I1657" t="s">
        <x:v>173</x:v>
      </x:c>
      <x:c r="J1657">
        <x:v>100000933</x:v>
      </x:c>
      <x:c r="K1657" t="s">
        <x:v>173</x:v>
      </x:c>
      <x:c r="L1657" t="s">
        <x:v>141</x:v>
      </x:c>
      <x:c r="M1657" t="s">
        <x:v>619</x:v>
      </x:c>
      <x:c r="O1657">
        <x:v>1500</x:v>
      </x:c>
      <x:c r="P1657" t="s">
        <x:v>520</x:v>
      </x:c>
      <x:c r="Q1657" t="s">
        <x:v>13</x:v>
      </x:c>
      <x:c r="R1657" t="s">
        <x:v>522</x:v>
      </x:c>
      <x:c r="S1657">
        <x:v>1500</x:v>
      </x:c>
      <x:c r="T1657" t="s">
        <x:v>458</x:v>
      </x:c>
      <x:c r="U1657">
        <x:v>4.97</x:v>
      </x:c>
      <x:c r="V1657">
        <x:v>0.28999999999999998</x:v>
      </x:c>
      <x:c r="W1657">
        <x:v>438.75</x:v>
      </x:c>
    </x:row>
    <x:row r="1658" spans="1:23">
      <x:c r="A1658" t="s">
        <x:v>492</x:v>
      </x:c>
      <x:c r="B1658" t="s">
        <x:v>698</x:v>
      </x:c>
      <x:c r="C1658" t="s">
        <x:v>513</x:v>
      </x:c>
      <x:c r="D1658" t="s">
        <x:v>514</x:v>
      </x:c>
      <x:c r="E1658" t="s">
        <x:v>527</x:v>
      </x:c>
      <x:c r="F1658" t="s">
        <x:v>126</x:v>
      </x:c>
      <x:c r="G1658" t="s">
        <x:v>730</x:v>
      </x:c>
      <x:c r="H1658" t="s">
        <x:v>528</x:v>
      </x:c>
      <x:c r="I1658" t="s">
        <x:v>173</x:v>
      </x:c>
      <x:c r="J1658">
        <x:v>100011156</x:v>
      </x:c>
      <x:c r="K1658" t="s">
        <x:v>173</x:v>
      </x:c>
      <x:c r="L1658" t="s">
        <x:v>141</x:v>
      </x:c>
      <x:c r="M1658" t="s">
        <x:v>573</x:v>
      </x:c>
      <x:c r="N1658" t="s">
        <x:v>519</x:v>
      </x:c>
      <x:c r="O1658">
        <x:v>10000</x:v>
      </x:c>
      <x:c r="P1658" t="s">
        <x:v>520</x:v>
      </x:c>
      <x:c r="Q1658" t="s">
        <x:v>13</x:v>
      </x:c>
      <x:c r="R1658" t="s">
        <x:v>522</x:v>
      </x:c>
      <x:c r="S1658">
        <x:v>10000</x:v>
      </x:c>
      <x:c r="T1658" t="s">
        <x:v>458</x:v>
      </x:c>
      <x:c r="U1658">
        <x:v>33.1</x:v>
      </x:c>
      <x:c r="V1658">
        <x:v>0.28999999999999998</x:v>
      </x:c>
      <x:c r="W1658">
        <x:v>2925</x:v>
      </x:c>
    </x:row>
    <x:row r="1659" spans="1:23">
      <x:c r="A1659" t="s">
        <x:v>492</x:v>
      </x:c>
      <x:c r="B1659" t="s">
        <x:v>698</x:v>
      </x:c>
      <x:c r="C1659" t="s">
        <x:v>513</x:v>
      </x:c>
      <x:c r="D1659" t="s">
        <x:v>514</x:v>
      </x:c>
      <x:c r="E1659" t="s">
        <x:v>527</x:v>
      </x:c>
      <x:c r="F1659" t="s">
        <x:v>126</x:v>
      </x:c>
      <x:c r="G1659" t="s">
        <x:v>730</x:v>
      </x:c>
      <x:c r="H1659" t="s">
        <x:v>528</x:v>
      </x:c>
      <x:c r="I1659" t="s">
        <x:v>173</x:v>
      </x:c>
      <x:c r="J1659">
        <x:v>100011015</x:v>
      </x:c>
      <x:c r="K1659" t="s">
        <x:v>173</x:v>
      </x:c>
      <x:c r="L1659" t="s">
        <x:v>143</x:v>
      </x:c>
      <x:c r="M1659" t="s">
        <x:v>525</x:v>
      </x:c>
      <x:c r="N1659" t="s">
        <x:v>519</x:v>
      </x:c>
      <x:c r="O1659">
        <x:v>8000</x:v>
      </x:c>
      <x:c r="P1659" t="s">
        <x:v>520</x:v>
      </x:c>
      <x:c r="Q1659" t="s">
        <x:v>6</x:v>
      </x:c>
      <x:c r="R1659" t="s">
        <x:v>522</x:v>
      </x:c>
      <x:c r="S1659">
        <x:v>8000</x:v>
      </x:c>
      <x:c r="T1659" t="s">
        <x:v>458</x:v>
      </x:c>
      <x:c r="U1659">
        <x:v>40.08</x:v>
      </x:c>
      <x:c r="V1659">
        <x:v>0.41</x:v>
      </x:c>
      <x:c r="W1659">
        <x:v>3257.6</x:v>
      </x:c>
    </x:row>
    <x:row r="1660" spans="1:23">
      <x:c r="A1660" t="s">
        <x:v>492</x:v>
      </x:c>
      <x:c r="B1660" t="s">
        <x:v>698</x:v>
      </x:c>
      <x:c r="C1660" t="s">
        <x:v>513</x:v>
      </x:c>
      <x:c r="D1660" t="s">
        <x:v>514</x:v>
      </x:c>
      <x:c r="E1660" t="s">
        <x:v>527</x:v>
      </x:c>
      <x:c r="F1660" t="s">
        <x:v>126</x:v>
      </x:c>
      <x:c r="G1660" t="s">
        <x:v>730</x:v>
      </x:c>
      <x:c r="H1660" t="s">
        <x:v>528</x:v>
      </x:c>
      <x:c r="I1660" t="s">
        <x:v>173</x:v>
      </x:c>
      <x:c r="J1660">
        <x:v>100014401</x:v>
      </x:c>
      <x:c r="K1660" t="s">
        <x:v>173</x:v>
      </x:c>
      <x:c r="L1660" t="s">
        <x:v>141</x:v>
      </x:c>
      <x:c r="M1660" t="s">
        <x:v>608</x:v>
      </x:c>
      <x:c r="N1660" t="s">
        <x:v>519</x:v>
      </x:c>
      <x:c r="O1660">
        <x:v>10000</x:v>
      </x:c>
      <x:c r="P1660" t="s">
        <x:v>520</x:v>
      </x:c>
      <x:c r="Q1660" t="s">
        <x:v>13</x:v>
      </x:c>
      <x:c r="R1660" t="s">
        <x:v>522</x:v>
      </x:c>
      <x:c r="S1660">
        <x:v>10000</x:v>
      </x:c>
      <x:c r="T1660" t="s">
        <x:v>458</x:v>
      </x:c>
      <x:c r="U1660">
        <x:v>33.1</x:v>
      </x:c>
      <x:c r="V1660">
        <x:v>0.28999999999999998</x:v>
      </x:c>
      <x:c r="W1660">
        <x:v>2925</x:v>
      </x:c>
    </x:row>
    <x:row r="1661" spans="1:23">
      <x:c r="A1661" t="s">
        <x:v>492</x:v>
      </x:c>
      <x:c r="B1661" t="s">
        <x:v>698</x:v>
      </x:c>
      <x:c r="C1661" t="s">
        <x:v>513</x:v>
      </x:c>
      <x:c r="D1661" t="s">
        <x:v>514</x:v>
      </x:c>
      <x:c r="E1661" t="s">
        <x:v>527</x:v>
      </x:c>
      <x:c r="F1661" t="s">
        <x:v>126</x:v>
      </x:c>
      <x:c r="G1661" t="s">
        <x:v>730</x:v>
      </x:c>
      <x:c r="H1661" t="s">
        <x:v>528</x:v>
      </x:c>
      <x:c r="I1661" t="s">
        <x:v>173</x:v>
      </x:c>
      <x:c r="J1661">
        <x:v>100011007</x:v>
      </x:c>
      <x:c r="K1661" t="s">
        <x:v>173</x:v>
      </x:c>
      <x:c r="L1661" t="s">
        <x:v>141</x:v>
      </x:c>
      <x:c r="M1661" t="s">
        <x:v>542</x:v>
      </x:c>
      <x:c r="N1661" t="s">
        <x:v>519</x:v>
      </x:c>
      <x:c r="O1661">
        <x:v>10000</x:v>
      </x:c>
      <x:c r="P1661" t="s">
        <x:v>520</x:v>
      </x:c>
      <x:c r="Q1661" t="s">
        <x:v>13</x:v>
      </x:c>
      <x:c r="R1661" t="s">
        <x:v>522</x:v>
      </x:c>
      <x:c r="S1661">
        <x:v>10000</x:v>
      </x:c>
      <x:c r="T1661" t="s">
        <x:v>458</x:v>
      </x:c>
      <x:c r="U1661">
        <x:v>33.1</x:v>
      </x:c>
      <x:c r="V1661">
        <x:v>0.28999999999999998</x:v>
      </x:c>
      <x:c r="W1661">
        <x:v>2925</x:v>
      </x:c>
    </x:row>
    <x:row r="1662" spans="1:23">
      <x:c r="A1662" t="s">
        <x:v>492</x:v>
      </x:c>
      <x:c r="B1662" t="s">
        <x:v>698</x:v>
      </x:c>
      <x:c r="C1662" t="s">
        <x:v>513</x:v>
      </x:c>
      <x:c r="D1662" t="s">
        <x:v>514</x:v>
      </x:c>
      <x:c r="E1662" t="s">
        <x:v>527</x:v>
      </x:c>
      <x:c r="F1662" t="s">
        <x:v>126</x:v>
      </x:c>
      <x:c r="G1662" t="s">
        <x:v>730</x:v>
      </x:c>
      <x:c r="H1662" t="s">
        <x:v>528</x:v>
      </x:c>
      <x:c r="I1662" t="s">
        <x:v>173</x:v>
      </x:c>
      <x:c r="J1662">
        <x:v>100011033</x:v>
      </x:c>
      <x:c r="K1662" t="s">
        <x:v>173</x:v>
      </x:c>
      <x:c r="L1662" t="s">
        <x:v>145</x:v>
      </x:c>
      <x:c r="M1662" t="s">
        <x:v>518</x:v>
      </x:c>
      <x:c r="N1662" t="s">
        <x:v>519</x:v>
      </x:c>
      <x:c r="O1662">
        <x:v>5000</x:v>
      </x:c>
      <x:c r="P1662" t="s">
        <x:v>520</x:v>
      </x:c>
      <x:c r="Q1662" t="s">
        <x:v>452</x:v>
      </x:c>
      <x:c r="R1662" t="s">
        <x:v>522</x:v>
      </x:c>
      <x:c r="S1662">
        <x:v>5000</x:v>
      </x:c>
      <x:c r="T1662" t="s">
        <x:v>458</x:v>
      </x:c>
      <x:c r="U1662">
        <x:v>56.35</x:v>
      </x:c>
      <x:c r="V1662">
        <x:v>0.84</x:v>
      </x:c>
      <x:c r="W1662">
        <x:v>4191.5</x:v>
      </x:c>
    </x:row>
    <x:row r="1663" spans="1:23">
      <x:c r="A1663" t="s">
        <x:v>492</x:v>
      </x:c>
      <x:c r="B1663" t="s">
        <x:v>698</x:v>
      </x:c>
      <x:c r="C1663" t="s">
        <x:v>513</x:v>
      </x:c>
      <x:c r="D1663" t="s">
        <x:v>514</x:v>
      </x:c>
      <x:c r="E1663" t="s">
        <x:v>527</x:v>
      </x:c>
      <x:c r="F1663" t="s">
        <x:v>126</x:v>
      </x:c>
      <x:c r="G1663" t="s">
        <x:v>730</x:v>
      </x:c>
      <x:c r="H1663" t="s">
        <x:v>528</x:v>
      </x:c>
      <x:c r="I1663" t="s">
        <x:v>173</x:v>
      </x:c>
      <x:c r="J1663">
        <x:v>100011027</x:v>
      </x:c>
      <x:c r="K1663" t="s">
        <x:v>173</x:v>
      </x:c>
      <x:c r="L1663" t="s">
        <x:v>143</x:v>
      </x:c>
      <x:c r="M1663" t="s">
        <x:v>569</x:v>
      </x:c>
      <x:c r="N1663" t="s">
        <x:v>519</x:v>
      </x:c>
      <x:c r="O1663">
        <x:v>8000</x:v>
      </x:c>
      <x:c r="P1663" t="s">
        <x:v>520</x:v>
      </x:c>
      <x:c r="Q1663" t="s">
        <x:v>6</x:v>
      </x:c>
      <x:c r="R1663" t="s">
        <x:v>522</x:v>
      </x:c>
      <x:c r="S1663">
        <x:v>8000</x:v>
      </x:c>
      <x:c r="T1663" t="s">
        <x:v>458</x:v>
      </x:c>
      <x:c r="U1663">
        <x:v>40.08</x:v>
      </x:c>
      <x:c r="V1663">
        <x:v>0.41</x:v>
      </x:c>
      <x:c r="W1663">
        <x:v>3257.6</x:v>
      </x:c>
    </x:row>
    <x:row r="1664" spans="1:23">
      <x:c r="A1664" t="s">
        <x:v>492</x:v>
      </x:c>
      <x:c r="B1664" t="s">
        <x:v>698</x:v>
      </x:c>
      <x:c r="C1664" t="s">
        <x:v>513</x:v>
      </x:c>
      <x:c r="D1664" t="s">
        <x:v>514</x:v>
      </x:c>
      <x:c r="E1664" t="s">
        <x:v>527</x:v>
      </x:c>
      <x:c r="F1664" t="s">
        <x:v>126</x:v>
      </x:c>
      <x:c r="G1664" t="s">
        <x:v>730</x:v>
      </x:c>
      <x:c r="H1664" t="s">
        <x:v>528</x:v>
      </x:c>
      <x:c r="I1664" t="s">
        <x:v>173</x:v>
      </x:c>
      <x:c r="J1664">
        <x:v>100011036</x:v>
      </x:c>
      <x:c r="K1664" t="s">
        <x:v>173</x:v>
      </x:c>
      <x:c r="L1664" t="s">
        <x:v>142</x:v>
      </x:c>
      <x:c r="M1664" t="s">
        <x:v>518</x:v>
      </x:c>
      <x:c r="N1664" t="s">
        <x:v>519</x:v>
      </x:c>
      <x:c r="O1664">
        <x:v>3000</x:v>
      </x:c>
      <x:c r="P1664" t="s">
        <x:v>520</x:v>
      </x:c>
      <x:c r="Q1664" t="s">
        <x:v>445</x:v>
      </x:c>
      <x:c r="R1664" t="s">
        <x:v>522</x:v>
      </x:c>
      <x:c r="S1664">
        <x:v>5900</x:v>
      </x:c>
      <x:c r="T1664" t="s">
        <x:v>458</x:v>
      </x:c>
      <x:c r="U1664">
        <x:v>107.14</x:v>
      </x:c>
      <x:c r="V1664">
        <x:v>1.31</x:v>
      </x:c>
      <x:c r="W1664">
        <x:v>7746.7</x:v>
      </x:c>
    </x:row>
    <x:row r="1665" spans="1:23">
      <x:c r="A1665" t="s">
        <x:v>492</x:v>
      </x:c>
      <x:c r="B1665" t="s">
        <x:v>698</x:v>
      </x:c>
      <x:c r="C1665" t="s">
        <x:v>513</x:v>
      </x:c>
      <x:c r="D1665" t="s">
        <x:v>514</x:v>
      </x:c>
      <x:c r="E1665" t="s">
        <x:v>527</x:v>
      </x:c>
      <x:c r="F1665" t="s">
        <x:v>126</x:v>
      </x:c>
      <x:c r="G1665" t="s">
        <x:v>730</x:v>
      </x:c>
      <x:c r="H1665" t="s">
        <x:v>528</x:v>
      </x:c>
      <x:c r="I1665" t="s">
        <x:v>173</x:v>
      </x:c>
      <x:c r="J1665">
        <x:v>100011384</x:v>
      </x:c>
      <x:c r="K1665" t="s">
        <x:v>173</x:v>
      </x:c>
      <x:c r="L1665" t="s">
        <x:v>141</x:v>
      </x:c>
      <x:c r="M1665" t="s">
        <x:v>571</x:v>
      </x:c>
      <x:c r="N1665" t="s">
        <x:v>519</x:v>
      </x:c>
      <x:c r="O1665">
        <x:v>10000</x:v>
      </x:c>
      <x:c r="P1665" t="s">
        <x:v>520</x:v>
      </x:c>
      <x:c r="Q1665" t="s">
        <x:v>13</x:v>
      </x:c>
      <x:c r="R1665" t="s">
        <x:v>522</x:v>
      </x:c>
      <x:c r="S1665">
        <x:v>10000</x:v>
      </x:c>
      <x:c r="T1665" t="s">
        <x:v>458</x:v>
      </x:c>
      <x:c r="U1665">
        <x:v>33.1</x:v>
      </x:c>
      <x:c r="V1665">
        <x:v>0.28999999999999998</x:v>
      </x:c>
      <x:c r="W1665">
        <x:v>2925</x:v>
      </x:c>
    </x:row>
    <x:row r="1666" spans="1:23">
      <x:c r="A1666" t="s">
        <x:v>492</x:v>
      </x:c>
      <x:c r="B1666" t="s">
        <x:v>698</x:v>
      </x:c>
      <x:c r="C1666" t="s">
        <x:v>513</x:v>
      </x:c>
      <x:c r="D1666" t="s">
        <x:v>514</x:v>
      </x:c>
      <x:c r="E1666" t="s">
        <x:v>527</x:v>
      </x:c>
      <x:c r="F1666" t="s">
        <x:v>126</x:v>
      </x:c>
      <x:c r="G1666" t="s">
        <x:v>730</x:v>
      </x:c>
      <x:c r="H1666" t="s">
        <x:v>528</x:v>
      </x:c>
      <x:c r="I1666" t="s">
        <x:v>173</x:v>
      </x:c>
      <x:c r="J1666">
        <x:v>100011006</x:v>
      </x:c>
      <x:c r="K1666" t="s">
        <x:v>173</x:v>
      </x:c>
      <x:c r="L1666" t="s">
        <x:v>141</x:v>
      </x:c>
      <x:c r="M1666" t="s">
        <x:v>578</x:v>
      </x:c>
      <x:c r="N1666" t="s">
        <x:v>519</x:v>
      </x:c>
      <x:c r="O1666">
        <x:v>10000</x:v>
      </x:c>
      <x:c r="P1666" t="s">
        <x:v>520</x:v>
      </x:c>
      <x:c r="Q1666" t="s">
        <x:v>13</x:v>
      </x:c>
      <x:c r="R1666" t="s">
        <x:v>522</x:v>
      </x:c>
      <x:c r="S1666">
        <x:v>20000</x:v>
      </x:c>
      <x:c r="T1666" t="s">
        <x:v>458</x:v>
      </x:c>
      <x:c r="U1666">
        <x:v>66.2</x:v>
      </x:c>
      <x:c r="V1666">
        <x:v>0.28999999999999998</x:v>
      </x:c>
      <x:c r="W1666">
        <x:v>5850</x:v>
      </x:c>
    </x:row>
    <x:row r="1667" spans="1:23">
      <x:c r="A1667" t="s">
        <x:v>492</x:v>
      </x:c>
      <x:c r="B1667" t="s">
        <x:v>698</x:v>
      </x:c>
      <x:c r="C1667" t="s">
        <x:v>513</x:v>
      </x:c>
      <x:c r="D1667" t="s">
        <x:v>514</x:v>
      </x:c>
      <x:c r="E1667" t="s">
        <x:v>527</x:v>
      </x:c>
      <x:c r="F1667" t="s">
        <x:v>126</x:v>
      </x:c>
      <x:c r="G1667" t="s">
        <x:v>730</x:v>
      </x:c>
      <x:c r="H1667" t="s">
        <x:v>528</x:v>
      </x:c>
      <x:c r="I1667" t="s">
        <x:v>173</x:v>
      </x:c>
      <x:c r="J1667">
        <x:v>100011002</x:v>
      </x:c>
      <x:c r="K1667" t="s">
        <x:v>173</x:v>
      </x:c>
      <x:c r="L1667" t="s">
        <x:v>141</x:v>
      </x:c>
      <x:c r="M1667" t="s">
        <x:v>558</x:v>
      </x:c>
      <x:c r="N1667" t="s">
        <x:v>519</x:v>
      </x:c>
      <x:c r="O1667">
        <x:v>10000</x:v>
      </x:c>
      <x:c r="P1667" t="s">
        <x:v>520</x:v>
      </x:c>
      <x:c r="Q1667" t="s">
        <x:v>13</x:v>
      </x:c>
      <x:c r="R1667" t="s">
        <x:v>522</x:v>
      </x:c>
      <x:c r="S1667">
        <x:v>30000</x:v>
      </x:c>
      <x:c r="T1667" t="s">
        <x:v>458</x:v>
      </x:c>
      <x:c r="U1667">
        <x:v>99.3</x:v>
      </x:c>
      <x:c r="V1667">
        <x:v>0.28999999999999998</x:v>
      </x:c>
      <x:c r="W1667">
        <x:v>8775</x:v>
      </x:c>
    </x:row>
    <x:row r="1668" spans="1:23">
      <x:c r="A1668" t="s">
        <x:v>492</x:v>
      </x:c>
      <x:c r="B1668" t="s">
        <x:v>698</x:v>
      </x:c>
      <x:c r="C1668" t="s">
        <x:v>513</x:v>
      </x:c>
      <x:c r="D1668" t="s">
        <x:v>514</x:v>
      </x:c>
      <x:c r="E1668" t="s">
        <x:v>527</x:v>
      </x:c>
      <x:c r="F1668" t="s">
        <x:v>126</x:v>
      </x:c>
      <x:c r="G1668" t="s">
        <x:v>730</x:v>
      </x:c>
      <x:c r="H1668" t="s">
        <x:v>528</x:v>
      </x:c>
      <x:c r="I1668" t="s">
        <x:v>173</x:v>
      </x:c>
      <x:c r="J1668">
        <x:v>100000930</x:v>
      </x:c>
      <x:c r="K1668" t="s">
        <x:v>173</x:v>
      </x:c>
      <x:c r="L1668" t="s">
        <x:v>141</x:v>
      </x:c>
      <x:c r="M1668" t="s">
        <x:v>577</x:v>
      </x:c>
      <x:c r="O1668">
        <x:v>1500</x:v>
      </x:c>
      <x:c r="P1668" t="s">
        <x:v>520</x:v>
      </x:c>
      <x:c r="Q1668" t="s">
        <x:v>13</x:v>
      </x:c>
      <x:c r="R1668" t="s">
        <x:v>522</x:v>
      </x:c>
      <x:c r="S1668">
        <x:v>12000</x:v>
      </x:c>
      <x:c r="T1668" t="s">
        <x:v>458</x:v>
      </x:c>
      <x:c r="U1668">
        <x:v>39.72</x:v>
      </x:c>
      <x:c r="V1668">
        <x:v>0.28999999999999998</x:v>
      </x:c>
      <x:c r="W1668">
        <x:v>3510</x:v>
      </x:c>
    </x:row>
    <x:row r="1669" spans="1:23">
      <x:c r="A1669" t="s">
        <x:v>492</x:v>
      </x:c>
      <x:c r="B1669" t="s">
        <x:v>698</x:v>
      </x:c>
      <x:c r="C1669" t="s">
        <x:v>513</x:v>
      </x:c>
      <x:c r="D1669" t="s">
        <x:v>514</x:v>
      </x:c>
      <x:c r="E1669" t="s">
        <x:v>527</x:v>
      </x:c>
      <x:c r="F1669" t="s">
        <x:v>126</x:v>
      </x:c>
      <x:c r="G1669" t="s">
        <x:v>730</x:v>
      </x:c>
      <x:c r="H1669" t="s">
        <x:v>528</x:v>
      </x:c>
      <x:c r="I1669" t="s">
        <x:v>173</x:v>
      </x:c>
      <x:c r="J1669">
        <x:v>190000374</x:v>
      </x:c>
      <x:c r="K1669" t="s">
        <x:v>173</x:v>
      </x:c>
      <x:c r="L1669" t="s">
        <x:v>165</x:v>
      </x:c>
      <x:c r="M1669" t="s">
        <x:v>560</x:v>
      </x:c>
      <x:c r="N1669" t="s">
        <x:v>519</x:v>
      </x:c>
      <x:c r="O1669">
        <x:v>7000</x:v>
      </x:c>
      <x:c r="P1669" t="s">
        <x:v>520</x:v>
      </x:c>
      <x:c r="Q1669" t="s">
        <x:v>14</x:v>
      </x:c>
      <x:c r="R1669" t="s">
        <x:v>522</x:v>
      </x:c>
      <x:c r="S1669">
        <x:v>7000</x:v>
      </x:c>
      <x:c r="T1669" t="s">
        <x:v>458</x:v>
      </x:c>
      <x:c r="U1669">
        <x:v>53.91</x:v>
      </x:c>
      <x:c r="V1669">
        <x:v>0.6</x:v>
      </x:c>
      <x:c r="W1669">
        <x:v>4180.3999999999996</x:v>
      </x:c>
    </x:row>
    <x:row r="1670" spans="1:23">
      <x:c r="A1670" t="s">
        <x:v>492</x:v>
      </x:c>
      <x:c r="B1670" t="s">
        <x:v>698</x:v>
      </x:c>
      <x:c r="C1670" t="s">
        <x:v>513</x:v>
      </x:c>
      <x:c r="D1670" t="s">
        <x:v>514</x:v>
      </x:c>
      <x:c r="E1670" t="s">
        <x:v>527</x:v>
      </x:c>
      <x:c r="F1670" t="s">
        <x:v>126</x:v>
      </x:c>
      <x:c r="G1670" t="s">
        <x:v>730</x:v>
      </x:c>
      <x:c r="H1670" t="s">
        <x:v>528</x:v>
      </x:c>
      <x:c r="I1670" t="s">
        <x:v>173</x:v>
      </x:c>
      <x:c r="J1670">
        <x:v>100011384</x:v>
      </x:c>
      <x:c r="K1670" t="s">
        <x:v>173</x:v>
      </x:c>
      <x:c r="L1670" t="s">
        <x:v>141</x:v>
      </x:c>
      <x:c r="M1670" t="s">
        <x:v>571</x:v>
      </x:c>
      <x:c r="N1670" t="s">
        <x:v>519</x:v>
      </x:c>
      <x:c r="O1670">
        <x:v>10000</x:v>
      </x:c>
      <x:c r="P1670" t="s">
        <x:v>520</x:v>
      </x:c>
      <x:c r="Q1670" t="s">
        <x:v>13</x:v>
      </x:c>
      <x:c r="R1670" t="s">
        <x:v>522</x:v>
      </x:c>
      <x:c r="S1670">
        <x:v>50000</x:v>
      </x:c>
      <x:c r="T1670" t="s">
        <x:v>458</x:v>
      </x:c>
      <x:c r="U1670">
        <x:v>165.5</x:v>
      </x:c>
      <x:c r="V1670">
        <x:v>0.28999999999999998</x:v>
      </x:c>
      <x:c r="W1670">
        <x:v>14625</x:v>
      </x:c>
    </x:row>
    <x:row r="1671" spans="1:23">
      <x:c r="A1671" t="s">
        <x:v>492</x:v>
      </x:c>
      <x:c r="B1671" t="s">
        <x:v>698</x:v>
      </x:c>
      <x:c r="C1671" t="s">
        <x:v>513</x:v>
      </x:c>
      <x:c r="D1671" t="s">
        <x:v>514</x:v>
      </x:c>
      <x:c r="E1671" t="s">
        <x:v>527</x:v>
      </x:c>
      <x:c r="F1671" t="s">
        <x:v>126</x:v>
      </x:c>
      <x:c r="G1671" t="s">
        <x:v>730</x:v>
      </x:c>
      <x:c r="H1671" t="s">
        <x:v>528</x:v>
      </x:c>
      <x:c r="I1671" t="s">
        <x:v>173</x:v>
      </x:c>
      <x:c r="J1671">
        <x:v>100011006</x:v>
      </x:c>
      <x:c r="K1671" t="s">
        <x:v>173</x:v>
      </x:c>
      <x:c r="L1671" t="s">
        <x:v>141</x:v>
      </x:c>
      <x:c r="M1671" t="s">
        <x:v>578</x:v>
      </x:c>
      <x:c r="N1671" t="s">
        <x:v>519</x:v>
      </x:c>
      <x:c r="O1671">
        <x:v>10000</x:v>
      </x:c>
      <x:c r="P1671" t="s">
        <x:v>520</x:v>
      </x:c>
      <x:c r="Q1671" t="s">
        <x:v>13</x:v>
      </x:c>
      <x:c r="R1671" t="s">
        <x:v>522</x:v>
      </x:c>
      <x:c r="S1671">
        <x:v>50000</x:v>
      </x:c>
      <x:c r="T1671" t="s">
        <x:v>458</x:v>
      </x:c>
      <x:c r="U1671">
        <x:v>165.5</x:v>
      </x:c>
      <x:c r="V1671">
        <x:v>0.28999999999999998</x:v>
      </x:c>
      <x:c r="W1671">
        <x:v>14625</x:v>
      </x:c>
    </x:row>
    <x:row r="1672" spans="1:23">
      <x:c r="A1672" t="s">
        <x:v>492</x:v>
      </x:c>
      <x:c r="B1672" t="s">
        <x:v>698</x:v>
      </x:c>
      <x:c r="C1672" t="s">
        <x:v>513</x:v>
      </x:c>
      <x:c r="D1672" t="s">
        <x:v>514</x:v>
      </x:c>
      <x:c r="E1672" t="s">
        <x:v>527</x:v>
      </x:c>
      <x:c r="F1672" t="s">
        <x:v>126</x:v>
      </x:c>
      <x:c r="G1672" t="s">
        <x:v>730</x:v>
      </x:c>
      <x:c r="H1672" t="s">
        <x:v>528</x:v>
      </x:c>
      <x:c r="I1672" t="s">
        <x:v>173</x:v>
      </x:c>
      <x:c r="J1672">
        <x:v>100000730</x:v>
      </x:c>
      <x:c r="K1672" t="s">
        <x:v>173</x:v>
      </x:c>
      <x:c r="L1672" t="s">
        <x:v>165</x:v>
      </x:c>
      <x:c r="M1672" t="s">
        <x:v>525</x:v>
      </x:c>
      <x:c r="N1672" t="s">
        <x:v>519</x:v>
      </x:c>
      <x:c r="O1672">
        <x:v>7000</x:v>
      </x:c>
      <x:c r="P1672" t="s">
        <x:v>520</x:v>
      </x:c>
      <x:c r="Q1672" t="s">
        <x:v>14</x:v>
      </x:c>
      <x:c r="R1672" t="s">
        <x:v>522</x:v>
      </x:c>
      <x:c r="S1672">
        <x:v>21000</x:v>
      </x:c>
      <x:c r="T1672" t="s">
        <x:v>458</x:v>
      </x:c>
      <x:c r="U1672">
        <x:v>161.49</x:v>
      </x:c>
      <x:c r="V1672">
        <x:v>0.6</x:v>
      </x:c>
      <x:c r="W1672">
        <x:v>12541.2</x:v>
      </x:c>
    </x:row>
    <x:row r="1673" spans="1:23">
      <x:c r="A1673" t="s">
        <x:v>492</x:v>
      </x:c>
      <x:c r="B1673" t="s">
        <x:v>698</x:v>
      </x:c>
      <x:c r="C1673" t="s">
        <x:v>513</x:v>
      </x:c>
      <x:c r="D1673" t="s">
        <x:v>514</x:v>
      </x:c>
      <x:c r="E1673" t="s">
        <x:v>527</x:v>
      </x:c>
      <x:c r="F1673" t="s">
        <x:v>126</x:v>
      </x:c>
      <x:c r="G1673" t="s">
        <x:v>730</x:v>
      </x:c>
      <x:c r="H1673" t="s">
        <x:v>528</x:v>
      </x:c>
      <x:c r="I1673" t="s">
        <x:v>173</x:v>
      </x:c>
      <x:c r="J1673">
        <x:v>100011030</x:v>
      </x:c>
      <x:c r="K1673" t="s">
        <x:v>173</x:v>
      </x:c>
      <x:c r="L1673" t="s">
        <x:v>165</x:v>
      </x:c>
      <x:c r="M1673" t="s">
        <x:v>575</x:v>
      </x:c>
      <x:c r="N1673" t="s">
        <x:v>519</x:v>
      </x:c>
      <x:c r="O1673">
        <x:v>7000</x:v>
      </x:c>
      <x:c r="P1673" t="s">
        <x:v>520</x:v>
      </x:c>
      <x:c r="Q1673" t="s">
        <x:v>14</x:v>
      </x:c>
      <x:c r="R1673" t="s">
        <x:v>522</x:v>
      </x:c>
      <x:c r="S1673">
        <x:v>21000</x:v>
      </x:c>
      <x:c r="T1673" t="s">
        <x:v>458</x:v>
      </x:c>
      <x:c r="U1673">
        <x:v>161.49</x:v>
      </x:c>
      <x:c r="V1673">
        <x:v>0.6</x:v>
      </x:c>
      <x:c r="W1673">
        <x:v>12541.2</x:v>
      </x:c>
    </x:row>
    <x:row r="1674" spans="1:23">
      <x:c r="A1674" t="s">
        <x:v>492</x:v>
      </x:c>
      <x:c r="B1674" t="s">
        <x:v>698</x:v>
      </x:c>
      <x:c r="C1674" t="s">
        <x:v>513</x:v>
      </x:c>
      <x:c r="D1674" t="s">
        <x:v>514</x:v>
      </x:c>
      <x:c r="E1674" t="s">
        <x:v>527</x:v>
      </x:c>
      <x:c r="F1674" t="s">
        <x:v>126</x:v>
      </x:c>
      <x:c r="G1674" t="s">
        <x:v>730</x:v>
      </x:c>
      <x:c r="H1674" t="s">
        <x:v>528</x:v>
      </x:c>
      <x:c r="I1674" t="s">
        <x:v>173</x:v>
      </x:c>
      <x:c r="J1674">
        <x:v>190000482</x:v>
      </x:c>
      <x:c r="K1674" t="s">
        <x:v>173</x:v>
      </x:c>
      <x:c r="L1674" t="s">
        <x:v>141</x:v>
      </x:c>
      <x:c r="M1674" t="s">
        <x:v>560</x:v>
      </x:c>
      <x:c r="N1674" t="s">
        <x:v>519</x:v>
      </x:c>
      <x:c r="O1674">
        <x:v>10000</x:v>
      </x:c>
      <x:c r="P1674" t="s">
        <x:v>520</x:v>
      </x:c>
      <x:c r="Q1674" t="s">
        <x:v>13</x:v>
      </x:c>
      <x:c r="R1674" t="s">
        <x:v>522</x:v>
      </x:c>
      <x:c r="S1674">
        <x:v>40000</x:v>
      </x:c>
      <x:c r="T1674" t="s">
        <x:v>458</x:v>
      </x:c>
      <x:c r="U1674">
        <x:v>132.4</x:v>
      </x:c>
      <x:c r="V1674">
        <x:v>0.28999999999999998</x:v>
      </x:c>
      <x:c r="W1674">
        <x:v>11700</x:v>
      </x:c>
    </x:row>
    <x:row r="1675" spans="1:23">
      <x:c r="A1675" t="s">
        <x:v>492</x:v>
      </x:c>
      <x:c r="B1675" t="s">
        <x:v>698</x:v>
      </x:c>
      <x:c r="C1675" t="s">
        <x:v>513</x:v>
      </x:c>
      <x:c r="D1675" t="s">
        <x:v>514</x:v>
      </x:c>
      <x:c r="E1675" t="s">
        <x:v>527</x:v>
      </x:c>
      <x:c r="F1675" t="s">
        <x:v>126</x:v>
      </x:c>
      <x:c r="G1675" t="s">
        <x:v>730</x:v>
      </x:c>
      <x:c r="H1675" t="s">
        <x:v>528</x:v>
      </x:c>
      <x:c r="I1675" t="s">
        <x:v>173</x:v>
      </x:c>
      <x:c r="J1675">
        <x:v>100011009</x:v>
      </x:c>
      <x:c r="K1675" t="s">
        <x:v>173</x:v>
      </x:c>
      <x:c r="L1675" t="s">
        <x:v>141</x:v>
      </x:c>
      <x:c r="M1675" t="s">
        <x:v>563</x:v>
      </x:c>
      <x:c r="N1675" t="s">
        <x:v>519</x:v>
      </x:c>
      <x:c r="O1675">
        <x:v>10000</x:v>
      </x:c>
      <x:c r="P1675" t="s">
        <x:v>520</x:v>
      </x:c>
      <x:c r="Q1675" t="s">
        <x:v>13</x:v>
      </x:c>
      <x:c r="R1675" t="s">
        <x:v>522</x:v>
      </x:c>
      <x:c r="S1675">
        <x:v>20000</x:v>
      </x:c>
      <x:c r="T1675" t="s">
        <x:v>458</x:v>
      </x:c>
      <x:c r="U1675">
        <x:v>66.2</x:v>
      </x:c>
      <x:c r="V1675">
        <x:v>0.28999999999999998</x:v>
      </x:c>
      <x:c r="W1675">
        <x:v>5850</x:v>
      </x:c>
    </x:row>
    <x:row r="1676" spans="1:23">
      <x:c r="A1676" t="s">
        <x:v>492</x:v>
      </x:c>
      <x:c r="B1676" t="s">
        <x:v>698</x:v>
      </x:c>
      <x:c r="C1676" t="s">
        <x:v>513</x:v>
      </x:c>
      <x:c r="D1676" t="s">
        <x:v>514</x:v>
      </x:c>
      <x:c r="E1676" t="s">
        <x:v>527</x:v>
      </x:c>
      <x:c r="F1676" t="s">
        <x:v>126</x:v>
      </x:c>
      <x:c r="G1676" t="s">
        <x:v>730</x:v>
      </x:c>
      <x:c r="H1676" t="s">
        <x:v>528</x:v>
      </x:c>
      <x:c r="I1676" t="s">
        <x:v>173</x:v>
      </x:c>
      <x:c r="J1676">
        <x:v>100000962</x:v>
      </x:c>
      <x:c r="K1676" t="s">
        <x:v>173</x:v>
      </x:c>
      <x:c r="L1676" t="s">
        <x:v>141</x:v>
      </x:c>
      <x:c r="M1676" t="s">
        <x:v>563</x:v>
      </x:c>
      <x:c r="O1676">
        <x:v>1500</x:v>
      </x:c>
      <x:c r="P1676" t="s">
        <x:v>520</x:v>
      </x:c>
      <x:c r="Q1676" t="s">
        <x:v>13</x:v>
      </x:c>
      <x:c r="R1676" t="s">
        <x:v>522</x:v>
      </x:c>
      <x:c r="S1676">
        <x:v>1500</x:v>
      </x:c>
      <x:c r="T1676" t="s">
        <x:v>458</x:v>
      </x:c>
      <x:c r="U1676">
        <x:v>4.97</x:v>
      </x:c>
      <x:c r="V1676">
        <x:v>0.28999999999999998</x:v>
      </x:c>
      <x:c r="W1676">
        <x:v>438.75</x:v>
      </x:c>
    </x:row>
    <x:row r="1677" spans="1:23">
      <x:c r="A1677" t="s">
        <x:v>492</x:v>
      </x:c>
      <x:c r="B1677" t="s">
        <x:v>698</x:v>
      </x:c>
      <x:c r="C1677" t="s">
        <x:v>513</x:v>
      </x:c>
      <x:c r="D1677" t="s">
        <x:v>514</x:v>
      </x:c>
      <x:c r="E1677" t="s">
        <x:v>527</x:v>
      </x:c>
      <x:c r="F1677" t="s">
        <x:v>126</x:v>
      </x:c>
      <x:c r="G1677" t="s">
        <x:v>730</x:v>
      </x:c>
      <x:c r="H1677" t="s">
        <x:v>528</x:v>
      </x:c>
      <x:c r="I1677" t="s">
        <x:v>173</x:v>
      </x:c>
      <x:c r="J1677">
        <x:v>100000955</x:v>
      </x:c>
      <x:c r="K1677" t="s">
        <x:v>173</x:v>
      </x:c>
      <x:c r="L1677" t="s">
        <x:v>141</x:v>
      </x:c>
      <x:c r="M1677" t="s">
        <x:v>578</x:v>
      </x:c>
      <x:c r="O1677">
        <x:v>1500</x:v>
      </x:c>
      <x:c r="P1677" t="s">
        <x:v>520</x:v>
      </x:c>
      <x:c r="Q1677" t="s">
        <x:v>13</x:v>
      </x:c>
      <x:c r="R1677" t="s">
        <x:v>522</x:v>
      </x:c>
      <x:c r="S1677">
        <x:v>7500</x:v>
      </x:c>
      <x:c r="T1677" t="s">
        <x:v>458</x:v>
      </x:c>
      <x:c r="U1677">
        <x:v>24.83</x:v>
      </x:c>
      <x:c r="V1677">
        <x:v>0.28999999999999998</x:v>
      </x:c>
      <x:c r="W1677">
        <x:v>2193.75</x:v>
      </x:c>
    </x:row>
    <x:row r="1678" spans="1:23">
      <x:c r="A1678" t="s">
        <x:v>492</x:v>
      </x:c>
      <x:c r="B1678" t="s">
        <x:v>698</x:v>
      </x:c>
      <x:c r="C1678" t="s">
        <x:v>513</x:v>
      </x:c>
      <x:c r="D1678" t="s">
        <x:v>514</x:v>
      </x:c>
      <x:c r="E1678" t="s">
        <x:v>527</x:v>
      </x:c>
      <x:c r="F1678" t="s">
        <x:v>126</x:v>
      </x:c>
      <x:c r="G1678" t="s">
        <x:v>730</x:v>
      </x:c>
      <x:c r="H1678" t="s">
        <x:v>528</x:v>
      </x:c>
      <x:c r="I1678" t="s">
        <x:v>173</x:v>
      </x:c>
      <x:c r="J1678">
        <x:v>100000930</x:v>
      </x:c>
      <x:c r="K1678" t="s">
        <x:v>173</x:v>
      </x:c>
      <x:c r="L1678" t="s">
        <x:v>141</x:v>
      </x:c>
      <x:c r="M1678" t="s">
        <x:v>577</x:v>
      </x:c>
      <x:c r="O1678">
        <x:v>1500</x:v>
      </x:c>
      <x:c r="P1678" t="s">
        <x:v>520</x:v>
      </x:c>
      <x:c r="Q1678" t="s">
        <x:v>13</x:v>
      </x:c>
      <x:c r="R1678" t="s">
        <x:v>522</x:v>
      </x:c>
      <x:c r="S1678">
        <x:v>3000</x:v>
      </x:c>
      <x:c r="T1678" t="s">
        <x:v>458</x:v>
      </x:c>
      <x:c r="U1678">
        <x:v>9.93</x:v>
      </x:c>
      <x:c r="V1678">
        <x:v>0.28999999999999998</x:v>
      </x:c>
      <x:c r="W1678">
        <x:v>877.5</x:v>
      </x:c>
    </x:row>
    <x:row r="1679" spans="1:23">
      <x:c r="A1679" t="s">
        <x:v>492</x:v>
      </x:c>
      <x:c r="B1679" t="s">
        <x:v>698</x:v>
      </x:c>
      <x:c r="C1679" t="s">
        <x:v>513</x:v>
      </x:c>
      <x:c r="D1679" t="s">
        <x:v>514</x:v>
      </x:c>
      <x:c r="E1679" t="s">
        <x:v>527</x:v>
      </x:c>
      <x:c r="F1679" t="s">
        <x:v>126</x:v>
      </x:c>
      <x:c r="G1679" t="s">
        <x:v>730</x:v>
      </x:c>
      <x:c r="H1679" t="s">
        <x:v>528</x:v>
      </x:c>
      <x:c r="I1679" t="s">
        <x:v>173</x:v>
      </x:c>
      <x:c r="J1679">
        <x:v>100000955</x:v>
      </x:c>
      <x:c r="K1679" t="s">
        <x:v>173</x:v>
      </x:c>
      <x:c r="L1679" t="s">
        <x:v>141</x:v>
      </x:c>
      <x:c r="M1679" t="s">
        <x:v>578</x:v>
      </x:c>
      <x:c r="O1679">
        <x:v>1500</x:v>
      </x:c>
      <x:c r="P1679" t="s">
        <x:v>520</x:v>
      </x:c>
      <x:c r="Q1679" t="s">
        <x:v>13</x:v>
      </x:c>
      <x:c r="R1679" t="s">
        <x:v>522</x:v>
      </x:c>
      <x:c r="S1679">
        <x:v>6000</x:v>
      </x:c>
      <x:c r="T1679" t="s">
        <x:v>458</x:v>
      </x:c>
      <x:c r="U1679">
        <x:v>19.86</x:v>
      </x:c>
      <x:c r="V1679">
        <x:v>0.28999999999999998</x:v>
      </x:c>
      <x:c r="W1679">
        <x:v>1755</x:v>
      </x:c>
    </x:row>
    <x:row r="1680" spans="1:23">
      <x:c r="A1680" t="s">
        <x:v>492</x:v>
      </x:c>
      <x:c r="B1680" t="s">
        <x:v>698</x:v>
      </x:c>
      <x:c r="C1680" t="s">
        <x:v>513</x:v>
      </x:c>
      <x:c r="D1680" t="s">
        <x:v>514</x:v>
      </x:c>
      <x:c r="E1680" t="s">
        <x:v>527</x:v>
      </x:c>
      <x:c r="F1680" t="s">
        <x:v>126</x:v>
      </x:c>
      <x:c r="G1680" t="s">
        <x:v>730</x:v>
      </x:c>
      <x:c r="H1680" t="s">
        <x:v>528</x:v>
      </x:c>
      <x:c r="I1680" t="s">
        <x:v>173</x:v>
      </x:c>
      <x:c r="J1680">
        <x:v>110000005</x:v>
      </x:c>
      <x:c r="K1680" t="s">
        <x:v>173</x:v>
      </x:c>
      <x:c r="L1680" t="s">
        <x:v>141</x:v>
      </x:c>
      <x:c r="M1680" t="s">
        <x:v>526</x:v>
      </x:c>
      <x:c r="N1680" t="s">
        <x:v>519</x:v>
      </x:c>
      <x:c r="O1680">
        <x:v>10000</x:v>
      </x:c>
      <x:c r="P1680" t="s">
        <x:v>520</x:v>
      </x:c>
      <x:c r="Q1680" t="s">
        <x:v>13</x:v>
      </x:c>
      <x:c r="R1680" t="s">
        <x:v>522</x:v>
      </x:c>
      <x:c r="S1680">
        <x:v>10000</x:v>
      </x:c>
      <x:c r="T1680" t="s">
        <x:v>458</x:v>
      </x:c>
      <x:c r="U1680">
        <x:v>33.090000000000003</x:v>
      </x:c>
      <x:c r="V1680">
        <x:v>0.28999999999999998</x:v>
      </x:c>
      <x:c r="W1680">
        <x:v>2925</x:v>
      </x:c>
    </x:row>
    <x:row r="1681" spans="1:23">
      <x:c r="A1681" t="s">
        <x:v>492</x:v>
      </x:c>
      <x:c r="B1681" t="s">
        <x:v>698</x:v>
      </x:c>
      <x:c r="C1681" t="s">
        <x:v>513</x:v>
      </x:c>
      <x:c r="D1681" t="s">
        <x:v>514</x:v>
      </x:c>
      <x:c r="E1681" t="s">
        <x:v>527</x:v>
      </x:c>
      <x:c r="F1681" t="s">
        <x:v>126</x:v>
      </x:c>
      <x:c r="G1681" t="s">
        <x:v>730</x:v>
      </x:c>
      <x:c r="H1681" t="s">
        <x:v>528</x:v>
      </x:c>
      <x:c r="I1681" t="s">
        <x:v>173</x:v>
      </x:c>
      <x:c r="J1681">
        <x:v>110000004</x:v>
      </x:c>
      <x:c r="K1681" t="s">
        <x:v>173</x:v>
      </x:c>
      <x:c r="L1681" t="s">
        <x:v>141</x:v>
      </x:c>
      <x:c r="M1681" t="s">
        <x:v>537</x:v>
      </x:c>
      <x:c r="N1681" t="s">
        <x:v>519</x:v>
      </x:c>
      <x:c r="O1681">
        <x:v>10000</x:v>
      </x:c>
      <x:c r="P1681" t="s">
        <x:v>520</x:v>
      </x:c>
      <x:c r="Q1681" t="s">
        <x:v>13</x:v>
      </x:c>
      <x:c r="R1681" t="s">
        <x:v>522</x:v>
      </x:c>
      <x:c r="S1681">
        <x:v>10000</x:v>
      </x:c>
      <x:c r="T1681" t="s">
        <x:v>458</x:v>
      </x:c>
      <x:c r="U1681">
        <x:v>33.090000000000003</x:v>
      </x:c>
      <x:c r="V1681">
        <x:v>0.28999999999999998</x:v>
      </x:c>
      <x:c r="W1681">
        <x:v>2925</x:v>
      </x:c>
    </x:row>
    <x:row r="1682" spans="1:23">
      <x:c r="A1682" t="s">
        <x:v>492</x:v>
      </x:c>
      <x:c r="B1682" t="s">
        <x:v>698</x:v>
      </x:c>
      <x:c r="C1682" t="s">
        <x:v>513</x:v>
      </x:c>
      <x:c r="D1682" t="s">
        <x:v>514</x:v>
      </x:c>
      <x:c r="E1682" t="s">
        <x:v>527</x:v>
      </x:c>
      <x:c r="F1682" t="s">
        <x:v>126</x:v>
      </x:c>
      <x:c r="G1682" t="s">
        <x:v>730</x:v>
      </x:c>
      <x:c r="H1682" t="s">
        <x:v>528</x:v>
      </x:c>
      <x:c r="I1682" t="s">
        <x:v>173</x:v>
      </x:c>
      <x:c r="J1682">
        <x:v>100018217</x:v>
      </x:c>
      <x:c r="K1682" t="s">
        <x:v>173</x:v>
      </x:c>
      <x:c r="L1682" t="s">
        <x:v>141</x:v>
      </x:c>
      <x:c r="M1682" t="s">
        <x:v>545</x:v>
      </x:c>
      <x:c r="N1682" t="s">
        <x:v>519</x:v>
      </x:c>
      <x:c r="O1682">
        <x:v>10000</x:v>
      </x:c>
      <x:c r="P1682" t="s">
        <x:v>520</x:v>
      </x:c>
      <x:c r="Q1682" t="s">
        <x:v>13</x:v>
      </x:c>
      <x:c r="R1682" t="s">
        <x:v>522</x:v>
      </x:c>
      <x:c r="S1682">
        <x:v>10000</x:v>
      </x:c>
      <x:c r="T1682" t="s">
        <x:v>458</x:v>
      </x:c>
      <x:c r="U1682">
        <x:v>33.1</x:v>
      </x:c>
      <x:c r="V1682">
        <x:v>0.28999999999999998</x:v>
      </x:c>
      <x:c r="W1682">
        <x:v>2925</x:v>
      </x:c>
    </x:row>
    <x:row r="1683" spans="1:23">
      <x:c r="A1683" t="s">
        <x:v>492</x:v>
      </x:c>
      <x:c r="B1683" t="s">
        <x:v>698</x:v>
      </x:c>
      <x:c r="C1683" t="s">
        <x:v>513</x:v>
      </x:c>
      <x:c r="D1683" t="s">
        <x:v>514</x:v>
      </x:c>
      <x:c r="E1683" t="s">
        <x:v>527</x:v>
      </x:c>
      <x:c r="F1683" t="s">
        <x:v>126</x:v>
      </x:c>
      <x:c r="G1683" t="s">
        <x:v>730</x:v>
      </x:c>
      <x:c r="H1683" t="s">
        <x:v>528</x:v>
      </x:c>
      <x:c r="I1683" t="s">
        <x:v>173</x:v>
      </x:c>
      <x:c r="J1683">
        <x:v>100000497</x:v>
      </x:c>
      <x:c r="K1683" t="s">
        <x:v>173</x:v>
      </x:c>
      <x:c r="L1683" t="s">
        <x:v>143</x:v>
      </x:c>
      <x:c r="M1683" t="s">
        <x:v>619</x:v>
      </x:c>
      <x:c r="O1683">
        <x:v>1000</x:v>
      </x:c>
      <x:c r="P1683" t="s">
        <x:v>520</x:v>
      </x:c>
      <x:c r="Q1683" t="s">
        <x:v>6</x:v>
      </x:c>
      <x:c r="R1683" t="s">
        <x:v>522</x:v>
      </x:c>
      <x:c r="S1683">
        <x:v>1000</x:v>
      </x:c>
      <x:c r="T1683" t="s">
        <x:v>458</x:v>
      </x:c>
      <x:c r="U1683">
        <x:v>5.01</x:v>
      </x:c>
      <x:c r="V1683">
        <x:v>0.41</x:v>
      </x:c>
      <x:c r="W1683">
        <x:v>407.2</x:v>
      </x:c>
    </x:row>
    <x:row r="1684" spans="1:23">
      <x:c r="A1684" t="s">
        <x:v>492</x:v>
      </x:c>
      <x:c r="B1684" t="s">
        <x:v>698</x:v>
      </x:c>
      <x:c r="C1684" t="s">
        <x:v>513</x:v>
      </x:c>
      <x:c r="D1684" t="s">
        <x:v>514</x:v>
      </x:c>
      <x:c r="E1684" t="s">
        <x:v>527</x:v>
      </x:c>
      <x:c r="F1684" t="s">
        <x:v>126</x:v>
      </x:c>
      <x:c r="G1684" t="s">
        <x:v>730</x:v>
      </x:c>
      <x:c r="H1684" t="s">
        <x:v>528</x:v>
      </x:c>
      <x:c r="I1684" t="s">
        <x:v>173</x:v>
      </x:c>
      <x:c r="J1684">
        <x:v>110000004</x:v>
      </x:c>
      <x:c r="K1684" t="s">
        <x:v>173</x:v>
      </x:c>
      <x:c r="L1684" t="s">
        <x:v>141</x:v>
      </x:c>
      <x:c r="M1684" t="s">
        <x:v>537</x:v>
      </x:c>
      <x:c r="N1684" t="s">
        <x:v>519</x:v>
      </x:c>
      <x:c r="O1684">
        <x:v>10000</x:v>
      </x:c>
      <x:c r="P1684" t="s">
        <x:v>520</x:v>
      </x:c>
      <x:c r="Q1684" t="s">
        <x:v>13</x:v>
      </x:c>
      <x:c r="R1684" t="s">
        <x:v>522</x:v>
      </x:c>
      <x:c r="S1684">
        <x:v>10000</x:v>
      </x:c>
      <x:c r="T1684" t="s">
        <x:v>458</x:v>
      </x:c>
      <x:c r="U1684">
        <x:v>33.090000000000003</x:v>
      </x:c>
      <x:c r="V1684">
        <x:v>0.28999999999999998</x:v>
      </x:c>
      <x:c r="W1684">
        <x:v>2925</x:v>
      </x:c>
    </x:row>
    <x:row r="1685" spans="1:23">
      <x:c r="A1685" t="s">
        <x:v>492</x:v>
      </x:c>
      <x:c r="B1685" t="s">
        <x:v>698</x:v>
      </x:c>
      <x:c r="C1685" t="s">
        <x:v>513</x:v>
      </x:c>
      <x:c r="D1685" t="s">
        <x:v>514</x:v>
      </x:c>
      <x:c r="E1685" t="s">
        <x:v>527</x:v>
      </x:c>
      <x:c r="F1685" t="s">
        <x:v>126</x:v>
      </x:c>
      <x:c r="G1685" t="s">
        <x:v>730</x:v>
      </x:c>
      <x:c r="H1685" t="s">
        <x:v>528</x:v>
      </x:c>
      <x:c r="I1685" t="s">
        <x:v>173</x:v>
      </x:c>
      <x:c r="J1685">
        <x:v>100018217</x:v>
      </x:c>
      <x:c r="K1685" t="s">
        <x:v>173</x:v>
      </x:c>
      <x:c r="L1685" t="s">
        <x:v>141</x:v>
      </x:c>
      <x:c r="M1685" t="s">
        <x:v>545</x:v>
      </x:c>
      <x:c r="N1685" t="s">
        <x:v>519</x:v>
      </x:c>
      <x:c r="O1685">
        <x:v>10000</x:v>
      </x:c>
      <x:c r="P1685" t="s">
        <x:v>520</x:v>
      </x:c>
      <x:c r="Q1685" t="s">
        <x:v>13</x:v>
      </x:c>
      <x:c r="R1685" t="s">
        <x:v>522</x:v>
      </x:c>
      <x:c r="S1685">
        <x:v>30000</x:v>
      </x:c>
      <x:c r="T1685" t="s">
        <x:v>458</x:v>
      </x:c>
      <x:c r="U1685">
        <x:v>99.3</x:v>
      </x:c>
      <x:c r="V1685">
        <x:v>0.28999999999999998</x:v>
      </x:c>
      <x:c r="W1685">
        <x:v>8775</x:v>
      </x:c>
    </x:row>
    <x:row r="1686" spans="1:23">
      <x:c r="A1686" t="s">
        <x:v>492</x:v>
      </x:c>
      <x:c r="B1686" t="s">
        <x:v>698</x:v>
      </x:c>
      <x:c r="C1686" t="s">
        <x:v>513</x:v>
      </x:c>
      <x:c r="D1686" t="s">
        <x:v>514</x:v>
      </x:c>
      <x:c r="E1686" t="s">
        <x:v>527</x:v>
      </x:c>
      <x:c r="F1686" t="s">
        <x:v>126</x:v>
      </x:c>
      <x:c r="G1686" t="s">
        <x:v>730</x:v>
      </x:c>
      <x:c r="H1686" t="s">
        <x:v>528</x:v>
      </x:c>
      <x:c r="I1686" t="s">
        <x:v>173</x:v>
      </x:c>
      <x:c r="J1686">
        <x:v>110000218</x:v>
      </x:c>
      <x:c r="K1686" t="s">
        <x:v>173</x:v>
      </x:c>
      <x:c r="L1686" t="s">
        <x:v>143</x:v>
      </x:c>
      <x:c r="M1686" t="s">
        <x:v>560</x:v>
      </x:c>
      <x:c r="N1686" t="s">
        <x:v>519</x:v>
      </x:c>
      <x:c r="O1686">
        <x:v>8000</x:v>
      </x:c>
      <x:c r="P1686" t="s">
        <x:v>520</x:v>
      </x:c>
      <x:c r="Q1686" t="s">
        <x:v>6</x:v>
      </x:c>
      <x:c r="R1686" t="s">
        <x:v>522</x:v>
      </x:c>
      <x:c r="S1686">
        <x:v>8000</x:v>
      </x:c>
      <x:c r="T1686" t="s">
        <x:v>458</x:v>
      </x:c>
      <x:c r="U1686">
        <x:v>40.1</x:v>
      </x:c>
      <x:c r="V1686">
        <x:v>0.41</x:v>
      </x:c>
      <x:c r="W1686">
        <x:v>3257.6</x:v>
      </x:c>
    </x:row>
    <x:row r="1687" spans="1:23">
      <x:c r="A1687" t="s">
        <x:v>492</x:v>
      </x:c>
      <x:c r="B1687" t="s">
        <x:v>698</x:v>
      </x:c>
      <x:c r="C1687" t="s">
        <x:v>513</x:v>
      </x:c>
      <x:c r="D1687" t="s">
        <x:v>514</x:v>
      </x:c>
      <x:c r="E1687" t="s">
        <x:v>527</x:v>
      </x:c>
      <x:c r="F1687" t="s">
        <x:v>126</x:v>
      </x:c>
      <x:c r="G1687" t="s">
        <x:v>730</x:v>
      </x:c>
      <x:c r="H1687" t="s">
        <x:v>528</x:v>
      </x:c>
      <x:c r="I1687" t="s">
        <x:v>173</x:v>
      </x:c>
      <x:c r="J1687">
        <x:v>100011011</x:v>
      </x:c>
      <x:c r="K1687" t="s">
        <x:v>173</x:v>
      </x:c>
      <x:c r="L1687" t="s">
        <x:v>141</x:v>
      </x:c>
      <x:c r="M1687" t="s">
        <x:v>609</x:v>
      </x:c>
      <x:c r="N1687" t="s">
        <x:v>519</x:v>
      </x:c>
      <x:c r="O1687">
        <x:v>10000</x:v>
      </x:c>
      <x:c r="P1687" t="s">
        <x:v>520</x:v>
      </x:c>
      <x:c r="Q1687" t="s">
        <x:v>13</x:v>
      </x:c>
      <x:c r="R1687" t="s">
        <x:v>522</x:v>
      </x:c>
      <x:c r="S1687">
        <x:v>10000</x:v>
      </x:c>
      <x:c r="T1687" t="s">
        <x:v>458</x:v>
      </x:c>
      <x:c r="U1687">
        <x:v>33.1</x:v>
      </x:c>
      <x:c r="V1687">
        <x:v>0.28999999999999998</x:v>
      </x:c>
      <x:c r="W1687">
        <x:v>2925</x:v>
      </x:c>
    </x:row>
    <x:row r="1688" spans="1:23">
      <x:c r="A1688" t="s">
        <x:v>492</x:v>
      </x:c>
      <x:c r="B1688" t="s">
        <x:v>698</x:v>
      </x:c>
      <x:c r="C1688" t="s">
        <x:v>513</x:v>
      </x:c>
      <x:c r="D1688" t="s">
        <x:v>514</x:v>
      </x:c>
      <x:c r="E1688" t="s">
        <x:v>527</x:v>
      </x:c>
      <x:c r="F1688" t="s">
        <x:v>126</x:v>
      </x:c>
      <x:c r="G1688" t="s">
        <x:v>730</x:v>
      </x:c>
      <x:c r="H1688" t="s">
        <x:v>528</x:v>
      </x:c>
      <x:c r="I1688" t="s">
        <x:v>173</x:v>
      </x:c>
      <x:c r="J1688">
        <x:v>190000003</x:v>
      </x:c>
      <x:c r="K1688" t="s">
        <x:v>173</x:v>
      </x:c>
      <x:c r="L1688" t="s">
        <x:v>141</x:v>
      </x:c>
      <x:c r="M1688" t="s">
        <x:v>518</x:v>
      </x:c>
      <x:c r="N1688" t="s">
        <x:v>519</x:v>
      </x:c>
      <x:c r="O1688">
        <x:v>10000</x:v>
      </x:c>
      <x:c r="P1688" t="s">
        <x:v>520</x:v>
      </x:c>
      <x:c r="Q1688" t="s">
        <x:v>13</x:v>
      </x:c>
      <x:c r="R1688" t="s">
        <x:v>522</x:v>
      </x:c>
      <x:c r="S1688">
        <x:v>100000</x:v>
      </x:c>
      <x:c r="T1688" t="s">
        <x:v>458</x:v>
      </x:c>
      <x:c r="U1688">
        <x:v>331</x:v>
      </x:c>
      <x:c r="V1688">
        <x:v>0.28999999999999998</x:v>
      </x:c>
      <x:c r="W1688">
        <x:v>29250</x:v>
      </x:c>
    </x:row>
    <x:row r="1689" spans="1:23">
      <x:c r="A1689" t="s">
        <x:v>492</x:v>
      </x:c>
      <x:c r="B1689" t="s">
        <x:v>698</x:v>
      </x:c>
      <x:c r="C1689" t="s">
        <x:v>513</x:v>
      </x:c>
      <x:c r="D1689" t="s">
        <x:v>514</x:v>
      </x:c>
      <x:c r="E1689" t="s">
        <x:v>527</x:v>
      </x:c>
      <x:c r="F1689" t="s">
        <x:v>126</x:v>
      </x:c>
      <x:c r="G1689" t="s">
        <x:v>730</x:v>
      </x:c>
      <x:c r="H1689" t="s">
        <x:v>528</x:v>
      </x:c>
      <x:c r="I1689" t="s">
        <x:v>173</x:v>
      </x:c>
      <x:c r="J1689">
        <x:v>110000004</x:v>
      </x:c>
      <x:c r="K1689" t="s">
        <x:v>173</x:v>
      </x:c>
      <x:c r="L1689" t="s">
        <x:v>141</x:v>
      </x:c>
      <x:c r="M1689" t="s">
        <x:v>537</x:v>
      </x:c>
      <x:c r="N1689" t="s">
        <x:v>519</x:v>
      </x:c>
      <x:c r="O1689">
        <x:v>10000</x:v>
      </x:c>
      <x:c r="P1689" t="s">
        <x:v>520</x:v>
      </x:c>
      <x:c r="Q1689" t="s">
        <x:v>13</x:v>
      </x:c>
      <x:c r="R1689" t="s">
        <x:v>522</x:v>
      </x:c>
      <x:c r="S1689">
        <x:v>80000</x:v>
      </x:c>
      <x:c r="T1689" t="s">
        <x:v>458</x:v>
      </x:c>
      <x:c r="U1689">
        <x:v>264.72000000000003</x:v>
      </x:c>
      <x:c r="V1689">
        <x:v>0.28999999999999998</x:v>
      </x:c>
      <x:c r="W1689">
        <x:v>23400</x:v>
      </x:c>
    </x:row>
    <x:row r="1690" spans="1:23">
      <x:c r="A1690" t="s">
        <x:v>492</x:v>
      </x:c>
      <x:c r="B1690" t="s">
        <x:v>698</x:v>
      </x:c>
      <x:c r="C1690" t="s">
        <x:v>513</x:v>
      </x:c>
      <x:c r="D1690" t="s">
        <x:v>514</x:v>
      </x:c>
      <x:c r="E1690" t="s">
        <x:v>527</x:v>
      </x:c>
      <x:c r="F1690" t="s">
        <x:v>126</x:v>
      </x:c>
      <x:c r="G1690" t="s">
        <x:v>730</x:v>
      </x:c>
      <x:c r="H1690" t="s">
        <x:v>528</x:v>
      </x:c>
      <x:c r="I1690" t="s">
        <x:v>173</x:v>
      </x:c>
      <x:c r="J1690">
        <x:v>190000003</x:v>
      </x:c>
      <x:c r="K1690" t="s">
        <x:v>173</x:v>
      </x:c>
      <x:c r="L1690" t="s">
        <x:v>141</x:v>
      </x:c>
      <x:c r="M1690" t="s">
        <x:v>518</x:v>
      </x:c>
      <x:c r="N1690" t="s">
        <x:v>519</x:v>
      </x:c>
      <x:c r="O1690">
        <x:v>10000</x:v>
      </x:c>
      <x:c r="P1690" t="s">
        <x:v>520</x:v>
      </x:c>
      <x:c r="Q1690" t="s">
        <x:v>13</x:v>
      </x:c>
      <x:c r="R1690" t="s">
        <x:v>522</x:v>
      </x:c>
      <x:c r="S1690">
        <x:v>50000</x:v>
      </x:c>
      <x:c r="T1690" t="s">
        <x:v>458</x:v>
      </x:c>
      <x:c r="U1690">
        <x:v>165.5</x:v>
      </x:c>
      <x:c r="V1690">
        <x:v>0.28999999999999998</x:v>
      </x:c>
      <x:c r="W1690">
        <x:v>14625</x:v>
      </x:c>
    </x:row>
    <x:row r="1691" spans="1:23">
      <x:c r="A1691" t="s">
        <x:v>492</x:v>
      </x:c>
      <x:c r="B1691" t="s">
        <x:v>698</x:v>
      </x:c>
      <x:c r="C1691" t="s">
        <x:v>513</x:v>
      </x:c>
      <x:c r="D1691" t="s">
        <x:v>514</x:v>
      </x:c>
      <x:c r="E1691" t="s">
        <x:v>527</x:v>
      </x:c>
      <x:c r="F1691" t="s">
        <x:v>126</x:v>
      </x:c>
      <x:c r="G1691" t="s">
        <x:v>730</x:v>
      </x:c>
      <x:c r="H1691" t="s">
        <x:v>528</x:v>
      </x:c>
      <x:c r="I1691" t="s">
        <x:v>173</x:v>
      </x:c>
      <x:c r="J1691">
        <x:v>100000962</x:v>
      </x:c>
      <x:c r="K1691" t="s">
        <x:v>173</x:v>
      </x:c>
      <x:c r="L1691" t="s">
        <x:v>141</x:v>
      </x:c>
      <x:c r="M1691" t="s">
        <x:v>563</x:v>
      </x:c>
      <x:c r="O1691">
        <x:v>1500</x:v>
      </x:c>
      <x:c r="P1691" t="s">
        <x:v>520</x:v>
      </x:c>
      <x:c r="Q1691" t="s">
        <x:v>13</x:v>
      </x:c>
      <x:c r="R1691" t="s">
        <x:v>522</x:v>
      </x:c>
      <x:c r="S1691">
        <x:v>4500</x:v>
      </x:c>
      <x:c r="T1691" t="s">
        <x:v>458</x:v>
      </x:c>
      <x:c r="U1691">
        <x:v>14.9</x:v>
      </x:c>
      <x:c r="V1691">
        <x:v>0.28999999999999998</x:v>
      </x:c>
      <x:c r="W1691">
        <x:v>1316.25</x:v>
      </x:c>
    </x:row>
    <x:row r="1692" spans="1:23">
      <x:c r="A1692" t="s">
        <x:v>492</x:v>
      </x:c>
      <x:c r="B1692" t="s">
        <x:v>698</x:v>
      </x:c>
      <x:c r="C1692" t="s">
        <x:v>513</x:v>
      </x:c>
      <x:c r="D1692" t="s">
        <x:v>514</x:v>
      </x:c>
      <x:c r="E1692" t="s">
        <x:v>527</x:v>
      </x:c>
      <x:c r="F1692" t="s">
        <x:v>126</x:v>
      </x:c>
      <x:c r="G1692" t="s">
        <x:v>730</x:v>
      </x:c>
      <x:c r="H1692" t="s">
        <x:v>528</x:v>
      </x:c>
      <x:c r="I1692" t="s">
        <x:v>173</x:v>
      </x:c>
      <x:c r="J1692">
        <x:v>110000004</x:v>
      </x:c>
      <x:c r="K1692" t="s">
        <x:v>173</x:v>
      </x:c>
      <x:c r="L1692" t="s">
        <x:v>141</x:v>
      </x:c>
      <x:c r="M1692" t="s">
        <x:v>537</x:v>
      </x:c>
      <x:c r="N1692" t="s">
        <x:v>519</x:v>
      </x:c>
      <x:c r="O1692">
        <x:v>10000</x:v>
      </x:c>
      <x:c r="P1692" t="s">
        <x:v>520</x:v>
      </x:c>
      <x:c r="Q1692" t="s">
        <x:v>13</x:v>
      </x:c>
      <x:c r="R1692" t="s">
        <x:v>522</x:v>
      </x:c>
      <x:c r="S1692">
        <x:v>20000</x:v>
      </x:c>
      <x:c r="T1692" t="s">
        <x:v>458</x:v>
      </x:c>
      <x:c r="U1692">
        <x:v>66.180000000000007</x:v>
      </x:c>
      <x:c r="V1692">
        <x:v>0.28999999999999998</x:v>
      </x:c>
      <x:c r="W1692">
        <x:v>5850</x:v>
      </x:c>
    </x:row>
    <x:row r="1693" spans="1:23">
      <x:c r="A1693" t="s">
        <x:v>492</x:v>
      </x:c>
      <x:c r="B1693" t="s">
        <x:v>698</x:v>
      </x:c>
      <x:c r="C1693" t="s">
        <x:v>513</x:v>
      </x:c>
      <x:c r="D1693" t="s">
        <x:v>514</x:v>
      </x:c>
      <x:c r="E1693" t="s">
        <x:v>527</x:v>
      </x:c>
      <x:c r="F1693" t="s">
        <x:v>126</x:v>
      </x:c>
      <x:c r="G1693" t="s">
        <x:v>730</x:v>
      </x:c>
      <x:c r="H1693" t="s">
        <x:v>528</x:v>
      </x:c>
      <x:c r="I1693" t="s">
        <x:v>173</x:v>
      </x:c>
      <x:c r="J1693">
        <x:v>100000925</x:v>
      </x:c>
      <x:c r="K1693" t="s">
        <x:v>173</x:v>
      </x:c>
      <x:c r="L1693" t="s">
        <x:v>141</x:v>
      </x:c>
      <x:c r="M1693" t="s">
        <x:v>609</x:v>
      </x:c>
      <x:c r="O1693">
        <x:v>1500</x:v>
      </x:c>
      <x:c r="P1693" t="s">
        <x:v>520</x:v>
      </x:c>
      <x:c r="Q1693" t="s">
        <x:v>13</x:v>
      </x:c>
      <x:c r="R1693" t="s">
        <x:v>522</x:v>
      </x:c>
      <x:c r="S1693">
        <x:v>1500</x:v>
      </x:c>
      <x:c r="T1693" t="s">
        <x:v>458</x:v>
      </x:c>
      <x:c r="U1693">
        <x:v>4.97</x:v>
      </x:c>
      <x:c r="V1693">
        <x:v>0.28999999999999998</x:v>
      </x:c>
      <x:c r="W1693">
        <x:v>438.75</x:v>
      </x:c>
    </x:row>
    <x:row r="1694" spans="1:23">
      <x:c r="A1694" t="s">
        <x:v>492</x:v>
      </x:c>
      <x:c r="B1694" t="s">
        <x:v>698</x:v>
      </x:c>
      <x:c r="C1694" t="s">
        <x:v>513</x:v>
      </x:c>
      <x:c r="D1694" t="s">
        <x:v>514</x:v>
      </x:c>
      <x:c r="E1694" t="s">
        <x:v>527</x:v>
      </x:c>
      <x:c r="F1694" t="s">
        <x:v>126</x:v>
      </x:c>
      <x:c r="G1694" t="s">
        <x:v>730</x:v>
      </x:c>
      <x:c r="H1694" t="s">
        <x:v>528</x:v>
      </x:c>
      <x:c r="I1694" t="s">
        <x:v>173</x:v>
      </x:c>
      <x:c r="J1694">
        <x:v>190000482</x:v>
      </x:c>
      <x:c r="K1694" t="s">
        <x:v>173</x:v>
      </x:c>
      <x:c r="L1694" t="s">
        <x:v>141</x:v>
      </x:c>
      <x:c r="M1694" t="s">
        <x:v>560</x:v>
      </x:c>
      <x:c r="N1694" t="s">
        <x:v>519</x:v>
      </x:c>
      <x:c r="O1694">
        <x:v>10000</x:v>
      </x:c>
      <x:c r="P1694" t="s">
        <x:v>520</x:v>
      </x:c>
      <x:c r="Q1694" t="s">
        <x:v>13</x:v>
      </x:c>
      <x:c r="R1694" t="s">
        <x:v>522</x:v>
      </x:c>
      <x:c r="S1694">
        <x:v>20000</x:v>
      </x:c>
      <x:c r="T1694" t="s">
        <x:v>458</x:v>
      </x:c>
      <x:c r="U1694">
        <x:v>66.2</x:v>
      </x:c>
      <x:c r="V1694">
        <x:v>0.28999999999999998</x:v>
      </x:c>
      <x:c r="W1694">
        <x:v>5850</x:v>
      </x:c>
    </x:row>
    <x:row r="1695" spans="1:23">
      <x:c r="A1695" t="s">
        <x:v>492</x:v>
      </x:c>
      <x:c r="B1695" t="s">
        <x:v>698</x:v>
      </x:c>
      <x:c r="C1695" t="s">
        <x:v>513</x:v>
      </x:c>
      <x:c r="D1695" t="s">
        <x:v>514</x:v>
      </x:c>
      <x:c r="E1695" t="s">
        <x:v>527</x:v>
      </x:c>
      <x:c r="F1695" t="s">
        <x:v>126</x:v>
      </x:c>
      <x:c r="G1695" t="s">
        <x:v>730</x:v>
      </x:c>
      <x:c r="H1695" t="s">
        <x:v>528</x:v>
      </x:c>
      <x:c r="I1695" t="s">
        <x:v>173</x:v>
      </x:c>
      <x:c r="J1695">
        <x:v>100000639</x:v>
      </x:c>
      <x:c r="K1695" t="s">
        <x:v>173</x:v>
      </x:c>
      <x:c r="L1695" t="s">
        <x:v>165</x:v>
      </x:c>
      <x:c r="M1695" t="s">
        <x:v>518</x:v>
      </x:c>
      <x:c r="O1695">
        <x:v>1000</x:v>
      </x:c>
      <x:c r="P1695" t="s">
        <x:v>520</x:v>
      </x:c>
      <x:c r="Q1695" t="s">
        <x:v>14</x:v>
      </x:c>
      <x:c r="R1695" t="s">
        <x:v>522</x:v>
      </x:c>
      <x:c r="S1695">
        <x:v>4000</x:v>
      </x:c>
      <x:c r="T1695" t="s">
        <x:v>458</x:v>
      </x:c>
      <x:c r="U1695">
        <x:v>30.76</x:v>
      </x:c>
      <x:c r="V1695">
        <x:v>0.6</x:v>
      </x:c>
      <x:c r="W1695">
        <x:v>2388.8000000000002</x:v>
      </x:c>
    </x:row>
    <x:row r="1696" spans="1:23">
      <x:c r="A1696" t="s">
        <x:v>492</x:v>
      </x:c>
      <x:c r="B1696" t="s">
        <x:v>698</x:v>
      </x:c>
      <x:c r="C1696" t="s">
        <x:v>513</x:v>
      </x:c>
      <x:c r="D1696" t="s">
        <x:v>514</x:v>
      </x:c>
      <x:c r="E1696" t="s">
        <x:v>527</x:v>
      </x:c>
      <x:c r="F1696" t="s">
        <x:v>126</x:v>
      </x:c>
      <x:c r="G1696" t="s">
        <x:v>730</x:v>
      </x:c>
      <x:c r="H1696" t="s">
        <x:v>528</x:v>
      </x:c>
      <x:c r="I1696" t="s">
        <x:v>173</x:v>
      </x:c>
      <x:c r="J1696">
        <x:v>100000501</x:v>
      </x:c>
      <x:c r="K1696" t="s">
        <x:v>173</x:v>
      </x:c>
      <x:c r="L1696" t="s">
        <x:v>143</x:v>
      </x:c>
      <x:c r="M1696" t="s">
        <x:v>518</x:v>
      </x:c>
      <x:c r="O1696">
        <x:v>1000</x:v>
      </x:c>
      <x:c r="P1696" t="s">
        <x:v>520</x:v>
      </x:c>
      <x:c r="Q1696" t="s">
        <x:v>6</x:v>
      </x:c>
      <x:c r="R1696" t="s">
        <x:v>522</x:v>
      </x:c>
      <x:c r="S1696">
        <x:v>2000</x:v>
      </x:c>
      <x:c r="T1696" t="s">
        <x:v>458</x:v>
      </x:c>
      <x:c r="U1696">
        <x:v>10.02</x:v>
      </x:c>
      <x:c r="V1696">
        <x:v>0.41</x:v>
      </x:c>
      <x:c r="W1696">
        <x:v>814.4</x:v>
      </x:c>
    </x:row>
    <x:row r="1697" spans="1:23">
      <x:c r="A1697" t="s">
        <x:v>492</x:v>
      </x:c>
      <x:c r="B1697" t="s">
        <x:v>698</x:v>
      </x:c>
      <x:c r="C1697" t="s">
        <x:v>513</x:v>
      </x:c>
      <x:c r="D1697" t="s">
        <x:v>514</x:v>
      </x:c>
      <x:c r="E1697" t="s">
        <x:v>527</x:v>
      </x:c>
      <x:c r="F1697" t="s">
        <x:v>126</x:v>
      </x:c>
      <x:c r="G1697" t="s">
        <x:v>730</x:v>
      </x:c>
      <x:c r="H1697" t="s">
        <x:v>528</x:v>
      </x:c>
      <x:c r="I1697" t="s">
        <x:v>173</x:v>
      </x:c>
      <x:c r="J1697">
        <x:v>110000004</x:v>
      </x:c>
      <x:c r="K1697" t="s">
        <x:v>173</x:v>
      </x:c>
      <x:c r="L1697" t="s">
        <x:v>141</x:v>
      </x:c>
      <x:c r="M1697" t="s">
        <x:v>537</x:v>
      </x:c>
      <x:c r="N1697" t="s">
        <x:v>519</x:v>
      </x:c>
      <x:c r="O1697">
        <x:v>10000</x:v>
      </x:c>
      <x:c r="P1697" t="s">
        <x:v>520</x:v>
      </x:c>
      <x:c r="Q1697" t="s">
        <x:v>13</x:v>
      </x:c>
      <x:c r="R1697" t="s">
        <x:v>522</x:v>
      </x:c>
      <x:c r="S1697">
        <x:v>130000</x:v>
      </x:c>
      <x:c r="T1697" t="s">
        <x:v>458</x:v>
      </x:c>
      <x:c r="U1697">
        <x:v>430.17</x:v>
      </x:c>
      <x:c r="V1697">
        <x:v>0.28999999999999998</x:v>
      </x:c>
      <x:c r="W1697">
        <x:v>38025</x:v>
      </x:c>
    </x:row>
    <x:row r="1698" spans="1:23">
      <x:c r="A1698" t="s">
        <x:v>492</x:v>
      </x:c>
      <x:c r="B1698" t="s">
        <x:v>698</x:v>
      </x:c>
      <x:c r="C1698" t="s">
        <x:v>513</x:v>
      </x:c>
      <x:c r="D1698" t="s">
        <x:v>514</x:v>
      </x:c>
      <x:c r="E1698" t="s">
        <x:v>527</x:v>
      </x:c>
      <x:c r="F1698" t="s">
        <x:v>126</x:v>
      </x:c>
      <x:c r="G1698" t="s">
        <x:v>730</x:v>
      </x:c>
      <x:c r="H1698" t="s">
        <x:v>528</x:v>
      </x:c>
      <x:c r="I1698" t="s">
        <x:v>173</x:v>
      </x:c>
      <x:c r="J1698">
        <x:v>190000482</x:v>
      </x:c>
      <x:c r="K1698" t="s">
        <x:v>173</x:v>
      </x:c>
      <x:c r="L1698" t="s">
        <x:v>141</x:v>
      </x:c>
      <x:c r="M1698" t="s">
        <x:v>560</x:v>
      </x:c>
      <x:c r="N1698" t="s">
        <x:v>519</x:v>
      </x:c>
      <x:c r="O1698">
        <x:v>10000</x:v>
      </x:c>
      <x:c r="P1698" t="s">
        <x:v>520</x:v>
      </x:c>
      <x:c r="Q1698" t="s">
        <x:v>13</x:v>
      </x:c>
      <x:c r="R1698" t="s">
        <x:v>522</x:v>
      </x:c>
      <x:c r="S1698">
        <x:v>10000</x:v>
      </x:c>
      <x:c r="T1698" t="s">
        <x:v>458</x:v>
      </x:c>
      <x:c r="U1698">
        <x:v>33.1</x:v>
      </x:c>
      <x:c r="V1698">
        <x:v>0.28999999999999998</x:v>
      </x:c>
      <x:c r="W1698">
        <x:v>2925</x:v>
      </x:c>
    </x:row>
    <x:row r="1699" spans="1:23">
      <x:c r="A1699" t="s">
        <x:v>492</x:v>
      </x:c>
      <x:c r="B1699" t="s">
        <x:v>698</x:v>
      </x:c>
      <x:c r="C1699" t="s">
        <x:v>513</x:v>
      </x:c>
      <x:c r="D1699" t="s">
        <x:v>514</x:v>
      </x:c>
      <x:c r="E1699" t="s">
        <x:v>527</x:v>
      </x:c>
      <x:c r="F1699" t="s">
        <x:v>126</x:v>
      </x:c>
      <x:c r="G1699" t="s">
        <x:v>730</x:v>
      </x:c>
      <x:c r="H1699" t="s">
        <x:v>528</x:v>
      </x:c>
      <x:c r="I1699" t="s">
        <x:v>173</x:v>
      </x:c>
      <x:c r="J1699">
        <x:v>100000962</x:v>
      </x:c>
      <x:c r="K1699" t="s">
        <x:v>173</x:v>
      </x:c>
      <x:c r="L1699" t="s">
        <x:v>141</x:v>
      </x:c>
      <x:c r="M1699" t="s">
        <x:v>563</x:v>
      </x:c>
      <x:c r="O1699">
        <x:v>1500</x:v>
      </x:c>
      <x:c r="P1699" t="s">
        <x:v>520</x:v>
      </x:c>
      <x:c r="Q1699" t="s">
        <x:v>13</x:v>
      </x:c>
      <x:c r="R1699" t="s">
        <x:v>522</x:v>
      </x:c>
      <x:c r="S1699">
        <x:v>21000</x:v>
      </x:c>
      <x:c r="T1699" t="s">
        <x:v>458</x:v>
      </x:c>
      <x:c r="U1699">
        <x:v>69.510000000000005</x:v>
      </x:c>
      <x:c r="V1699">
        <x:v>0.28999999999999998</x:v>
      </x:c>
      <x:c r="W1699">
        <x:v>6142.5</x:v>
      </x:c>
    </x:row>
    <x:row r="1700" spans="1:23">
      <x:c r="A1700" t="s">
        <x:v>492</x:v>
      </x:c>
      <x:c r="B1700" t="s">
        <x:v>698</x:v>
      </x:c>
      <x:c r="C1700" t="s">
        <x:v>513</x:v>
      </x:c>
      <x:c r="D1700" t="s">
        <x:v>514</x:v>
      </x:c>
      <x:c r="E1700" t="s">
        <x:v>527</x:v>
      </x:c>
      <x:c r="F1700" t="s">
        <x:v>126</x:v>
      </x:c>
      <x:c r="G1700" t="s">
        <x:v>730</x:v>
      </x:c>
      <x:c r="H1700" t="s">
        <x:v>528</x:v>
      </x:c>
      <x:c r="I1700" t="s">
        <x:v>173</x:v>
      </x:c>
      <x:c r="J1700">
        <x:v>100018217</x:v>
      </x:c>
      <x:c r="K1700" t="s">
        <x:v>173</x:v>
      </x:c>
      <x:c r="L1700" t="s">
        <x:v>141</x:v>
      </x:c>
      <x:c r="M1700" t="s">
        <x:v>545</x:v>
      </x:c>
      <x:c r="N1700" t="s">
        <x:v>519</x:v>
      </x:c>
      <x:c r="O1700">
        <x:v>10000</x:v>
      </x:c>
      <x:c r="P1700" t="s">
        <x:v>520</x:v>
      </x:c>
      <x:c r="Q1700" t="s">
        <x:v>13</x:v>
      </x:c>
      <x:c r="R1700" t="s">
        <x:v>522</x:v>
      </x:c>
      <x:c r="S1700">
        <x:v>10000</x:v>
      </x:c>
      <x:c r="T1700" t="s">
        <x:v>458</x:v>
      </x:c>
      <x:c r="U1700">
        <x:v>33.1</x:v>
      </x:c>
      <x:c r="V1700">
        <x:v>0.28999999999999998</x:v>
      </x:c>
      <x:c r="W1700">
        <x:v>2925</x:v>
      </x:c>
    </x:row>
    <x:row r="1701" spans="1:23">
      <x:c r="A1701" t="s">
        <x:v>492</x:v>
      </x:c>
      <x:c r="B1701" t="s">
        <x:v>698</x:v>
      </x:c>
      <x:c r="C1701" t="s">
        <x:v>513</x:v>
      </x:c>
      <x:c r="D1701" t="s">
        <x:v>514</x:v>
      </x:c>
      <x:c r="E1701" t="s">
        <x:v>527</x:v>
      </x:c>
      <x:c r="F1701" t="s">
        <x:v>126</x:v>
      </x:c>
      <x:c r="G1701" t="s">
        <x:v>730</x:v>
      </x:c>
      <x:c r="H1701" t="s">
        <x:v>528</x:v>
      </x:c>
      <x:c r="I1701" t="s">
        <x:v>173</x:v>
      </x:c>
      <x:c r="J1701">
        <x:v>190000374</x:v>
      </x:c>
      <x:c r="K1701" t="s">
        <x:v>173</x:v>
      </x:c>
      <x:c r="L1701" t="s">
        <x:v>165</x:v>
      </x:c>
      <x:c r="M1701" t="s">
        <x:v>560</x:v>
      </x:c>
      <x:c r="N1701" t="s">
        <x:v>519</x:v>
      </x:c>
      <x:c r="O1701">
        <x:v>7000</x:v>
      </x:c>
      <x:c r="P1701" t="s">
        <x:v>520</x:v>
      </x:c>
      <x:c r="Q1701" t="s">
        <x:v>14</x:v>
      </x:c>
      <x:c r="R1701" t="s">
        <x:v>522</x:v>
      </x:c>
      <x:c r="S1701">
        <x:v>7000</x:v>
      </x:c>
      <x:c r="T1701" t="s">
        <x:v>458</x:v>
      </x:c>
      <x:c r="U1701">
        <x:v>53.91</x:v>
      </x:c>
      <x:c r="V1701">
        <x:v>0.6</x:v>
      </x:c>
      <x:c r="W1701">
        <x:v>4180.3999999999996</x:v>
      </x:c>
    </x:row>
    <x:row r="1702" spans="1:23">
      <x:c r="A1702" t="s">
        <x:v>492</x:v>
      </x:c>
      <x:c r="B1702" t="s">
        <x:v>698</x:v>
      </x:c>
      <x:c r="C1702" t="s">
        <x:v>513</x:v>
      </x:c>
      <x:c r="D1702" t="s">
        <x:v>514</x:v>
      </x:c>
      <x:c r="E1702" t="s">
        <x:v>527</x:v>
      </x:c>
      <x:c r="F1702" t="s">
        <x:v>126</x:v>
      </x:c>
      <x:c r="G1702" t="s">
        <x:v>730</x:v>
      </x:c>
      <x:c r="H1702" t="s">
        <x:v>528</x:v>
      </x:c>
      <x:c r="I1702" t="s">
        <x:v>173</x:v>
      </x:c>
      <x:c r="J1702">
        <x:v>190000373</x:v>
      </x:c>
      <x:c r="K1702" t="s">
        <x:v>173</x:v>
      </x:c>
      <x:c r="L1702" t="s">
        <x:v>165</x:v>
      </x:c>
      <x:c r="M1702" t="s">
        <x:v>518</x:v>
      </x:c>
      <x:c r="N1702" t="s">
        <x:v>519</x:v>
      </x:c>
      <x:c r="O1702">
        <x:v>7000</x:v>
      </x:c>
      <x:c r="P1702" t="s">
        <x:v>520</x:v>
      </x:c>
      <x:c r="Q1702" t="s">
        <x:v>14</x:v>
      </x:c>
      <x:c r="R1702" t="s">
        <x:v>522</x:v>
      </x:c>
      <x:c r="S1702">
        <x:v>7000</x:v>
      </x:c>
      <x:c r="T1702" t="s">
        <x:v>458</x:v>
      </x:c>
      <x:c r="U1702">
        <x:v>53.91</x:v>
      </x:c>
      <x:c r="V1702">
        <x:v>0.6</x:v>
      </x:c>
      <x:c r="W1702">
        <x:v>4180.3999999999996</x:v>
      </x:c>
    </x:row>
    <x:row r="1703" spans="1:23">
      <x:c r="A1703" t="s">
        <x:v>492</x:v>
      </x:c>
      <x:c r="B1703" t="s">
        <x:v>698</x:v>
      </x:c>
      <x:c r="C1703" t="s">
        <x:v>513</x:v>
      </x:c>
      <x:c r="D1703" t="s">
        <x:v>514</x:v>
      </x:c>
      <x:c r="E1703" t="s">
        <x:v>527</x:v>
      </x:c>
      <x:c r="F1703" t="s">
        <x:v>126</x:v>
      </x:c>
      <x:c r="G1703" t="s">
        <x:v>730</x:v>
      </x:c>
      <x:c r="H1703" t="s">
        <x:v>528</x:v>
      </x:c>
      <x:c r="I1703" t="s">
        <x:v>173</x:v>
      </x:c>
      <x:c r="J1703">
        <x:v>190000506</x:v>
      </x:c>
      <x:c r="K1703" t="s">
        <x:v>173</x:v>
      </x:c>
      <x:c r="L1703" t="s">
        <x:v>141</x:v>
      </x:c>
      <x:c r="M1703" t="s">
        <x:v>533</x:v>
      </x:c>
      <x:c r="N1703" t="s">
        <x:v>519</x:v>
      </x:c>
      <x:c r="O1703">
        <x:v>10000</x:v>
      </x:c>
      <x:c r="P1703" t="s">
        <x:v>520</x:v>
      </x:c>
      <x:c r="Q1703" t="s">
        <x:v>13</x:v>
      </x:c>
      <x:c r="R1703" t="s">
        <x:v>522</x:v>
      </x:c>
      <x:c r="S1703">
        <x:v>10000</x:v>
      </x:c>
      <x:c r="T1703" t="s">
        <x:v>458</x:v>
      </x:c>
      <x:c r="U1703">
        <x:v>33.1</x:v>
      </x:c>
      <x:c r="V1703">
        <x:v>0.28999999999999998</x:v>
      </x:c>
      <x:c r="W1703">
        <x:v>2925</x:v>
      </x:c>
    </x:row>
    <x:row r="1704" spans="1:23">
      <x:c r="A1704" t="s">
        <x:v>492</x:v>
      </x:c>
      <x:c r="B1704" t="s">
        <x:v>698</x:v>
      </x:c>
      <x:c r="C1704" t="s">
        <x:v>513</x:v>
      </x:c>
      <x:c r="D1704" t="s">
        <x:v>514</x:v>
      </x:c>
      <x:c r="E1704" t="s">
        <x:v>527</x:v>
      </x:c>
      <x:c r="F1704" t="s">
        <x:v>126</x:v>
      </x:c>
      <x:c r="G1704" t="s">
        <x:v>730</x:v>
      </x:c>
      <x:c r="H1704" t="s">
        <x:v>528</x:v>
      </x:c>
      <x:c r="I1704" t="s">
        <x:v>173</x:v>
      </x:c>
      <x:c r="J1704">
        <x:v>100011010</x:v>
      </x:c>
      <x:c r="K1704" t="s">
        <x:v>173</x:v>
      </x:c>
      <x:c r="L1704" t="s">
        <x:v>141</x:v>
      </x:c>
      <x:c r="M1704" t="s">
        <x:v>572</x:v>
      </x:c>
      <x:c r="N1704" t="s">
        <x:v>519</x:v>
      </x:c>
      <x:c r="O1704">
        <x:v>10000</x:v>
      </x:c>
      <x:c r="P1704" t="s">
        <x:v>520</x:v>
      </x:c>
      <x:c r="Q1704" t="s">
        <x:v>13</x:v>
      </x:c>
      <x:c r="R1704" t="s">
        <x:v>522</x:v>
      </x:c>
      <x:c r="S1704">
        <x:v>10000</x:v>
      </x:c>
      <x:c r="T1704" t="s">
        <x:v>458</x:v>
      </x:c>
      <x:c r="U1704">
        <x:v>33.1</x:v>
      </x:c>
      <x:c r="V1704">
        <x:v>0.28999999999999998</x:v>
      </x:c>
      <x:c r="W1704">
        <x:v>2925</x:v>
      </x:c>
    </x:row>
    <x:row r="1705" spans="1:23">
      <x:c r="A1705" t="s">
        <x:v>492</x:v>
      </x:c>
      <x:c r="B1705" t="s">
        <x:v>698</x:v>
      </x:c>
      <x:c r="C1705" t="s">
        <x:v>513</x:v>
      </x:c>
      <x:c r="D1705" t="s">
        <x:v>514</x:v>
      </x:c>
      <x:c r="E1705" t="s">
        <x:v>527</x:v>
      </x:c>
      <x:c r="F1705" t="s">
        <x:v>126</x:v>
      </x:c>
      <x:c r="G1705" t="s">
        <x:v>730</x:v>
      </x:c>
      <x:c r="H1705" t="s">
        <x:v>528</x:v>
      </x:c>
      <x:c r="I1705" t="s">
        <x:v>173</x:v>
      </x:c>
      <x:c r="J1705">
        <x:v>100011385</x:v>
      </x:c>
      <x:c r="K1705" t="s">
        <x:v>173</x:v>
      </x:c>
      <x:c r="L1705" t="s">
        <x:v>141</x:v>
      </x:c>
      <x:c r="M1705" t="s">
        <x:v>610</x:v>
      </x:c>
      <x:c r="N1705" t="s">
        <x:v>519</x:v>
      </x:c>
      <x:c r="O1705">
        <x:v>10000</x:v>
      </x:c>
      <x:c r="P1705" t="s">
        <x:v>520</x:v>
      </x:c>
      <x:c r="Q1705" t="s">
        <x:v>13</x:v>
      </x:c>
      <x:c r="R1705" t="s">
        <x:v>522</x:v>
      </x:c>
      <x:c r="S1705">
        <x:v>20000</x:v>
      </x:c>
      <x:c r="T1705" t="s">
        <x:v>458</x:v>
      </x:c>
      <x:c r="U1705">
        <x:v>66.2</x:v>
      </x:c>
      <x:c r="V1705">
        <x:v>0.28999999999999998</x:v>
      </x:c>
      <x:c r="W1705">
        <x:v>5850</x:v>
      </x:c>
    </x:row>
    <x:row r="1706" spans="1:23">
      <x:c r="A1706" t="s">
        <x:v>492</x:v>
      </x:c>
      <x:c r="B1706" t="s">
        <x:v>698</x:v>
      </x:c>
      <x:c r="C1706" t="s">
        <x:v>513</x:v>
      </x:c>
      <x:c r="D1706" t="s">
        <x:v>514</x:v>
      </x:c>
      <x:c r="E1706" t="s">
        <x:v>527</x:v>
      </x:c>
      <x:c r="F1706" t="s">
        <x:v>126</x:v>
      </x:c>
      <x:c r="G1706" t="s">
        <x:v>730</x:v>
      </x:c>
      <x:c r="H1706" t="s">
        <x:v>528</x:v>
      </x:c>
      <x:c r="I1706" t="s">
        <x:v>173</x:v>
      </x:c>
      <x:c r="J1706">
        <x:v>100011010</x:v>
      </x:c>
      <x:c r="K1706" t="s">
        <x:v>173</x:v>
      </x:c>
      <x:c r="L1706" t="s">
        <x:v>141</x:v>
      </x:c>
      <x:c r="M1706" t="s">
        <x:v>572</x:v>
      </x:c>
      <x:c r="N1706" t="s">
        <x:v>519</x:v>
      </x:c>
      <x:c r="O1706">
        <x:v>10000</x:v>
      </x:c>
      <x:c r="P1706" t="s">
        <x:v>520</x:v>
      </x:c>
      <x:c r="Q1706" t="s">
        <x:v>13</x:v>
      </x:c>
      <x:c r="R1706" t="s">
        <x:v>522</x:v>
      </x:c>
      <x:c r="S1706">
        <x:v>10000</x:v>
      </x:c>
      <x:c r="T1706" t="s">
        <x:v>458</x:v>
      </x:c>
      <x:c r="U1706">
        <x:v>33.1</x:v>
      </x:c>
      <x:c r="V1706">
        <x:v>0.28999999999999998</x:v>
      </x:c>
      <x:c r="W1706">
        <x:v>2925</x:v>
      </x:c>
    </x:row>
    <x:row r="1707" spans="1:23">
      <x:c r="A1707" t="s">
        <x:v>492</x:v>
      </x:c>
      <x:c r="B1707" t="s">
        <x:v>698</x:v>
      </x:c>
      <x:c r="C1707" t="s">
        <x:v>513</x:v>
      </x:c>
      <x:c r="D1707" t="s">
        <x:v>514</x:v>
      </x:c>
      <x:c r="E1707" t="s">
        <x:v>527</x:v>
      </x:c>
      <x:c r="F1707" t="s">
        <x:v>126</x:v>
      </x:c>
      <x:c r="G1707" t="s">
        <x:v>730</x:v>
      </x:c>
      <x:c r="H1707" t="s">
        <x:v>528</x:v>
      </x:c>
      <x:c r="I1707" t="s">
        <x:v>173</x:v>
      </x:c>
      <x:c r="J1707">
        <x:v>100011384</x:v>
      </x:c>
      <x:c r="K1707" t="s">
        <x:v>173</x:v>
      </x:c>
      <x:c r="L1707" t="s">
        <x:v>141</x:v>
      </x:c>
      <x:c r="M1707" t="s">
        <x:v>571</x:v>
      </x:c>
      <x:c r="N1707" t="s">
        <x:v>519</x:v>
      </x:c>
      <x:c r="O1707">
        <x:v>10000</x:v>
      </x:c>
      <x:c r="P1707" t="s">
        <x:v>520</x:v>
      </x:c>
      <x:c r="Q1707" t="s">
        <x:v>13</x:v>
      </x:c>
      <x:c r="R1707" t="s">
        <x:v>522</x:v>
      </x:c>
      <x:c r="S1707">
        <x:v>30000</x:v>
      </x:c>
      <x:c r="T1707" t="s">
        <x:v>458</x:v>
      </x:c>
      <x:c r="U1707">
        <x:v>99.3</x:v>
      </x:c>
      <x:c r="V1707">
        <x:v>0.28999999999999998</x:v>
      </x:c>
      <x:c r="W1707">
        <x:v>8775</x:v>
      </x:c>
    </x:row>
    <x:row r="1708" spans="1:23">
      <x:c r="A1708" t="s">
        <x:v>492</x:v>
      </x:c>
      <x:c r="B1708" t="s">
        <x:v>698</x:v>
      </x:c>
      <x:c r="C1708" t="s">
        <x:v>513</x:v>
      </x:c>
      <x:c r="D1708" t="s">
        <x:v>514</x:v>
      </x:c>
      <x:c r="E1708" t="s">
        <x:v>527</x:v>
      </x:c>
      <x:c r="F1708" t="s">
        <x:v>126</x:v>
      </x:c>
      <x:c r="G1708" t="s">
        <x:v>730</x:v>
      </x:c>
      <x:c r="H1708" t="s">
        <x:v>528</x:v>
      </x:c>
      <x:c r="I1708" t="s">
        <x:v>173</x:v>
      </x:c>
      <x:c r="J1708">
        <x:v>100011006</x:v>
      </x:c>
      <x:c r="K1708" t="s">
        <x:v>173</x:v>
      </x:c>
      <x:c r="L1708" t="s">
        <x:v>141</x:v>
      </x:c>
      <x:c r="M1708" t="s">
        <x:v>578</x:v>
      </x:c>
      <x:c r="N1708" t="s">
        <x:v>519</x:v>
      </x:c>
      <x:c r="O1708">
        <x:v>10000</x:v>
      </x:c>
      <x:c r="P1708" t="s">
        <x:v>520</x:v>
      </x:c>
      <x:c r="Q1708" t="s">
        <x:v>13</x:v>
      </x:c>
      <x:c r="R1708" t="s">
        <x:v>522</x:v>
      </x:c>
      <x:c r="S1708">
        <x:v>50000</x:v>
      </x:c>
      <x:c r="T1708" t="s">
        <x:v>458</x:v>
      </x:c>
      <x:c r="U1708">
        <x:v>165.5</x:v>
      </x:c>
      <x:c r="V1708">
        <x:v>0.28999999999999998</x:v>
      </x:c>
      <x:c r="W1708">
        <x:v>14625</x:v>
      </x:c>
    </x:row>
    <x:row r="1709" spans="1:23">
      <x:c r="A1709" t="s">
        <x:v>492</x:v>
      </x:c>
      <x:c r="B1709" t="s">
        <x:v>698</x:v>
      </x:c>
      <x:c r="C1709" t="s">
        <x:v>513</x:v>
      </x:c>
      <x:c r="D1709" t="s">
        <x:v>514</x:v>
      </x:c>
      <x:c r="E1709" t="s">
        <x:v>527</x:v>
      </x:c>
      <x:c r="F1709" t="s">
        <x:v>126</x:v>
      </x:c>
      <x:c r="G1709" t="s">
        <x:v>730</x:v>
      </x:c>
      <x:c r="H1709" t="s">
        <x:v>528</x:v>
      </x:c>
      <x:c r="I1709" t="s">
        <x:v>173</x:v>
      </x:c>
      <x:c r="J1709">
        <x:v>100018237</x:v>
      </x:c>
      <x:c r="K1709" t="s">
        <x:v>173</x:v>
      </x:c>
      <x:c r="L1709" t="s">
        <x:v>165</x:v>
      </x:c>
      <x:c r="M1709" t="s">
        <x:v>526</x:v>
      </x:c>
      <x:c r="N1709" t="s">
        <x:v>519</x:v>
      </x:c>
      <x:c r="O1709">
        <x:v>7000</x:v>
      </x:c>
      <x:c r="P1709" t="s">
        <x:v>520</x:v>
      </x:c>
      <x:c r="Q1709" t="s">
        <x:v>14</x:v>
      </x:c>
      <x:c r="R1709" t="s">
        <x:v>522</x:v>
      </x:c>
      <x:c r="S1709">
        <x:v>14000</x:v>
      </x:c>
      <x:c r="T1709" t="s">
        <x:v>458</x:v>
      </x:c>
      <x:c r="U1709">
        <x:v>107.66</x:v>
      </x:c>
      <x:c r="V1709">
        <x:v>0.6</x:v>
      </x:c>
      <x:c r="W1709">
        <x:v>8360.7999999999993</x:v>
      </x:c>
    </x:row>
    <x:row r="1710" spans="1:23">
      <x:c r="A1710" t="s">
        <x:v>492</x:v>
      </x:c>
      <x:c r="B1710" t="s">
        <x:v>698</x:v>
      </x:c>
      <x:c r="C1710" t="s">
        <x:v>513</x:v>
      </x:c>
      <x:c r="D1710" t="s">
        <x:v>514</x:v>
      </x:c>
      <x:c r="E1710" t="s">
        <x:v>527</x:v>
      </x:c>
      <x:c r="F1710" t="s">
        <x:v>126</x:v>
      </x:c>
      <x:c r="G1710" t="s">
        <x:v>730</x:v>
      </x:c>
      <x:c r="H1710" t="s">
        <x:v>528</x:v>
      </x:c>
      <x:c r="I1710" t="s">
        <x:v>173</x:v>
      </x:c>
      <x:c r="J1710">
        <x:v>100000630</x:v>
      </x:c>
      <x:c r="K1710" t="s">
        <x:v>173</x:v>
      </x:c>
      <x:c r="L1710" t="s">
        <x:v>165</x:v>
      </x:c>
      <x:c r="M1710" t="s">
        <x:v>533</x:v>
      </x:c>
      <x:c r="N1710" t="s">
        <x:v>519</x:v>
      </x:c>
      <x:c r="O1710">
        <x:v>7000</x:v>
      </x:c>
      <x:c r="P1710" t="s">
        <x:v>520</x:v>
      </x:c>
      <x:c r="Q1710" t="s">
        <x:v>14</x:v>
      </x:c>
      <x:c r="R1710" t="s">
        <x:v>522</x:v>
      </x:c>
      <x:c r="S1710">
        <x:v>42000</x:v>
      </x:c>
      <x:c r="T1710" t="s">
        <x:v>458</x:v>
      </x:c>
      <x:c r="U1710">
        <x:v>322.98</x:v>
      </x:c>
      <x:c r="V1710">
        <x:v>0.6</x:v>
      </x:c>
      <x:c r="W1710">
        <x:v>25082.400000000001</x:v>
      </x:c>
    </x:row>
    <x:row r="1711" spans="1:23">
      <x:c r="A1711" t="s">
        <x:v>492</x:v>
      </x:c>
      <x:c r="B1711" t="s">
        <x:v>698</x:v>
      </x:c>
      <x:c r="C1711" t="s">
        <x:v>513</x:v>
      </x:c>
      <x:c r="D1711" t="s">
        <x:v>514</x:v>
      </x:c>
      <x:c r="E1711" t="s">
        <x:v>527</x:v>
      </x:c>
      <x:c r="F1711" t="s">
        <x:v>126</x:v>
      </x:c>
      <x:c r="G1711" t="s">
        <x:v>730</x:v>
      </x:c>
      <x:c r="H1711" t="s">
        <x:v>528</x:v>
      </x:c>
      <x:c r="I1711" t="s">
        <x:v>173</x:v>
      </x:c>
      <x:c r="J1711">
        <x:v>100000730</x:v>
      </x:c>
      <x:c r="K1711" t="s">
        <x:v>173</x:v>
      </x:c>
      <x:c r="L1711" t="s">
        <x:v>165</x:v>
      </x:c>
      <x:c r="M1711" t="s">
        <x:v>525</x:v>
      </x:c>
      <x:c r="N1711" t="s">
        <x:v>519</x:v>
      </x:c>
      <x:c r="O1711">
        <x:v>7000</x:v>
      </x:c>
      <x:c r="P1711" t="s">
        <x:v>520</x:v>
      </x:c>
      <x:c r="Q1711" t="s">
        <x:v>14</x:v>
      </x:c>
      <x:c r="R1711" t="s">
        <x:v>522</x:v>
      </x:c>
      <x:c r="S1711">
        <x:v>28000</x:v>
      </x:c>
      <x:c r="T1711" t="s">
        <x:v>458</x:v>
      </x:c>
      <x:c r="U1711">
        <x:v>215.32</x:v>
      </x:c>
      <x:c r="V1711">
        <x:v>0.6</x:v>
      </x:c>
      <x:c r="W1711">
        <x:v>16721.599999999999</x:v>
      </x:c>
    </x:row>
    <x:row r="1712" spans="1:23">
      <x:c r="A1712" t="s">
        <x:v>492</x:v>
      </x:c>
      <x:c r="B1712" t="s">
        <x:v>698</x:v>
      </x:c>
      <x:c r="C1712" t="s">
        <x:v>513</x:v>
      </x:c>
      <x:c r="D1712" t="s">
        <x:v>514</x:v>
      </x:c>
      <x:c r="E1712" t="s">
        <x:v>527</x:v>
      </x:c>
      <x:c r="F1712" t="s">
        <x:v>126</x:v>
      </x:c>
      <x:c r="G1712" t="s">
        <x:v>730</x:v>
      </x:c>
      <x:c r="H1712" t="s">
        <x:v>528</x:v>
      </x:c>
      <x:c r="I1712" t="s">
        <x:v>173</x:v>
      </x:c>
      <x:c r="J1712">
        <x:v>100000658</x:v>
      </x:c>
      <x:c r="K1712" t="s">
        <x:v>173</x:v>
      </x:c>
      <x:c r="L1712" t="s">
        <x:v>165</x:v>
      </x:c>
      <x:c r="M1712" t="s">
        <x:v>550</x:v>
      </x:c>
      <x:c r="N1712" t="s">
        <x:v>519</x:v>
      </x:c>
      <x:c r="O1712">
        <x:v>7000</x:v>
      </x:c>
      <x:c r="P1712" t="s">
        <x:v>520</x:v>
      </x:c>
      <x:c r="Q1712" t="s">
        <x:v>14</x:v>
      </x:c>
      <x:c r="R1712" t="s">
        <x:v>522</x:v>
      </x:c>
      <x:c r="S1712">
        <x:v>7000</x:v>
      </x:c>
      <x:c r="T1712" t="s">
        <x:v>458</x:v>
      </x:c>
      <x:c r="U1712">
        <x:v>53.83</x:v>
      </x:c>
      <x:c r="V1712">
        <x:v>0.6</x:v>
      </x:c>
      <x:c r="W1712">
        <x:v>4180.3999999999996</x:v>
      </x:c>
    </x:row>
    <x:row r="1713" spans="1:23">
      <x:c r="A1713" t="s">
        <x:v>492</x:v>
      </x:c>
      <x:c r="B1713" t="s">
        <x:v>698</x:v>
      </x:c>
      <x:c r="C1713" t="s">
        <x:v>513</x:v>
      </x:c>
      <x:c r="D1713" t="s">
        <x:v>514</x:v>
      </x:c>
      <x:c r="E1713" t="s">
        <x:v>527</x:v>
      </x:c>
      <x:c r="F1713" t="s">
        <x:v>126</x:v>
      </x:c>
      <x:c r="G1713" t="s">
        <x:v>730</x:v>
      </x:c>
      <x:c r="H1713" t="s">
        <x:v>528</x:v>
      </x:c>
      <x:c r="I1713" t="s">
        <x:v>173</x:v>
      </x:c>
      <x:c r="J1713">
        <x:v>100000729</x:v>
      </x:c>
      <x:c r="K1713" t="s">
        <x:v>173</x:v>
      </x:c>
      <x:c r="L1713" t="s">
        <x:v>165</x:v>
      </x:c>
      <x:c r="M1713" t="s">
        <x:v>525</x:v>
      </x:c>
      <x:c r="O1713">
        <x:v>1000</x:v>
      </x:c>
      <x:c r="P1713" t="s">
        <x:v>520</x:v>
      </x:c>
      <x:c r="Q1713" t="s">
        <x:v>14</x:v>
      </x:c>
      <x:c r="R1713" t="s">
        <x:v>522</x:v>
      </x:c>
      <x:c r="S1713">
        <x:v>6000</x:v>
      </x:c>
      <x:c r="T1713" t="s">
        <x:v>458</x:v>
      </x:c>
      <x:c r="U1713">
        <x:v>46.14</x:v>
      </x:c>
      <x:c r="V1713">
        <x:v>0.6</x:v>
      </x:c>
      <x:c r="W1713">
        <x:v>3583.2</x:v>
      </x:c>
    </x:row>
    <x:row r="1714" spans="1:23">
      <x:c r="A1714" t="s">
        <x:v>492</x:v>
      </x:c>
      <x:c r="B1714" t="s">
        <x:v>698</x:v>
      </x:c>
      <x:c r="C1714" t="s">
        <x:v>513</x:v>
      </x:c>
      <x:c r="D1714" t="s">
        <x:v>514</x:v>
      </x:c>
      <x:c r="E1714" t="s">
        <x:v>527</x:v>
      </x:c>
      <x:c r="F1714" t="s">
        <x:v>126</x:v>
      </x:c>
      <x:c r="G1714" t="s">
        <x:v>730</x:v>
      </x:c>
      <x:c r="H1714" t="s">
        <x:v>528</x:v>
      </x:c>
      <x:c r="I1714" t="s">
        <x:v>173</x:v>
      </x:c>
      <x:c r="J1714">
        <x:v>100000929</x:v>
      </x:c>
      <x:c r="K1714" t="s">
        <x:v>173</x:v>
      </x:c>
      <x:c r="L1714" t="s">
        <x:v>141</x:v>
      </x:c>
      <x:c r="M1714" t="s">
        <x:v>533</x:v>
      </x:c>
      <x:c r="O1714">
        <x:v>1500</x:v>
      </x:c>
      <x:c r="P1714" t="s">
        <x:v>520</x:v>
      </x:c>
      <x:c r="Q1714" t="s">
        <x:v>13</x:v>
      </x:c>
      <x:c r="R1714" t="s">
        <x:v>522</x:v>
      </x:c>
      <x:c r="S1714">
        <x:v>9000</x:v>
      </x:c>
      <x:c r="T1714" t="s">
        <x:v>458</x:v>
      </x:c>
      <x:c r="U1714">
        <x:v>29.79</x:v>
      </x:c>
      <x:c r="V1714">
        <x:v>0.28999999999999998</x:v>
      </x:c>
      <x:c r="W1714">
        <x:v>2632.5</x:v>
      </x:c>
    </x:row>
    <x:row r="1715" spans="1:23">
      <x:c r="A1715" t="s">
        <x:v>492</x:v>
      </x:c>
      <x:c r="B1715" t="s">
        <x:v>698</x:v>
      </x:c>
      <x:c r="C1715" t="s">
        <x:v>513</x:v>
      </x:c>
      <x:c r="D1715" t="s">
        <x:v>514</x:v>
      </x:c>
      <x:c r="E1715" t="s">
        <x:v>527</x:v>
      </x:c>
      <x:c r="F1715" t="s">
        <x:v>126</x:v>
      </x:c>
      <x:c r="G1715" t="s">
        <x:v>730</x:v>
      </x:c>
      <x:c r="H1715" t="s">
        <x:v>528</x:v>
      </x:c>
      <x:c r="I1715" t="s">
        <x:v>173</x:v>
      </x:c>
      <x:c r="J1715">
        <x:v>100000729</x:v>
      </x:c>
      <x:c r="K1715" t="s">
        <x:v>173</x:v>
      </x:c>
      <x:c r="L1715" t="s">
        <x:v>165</x:v>
      </x:c>
      <x:c r="M1715" t="s">
        <x:v>525</x:v>
      </x:c>
      <x:c r="O1715">
        <x:v>1000</x:v>
      </x:c>
      <x:c r="P1715" t="s">
        <x:v>520</x:v>
      </x:c>
      <x:c r="Q1715" t="s">
        <x:v>14</x:v>
      </x:c>
      <x:c r="R1715" t="s">
        <x:v>522</x:v>
      </x:c>
      <x:c r="S1715">
        <x:v>4000</x:v>
      </x:c>
      <x:c r="T1715" t="s">
        <x:v>458</x:v>
      </x:c>
      <x:c r="U1715">
        <x:v>30.76</x:v>
      </x:c>
      <x:c r="V1715">
        <x:v>0.6</x:v>
      </x:c>
      <x:c r="W1715">
        <x:v>2388.8000000000002</x:v>
      </x:c>
    </x:row>
    <x:row r="1716" spans="1:23">
      <x:c r="A1716" t="s">
        <x:v>492</x:v>
      </x:c>
      <x:c r="B1716" t="s">
        <x:v>698</x:v>
      </x:c>
      <x:c r="C1716" t="s">
        <x:v>513</x:v>
      </x:c>
      <x:c r="D1716" t="s">
        <x:v>514</x:v>
      </x:c>
      <x:c r="E1716" t="s">
        <x:v>527</x:v>
      </x:c>
      <x:c r="F1716" t="s">
        <x:v>126</x:v>
      </x:c>
      <x:c r="G1716" t="s">
        <x:v>730</x:v>
      </x:c>
      <x:c r="H1716" t="s">
        <x:v>528</x:v>
      </x:c>
      <x:c r="I1716" t="s">
        <x:v>173</x:v>
      </x:c>
      <x:c r="J1716">
        <x:v>100000706</x:v>
      </x:c>
      <x:c r="K1716" t="s">
        <x:v>173</x:v>
      </x:c>
      <x:c r="L1716" t="s">
        <x:v>165</x:v>
      </x:c>
      <x:c r="M1716" t="s">
        <x:v>524</x:v>
      </x:c>
      <x:c r="O1716">
        <x:v>1000</x:v>
      </x:c>
      <x:c r="P1716" t="s">
        <x:v>520</x:v>
      </x:c>
      <x:c r="Q1716" t="s">
        <x:v>14</x:v>
      </x:c>
      <x:c r="R1716" t="s">
        <x:v>522</x:v>
      </x:c>
      <x:c r="S1716">
        <x:v>3000</x:v>
      </x:c>
      <x:c r="T1716" t="s">
        <x:v>458</x:v>
      </x:c>
      <x:c r="U1716">
        <x:v>23.07</x:v>
      </x:c>
      <x:c r="V1716">
        <x:v>0.6</x:v>
      </x:c>
      <x:c r="W1716">
        <x:v>1791.6</x:v>
      </x:c>
    </x:row>
    <x:row r="1717" spans="1:23">
      <x:c r="A1717" t="s">
        <x:v>492</x:v>
      </x:c>
      <x:c r="B1717" t="s">
        <x:v>698</x:v>
      </x:c>
      <x:c r="C1717" t="s">
        <x:v>513</x:v>
      </x:c>
      <x:c r="D1717" t="s">
        <x:v>514</x:v>
      </x:c>
      <x:c r="E1717" t="s">
        <x:v>527</x:v>
      </x:c>
      <x:c r="F1717" t="s">
        <x:v>126</x:v>
      </x:c>
      <x:c r="G1717" t="s">
        <x:v>730</x:v>
      </x:c>
      <x:c r="H1717" t="s">
        <x:v>528</x:v>
      </x:c>
      <x:c r="I1717" t="s">
        <x:v>173</x:v>
      </x:c>
      <x:c r="J1717">
        <x:v>100000639</x:v>
      </x:c>
      <x:c r="K1717" t="s">
        <x:v>173</x:v>
      </x:c>
      <x:c r="L1717" t="s">
        <x:v>165</x:v>
      </x:c>
      <x:c r="M1717" t="s">
        <x:v>518</x:v>
      </x:c>
      <x:c r="O1717">
        <x:v>1000</x:v>
      </x:c>
      <x:c r="P1717" t="s">
        <x:v>520</x:v>
      </x:c>
      <x:c r="Q1717" t="s">
        <x:v>14</x:v>
      </x:c>
      <x:c r="R1717" t="s">
        <x:v>522</x:v>
      </x:c>
      <x:c r="S1717">
        <x:v>9000</x:v>
      </x:c>
      <x:c r="T1717" t="s">
        <x:v>458</x:v>
      </x:c>
      <x:c r="U1717">
        <x:v>69.209999999999994</x:v>
      </x:c>
      <x:c r="V1717">
        <x:v>0.6</x:v>
      </x:c>
      <x:c r="W1717">
        <x:v>5374.8</x:v>
      </x:c>
    </x:row>
    <x:row r="1718" spans="1:23">
      <x:c r="A1718" t="s">
        <x:v>492</x:v>
      </x:c>
      <x:c r="B1718" t="s">
        <x:v>698</x:v>
      </x:c>
      <x:c r="C1718" t="s">
        <x:v>513</x:v>
      </x:c>
      <x:c r="D1718" t="s">
        <x:v>514</x:v>
      </x:c>
      <x:c r="E1718" t="s">
        <x:v>527</x:v>
      </x:c>
      <x:c r="F1718" t="s">
        <x:v>126</x:v>
      </x:c>
      <x:c r="G1718" t="s">
        <x:v>730</x:v>
      </x:c>
      <x:c r="H1718" t="s">
        <x:v>528</x:v>
      </x:c>
      <x:c r="I1718" t="s">
        <x:v>173</x:v>
      </x:c>
      <x:c r="J1718">
        <x:v>100000929</x:v>
      </x:c>
      <x:c r="K1718" t="s">
        <x:v>173</x:v>
      </x:c>
      <x:c r="L1718" t="s">
        <x:v>141</x:v>
      </x:c>
      <x:c r="M1718" t="s">
        <x:v>533</x:v>
      </x:c>
      <x:c r="O1718">
        <x:v>1500</x:v>
      </x:c>
      <x:c r="P1718" t="s">
        <x:v>520</x:v>
      </x:c>
      <x:c r="Q1718" t="s">
        <x:v>13</x:v>
      </x:c>
      <x:c r="R1718" t="s">
        <x:v>522</x:v>
      </x:c>
      <x:c r="S1718">
        <x:v>39000</x:v>
      </x:c>
      <x:c r="T1718" t="s">
        <x:v>458</x:v>
      </x:c>
      <x:c r="U1718">
        <x:v>129.09</x:v>
      </x:c>
      <x:c r="V1718">
        <x:v>0.28999999999999998</x:v>
      </x:c>
      <x:c r="W1718">
        <x:v>11407.5</x:v>
      </x:c>
    </x:row>
    <x:row r="1719" spans="1:23">
      <x:c r="A1719" t="s">
        <x:v>492</x:v>
      </x:c>
      <x:c r="B1719" t="s">
        <x:v>698</x:v>
      </x:c>
      <x:c r="C1719" t="s">
        <x:v>513</x:v>
      </x:c>
      <x:c r="D1719" t="s">
        <x:v>514</x:v>
      </x:c>
      <x:c r="E1719" t="s">
        <x:v>527</x:v>
      </x:c>
      <x:c r="F1719" t="s">
        <x:v>126</x:v>
      </x:c>
      <x:c r="G1719" t="s">
        <x:v>730</x:v>
      </x:c>
      <x:c r="H1719" t="s">
        <x:v>528</x:v>
      </x:c>
      <x:c r="I1719" t="s">
        <x:v>173</x:v>
      </x:c>
      <x:c r="J1719">
        <x:v>100011030</x:v>
      </x:c>
      <x:c r="K1719" t="s">
        <x:v>173</x:v>
      </x:c>
      <x:c r="L1719" t="s">
        <x:v>165</x:v>
      </x:c>
      <x:c r="M1719" t="s">
        <x:v>575</x:v>
      </x:c>
      <x:c r="N1719" t="s">
        <x:v>519</x:v>
      </x:c>
      <x:c r="O1719">
        <x:v>7000</x:v>
      </x:c>
      <x:c r="P1719" t="s">
        <x:v>520</x:v>
      </x:c>
      <x:c r="Q1719" t="s">
        <x:v>14</x:v>
      </x:c>
      <x:c r="R1719" t="s">
        <x:v>522</x:v>
      </x:c>
      <x:c r="S1719">
        <x:v>14000</x:v>
      </x:c>
      <x:c r="T1719" t="s">
        <x:v>458</x:v>
      </x:c>
      <x:c r="U1719">
        <x:v>107.66</x:v>
      </x:c>
      <x:c r="V1719">
        <x:v>0.6</x:v>
      </x:c>
      <x:c r="W1719">
        <x:v>8360.7999999999993</x:v>
      </x:c>
    </x:row>
    <x:row r="1720" spans="1:23">
      <x:c r="A1720" t="s">
        <x:v>492</x:v>
      </x:c>
      <x:c r="B1720" t="s">
        <x:v>698</x:v>
      </x:c>
      <x:c r="C1720" t="s">
        <x:v>513</x:v>
      </x:c>
      <x:c r="D1720" t="s">
        <x:v>514</x:v>
      </x:c>
      <x:c r="E1720" t="s">
        <x:v>527</x:v>
      </x:c>
      <x:c r="F1720" t="s">
        <x:v>126</x:v>
      </x:c>
      <x:c r="G1720" t="s">
        <x:v>730</x:v>
      </x:c>
      <x:c r="H1720" t="s">
        <x:v>528</x:v>
      </x:c>
      <x:c r="I1720" t="s">
        <x:v>173</x:v>
      </x:c>
      <x:c r="J1720">
        <x:v>100000630</x:v>
      </x:c>
      <x:c r="K1720" t="s">
        <x:v>173</x:v>
      </x:c>
      <x:c r="L1720" t="s">
        <x:v>165</x:v>
      </x:c>
      <x:c r="M1720" t="s">
        <x:v>533</x:v>
      </x:c>
      <x:c r="N1720" t="s">
        <x:v>519</x:v>
      </x:c>
      <x:c r="O1720">
        <x:v>7000</x:v>
      </x:c>
      <x:c r="P1720" t="s">
        <x:v>520</x:v>
      </x:c>
      <x:c r="Q1720" t="s">
        <x:v>14</x:v>
      </x:c>
      <x:c r="R1720" t="s">
        <x:v>522</x:v>
      </x:c>
      <x:c r="S1720">
        <x:v>28000</x:v>
      </x:c>
      <x:c r="T1720" t="s">
        <x:v>458</x:v>
      </x:c>
      <x:c r="U1720">
        <x:v>215.32</x:v>
      </x:c>
      <x:c r="V1720">
        <x:v>0.6</x:v>
      </x:c>
      <x:c r="W1720">
        <x:v>16721.599999999999</x:v>
      </x:c>
    </x:row>
    <x:row r="1721" spans="1:23">
      <x:c r="A1721" t="s">
        <x:v>492</x:v>
      </x:c>
      <x:c r="B1721" t="s">
        <x:v>698</x:v>
      </x:c>
      <x:c r="C1721" t="s">
        <x:v>513</x:v>
      </x:c>
      <x:c r="D1721" t="s">
        <x:v>514</x:v>
      </x:c>
      <x:c r="E1721" t="s">
        <x:v>527</x:v>
      </x:c>
      <x:c r="F1721" t="s">
        <x:v>126</x:v>
      </x:c>
      <x:c r="G1721" t="s">
        <x:v>730</x:v>
      </x:c>
      <x:c r="H1721" t="s">
        <x:v>528</x:v>
      </x:c>
      <x:c r="I1721" t="s">
        <x:v>173</x:v>
      </x:c>
      <x:c r="J1721">
        <x:v>100000730</x:v>
      </x:c>
      <x:c r="K1721" t="s">
        <x:v>173</x:v>
      </x:c>
      <x:c r="L1721" t="s">
        <x:v>165</x:v>
      </x:c>
      <x:c r="M1721" t="s">
        <x:v>525</x:v>
      </x:c>
      <x:c r="N1721" t="s">
        <x:v>519</x:v>
      </x:c>
      <x:c r="O1721">
        <x:v>7000</x:v>
      </x:c>
      <x:c r="P1721" t="s">
        <x:v>520</x:v>
      </x:c>
      <x:c r="Q1721" t="s">
        <x:v>14</x:v>
      </x:c>
      <x:c r="R1721" t="s">
        <x:v>522</x:v>
      </x:c>
      <x:c r="S1721">
        <x:v>21000</x:v>
      </x:c>
      <x:c r="T1721" t="s">
        <x:v>458</x:v>
      </x:c>
      <x:c r="U1721">
        <x:v>161.49</x:v>
      </x:c>
      <x:c r="V1721">
        <x:v>0.6</x:v>
      </x:c>
      <x:c r="W1721">
        <x:v>12541.2</x:v>
      </x:c>
    </x:row>
    <x:row r="1722" spans="1:23">
      <x:c r="A1722" t="s">
        <x:v>492</x:v>
      </x:c>
      <x:c r="B1722" t="s">
        <x:v>698</x:v>
      </x:c>
      <x:c r="C1722" t="s">
        <x:v>513</x:v>
      </x:c>
      <x:c r="D1722" t="s">
        <x:v>514</x:v>
      </x:c>
      <x:c r="E1722" t="s">
        <x:v>527</x:v>
      </x:c>
      <x:c r="F1722" t="s">
        <x:v>126</x:v>
      </x:c>
      <x:c r="G1722" t="s">
        <x:v>730</x:v>
      </x:c>
      <x:c r="H1722" t="s">
        <x:v>528</x:v>
      </x:c>
      <x:c r="I1722" t="s">
        <x:v>173</x:v>
      </x:c>
      <x:c r="J1722">
        <x:v>100000575</x:v>
      </x:c>
      <x:c r="K1722" t="s">
        <x:v>173</x:v>
      </x:c>
      <x:c r="L1722" t="s">
        <x:v>143</x:v>
      </x:c>
      <x:c r="M1722" t="s">
        <x:v>524</x:v>
      </x:c>
      <x:c r="O1722">
        <x:v>1000</x:v>
      </x:c>
      <x:c r="P1722" t="s">
        <x:v>520</x:v>
      </x:c>
      <x:c r="Q1722" t="s">
        <x:v>6</x:v>
      </x:c>
      <x:c r="R1722" t="s">
        <x:v>522</x:v>
      </x:c>
      <x:c r="S1722">
        <x:v>7000</x:v>
      </x:c>
      <x:c r="T1722" t="s">
        <x:v>458</x:v>
      </x:c>
      <x:c r="U1722">
        <x:v>35.07</x:v>
      </x:c>
      <x:c r="V1722">
        <x:v>0.41</x:v>
      </x:c>
      <x:c r="W1722">
        <x:v>2850.4</x:v>
      </x:c>
    </x:row>
    <x:row r="1723" spans="1:23">
      <x:c r="A1723" t="s">
        <x:v>492</x:v>
      </x:c>
      <x:c r="B1723" t="s">
        <x:v>698</x:v>
      </x:c>
      <x:c r="C1723" t="s">
        <x:v>513</x:v>
      </x:c>
      <x:c r="D1723" t="s">
        <x:v>514</x:v>
      </x:c>
      <x:c r="E1723" t="s">
        <x:v>527</x:v>
      </x:c>
      <x:c r="F1723" t="s">
        <x:v>126</x:v>
      </x:c>
      <x:c r="G1723" t="s">
        <x:v>730</x:v>
      </x:c>
      <x:c r="H1723" t="s">
        <x:v>528</x:v>
      </x:c>
      <x:c r="I1723" t="s">
        <x:v>173</x:v>
      </x:c>
      <x:c r="J1723">
        <x:v>100000524</x:v>
      </x:c>
      <x:c r="K1723" t="s">
        <x:v>173</x:v>
      </x:c>
      <x:c r="L1723" t="s">
        <x:v>143</x:v>
      </x:c>
      <x:c r="M1723" t="s">
        <x:v>550</x:v>
      </x:c>
      <x:c r="O1723">
        <x:v>1000</x:v>
      </x:c>
      <x:c r="P1723" t="s">
        <x:v>520</x:v>
      </x:c>
      <x:c r="Q1723" t="s">
        <x:v>6</x:v>
      </x:c>
      <x:c r="R1723" t="s">
        <x:v>522</x:v>
      </x:c>
      <x:c r="S1723">
        <x:v>2000</x:v>
      </x:c>
      <x:c r="T1723" t="s">
        <x:v>458</x:v>
      </x:c>
      <x:c r="U1723">
        <x:v>10.02</x:v>
      </x:c>
      <x:c r="V1723">
        <x:v>0.41</x:v>
      </x:c>
      <x:c r="W1723">
        <x:v>814.4</x:v>
      </x:c>
    </x:row>
    <x:row r="1724" spans="1:23">
      <x:c r="A1724" t="s">
        <x:v>492</x:v>
      </x:c>
      <x:c r="B1724" t="s">
        <x:v>698</x:v>
      </x:c>
      <x:c r="C1724" t="s">
        <x:v>513</x:v>
      </x:c>
      <x:c r="D1724" t="s">
        <x:v>514</x:v>
      </x:c>
      <x:c r="E1724" t="s">
        <x:v>527</x:v>
      </x:c>
      <x:c r="F1724" t="s">
        <x:v>126</x:v>
      </x:c>
      <x:c r="G1724" t="s">
        <x:v>730</x:v>
      </x:c>
      <x:c r="H1724" t="s">
        <x:v>528</x:v>
      </x:c>
      <x:c r="I1724" t="s">
        <x:v>173</x:v>
      </x:c>
      <x:c r="J1724">
        <x:v>100000501</x:v>
      </x:c>
      <x:c r="K1724" t="s">
        <x:v>173</x:v>
      </x:c>
      <x:c r="L1724" t="s">
        <x:v>143</x:v>
      </x:c>
      <x:c r="M1724" t="s">
        <x:v>518</x:v>
      </x:c>
      <x:c r="O1724">
        <x:v>1000</x:v>
      </x:c>
      <x:c r="P1724" t="s">
        <x:v>520</x:v>
      </x:c>
      <x:c r="Q1724" t="s">
        <x:v>6</x:v>
      </x:c>
      <x:c r="R1724" t="s">
        <x:v>522</x:v>
      </x:c>
      <x:c r="S1724">
        <x:v>9000</x:v>
      </x:c>
      <x:c r="T1724" t="s">
        <x:v>458</x:v>
      </x:c>
      <x:c r="U1724">
        <x:v>45.09</x:v>
      </x:c>
      <x:c r="V1724">
        <x:v>0.41</x:v>
      </x:c>
      <x:c r="W1724">
        <x:v>3664.8</x:v>
      </x:c>
    </x:row>
    <x:row r="1725" spans="1:23">
      <x:c r="A1725" t="s">
        <x:v>492</x:v>
      </x:c>
      <x:c r="B1725" t="s">
        <x:v>698</x:v>
      </x:c>
      <x:c r="C1725" t="s">
        <x:v>513</x:v>
      </x:c>
      <x:c r="D1725" t="s">
        <x:v>514</x:v>
      </x:c>
      <x:c r="E1725" t="s">
        <x:v>527</x:v>
      </x:c>
      <x:c r="F1725" t="s">
        <x:v>126</x:v>
      </x:c>
      <x:c r="G1725" t="s">
        <x:v>730</x:v>
      </x:c>
      <x:c r="H1725" t="s">
        <x:v>528</x:v>
      </x:c>
      <x:c r="I1725" t="s">
        <x:v>173</x:v>
      </x:c>
      <x:c r="J1725">
        <x:v>100000880</x:v>
      </x:c>
      <x:c r="K1725" t="s">
        <x:v>173</x:v>
      </x:c>
      <x:c r="L1725" t="s">
        <x:v>142</x:v>
      </x:c>
      <x:c r="M1725" t="s">
        <x:v>524</x:v>
      </x:c>
      <x:c r="O1725">
        <x:v>500</x:v>
      </x:c>
      <x:c r="P1725" t="s">
        <x:v>520</x:v>
      </x:c>
      <x:c r="Q1725" t="s">
        <x:v>445</x:v>
      </x:c>
      <x:c r="R1725" t="s">
        <x:v>522</x:v>
      </x:c>
      <x:c r="S1725">
        <x:v>1000</x:v>
      </x:c>
      <x:c r="T1725" t="s">
        <x:v>458</x:v>
      </x:c>
      <x:c r="U1725">
        <x:v>18.16</x:v>
      </x:c>
      <x:c r="V1725">
        <x:v>1.31</x:v>
      </x:c>
      <x:c r="W1725">
        <x:v>1313</x:v>
      </x:c>
    </x:row>
    <x:row r="1726" spans="1:23">
      <x:c r="A1726" t="s">
        <x:v>492</x:v>
      </x:c>
      <x:c r="B1726" t="s">
        <x:v>698</x:v>
      </x:c>
      <x:c r="C1726" t="s">
        <x:v>513</x:v>
      </x:c>
      <x:c r="D1726" t="s">
        <x:v>514</x:v>
      </x:c>
      <x:c r="E1726" t="s">
        <x:v>527</x:v>
      </x:c>
      <x:c r="F1726" t="s">
        <x:v>126</x:v>
      </x:c>
      <x:c r="G1726" t="s">
        <x:v>730</x:v>
      </x:c>
      <x:c r="H1726" t="s">
        <x:v>528</x:v>
      </x:c>
      <x:c r="I1726" t="s">
        <x:v>173</x:v>
      </x:c>
      <x:c r="J1726">
        <x:v>100000869</x:v>
      </x:c>
      <x:c r="K1726" t="s">
        <x:v>173</x:v>
      </x:c>
      <x:c r="L1726" t="s">
        <x:v>142</x:v>
      </x:c>
      <x:c r="M1726" t="s">
        <x:v>537</x:v>
      </x:c>
      <x:c r="O1726">
        <x:v>500</x:v>
      </x:c>
      <x:c r="P1726" t="s">
        <x:v>520</x:v>
      </x:c>
      <x:c r="Q1726" t="s">
        <x:v>445</x:v>
      </x:c>
      <x:c r="R1726" t="s">
        <x:v>522</x:v>
      </x:c>
      <x:c r="S1726">
        <x:v>1500</x:v>
      </x:c>
      <x:c r="T1726" t="s">
        <x:v>458</x:v>
      </x:c>
      <x:c r="U1726">
        <x:v>27.24</x:v>
      </x:c>
      <x:c r="V1726">
        <x:v>1.31</x:v>
      </x:c>
      <x:c r="W1726">
        <x:v>1969.5</x:v>
      </x:c>
    </x:row>
    <x:row r="1727" spans="1:23">
      <x:c r="A1727" t="s">
        <x:v>492</x:v>
      </x:c>
      <x:c r="B1727" t="s">
        <x:v>698</x:v>
      </x:c>
      <x:c r="C1727" t="s">
        <x:v>513</x:v>
      </x:c>
      <x:c r="D1727" t="s">
        <x:v>514</x:v>
      </x:c>
      <x:c r="E1727" t="s">
        <x:v>527</x:v>
      </x:c>
      <x:c r="F1727" t="s">
        <x:v>126</x:v>
      </x:c>
      <x:c r="G1727" t="s">
        <x:v>730</x:v>
      </x:c>
      <x:c r="H1727" t="s">
        <x:v>528</x:v>
      </x:c>
      <x:c r="I1727" t="s">
        <x:v>173</x:v>
      </x:c>
      <x:c r="J1727">
        <x:v>100000611</x:v>
      </x:c>
      <x:c r="K1727" t="s">
        <x:v>173</x:v>
      </x:c>
      <x:c r="L1727" t="s">
        <x:v>143</x:v>
      </x:c>
      <x:c r="M1727" t="s">
        <x:v>542</x:v>
      </x:c>
      <x:c r="O1727">
        <x:v>1000</x:v>
      </x:c>
      <x:c r="P1727" t="s">
        <x:v>520</x:v>
      </x:c>
      <x:c r="Q1727" t="s">
        <x:v>6</x:v>
      </x:c>
      <x:c r="R1727" t="s">
        <x:v>522</x:v>
      </x:c>
      <x:c r="S1727">
        <x:v>5000</x:v>
      </x:c>
      <x:c r="T1727" t="s">
        <x:v>458</x:v>
      </x:c>
      <x:c r="U1727">
        <x:v>25.05</x:v>
      </x:c>
      <x:c r="V1727">
        <x:v>0.41</x:v>
      </x:c>
      <x:c r="W1727">
        <x:v>2036</x:v>
      </x:c>
    </x:row>
    <x:row r="1728" spans="1:23">
      <x:c r="A1728" t="s">
        <x:v>492</x:v>
      </x:c>
      <x:c r="B1728" t="s">
        <x:v>698</x:v>
      </x:c>
      <x:c r="C1728" t="s">
        <x:v>513</x:v>
      </x:c>
      <x:c r="D1728" t="s">
        <x:v>514</x:v>
      </x:c>
      <x:c r="E1728" t="s">
        <x:v>527</x:v>
      </x:c>
      <x:c r="F1728" t="s">
        <x:v>126</x:v>
      </x:c>
      <x:c r="G1728" t="s">
        <x:v>730</x:v>
      </x:c>
      <x:c r="H1728" t="s">
        <x:v>528</x:v>
      </x:c>
      <x:c r="I1728" t="s">
        <x:v>173</x:v>
      </x:c>
      <x:c r="J1728">
        <x:v>100000524</x:v>
      </x:c>
      <x:c r="K1728" t="s">
        <x:v>173</x:v>
      </x:c>
      <x:c r="L1728" t="s">
        <x:v>143</x:v>
      </x:c>
      <x:c r="M1728" t="s">
        <x:v>550</x:v>
      </x:c>
      <x:c r="O1728">
        <x:v>1000</x:v>
      </x:c>
      <x:c r="P1728" t="s">
        <x:v>520</x:v>
      </x:c>
      <x:c r="Q1728" t="s">
        <x:v>6</x:v>
      </x:c>
      <x:c r="R1728" t="s">
        <x:v>522</x:v>
      </x:c>
      <x:c r="S1728">
        <x:v>3000</x:v>
      </x:c>
      <x:c r="T1728" t="s">
        <x:v>458</x:v>
      </x:c>
      <x:c r="U1728">
        <x:v>15.03</x:v>
      </x:c>
      <x:c r="V1728">
        <x:v>0.41</x:v>
      </x:c>
      <x:c r="W1728">
        <x:v>1221.5999999999999</x:v>
      </x:c>
    </x:row>
    <x:row r="1729" spans="1:23">
      <x:c r="A1729" t="s">
        <x:v>492</x:v>
      </x:c>
      <x:c r="B1729" t="s">
        <x:v>698</x:v>
      </x:c>
      <x:c r="C1729" t="s">
        <x:v>513</x:v>
      </x:c>
      <x:c r="D1729" t="s">
        <x:v>514</x:v>
      </x:c>
      <x:c r="E1729" t="s">
        <x:v>527</x:v>
      </x:c>
      <x:c r="F1729" t="s">
        <x:v>126</x:v>
      </x:c>
      <x:c r="G1729" t="s">
        <x:v>730</x:v>
      </x:c>
      <x:c r="H1729" t="s">
        <x:v>528</x:v>
      </x:c>
      <x:c r="I1729" t="s">
        <x:v>173</x:v>
      </x:c>
      <x:c r="J1729">
        <x:v>100000501</x:v>
      </x:c>
      <x:c r="K1729" t="s">
        <x:v>173</x:v>
      </x:c>
      <x:c r="L1729" t="s">
        <x:v>143</x:v>
      </x:c>
      <x:c r="M1729" t="s">
        <x:v>518</x:v>
      </x:c>
      <x:c r="O1729">
        <x:v>1000</x:v>
      </x:c>
      <x:c r="P1729" t="s">
        <x:v>520</x:v>
      </x:c>
      <x:c r="Q1729" t="s">
        <x:v>6</x:v>
      </x:c>
      <x:c r="R1729" t="s">
        <x:v>522</x:v>
      </x:c>
      <x:c r="S1729">
        <x:v>34000</x:v>
      </x:c>
      <x:c r="T1729" t="s">
        <x:v>458</x:v>
      </x:c>
      <x:c r="U1729">
        <x:v>170.34</x:v>
      </x:c>
      <x:c r="V1729">
        <x:v>0.41</x:v>
      </x:c>
      <x:c r="W1729">
        <x:v>13844.8</x:v>
      </x:c>
    </x:row>
    <x:row r="1730" spans="1:23">
      <x:c r="A1730" t="s">
        <x:v>492</x:v>
      </x:c>
      <x:c r="B1730" t="s">
        <x:v>698</x:v>
      </x:c>
      <x:c r="C1730" t="s">
        <x:v>513</x:v>
      </x:c>
      <x:c r="D1730" t="s">
        <x:v>514</x:v>
      </x:c>
      <x:c r="E1730" t="s">
        <x:v>527</x:v>
      </x:c>
      <x:c r="F1730" t="s">
        <x:v>126</x:v>
      </x:c>
      <x:c r="G1730" t="s">
        <x:v>730</x:v>
      </x:c>
      <x:c r="H1730" t="s">
        <x:v>528</x:v>
      </x:c>
      <x:c r="I1730" t="s">
        <x:v>173</x:v>
      </x:c>
      <x:c r="J1730">
        <x:v>100000836</x:v>
      </x:c>
      <x:c r="K1730" t="s">
        <x:v>173</x:v>
      </x:c>
      <x:c r="L1730" t="s">
        <x:v>142</x:v>
      </x:c>
      <x:c r="M1730" t="s">
        <x:v>533</x:v>
      </x:c>
      <x:c r="O1730">
        <x:v>500</x:v>
      </x:c>
      <x:c r="P1730" t="s">
        <x:v>520</x:v>
      </x:c>
      <x:c r="Q1730" t="s">
        <x:v>445</x:v>
      </x:c>
      <x:c r="R1730" t="s">
        <x:v>522</x:v>
      </x:c>
      <x:c r="S1730">
        <x:v>500</x:v>
      </x:c>
      <x:c r="T1730" t="s">
        <x:v>458</x:v>
      </x:c>
      <x:c r="U1730">
        <x:v>9.08</x:v>
      </x:c>
      <x:c r="V1730">
        <x:v>1.31</x:v>
      </x:c>
      <x:c r="W1730">
        <x:v>656.5</x:v>
      </x:c>
    </x:row>
    <x:row r="1731" spans="1:23">
      <x:c r="A1731" t="s">
        <x:v>492</x:v>
      </x:c>
      <x:c r="B1731" t="s">
        <x:v>698</x:v>
      </x:c>
      <x:c r="C1731" t="s">
        <x:v>513</x:v>
      </x:c>
      <x:c r="D1731" t="s">
        <x:v>514</x:v>
      </x:c>
      <x:c r="E1731" t="s">
        <x:v>527</x:v>
      </x:c>
      <x:c r="F1731" t="s">
        <x:v>126</x:v>
      </x:c>
      <x:c r="G1731" t="s">
        <x:v>730</x:v>
      </x:c>
      <x:c r="H1731" t="s">
        <x:v>528</x:v>
      </x:c>
      <x:c r="I1731" t="s">
        <x:v>173</x:v>
      </x:c>
      <x:c r="J1731">
        <x:v>190000386</x:v>
      </x:c>
      <x:c r="K1731" t="s">
        <x:v>173</x:v>
      </x:c>
      <x:c r="L1731" t="s">
        <x:v>142</x:v>
      </x:c>
      <x:c r="M1731" t="s">
        <x:v>524</x:v>
      </x:c>
      <x:c r="N1731" t="s">
        <x:v>519</x:v>
      </x:c>
      <x:c r="O1731">
        <x:v>3000</x:v>
      </x:c>
      <x:c r="P1731" t="s">
        <x:v>520</x:v>
      </x:c>
      <x:c r="Q1731" t="s">
        <x:v>445</x:v>
      </x:c>
      <x:c r="R1731" t="s">
        <x:v>522</x:v>
      </x:c>
      <x:c r="S1731">
        <x:v>10650</x:v>
      </x:c>
      <x:c r="T1731" t="s">
        <x:v>458</x:v>
      </x:c>
      <x:c r="U1731">
        <x:v>193.4</x:v>
      </x:c>
      <x:c r="V1731">
        <x:v>1.31</x:v>
      </x:c>
      <x:c r="W1731">
        <x:v>13983.45</x:v>
      </x:c>
    </x:row>
    <x:row r="1732" spans="1:23">
      <x:c r="A1732" t="s">
        <x:v>492</x:v>
      </x:c>
      <x:c r="B1732" t="s">
        <x:v>698</x:v>
      </x:c>
      <x:c r="C1732" t="s">
        <x:v>513</x:v>
      </x:c>
      <x:c r="D1732" t="s">
        <x:v>514</x:v>
      </x:c>
      <x:c r="E1732" t="s">
        <x:v>527</x:v>
      </x:c>
      <x:c r="F1732" t="s">
        <x:v>126</x:v>
      </x:c>
      <x:c r="G1732" t="s">
        <x:v>730</x:v>
      </x:c>
      <x:c r="H1732" t="s">
        <x:v>528</x:v>
      </x:c>
      <x:c r="I1732" t="s">
        <x:v>173</x:v>
      </x:c>
      <x:c r="J1732">
        <x:v>100011036</x:v>
      </x:c>
      <x:c r="K1732" t="s">
        <x:v>173</x:v>
      </x:c>
      <x:c r="L1732" t="s">
        <x:v>142</x:v>
      </x:c>
      <x:c r="M1732" t="s">
        <x:v>518</x:v>
      </x:c>
      <x:c r="N1732" t="s">
        <x:v>519</x:v>
      </x:c>
      <x:c r="O1732">
        <x:v>3000</x:v>
      </x:c>
      <x:c r="P1732" t="s">
        <x:v>520</x:v>
      </x:c>
      <x:c r="Q1732" t="s">
        <x:v>445</x:v>
      </x:c>
      <x:c r="R1732" t="s">
        <x:v>522</x:v>
      </x:c>
      <x:c r="S1732">
        <x:v>3000</x:v>
      </x:c>
      <x:c r="T1732" t="s">
        <x:v>458</x:v>
      </x:c>
      <x:c r="U1732">
        <x:v>54.48</x:v>
      </x:c>
      <x:c r="V1732">
        <x:v>1.31</x:v>
      </x:c>
      <x:c r="W1732">
        <x:v>3939</x:v>
      </x:c>
    </x:row>
    <x:row r="1733" spans="1:23">
      <x:c r="A1733" t="s">
        <x:v>492</x:v>
      </x:c>
      <x:c r="B1733" t="s">
        <x:v>698</x:v>
      </x:c>
      <x:c r="C1733" t="s">
        <x:v>513</x:v>
      </x:c>
      <x:c r="D1733" t="s">
        <x:v>514</x:v>
      </x:c>
      <x:c r="E1733" t="s">
        <x:v>527</x:v>
      </x:c>
      <x:c r="F1733" t="s">
        <x:v>126</x:v>
      </x:c>
      <x:c r="G1733" t="s">
        <x:v>730</x:v>
      </x:c>
      <x:c r="H1733" t="s">
        <x:v>528</x:v>
      </x:c>
      <x:c r="I1733" t="s">
        <x:v>173</x:v>
      </x:c>
      <x:c r="J1733">
        <x:v>190000387</x:v>
      </x:c>
      <x:c r="K1733" t="s">
        <x:v>173</x:v>
      </x:c>
      <x:c r="L1733" t="s">
        <x:v>142</x:v>
      </x:c>
      <x:c r="M1733" t="s">
        <x:v>525</x:v>
      </x:c>
      <x:c r="N1733" t="s">
        <x:v>519</x:v>
      </x:c>
      <x:c r="O1733">
        <x:v>3000</x:v>
      </x:c>
      <x:c r="P1733" t="s">
        <x:v>520</x:v>
      </x:c>
      <x:c r="Q1733" t="s">
        <x:v>445</x:v>
      </x:c>
      <x:c r="R1733" t="s">
        <x:v>522</x:v>
      </x:c>
      <x:c r="S1733">
        <x:v>6000</x:v>
      </x:c>
      <x:c r="T1733" t="s">
        <x:v>458</x:v>
      </x:c>
      <x:c r="U1733">
        <x:v>108.96</x:v>
      </x:c>
      <x:c r="V1733">
        <x:v>1.31</x:v>
      </x:c>
      <x:c r="W1733">
        <x:v>7878</x:v>
      </x:c>
    </x:row>
    <x:row r="1734" spans="1:23">
      <x:c r="A1734" t="s">
        <x:v>492</x:v>
      </x:c>
      <x:c r="B1734" t="s">
        <x:v>698</x:v>
      </x:c>
      <x:c r="C1734" t="s">
        <x:v>513</x:v>
      </x:c>
      <x:c r="D1734" t="s">
        <x:v>514</x:v>
      </x:c>
      <x:c r="E1734" t="s">
        <x:v>527</x:v>
      </x:c>
      <x:c r="F1734" t="s">
        <x:v>126</x:v>
      </x:c>
      <x:c r="G1734" t="s">
        <x:v>730</x:v>
      </x:c>
      <x:c r="H1734" t="s">
        <x:v>528</x:v>
      </x:c>
      <x:c r="I1734" t="s">
        <x:v>173</x:v>
      </x:c>
      <x:c r="J1734">
        <x:v>100011027</x:v>
      </x:c>
      <x:c r="K1734" t="s">
        <x:v>173</x:v>
      </x:c>
      <x:c r="L1734" t="s">
        <x:v>143</x:v>
      </x:c>
      <x:c r="M1734" t="s">
        <x:v>569</x:v>
      </x:c>
      <x:c r="N1734" t="s">
        <x:v>519</x:v>
      </x:c>
      <x:c r="O1734">
        <x:v>8000</x:v>
      </x:c>
      <x:c r="P1734" t="s">
        <x:v>520</x:v>
      </x:c>
      <x:c r="Q1734" t="s">
        <x:v>6</x:v>
      </x:c>
      <x:c r="R1734" t="s">
        <x:v>522</x:v>
      </x:c>
      <x:c r="S1734">
        <x:v>8000</x:v>
      </x:c>
      <x:c r="T1734" t="s">
        <x:v>458</x:v>
      </x:c>
      <x:c r="U1734">
        <x:v>40.08</x:v>
      </x:c>
      <x:c r="V1734">
        <x:v>0.41</x:v>
      </x:c>
      <x:c r="W1734">
        <x:v>3257.6</x:v>
      </x:c>
    </x:row>
    <x:row r="1735" spans="1:23">
      <x:c r="A1735" t="s">
        <x:v>492</x:v>
      </x:c>
      <x:c r="B1735" t="s">
        <x:v>698</x:v>
      </x:c>
      <x:c r="C1735" t="s">
        <x:v>513</x:v>
      </x:c>
      <x:c r="D1735" t="s">
        <x:v>514</x:v>
      </x:c>
      <x:c r="E1735" t="s">
        <x:v>527</x:v>
      </x:c>
      <x:c r="F1735" t="s">
        <x:v>126</x:v>
      </x:c>
      <x:c r="G1735" t="s">
        <x:v>730</x:v>
      </x:c>
      <x:c r="H1735" t="s">
        <x:v>528</x:v>
      </x:c>
      <x:c r="I1735" t="s">
        <x:v>173</x:v>
      </x:c>
      <x:c r="J1735">
        <x:v>190000382</x:v>
      </x:c>
      <x:c r="K1735" t="s">
        <x:v>173</x:v>
      </x:c>
      <x:c r="L1735" t="s">
        <x:v>145</x:v>
      </x:c>
      <x:c r="M1735" t="s">
        <x:v>524</x:v>
      </x:c>
      <x:c r="N1735" t="s">
        <x:v>519</x:v>
      </x:c>
      <x:c r="O1735">
        <x:v>5000</x:v>
      </x:c>
      <x:c r="P1735" t="s">
        <x:v>520</x:v>
      </x:c>
      <x:c r="Q1735" t="s">
        <x:v>452</x:v>
      </x:c>
      <x:c r="R1735" t="s">
        <x:v>522</x:v>
      </x:c>
      <x:c r="S1735">
        <x:v>5000</x:v>
      </x:c>
      <x:c r="T1735" t="s">
        <x:v>458</x:v>
      </x:c>
      <x:c r="U1735">
        <x:v>56.35</x:v>
      </x:c>
      <x:c r="V1735">
        <x:v>0.84</x:v>
      </x:c>
      <x:c r="W1735">
        <x:v>4191.5</x:v>
      </x:c>
    </x:row>
    <x:row r="1736" spans="1:23">
      <x:c r="A1736" t="s">
        <x:v>492</x:v>
      </x:c>
      <x:c r="B1736" t="s">
        <x:v>698</x:v>
      </x:c>
      <x:c r="C1736" t="s">
        <x:v>513</x:v>
      </x:c>
      <x:c r="D1736" t="s">
        <x:v>514</x:v>
      </x:c>
      <x:c r="E1736" t="s">
        <x:v>527</x:v>
      </x:c>
      <x:c r="F1736" t="s">
        <x:v>126</x:v>
      </x:c>
      <x:c r="G1736" t="s">
        <x:v>730</x:v>
      </x:c>
      <x:c r="H1736" t="s">
        <x:v>528</x:v>
      </x:c>
      <x:c r="I1736" t="s">
        <x:v>173</x:v>
      </x:c>
      <x:c r="J1736">
        <x:v>100020065</x:v>
      </x:c>
      <x:c r="K1736" t="s">
        <x:v>173</x:v>
      </x:c>
      <x:c r="L1736" t="s">
        <x:v>143</x:v>
      </x:c>
      <x:c r="M1736" t="s">
        <x:v>533</x:v>
      </x:c>
      <x:c r="N1736" t="s">
        <x:v>519</x:v>
      </x:c>
      <x:c r="O1736">
        <x:v>8000</x:v>
      </x:c>
      <x:c r="P1736" t="s">
        <x:v>520</x:v>
      </x:c>
      <x:c r="Q1736" t="s">
        <x:v>6</x:v>
      </x:c>
      <x:c r="R1736" t="s">
        <x:v>522</x:v>
      </x:c>
      <x:c r="S1736">
        <x:v>16000</x:v>
      </x:c>
      <x:c r="T1736" t="s">
        <x:v>458</x:v>
      </x:c>
      <x:c r="U1736">
        <x:v>80.16</x:v>
      </x:c>
      <x:c r="V1736">
        <x:v>0.41</x:v>
      </x:c>
      <x:c r="W1736">
        <x:v>6515.2</x:v>
      </x:c>
    </x:row>
    <x:row r="1737" spans="1:23">
      <x:c r="A1737" t="s">
        <x:v>492</x:v>
      </x:c>
      <x:c r="B1737" t="s">
        <x:v>698</x:v>
      </x:c>
      <x:c r="C1737" t="s">
        <x:v>513</x:v>
      </x:c>
      <x:c r="D1737" t="s">
        <x:v>514</x:v>
      </x:c>
      <x:c r="E1737" t="s">
        <x:v>527</x:v>
      </x:c>
      <x:c r="F1737" t="s">
        <x:v>126</x:v>
      </x:c>
      <x:c r="G1737" t="s">
        <x:v>730</x:v>
      </x:c>
      <x:c r="H1737" t="s">
        <x:v>528</x:v>
      </x:c>
      <x:c r="I1737" t="s">
        <x:v>173</x:v>
      </x:c>
      <x:c r="J1737">
        <x:v>190000485</x:v>
      </x:c>
      <x:c r="K1737" t="s">
        <x:v>173</x:v>
      </x:c>
      <x:c r="L1737" t="s">
        <x:v>143</x:v>
      </x:c>
      <x:c r="M1737" t="s">
        <x:v>537</x:v>
      </x:c>
      <x:c r="N1737" t="s">
        <x:v>519</x:v>
      </x:c>
      <x:c r="O1737">
        <x:v>8000</x:v>
      </x:c>
      <x:c r="P1737" t="s">
        <x:v>520</x:v>
      </x:c>
      <x:c r="Q1737" t="s">
        <x:v>6</x:v>
      </x:c>
      <x:c r="R1737" t="s">
        <x:v>522</x:v>
      </x:c>
      <x:c r="S1737">
        <x:v>16000</x:v>
      </x:c>
      <x:c r="T1737" t="s">
        <x:v>458</x:v>
      </x:c>
      <x:c r="U1737">
        <x:v>80.209999999999994</x:v>
      </x:c>
      <x:c r="V1737">
        <x:v>0.41</x:v>
      </x:c>
      <x:c r="W1737">
        <x:v>6515.2</x:v>
      </x:c>
    </x:row>
    <x:row r="1738" spans="1:23">
      <x:c r="A1738" t="s">
        <x:v>492</x:v>
      </x:c>
      <x:c r="B1738" t="s">
        <x:v>698</x:v>
      </x:c>
      <x:c r="C1738" t="s">
        <x:v>513</x:v>
      </x:c>
      <x:c r="D1738" t="s">
        <x:v>514</x:v>
      </x:c>
      <x:c r="E1738" t="s">
        <x:v>527</x:v>
      </x:c>
      <x:c r="F1738" t="s">
        <x:v>126</x:v>
      </x:c>
      <x:c r="G1738" t="s">
        <x:v>730</x:v>
      </x:c>
      <x:c r="H1738" t="s">
        <x:v>528</x:v>
      </x:c>
      <x:c r="I1738" t="s">
        <x:v>173</x:v>
      </x:c>
      <x:c r="J1738">
        <x:v>110000218</x:v>
      </x:c>
      <x:c r="K1738" t="s">
        <x:v>173</x:v>
      </x:c>
      <x:c r="L1738" t="s">
        <x:v>143</x:v>
      </x:c>
      <x:c r="M1738" t="s">
        <x:v>560</x:v>
      </x:c>
      <x:c r="N1738" t="s">
        <x:v>519</x:v>
      </x:c>
      <x:c r="O1738">
        <x:v>8000</x:v>
      </x:c>
      <x:c r="P1738" t="s">
        <x:v>520</x:v>
      </x:c>
      <x:c r="Q1738" t="s">
        <x:v>6</x:v>
      </x:c>
      <x:c r="R1738" t="s">
        <x:v>522</x:v>
      </x:c>
      <x:c r="S1738">
        <x:v>40000</x:v>
      </x:c>
      <x:c r="T1738" t="s">
        <x:v>458</x:v>
      </x:c>
      <x:c r="U1738">
        <x:v>200.52</x:v>
      </x:c>
      <x:c r="V1738">
        <x:v>0.41</x:v>
      </x:c>
      <x:c r="W1738">
        <x:v>16288</x:v>
      </x:c>
    </x:row>
    <x:row r="1739" spans="1:23">
      <x:c r="A1739" t="s">
        <x:v>492</x:v>
      </x:c>
      <x:c r="B1739" t="s">
        <x:v>698</x:v>
      </x:c>
      <x:c r="C1739" t="s">
        <x:v>513</x:v>
      </x:c>
      <x:c r="D1739" t="s">
        <x:v>514</x:v>
      </x:c>
      <x:c r="E1739" t="s">
        <x:v>527</x:v>
      </x:c>
      <x:c r="F1739" t="s">
        <x:v>126</x:v>
      </x:c>
      <x:c r="G1739" t="s">
        <x:v>730</x:v>
      </x:c>
      <x:c r="H1739" t="s">
        <x:v>528</x:v>
      </x:c>
      <x:c r="I1739" t="s">
        <x:v>173</x:v>
      </x:c>
      <x:c r="J1739">
        <x:v>190000508</x:v>
      </x:c>
      <x:c r="K1739" t="s">
        <x:v>173</x:v>
      </x:c>
      <x:c r="L1739" t="s">
        <x:v>141</x:v>
      </x:c>
      <x:c r="M1739" t="s">
        <x:v>575</x:v>
      </x:c>
      <x:c r="N1739" t="s">
        <x:v>519</x:v>
      </x:c>
      <x:c r="O1739">
        <x:v>10000</x:v>
      </x:c>
      <x:c r="P1739" t="s">
        <x:v>520</x:v>
      </x:c>
      <x:c r="Q1739" t="s">
        <x:v>13</x:v>
      </x:c>
      <x:c r="R1739" t="s">
        <x:v>522</x:v>
      </x:c>
      <x:c r="S1739">
        <x:v>70000</x:v>
      </x:c>
      <x:c r="T1739" t="s">
        <x:v>458</x:v>
      </x:c>
      <x:c r="U1739">
        <x:v>231.7</x:v>
      </x:c>
      <x:c r="V1739">
        <x:v>0.28999999999999998</x:v>
      </x:c>
      <x:c r="W1739">
        <x:v>20475</x:v>
      </x:c>
    </x:row>
    <x:row r="1740" spans="1:23">
      <x:c r="A1740" t="s">
        <x:v>492</x:v>
      </x:c>
      <x:c r="B1740" t="s">
        <x:v>698</x:v>
      </x:c>
      <x:c r="C1740" t="s">
        <x:v>513</x:v>
      </x:c>
      <x:c r="D1740" t="s">
        <x:v>514</x:v>
      </x:c>
      <x:c r="E1740" t="s">
        <x:v>527</x:v>
      </x:c>
      <x:c r="F1740" t="s">
        <x:v>126</x:v>
      </x:c>
      <x:c r="G1740" t="s">
        <x:v>730</x:v>
      </x:c>
      <x:c r="H1740" t="s">
        <x:v>528</x:v>
      </x:c>
      <x:c r="I1740" t="s">
        <x:v>173</x:v>
      </x:c>
      <x:c r="J1740">
        <x:v>190000484</x:v>
      </x:c>
      <x:c r="K1740" t="s">
        <x:v>173</x:v>
      </x:c>
      <x:c r="L1740" t="s">
        <x:v>143</x:v>
      </x:c>
      <x:c r="M1740" t="s">
        <x:v>518</x:v>
      </x:c>
      <x:c r="N1740" t="s">
        <x:v>519</x:v>
      </x:c>
      <x:c r="O1740">
        <x:v>8000</x:v>
      </x:c>
      <x:c r="P1740" t="s">
        <x:v>520</x:v>
      </x:c>
      <x:c r="Q1740" t="s">
        <x:v>6</x:v>
      </x:c>
      <x:c r="R1740" t="s">
        <x:v>522</x:v>
      </x:c>
      <x:c r="S1740">
        <x:v>48000</x:v>
      </x:c>
      <x:c r="T1740" t="s">
        <x:v>458</x:v>
      </x:c>
      <x:c r="U1740">
        <x:v>240.62</x:v>
      </x:c>
      <x:c r="V1740">
        <x:v>0.41</x:v>
      </x:c>
      <x:c r="W1740">
        <x:v>19545.599999999999</x:v>
      </x:c>
    </x:row>
    <x:row r="1741" spans="1:23">
      <x:c r="A1741" t="s">
        <x:v>492</x:v>
      </x:c>
      <x:c r="B1741" t="s">
        <x:v>698</x:v>
      </x:c>
      <x:c r="C1741" t="s">
        <x:v>513</x:v>
      </x:c>
      <x:c r="D1741" t="s">
        <x:v>514</x:v>
      </x:c>
      <x:c r="E1741" t="s">
        <x:v>527</x:v>
      </x:c>
      <x:c r="F1741" t="s">
        <x:v>126</x:v>
      </x:c>
      <x:c r="G1741" t="s">
        <x:v>730</x:v>
      </x:c>
      <x:c r="H1741" t="s">
        <x:v>528</x:v>
      </x:c>
      <x:c r="I1741" t="s">
        <x:v>173</x:v>
      </x:c>
      <x:c r="J1741">
        <x:v>190000486</x:v>
      </x:c>
      <x:c r="K1741" t="s">
        <x:v>173</x:v>
      </x:c>
      <x:c r="L1741" t="s">
        <x:v>143</x:v>
      </x:c>
      <x:c r="M1741" t="s">
        <x:v>524</x:v>
      </x:c>
      <x:c r="N1741" t="s">
        <x:v>519</x:v>
      </x:c>
      <x:c r="O1741">
        <x:v>8000</x:v>
      </x:c>
      <x:c r="P1741" t="s">
        <x:v>520</x:v>
      </x:c>
      <x:c r="Q1741" t="s">
        <x:v>6</x:v>
      </x:c>
      <x:c r="R1741" t="s">
        <x:v>522</x:v>
      </x:c>
      <x:c r="S1741">
        <x:v>8000</x:v>
      </x:c>
      <x:c r="T1741" t="s">
        <x:v>458</x:v>
      </x:c>
      <x:c r="U1741">
        <x:v>40.1</x:v>
      </x:c>
      <x:c r="V1741">
        <x:v>0.41</x:v>
      </x:c>
      <x:c r="W1741">
        <x:v>3257.6</x:v>
      </x:c>
    </x:row>
    <x:row r="1742" spans="1:23">
      <x:c r="A1742" t="s">
        <x:v>492</x:v>
      </x:c>
      <x:c r="B1742" t="s">
        <x:v>698</x:v>
      </x:c>
      <x:c r="C1742" t="s">
        <x:v>513</x:v>
      </x:c>
      <x:c r="D1742" t="s">
        <x:v>514</x:v>
      </x:c>
      <x:c r="E1742" t="s">
        <x:v>527</x:v>
      </x:c>
      <x:c r="F1742" t="s">
        <x:v>126</x:v>
      </x:c>
      <x:c r="G1742" t="s">
        <x:v>730</x:v>
      </x:c>
      <x:c r="H1742" t="s">
        <x:v>528</x:v>
      </x:c>
      <x:c r="I1742" t="s">
        <x:v>173</x:v>
      </x:c>
      <x:c r="J1742">
        <x:v>100000810</x:v>
      </x:c>
      <x:c r="K1742" t="s">
        <x:v>173</x:v>
      </x:c>
      <x:c r="L1742" t="s">
        <x:v>145</x:v>
      </x:c>
      <x:c r="M1742" t="s">
        <x:v>524</x:v>
      </x:c>
      <x:c r="O1742">
        <x:v>700</x:v>
      </x:c>
      <x:c r="P1742" t="s">
        <x:v>520</x:v>
      </x:c>
      <x:c r="Q1742" t="s">
        <x:v>452</x:v>
      </x:c>
      <x:c r="R1742" t="s">
        <x:v>522</x:v>
      </x:c>
      <x:c r="S1742">
        <x:v>2100</x:v>
      </x:c>
      <x:c r="T1742" t="s">
        <x:v>458</x:v>
      </x:c>
      <x:c r="U1742">
        <x:v>23.67</x:v>
      </x:c>
      <x:c r="V1742">
        <x:v>0.84</x:v>
      </x:c>
      <x:c r="W1742">
        <x:v>1760.43</x:v>
      </x:c>
    </x:row>
    <x:row r="1743" spans="1:23">
      <x:c r="A1743" t="s">
        <x:v>492</x:v>
      </x:c>
      <x:c r="B1743" t="s">
        <x:v>698</x:v>
      </x:c>
      <x:c r="C1743" t="s">
        <x:v>513</x:v>
      </x:c>
      <x:c r="D1743" t="s">
        <x:v>514</x:v>
      </x:c>
      <x:c r="E1743" t="s">
        <x:v>527</x:v>
      </x:c>
      <x:c r="F1743" t="s">
        <x:v>126</x:v>
      </x:c>
      <x:c r="G1743" t="s">
        <x:v>730</x:v>
      </x:c>
      <x:c r="H1743" t="s">
        <x:v>528</x:v>
      </x:c>
      <x:c r="I1743" t="s">
        <x:v>173</x:v>
      </x:c>
      <x:c r="J1743">
        <x:v>100000575</x:v>
      </x:c>
      <x:c r="K1743" t="s">
        <x:v>173</x:v>
      </x:c>
      <x:c r="L1743" t="s">
        <x:v>143</x:v>
      </x:c>
      <x:c r="M1743" t="s">
        <x:v>524</x:v>
      </x:c>
      <x:c r="O1743">
        <x:v>1000</x:v>
      </x:c>
      <x:c r="P1743" t="s">
        <x:v>520</x:v>
      </x:c>
      <x:c r="Q1743" t="s">
        <x:v>6</x:v>
      </x:c>
      <x:c r="R1743" t="s">
        <x:v>522</x:v>
      </x:c>
      <x:c r="S1743">
        <x:v>10000</x:v>
      </x:c>
      <x:c r="T1743" t="s">
        <x:v>458</x:v>
      </x:c>
      <x:c r="U1743">
        <x:v>50.1</x:v>
      </x:c>
      <x:c r="V1743">
        <x:v>0.41</x:v>
      </x:c>
      <x:c r="W1743">
        <x:v>4072</x:v>
      </x:c>
    </x:row>
    <x:row r="1744" spans="1:23">
      <x:c r="A1744" t="s">
        <x:v>492</x:v>
      </x:c>
      <x:c r="B1744" t="s">
        <x:v>698</x:v>
      </x:c>
      <x:c r="C1744" t="s">
        <x:v>513</x:v>
      </x:c>
      <x:c r="D1744" t="s">
        <x:v>514</x:v>
      </x:c>
      <x:c r="E1744" t="s">
        <x:v>527</x:v>
      </x:c>
      <x:c r="F1744" t="s">
        <x:v>126</x:v>
      </x:c>
      <x:c r="G1744" t="s">
        <x:v>730</x:v>
      </x:c>
      <x:c r="H1744" t="s">
        <x:v>528</x:v>
      </x:c>
      <x:c r="I1744" t="s">
        <x:v>173</x:v>
      </x:c>
      <x:c r="J1744">
        <x:v>190000508</x:v>
      </x:c>
      <x:c r="K1744" t="s">
        <x:v>173</x:v>
      </x:c>
      <x:c r="L1744" t="s">
        <x:v>141</x:v>
      </x:c>
      <x:c r="M1744" t="s">
        <x:v>575</x:v>
      </x:c>
      <x:c r="N1744" t="s">
        <x:v>519</x:v>
      </x:c>
      <x:c r="O1744">
        <x:v>10000</x:v>
      </x:c>
      <x:c r="P1744" t="s">
        <x:v>520</x:v>
      </x:c>
      <x:c r="Q1744" t="s">
        <x:v>13</x:v>
      </x:c>
      <x:c r="R1744" t="s">
        <x:v>522</x:v>
      </x:c>
      <x:c r="S1744">
        <x:v>110000</x:v>
      </x:c>
      <x:c r="T1744" t="s">
        <x:v>458</x:v>
      </x:c>
      <x:c r="U1744">
        <x:v>364.1</x:v>
      </x:c>
      <x:c r="V1744">
        <x:v>0.28999999999999998</x:v>
      </x:c>
      <x:c r="W1744">
        <x:v>32175</x:v>
      </x:c>
    </x:row>
    <x:row r="1745" spans="1:23">
      <x:c r="A1745" t="s">
        <x:v>492</x:v>
      </x:c>
      <x:c r="B1745" t="s">
        <x:v>698</x:v>
      </x:c>
      <x:c r="C1745" t="s">
        <x:v>513</x:v>
      </x:c>
      <x:c r="D1745" t="s">
        <x:v>514</x:v>
      </x:c>
      <x:c r="E1745" t="s">
        <x:v>527</x:v>
      </x:c>
      <x:c r="F1745" t="s">
        <x:v>126</x:v>
      </x:c>
      <x:c r="G1745" t="s">
        <x:v>730</x:v>
      </x:c>
      <x:c r="H1745" t="s">
        <x:v>528</x:v>
      </x:c>
      <x:c r="I1745" t="s">
        <x:v>173</x:v>
      </x:c>
      <x:c r="J1745">
        <x:v>190000485</x:v>
      </x:c>
      <x:c r="K1745" t="s">
        <x:v>173</x:v>
      </x:c>
      <x:c r="L1745" t="s">
        <x:v>143</x:v>
      </x:c>
      <x:c r="M1745" t="s">
        <x:v>537</x:v>
      </x:c>
      <x:c r="N1745" t="s">
        <x:v>519</x:v>
      </x:c>
      <x:c r="O1745">
        <x:v>8000</x:v>
      </x:c>
      <x:c r="P1745" t="s">
        <x:v>520</x:v>
      </x:c>
      <x:c r="Q1745" t="s">
        <x:v>6</x:v>
      </x:c>
      <x:c r="R1745" t="s">
        <x:v>522</x:v>
      </x:c>
      <x:c r="S1745">
        <x:v>16000</x:v>
      </x:c>
      <x:c r="T1745" t="s">
        <x:v>458</x:v>
      </x:c>
      <x:c r="U1745">
        <x:v>80.209999999999994</x:v>
      </x:c>
      <x:c r="V1745">
        <x:v>0.41</x:v>
      </x:c>
      <x:c r="W1745">
        <x:v>6515.2</x:v>
      </x:c>
    </x:row>
    <x:row r="1746" spans="1:23">
      <x:c r="A1746" t="s">
        <x:v>492</x:v>
      </x:c>
      <x:c r="B1746" t="s">
        <x:v>698</x:v>
      </x:c>
      <x:c r="C1746" t="s">
        <x:v>513</x:v>
      </x:c>
      <x:c r="D1746" t="s">
        <x:v>514</x:v>
      </x:c>
      <x:c r="E1746" t="s">
        <x:v>527</x:v>
      </x:c>
      <x:c r="F1746" t="s">
        <x:v>126</x:v>
      </x:c>
      <x:c r="G1746" t="s">
        <x:v>730</x:v>
      </x:c>
      <x:c r="H1746" t="s">
        <x:v>528</x:v>
      </x:c>
      <x:c r="I1746" t="s">
        <x:v>173</x:v>
      </x:c>
      <x:c r="J1746">
        <x:v>100011015</x:v>
      </x:c>
      <x:c r="K1746" t="s">
        <x:v>173</x:v>
      </x:c>
      <x:c r="L1746" t="s">
        <x:v>143</x:v>
      </x:c>
      <x:c r="M1746" t="s">
        <x:v>525</x:v>
      </x:c>
      <x:c r="N1746" t="s">
        <x:v>519</x:v>
      </x:c>
      <x:c r="O1746">
        <x:v>8000</x:v>
      </x:c>
      <x:c r="P1746" t="s">
        <x:v>520</x:v>
      </x:c>
      <x:c r="Q1746" t="s">
        <x:v>6</x:v>
      </x:c>
      <x:c r="R1746" t="s">
        <x:v>522</x:v>
      </x:c>
      <x:c r="S1746">
        <x:v>8000</x:v>
      </x:c>
      <x:c r="T1746" t="s">
        <x:v>458</x:v>
      </x:c>
      <x:c r="U1746">
        <x:v>40.08</x:v>
      </x:c>
      <x:c r="V1746">
        <x:v>0.41</x:v>
      </x:c>
      <x:c r="W1746">
        <x:v>3257.6</x:v>
      </x:c>
    </x:row>
    <x:row r="1747" spans="1:23">
      <x:c r="A1747" t="s">
        <x:v>492</x:v>
      </x:c>
      <x:c r="B1747" t="s">
        <x:v>698</x:v>
      </x:c>
      <x:c r="C1747" t="s">
        <x:v>513</x:v>
      </x:c>
      <x:c r="D1747" t="s">
        <x:v>514</x:v>
      </x:c>
      <x:c r="E1747" t="s">
        <x:v>527</x:v>
      </x:c>
      <x:c r="F1747" t="s">
        <x:v>126</x:v>
      </x:c>
      <x:c r="G1747" t="s">
        <x:v>730</x:v>
      </x:c>
      <x:c r="H1747" t="s">
        <x:v>528</x:v>
      </x:c>
      <x:c r="I1747" t="s">
        <x:v>173</x:v>
      </x:c>
      <x:c r="J1747">
        <x:v>100020065</x:v>
      </x:c>
      <x:c r="K1747" t="s">
        <x:v>173</x:v>
      </x:c>
      <x:c r="L1747" t="s">
        <x:v>143</x:v>
      </x:c>
      <x:c r="M1747" t="s">
        <x:v>533</x:v>
      </x:c>
      <x:c r="N1747" t="s">
        <x:v>519</x:v>
      </x:c>
      <x:c r="O1747">
        <x:v>8000</x:v>
      </x:c>
      <x:c r="P1747" t="s">
        <x:v>520</x:v>
      </x:c>
      <x:c r="Q1747" t="s">
        <x:v>6</x:v>
      </x:c>
      <x:c r="R1747" t="s">
        <x:v>522</x:v>
      </x:c>
      <x:c r="S1747">
        <x:v>8000</x:v>
      </x:c>
      <x:c r="T1747" t="s">
        <x:v>458</x:v>
      </x:c>
      <x:c r="U1747">
        <x:v>40.08</x:v>
      </x:c>
      <x:c r="V1747">
        <x:v>0.41</x:v>
      </x:c>
      <x:c r="W1747">
        <x:v>3257.6</x:v>
      </x:c>
    </x:row>
    <x:row r="1748" spans="1:23">
      <x:c r="A1748" t="s">
        <x:v>492</x:v>
      </x:c>
      <x:c r="B1748" t="s">
        <x:v>698</x:v>
      </x:c>
      <x:c r="C1748" t="s">
        <x:v>513</x:v>
      </x:c>
      <x:c r="D1748" t="s">
        <x:v>514</x:v>
      </x:c>
      <x:c r="E1748" t="s">
        <x:v>527</x:v>
      </x:c>
      <x:c r="F1748" t="s">
        <x:v>126</x:v>
      </x:c>
      <x:c r="G1748" t="s">
        <x:v>730</x:v>
      </x:c>
      <x:c r="H1748" t="s">
        <x:v>528</x:v>
      </x:c>
      <x:c r="I1748" t="s">
        <x:v>173</x:v>
      </x:c>
      <x:c r="J1748">
        <x:v>110000218</x:v>
      </x:c>
      <x:c r="K1748" t="s">
        <x:v>173</x:v>
      </x:c>
      <x:c r="L1748" t="s">
        <x:v>143</x:v>
      </x:c>
      <x:c r="M1748" t="s">
        <x:v>560</x:v>
      </x:c>
      <x:c r="N1748" t="s">
        <x:v>519</x:v>
      </x:c>
      <x:c r="O1748">
        <x:v>8000</x:v>
      </x:c>
      <x:c r="P1748" t="s">
        <x:v>520</x:v>
      </x:c>
      <x:c r="Q1748" t="s">
        <x:v>6</x:v>
      </x:c>
      <x:c r="R1748" t="s">
        <x:v>522</x:v>
      </x:c>
      <x:c r="S1748">
        <x:v>24000</x:v>
      </x:c>
      <x:c r="T1748" t="s">
        <x:v>458</x:v>
      </x:c>
      <x:c r="U1748">
        <x:v>120.31</x:v>
      </x:c>
      <x:c r="V1748">
        <x:v>0.41</x:v>
      </x:c>
      <x:c r="W1748">
        <x:v>9772.7999999999993</x:v>
      </x:c>
    </x:row>
    <x:row r="1749" spans="1:23">
      <x:c r="A1749" t="s">
        <x:v>492</x:v>
      </x:c>
      <x:c r="B1749" t="s">
        <x:v>698</x:v>
      </x:c>
      <x:c r="C1749" t="s">
        <x:v>513</x:v>
      </x:c>
      <x:c r="D1749" t="s">
        <x:v>514</x:v>
      </x:c>
      <x:c r="E1749" t="s">
        <x:v>527</x:v>
      </x:c>
      <x:c r="F1749" t="s">
        <x:v>126</x:v>
      </x:c>
      <x:c r="G1749" t="s">
        <x:v>730</x:v>
      </x:c>
      <x:c r="H1749" t="s">
        <x:v>528</x:v>
      </x:c>
      <x:c r="I1749" t="s">
        <x:v>173</x:v>
      </x:c>
      <x:c r="J1749">
        <x:v>190000508</x:v>
      </x:c>
      <x:c r="K1749" t="s">
        <x:v>173</x:v>
      </x:c>
      <x:c r="L1749" t="s">
        <x:v>141</x:v>
      </x:c>
      <x:c r="M1749" t="s">
        <x:v>575</x:v>
      </x:c>
      <x:c r="N1749" t="s">
        <x:v>519</x:v>
      </x:c>
      <x:c r="O1749">
        <x:v>10000</x:v>
      </x:c>
      <x:c r="P1749" t="s">
        <x:v>520</x:v>
      </x:c>
      <x:c r="Q1749" t="s">
        <x:v>13</x:v>
      </x:c>
      <x:c r="R1749" t="s">
        <x:v>522</x:v>
      </x:c>
      <x:c r="S1749">
        <x:v>20000</x:v>
      </x:c>
      <x:c r="T1749" t="s">
        <x:v>458</x:v>
      </x:c>
      <x:c r="U1749">
        <x:v>66.2</x:v>
      </x:c>
      <x:c r="V1749">
        <x:v>0.28999999999999998</x:v>
      </x:c>
      <x:c r="W1749">
        <x:v>5850</x:v>
      </x:c>
    </x:row>
    <x:row r="1750" spans="1:23">
      <x:c r="A1750" t="s">
        <x:v>492</x:v>
      </x:c>
      <x:c r="B1750" t="s">
        <x:v>698</x:v>
      </x:c>
      <x:c r="C1750" t="s">
        <x:v>513</x:v>
      </x:c>
      <x:c r="D1750" t="s">
        <x:v>514</x:v>
      </x:c>
      <x:c r="E1750" t="s">
        <x:v>527</x:v>
      </x:c>
      <x:c r="F1750" t="s">
        <x:v>126</x:v>
      </x:c>
      <x:c r="G1750" t="s">
        <x:v>730</x:v>
      </x:c>
      <x:c r="H1750" t="s">
        <x:v>528</x:v>
      </x:c>
      <x:c r="I1750" t="s">
        <x:v>173</x:v>
      </x:c>
      <x:c r="J1750">
        <x:v>190000484</x:v>
      </x:c>
      <x:c r="K1750" t="s">
        <x:v>173</x:v>
      </x:c>
      <x:c r="L1750" t="s">
        <x:v>143</x:v>
      </x:c>
      <x:c r="M1750" t="s">
        <x:v>518</x:v>
      </x:c>
      <x:c r="N1750" t="s">
        <x:v>519</x:v>
      </x:c>
      <x:c r="O1750">
        <x:v>8000</x:v>
      </x:c>
      <x:c r="P1750" t="s">
        <x:v>520</x:v>
      </x:c>
      <x:c r="Q1750" t="s">
        <x:v>6</x:v>
      </x:c>
      <x:c r="R1750" t="s">
        <x:v>522</x:v>
      </x:c>
      <x:c r="S1750">
        <x:v>24000</x:v>
      </x:c>
      <x:c r="T1750" t="s">
        <x:v>458</x:v>
      </x:c>
      <x:c r="U1750">
        <x:v>120.31</x:v>
      </x:c>
      <x:c r="V1750">
        <x:v>0.41</x:v>
      </x:c>
      <x:c r="W1750">
        <x:v>9772.7999999999993</x:v>
      </x:c>
    </x:row>
    <x:row r="1751" spans="1:23">
      <x:c r="A1751" t="s">
        <x:v>492</x:v>
      </x:c>
      <x:c r="B1751" t="s">
        <x:v>698</x:v>
      </x:c>
      <x:c r="C1751" t="s">
        <x:v>513</x:v>
      </x:c>
      <x:c r="D1751" t="s">
        <x:v>514</x:v>
      </x:c>
      <x:c r="E1751" t="s">
        <x:v>527</x:v>
      </x:c>
      <x:c r="F1751" t="s">
        <x:v>126</x:v>
      </x:c>
      <x:c r="G1751" t="s">
        <x:v>730</x:v>
      </x:c>
      <x:c r="H1751" t="s">
        <x:v>528</x:v>
      </x:c>
      <x:c r="I1751" t="s">
        <x:v>173</x:v>
      </x:c>
      <x:c r="J1751">
        <x:v>190000486</x:v>
      </x:c>
      <x:c r="K1751" t="s">
        <x:v>173</x:v>
      </x:c>
      <x:c r="L1751" t="s">
        <x:v>143</x:v>
      </x:c>
      <x:c r="M1751" t="s">
        <x:v>524</x:v>
      </x:c>
      <x:c r="N1751" t="s">
        <x:v>519</x:v>
      </x:c>
      <x:c r="O1751">
        <x:v>8000</x:v>
      </x:c>
      <x:c r="P1751" t="s">
        <x:v>520</x:v>
      </x:c>
      <x:c r="Q1751" t="s">
        <x:v>6</x:v>
      </x:c>
      <x:c r="R1751" t="s">
        <x:v>522</x:v>
      </x:c>
      <x:c r="S1751">
        <x:v>24000</x:v>
      </x:c>
      <x:c r="T1751" t="s">
        <x:v>458</x:v>
      </x:c>
      <x:c r="U1751">
        <x:v>120.31</x:v>
      </x:c>
      <x:c r="V1751">
        <x:v>0.41</x:v>
      </x:c>
      <x:c r="W1751">
        <x:v>9772.7999999999993</x:v>
      </x:c>
    </x:row>
    <x:row r="1752" spans="1:23">
      <x:c r="A1752" t="s">
        <x:v>492</x:v>
      </x:c>
      <x:c r="B1752" t="s">
        <x:v>698</x:v>
      </x:c>
      <x:c r="C1752" t="s">
        <x:v>513</x:v>
      </x:c>
      <x:c r="D1752" t="s">
        <x:v>514</x:v>
      </x:c>
      <x:c r="E1752" t="s">
        <x:v>527</x:v>
      </x:c>
      <x:c r="F1752" t="s">
        <x:v>126</x:v>
      </x:c>
      <x:c r="G1752" t="s">
        <x:v>730</x:v>
      </x:c>
      <x:c r="H1752" t="s">
        <x:v>528</x:v>
      </x:c>
      <x:c r="I1752" t="s">
        <x:v>173</x:v>
      </x:c>
      <x:c r="J1752">
        <x:v>190000384</x:v>
      </x:c>
      <x:c r="K1752" t="s">
        <x:v>173</x:v>
      </x:c>
      <x:c r="L1752" t="s">
        <x:v>142</x:v>
      </x:c>
      <x:c r="M1752" t="s">
        <x:v>575</x:v>
      </x:c>
      <x:c r="N1752" t="s">
        <x:v>519</x:v>
      </x:c>
      <x:c r="O1752">
        <x:v>3000</x:v>
      </x:c>
      <x:c r="P1752" t="s">
        <x:v>520</x:v>
      </x:c>
      <x:c r="Q1752" t="s">
        <x:v>445</x:v>
      </x:c>
      <x:c r="R1752" t="s">
        <x:v>522</x:v>
      </x:c>
      <x:c r="S1752">
        <x:v>3000</x:v>
      </x:c>
      <x:c r="T1752" t="s">
        <x:v>458</x:v>
      </x:c>
      <x:c r="U1752">
        <x:v>54.48</x:v>
      </x:c>
      <x:c r="V1752">
        <x:v>1.31</x:v>
      </x:c>
      <x:c r="W1752">
        <x:v>3939</x:v>
      </x:c>
    </x:row>
    <x:row r="1753" spans="1:23">
      <x:c r="A1753" t="s">
        <x:v>492</x:v>
      </x:c>
      <x:c r="B1753" t="s">
        <x:v>698</x:v>
      </x:c>
      <x:c r="C1753" t="s">
        <x:v>513</x:v>
      </x:c>
      <x:c r="D1753" t="s">
        <x:v>514</x:v>
      </x:c>
      <x:c r="E1753" t="s">
        <x:v>527</x:v>
      </x:c>
      <x:c r="F1753" t="s">
        <x:v>126</x:v>
      </x:c>
      <x:c r="G1753" t="s">
        <x:v>730</x:v>
      </x:c>
      <x:c r="H1753" t="s">
        <x:v>528</x:v>
      </x:c>
      <x:c r="I1753" t="s">
        <x:v>173</x:v>
      </x:c>
      <x:c r="J1753">
        <x:v>100000614</x:v>
      </x:c>
      <x:c r="K1753" t="s">
        <x:v>173</x:v>
      </x:c>
      <x:c r="L1753" t="s">
        <x:v>143</x:v>
      </x:c>
      <x:c r="M1753" t="s">
        <x:v>591</x:v>
      </x:c>
      <x:c r="O1753">
        <x:v>1000</x:v>
      </x:c>
      <x:c r="P1753" t="s">
        <x:v>520</x:v>
      </x:c>
      <x:c r="Q1753" t="s">
        <x:v>6</x:v>
      </x:c>
      <x:c r="R1753" t="s">
        <x:v>522</x:v>
      </x:c>
      <x:c r="S1753">
        <x:v>1000</x:v>
      </x:c>
      <x:c r="T1753" t="s">
        <x:v>458</x:v>
      </x:c>
      <x:c r="U1753">
        <x:v>5.01</x:v>
      </x:c>
      <x:c r="V1753">
        <x:v>0.41</x:v>
      </x:c>
      <x:c r="W1753">
        <x:v>407.2</x:v>
      </x:c>
    </x:row>
    <x:row r="1754" spans="1:23">
      <x:c r="A1754" t="s">
        <x:v>492</x:v>
      </x:c>
      <x:c r="B1754" t="s">
        <x:v>698</x:v>
      </x:c>
      <x:c r="C1754" t="s">
        <x:v>513</x:v>
      </x:c>
      <x:c r="D1754" t="s">
        <x:v>514</x:v>
      </x:c>
      <x:c r="E1754" t="s">
        <x:v>527</x:v>
      </x:c>
      <x:c r="F1754" t="s">
        <x:v>126</x:v>
      </x:c>
      <x:c r="G1754" t="s">
        <x:v>730</x:v>
      </x:c>
      <x:c r="H1754" t="s">
        <x:v>528</x:v>
      </x:c>
      <x:c r="I1754" t="s">
        <x:v>173</x:v>
      </x:c>
      <x:c r="J1754">
        <x:v>100000621</x:v>
      </x:c>
      <x:c r="K1754" t="s">
        <x:v>173</x:v>
      </x:c>
      <x:c r="L1754" t="s">
        <x:v>143</x:v>
      </x:c>
      <x:c r="M1754" t="s">
        <x:v>526</x:v>
      </x:c>
      <x:c r="O1754">
        <x:v>1000</x:v>
      </x:c>
      <x:c r="P1754" t="s">
        <x:v>520</x:v>
      </x:c>
      <x:c r="Q1754" t="s">
        <x:v>6</x:v>
      </x:c>
      <x:c r="R1754" t="s">
        <x:v>522</x:v>
      </x:c>
      <x:c r="S1754">
        <x:v>19870</x:v>
      </x:c>
      <x:c r="T1754" t="s">
        <x:v>458</x:v>
      </x:c>
      <x:c r="U1754">
        <x:v>99.55</x:v>
      </x:c>
      <x:c r="V1754">
        <x:v>0.41</x:v>
      </x:c>
      <x:c r="W1754">
        <x:v>8091.06</x:v>
      </x:c>
    </x:row>
    <x:row r="1755" spans="1:23">
      <x:c r="A1755" t="s">
        <x:v>492</x:v>
      </x:c>
      <x:c r="B1755" t="s">
        <x:v>698</x:v>
      </x:c>
      <x:c r="C1755" t="s">
        <x:v>513</x:v>
      </x:c>
      <x:c r="D1755" t="s">
        <x:v>514</x:v>
      </x:c>
      <x:c r="E1755" t="s">
        <x:v>527</x:v>
      </x:c>
      <x:c r="F1755" t="s">
        <x:v>126</x:v>
      </x:c>
      <x:c r="G1755" t="s">
        <x:v>730</x:v>
      </x:c>
      <x:c r="H1755" t="s">
        <x:v>528</x:v>
      </x:c>
      <x:c r="I1755" t="s">
        <x:v>173</x:v>
      </x:c>
      <x:c r="J1755">
        <x:v>100010697</x:v>
      </x:c>
      <x:c r="K1755" t="s">
        <x:v>173</x:v>
      </x:c>
      <x:c r="L1755" t="s">
        <x:v>145</x:v>
      </x:c>
      <x:c r="M1755" t="s">
        <x:v>550</x:v>
      </x:c>
      <x:c r="N1755" t="s">
        <x:v>519</x:v>
      </x:c>
      <x:c r="O1755">
        <x:v>5000</x:v>
      </x:c>
      <x:c r="P1755" t="s">
        <x:v>520</x:v>
      </x:c>
      <x:c r="Q1755" t="s">
        <x:v>452</x:v>
      </x:c>
      <x:c r="R1755" t="s">
        <x:v>522</x:v>
      </x:c>
      <x:c r="S1755">
        <x:v>9000</x:v>
      </x:c>
      <x:c r="T1755" t="s">
        <x:v>458</x:v>
      </x:c>
      <x:c r="U1755">
        <x:v>101.43</x:v>
      </x:c>
      <x:c r="V1755">
        <x:v>0.84</x:v>
      </x:c>
      <x:c r="W1755">
        <x:v>7544.7</x:v>
      </x:c>
    </x:row>
    <x:row r="1756" spans="1:23">
      <x:c r="A1756" t="s">
        <x:v>492</x:v>
      </x:c>
      <x:c r="B1756" t="s">
        <x:v>698</x:v>
      </x:c>
      <x:c r="C1756" t="s">
        <x:v>513</x:v>
      </x:c>
      <x:c r="D1756" t="s">
        <x:v>514</x:v>
      </x:c>
      <x:c r="E1756" t="s">
        <x:v>527</x:v>
      </x:c>
      <x:c r="F1756" t="s">
        <x:v>126</x:v>
      </x:c>
      <x:c r="G1756" t="s">
        <x:v>730</x:v>
      </x:c>
      <x:c r="H1756" t="s">
        <x:v>528</x:v>
      </x:c>
      <x:c r="I1756" t="s">
        <x:v>173</x:v>
      </x:c>
      <x:c r="J1756">
        <x:v>100010702</x:v>
      </x:c>
      <x:c r="K1756" t="s">
        <x:v>173</x:v>
      </x:c>
      <x:c r="L1756" t="s">
        <x:v>145</x:v>
      </x:c>
      <x:c r="M1756" t="s">
        <x:v>575</x:v>
      </x:c>
      <x:c r="N1756" t="s">
        <x:v>519</x:v>
      </x:c>
      <x:c r="O1756">
        <x:v>5000</x:v>
      </x:c>
      <x:c r="P1756" t="s">
        <x:v>520</x:v>
      </x:c>
      <x:c r="Q1756" t="s">
        <x:v>452</x:v>
      </x:c>
      <x:c r="R1756" t="s">
        <x:v>522</x:v>
      </x:c>
      <x:c r="S1756">
        <x:v>10000</x:v>
      </x:c>
      <x:c r="T1756" t="s">
        <x:v>458</x:v>
      </x:c>
      <x:c r="U1756">
        <x:v>112.7</x:v>
      </x:c>
      <x:c r="V1756">
        <x:v>0.84</x:v>
      </x:c>
      <x:c r="W1756">
        <x:v>8383</x:v>
      </x:c>
    </x:row>
    <x:row r="1757" spans="1:23">
      <x:c r="A1757" t="s">
        <x:v>492</x:v>
      </x:c>
      <x:c r="B1757" t="s">
        <x:v>698</x:v>
      </x:c>
      <x:c r="C1757" t="s">
        <x:v>513</x:v>
      </x:c>
      <x:c r="D1757" t="s">
        <x:v>514</x:v>
      </x:c>
      <x:c r="E1757" t="s">
        <x:v>527</x:v>
      </x:c>
      <x:c r="F1757" t="s">
        <x:v>126</x:v>
      </x:c>
      <x:c r="G1757" t="s">
        <x:v>730</x:v>
      </x:c>
      <x:c r="H1757" t="s">
        <x:v>528</x:v>
      </x:c>
      <x:c r="I1757" t="s">
        <x:v>173</x:v>
      </x:c>
      <x:c r="J1757">
        <x:v>100011012</x:v>
      </x:c>
      <x:c r="K1757" t="s">
        <x:v>173</x:v>
      </x:c>
      <x:c r="L1757" t="s">
        <x:v>141</x:v>
      </x:c>
      <x:c r="M1757" t="s">
        <x:v>568</x:v>
      </x:c>
      <x:c r="N1757" t="s">
        <x:v>519</x:v>
      </x:c>
      <x:c r="O1757">
        <x:v>10000</x:v>
      </x:c>
      <x:c r="P1757" t="s">
        <x:v>520</x:v>
      </x:c>
      <x:c r="Q1757" t="s">
        <x:v>13</x:v>
      </x:c>
      <x:c r="R1757" t="s">
        <x:v>522</x:v>
      </x:c>
      <x:c r="S1757">
        <x:v>10000</x:v>
      </x:c>
      <x:c r="T1757" t="s">
        <x:v>458</x:v>
      </x:c>
      <x:c r="U1757">
        <x:v>33.1</x:v>
      </x:c>
      <x:c r="V1757">
        <x:v>0.28999999999999998</x:v>
      </x:c>
      <x:c r="W1757">
        <x:v>2925</x:v>
      </x:c>
    </x:row>
    <x:row r="1758" spans="1:23">
      <x:c r="A1758" t="s">
        <x:v>492</x:v>
      </x:c>
      <x:c r="B1758" t="s">
        <x:v>698</x:v>
      </x:c>
      <x:c r="C1758" t="s">
        <x:v>513</x:v>
      </x:c>
      <x:c r="D1758" t="s">
        <x:v>514</x:v>
      </x:c>
      <x:c r="E1758" t="s">
        <x:v>527</x:v>
      </x:c>
      <x:c r="F1758" t="s">
        <x:v>126</x:v>
      </x:c>
      <x:c r="G1758" t="s">
        <x:v>730</x:v>
      </x:c>
      <x:c r="H1758" t="s">
        <x:v>528</x:v>
      </x:c>
      <x:c r="I1758" t="s">
        <x:v>173</x:v>
      </x:c>
      <x:c r="J1758">
        <x:v>190000381</x:v>
      </x:c>
      <x:c r="K1758" t="s">
        <x:v>173</x:v>
      </x:c>
      <x:c r="L1758" t="s">
        <x:v>145</x:v>
      </x:c>
      <x:c r="M1758" t="s">
        <x:v>569</x:v>
      </x:c>
      <x:c r="N1758" t="s">
        <x:v>519</x:v>
      </x:c>
      <x:c r="O1758">
        <x:v>5000</x:v>
      </x:c>
      <x:c r="P1758" t="s">
        <x:v>520</x:v>
      </x:c>
      <x:c r="Q1758" t="s">
        <x:v>452</x:v>
      </x:c>
      <x:c r="R1758" t="s">
        <x:v>522</x:v>
      </x:c>
      <x:c r="S1758">
        <x:v>15000</x:v>
      </x:c>
      <x:c r="T1758" t="s">
        <x:v>458</x:v>
      </x:c>
      <x:c r="U1758">
        <x:v>169.05</x:v>
      </x:c>
      <x:c r="V1758">
        <x:v>0.84</x:v>
      </x:c>
      <x:c r="W1758">
        <x:v>12574.5</x:v>
      </x:c>
    </x:row>
    <x:row r="1759" spans="1:23">
      <x:c r="A1759" t="s">
        <x:v>492</x:v>
      </x:c>
      <x:c r="B1759" t="s">
        <x:v>698</x:v>
      </x:c>
      <x:c r="C1759" t="s">
        <x:v>513</x:v>
      </x:c>
      <x:c r="D1759" t="s">
        <x:v>514</x:v>
      </x:c>
      <x:c r="E1759" t="s">
        <x:v>527</x:v>
      </x:c>
      <x:c r="F1759" t="s">
        <x:v>126</x:v>
      </x:c>
      <x:c r="G1759" t="s">
        <x:v>730</x:v>
      </x:c>
      <x:c r="H1759" t="s">
        <x:v>528</x:v>
      </x:c>
      <x:c r="I1759" t="s">
        <x:v>173</x:v>
      </x:c>
      <x:c r="J1759">
        <x:v>100010696</x:v>
      </x:c>
      <x:c r="K1759" t="s">
        <x:v>173</x:v>
      </x:c>
      <x:c r="L1759" t="s">
        <x:v>145</x:v>
      </x:c>
      <x:c r="M1759" t="s">
        <x:v>525</x:v>
      </x:c>
      <x:c r="N1759" t="s">
        <x:v>519</x:v>
      </x:c>
      <x:c r="O1759">
        <x:v>5000</x:v>
      </x:c>
      <x:c r="P1759" t="s">
        <x:v>520</x:v>
      </x:c>
      <x:c r="Q1759" t="s">
        <x:v>452</x:v>
      </x:c>
      <x:c r="R1759" t="s">
        <x:v>522</x:v>
      </x:c>
      <x:c r="S1759">
        <x:v>10000</x:v>
      </x:c>
      <x:c r="T1759" t="s">
        <x:v>458</x:v>
      </x:c>
      <x:c r="U1759">
        <x:v>112.7</x:v>
      </x:c>
      <x:c r="V1759">
        <x:v>0.84</x:v>
      </x:c>
      <x:c r="W1759">
        <x:v>8383</x:v>
      </x:c>
    </x:row>
    <x:row r="1760" spans="1:23">
      <x:c r="A1760" t="s">
        <x:v>492</x:v>
      </x:c>
      <x:c r="B1760" t="s">
        <x:v>698</x:v>
      </x:c>
      <x:c r="C1760" t="s">
        <x:v>513</x:v>
      </x:c>
      <x:c r="D1760" t="s">
        <x:v>514</x:v>
      </x:c>
      <x:c r="E1760" t="s">
        <x:v>527</x:v>
      </x:c>
      <x:c r="F1760" t="s">
        <x:v>126</x:v>
      </x:c>
      <x:c r="G1760" t="s">
        <x:v>730</x:v>
      </x:c>
      <x:c r="H1760" t="s">
        <x:v>528</x:v>
      </x:c>
      <x:c r="I1760" t="s">
        <x:v>173</x:v>
      </x:c>
      <x:c r="J1760">
        <x:v>100000833</x:v>
      </x:c>
      <x:c r="K1760" t="s">
        <x:v>173</x:v>
      </x:c>
      <x:c r="L1760" t="s">
        <x:v>145</x:v>
      </x:c>
      <x:c r="M1760" t="s">
        <x:v>526</x:v>
      </x:c>
      <x:c r="O1760">
        <x:v>700</x:v>
      </x:c>
      <x:c r="P1760" t="s">
        <x:v>520</x:v>
      </x:c>
      <x:c r="Q1760" t="s">
        <x:v>452</x:v>
      </x:c>
      <x:c r="R1760" t="s">
        <x:v>522</x:v>
      </x:c>
      <x:c r="S1760">
        <x:v>7700</x:v>
      </x:c>
      <x:c r="T1760" t="s">
        <x:v>458</x:v>
      </x:c>
      <x:c r="U1760">
        <x:v>86.78</x:v>
      </x:c>
      <x:c r="V1760">
        <x:v>0.84</x:v>
      </x:c>
      <x:c r="W1760">
        <x:v>6454.91</x:v>
      </x:c>
    </x:row>
    <x:row r="1761" spans="1:23">
      <x:c r="A1761" t="s">
        <x:v>492</x:v>
      </x:c>
      <x:c r="B1761" t="s">
        <x:v>698</x:v>
      </x:c>
      <x:c r="C1761" t="s">
        <x:v>513</x:v>
      </x:c>
      <x:c r="D1761" t="s">
        <x:v>514</x:v>
      </x:c>
      <x:c r="E1761" t="s">
        <x:v>527</x:v>
      </x:c>
      <x:c r="F1761" t="s">
        <x:v>126</x:v>
      </x:c>
      <x:c r="G1761" t="s">
        <x:v>730</x:v>
      </x:c>
      <x:c r="H1761" t="s">
        <x:v>528</x:v>
      </x:c>
      <x:c r="I1761" t="s">
        <x:v>173</x:v>
      </x:c>
      <x:c r="J1761">
        <x:v>100000824</x:v>
      </x:c>
      <x:c r="K1761" t="s">
        <x:v>173</x:v>
      </x:c>
      <x:c r="L1761" t="s">
        <x:v>145</x:v>
      </x:c>
      <x:c r="M1761" t="s">
        <x:v>525</x:v>
      </x:c>
      <x:c r="O1761">
        <x:v>700</x:v>
      </x:c>
      <x:c r="P1761" t="s">
        <x:v>520</x:v>
      </x:c>
      <x:c r="Q1761" t="s">
        <x:v>452</x:v>
      </x:c>
      <x:c r="R1761" t="s">
        <x:v>522</x:v>
      </x:c>
      <x:c r="S1761">
        <x:v>13300</x:v>
      </x:c>
      <x:c r="T1761" t="s">
        <x:v>458</x:v>
      </x:c>
      <x:c r="U1761">
        <x:v>149.88999999999999</x:v>
      </x:c>
      <x:c r="V1761">
        <x:v>0.84</x:v>
      </x:c>
      <x:c r="W1761">
        <x:v>11149.39</x:v>
      </x:c>
    </x:row>
    <x:row r="1762" spans="1:23">
      <x:c r="A1762" t="s">
        <x:v>492</x:v>
      </x:c>
      <x:c r="B1762" t="s">
        <x:v>698</x:v>
      </x:c>
      <x:c r="C1762" t="s">
        <x:v>513</x:v>
      </x:c>
      <x:c r="D1762" t="s">
        <x:v>514</x:v>
      </x:c>
      <x:c r="E1762" t="s">
        <x:v>527</x:v>
      </x:c>
      <x:c r="F1762" t="s">
        <x:v>126</x:v>
      </x:c>
      <x:c r="G1762" t="s">
        <x:v>730</x:v>
      </x:c>
      <x:c r="H1762" t="s">
        <x:v>528</x:v>
      </x:c>
      <x:c r="I1762" t="s">
        <x:v>173</x:v>
      </x:c>
      <x:c r="J1762">
        <x:v>100000796</x:v>
      </x:c>
      <x:c r="K1762" t="s">
        <x:v>173</x:v>
      </x:c>
      <x:c r="L1762" t="s">
        <x:v>145</x:v>
      </x:c>
      <x:c r="M1762" t="s">
        <x:v>537</x:v>
      </x:c>
      <x:c r="O1762">
        <x:v>700</x:v>
      </x:c>
      <x:c r="P1762" t="s">
        <x:v>520</x:v>
      </x:c>
      <x:c r="Q1762" t="s">
        <x:v>452</x:v>
      </x:c>
      <x:c r="R1762" t="s">
        <x:v>522</x:v>
      </x:c>
      <x:c r="S1762">
        <x:v>2800</x:v>
      </x:c>
      <x:c r="T1762" t="s">
        <x:v>458</x:v>
      </x:c>
      <x:c r="U1762">
        <x:v>31.56</x:v>
      </x:c>
      <x:c r="V1762">
        <x:v>0.84</x:v>
      </x:c>
      <x:c r="W1762">
        <x:v>2347.2399999999998</x:v>
      </x:c>
    </x:row>
    <x:row r="1763" spans="1:23">
      <x:c r="A1763" t="s">
        <x:v>492</x:v>
      </x:c>
      <x:c r="B1763" t="s">
        <x:v>698</x:v>
      </x:c>
      <x:c r="C1763" t="s">
        <x:v>513</x:v>
      </x:c>
      <x:c r="D1763" t="s">
        <x:v>514</x:v>
      </x:c>
      <x:c r="E1763" t="s">
        <x:v>527</x:v>
      </x:c>
      <x:c r="F1763" t="s">
        <x:v>126</x:v>
      </x:c>
      <x:c r="G1763" t="s">
        <x:v>730</x:v>
      </x:c>
      <x:c r="H1763" t="s">
        <x:v>528</x:v>
      </x:c>
      <x:c r="I1763" t="s">
        <x:v>173</x:v>
      </x:c>
      <x:c r="J1763">
        <x:v>100000750</x:v>
      </x:c>
      <x:c r="K1763" t="s">
        <x:v>173</x:v>
      </x:c>
      <x:c r="L1763" t="s">
        <x:v>145</x:v>
      </x:c>
      <x:c r="M1763" t="s">
        <x:v>533</x:v>
      </x:c>
      <x:c r="O1763">
        <x:v>700</x:v>
      </x:c>
      <x:c r="P1763" t="s">
        <x:v>520</x:v>
      </x:c>
      <x:c r="Q1763" t="s">
        <x:v>452</x:v>
      </x:c>
      <x:c r="R1763" t="s">
        <x:v>522</x:v>
      </x:c>
      <x:c r="S1763">
        <x:v>3500</x:v>
      </x:c>
      <x:c r="T1763" t="s">
        <x:v>458</x:v>
      </x:c>
      <x:c r="U1763">
        <x:v>39.450000000000003</x:v>
      </x:c>
      <x:c r="V1763">
        <x:v>0.84</x:v>
      </x:c>
      <x:c r="W1763">
        <x:v>2934.05</x:v>
      </x:c>
    </x:row>
    <x:row r="1764" spans="1:23">
      <x:c r="A1764" t="s">
        <x:v>492</x:v>
      </x:c>
      <x:c r="B1764" t="s">
        <x:v>698</x:v>
      </x:c>
      <x:c r="C1764" t="s">
        <x:v>513</x:v>
      </x:c>
      <x:c r="D1764" t="s">
        <x:v>514</x:v>
      </x:c>
      <x:c r="E1764" t="s">
        <x:v>527</x:v>
      </x:c>
      <x:c r="F1764" t="s">
        <x:v>126</x:v>
      </x:c>
      <x:c r="G1764" t="s">
        <x:v>730</x:v>
      </x:c>
      <x:c r="H1764" t="s">
        <x:v>528</x:v>
      </x:c>
      <x:c r="I1764" t="s">
        <x:v>173</x:v>
      </x:c>
      <x:c r="J1764">
        <x:v>100000787</x:v>
      </x:c>
      <x:c r="K1764" t="s">
        <x:v>173</x:v>
      </x:c>
      <x:c r="L1764" t="s">
        <x:v>145</x:v>
      </x:c>
      <x:c r="M1764" t="s">
        <x:v>560</x:v>
      </x:c>
      <x:c r="O1764">
        <x:v>700</x:v>
      </x:c>
      <x:c r="P1764" t="s">
        <x:v>520</x:v>
      </x:c>
      <x:c r="Q1764" t="s">
        <x:v>452</x:v>
      </x:c>
      <x:c r="R1764" t="s">
        <x:v>522</x:v>
      </x:c>
      <x:c r="S1764">
        <x:v>2100</x:v>
      </x:c>
      <x:c r="T1764" t="s">
        <x:v>458</x:v>
      </x:c>
      <x:c r="U1764">
        <x:v>23.67</x:v>
      </x:c>
      <x:c r="V1764">
        <x:v>0.84</x:v>
      </x:c>
      <x:c r="W1764">
        <x:v>1760.43</x:v>
      </x:c>
    </x:row>
    <x:row r="1765" spans="1:23">
      <x:c r="A1765" t="s">
        <x:v>492</x:v>
      </x:c>
      <x:c r="B1765" t="s">
        <x:v>698</x:v>
      </x:c>
      <x:c r="C1765" t="s">
        <x:v>513</x:v>
      </x:c>
      <x:c r="D1765" t="s">
        <x:v>514</x:v>
      </x:c>
      <x:c r="E1765" t="s">
        <x:v>527</x:v>
      </x:c>
      <x:c r="F1765" t="s">
        <x:v>126</x:v>
      </x:c>
      <x:c r="G1765" t="s">
        <x:v>730</x:v>
      </x:c>
      <x:c r="H1765" t="s">
        <x:v>528</x:v>
      </x:c>
      <x:c r="I1765" t="s">
        <x:v>173</x:v>
      </x:c>
      <x:c r="J1765">
        <x:v>100000768</x:v>
      </x:c>
      <x:c r="K1765" t="s">
        <x:v>173</x:v>
      </x:c>
      <x:c r="L1765" t="s">
        <x:v>145</x:v>
      </x:c>
      <x:c r="M1765" t="s">
        <x:v>575</x:v>
      </x:c>
      <x:c r="O1765">
        <x:v>700</x:v>
      </x:c>
      <x:c r="P1765" t="s">
        <x:v>520</x:v>
      </x:c>
      <x:c r="Q1765" t="s">
        <x:v>452</x:v>
      </x:c>
      <x:c r="R1765" t="s">
        <x:v>522</x:v>
      </x:c>
      <x:c r="S1765">
        <x:v>6300</x:v>
      </x:c>
      <x:c r="T1765" t="s">
        <x:v>458</x:v>
      </x:c>
      <x:c r="U1765">
        <x:v>71</x:v>
      </x:c>
      <x:c r="V1765">
        <x:v>0.84</x:v>
      </x:c>
      <x:c r="W1765">
        <x:v>5281.29</x:v>
      </x:c>
    </x:row>
    <x:row r="1766" spans="1:23">
      <x:c r="A1766" t="s">
        <x:v>492</x:v>
      </x:c>
      <x:c r="B1766" t="s">
        <x:v>698</x:v>
      </x:c>
      <x:c r="C1766" t="s">
        <x:v>513</x:v>
      </x:c>
      <x:c r="D1766" t="s">
        <x:v>514</x:v>
      </x:c>
      <x:c r="E1766" t="s">
        <x:v>527</x:v>
      </x:c>
      <x:c r="F1766" t="s">
        <x:v>126</x:v>
      </x:c>
      <x:c r="G1766" t="s">
        <x:v>730</x:v>
      </x:c>
      <x:c r="H1766" t="s">
        <x:v>528</x:v>
      </x:c>
      <x:c r="I1766" t="s">
        <x:v>173</x:v>
      </x:c>
      <x:c r="J1766">
        <x:v>100000759</x:v>
      </x:c>
      <x:c r="K1766" t="s">
        <x:v>173</x:v>
      </x:c>
      <x:c r="L1766" t="s">
        <x:v>145</x:v>
      </x:c>
      <x:c r="M1766" t="s">
        <x:v>518</x:v>
      </x:c>
      <x:c r="O1766">
        <x:v>700</x:v>
      </x:c>
      <x:c r="P1766" t="s">
        <x:v>520</x:v>
      </x:c>
      <x:c r="Q1766" t="s">
        <x:v>452</x:v>
      </x:c>
      <x:c r="R1766" t="s">
        <x:v>522</x:v>
      </x:c>
      <x:c r="S1766">
        <x:v>11900</x:v>
      </x:c>
      <x:c r="T1766" t="s">
        <x:v>458</x:v>
      </x:c>
      <x:c r="U1766">
        <x:v>134.11000000000001</x:v>
      </x:c>
      <x:c r="V1766">
        <x:v>0.84</x:v>
      </x:c>
      <x:c r="W1766">
        <x:v>9975.77</x:v>
      </x:c>
    </x:row>
    <x:row r="1767" spans="1:23">
      <x:c r="A1767" t="s">
        <x:v>492</x:v>
      </x:c>
      <x:c r="B1767" t="s">
        <x:v>698</x:v>
      </x:c>
      <x:c r="C1767" t="s">
        <x:v>513</x:v>
      </x:c>
      <x:c r="D1767" t="s">
        <x:v>514</x:v>
      </x:c>
      <x:c r="E1767" t="s">
        <x:v>527</x:v>
      </x:c>
      <x:c r="F1767" t="s">
        <x:v>126</x:v>
      </x:c>
      <x:c r="G1767" t="s">
        <x:v>730</x:v>
      </x:c>
      <x:c r="H1767" t="s">
        <x:v>528</x:v>
      </x:c>
      <x:c r="I1767" t="s">
        <x:v>173</x:v>
      </x:c>
      <x:c r="J1767">
        <x:v>100000937</x:v>
      </x:c>
      <x:c r="K1767" t="s">
        <x:v>173</x:v>
      </x:c>
      <x:c r="L1767" t="s">
        <x:v>141</x:v>
      </x:c>
      <x:c r="M1767" t="s">
        <x:v>571</x:v>
      </x:c>
      <x:c r="O1767">
        <x:v>1500</x:v>
      </x:c>
      <x:c r="P1767" t="s">
        <x:v>520</x:v>
      </x:c>
      <x:c r="Q1767" t="s">
        <x:v>13</x:v>
      </x:c>
      <x:c r="R1767" t="s">
        <x:v>522</x:v>
      </x:c>
      <x:c r="S1767">
        <x:v>1500</x:v>
      </x:c>
      <x:c r="T1767" t="s">
        <x:v>458</x:v>
      </x:c>
      <x:c r="U1767">
        <x:v>4.97</x:v>
      </x:c>
      <x:c r="V1767">
        <x:v>0.28999999999999998</x:v>
      </x:c>
      <x:c r="W1767">
        <x:v>438.75</x:v>
      </x:c>
    </x:row>
    <x:row r="1768" spans="1:23">
      <x:c r="A1768" t="s">
        <x:v>492</x:v>
      </x:c>
      <x:c r="B1768" t="s">
        <x:v>698</x:v>
      </x:c>
      <x:c r="C1768" t="s">
        <x:v>513</x:v>
      </x:c>
      <x:c r="D1768" t="s">
        <x:v>514</x:v>
      </x:c>
      <x:c r="E1768" t="s">
        <x:v>527</x:v>
      </x:c>
      <x:c r="F1768" t="s">
        <x:v>126</x:v>
      </x:c>
      <x:c r="G1768" t="s">
        <x:v>730</x:v>
      </x:c>
      <x:c r="H1768" t="s">
        <x:v>528</x:v>
      </x:c>
      <x:c r="I1768" t="s">
        <x:v>173</x:v>
      </x:c>
      <x:c r="J1768">
        <x:v>100000796</x:v>
      </x:c>
      <x:c r="K1768" t="s">
        <x:v>173</x:v>
      </x:c>
      <x:c r="L1768" t="s">
        <x:v>145</x:v>
      </x:c>
      <x:c r="M1768" t="s">
        <x:v>537</x:v>
      </x:c>
      <x:c r="O1768">
        <x:v>700</x:v>
      </x:c>
      <x:c r="P1768" t="s">
        <x:v>520</x:v>
      </x:c>
      <x:c r="Q1768" t="s">
        <x:v>452</x:v>
      </x:c>
      <x:c r="R1768" t="s">
        <x:v>522</x:v>
      </x:c>
      <x:c r="S1768">
        <x:v>4200</x:v>
      </x:c>
      <x:c r="T1768" t="s">
        <x:v>458</x:v>
      </x:c>
      <x:c r="U1768">
        <x:v>47.33</x:v>
      </x:c>
      <x:c r="V1768">
        <x:v>0.84</x:v>
      </x:c>
      <x:c r="W1768">
        <x:v>3520.86</x:v>
      </x:c>
    </x:row>
    <x:row r="1769" spans="1:23">
      <x:c r="A1769" t="s">
        <x:v>492</x:v>
      </x:c>
      <x:c r="B1769" t="s">
        <x:v>698</x:v>
      </x:c>
      <x:c r="C1769" t="s">
        <x:v>513</x:v>
      </x:c>
      <x:c r="D1769" t="s">
        <x:v>514</x:v>
      </x:c>
      <x:c r="E1769" t="s">
        <x:v>527</x:v>
      </x:c>
      <x:c r="F1769" t="s">
        <x:v>126</x:v>
      </x:c>
      <x:c r="G1769" t="s">
        <x:v>730</x:v>
      </x:c>
      <x:c r="H1769" t="s">
        <x:v>528</x:v>
      </x:c>
      <x:c r="I1769" t="s">
        <x:v>173</x:v>
      </x:c>
      <x:c r="J1769">
        <x:v>100000750</x:v>
      </x:c>
      <x:c r="K1769" t="s">
        <x:v>173</x:v>
      </x:c>
      <x:c r="L1769" t="s">
        <x:v>145</x:v>
      </x:c>
      <x:c r="M1769" t="s">
        <x:v>533</x:v>
      </x:c>
      <x:c r="O1769">
        <x:v>700</x:v>
      </x:c>
      <x:c r="P1769" t="s">
        <x:v>520</x:v>
      </x:c>
      <x:c r="Q1769" t="s">
        <x:v>452</x:v>
      </x:c>
      <x:c r="R1769" t="s">
        <x:v>522</x:v>
      </x:c>
      <x:c r="S1769">
        <x:v>7000</x:v>
      </x:c>
      <x:c r="T1769" t="s">
        <x:v>458</x:v>
      </x:c>
      <x:c r="U1769">
        <x:v>78.89</x:v>
      </x:c>
      <x:c r="V1769">
        <x:v>0.84</x:v>
      </x:c>
      <x:c r="W1769">
        <x:v>5868.1</x:v>
      </x:c>
    </x:row>
    <x:row r="1770" spans="1:23">
      <x:c r="A1770" t="s">
        <x:v>492</x:v>
      </x:c>
      <x:c r="B1770" t="s">
        <x:v>698</x:v>
      </x:c>
      <x:c r="C1770" t="s">
        <x:v>513</x:v>
      </x:c>
      <x:c r="D1770" t="s">
        <x:v>514</x:v>
      </x:c>
      <x:c r="E1770" t="s">
        <x:v>527</x:v>
      </x:c>
      <x:c r="F1770" t="s">
        <x:v>126</x:v>
      </x:c>
      <x:c r="G1770" t="s">
        <x:v>730</x:v>
      </x:c>
      <x:c r="H1770" t="s">
        <x:v>528</x:v>
      </x:c>
      <x:c r="I1770" t="s">
        <x:v>173</x:v>
      </x:c>
      <x:c r="J1770">
        <x:v>100000768</x:v>
      </x:c>
      <x:c r="K1770" t="s">
        <x:v>173</x:v>
      </x:c>
      <x:c r="L1770" t="s">
        <x:v>145</x:v>
      </x:c>
      <x:c r="M1770" t="s">
        <x:v>575</x:v>
      </x:c>
      <x:c r="O1770">
        <x:v>700</x:v>
      </x:c>
      <x:c r="P1770" t="s">
        <x:v>520</x:v>
      </x:c>
      <x:c r="Q1770" t="s">
        <x:v>452</x:v>
      </x:c>
      <x:c r="R1770" t="s">
        <x:v>522</x:v>
      </x:c>
      <x:c r="S1770">
        <x:v>8150</x:v>
      </x:c>
      <x:c r="T1770" t="s">
        <x:v>458</x:v>
      </x:c>
      <x:c r="U1770">
        <x:v>91.85</x:v>
      </x:c>
      <x:c r="V1770">
        <x:v>0.84</x:v>
      </x:c>
      <x:c r="W1770">
        <x:v>6832.15</x:v>
      </x:c>
    </x:row>
    <x:row r="1771" spans="1:23">
      <x:c r="A1771" t="s">
        <x:v>492</x:v>
      </x:c>
      <x:c r="B1771" t="s">
        <x:v>698</x:v>
      </x:c>
      <x:c r="C1771" t="s">
        <x:v>513</x:v>
      </x:c>
      <x:c r="D1771" t="s">
        <x:v>514</x:v>
      </x:c>
      <x:c r="E1771" t="s">
        <x:v>527</x:v>
      </x:c>
      <x:c r="F1771" t="s">
        <x:v>126</x:v>
      </x:c>
      <x:c r="G1771" t="s">
        <x:v>730</x:v>
      </x:c>
      <x:c r="H1771" t="s">
        <x:v>528</x:v>
      </x:c>
      <x:c r="I1771" t="s">
        <x:v>173</x:v>
      </x:c>
      <x:c r="J1771">
        <x:v>100000759</x:v>
      </x:c>
      <x:c r="K1771" t="s">
        <x:v>173</x:v>
      </x:c>
      <x:c r="L1771" t="s">
        <x:v>145</x:v>
      </x:c>
      <x:c r="M1771" t="s">
        <x:v>518</x:v>
      </x:c>
      <x:c r="O1771">
        <x:v>700</x:v>
      </x:c>
      <x:c r="P1771" t="s">
        <x:v>520</x:v>
      </x:c>
      <x:c r="Q1771" t="s">
        <x:v>452</x:v>
      </x:c>
      <x:c r="R1771" t="s">
        <x:v>522</x:v>
      </x:c>
      <x:c r="S1771">
        <x:v>9800</x:v>
      </x:c>
      <x:c r="T1771" t="s">
        <x:v>458</x:v>
      </x:c>
      <x:c r="U1771">
        <x:v>110.45</x:v>
      </x:c>
      <x:c r="V1771">
        <x:v>0.84</x:v>
      </x:c>
      <x:c r="W1771">
        <x:v>8215.34</x:v>
      </x:c>
    </x:row>
    <x:row r="1772" spans="1:23">
      <x:c r="A1772" t="s">
        <x:v>492</x:v>
      </x:c>
      <x:c r="B1772" t="s">
        <x:v>698</x:v>
      </x:c>
      <x:c r="C1772" t="s">
        <x:v>513</x:v>
      </x:c>
      <x:c r="D1772" t="s">
        <x:v>514</x:v>
      </x:c>
      <x:c r="E1772" t="s">
        <x:v>527</x:v>
      </x:c>
      <x:c r="F1772" t="s">
        <x:v>126</x:v>
      </x:c>
      <x:c r="G1772" t="s">
        <x:v>730</x:v>
      </x:c>
      <x:c r="H1772" t="s">
        <x:v>528</x:v>
      </x:c>
      <x:c r="I1772" t="s">
        <x:v>173</x:v>
      </x:c>
      <x:c r="J1772">
        <x:v>100010698</x:v>
      </x:c>
      <x:c r="K1772" t="s">
        <x:v>173</x:v>
      </x:c>
      <x:c r="L1772" t="s">
        <x:v>145</x:v>
      </x:c>
      <x:c r="M1772" t="s">
        <x:v>537</x:v>
      </x:c>
      <x:c r="N1772" t="s">
        <x:v>519</x:v>
      </x:c>
      <x:c r="O1772">
        <x:v>5000</x:v>
      </x:c>
      <x:c r="P1772" t="s">
        <x:v>520</x:v>
      </x:c>
      <x:c r="Q1772" t="s">
        <x:v>452</x:v>
      </x:c>
      <x:c r="R1772" t="s">
        <x:v>522</x:v>
      </x:c>
      <x:c r="S1772">
        <x:v>25000</x:v>
      </x:c>
      <x:c r="T1772" t="s">
        <x:v>458</x:v>
      </x:c>
      <x:c r="U1772">
        <x:v>281.75</x:v>
      </x:c>
      <x:c r="V1772">
        <x:v>0.84</x:v>
      </x:c>
      <x:c r="W1772">
        <x:v>20957.5</x:v>
      </x:c>
    </x:row>
    <x:row r="1773" spans="1:23">
      <x:c r="A1773" t="s">
        <x:v>492</x:v>
      </x:c>
      <x:c r="B1773" t="s">
        <x:v>698</x:v>
      </x:c>
      <x:c r="C1773" t="s">
        <x:v>513</x:v>
      </x:c>
      <x:c r="D1773" t="s">
        <x:v>514</x:v>
      </x:c>
      <x:c r="E1773" t="s">
        <x:v>527</x:v>
      </x:c>
      <x:c r="F1773" t="s">
        <x:v>126</x:v>
      </x:c>
      <x:c r="G1773" t="s">
        <x:v>730</x:v>
      </x:c>
      <x:c r="H1773" t="s">
        <x:v>528</x:v>
      </x:c>
      <x:c r="I1773" t="s">
        <x:v>173</x:v>
      </x:c>
      <x:c r="J1773">
        <x:v>100010702</x:v>
      </x:c>
      <x:c r="K1773" t="s">
        <x:v>173</x:v>
      </x:c>
      <x:c r="L1773" t="s">
        <x:v>145</x:v>
      </x:c>
      <x:c r="M1773" t="s">
        <x:v>575</x:v>
      </x:c>
      <x:c r="N1773" t="s">
        <x:v>519</x:v>
      </x:c>
      <x:c r="O1773">
        <x:v>5000</x:v>
      </x:c>
      <x:c r="P1773" t="s">
        <x:v>520</x:v>
      </x:c>
      <x:c r="Q1773" t="s">
        <x:v>452</x:v>
      </x:c>
      <x:c r="R1773" t="s">
        <x:v>522</x:v>
      </x:c>
      <x:c r="S1773">
        <x:v>5000</x:v>
      </x:c>
      <x:c r="T1773" t="s">
        <x:v>458</x:v>
      </x:c>
      <x:c r="U1773">
        <x:v>56.35</x:v>
      </x:c>
      <x:c r="V1773">
        <x:v>0.84</x:v>
      </x:c>
      <x:c r="W1773">
        <x:v>4191.5</x:v>
      </x:c>
    </x:row>
    <x:row r="1774" spans="1:23">
      <x:c r="A1774" t="s">
        <x:v>492</x:v>
      </x:c>
      <x:c r="B1774" t="s">
        <x:v>698</x:v>
      </x:c>
      <x:c r="C1774" t="s">
        <x:v>513</x:v>
      </x:c>
      <x:c r="D1774" t="s">
        <x:v>514</x:v>
      </x:c>
      <x:c r="E1774" t="s">
        <x:v>527</x:v>
      </x:c>
      <x:c r="F1774" t="s">
        <x:v>126</x:v>
      </x:c>
      <x:c r="G1774" t="s">
        <x:v>730</x:v>
      </x:c>
      <x:c r="H1774" t="s">
        <x:v>528</x:v>
      </x:c>
      <x:c r="I1774" t="s">
        <x:v>173</x:v>
      </x:c>
      <x:c r="J1774">
        <x:v>190000381</x:v>
      </x:c>
      <x:c r="K1774" t="s">
        <x:v>173</x:v>
      </x:c>
      <x:c r="L1774" t="s">
        <x:v>145</x:v>
      </x:c>
      <x:c r="M1774" t="s">
        <x:v>569</x:v>
      </x:c>
      <x:c r="N1774" t="s">
        <x:v>519</x:v>
      </x:c>
      <x:c r="O1774">
        <x:v>5000</x:v>
      </x:c>
      <x:c r="P1774" t="s">
        <x:v>520</x:v>
      </x:c>
      <x:c r="Q1774" t="s">
        <x:v>452</x:v>
      </x:c>
      <x:c r="R1774" t="s">
        <x:v>522</x:v>
      </x:c>
      <x:c r="S1774">
        <x:v>10000</x:v>
      </x:c>
      <x:c r="T1774" t="s">
        <x:v>458</x:v>
      </x:c>
      <x:c r="U1774">
        <x:v>112.7</x:v>
      </x:c>
      <x:c r="V1774">
        <x:v>0.84</x:v>
      </x:c>
      <x:c r="W1774">
        <x:v>8383</x:v>
      </x:c>
    </x:row>
    <x:row r="1775" spans="1:23">
      <x:c r="A1775" t="s">
        <x:v>492</x:v>
      </x:c>
      <x:c r="B1775" t="s">
        <x:v>698</x:v>
      </x:c>
      <x:c r="C1775" t="s">
        <x:v>513</x:v>
      </x:c>
      <x:c r="D1775" t="s">
        <x:v>514</x:v>
      </x:c>
      <x:c r="E1775" t="s">
        <x:v>527</x:v>
      </x:c>
      <x:c r="F1775" t="s">
        <x:v>126</x:v>
      </x:c>
      <x:c r="G1775" t="s">
        <x:v>730</x:v>
      </x:c>
      <x:c r="H1775" t="s">
        <x:v>528</x:v>
      </x:c>
      <x:c r="I1775" t="s">
        <x:v>173</x:v>
      </x:c>
      <x:c r="J1775">
        <x:v>100010696</x:v>
      </x:c>
      <x:c r="K1775" t="s">
        <x:v>173</x:v>
      </x:c>
      <x:c r="L1775" t="s">
        <x:v>145</x:v>
      </x:c>
      <x:c r="M1775" t="s">
        <x:v>525</x:v>
      </x:c>
      <x:c r="N1775" t="s">
        <x:v>519</x:v>
      </x:c>
      <x:c r="O1775">
        <x:v>5000</x:v>
      </x:c>
      <x:c r="P1775" t="s">
        <x:v>520</x:v>
      </x:c>
      <x:c r="Q1775" t="s">
        <x:v>452</x:v>
      </x:c>
      <x:c r="R1775" t="s">
        <x:v>522</x:v>
      </x:c>
      <x:c r="S1775">
        <x:v>40000</x:v>
      </x:c>
      <x:c r="T1775" t="s">
        <x:v>458</x:v>
      </x:c>
      <x:c r="U1775">
        <x:v>450.8</x:v>
      </x:c>
      <x:c r="V1775">
        <x:v>0.84</x:v>
      </x:c>
      <x:c r="W1775">
        <x:v>33532</x:v>
      </x:c>
    </x:row>
    <x:row r="1776" spans="1:23">
      <x:c r="A1776" t="s">
        <x:v>492</x:v>
      </x:c>
      <x:c r="B1776" t="s">
        <x:v>698</x:v>
      </x:c>
      <x:c r="C1776" t="s">
        <x:v>513</x:v>
      </x:c>
      <x:c r="D1776" t="s">
        <x:v>514</x:v>
      </x:c>
      <x:c r="E1776" t="s">
        <x:v>527</x:v>
      </x:c>
      <x:c r="F1776" t="s">
        <x:v>126</x:v>
      </x:c>
      <x:c r="G1776" t="s">
        <x:v>730</x:v>
      </x:c>
      <x:c r="H1776" t="s">
        <x:v>528</x:v>
      </x:c>
      <x:c r="I1776" t="s">
        <x:v>173</x:v>
      </x:c>
      <x:c r="J1776">
        <x:v>100019938</x:v>
      </x:c>
      <x:c r="K1776" t="s">
        <x:v>173</x:v>
      </x:c>
      <x:c r="L1776" t="s">
        <x:v>145</x:v>
      </x:c>
      <x:c r="M1776" t="s">
        <x:v>526</x:v>
      </x:c>
      <x:c r="N1776" t="s">
        <x:v>519</x:v>
      </x:c>
      <x:c r="O1776">
        <x:v>5000</x:v>
      </x:c>
      <x:c r="P1776" t="s">
        <x:v>520</x:v>
      </x:c>
      <x:c r="Q1776" t="s">
        <x:v>452</x:v>
      </x:c>
      <x:c r="R1776" t="s">
        <x:v>522</x:v>
      </x:c>
      <x:c r="S1776">
        <x:v>15000</x:v>
      </x:c>
      <x:c r="T1776" t="s">
        <x:v>458</x:v>
      </x:c>
      <x:c r="U1776">
        <x:v>169.05</x:v>
      </x:c>
      <x:c r="V1776">
        <x:v>0.84</x:v>
      </x:c>
      <x:c r="W1776">
        <x:v>12574.5</x:v>
      </x:c>
    </x:row>
    <x:row r="1777" spans="1:23">
      <x:c r="A1777" t="s">
        <x:v>492</x:v>
      </x:c>
      <x:c r="B1777" t="s">
        <x:v>698</x:v>
      </x:c>
      <x:c r="C1777" t="s">
        <x:v>513</x:v>
      </x:c>
      <x:c r="D1777" t="s">
        <x:v>514</x:v>
      </x:c>
      <x:c r="E1777" t="s">
        <x:v>527</x:v>
      </x:c>
      <x:c r="F1777" t="s">
        <x:v>126</x:v>
      </x:c>
      <x:c r="G1777" t="s">
        <x:v>730</x:v>
      </x:c>
      <x:c r="H1777" t="s">
        <x:v>528</x:v>
      </x:c>
      <x:c r="I1777" t="s">
        <x:v>173</x:v>
      </x:c>
      <x:c r="J1777">
        <x:v>100011033</x:v>
      </x:c>
      <x:c r="K1777" t="s">
        <x:v>173</x:v>
      </x:c>
      <x:c r="L1777" t="s">
        <x:v>145</x:v>
      </x:c>
      <x:c r="M1777" t="s">
        <x:v>518</x:v>
      </x:c>
      <x:c r="N1777" t="s">
        <x:v>519</x:v>
      </x:c>
      <x:c r="O1777">
        <x:v>5000</x:v>
      </x:c>
      <x:c r="P1777" t="s">
        <x:v>520</x:v>
      </x:c>
      <x:c r="Q1777" t="s">
        <x:v>452</x:v>
      </x:c>
      <x:c r="R1777" t="s">
        <x:v>522</x:v>
      </x:c>
      <x:c r="S1777">
        <x:v>30000</x:v>
      </x:c>
      <x:c r="T1777" t="s">
        <x:v>458</x:v>
      </x:c>
      <x:c r="U1777">
        <x:v>338.1</x:v>
      </x:c>
      <x:c r="V1777">
        <x:v>0.84</x:v>
      </x:c>
      <x:c r="W1777">
        <x:v>25149</x:v>
      </x:c>
    </x:row>
    <x:row r="1778" spans="1:23">
      <x:c r="A1778" t="s">
        <x:v>492</x:v>
      </x:c>
      <x:c r="B1778" t="s">
        <x:v>698</x:v>
      </x:c>
      <x:c r="C1778" t="s">
        <x:v>513</x:v>
      </x:c>
      <x:c r="D1778" t="s">
        <x:v>514</x:v>
      </x:c>
      <x:c r="E1778" t="s">
        <x:v>527</x:v>
      </x:c>
      <x:c r="F1778" t="s">
        <x:v>126</x:v>
      </x:c>
      <x:c r="G1778" t="s">
        <x:v>730</x:v>
      </x:c>
      <x:c r="H1778" t="s">
        <x:v>528</x:v>
      </x:c>
      <x:c r="I1778" t="s">
        <x:v>173</x:v>
      </x:c>
      <x:c r="J1778">
        <x:v>100011002</x:v>
      </x:c>
      <x:c r="K1778" t="s">
        <x:v>173</x:v>
      </x:c>
      <x:c r="L1778" t="s">
        <x:v>141</x:v>
      </x:c>
      <x:c r="M1778" t="s">
        <x:v>558</x:v>
      </x:c>
      <x:c r="N1778" t="s">
        <x:v>519</x:v>
      </x:c>
      <x:c r="O1778">
        <x:v>10000</x:v>
      </x:c>
      <x:c r="P1778" t="s">
        <x:v>520</x:v>
      </x:c>
      <x:c r="Q1778" t="s">
        <x:v>13</x:v>
      </x:c>
      <x:c r="R1778" t="s">
        <x:v>522</x:v>
      </x:c>
      <x:c r="S1778">
        <x:v>10000</x:v>
      </x:c>
      <x:c r="T1778" t="s">
        <x:v>458</x:v>
      </x:c>
      <x:c r="U1778">
        <x:v>33.1</x:v>
      </x:c>
      <x:c r="V1778">
        <x:v>0.28999999999999998</x:v>
      </x:c>
      <x:c r="W1778">
        <x:v>2925</x:v>
      </x:c>
    </x:row>
    <x:row r="1779" spans="1:23">
      <x:c r="A1779" t="s">
        <x:v>492</x:v>
      </x:c>
      <x:c r="B1779" t="s">
        <x:v>698</x:v>
      </x:c>
      <x:c r="C1779" t="s">
        <x:v>513</x:v>
      </x:c>
      <x:c r="D1779" t="s">
        <x:v>514</x:v>
      </x:c>
      <x:c r="E1779" t="s">
        <x:v>527</x:v>
      </x:c>
      <x:c r="F1779" t="s">
        <x:v>126</x:v>
      </x:c>
      <x:c r="G1779" t="s">
        <x:v>730</x:v>
      </x:c>
      <x:c r="H1779" t="s">
        <x:v>528</x:v>
      </x:c>
      <x:c r="I1779" t="s">
        <x:v>173</x:v>
      </x:c>
      <x:c r="J1779">
        <x:v>110000005</x:v>
      </x:c>
      <x:c r="K1779" t="s">
        <x:v>173</x:v>
      </x:c>
      <x:c r="L1779" t="s">
        <x:v>141</x:v>
      </x:c>
      <x:c r="M1779" t="s">
        <x:v>526</x:v>
      </x:c>
      <x:c r="N1779" t="s">
        <x:v>519</x:v>
      </x:c>
      <x:c r="O1779">
        <x:v>10000</x:v>
      </x:c>
      <x:c r="P1779" t="s">
        <x:v>520</x:v>
      </x:c>
      <x:c r="Q1779" t="s">
        <x:v>13</x:v>
      </x:c>
      <x:c r="R1779" t="s">
        <x:v>522</x:v>
      </x:c>
      <x:c r="S1779">
        <x:v>40000</x:v>
      </x:c>
      <x:c r="T1779" t="s">
        <x:v>458</x:v>
      </x:c>
      <x:c r="U1779">
        <x:v>132.36000000000001</x:v>
      </x:c>
      <x:c r="V1779">
        <x:v>0.28999999999999998</x:v>
      </x:c>
      <x:c r="W1779">
        <x:v>11700</x:v>
      </x:c>
    </x:row>
    <x:row r="1780" spans="1:23">
      <x:c r="A1780" t="s">
        <x:v>492</x:v>
      </x:c>
      <x:c r="B1780" t="s">
        <x:v>698</x:v>
      </x:c>
      <x:c r="C1780" t="s">
        <x:v>513</x:v>
      </x:c>
      <x:c r="D1780" t="s">
        <x:v>514</x:v>
      </x:c>
      <x:c r="E1780" t="s">
        <x:v>527</x:v>
      </x:c>
      <x:c r="F1780" t="s">
        <x:v>126</x:v>
      </x:c>
      <x:c r="G1780" t="s">
        <x:v>730</x:v>
      </x:c>
      <x:c r="H1780" t="s">
        <x:v>528</x:v>
      </x:c>
      <x:c r="I1780" t="s">
        <x:v>173</x:v>
      </x:c>
      <x:c r="J1780">
        <x:v>100010698</x:v>
      </x:c>
      <x:c r="K1780" t="s">
        <x:v>173</x:v>
      </x:c>
      <x:c r="L1780" t="s">
        <x:v>145</x:v>
      </x:c>
      <x:c r="M1780" t="s">
        <x:v>537</x:v>
      </x:c>
      <x:c r="N1780" t="s">
        <x:v>519</x:v>
      </x:c>
      <x:c r="O1780">
        <x:v>5000</x:v>
      </x:c>
      <x:c r="P1780" t="s">
        <x:v>520</x:v>
      </x:c>
      <x:c r="Q1780" t="s">
        <x:v>452</x:v>
      </x:c>
      <x:c r="R1780" t="s">
        <x:v>522</x:v>
      </x:c>
      <x:c r="S1780">
        <x:v>10000</x:v>
      </x:c>
      <x:c r="T1780" t="s">
        <x:v>458</x:v>
      </x:c>
      <x:c r="U1780">
        <x:v>112.7</x:v>
      </x:c>
      <x:c r="V1780">
        <x:v>0.84</x:v>
      </x:c>
      <x:c r="W1780">
        <x:v>8383</x:v>
      </x:c>
    </x:row>
    <x:row r="1781" spans="1:23">
      <x:c r="A1781" t="s">
        <x:v>492</x:v>
      </x:c>
      <x:c r="B1781" t="s">
        <x:v>698</x:v>
      </x:c>
      <x:c r="C1781" t="s">
        <x:v>513</x:v>
      </x:c>
      <x:c r="D1781" t="s">
        <x:v>514</x:v>
      </x:c>
      <x:c r="E1781" t="s">
        <x:v>527</x:v>
      </x:c>
      <x:c r="F1781" t="s">
        <x:v>126</x:v>
      </x:c>
      <x:c r="G1781" t="s">
        <x:v>730</x:v>
      </x:c>
      <x:c r="H1781" t="s">
        <x:v>528</x:v>
      </x:c>
      <x:c r="I1781" t="s">
        <x:v>173</x:v>
      </x:c>
      <x:c r="J1781">
        <x:v>100010696</x:v>
      </x:c>
      <x:c r="K1781" t="s">
        <x:v>173</x:v>
      </x:c>
      <x:c r="L1781" t="s">
        <x:v>145</x:v>
      </x:c>
      <x:c r="M1781" t="s">
        <x:v>525</x:v>
      </x:c>
      <x:c r="N1781" t="s">
        <x:v>519</x:v>
      </x:c>
      <x:c r="O1781">
        <x:v>5000</x:v>
      </x:c>
      <x:c r="P1781" t="s">
        <x:v>520</x:v>
      </x:c>
      <x:c r="Q1781" t="s">
        <x:v>452</x:v>
      </x:c>
      <x:c r="R1781" t="s">
        <x:v>522</x:v>
      </x:c>
      <x:c r="S1781">
        <x:v>20000</x:v>
      </x:c>
      <x:c r="T1781" t="s">
        <x:v>458</x:v>
      </x:c>
      <x:c r="U1781">
        <x:v>225.4</x:v>
      </x:c>
      <x:c r="V1781">
        <x:v>0.84</x:v>
      </x:c>
      <x:c r="W1781">
        <x:v>16766</x:v>
      </x:c>
    </x:row>
    <x:row r="1782" spans="1:23">
      <x:c r="A1782" t="s">
        <x:v>492</x:v>
      </x:c>
      <x:c r="B1782" t="s">
        <x:v>698</x:v>
      </x:c>
      <x:c r="C1782" t="s">
        <x:v>513</x:v>
      </x:c>
      <x:c r="D1782" t="s">
        <x:v>514</x:v>
      </x:c>
      <x:c r="E1782" t="s">
        <x:v>527</x:v>
      </x:c>
      <x:c r="F1782" t="s">
        <x:v>126</x:v>
      </x:c>
      <x:c r="G1782" t="s">
        <x:v>730</x:v>
      </x:c>
      <x:c r="H1782" t="s">
        <x:v>528</x:v>
      </x:c>
      <x:c r="I1782" t="s">
        <x:v>173</x:v>
      </x:c>
      <x:c r="J1782">
        <x:v>100011007</x:v>
      </x:c>
      <x:c r="K1782" t="s">
        <x:v>173</x:v>
      </x:c>
      <x:c r="L1782" t="s">
        <x:v>141</x:v>
      </x:c>
      <x:c r="M1782" t="s">
        <x:v>542</x:v>
      </x:c>
      <x:c r="N1782" t="s">
        <x:v>519</x:v>
      </x:c>
      <x:c r="O1782">
        <x:v>10000</x:v>
      </x:c>
      <x:c r="P1782" t="s">
        <x:v>520</x:v>
      </x:c>
      <x:c r="Q1782" t="s">
        <x:v>13</x:v>
      </x:c>
      <x:c r="R1782" t="s">
        <x:v>522</x:v>
      </x:c>
      <x:c r="S1782">
        <x:v>20000</x:v>
      </x:c>
      <x:c r="T1782" t="s">
        <x:v>458</x:v>
      </x:c>
      <x:c r="U1782">
        <x:v>66.2</x:v>
      </x:c>
      <x:c r="V1782">
        <x:v>0.28999999999999998</x:v>
      </x:c>
      <x:c r="W1782">
        <x:v>5850</x:v>
      </x:c>
    </x:row>
    <x:row r="1783" spans="1:23">
      <x:c r="A1783" t="s">
        <x:v>492</x:v>
      </x:c>
      <x:c r="B1783" t="s">
        <x:v>698</x:v>
      </x:c>
      <x:c r="C1783" t="s">
        <x:v>513</x:v>
      </x:c>
      <x:c r="D1783" t="s">
        <x:v>514</x:v>
      </x:c>
      <x:c r="E1783" t="s">
        <x:v>527</x:v>
      </x:c>
      <x:c r="F1783" t="s">
        <x:v>126</x:v>
      </x:c>
      <x:c r="G1783" t="s">
        <x:v>730</x:v>
      </x:c>
      <x:c r="H1783" t="s">
        <x:v>528</x:v>
      </x:c>
      <x:c r="I1783" t="s">
        <x:v>173</x:v>
      </x:c>
      <x:c r="J1783">
        <x:v>100019938</x:v>
      </x:c>
      <x:c r="K1783" t="s">
        <x:v>173</x:v>
      </x:c>
      <x:c r="L1783" t="s">
        <x:v>145</x:v>
      </x:c>
      <x:c r="M1783" t="s">
        <x:v>526</x:v>
      </x:c>
      <x:c r="N1783" t="s">
        <x:v>519</x:v>
      </x:c>
      <x:c r="O1783">
        <x:v>5000</x:v>
      </x:c>
      <x:c r="P1783" t="s">
        <x:v>520</x:v>
      </x:c>
      <x:c r="Q1783" t="s">
        <x:v>452</x:v>
      </x:c>
      <x:c r="R1783" t="s">
        <x:v>522</x:v>
      </x:c>
      <x:c r="S1783">
        <x:v>10000</x:v>
      </x:c>
      <x:c r="T1783" t="s">
        <x:v>458</x:v>
      </x:c>
      <x:c r="U1783">
        <x:v>112.7</x:v>
      </x:c>
      <x:c r="V1783">
        <x:v>0.84</x:v>
      </x:c>
      <x:c r="W1783">
        <x:v>8383</x:v>
      </x:c>
    </x:row>
    <x:row r="1784" spans="1:23">
      <x:c r="A1784" t="s">
        <x:v>492</x:v>
      </x:c>
      <x:c r="B1784" t="s">
        <x:v>698</x:v>
      </x:c>
      <x:c r="C1784" t="s">
        <x:v>513</x:v>
      </x:c>
      <x:c r="D1784" t="s">
        <x:v>514</x:v>
      </x:c>
      <x:c r="E1784" t="s">
        <x:v>527</x:v>
      </x:c>
      <x:c r="F1784" t="s">
        <x:v>126</x:v>
      </x:c>
      <x:c r="G1784" t="s">
        <x:v>730</x:v>
      </x:c>
      <x:c r="H1784" t="s">
        <x:v>528</x:v>
      </x:c>
      <x:c r="I1784" t="s">
        <x:v>173</x:v>
      </x:c>
      <x:c r="J1784">
        <x:v>100010702</x:v>
      </x:c>
      <x:c r="K1784" t="s">
        <x:v>173</x:v>
      </x:c>
      <x:c r="L1784" t="s">
        <x:v>145</x:v>
      </x:c>
      <x:c r="M1784" t="s">
        <x:v>575</x:v>
      </x:c>
      <x:c r="N1784" t="s">
        <x:v>519</x:v>
      </x:c>
      <x:c r="O1784">
        <x:v>5000</x:v>
      </x:c>
      <x:c r="P1784" t="s">
        <x:v>520</x:v>
      </x:c>
      <x:c r="Q1784" t="s">
        <x:v>452</x:v>
      </x:c>
      <x:c r="R1784" t="s">
        <x:v>522</x:v>
      </x:c>
      <x:c r="S1784">
        <x:v>15000</x:v>
      </x:c>
      <x:c r="T1784" t="s">
        <x:v>458</x:v>
      </x:c>
      <x:c r="U1784">
        <x:v>169.05</x:v>
      </x:c>
      <x:c r="V1784">
        <x:v>0.84</x:v>
      </x:c>
      <x:c r="W1784">
        <x:v>12574.5</x:v>
      </x:c>
    </x:row>
    <x:row r="1785" spans="1:23">
      <x:c r="A1785" t="s">
        <x:v>492</x:v>
      </x:c>
      <x:c r="B1785" t="s">
        <x:v>698</x:v>
      </x:c>
      <x:c r="C1785" t="s">
        <x:v>513</x:v>
      </x:c>
      <x:c r="D1785" t="s">
        <x:v>514</x:v>
      </x:c>
      <x:c r="E1785" t="s">
        <x:v>527</x:v>
      </x:c>
      <x:c r="F1785" t="s">
        <x:v>126</x:v>
      </x:c>
      <x:c r="G1785" t="s">
        <x:v>730</x:v>
      </x:c>
      <x:c r="H1785" t="s">
        <x:v>528</x:v>
      </x:c>
      <x:c r="I1785" t="s">
        <x:v>173</x:v>
      </x:c>
      <x:c r="J1785">
        <x:v>100011033</x:v>
      </x:c>
      <x:c r="K1785" t="s">
        <x:v>173</x:v>
      </x:c>
      <x:c r="L1785" t="s">
        <x:v>145</x:v>
      </x:c>
      <x:c r="M1785" t="s">
        <x:v>518</x:v>
      </x:c>
      <x:c r="N1785" t="s">
        <x:v>519</x:v>
      </x:c>
      <x:c r="O1785">
        <x:v>5000</x:v>
      </x:c>
      <x:c r="P1785" t="s">
        <x:v>520</x:v>
      </x:c>
      <x:c r="Q1785" t="s">
        <x:v>452</x:v>
      </x:c>
      <x:c r="R1785" t="s">
        <x:v>522</x:v>
      </x:c>
      <x:c r="S1785">
        <x:v>15000</x:v>
      </x:c>
      <x:c r="T1785" t="s">
        <x:v>458</x:v>
      </x:c>
      <x:c r="U1785">
        <x:v>169.05</x:v>
      </x:c>
      <x:c r="V1785">
        <x:v>0.84</x:v>
      </x:c>
      <x:c r="W1785">
        <x:v>12574.5</x:v>
      </x:c>
    </x:row>
    <x:row r="1786" spans="1:23">
      <x:c r="A1786" t="s">
        <x:v>492</x:v>
      </x:c>
      <x:c r="B1786" t="s">
        <x:v>698</x:v>
      </x:c>
      <x:c r="C1786" t="s">
        <x:v>513</x:v>
      </x:c>
      <x:c r="D1786" t="s">
        <x:v>514</x:v>
      </x:c>
      <x:c r="E1786" t="s">
        <x:v>527</x:v>
      </x:c>
      <x:c r="F1786" t="s">
        <x:v>126</x:v>
      </x:c>
      <x:c r="G1786" t="s">
        <x:v>730</x:v>
      </x:c>
      <x:c r="H1786" t="s">
        <x:v>538</x:v>
      </x:c>
      <x:c r="I1786" t="s">
        <x:v>613</x:v>
      </x:c>
      <x:c r="J1786">
        <x:v>190005346</x:v>
      </x:c>
      <x:c r="K1786" t="s">
        <x:v>174</x:v>
      </x:c>
      <x:c r="L1786" t="s">
        <x:v>155</x:v>
      </x:c>
      <x:c r="M1786" t="s">
        <x:v>606</x:v>
      </x:c>
      <x:c r="O1786">
        <x:v>500</x:v>
      </x:c>
      <x:c r="P1786" t="s">
        <x:v>520</x:v>
      </x:c>
      <x:c r="Q1786" t="s">
        <x:v>614</x:v>
      </x:c>
      <x:c r="R1786" t="s">
        <x:v>522</x:v>
      </x:c>
      <x:c r="S1786">
        <x:v>10830</x:v>
      </x:c>
      <x:c r="T1786" t="s">
        <x:v>458</x:v>
      </x:c>
      <x:c r="U1786">
        <x:v>149.13</x:v>
      </x:c>
      <x:c r="V1786">
        <x:v>1.74</x:v>
      </x:c>
      <x:c r="W1786">
        <x:v>18877.77</x:v>
      </x:c>
    </x:row>
    <x:row r="1787" spans="1:23">
      <x:c r="A1787" t="s">
        <x:v>492</x:v>
      </x:c>
      <x:c r="B1787" t="s">
        <x:v>698</x:v>
      </x:c>
      <x:c r="C1787" t="s">
        <x:v>513</x:v>
      </x:c>
      <x:c r="D1787" t="s">
        <x:v>514</x:v>
      </x:c>
      <x:c r="E1787" t="s">
        <x:v>527</x:v>
      </x:c>
      <x:c r="F1787" t="s">
        <x:v>126</x:v>
      </x:c>
      <x:c r="G1787" t="s">
        <x:v>730</x:v>
      </x:c>
      <x:c r="H1787" t="s">
        <x:v>538</x:v>
      </x:c>
      <x:c r="I1787" t="s">
        <x:v>613</x:v>
      </x:c>
      <x:c r="J1787">
        <x:v>190005398</x:v>
      </x:c>
      <x:c r="K1787" t="s">
        <x:v>174</x:v>
      </x:c>
      <x:c r="L1787" t="s">
        <x:v>177</x:v>
      </x:c>
      <x:c r="M1787" t="s">
        <x:v>606</x:v>
      </x:c>
      <x:c r="O1787">
        <x:v>300</x:v>
      </x:c>
      <x:c r="P1787" t="s">
        <x:v>520</x:v>
      </x:c>
      <x:c r="Q1787" t="s">
        <x:v>618</x:v>
      </x:c>
      <x:c r="R1787" t="s">
        <x:v>522</x:v>
      </x:c>
      <x:c r="S1787">
        <x:v>220</x:v>
      </x:c>
      <x:c r="T1787" t="s">
        <x:v>458</x:v>
      </x:c>
      <x:c r="U1787">
        <x:v>7.32</x:v>
      </x:c>
      <x:c r="V1787">
        <x:v>3.12</x:v>
      </x:c>
      <x:c r="W1787">
        <x:v>687.43</x:v>
      </x:c>
    </x:row>
    <x:row r="1788" spans="1:23">
      <x:c r="A1788" t="s">
        <x:v>492</x:v>
      </x:c>
      <x:c r="B1788" t="s">
        <x:v>698</x:v>
      </x:c>
      <x:c r="C1788" t="s">
        <x:v>513</x:v>
      </x:c>
      <x:c r="D1788" t="s">
        <x:v>514</x:v>
      </x:c>
      <x:c r="E1788" t="s">
        <x:v>527</x:v>
      </x:c>
      <x:c r="F1788" t="s">
        <x:v>126</x:v>
      </x:c>
      <x:c r="G1788" t="s">
        <x:v>730</x:v>
      </x:c>
      <x:c r="H1788" t="s">
        <x:v>538</x:v>
      </x:c>
      <x:c r="I1788" t="s">
        <x:v>613</x:v>
      </x:c>
      <x:c r="J1788">
        <x:v>100022963</x:v>
      </x:c>
      <x:c r="K1788" t="s">
        <x:v>174</x:v>
      </x:c>
      <x:c r="L1788" t="s">
        <x:v>176</x:v>
      </x:c>
      <x:c r="M1788" t="s">
        <x:v>606</x:v>
      </x:c>
      <x:c r="O1788">
        <x:v>300</x:v>
      </x:c>
      <x:c r="P1788" t="s">
        <x:v>530</x:v>
      </x:c>
      <x:c r="Q1788" t="s">
        <x:v>660</x:v>
      </x:c>
      <x:c r="R1788" t="s">
        <x:v>522</x:v>
      </x:c>
      <x:c r="S1788">
        <x:v>600</x:v>
      </x:c>
      <x:c r="T1788" t="s">
        <x:v>458</x:v>
      </x:c>
      <x:c r="U1788">
        <x:v>19.96</x:v>
      </x:c>
      <x:c r="V1788">
        <x:v>5.28</x:v>
      </x:c>
      <x:c r="W1788">
        <x:v>3167.04</x:v>
      </x:c>
    </x:row>
    <x:row r="1789" spans="1:23">
      <x:c r="A1789" t="s">
        <x:v>492</x:v>
      </x:c>
      <x:c r="B1789" t="s">
        <x:v>698</x:v>
      </x:c>
      <x:c r="C1789" t="s">
        <x:v>513</x:v>
      </x:c>
      <x:c r="D1789" t="s">
        <x:v>514</x:v>
      </x:c>
      <x:c r="E1789" t="s">
        <x:v>527</x:v>
      </x:c>
      <x:c r="F1789" t="s">
        <x:v>126</x:v>
      </x:c>
      <x:c r="G1789" t="s">
        <x:v>730</x:v>
      </x:c>
      <x:c r="H1789" t="s">
        <x:v>538</x:v>
      </x:c>
      <x:c r="I1789" t="s">
        <x:v>613</x:v>
      </x:c>
      <x:c r="J1789">
        <x:v>190005405</x:v>
      </x:c>
      <x:c r="K1789" t="s">
        <x:v>174</x:v>
      </x:c>
      <x:c r="L1789" t="s">
        <x:v>175</x:v>
      </x:c>
      <x:c r="M1789" t="s">
        <x:v>615</x:v>
      </x:c>
      <x:c r="O1789">
        <x:v>300</x:v>
      </x:c>
      <x:c r="P1789" t="s">
        <x:v>520</x:v>
      </x:c>
      <x:c r="Q1789" t="s">
        <x:v>616</x:v>
      </x:c>
      <x:c r="R1789" t="s">
        <x:v>522</x:v>
      </x:c>
      <x:c r="S1789">
        <x:v>900</x:v>
      </x:c>
      <x:c r="T1789" t="s">
        <x:v>458</x:v>
      </x:c>
      <x:c r="U1789">
        <x:v>16.88</x:v>
      </x:c>
      <x:c r="V1789">
        <x:v>2.02</x:v>
      </x:c>
      <x:c r="W1789">
        <x:v>1820.7</x:v>
      </x:c>
    </x:row>
    <x:row r="1790" spans="1:23">
      <x:c r="A1790" t="s">
        <x:v>492</x:v>
      </x:c>
      <x:c r="B1790" t="s">
        <x:v>698</x:v>
      </x:c>
      <x:c r="C1790" t="s">
        <x:v>513</x:v>
      </x:c>
      <x:c r="D1790" t="s">
        <x:v>514</x:v>
      </x:c>
      <x:c r="E1790" t="s">
        <x:v>527</x:v>
      </x:c>
      <x:c r="F1790" t="s">
        <x:v>126</x:v>
      </x:c>
      <x:c r="G1790" t="s">
        <x:v>730</x:v>
      </x:c>
      <x:c r="H1790" t="s">
        <x:v>538</x:v>
      </x:c>
      <x:c r="I1790" t="s">
        <x:v>613</x:v>
      </x:c>
      <x:c r="J1790">
        <x:v>190005398</x:v>
      </x:c>
      <x:c r="K1790" t="s">
        <x:v>174</x:v>
      </x:c>
      <x:c r="L1790" t="s">
        <x:v>177</x:v>
      </x:c>
      <x:c r="M1790" t="s">
        <x:v>606</x:v>
      </x:c>
      <x:c r="O1790">
        <x:v>300</x:v>
      </x:c>
      <x:c r="P1790" t="s">
        <x:v>520</x:v>
      </x:c>
      <x:c r="Q1790" t="s">
        <x:v>618</x:v>
      </x:c>
      <x:c r="R1790" t="s">
        <x:v>522</x:v>
      </x:c>
      <x:c r="S1790">
        <x:v>180</x:v>
      </x:c>
      <x:c r="T1790" t="s">
        <x:v>458</x:v>
      </x:c>
      <x:c r="U1790">
        <x:v>5.99</x:v>
      </x:c>
      <x:c r="V1790">
        <x:v>3.12</x:v>
      </x:c>
      <x:c r="W1790">
        <x:v>562.45000000000005</x:v>
      </x:c>
    </x:row>
    <x:row r="1791" spans="1:23">
      <x:c r="A1791" t="s">
        <x:v>492</x:v>
      </x:c>
      <x:c r="B1791" t="s">
        <x:v>698</x:v>
      </x:c>
      <x:c r="C1791" t="s">
        <x:v>513</x:v>
      </x:c>
      <x:c r="D1791" t="s">
        <x:v>514</x:v>
      </x:c>
      <x:c r="E1791" t="s">
        <x:v>527</x:v>
      </x:c>
      <x:c r="F1791" t="s">
        <x:v>126</x:v>
      </x:c>
      <x:c r="G1791" t="s">
        <x:v>730</x:v>
      </x:c>
      <x:c r="H1791" t="s">
        <x:v>538</x:v>
      </x:c>
      <x:c r="I1791" t="s">
        <x:v>613</x:v>
      </x:c>
      <x:c r="J1791">
        <x:v>190005403</x:v>
      </x:c>
      <x:c r="K1791" t="s">
        <x:v>174</x:v>
      </x:c>
      <x:c r="L1791" t="s">
        <x:v>175</x:v>
      </x:c>
      <x:c r="M1791" t="s">
        <x:v>605</x:v>
      </x:c>
      <x:c r="O1791">
        <x:v>300</x:v>
      </x:c>
      <x:c r="P1791" t="s">
        <x:v>520</x:v>
      </x:c>
      <x:c r="Q1791" t="s">
        <x:v>616</x:v>
      </x:c>
      <x:c r="R1791" t="s">
        <x:v>522</x:v>
      </x:c>
      <x:c r="S1791">
        <x:v>1200</x:v>
      </x:c>
      <x:c r="T1791" t="s">
        <x:v>458</x:v>
      </x:c>
      <x:c r="U1791">
        <x:v>22.51</x:v>
      </x:c>
      <x:c r="V1791">
        <x:v>2.02</x:v>
      </x:c>
      <x:c r="W1791">
        <x:v>2427.6</x:v>
      </x:c>
    </x:row>
    <x:row r="1792" spans="1:23">
      <x:c r="A1792" t="s">
        <x:v>492</x:v>
      </x:c>
      <x:c r="B1792" t="s">
        <x:v>698</x:v>
      </x:c>
      <x:c r="C1792" t="s">
        <x:v>513</x:v>
      </x:c>
      <x:c r="D1792" t="s">
        <x:v>514</x:v>
      </x:c>
      <x:c r="E1792" t="s">
        <x:v>527</x:v>
      </x:c>
      <x:c r="F1792" t="s">
        <x:v>126</x:v>
      </x:c>
      <x:c r="G1792" t="s">
        <x:v>730</x:v>
      </x:c>
      <x:c r="H1792" t="s">
        <x:v>538</x:v>
      </x:c>
      <x:c r="I1792" t="s">
        <x:v>613</x:v>
      </x:c>
      <x:c r="J1792">
        <x:v>190005405</x:v>
      </x:c>
      <x:c r="K1792" t="s">
        <x:v>174</x:v>
      </x:c>
      <x:c r="L1792" t="s">
        <x:v>175</x:v>
      </x:c>
      <x:c r="M1792" t="s">
        <x:v>615</x:v>
      </x:c>
      <x:c r="O1792">
        <x:v>300</x:v>
      </x:c>
      <x:c r="P1792" t="s">
        <x:v>520</x:v>
      </x:c>
      <x:c r="Q1792" t="s">
        <x:v>616</x:v>
      </x:c>
      <x:c r="R1792" t="s">
        <x:v>522</x:v>
      </x:c>
      <x:c r="S1792">
        <x:v>600</x:v>
      </x:c>
      <x:c r="T1792" t="s">
        <x:v>458</x:v>
      </x:c>
      <x:c r="U1792">
        <x:v>11.26</x:v>
      </x:c>
      <x:c r="V1792">
        <x:v>2.02</x:v>
      </x:c>
      <x:c r="W1792">
        <x:v>1213.8</x:v>
      </x:c>
    </x:row>
    <x:row r="1793" spans="1:23">
      <x:c r="A1793" t="s">
        <x:v>492</x:v>
      </x:c>
      <x:c r="B1793" t="s">
        <x:v>698</x:v>
      </x:c>
      <x:c r="C1793" t="s">
        <x:v>513</x:v>
      </x:c>
      <x:c r="D1793" t="s">
        <x:v>514</x:v>
      </x:c>
      <x:c r="E1793" t="s">
        <x:v>527</x:v>
      </x:c>
      <x:c r="F1793" t="s">
        <x:v>126</x:v>
      </x:c>
      <x:c r="G1793" t="s">
        <x:v>730</x:v>
      </x:c>
      <x:c r="H1793" t="s">
        <x:v>538</x:v>
      </x:c>
      <x:c r="I1793" t="s">
        <x:v>613</x:v>
      </x:c>
      <x:c r="J1793">
        <x:v>190005346</x:v>
      </x:c>
      <x:c r="K1793" t="s">
        <x:v>174</x:v>
      </x:c>
      <x:c r="L1793" t="s">
        <x:v>155</x:v>
      </x:c>
      <x:c r="M1793" t="s">
        <x:v>606</x:v>
      </x:c>
      <x:c r="O1793">
        <x:v>500</x:v>
      </x:c>
      <x:c r="P1793" t="s">
        <x:v>520</x:v>
      </x:c>
      <x:c r="Q1793" t="s">
        <x:v>614</x:v>
      </x:c>
      <x:c r="R1793" t="s">
        <x:v>522</x:v>
      </x:c>
      <x:c r="S1793">
        <x:v>5500</x:v>
      </x:c>
      <x:c r="T1793" t="s">
        <x:v>458</x:v>
      </x:c>
      <x:c r="U1793">
        <x:v>75.739999999999995</x:v>
      </x:c>
      <x:c r="V1793">
        <x:v>1.74</x:v>
      </x:c>
      <x:c r="W1793">
        <x:v>9587.0499999999993</x:v>
      </x:c>
    </x:row>
    <x:row r="1794" spans="1:23">
      <x:c r="A1794" t="s">
        <x:v>492</x:v>
      </x:c>
      <x:c r="B1794" t="s">
        <x:v>698</x:v>
      </x:c>
      <x:c r="C1794" t="s">
        <x:v>513</x:v>
      </x:c>
      <x:c r="D1794" t="s">
        <x:v>514</x:v>
      </x:c>
      <x:c r="E1794" t="s">
        <x:v>527</x:v>
      </x:c>
      <x:c r="F1794" t="s">
        <x:v>126</x:v>
      </x:c>
      <x:c r="G1794" t="s">
        <x:v>730</x:v>
      </x:c>
      <x:c r="H1794" t="s">
        <x:v>538</x:v>
      </x:c>
      <x:c r="I1794" t="s">
        <x:v>613</x:v>
      </x:c>
      <x:c r="J1794">
        <x:v>190005346</x:v>
      </x:c>
      <x:c r="K1794" t="s">
        <x:v>174</x:v>
      </x:c>
      <x:c r="L1794" t="s">
        <x:v>155</x:v>
      </x:c>
      <x:c r="M1794" t="s">
        <x:v>606</x:v>
      </x:c>
      <x:c r="O1794">
        <x:v>500</x:v>
      </x:c>
      <x:c r="P1794" t="s">
        <x:v>520</x:v>
      </x:c>
      <x:c r="Q1794" t="s">
        <x:v>614</x:v>
      </x:c>
      <x:c r="R1794" t="s">
        <x:v>522</x:v>
      </x:c>
      <x:c r="S1794">
        <x:v>4930</x:v>
      </x:c>
      <x:c r="T1794" t="s">
        <x:v>458</x:v>
      </x:c>
      <x:c r="U1794">
        <x:v>67.89</x:v>
      </x:c>
      <x:c r="V1794">
        <x:v>1.74</x:v>
      </x:c>
      <x:c r="W1794">
        <x:v>8593.48</x:v>
      </x:c>
    </x:row>
    <x:row r="1795" spans="1:23">
      <x:c r="A1795" t="s">
        <x:v>492</x:v>
      </x:c>
      <x:c r="B1795" t="s">
        <x:v>698</x:v>
      </x:c>
      <x:c r="C1795" t="s">
        <x:v>513</x:v>
      </x:c>
      <x:c r="D1795" t="s">
        <x:v>514</x:v>
      </x:c>
      <x:c r="E1795" t="s">
        <x:v>527</x:v>
      </x:c>
      <x:c r="F1795" t="s">
        <x:v>126</x:v>
      </x:c>
      <x:c r="G1795" t="s">
        <x:v>730</x:v>
      </x:c>
      <x:c r="H1795" t="s">
        <x:v>538</x:v>
      </x:c>
      <x:c r="I1795" t="s">
        <x:v>613</x:v>
      </x:c>
      <x:c r="J1795">
        <x:v>100022963</x:v>
      </x:c>
      <x:c r="K1795" t="s">
        <x:v>174</x:v>
      </x:c>
      <x:c r="L1795" t="s">
        <x:v>176</x:v>
      </x:c>
      <x:c r="M1795" t="s">
        <x:v>606</x:v>
      </x:c>
      <x:c r="O1795">
        <x:v>300</x:v>
      </x:c>
      <x:c r="P1795" t="s">
        <x:v>530</x:v>
      </x:c>
      <x:c r="Q1795" t="s">
        <x:v>660</x:v>
      </x:c>
      <x:c r="R1795" t="s">
        <x:v>522</x:v>
      </x:c>
      <x:c r="S1795">
        <x:v>300</x:v>
      </x:c>
      <x:c r="T1795" t="s">
        <x:v>458</x:v>
      </x:c>
      <x:c r="U1795">
        <x:v>9.98</x:v>
      </x:c>
      <x:c r="V1795">
        <x:v>5.28</x:v>
      </x:c>
      <x:c r="W1795">
        <x:v>1583.52</x:v>
      </x:c>
    </x:row>
    <x:row r="1796" spans="1:23">
      <x:c r="A1796" t="s">
        <x:v>492</x:v>
      </x:c>
      <x:c r="B1796" t="s">
        <x:v>698</x:v>
      </x:c>
      <x:c r="C1796" t="s">
        <x:v>513</x:v>
      </x:c>
      <x:c r="D1796" t="s">
        <x:v>514</x:v>
      </x:c>
      <x:c r="E1796" t="s">
        <x:v>527</x:v>
      </x:c>
      <x:c r="F1796" t="s">
        <x:v>126</x:v>
      </x:c>
      <x:c r="G1796" t="s">
        <x:v>730</x:v>
      </x:c>
      <x:c r="H1796" t="s">
        <x:v>538</x:v>
      </x:c>
      <x:c r="I1796" t="s">
        <x:v>613</x:v>
      </x:c>
      <x:c r="J1796">
        <x:v>190005346</x:v>
      </x:c>
      <x:c r="K1796" t="s">
        <x:v>174</x:v>
      </x:c>
      <x:c r="L1796" t="s">
        <x:v>155</x:v>
      </x:c>
      <x:c r="M1796" t="s">
        <x:v>606</x:v>
      </x:c>
      <x:c r="O1796">
        <x:v>500</x:v>
      </x:c>
      <x:c r="P1796" t="s">
        <x:v>520</x:v>
      </x:c>
      <x:c r="Q1796" t="s">
        <x:v>614</x:v>
      </x:c>
      <x:c r="R1796" t="s">
        <x:v>522</x:v>
      </x:c>
      <x:c r="S1796">
        <x:v>2410</x:v>
      </x:c>
      <x:c r="T1796" t="s">
        <x:v>458</x:v>
      </x:c>
      <x:c r="U1796">
        <x:v>33.19</x:v>
      </x:c>
      <x:c r="V1796">
        <x:v>1.74</x:v>
      </x:c>
      <x:c r="W1796">
        <x:v>4200.87</x:v>
      </x:c>
    </x:row>
    <x:row r="1797" spans="1:23">
      <x:c r="A1797" t="s">
        <x:v>492</x:v>
      </x:c>
      <x:c r="B1797" t="s">
        <x:v>698</x:v>
      </x:c>
      <x:c r="C1797" t="s">
        <x:v>513</x:v>
      </x:c>
      <x:c r="D1797" t="s">
        <x:v>514</x:v>
      </x:c>
      <x:c r="E1797" t="s">
        <x:v>527</x:v>
      </x:c>
      <x:c r="F1797" t="s">
        <x:v>126</x:v>
      </x:c>
      <x:c r="G1797" t="s">
        <x:v>730</x:v>
      </x:c>
      <x:c r="H1797" t="s">
        <x:v>538</x:v>
      </x:c>
      <x:c r="I1797" t="s">
        <x:v>613</x:v>
      </x:c>
      <x:c r="J1797">
        <x:v>190005346</x:v>
      </x:c>
      <x:c r="K1797" t="s">
        <x:v>174</x:v>
      </x:c>
      <x:c r="L1797" t="s">
        <x:v>155</x:v>
      </x:c>
      <x:c r="M1797" t="s">
        <x:v>606</x:v>
      </x:c>
      <x:c r="O1797">
        <x:v>500</x:v>
      </x:c>
      <x:c r="P1797" t="s">
        <x:v>520</x:v>
      </x:c>
      <x:c r="Q1797" t="s">
        <x:v>614</x:v>
      </x:c>
      <x:c r="R1797" t="s">
        <x:v>522</x:v>
      </x:c>
      <x:c r="S1797">
        <x:v>6470</x:v>
      </x:c>
      <x:c r="T1797" t="s">
        <x:v>458</x:v>
      </x:c>
      <x:c r="U1797">
        <x:v>89.09</x:v>
      </x:c>
      <x:c r="V1797">
        <x:v>1.74</x:v>
      </x:c>
      <x:c r="W1797">
        <x:v>11277.86</x:v>
      </x:c>
    </x:row>
    <x:row r="1798" spans="1:23">
      <x:c r="A1798" t="s">
        <x:v>492</x:v>
      </x:c>
      <x:c r="B1798" t="s">
        <x:v>698</x:v>
      </x:c>
      <x:c r="C1798" t="s">
        <x:v>513</x:v>
      </x:c>
      <x:c r="D1798" t="s">
        <x:v>514</x:v>
      </x:c>
      <x:c r="E1798" t="s">
        <x:v>527</x:v>
      </x:c>
      <x:c r="F1798" t="s">
        <x:v>126</x:v>
      </x:c>
      <x:c r="G1798" t="s">
        <x:v>730</x:v>
      </x:c>
      <x:c r="H1798" t="s">
        <x:v>538</x:v>
      </x:c>
      <x:c r="I1798" t="s">
        <x:v>613</x:v>
      </x:c>
      <x:c r="J1798">
        <x:v>190005354</x:v>
      </x:c>
      <x:c r="K1798" t="s">
        <x:v>174</x:v>
      </x:c>
      <x:c r="L1798" t="s">
        <x:v>155</x:v>
      </x:c>
      <x:c r="M1798" t="s">
        <x:v>603</x:v>
      </x:c>
      <x:c r="O1798">
        <x:v>500</x:v>
      </x:c>
      <x:c r="P1798" t="s">
        <x:v>520</x:v>
      </x:c>
      <x:c r="Q1798" t="s">
        <x:v>614</x:v>
      </x:c>
      <x:c r="R1798" t="s">
        <x:v>522</x:v>
      </x:c>
      <x:c r="S1798">
        <x:v>3430</x:v>
      </x:c>
      <x:c r="T1798" t="s">
        <x:v>458</x:v>
      </x:c>
      <x:c r="U1798">
        <x:v>47.23</x:v>
      </x:c>
      <x:c r="V1798">
        <x:v>1.74</x:v>
      </x:c>
      <x:c r="W1798">
        <x:v>5978.83</x:v>
      </x:c>
    </x:row>
    <x:row r="1799" spans="1:23">
      <x:c r="A1799" t="s">
        <x:v>492</x:v>
      </x:c>
      <x:c r="B1799" t="s">
        <x:v>698</x:v>
      </x:c>
      <x:c r="C1799" t="s">
        <x:v>513</x:v>
      </x:c>
      <x:c r="D1799" t="s">
        <x:v>514</x:v>
      </x:c>
      <x:c r="E1799" t="s">
        <x:v>527</x:v>
      </x:c>
      <x:c r="F1799" t="s">
        <x:v>126</x:v>
      </x:c>
      <x:c r="G1799" t="s">
        <x:v>730</x:v>
      </x:c>
      <x:c r="H1799" t="s">
        <x:v>538</x:v>
      </x:c>
      <x:c r="I1799" t="s">
        <x:v>613</x:v>
      </x:c>
      <x:c r="J1799">
        <x:v>190005346</x:v>
      </x:c>
      <x:c r="K1799" t="s">
        <x:v>174</x:v>
      </x:c>
      <x:c r="L1799" t="s">
        <x:v>155</x:v>
      </x:c>
      <x:c r="M1799" t="s">
        <x:v>606</x:v>
      </x:c>
      <x:c r="O1799">
        <x:v>500</x:v>
      </x:c>
      <x:c r="P1799" t="s">
        <x:v>520</x:v>
      </x:c>
      <x:c r="Q1799" t="s">
        <x:v>614</x:v>
      </x:c>
      <x:c r="R1799" t="s">
        <x:v>522</x:v>
      </x:c>
      <x:c r="S1799">
        <x:v>1590</x:v>
      </x:c>
      <x:c r="T1799" t="s">
        <x:v>458</x:v>
      </x:c>
      <x:c r="U1799">
        <x:v>21.89</x:v>
      </x:c>
      <x:c r="V1799">
        <x:v>1.74</x:v>
      </x:c>
      <x:c r="W1799">
        <x:v>2771.53</x:v>
      </x:c>
    </x:row>
    <x:row r="1800" spans="1:23">
      <x:c r="A1800" t="s">
        <x:v>492</x:v>
      </x:c>
      <x:c r="B1800" t="s">
        <x:v>698</x:v>
      </x:c>
      <x:c r="C1800" t="s">
        <x:v>513</x:v>
      </x:c>
      <x:c r="D1800" t="s">
        <x:v>514</x:v>
      </x:c>
      <x:c r="E1800" t="s">
        <x:v>527</x:v>
      </x:c>
      <x:c r="F1800" t="s">
        <x:v>126</x:v>
      </x:c>
      <x:c r="G1800" t="s">
        <x:v>730</x:v>
      </x:c>
      <x:c r="H1800" t="s">
        <x:v>538</x:v>
      </x:c>
      <x:c r="I1800" t="s">
        <x:v>613</x:v>
      </x:c>
      <x:c r="J1800">
        <x:v>190005405</x:v>
      </x:c>
      <x:c r="K1800" t="s">
        <x:v>174</x:v>
      </x:c>
      <x:c r="L1800" t="s">
        <x:v>175</x:v>
      </x:c>
      <x:c r="M1800" t="s">
        <x:v>615</x:v>
      </x:c>
      <x:c r="O1800">
        <x:v>300</x:v>
      </x:c>
      <x:c r="P1800" t="s">
        <x:v>520</x:v>
      </x:c>
      <x:c r="Q1800" t="s">
        <x:v>616</x:v>
      </x:c>
      <x:c r="R1800" t="s">
        <x:v>522</x:v>
      </x:c>
      <x:c r="S1800">
        <x:v>300</x:v>
      </x:c>
      <x:c r="T1800" t="s">
        <x:v>458</x:v>
      </x:c>
      <x:c r="U1800">
        <x:v>5.63</x:v>
      </x:c>
      <x:c r="V1800">
        <x:v>2.02</x:v>
      </x:c>
      <x:c r="W1800">
        <x:v>606.9</x:v>
      </x:c>
    </x:row>
    <x:row r="1801" spans="1:23">
      <x:c r="A1801" t="s">
        <x:v>492</x:v>
      </x:c>
      <x:c r="B1801" t="s">
        <x:v>698</x:v>
      </x:c>
      <x:c r="C1801" t="s">
        <x:v>513</x:v>
      </x:c>
      <x:c r="D1801" t="s">
        <x:v>514</x:v>
      </x:c>
      <x:c r="E1801" t="s">
        <x:v>527</x:v>
      </x:c>
      <x:c r="F1801" t="s">
        <x:v>126</x:v>
      </x:c>
      <x:c r="G1801" t="s">
        <x:v>730</x:v>
      </x:c>
      <x:c r="H1801" t="s">
        <x:v>538</x:v>
      </x:c>
      <x:c r="I1801" t="s">
        <x:v>613</x:v>
      </x:c>
      <x:c r="J1801">
        <x:v>190005403</x:v>
      </x:c>
      <x:c r="K1801" t="s">
        <x:v>174</x:v>
      </x:c>
      <x:c r="L1801" t="s">
        <x:v>175</x:v>
      </x:c>
      <x:c r="M1801" t="s">
        <x:v>605</x:v>
      </x:c>
      <x:c r="O1801">
        <x:v>300</x:v>
      </x:c>
      <x:c r="P1801" t="s">
        <x:v>520</x:v>
      </x:c>
      <x:c r="Q1801" t="s">
        <x:v>616</x:v>
      </x:c>
      <x:c r="R1801" t="s">
        <x:v>522</x:v>
      </x:c>
      <x:c r="S1801">
        <x:v>600</x:v>
      </x:c>
      <x:c r="T1801" t="s">
        <x:v>458</x:v>
      </x:c>
      <x:c r="U1801">
        <x:v>11.26</x:v>
      </x:c>
      <x:c r="V1801">
        <x:v>2.02</x:v>
      </x:c>
      <x:c r="W1801">
        <x:v>1213.8</x:v>
      </x:c>
    </x:row>
    <x:row r="1802" spans="1:23">
      <x:c r="A1802" t="s">
        <x:v>492</x:v>
      </x:c>
      <x:c r="B1802" t="s">
        <x:v>698</x:v>
      </x:c>
      <x:c r="C1802" t="s">
        <x:v>513</x:v>
      </x:c>
      <x:c r="D1802" t="s">
        <x:v>514</x:v>
      </x:c>
      <x:c r="E1802" t="s">
        <x:v>527</x:v>
      </x:c>
      <x:c r="F1802" t="s">
        <x:v>126</x:v>
      </x:c>
      <x:c r="G1802" t="s">
        <x:v>730</x:v>
      </x:c>
      <x:c r="H1802" t="s">
        <x:v>538</x:v>
      </x:c>
      <x:c r="I1802" t="s">
        <x:v>613</x:v>
      </x:c>
      <x:c r="J1802">
        <x:v>190005403</x:v>
      </x:c>
      <x:c r="K1802" t="s">
        <x:v>174</x:v>
      </x:c>
      <x:c r="L1802" t="s">
        <x:v>175</x:v>
      </x:c>
      <x:c r="M1802" t="s">
        <x:v>605</x:v>
      </x:c>
      <x:c r="O1802">
        <x:v>300</x:v>
      </x:c>
      <x:c r="P1802" t="s">
        <x:v>520</x:v>
      </x:c>
      <x:c r="Q1802" t="s">
        <x:v>616</x:v>
      </x:c>
      <x:c r="R1802" t="s">
        <x:v>522</x:v>
      </x:c>
      <x:c r="S1802">
        <x:v>300</x:v>
      </x:c>
      <x:c r="T1802" t="s">
        <x:v>458</x:v>
      </x:c>
      <x:c r="U1802">
        <x:v>5.63</x:v>
      </x:c>
      <x:c r="V1802">
        <x:v>2.02</x:v>
      </x:c>
      <x:c r="W1802">
        <x:v>606.9</x:v>
      </x:c>
    </x:row>
    <x:row r="1803" spans="1:23">
      <x:c r="A1803" t="s">
        <x:v>492</x:v>
      </x:c>
      <x:c r="B1803" t="s">
        <x:v>698</x:v>
      </x:c>
      <x:c r="C1803" t="s">
        <x:v>513</x:v>
      </x:c>
      <x:c r="D1803" t="s">
        <x:v>514</x:v>
      </x:c>
      <x:c r="E1803" t="s">
        <x:v>527</x:v>
      </x:c>
      <x:c r="F1803" t="s">
        <x:v>126</x:v>
      </x:c>
      <x:c r="G1803" t="s">
        <x:v>730</x:v>
      </x:c>
      <x:c r="H1803" t="s">
        <x:v>538</x:v>
      </x:c>
      <x:c r="I1803" t="s">
        <x:v>613</x:v>
      </x:c>
      <x:c r="J1803">
        <x:v>190005403</x:v>
      </x:c>
      <x:c r="K1803" t="s">
        <x:v>174</x:v>
      </x:c>
      <x:c r="L1803" t="s">
        <x:v>175</x:v>
      </x:c>
      <x:c r="M1803" t="s">
        <x:v>605</x:v>
      </x:c>
      <x:c r="O1803">
        <x:v>300</x:v>
      </x:c>
      <x:c r="P1803" t="s">
        <x:v>520</x:v>
      </x:c>
      <x:c r="Q1803" t="s">
        <x:v>616</x:v>
      </x:c>
      <x:c r="R1803" t="s">
        <x:v>522</x:v>
      </x:c>
      <x:c r="S1803">
        <x:v>900</x:v>
      </x:c>
      <x:c r="T1803" t="s">
        <x:v>458</x:v>
      </x:c>
      <x:c r="U1803">
        <x:v>16.88</x:v>
      </x:c>
      <x:c r="V1803">
        <x:v>2.02</x:v>
      </x:c>
      <x:c r="W1803">
        <x:v>1820.7</x:v>
      </x:c>
    </x:row>
    <x:row r="1804" spans="1:23">
      <x:c r="A1804" t="s">
        <x:v>492</x:v>
      </x:c>
      <x:c r="B1804" t="s">
        <x:v>698</x:v>
      </x:c>
      <x:c r="C1804" t="s">
        <x:v>513</x:v>
      </x:c>
      <x:c r="D1804" t="s">
        <x:v>514</x:v>
      </x:c>
      <x:c r="E1804" t="s">
        <x:v>527</x:v>
      </x:c>
      <x:c r="F1804" t="s">
        <x:v>126</x:v>
      </x:c>
      <x:c r="G1804" t="s">
        <x:v>730</x:v>
      </x:c>
      <x:c r="H1804" t="s">
        <x:v>538</x:v>
      </x:c>
      <x:c r="I1804" t="s">
        <x:v>613</x:v>
      </x:c>
      <x:c r="J1804">
        <x:v>190005403</x:v>
      </x:c>
      <x:c r="K1804" t="s">
        <x:v>174</x:v>
      </x:c>
      <x:c r="L1804" t="s">
        <x:v>175</x:v>
      </x:c>
      <x:c r="M1804" t="s">
        <x:v>605</x:v>
      </x:c>
      <x:c r="O1804">
        <x:v>300</x:v>
      </x:c>
      <x:c r="P1804" t="s">
        <x:v>520</x:v>
      </x:c>
      <x:c r="Q1804" t="s">
        <x:v>616</x:v>
      </x:c>
      <x:c r="R1804" t="s">
        <x:v>522</x:v>
      </x:c>
      <x:c r="S1804">
        <x:v>2700</x:v>
      </x:c>
      <x:c r="T1804" t="s">
        <x:v>458</x:v>
      </x:c>
      <x:c r="U1804">
        <x:v>50.65</x:v>
      </x:c>
      <x:c r="V1804">
        <x:v>2.02</x:v>
      </x:c>
      <x:c r="W1804">
        <x:v>5462.1</x:v>
      </x:c>
    </x:row>
    <x:row r="1805" spans="1:23">
      <x:c r="A1805" t="s">
        <x:v>492</x:v>
      </x:c>
      <x:c r="B1805" t="s">
        <x:v>698</x:v>
      </x:c>
      <x:c r="C1805" t="s">
        <x:v>513</x:v>
      </x:c>
      <x:c r="D1805" t="s">
        <x:v>514</x:v>
      </x:c>
      <x:c r="E1805" t="s">
        <x:v>527</x:v>
      </x:c>
      <x:c r="F1805" t="s">
        <x:v>126</x:v>
      </x:c>
      <x:c r="G1805" t="s">
        <x:v>730</x:v>
      </x:c>
      <x:c r="H1805" t="s">
        <x:v>538</x:v>
      </x:c>
      <x:c r="I1805" t="s">
        <x:v>613</x:v>
      </x:c>
      <x:c r="J1805">
        <x:v>190005403</x:v>
      </x:c>
      <x:c r="K1805" t="s">
        <x:v>174</x:v>
      </x:c>
      <x:c r="L1805" t="s">
        <x:v>175</x:v>
      </x:c>
      <x:c r="M1805" t="s">
        <x:v>605</x:v>
      </x:c>
      <x:c r="O1805">
        <x:v>300</x:v>
      </x:c>
      <x:c r="P1805" t="s">
        <x:v>520</x:v>
      </x:c>
      <x:c r="Q1805" t="s">
        <x:v>616</x:v>
      </x:c>
      <x:c r="R1805" t="s">
        <x:v>522</x:v>
      </x:c>
      <x:c r="S1805">
        <x:v>600</x:v>
      </x:c>
      <x:c r="T1805" t="s">
        <x:v>458</x:v>
      </x:c>
      <x:c r="U1805">
        <x:v>11.26</x:v>
      </x:c>
      <x:c r="V1805">
        <x:v>2.02</x:v>
      </x:c>
      <x:c r="W1805">
        <x:v>1213.8</x:v>
      </x:c>
    </x:row>
    <x:row r="1806" spans="1:23">
      <x:c r="A1806" t="s">
        <x:v>492</x:v>
      </x:c>
      <x:c r="B1806" t="s">
        <x:v>698</x:v>
      </x:c>
      <x:c r="C1806" t="s">
        <x:v>513</x:v>
      </x:c>
      <x:c r="D1806" t="s">
        <x:v>514</x:v>
      </x:c>
      <x:c r="E1806" t="s">
        <x:v>527</x:v>
      </x:c>
      <x:c r="F1806" t="s">
        <x:v>126</x:v>
      </x:c>
      <x:c r="G1806" t="s">
        <x:v>730</x:v>
      </x:c>
      <x:c r="H1806" t="s">
        <x:v>538</x:v>
      </x:c>
      <x:c r="I1806" t="s">
        <x:v>613</x:v>
      </x:c>
      <x:c r="J1806">
        <x:v>190005354</x:v>
      </x:c>
      <x:c r="K1806" t="s">
        <x:v>174</x:v>
      </x:c>
      <x:c r="L1806" t="s">
        <x:v>155</x:v>
      </x:c>
      <x:c r="M1806" t="s">
        <x:v>603</x:v>
      </x:c>
      <x:c r="O1806">
        <x:v>500</x:v>
      </x:c>
      <x:c r="P1806" t="s">
        <x:v>520</x:v>
      </x:c>
      <x:c r="Q1806" t="s">
        <x:v>614</x:v>
      </x:c>
      <x:c r="R1806" t="s">
        <x:v>522</x:v>
      </x:c>
      <x:c r="S1806">
        <x:v>2000</x:v>
      </x:c>
      <x:c r="T1806" t="s">
        <x:v>458</x:v>
      </x:c>
      <x:c r="U1806">
        <x:v>27.54</x:v>
      </x:c>
      <x:c r="V1806">
        <x:v>1.74</x:v>
      </x:c>
      <x:c r="W1806">
        <x:v>3486.2</x:v>
      </x:c>
    </x:row>
    <x:row r="1807" spans="1:23">
      <x:c r="A1807" t="s">
        <x:v>492</x:v>
      </x:c>
      <x:c r="B1807" t="s">
        <x:v>698</x:v>
      </x:c>
      <x:c r="C1807" t="s">
        <x:v>513</x:v>
      </x:c>
      <x:c r="D1807" t="s">
        <x:v>514</x:v>
      </x:c>
      <x:c r="E1807" t="s">
        <x:v>527</x:v>
      </x:c>
      <x:c r="F1807" t="s">
        <x:v>126</x:v>
      </x:c>
      <x:c r="G1807" t="s">
        <x:v>730</x:v>
      </x:c>
      <x:c r="H1807" t="s">
        <x:v>538</x:v>
      </x:c>
      <x:c r="I1807" t="s">
        <x:v>613</x:v>
      </x:c>
      <x:c r="J1807">
        <x:v>190005354</x:v>
      </x:c>
      <x:c r="K1807" t="s">
        <x:v>174</x:v>
      </x:c>
      <x:c r="L1807" t="s">
        <x:v>155</x:v>
      </x:c>
      <x:c r="M1807" t="s">
        <x:v>603</x:v>
      </x:c>
      <x:c r="O1807">
        <x:v>500</x:v>
      </x:c>
      <x:c r="P1807" t="s">
        <x:v>520</x:v>
      </x:c>
      <x:c r="Q1807" t="s">
        <x:v>614</x:v>
      </x:c>
      <x:c r="R1807" t="s">
        <x:v>522</x:v>
      </x:c>
      <x:c r="S1807">
        <x:v>7980</x:v>
      </x:c>
      <x:c r="T1807" t="s">
        <x:v>458</x:v>
      </x:c>
      <x:c r="U1807">
        <x:v>109.88</x:v>
      </x:c>
      <x:c r="V1807">
        <x:v>1.74</x:v>
      </x:c>
      <x:c r="W1807">
        <x:v>13909.94</x:v>
      </x:c>
    </x:row>
    <x:row r="1808" spans="1:23">
      <x:c r="A1808" t="s">
        <x:v>492</x:v>
      </x:c>
      <x:c r="B1808" t="s">
        <x:v>698</x:v>
      </x:c>
      <x:c r="C1808" t="s">
        <x:v>513</x:v>
      </x:c>
      <x:c r="D1808" t="s">
        <x:v>514</x:v>
      </x:c>
      <x:c r="E1808" t="s">
        <x:v>527</x:v>
      </x:c>
      <x:c r="F1808" t="s">
        <x:v>126</x:v>
      </x:c>
      <x:c r="G1808" t="s">
        <x:v>730</x:v>
      </x:c>
      <x:c r="H1808" t="s">
        <x:v>538</x:v>
      </x:c>
      <x:c r="I1808" t="s">
        <x:v>613</x:v>
      </x:c>
      <x:c r="J1808">
        <x:v>190005346</x:v>
      </x:c>
      <x:c r="K1808" t="s">
        <x:v>174</x:v>
      </x:c>
      <x:c r="L1808" t="s">
        <x:v>155</x:v>
      </x:c>
      <x:c r="M1808" t="s">
        <x:v>606</x:v>
      </x:c>
      <x:c r="O1808">
        <x:v>500</x:v>
      </x:c>
      <x:c r="P1808" t="s">
        <x:v>520</x:v>
      </x:c>
      <x:c r="Q1808" t="s">
        <x:v>614</x:v>
      </x:c>
      <x:c r="R1808" t="s">
        <x:v>522</x:v>
      </x:c>
      <x:c r="S1808">
        <x:v>2950</x:v>
      </x:c>
      <x:c r="T1808" t="s">
        <x:v>458</x:v>
      </x:c>
      <x:c r="U1808">
        <x:v>40.619999999999997</x:v>
      </x:c>
      <x:c r="V1808">
        <x:v>1.74</x:v>
      </x:c>
      <x:c r="W1808">
        <x:v>5142.1499999999996</x:v>
      </x:c>
    </x:row>
    <x:row r="1809" spans="1:23">
      <x:c r="A1809" t="s">
        <x:v>492</x:v>
      </x:c>
      <x:c r="B1809" t="s">
        <x:v>698</x:v>
      </x:c>
      <x:c r="C1809" t="s">
        <x:v>513</x:v>
      </x:c>
      <x:c r="D1809" t="s">
        <x:v>514</x:v>
      </x:c>
      <x:c r="E1809" t="s">
        <x:v>527</x:v>
      </x:c>
      <x:c r="F1809" t="s">
        <x:v>126</x:v>
      </x:c>
      <x:c r="G1809" t="s">
        <x:v>730</x:v>
      </x:c>
      <x:c r="H1809" t="s">
        <x:v>538</x:v>
      </x:c>
      <x:c r="I1809" t="s">
        <x:v>613</x:v>
      </x:c>
      <x:c r="J1809">
        <x:v>190005405</x:v>
      </x:c>
      <x:c r="K1809" t="s">
        <x:v>174</x:v>
      </x:c>
      <x:c r="L1809" t="s">
        <x:v>175</x:v>
      </x:c>
      <x:c r="M1809" t="s">
        <x:v>615</x:v>
      </x:c>
      <x:c r="O1809">
        <x:v>300</x:v>
      </x:c>
      <x:c r="P1809" t="s">
        <x:v>520</x:v>
      </x:c>
      <x:c r="Q1809" t="s">
        <x:v>616</x:v>
      </x:c>
      <x:c r="R1809" t="s">
        <x:v>522</x:v>
      </x:c>
      <x:c r="S1809">
        <x:v>300</x:v>
      </x:c>
      <x:c r="T1809" t="s">
        <x:v>458</x:v>
      </x:c>
      <x:c r="U1809">
        <x:v>5.63</x:v>
      </x:c>
      <x:c r="V1809">
        <x:v>2.02</x:v>
      </x:c>
      <x:c r="W1809">
        <x:v>606.9</x:v>
      </x:c>
    </x:row>
    <x:row r="1810" spans="1:23">
      <x:c r="A1810" t="s">
        <x:v>492</x:v>
      </x:c>
      <x:c r="B1810" t="s">
        <x:v>698</x:v>
      </x:c>
      <x:c r="C1810" t="s">
        <x:v>513</x:v>
      </x:c>
      <x:c r="D1810" t="s">
        <x:v>514</x:v>
      </x:c>
      <x:c r="E1810" t="s">
        <x:v>527</x:v>
      </x:c>
      <x:c r="F1810" t="s">
        <x:v>126</x:v>
      </x:c>
      <x:c r="G1810" t="s">
        <x:v>730</x:v>
      </x:c>
      <x:c r="H1810" t="s">
        <x:v>538</x:v>
      </x:c>
      <x:c r="I1810" t="s">
        <x:v>613</x:v>
      </x:c>
      <x:c r="J1810">
        <x:v>190005398</x:v>
      </x:c>
      <x:c r="K1810" t="s">
        <x:v>174</x:v>
      </x:c>
      <x:c r="L1810" t="s">
        <x:v>177</x:v>
      </x:c>
      <x:c r="M1810" t="s">
        <x:v>606</x:v>
      </x:c>
      <x:c r="O1810">
        <x:v>300</x:v>
      </x:c>
      <x:c r="P1810" t="s">
        <x:v>520</x:v>
      </x:c>
      <x:c r="Q1810" t="s">
        <x:v>618</x:v>
      </x:c>
      <x:c r="R1810" t="s">
        <x:v>522</x:v>
      </x:c>
      <x:c r="S1810">
        <x:v>420</x:v>
      </x:c>
      <x:c r="T1810" t="s">
        <x:v>458</x:v>
      </x:c>
      <x:c r="U1810">
        <x:v>13.97</x:v>
      </x:c>
      <x:c r="V1810">
        <x:v>3.12</x:v>
      </x:c>
      <x:c r="W1810">
        <x:v>1312.37</x:v>
      </x:c>
    </x:row>
    <x:row r="1811" spans="1:23">
      <x:c r="A1811" t="s">
        <x:v>492</x:v>
      </x:c>
      <x:c r="B1811" t="s">
        <x:v>698</x:v>
      </x:c>
      <x:c r="C1811" t="s">
        <x:v>513</x:v>
      </x:c>
      <x:c r="D1811" t="s">
        <x:v>514</x:v>
      </x:c>
      <x:c r="E1811" t="s">
        <x:v>527</x:v>
      </x:c>
      <x:c r="F1811" t="s">
        <x:v>126</x:v>
      </x:c>
      <x:c r="G1811" t="s">
        <x:v>730</x:v>
      </x:c>
      <x:c r="H1811" t="s">
        <x:v>538</x:v>
      </x:c>
      <x:c r="I1811" t="s">
        <x:v>613</x:v>
      </x:c>
      <x:c r="J1811">
        <x:v>190005354</x:v>
      </x:c>
      <x:c r="K1811" t="s">
        <x:v>174</x:v>
      </x:c>
      <x:c r="L1811" t="s">
        <x:v>155</x:v>
      </x:c>
      <x:c r="M1811" t="s">
        <x:v>603</x:v>
      </x:c>
      <x:c r="O1811">
        <x:v>500</x:v>
      </x:c>
      <x:c r="P1811" t="s">
        <x:v>520</x:v>
      </x:c>
      <x:c r="Q1811" t="s">
        <x:v>614</x:v>
      </x:c>
      <x:c r="R1811" t="s">
        <x:v>522</x:v>
      </x:c>
      <x:c r="S1811">
        <x:v>7000</x:v>
      </x:c>
      <x:c r="T1811" t="s">
        <x:v>458</x:v>
      </x:c>
      <x:c r="U1811">
        <x:v>96.39</x:v>
      </x:c>
      <x:c r="V1811">
        <x:v>1.74</x:v>
      </x:c>
      <x:c r="W1811">
        <x:v>12201.7</x:v>
      </x:c>
    </x:row>
    <x:row r="1812" spans="1:23">
      <x:c r="A1812" t="s">
        <x:v>492</x:v>
      </x:c>
      <x:c r="B1812" t="s">
        <x:v>698</x:v>
      </x:c>
      <x:c r="C1812" t="s">
        <x:v>513</x:v>
      </x:c>
      <x:c r="D1812" t="s">
        <x:v>514</x:v>
      </x:c>
      <x:c r="E1812" t="s">
        <x:v>527</x:v>
      </x:c>
      <x:c r="F1812" t="s">
        <x:v>126</x:v>
      </x:c>
      <x:c r="G1812" t="s">
        <x:v>730</x:v>
      </x:c>
      <x:c r="H1812" t="s">
        <x:v>538</x:v>
      </x:c>
      <x:c r="I1812" t="s">
        <x:v>613</x:v>
      </x:c>
      <x:c r="J1812">
        <x:v>190005354</x:v>
      </x:c>
      <x:c r="K1812" t="s">
        <x:v>174</x:v>
      </x:c>
      <x:c r="L1812" t="s">
        <x:v>155</x:v>
      </x:c>
      <x:c r="M1812" t="s">
        <x:v>603</x:v>
      </x:c>
      <x:c r="O1812">
        <x:v>500</x:v>
      </x:c>
      <x:c r="P1812" t="s">
        <x:v>520</x:v>
      </x:c>
      <x:c r="Q1812" t="s">
        <x:v>614</x:v>
      </x:c>
      <x:c r="R1812" t="s">
        <x:v>522</x:v>
      </x:c>
      <x:c r="S1812">
        <x:v>3000</x:v>
      </x:c>
      <x:c r="T1812" t="s">
        <x:v>458</x:v>
      </x:c>
      <x:c r="U1812">
        <x:v>41.31</x:v>
      </x:c>
      <x:c r="V1812">
        <x:v>1.74</x:v>
      </x:c>
      <x:c r="W1812">
        <x:v>5229.3</x:v>
      </x:c>
    </x:row>
    <x:row r="1813" spans="1:23">
      <x:c r="A1813" t="s">
        <x:v>492</x:v>
      </x:c>
      <x:c r="B1813" t="s">
        <x:v>698</x:v>
      </x:c>
      <x:c r="C1813" t="s">
        <x:v>513</x:v>
      </x:c>
      <x:c r="D1813" t="s">
        <x:v>514</x:v>
      </x:c>
      <x:c r="E1813" t="s">
        <x:v>527</x:v>
      </x:c>
      <x:c r="F1813" t="s">
        <x:v>126</x:v>
      </x:c>
      <x:c r="G1813" t="s">
        <x:v>730</x:v>
      </x:c>
      <x:c r="H1813" t="s">
        <x:v>538</x:v>
      </x:c>
      <x:c r="I1813" t="s">
        <x:v>613</x:v>
      </x:c>
      <x:c r="J1813">
        <x:v>190005354</x:v>
      </x:c>
      <x:c r="K1813" t="s">
        <x:v>174</x:v>
      </x:c>
      <x:c r="L1813" t="s">
        <x:v>155</x:v>
      </x:c>
      <x:c r="M1813" t="s">
        <x:v>603</x:v>
      </x:c>
      <x:c r="O1813">
        <x:v>500</x:v>
      </x:c>
      <x:c r="P1813" t="s">
        <x:v>520</x:v>
      </x:c>
      <x:c r="Q1813" t="s">
        <x:v>614</x:v>
      </x:c>
      <x:c r="R1813" t="s">
        <x:v>522</x:v>
      </x:c>
      <x:c r="S1813">
        <x:v>8950</x:v>
      </x:c>
      <x:c r="T1813" t="s">
        <x:v>458</x:v>
      </x:c>
      <x:c r="U1813">
        <x:v>123.24</x:v>
      </x:c>
      <x:c r="V1813">
        <x:v>1.74</x:v>
      </x:c>
      <x:c r="W1813">
        <x:v>15600.75</x:v>
      </x:c>
    </x:row>
    <x:row r="1814" spans="1:23">
      <x:c r="A1814" t="s">
        <x:v>492</x:v>
      </x:c>
      <x:c r="B1814" t="s">
        <x:v>698</x:v>
      </x:c>
      <x:c r="C1814" t="s">
        <x:v>513</x:v>
      </x:c>
      <x:c r="D1814" t="s">
        <x:v>514</x:v>
      </x:c>
      <x:c r="E1814" t="s">
        <x:v>527</x:v>
      </x:c>
      <x:c r="F1814" t="s">
        <x:v>126</x:v>
      </x:c>
      <x:c r="G1814" t="s">
        <x:v>730</x:v>
      </x:c>
      <x:c r="H1814" t="s">
        <x:v>538</x:v>
      </x:c>
      <x:c r="I1814" t="s">
        <x:v>613</x:v>
      </x:c>
      <x:c r="J1814">
        <x:v>190005346</x:v>
      </x:c>
      <x:c r="K1814" t="s">
        <x:v>174</x:v>
      </x:c>
      <x:c r="L1814" t="s">
        <x:v>155</x:v>
      </x:c>
      <x:c r="M1814" t="s">
        <x:v>606</x:v>
      </x:c>
      <x:c r="O1814">
        <x:v>500</x:v>
      </x:c>
      <x:c r="P1814" t="s">
        <x:v>520</x:v>
      </x:c>
      <x:c r="Q1814" t="s">
        <x:v>614</x:v>
      </x:c>
      <x:c r="R1814" t="s">
        <x:v>522</x:v>
      </x:c>
      <x:c r="S1814">
        <x:v>2500</x:v>
      </x:c>
      <x:c r="T1814" t="s">
        <x:v>458</x:v>
      </x:c>
      <x:c r="U1814">
        <x:v>34.43</x:v>
      </x:c>
      <x:c r="V1814">
        <x:v>1.74</x:v>
      </x:c>
      <x:c r="W1814">
        <x:v>4357.75</x:v>
      </x:c>
    </x:row>
    <x:row r="1815" spans="1:23">
      <x:c r="A1815" t="s">
        <x:v>492</x:v>
      </x:c>
      <x:c r="B1815" t="s">
        <x:v>698</x:v>
      </x:c>
      <x:c r="C1815" t="s">
        <x:v>513</x:v>
      </x:c>
      <x:c r="D1815" t="s">
        <x:v>514</x:v>
      </x:c>
      <x:c r="E1815" t="s">
        <x:v>527</x:v>
      </x:c>
      <x:c r="F1815" t="s">
        <x:v>126</x:v>
      </x:c>
      <x:c r="G1815" t="s">
        <x:v>730</x:v>
      </x:c>
      <x:c r="H1815" t="s">
        <x:v>538</x:v>
      </x:c>
      <x:c r="I1815" t="s">
        <x:v>613</x:v>
      </x:c>
      <x:c r="J1815">
        <x:v>190005346</x:v>
      </x:c>
      <x:c r="K1815" t="s">
        <x:v>174</x:v>
      </x:c>
      <x:c r="L1815" t="s">
        <x:v>155</x:v>
      </x:c>
      <x:c r="M1815" t="s">
        <x:v>606</x:v>
      </x:c>
      <x:c r="O1815">
        <x:v>500</x:v>
      </x:c>
      <x:c r="P1815" t="s">
        <x:v>520</x:v>
      </x:c>
      <x:c r="Q1815" t="s">
        <x:v>614</x:v>
      </x:c>
      <x:c r="R1815" t="s">
        <x:v>522</x:v>
      </x:c>
      <x:c r="S1815">
        <x:v>1000</x:v>
      </x:c>
      <x:c r="T1815" t="s">
        <x:v>458</x:v>
      </x:c>
      <x:c r="U1815">
        <x:v>13.77</x:v>
      </x:c>
      <x:c r="V1815">
        <x:v>1.74</x:v>
      </x:c>
      <x:c r="W1815">
        <x:v>1743.1</x:v>
      </x:c>
    </x:row>
    <x:row r="1816" spans="1:23">
      <x:c r="A1816" t="s">
        <x:v>492</x:v>
      </x:c>
      <x:c r="B1816" t="s">
        <x:v>698</x:v>
      </x:c>
      <x:c r="C1816" t="s">
        <x:v>513</x:v>
      </x:c>
      <x:c r="D1816" t="s">
        <x:v>514</x:v>
      </x:c>
      <x:c r="E1816" t="s">
        <x:v>527</x:v>
      </x:c>
      <x:c r="F1816" t="s">
        <x:v>126</x:v>
      </x:c>
      <x:c r="G1816" t="s">
        <x:v>730</x:v>
      </x:c>
      <x:c r="H1816" t="s">
        <x:v>538</x:v>
      </x:c>
      <x:c r="I1816" t="s">
        <x:v>613</x:v>
      </x:c>
      <x:c r="J1816">
        <x:v>190005346</x:v>
      </x:c>
      <x:c r="K1816" t="s">
        <x:v>174</x:v>
      </x:c>
      <x:c r="L1816" t="s">
        <x:v>155</x:v>
      </x:c>
      <x:c r="M1816" t="s">
        <x:v>606</x:v>
      </x:c>
      <x:c r="O1816">
        <x:v>500</x:v>
      </x:c>
      <x:c r="P1816" t="s">
        <x:v>520</x:v>
      </x:c>
      <x:c r="Q1816" t="s">
        <x:v>614</x:v>
      </x:c>
      <x:c r="R1816" t="s">
        <x:v>522</x:v>
      </x:c>
      <x:c r="S1816">
        <x:v>4700</x:v>
      </x:c>
      <x:c r="T1816" t="s">
        <x:v>458</x:v>
      </x:c>
      <x:c r="U1816">
        <x:v>64.72</x:v>
      </x:c>
      <x:c r="V1816">
        <x:v>1.74</x:v>
      </x:c>
      <x:c r="W1816">
        <x:v>8192.57</x:v>
      </x:c>
    </x:row>
    <x:row r="1817" spans="1:23">
      <x:c r="A1817" t="s">
        <x:v>492</x:v>
      </x:c>
      <x:c r="B1817" t="s">
        <x:v>698</x:v>
      </x:c>
      <x:c r="C1817" t="s">
        <x:v>513</x:v>
      </x:c>
      <x:c r="D1817" t="s">
        <x:v>514</x:v>
      </x:c>
      <x:c r="E1817" t="s">
        <x:v>527</x:v>
      </x:c>
      <x:c r="F1817" t="s">
        <x:v>126</x:v>
      </x:c>
      <x:c r="G1817" t="s">
        <x:v>730</x:v>
      </x:c>
      <x:c r="H1817" t="s">
        <x:v>528</x:v>
      </x:c>
      <x:c r="I1817" t="s">
        <x:v>713</x:v>
      </x:c>
      <x:c r="J1817">
        <x:v>100001237</x:v>
      </x:c>
      <x:c r="K1817" t="s">
        <x:v>713</x:v>
      </x:c>
      <x:c r="L1817" t="s">
        <x:v>143</x:v>
      </x:c>
      <x:c r="M1817" t="s">
        <x:v>526</x:v>
      </x:c>
      <x:c r="N1817" t="s">
        <x:v>519</x:v>
      </x:c>
      <x:c r="O1817">
        <x:v>10000</x:v>
      </x:c>
      <x:c r="P1817" t="s">
        <x:v>520</x:v>
      </x:c>
      <x:c r="Q1817" t="s">
        <x:v>714</x:v>
      </x:c>
      <x:c r="R1817" t="s">
        <x:v>522</x:v>
      </x:c>
      <x:c r="S1817">
        <x:v>31300</x:v>
      </x:c>
      <x:c r="T1817" t="s">
        <x:v>458</x:v>
      </x:c>
      <x:c r="U1817">
        <x:v>150.77000000000001</x:v>
      </x:c>
      <x:c r="V1817">
        <x:v>0.43</x:v>
      </x:c>
      <x:c r="W1817">
        <x:v>13490.3</x:v>
      </x:c>
    </x:row>
    <x:row r="1818" spans="1:23">
      <x:c r="A1818" t="s">
        <x:v>492</x:v>
      </x:c>
      <x:c r="B1818" t="s">
        <x:v>698</x:v>
      </x:c>
      <x:c r="C1818" t="s">
        <x:v>513</x:v>
      </x:c>
      <x:c r="D1818" t="s">
        <x:v>514</x:v>
      </x:c>
      <x:c r="E1818" t="s">
        <x:v>527</x:v>
      </x:c>
      <x:c r="F1818" t="s">
        <x:v>126</x:v>
      </x:c>
      <x:c r="G1818" t="s">
        <x:v>730</x:v>
      </x:c>
      <x:c r="H1818" t="s">
        <x:v>528</x:v>
      </x:c>
      <x:c r="I1818" t="s">
        <x:v>713</x:v>
      </x:c>
      <x:c r="J1818">
        <x:v>100001230</x:v>
      </x:c>
      <x:c r="K1818" t="s">
        <x:v>713</x:v>
      </x:c>
      <x:c r="L1818" t="s">
        <x:v>143</x:v>
      </x:c>
      <x:c r="M1818" t="s">
        <x:v>525</x:v>
      </x:c>
      <x:c r="N1818" t="s">
        <x:v>519</x:v>
      </x:c>
      <x:c r="O1818">
        <x:v>10000</x:v>
      </x:c>
      <x:c r="P1818" t="s">
        <x:v>520</x:v>
      </x:c>
      <x:c r="Q1818" t="s">
        <x:v>714</x:v>
      </x:c>
      <x:c r="R1818" t="s">
        <x:v>522</x:v>
      </x:c>
      <x:c r="S1818">
        <x:v>230000</x:v>
      </x:c>
      <x:c r="T1818" t="s">
        <x:v>458</x:v>
      </x:c>
      <x:c r="U1818">
        <x:v>1107.9100000000001</x:v>
      </x:c>
      <x:c r="V1818">
        <x:v>0.43</x:v>
      </x:c>
      <x:c r="W1818">
        <x:v>99130</x:v>
      </x:c>
    </x:row>
    <x:row r="1819" spans="1:23">
      <x:c r="A1819" t="s">
        <x:v>492</x:v>
      </x:c>
      <x:c r="B1819" t="s">
        <x:v>698</x:v>
      </x:c>
      <x:c r="C1819" t="s">
        <x:v>513</x:v>
      </x:c>
      <x:c r="D1819" t="s">
        <x:v>514</x:v>
      </x:c>
      <x:c r="E1819" t="s">
        <x:v>527</x:v>
      </x:c>
      <x:c r="F1819" t="s">
        <x:v>126</x:v>
      </x:c>
      <x:c r="G1819" t="s">
        <x:v>730</x:v>
      </x:c>
      <x:c r="H1819" t="s">
        <x:v>528</x:v>
      </x:c>
      <x:c r="I1819" t="s">
        <x:v>713</x:v>
      </x:c>
      <x:c r="J1819">
        <x:v>100001208</x:v>
      </x:c>
      <x:c r="K1819" t="s">
        <x:v>713</x:v>
      </x:c>
      <x:c r="L1819" t="s">
        <x:v>143</x:v>
      </x:c>
      <x:c r="M1819" t="s">
        <x:v>569</x:v>
      </x:c>
      <x:c r="N1819" t="s">
        <x:v>519</x:v>
      </x:c>
      <x:c r="O1819">
        <x:v>10000</x:v>
      </x:c>
      <x:c r="P1819" t="s">
        <x:v>520</x:v>
      </x:c>
      <x:c r="Q1819" t="s">
        <x:v>714</x:v>
      </x:c>
      <x:c r="R1819" t="s">
        <x:v>522</x:v>
      </x:c>
      <x:c r="S1819">
        <x:v>30000</x:v>
      </x:c>
      <x:c r="T1819" t="s">
        <x:v>458</x:v>
      </x:c>
      <x:c r="U1819">
        <x:v>144.51</x:v>
      </x:c>
      <x:c r="V1819">
        <x:v>0.43</x:v>
      </x:c>
      <x:c r="W1819">
        <x:v>12930</x:v>
      </x:c>
    </x:row>
    <x:row r="1820" spans="1:23">
      <x:c r="A1820" t="s">
        <x:v>492</x:v>
      </x:c>
      <x:c r="B1820" t="s">
        <x:v>698</x:v>
      </x:c>
      <x:c r="C1820" t="s">
        <x:v>513</x:v>
      </x:c>
      <x:c r="D1820" t="s">
        <x:v>514</x:v>
      </x:c>
      <x:c r="E1820" t="s">
        <x:v>527</x:v>
      </x:c>
      <x:c r="F1820" t="s">
        <x:v>126</x:v>
      </x:c>
      <x:c r="G1820" t="s">
        <x:v>730</x:v>
      </x:c>
      <x:c r="H1820" t="s">
        <x:v>528</x:v>
      </x:c>
      <x:c r="I1820" t="s">
        <x:v>713</x:v>
      </x:c>
      <x:c r="J1820">
        <x:v>100001184</x:v>
      </x:c>
      <x:c r="K1820" t="s">
        <x:v>713</x:v>
      </x:c>
      <x:c r="L1820" t="s">
        <x:v>143</x:v>
      </x:c>
      <x:c r="M1820" t="s">
        <x:v>550</x:v>
      </x:c>
      <x:c r="N1820" t="s">
        <x:v>519</x:v>
      </x:c>
      <x:c r="O1820">
        <x:v>10000</x:v>
      </x:c>
      <x:c r="P1820" t="s">
        <x:v>520</x:v>
      </x:c>
      <x:c r="Q1820" t="s">
        <x:v>714</x:v>
      </x:c>
      <x:c r="R1820" t="s">
        <x:v>522</x:v>
      </x:c>
      <x:c r="S1820">
        <x:v>30000</x:v>
      </x:c>
      <x:c r="T1820" t="s">
        <x:v>458</x:v>
      </x:c>
      <x:c r="U1820">
        <x:v>144.51</x:v>
      </x:c>
      <x:c r="V1820">
        <x:v>0.43</x:v>
      </x:c>
      <x:c r="W1820">
        <x:v>12930</x:v>
      </x:c>
    </x:row>
    <x:row r="1821" spans="1:23">
      <x:c r="A1821" t="s">
        <x:v>492</x:v>
      </x:c>
      <x:c r="B1821" t="s">
        <x:v>698</x:v>
      </x:c>
      <x:c r="C1821" t="s">
        <x:v>513</x:v>
      </x:c>
      <x:c r="D1821" t="s">
        <x:v>514</x:v>
      </x:c>
      <x:c r="E1821" t="s">
        <x:v>527</x:v>
      </x:c>
      <x:c r="F1821" t="s">
        <x:v>126</x:v>
      </x:c>
      <x:c r="G1821" t="s">
        <x:v>730</x:v>
      </x:c>
      <x:c r="H1821" t="s">
        <x:v>528</x:v>
      </x:c>
      <x:c r="I1821" t="s">
        <x:v>713</x:v>
      </x:c>
      <x:c r="J1821">
        <x:v>100001203</x:v>
      </x:c>
      <x:c r="K1821" t="s">
        <x:v>713</x:v>
      </x:c>
      <x:c r="L1821" t="s">
        <x:v>143</x:v>
      </x:c>
      <x:c r="M1821" t="s">
        <x:v>537</x:v>
      </x:c>
      <x:c r="N1821" t="s">
        <x:v>519</x:v>
      </x:c>
      <x:c r="O1821">
        <x:v>10000</x:v>
      </x:c>
      <x:c r="P1821" t="s">
        <x:v>520</x:v>
      </x:c>
      <x:c r="Q1821" t="s">
        <x:v>714</x:v>
      </x:c>
      <x:c r="R1821" t="s">
        <x:v>522</x:v>
      </x:c>
      <x:c r="S1821">
        <x:v>30000</x:v>
      </x:c>
      <x:c r="T1821" t="s">
        <x:v>458</x:v>
      </x:c>
      <x:c r="U1821">
        <x:v>144.51</x:v>
      </x:c>
      <x:c r="V1821">
        <x:v>0.43</x:v>
      </x:c>
      <x:c r="W1821">
        <x:v>12930</x:v>
      </x:c>
    </x:row>
    <x:row r="1822" spans="1:23">
      <x:c r="A1822" t="s">
        <x:v>492</x:v>
      </x:c>
      <x:c r="B1822" t="s">
        <x:v>698</x:v>
      </x:c>
      <x:c r="C1822" t="s">
        <x:v>513</x:v>
      </x:c>
      <x:c r="D1822" t="s">
        <x:v>514</x:v>
      </x:c>
      <x:c r="E1822" t="s">
        <x:v>527</x:v>
      </x:c>
      <x:c r="F1822" t="s">
        <x:v>126</x:v>
      </x:c>
      <x:c r="G1822" t="s">
        <x:v>730</x:v>
      </x:c>
      <x:c r="H1822" t="s">
        <x:v>528</x:v>
      </x:c>
      <x:c r="I1822" t="s">
        <x:v>713</x:v>
      </x:c>
      <x:c r="J1822">
        <x:v>100001196</x:v>
      </x:c>
      <x:c r="K1822" t="s">
        <x:v>713</x:v>
      </x:c>
      <x:c r="L1822" t="s">
        <x:v>143</x:v>
      </x:c>
      <x:c r="M1822" t="s">
        <x:v>560</x:v>
      </x:c>
      <x:c r="N1822" t="s">
        <x:v>519</x:v>
      </x:c>
      <x:c r="O1822">
        <x:v>10000</x:v>
      </x:c>
      <x:c r="P1822" t="s">
        <x:v>520</x:v>
      </x:c>
      <x:c r="Q1822" t="s">
        <x:v>714</x:v>
      </x:c>
      <x:c r="R1822" t="s">
        <x:v>522</x:v>
      </x:c>
      <x:c r="S1822">
        <x:v>177000</x:v>
      </x:c>
      <x:c r="T1822" t="s">
        <x:v>458</x:v>
      </x:c>
      <x:c r="U1822">
        <x:v>852.61</x:v>
      </x:c>
      <x:c r="V1822">
        <x:v>0.43</x:v>
      </x:c>
      <x:c r="W1822">
        <x:v>76287</x:v>
      </x:c>
    </x:row>
    <x:row r="1823" spans="1:23">
      <x:c r="A1823" t="s">
        <x:v>492</x:v>
      </x:c>
      <x:c r="B1823" t="s">
        <x:v>698</x:v>
      </x:c>
      <x:c r="C1823" t="s">
        <x:v>513</x:v>
      </x:c>
      <x:c r="D1823" t="s">
        <x:v>514</x:v>
      </x:c>
      <x:c r="E1823" t="s">
        <x:v>527</x:v>
      </x:c>
      <x:c r="F1823" t="s">
        <x:v>126</x:v>
      </x:c>
      <x:c r="G1823" t="s">
        <x:v>730</x:v>
      </x:c>
      <x:c r="H1823" t="s">
        <x:v>528</x:v>
      </x:c>
      <x:c r="I1823" t="s">
        <x:v>713</x:v>
      </x:c>
      <x:c r="J1823">
        <x:v>100001173</x:v>
      </x:c>
      <x:c r="K1823" t="s">
        <x:v>713</x:v>
      </x:c>
      <x:c r="L1823" t="s">
        <x:v>143</x:v>
      </x:c>
      <x:c r="M1823" t="s">
        <x:v>518</x:v>
      </x:c>
      <x:c r="N1823" t="s">
        <x:v>519</x:v>
      </x:c>
      <x:c r="O1823">
        <x:v>10000</x:v>
      </x:c>
      <x:c r="P1823" t="s">
        <x:v>520</x:v>
      </x:c>
      <x:c r="Q1823" t="s">
        <x:v>714</x:v>
      </x:c>
      <x:c r="R1823" t="s">
        <x:v>522</x:v>
      </x:c>
      <x:c r="S1823">
        <x:v>20000</x:v>
      </x:c>
      <x:c r="T1823" t="s">
        <x:v>458</x:v>
      </x:c>
      <x:c r="U1823">
        <x:v>96.34</x:v>
      </x:c>
      <x:c r="V1823">
        <x:v>0.46</x:v>
      </x:c>
      <x:c r="W1823">
        <x:v>9112</x:v>
      </x:c>
    </x:row>
    <x:row r="1824" spans="1:23">
      <x:c r="A1824" t="s">
        <x:v>492</x:v>
      </x:c>
      <x:c r="B1824" t="s">
        <x:v>698</x:v>
      </x:c>
      <x:c r="C1824" t="s">
        <x:v>513</x:v>
      </x:c>
      <x:c r="D1824" t="s">
        <x:v>514</x:v>
      </x:c>
      <x:c r="E1824" t="s">
        <x:v>527</x:v>
      </x:c>
      <x:c r="F1824" t="s">
        <x:v>126</x:v>
      </x:c>
      <x:c r="G1824" t="s">
        <x:v>730</x:v>
      </x:c>
      <x:c r="H1824" t="s">
        <x:v>516</x:v>
      </x:c>
      <x:c r="I1824" t="s">
        <x:v>179</x:v>
      </x:c>
      <x:c r="J1824">
        <x:v>100003119</x:v>
      </x:c>
      <x:c r="K1824" t="s">
        <x:v>179</x:v>
      </x:c>
      <x:c r="L1824" t="s">
        <x:v>142</x:v>
      </x:c>
      <x:c r="M1824" t="s">
        <x:v>569</x:v>
      </x:c>
      <x:c r="O1824">
        <x:v>500</x:v>
      </x:c>
      <x:c r="P1824" t="s">
        <x:v>520</x:v>
      </x:c>
      <x:c r="Q1824" t="s">
        <x:v>455</x:v>
      </x:c>
      <x:c r="R1824" t="s">
        <x:v>522</x:v>
      </x:c>
      <x:c r="S1824">
        <x:v>1000</x:v>
      </x:c>
      <x:c r="T1824" t="s">
        <x:v>458</x:v>
      </x:c>
      <x:c r="U1824">
        <x:v>18.05</x:v>
      </x:c>
      <x:c r="V1824">
        <x:v>1.33</x:v>
      </x:c>
      <x:c r="W1824">
        <x:v>1327.1</x:v>
      </x:c>
    </x:row>
    <x:row r="1825" spans="1:23">
      <x:c r="A1825" t="s">
        <x:v>492</x:v>
      </x:c>
      <x:c r="B1825" t="s">
        <x:v>698</x:v>
      </x:c>
      <x:c r="C1825" t="s">
        <x:v>513</x:v>
      </x:c>
      <x:c r="D1825" t="s">
        <x:v>514</x:v>
      </x:c>
      <x:c r="E1825" t="s">
        <x:v>527</x:v>
      </x:c>
      <x:c r="F1825" t="s">
        <x:v>126</x:v>
      </x:c>
      <x:c r="G1825" t="s">
        <x:v>730</x:v>
      </x:c>
      <x:c r="H1825" t="s">
        <x:v>516</x:v>
      </x:c>
      <x:c r="I1825" t="s">
        <x:v>179</x:v>
      </x:c>
      <x:c r="J1825">
        <x:v>100003100</x:v>
      </x:c>
      <x:c r="K1825" t="s">
        <x:v>179</x:v>
      </x:c>
      <x:c r="L1825" t="s">
        <x:v>145</x:v>
      </x:c>
      <x:c r="M1825" t="s">
        <x:v>569</x:v>
      </x:c>
      <x:c r="O1825">
        <x:v>500</x:v>
      </x:c>
      <x:c r="P1825" t="s">
        <x:v>520</x:v>
      </x:c>
      <x:c r="Q1825" t="s">
        <x:v>19</x:v>
      </x:c>
      <x:c r="R1825" t="s">
        <x:v>522</x:v>
      </x:c>
      <x:c r="S1825">
        <x:v>1000</x:v>
      </x:c>
      <x:c r="T1825" t="s">
        <x:v>458</x:v>
      </x:c>
      <x:c r="U1825">
        <x:v>11.64</x:v>
      </x:c>
      <x:c r="V1825">
        <x:v>0.91</x:v>
      </x:c>
      <x:c r="W1825">
        <x:v>908</x:v>
      </x:c>
    </x:row>
    <x:row r="1826" spans="1:23">
      <x:c r="A1826" t="s">
        <x:v>492</x:v>
      </x:c>
      <x:c r="B1826" t="s">
        <x:v>698</x:v>
      </x:c>
      <x:c r="C1826" t="s">
        <x:v>513</x:v>
      </x:c>
      <x:c r="D1826" t="s">
        <x:v>514</x:v>
      </x:c>
      <x:c r="E1826" t="s">
        <x:v>527</x:v>
      </x:c>
      <x:c r="F1826" t="s">
        <x:v>126</x:v>
      </x:c>
      <x:c r="G1826" t="s">
        <x:v>730</x:v>
      </x:c>
      <x:c r="H1826" t="s">
        <x:v>516</x:v>
      </x:c>
      <x:c r="I1826" t="s">
        <x:v>179</x:v>
      </x:c>
      <x:c r="J1826">
        <x:v>100003063</x:v>
      </x:c>
      <x:c r="K1826" t="s">
        <x:v>179</x:v>
      </x:c>
      <x:c r="L1826" t="s">
        <x:v>144</x:v>
      </x:c>
      <x:c r="M1826" t="s">
        <x:v>526</x:v>
      </x:c>
      <x:c r="O1826">
        <x:v>1000</x:v>
      </x:c>
      <x:c r="P1826" t="s">
        <x:v>520</x:v>
      </x:c>
      <x:c r="Q1826" t="s">
        <x:v>17</x:v>
      </x:c>
      <x:c r="R1826" t="s">
        <x:v>522</x:v>
      </x:c>
      <x:c r="S1826">
        <x:v>1000</x:v>
      </x:c>
      <x:c r="T1826" t="s">
        <x:v>458</x:v>
      </x:c>
      <x:c r="U1826">
        <x:v>7.06</x:v>
      </x:c>
      <x:c r="V1826">
        <x:v>0.59</x:v>
      </x:c>
      <x:c r="W1826">
        <x:v>587.70000000000005</x:v>
      </x:c>
    </x:row>
    <x:row r="1827" spans="1:23">
      <x:c r="A1827" t="s">
        <x:v>492</x:v>
      </x:c>
      <x:c r="B1827" t="s">
        <x:v>698</x:v>
      </x:c>
      <x:c r="C1827" t="s">
        <x:v>513</x:v>
      </x:c>
      <x:c r="D1827" t="s">
        <x:v>514</x:v>
      </x:c>
      <x:c r="E1827" t="s">
        <x:v>527</x:v>
      </x:c>
      <x:c r="F1827" t="s">
        <x:v>126</x:v>
      </x:c>
      <x:c r="G1827" t="s">
        <x:v>730</x:v>
      </x:c>
      <x:c r="H1827" t="s">
        <x:v>516</x:v>
      </x:c>
      <x:c r="I1827" t="s">
        <x:v>179</x:v>
      </x:c>
      <x:c r="J1827">
        <x:v>100003058</x:v>
      </x:c>
      <x:c r="K1827" t="s">
        <x:v>179</x:v>
      </x:c>
      <x:c r="L1827" t="s">
        <x:v>144</x:v>
      </x:c>
      <x:c r="M1827" t="s">
        <x:v>524</x:v>
      </x:c>
      <x:c r="O1827">
        <x:v>1000</x:v>
      </x:c>
      <x:c r="P1827" t="s">
        <x:v>520</x:v>
      </x:c>
      <x:c r="Q1827" t="s">
        <x:v>17</x:v>
      </x:c>
      <x:c r="R1827" t="s">
        <x:v>522</x:v>
      </x:c>
      <x:c r="S1827">
        <x:v>1600</x:v>
      </x:c>
      <x:c r="T1827" t="s">
        <x:v>458</x:v>
      </x:c>
      <x:c r="U1827">
        <x:v>11.3</x:v>
      </x:c>
      <x:c r="V1827">
        <x:v>0.59</x:v>
      </x:c>
      <x:c r="W1827">
        <x:v>940.32</x:v>
      </x:c>
    </x:row>
    <x:row r="1828" spans="1:23">
      <x:c r="A1828" t="s">
        <x:v>492</x:v>
      </x:c>
      <x:c r="B1828" t="s">
        <x:v>698</x:v>
      </x:c>
      <x:c r="C1828" t="s">
        <x:v>513</x:v>
      </x:c>
      <x:c r="D1828" t="s">
        <x:v>514</x:v>
      </x:c>
      <x:c r="E1828" t="s">
        <x:v>527</x:v>
      </x:c>
      <x:c r="F1828" t="s">
        <x:v>126</x:v>
      </x:c>
      <x:c r="G1828" t="s">
        <x:v>730</x:v>
      </x:c>
      <x:c r="H1828" t="s">
        <x:v>516</x:v>
      </x:c>
      <x:c r="I1828" t="s">
        <x:v>179</x:v>
      </x:c>
      <x:c r="J1828">
        <x:v>100003055</x:v>
      </x:c>
      <x:c r="K1828" t="s">
        <x:v>179</x:v>
      </x:c>
      <x:c r="L1828" t="s">
        <x:v>144</x:v>
      </x:c>
      <x:c r="M1828" t="s">
        <x:v>569</x:v>
      </x:c>
      <x:c r="O1828">
        <x:v>1000</x:v>
      </x:c>
      <x:c r="P1828" t="s">
        <x:v>520</x:v>
      </x:c>
      <x:c r="Q1828" t="s">
        <x:v>17</x:v>
      </x:c>
      <x:c r="R1828" t="s">
        <x:v>522</x:v>
      </x:c>
      <x:c r="S1828">
        <x:v>2000</x:v>
      </x:c>
      <x:c r="T1828" t="s">
        <x:v>458</x:v>
      </x:c>
      <x:c r="U1828">
        <x:v>14.12</x:v>
      </x:c>
      <x:c r="V1828">
        <x:v>0.59</x:v>
      </x:c>
      <x:c r="W1828">
        <x:v>1175.4000000000001</x:v>
      </x:c>
    </x:row>
    <x:row r="1829" spans="1:23">
      <x:c r="A1829" t="s">
        <x:v>492</x:v>
      </x:c>
      <x:c r="B1829" t="s">
        <x:v>698</x:v>
      </x:c>
      <x:c r="C1829" t="s">
        <x:v>513</x:v>
      </x:c>
      <x:c r="D1829" t="s">
        <x:v>514</x:v>
      </x:c>
      <x:c r="E1829" t="s">
        <x:v>527</x:v>
      </x:c>
      <x:c r="F1829" t="s">
        <x:v>126</x:v>
      </x:c>
      <x:c r="G1829" t="s">
        <x:v>730</x:v>
      </x:c>
      <x:c r="H1829" t="s">
        <x:v>516</x:v>
      </x:c>
      <x:c r="I1829" t="s">
        <x:v>179</x:v>
      </x:c>
      <x:c r="J1829">
        <x:v>100003050</x:v>
      </x:c>
      <x:c r="K1829" t="s">
        <x:v>179</x:v>
      </x:c>
      <x:c r="L1829" t="s">
        <x:v>144</x:v>
      </x:c>
      <x:c r="M1829" t="s">
        <x:v>560</x:v>
      </x:c>
      <x:c r="O1829">
        <x:v>1000</x:v>
      </x:c>
      <x:c r="P1829" t="s">
        <x:v>520</x:v>
      </x:c>
      <x:c r="Q1829" t="s">
        <x:v>17</x:v>
      </x:c>
      <x:c r="R1829" t="s">
        <x:v>522</x:v>
      </x:c>
      <x:c r="S1829">
        <x:v>850</x:v>
      </x:c>
      <x:c r="T1829" t="s">
        <x:v>458</x:v>
      </x:c>
      <x:c r="U1829">
        <x:v>6</x:v>
      </x:c>
      <x:c r="V1829">
        <x:v>0.59</x:v>
      </x:c>
      <x:c r="W1829">
        <x:v>499.55</x:v>
      </x:c>
    </x:row>
    <x:row r="1830" spans="1:23">
      <x:c r="A1830" t="s">
        <x:v>492</x:v>
      </x:c>
      <x:c r="B1830" t="s">
        <x:v>698</x:v>
      </x:c>
      <x:c r="C1830" t="s">
        <x:v>513</x:v>
      </x:c>
      <x:c r="D1830" t="s">
        <x:v>514</x:v>
      </x:c>
      <x:c r="E1830" t="s">
        <x:v>527</x:v>
      </x:c>
      <x:c r="F1830" t="s">
        <x:v>126</x:v>
      </x:c>
      <x:c r="G1830" t="s">
        <x:v>730</x:v>
      </x:c>
      <x:c r="H1830" t="s">
        <x:v>516</x:v>
      </x:c>
      <x:c r="I1830" t="s">
        <x:v>179</x:v>
      </x:c>
      <x:c r="J1830">
        <x:v>100003044</x:v>
      </x:c>
      <x:c r="K1830" t="s">
        <x:v>179</x:v>
      </x:c>
      <x:c r="L1830" t="s">
        <x:v>144</x:v>
      </x:c>
      <x:c r="M1830" t="s">
        <x:v>575</x:v>
      </x:c>
      <x:c r="O1830">
        <x:v>1000</x:v>
      </x:c>
      <x:c r="P1830" t="s">
        <x:v>520</x:v>
      </x:c>
      <x:c r="Q1830" t="s">
        <x:v>17</x:v>
      </x:c>
      <x:c r="R1830" t="s">
        <x:v>522</x:v>
      </x:c>
      <x:c r="S1830">
        <x:v>2000</x:v>
      </x:c>
      <x:c r="T1830" t="s">
        <x:v>458</x:v>
      </x:c>
      <x:c r="U1830">
        <x:v>14.12</x:v>
      </x:c>
      <x:c r="V1830">
        <x:v>0.59</x:v>
      </x:c>
      <x:c r="W1830">
        <x:v>1175.4000000000001</x:v>
      </x:c>
    </x:row>
    <x:row r="1831" spans="1:23">
      <x:c r="A1831" t="s">
        <x:v>492</x:v>
      </x:c>
      <x:c r="B1831" t="s">
        <x:v>698</x:v>
      </x:c>
      <x:c r="C1831" t="s">
        <x:v>513</x:v>
      </x:c>
      <x:c r="D1831" t="s">
        <x:v>514</x:v>
      </x:c>
      <x:c r="E1831" t="s">
        <x:v>527</x:v>
      </x:c>
      <x:c r="F1831" t="s">
        <x:v>126</x:v>
      </x:c>
      <x:c r="G1831" t="s">
        <x:v>730</x:v>
      </x:c>
      <x:c r="H1831" t="s">
        <x:v>516</x:v>
      </x:c>
      <x:c r="I1831" t="s">
        <x:v>179</x:v>
      </x:c>
      <x:c r="J1831">
        <x:v>100003033</x:v>
      </x:c>
      <x:c r="K1831" t="s">
        <x:v>179</x:v>
      </x:c>
      <x:c r="L1831" t="s">
        <x:v>143</x:v>
      </x:c>
      <x:c r="M1831" t="s">
        <x:v>542</x:v>
      </x:c>
      <x:c r="O1831">
        <x:v>1000</x:v>
      </x:c>
      <x:c r="P1831" t="s">
        <x:v>520</x:v>
      </x:c>
      <x:c r="Q1831" t="s">
        <x:v>16</x:v>
      </x:c>
      <x:c r="R1831" t="s">
        <x:v>522</x:v>
      </x:c>
      <x:c r="S1831">
        <x:v>1000</x:v>
      </x:c>
      <x:c r="T1831" t="s">
        <x:v>458</x:v>
      </x:c>
      <x:c r="U1831">
        <x:v>4.82</x:v>
      </x:c>
      <x:c r="V1831">
        <x:v>0.46</x:v>
      </x:c>
      <x:c r="W1831">
        <x:v>455.6</x:v>
      </x:c>
    </x:row>
    <x:row r="1832" spans="1:23">
      <x:c r="A1832" t="s">
        <x:v>492</x:v>
      </x:c>
      <x:c r="B1832" t="s">
        <x:v>698</x:v>
      </x:c>
      <x:c r="C1832" t="s">
        <x:v>513</x:v>
      </x:c>
      <x:c r="D1832" t="s">
        <x:v>514</x:v>
      </x:c>
      <x:c r="E1832" t="s">
        <x:v>527</x:v>
      </x:c>
      <x:c r="F1832" t="s">
        <x:v>126</x:v>
      </x:c>
      <x:c r="G1832" t="s">
        <x:v>730</x:v>
      </x:c>
      <x:c r="H1832" t="s">
        <x:v>516</x:v>
      </x:c>
      <x:c r="I1832" t="s">
        <x:v>179</x:v>
      </x:c>
      <x:c r="J1832">
        <x:v>100003029</x:v>
      </x:c>
      <x:c r="K1832" t="s">
        <x:v>179</x:v>
      </x:c>
      <x:c r="L1832" t="s">
        <x:v>143</x:v>
      </x:c>
      <x:c r="M1832" t="s">
        <x:v>570</x:v>
      </x:c>
      <x:c r="O1832">
        <x:v>1000</x:v>
      </x:c>
      <x:c r="P1832" t="s">
        <x:v>520</x:v>
      </x:c>
      <x:c r="Q1832" t="s">
        <x:v>16</x:v>
      </x:c>
      <x:c r="R1832" t="s">
        <x:v>522</x:v>
      </x:c>
      <x:c r="S1832">
        <x:v>2000</x:v>
      </x:c>
      <x:c r="T1832" t="s">
        <x:v>458</x:v>
      </x:c>
      <x:c r="U1832">
        <x:v>9.64</x:v>
      </x:c>
      <x:c r="V1832">
        <x:v>0.46</x:v>
      </x:c>
      <x:c r="W1832">
        <x:v>911.2</x:v>
      </x:c>
    </x:row>
    <x:row r="1833" spans="1:23">
      <x:c r="A1833" t="s">
        <x:v>492</x:v>
      </x:c>
      <x:c r="B1833" t="s">
        <x:v>698</x:v>
      </x:c>
      <x:c r="C1833" t="s">
        <x:v>513</x:v>
      </x:c>
      <x:c r="D1833" t="s">
        <x:v>514</x:v>
      </x:c>
      <x:c r="E1833" t="s">
        <x:v>527</x:v>
      </x:c>
      <x:c r="F1833" t="s">
        <x:v>126</x:v>
      </x:c>
      <x:c r="G1833" t="s">
        <x:v>730</x:v>
      </x:c>
      <x:c r="H1833" t="s">
        <x:v>516</x:v>
      </x:c>
      <x:c r="I1833" t="s">
        <x:v>179</x:v>
      </x:c>
      <x:c r="J1833">
        <x:v>100003031</x:v>
      </x:c>
      <x:c r="K1833" t="s">
        <x:v>179</x:v>
      </x:c>
      <x:c r="L1833" t="s">
        <x:v>143</x:v>
      </x:c>
      <x:c r="M1833" t="s">
        <x:v>525</x:v>
      </x:c>
      <x:c r="O1833">
        <x:v>1000</x:v>
      </x:c>
      <x:c r="P1833" t="s">
        <x:v>520</x:v>
      </x:c>
      <x:c r="Q1833" t="s">
        <x:v>16</x:v>
      </x:c>
      <x:c r="R1833" t="s">
        <x:v>522</x:v>
      </x:c>
      <x:c r="S1833">
        <x:v>12000</x:v>
      </x:c>
      <x:c r="T1833" t="s">
        <x:v>458</x:v>
      </x:c>
      <x:c r="U1833">
        <x:v>57.84</x:v>
      </x:c>
      <x:c r="V1833">
        <x:v>0.46</x:v>
      </x:c>
      <x:c r="W1833">
        <x:v>5467.2</x:v>
      </x:c>
    </x:row>
    <x:row r="1834" spans="1:23">
      <x:c r="A1834" t="s">
        <x:v>492</x:v>
      </x:c>
      <x:c r="B1834" t="s">
        <x:v>698</x:v>
      </x:c>
      <x:c r="C1834" t="s">
        <x:v>513</x:v>
      </x:c>
      <x:c r="D1834" t="s">
        <x:v>514</x:v>
      </x:c>
      <x:c r="E1834" t="s">
        <x:v>527</x:v>
      </x:c>
      <x:c r="F1834" t="s">
        <x:v>126</x:v>
      </x:c>
      <x:c r="G1834" t="s">
        <x:v>730</x:v>
      </x:c>
      <x:c r="H1834" t="s">
        <x:v>516</x:v>
      </x:c>
      <x:c r="I1834" t="s">
        <x:v>179</x:v>
      </x:c>
      <x:c r="J1834">
        <x:v>100003025</x:v>
      </x:c>
      <x:c r="K1834" t="s">
        <x:v>179</x:v>
      </x:c>
      <x:c r="L1834" t="s">
        <x:v>143</x:v>
      </x:c>
      <x:c r="M1834" t="s">
        <x:v>558</x:v>
      </x:c>
      <x:c r="O1834">
        <x:v>1000</x:v>
      </x:c>
      <x:c r="P1834" t="s">
        <x:v>520</x:v>
      </x:c>
      <x:c r="Q1834" t="s">
        <x:v>16</x:v>
      </x:c>
      <x:c r="R1834" t="s">
        <x:v>522</x:v>
      </x:c>
      <x:c r="S1834">
        <x:v>1000</x:v>
      </x:c>
      <x:c r="T1834" t="s">
        <x:v>458</x:v>
      </x:c>
      <x:c r="U1834">
        <x:v>4.82</x:v>
      </x:c>
      <x:c r="V1834">
        <x:v>0.46</x:v>
      </x:c>
      <x:c r="W1834">
        <x:v>455.6</x:v>
      </x:c>
    </x:row>
    <x:row r="1835" spans="1:23">
      <x:c r="A1835" t="s">
        <x:v>492</x:v>
      </x:c>
      <x:c r="B1835" t="s">
        <x:v>698</x:v>
      </x:c>
      <x:c r="C1835" t="s">
        <x:v>513</x:v>
      </x:c>
      <x:c r="D1835" t="s">
        <x:v>514</x:v>
      </x:c>
      <x:c r="E1835" t="s">
        <x:v>527</x:v>
      </x:c>
      <x:c r="F1835" t="s">
        <x:v>126</x:v>
      </x:c>
      <x:c r="G1835" t="s">
        <x:v>730</x:v>
      </x:c>
      <x:c r="H1835" t="s">
        <x:v>516</x:v>
      </x:c>
      <x:c r="I1835" t="s">
        <x:v>179</x:v>
      </x:c>
      <x:c r="J1835">
        <x:v>100003024</x:v>
      </x:c>
      <x:c r="K1835" t="s">
        <x:v>179</x:v>
      </x:c>
      <x:c r="L1835" t="s">
        <x:v>143</x:v>
      </x:c>
      <x:c r="M1835" t="s">
        <x:v>569</x:v>
      </x:c>
      <x:c r="O1835">
        <x:v>1000</x:v>
      </x:c>
      <x:c r="P1835" t="s">
        <x:v>520</x:v>
      </x:c>
      <x:c r="Q1835" t="s">
        <x:v>16</x:v>
      </x:c>
      <x:c r="R1835" t="s">
        <x:v>522</x:v>
      </x:c>
      <x:c r="S1835">
        <x:v>13000</x:v>
      </x:c>
      <x:c r="T1835" t="s">
        <x:v>458</x:v>
      </x:c>
      <x:c r="U1835">
        <x:v>62.66</x:v>
      </x:c>
      <x:c r="V1835">
        <x:v>0.46</x:v>
      </x:c>
      <x:c r="W1835">
        <x:v>5922.8</x:v>
      </x:c>
    </x:row>
    <x:row r="1836" spans="1:23">
      <x:c r="A1836" t="s">
        <x:v>492</x:v>
      </x:c>
      <x:c r="B1836" t="s">
        <x:v>698</x:v>
      </x:c>
      <x:c r="C1836" t="s">
        <x:v>513</x:v>
      </x:c>
      <x:c r="D1836" t="s">
        <x:v>514</x:v>
      </x:c>
      <x:c r="E1836" t="s">
        <x:v>527</x:v>
      </x:c>
      <x:c r="F1836" t="s">
        <x:v>126</x:v>
      </x:c>
      <x:c r="G1836" t="s">
        <x:v>730</x:v>
      </x:c>
      <x:c r="H1836" t="s">
        <x:v>516</x:v>
      </x:c>
      <x:c r="I1836" t="s">
        <x:v>179</x:v>
      </x:c>
      <x:c r="J1836">
        <x:v>100003004</x:v>
      </x:c>
      <x:c r="K1836" t="s">
        <x:v>179</x:v>
      </x:c>
      <x:c r="L1836" t="s">
        <x:v>143</x:v>
      </x:c>
      <x:c r="M1836" t="s">
        <x:v>550</x:v>
      </x:c>
      <x:c r="O1836">
        <x:v>1000</x:v>
      </x:c>
      <x:c r="P1836" t="s">
        <x:v>520</x:v>
      </x:c>
      <x:c r="Q1836" t="s">
        <x:v>16</x:v>
      </x:c>
      <x:c r="R1836" t="s">
        <x:v>522</x:v>
      </x:c>
      <x:c r="S1836">
        <x:v>1000</x:v>
      </x:c>
      <x:c r="T1836" t="s">
        <x:v>458</x:v>
      </x:c>
      <x:c r="U1836">
        <x:v>4.82</x:v>
      </x:c>
      <x:c r="V1836">
        <x:v>0.46</x:v>
      </x:c>
      <x:c r="W1836">
        <x:v>455.6</x:v>
      </x:c>
    </x:row>
    <x:row r="1837" spans="1:23">
      <x:c r="A1837" t="s">
        <x:v>492</x:v>
      </x:c>
      <x:c r="B1837" t="s">
        <x:v>698</x:v>
      </x:c>
      <x:c r="C1837" t="s">
        <x:v>513</x:v>
      </x:c>
      <x:c r="D1837" t="s">
        <x:v>514</x:v>
      </x:c>
      <x:c r="E1837" t="s">
        <x:v>527</x:v>
      </x:c>
      <x:c r="F1837" t="s">
        <x:v>126</x:v>
      </x:c>
      <x:c r="G1837" t="s">
        <x:v>730</x:v>
      </x:c>
      <x:c r="H1837" t="s">
        <x:v>516</x:v>
      </x:c>
      <x:c r="I1837" t="s">
        <x:v>179</x:v>
      </x:c>
      <x:c r="J1837">
        <x:v>100003020</x:v>
      </x:c>
      <x:c r="K1837" t="s">
        <x:v>179</x:v>
      </x:c>
      <x:c r="L1837" t="s">
        <x:v>143</x:v>
      </x:c>
      <x:c r="M1837" t="s">
        <x:v>537</x:v>
      </x:c>
      <x:c r="O1837">
        <x:v>1000</x:v>
      </x:c>
      <x:c r="P1837" t="s">
        <x:v>520</x:v>
      </x:c>
      <x:c r="Q1837" t="s">
        <x:v>16</x:v>
      </x:c>
      <x:c r="R1837" t="s">
        <x:v>522</x:v>
      </x:c>
      <x:c r="S1837">
        <x:v>10000</x:v>
      </x:c>
      <x:c r="T1837" t="s">
        <x:v>458</x:v>
      </x:c>
      <x:c r="U1837">
        <x:v>48.2</x:v>
      </x:c>
      <x:c r="V1837">
        <x:v>0.46</x:v>
      </x:c>
      <x:c r="W1837">
        <x:v>4556</x:v>
      </x:c>
    </x:row>
    <x:row r="1838" spans="1:23">
      <x:c r="A1838" t="s">
        <x:v>492</x:v>
      </x:c>
      <x:c r="B1838" t="s">
        <x:v>698</x:v>
      </x:c>
      <x:c r="C1838" t="s">
        <x:v>513</x:v>
      </x:c>
      <x:c r="D1838" t="s">
        <x:v>514</x:v>
      </x:c>
      <x:c r="E1838" t="s">
        <x:v>527</x:v>
      </x:c>
      <x:c r="F1838" t="s">
        <x:v>126</x:v>
      </x:c>
      <x:c r="G1838" t="s">
        <x:v>730</x:v>
      </x:c>
      <x:c r="H1838" t="s">
        <x:v>516</x:v>
      </x:c>
      <x:c r="I1838" t="s">
        <x:v>179</x:v>
      </x:c>
      <x:c r="J1838">
        <x:v>100002990</x:v>
      </x:c>
      <x:c r="K1838" t="s">
        <x:v>179</x:v>
      </x:c>
      <x:c r="L1838" t="s">
        <x:v>143</x:v>
      </x:c>
      <x:c r="M1838" t="s">
        <x:v>533</x:v>
      </x:c>
      <x:c r="O1838">
        <x:v>1000</x:v>
      </x:c>
      <x:c r="P1838" t="s">
        <x:v>520</x:v>
      </x:c>
      <x:c r="Q1838" t="s">
        <x:v>16</x:v>
      </x:c>
      <x:c r="R1838" t="s">
        <x:v>522</x:v>
      </x:c>
      <x:c r="S1838">
        <x:v>3000</x:v>
      </x:c>
      <x:c r="T1838" t="s">
        <x:v>458</x:v>
      </x:c>
      <x:c r="U1838">
        <x:v>14.46</x:v>
      </x:c>
      <x:c r="V1838">
        <x:v>0.46</x:v>
      </x:c>
      <x:c r="W1838">
        <x:v>1366.8</x:v>
      </x:c>
    </x:row>
    <x:row r="1839" spans="1:23">
      <x:c r="A1839" t="s">
        <x:v>492</x:v>
      </x:c>
      <x:c r="B1839" t="s">
        <x:v>698</x:v>
      </x:c>
      <x:c r="C1839" t="s">
        <x:v>513</x:v>
      </x:c>
      <x:c r="D1839" t="s">
        <x:v>514</x:v>
      </x:c>
      <x:c r="E1839" t="s">
        <x:v>527</x:v>
      </x:c>
      <x:c r="F1839" t="s">
        <x:v>126</x:v>
      </x:c>
      <x:c r="G1839" t="s">
        <x:v>730</x:v>
      </x:c>
      <x:c r="H1839" t="s">
        <x:v>516</x:v>
      </x:c>
      <x:c r="I1839" t="s">
        <x:v>179</x:v>
      </x:c>
      <x:c r="J1839">
        <x:v>100003010</x:v>
      </x:c>
      <x:c r="K1839" t="s">
        <x:v>179</x:v>
      </x:c>
      <x:c r="L1839" t="s">
        <x:v>143</x:v>
      </x:c>
      <x:c r="M1839" t="s">
        <x:v>578</x:v>
      </x:c>
      <x:c r="O1839">
        <x:v>1000</x:v>
      </x:c>
      <x:c r="P1839" t="s">
        <x:v>520</x:v>
      </x:c>
      <x:c r="Q1839" t="s">
        <x:v>16</x:v>
      </x:c>
      <x:c r="R1839" t="s">
        <x:v>522</x:v>
      </x:c>
      <x:c r="S1839">
        <x:v>2000</x:v>
      </x:c>
      <x:c r="T1839" t="s">
        <x:v>458</x:v>
      </x:c>
      <x:c r="U1839">
        <x:v>9.64</x:v>
      </x:c>
      <x:c r="V1839">
        <x:v>0.46</x:v>
      </x:c>
      <x:c r="W1839">
        <x:v>911.2</x:v>
      </x:c>
    </x:row>
    <x:row r="1840" spans="1:23">
      <x:c r="A1840" t="s">
        <x:v>492</x:v>
      </x:c>
      <x:c r="B1840" t="s">
        <x:v>698</x:v>
      </x:c>
      <x:c r="C1840" t="s">
        <x:v>513</x:v>
      </x:c>
      <x:c r="D1840" t="s">
        <x:v>514</x:v>
      </x:c>
      <x:c r="E1840" t="s">
        <x:v>527</x:v>
      </x:c>
      <x:c r="F1840" t="s">
        <x:v>126</x:v>
      </x:c>
      <x:c r="G1840" t="s">
        <x:v>730</x:v>
      </x:c>
      <x:c r="H1840" t="s">
        <x:v>516</x:v>
      </x:c>
      <x:c r="I1840" t="s">
        <x:v>179</x:v>
      </x:c>
      <x:c r="J1840">
        <x:v>100003008</x:v>
      </x:c>
      <x:c r="K1840" t="s">
        <x:v>179</x:v>
      </x:c>
      <x:c r="L1840" t="s">
        <x:v>143</x:v>
      </x:c>
      <x:c r="M1840" t="s">
        <x:v>545</x:v>
      </x:c>
      <x:c r="O1840">
        <x:v>1000</x:v>
      </x:c>
      <x:c r="P1840" t="s">
        <x:v>520</x:v>
      </x:c>
      <x:c r="Q1840" t="s">
        <x:v>16</x:v>
      </x:c>
      <x:c r="R1840" t="s">
        <x:v>522</x:v>
      </x:c>
      <x:c r="S1840">
        <x:v>3000</x:v>
      </x:c>
      <x:c r="T1840" t="s">
        <x:v>458</x:v>
      </x:c>
      <x:c r="U1840">
        <x:v>14.46</x:v>
      </x:c>
      <x:c r="V1840">
        <x:v>0.46</x:v>
      </x:c>
      <x:c r="W1840">
        <x:v>1366.8</x:v>
      </x:c>
    </x:row>
    <x:row r="1841" spans="1:23">
      <x:c r="A1841" t="s">
        <x:v>492</x:v>
      </x:c>
      <x:c r="B1841" t="s">
        <x:v>698</x:v>
      </x:c>
      <x:c r="C1841" t="s">
        <x:v>513</x:v>
      </x:c>
      <x:c r="D1841" t="s">
        <x:v>514</x:v>
      </x:c>
      <x:c r="E1841" t="s">
        <x:v>527</x:v>
      </x:c>
      <x:c r="F1841" t="s">
        <x:v>126</x:v>
      </x:c>
      <x:c r="G1841" t="s">
        <x:v>730</x:v>
      </x:c>
      <x:c r="H1841" t="s">
        <x:v>516</x:v>
      </x:c>
      <x:c r="I1841" t="s">
        <x:v>179</x:v>
      </x:c>
      <x:c r="J1841">
        <x:v>100003013</x:v>
      </x:c>
      <x:c r="K1841" t="s">
        <x:v>179</x:v>
      </x:c>
      <x:c r="L1841" t="s">
        <x:v>143</x:v>
      </x:c>
      <x:c r="M1841" t="s">
        <x:v>560</x:v>
      </x:c>
      <x:c r="O1841">
        <x:v>1000</x:v>
      </x:c>
      <x:c r="P1841" t="s">
        <x:v>520</x:v>
      </x:c>
      <x:c r="Q1841" t="s">
        <x:v>16</x:v>
      </x:c>
      <x:c r="R1841" t="s">
        <x:v>522</x:v>
      </x:c>
      <x:c r="S1841">
        <x:v>11000</x:v>
      </x:c>
      <x:c r="T1841" t="s">
        <x:v>458</x:v>
      </x:c>
      <x:c r="U1841">
        <x:v>53.02</x:v>
      </x:c>
      <x:c r="V1841">
        <x:v>0.46</x:v>
      </x:c>
      <x:c r="W1841">
        <x:v>5011.6000000000004</x:v>
      </x:c>
    </x:row>
    <x:row r="1842" spans="1:23">
      <x:c r="A1842" t="s">
        <x:v>492</x:v>
      </x:c>
      <x:c r="B1842" t="s">
        <x:v>698</x:v>
      </x:c>
      <x:c r="C1842" t="s">
        <x:v>513</x:v>
      </x:c>
      <x:c r="D1842" t="s">
        <x:v>514</x:v>
      </x:c>
      <x:c r="E1842" t="s">
        <x:v>527</x:v>
      </x:c>
      <x:c r="F1842" t="s">
        <x:v>126</x:v>
      </x:c>
      <x:c r="G1842" t="s">
        <x:v>730</x:v>
      </x:c>
      <x:c r="H1842" t="s">
        <x:v>516</x:v>
      </x:c>
      <x:c r="I1842" t="s">
        <x:v>179</x:v>
      </x:c>
      <x:c r="J1842">
        <x:v>100003001</x:v>
      </x:c>
      <x:c r="K1842" t="s">
        <x:v>179</x:v>
      </x:c>
      <x:c r="L1842" t="s">
        <x:v>143</x:v>
      </x:c>
      <x:c r="M1842" t="s">
        <x:v>575</x:v>
      </x:c>
      <x:c r="O1842">
        <x:v>1000</x:v>
      </x:c>
      <x:c r="P1842" t="s">
        <x:v>520</x:v>
      </x:c>
      <x:c r="Q1842" t="s">
        <x:v>16</x:v>
      </x:c>
      <x:c r="R1842" t="s">
        <x:v>522</x:v>
      </x:c>
      <x:c r="S1842">
        <x:v>2000</x:v>
      </x:c>
      <x:c r="T1842" t="s">
        <x:v>458</x:v>
      </x:c>
      <x:c r="U1842">
        <x:v>9.64</x:v>
      </x:c>
      <x:c r="V1842">
        <x:v>0.46</x:v>
      </x:c>
      <x:c r="W1842">
        <x:v>911.2</x:v>
      </x:c>
    </x:row>
    <x:row r="1843" spans="1:23">
      <x:c r="A1843" t="s">
        <x:v>492</x:v>
      </x:c>
      <x:c r="B1843" t="s">
        <x:v>698</x:v>
      </x:c>
      <x:c r="C1843" t="s">
        <x:v>513</x:v>
      </x:c>
      <x:c r="D1843" t="s">
        <x:v>514</x:v>
      </x:c>
      <x:c r="E1843" t="s">
        <x:v>527</x:v>
      </x:c>
      <x:c r="F1843" t="s">
        <x:v>126</x:v>
      </x:c>
      <x:c r="G1843" t="s">
        <x:v>730</x:v>
      </x:c>
      <x:c r="H1843" t="s">
        <x:v>516</x:v>
      </x:c>
      <x:c r="I1843" t="s">
        <x:v>179</x:v>
      </x:c>
      <x:c r="J1843">
        <x:v>100002978</x:v>
      </x:c>
      <x:c r="K1843" t="s">
        <x:v>179</x:v>
      </x:c>
      <x:c r="L1843" t="s">
        <x:v>141</x:v>
      </x:c>
      <x:c r="M1843" t="s">
        <x:v>569</x:v>
      </x:c>
      <x:c r="O1843">
        <x:v>1500</x:v>
      </x:c>
      <x:c r="P1843" t="s">
        <x:v>520</x:v>
      </x:c>
      <x:c r="Q1843" t="s">
        <x:v>15</x:v>
      </x:c>
      <x:c r="R1843" t="s">
        <x:v>522</x:v>
      </x:c>
      <x:c r="S1843">
        <x:v>7500</x:v>
      </x:c>
      <x:c r="T1843" t="s">
        <x:v>458</x:v>
      </x:c>
      <x:c r="U1843">
        <x:v>25.65</x:v>
      </x:c>
      <x:c r="V1843">
        <x:v>0.37</x:v>
      </x:c>
      <x:c r="W1843">
        <x:v>2754</x:v>
      </x:c>
    </x:row>
    <x:row r="1844" spans="1:23">
      <x:c r="A1844" t="s">
        <x:v>492</x:v>
      </x:c>
      <x:c r="B1844" t="s">
        <x:v>698</x:v>
      </x:c>
      <x:c r="C1844" t="s">
        <x:v>513</x:v>
      </x:c>
      <x:c r="D1844" t="s">
        <x:v>514</x:v>
      </x:c>
      <x:c r="E1844" t="s">
        <x:v>527</x:v>
      </x:c>
      <x:c r="F1844" t="s">
        <x:v>126</x:v>
      </x:c>
      <x:c r="G1844" t="s">
        <x:v>730</x:v>
      </x:c>
      <x:c r="H1844" t="s">
        <x:v>516</x:v>
      </x:c>
      <x:c r="I1844" t="s">
        <x:v>179</x:v>
      </x:c>
      <x:c r="J1844">
        <x:v>100002970</x:v>
      </x:c>
      <x:c r="K1844" t="s">
        <x:v>179</x:v>
      </x:c>
      <x:c r="L1844" t="s">
        <x:v>141</x:v>
      </x:c>
      <x:c r="M1844" t="s">
        <x:v>550</x:v>
      </x:c>
      <x:c r="O1844">
        <x:v>1500</x:v>
      </x:c>
      <x:c r="P1844" t="s">
        <x:v>520</x:v>
      </x:c>
      <x:c r="Q1844" t="s">
        <x:v>15</x:v>
      </x:c>
      <x:c r="R1844" t="s">
        <x:v>522</x:v>
      </x:c>
      <x:c r="S1844">
        <x:v>1500</x:v>
      </x:c>
      <x:c r="T1844" t="s">
        <x:v>458</x:v>
      </x:c>
      <x:c r="U1844">
        <x:v>5.13</x:v>
      </x:c>
      <x:c r="V1844">
        <x:v>0.37</x:v>
      </x:c>
      <x:c r="W1844">
        <x:v>550.79999999999995</x:v>
      </x:c>
    </x:row>
    <x:row r="1845" spans="1:23">
      <x:c r="A1845" t="s">
        <x:v>492</x:v>
      </x:c>
      <x:c r="B1845" t="s">
        <x:v>698</x:v>
      </x:c>
      <x:c r="C1845" t="s">
        <x:v>513</x:v>
      </x:c>
      <x:c r="D1845" t="s">
        <x:v>514</x:v>
      </x:c>
      <x:c r="E1845" t="s">
        <x:v>527</x:v>
      </x:c>
      <x:c r="F1845" t="s">
        <x:v>126</x:v>
      </x:c>
      <x:c r="G1845" t="s">
        <x:v>730</x:v>
      </x:c>
      <x:c r="H1845" t="s">
        <x:v>516</x:v>
      </x:c>
      <x:c r="I1845" t="s">
        <x:v>179</x:v>
      </x:c>
      <x:c r="J1845">
        <x:v>100002976</x:v>
      </x:c>
      <x:c r="K1845" t="s">
        <x:v>179</x:v>
      </x:c>
      <x:c r="L1845" t="s">
        <x:v>141</x:v>
      </x:c>
      <x:c r="M1845" t="s">
        <x:v>537</x:v>
      </x:c>
      <x:c r="O1845">
        <x:v>1500</x:v>
      </x:c>
      <x:c r="P1845" t="s">
        <x:v>520</x:v>
      </x:c>
      <x:c r="Q1845" t="s">
        <x:v>15</x:v>
      </x:c>
      <x:c r="R1845" t="s">
        <x:v>522</x:v>
      </x:c>
      <x:c r="S1845">
        <x:v>9000</x:v>
      </x:c>
      <x:c r="T1845" t="s">
        <x:v>458</x:v>
      </x:c>
      <x:c r="U1845">
        <x:v>30.78</x:v>
      </x:c>
      <x:c r="V1845">
        <x:v>0.37</x:v>
      </x:c>
      <x:c r="W1845">
        <x:v>3304.8</x:v>
      </x:c>
    </x:row>
    <x:row r="1846" spans="1:23">
      <x:c r="A1846" t="s">
        <x:v>492</x:v>
      </x:c>
      <x:c r="B1846" t="s">
        <x:v>698</x:v>
      </x:c>
      <x:c r="C1846" t="s">
        <x:v>513</x:v>
      </x:c>
      <x:c r="D1846" t="s">
        <x:v>514</x:v>
      </x:c>
      <x:c r="E1846" t="s">
        <x:v>527</x:v>
      </x:c>
      <x:c r="F1846" t="s">
        <x:v>126</x:v>
      </x:c>
      <x:c r="G1846" t="s">
        <x:v>730</x:v>
      </x:c>
      <x:c r="H1846" t="s">
        <x:v>516</x:v>
      </x:c>
      <x:c r="I1846" t="s">
        <x:v>179</x:v>
      </x:c>
      <x:c r="J1846">
        <x:v>100002963</x:v>
      </x:c>
      <x:c r="K1846" t="s">
        <x:v>179</x:v>
      </x:c>
      <x:c r="L1846" t="s">
        <x:v>141</x:v>
      </x:c>
      <x:c r="M1846" t="s">
        <x:v>533</x:v>
      </x:c>
      <x:c r="O1846">
        <x:v>1500</x:v>
      </x:c>
      <x:c r="P1846" t="s">
        <x:v>520</x:v>
      </x:c>
      <x:c r="Q1846" t="s">
        <x:v>15</x:v>
      </x:c>
      <x:c r="R1846" t="s">
        <x:v>522</x:v>
      </x:c>
      <x:c r="S1846">
        <x:v>3000</x:v>
      </x:c>
      <x:c r="T1846" t="s">
        <x:v>458</x:v>
      </x:c>
      <x:c r="U1846">
        <x:v>10.26</x:v>
      </x:c>
      <x:c r="V1846">
        <x:v>0.37</x:v>
      </x:c>
      <x:c r="W1846">
        <x:v>1101.5999999999999</x:v>
      </x:c>
    </x:row>
    <x:row r="1847" spans="1:23">
      <x:c r="A1847" t="s">
        <x:v>492</x:v>
      </x:c>
      <x:c r="B1847" t="s">
        <x:v>698</x:v>
      </x:c>
      <x:c r="C1847" t="s">
        <x:v>513</x:v>
      </x:c>
      <x:c r="D1847" t="s">
        <x:v>514</x:v>
      </x:c>
      <x:c r="E1847" t="s">
        <x:v>527</x:v>
      </x:c>
      <x:c r="F1847" t="s">
        <x:v>126</x:v>
      </x:c>
      <x:c r="G1847" t="s">
        <x:v>730</x:v>
      </x:c>
      <x:c r="H1847" t="s">
        <x:v>516</x:v>
      </x:c>
      <x:c r="I1847" t="s">
        <x:v>179</x:v>
      </x:c>
      <x:c r="J1847">
        <x:v>100002972</x:v>
      </x:c>
      <x:c r="K1847" t="s">
        <x:v>179</x:v>
      </x:c>
      <x:c r="L1847" t="s">
        <x:v>141</x:v>
      </x:c>
      <x:c r="M1847" t="s">
        <x:v>578</x:v>
      </x:c>
      <x:c r="O1847">
        <x:v>1500</x:v>
      </x:c>
      <x:c r="P1847" t="s">
        <x:v>520</x:v>
      </x:c>
      <x:c r="Q1847" t="s">
        <x:v>15</x:v>
      </x:c>
      <x:c r="R1847" t="s">
        <x:v>522</x:v>
      </x:c>
      <x:c r="S1847">
        <x:v>3000</x:v>
      </x:c>
      <x:c r="T1847" t="s">
        <x:v>458</x:v>
      </x:c>
      <x:c r="U1847">
        <x:v>10.26</x:v>
      </x:c>
      <x:c r="V1847">
        <x:v>0.37</x:v>
      </x:c>
      <x:c r="W1847">
        <x:v>1101.5999999999999</x:v>
      </x:c>
    </x:row>
    <x:row r="1848" spans="1:23">
      <x:c r="A1848" t="s">
        <x:v>492</x:v>
      </x:c>
      <x:c r="B1848" t="s">
        <x:v>698</x:v>
      </x:c>
      <x:c r="C1848" t="s">
        <x:v>513</x:v>
      </x:c>
      <x:c r="D1848" t="s">
        <x:v>514</x:v>
      </x:c>
      <x:c r="E1848" t="s">
        <x:v>527</x:v>
      </x:c>
      <x:c r="F1848" t="s">
        <x:v>126</x:v>
      </x:c>
      <x:c r="G1848" t="s">
        <x:v>730</x:v>
      </x:c>
      <x:c r="H1848" t="s">
        <x:v>516</x:v>
      </x:c>
      <x:c r="I1848" t="s">
        <x:v>179</x:v>
      </x:c>
      <x:c r="J1848">
        <x:v>100002973</x:v>
      </x:c>
      <x:c r="K1848" t="s">
        <x:v>179</x:v>
      </x:c>
      <x:c r="L1848" t="s">
        <x:v>141</x:v>
      </x:c>
      <x:c r="M1848" t="s">
        <x:v>560</x:v>
      </x:c>
      <x:c r="O1848">
        <x:v>1500</x:v>
      </x:c>
      <x:c r="P1848" t="s">
        <x:v>520</x:v>
      </x:c>
      <x:c r="Q1848" t="s">
        <x:v>15</x:v>
      </x:c>
      <x:c r="R1848" t="s">
        <x:v>522</x:v>
      </x:c>
      <x:c r="S1848">
        <x:v>6000</x:v>
      </x:c>
      <x:c r="T1848" t="s">
        <x:v>458</x:v>
      </x:c>
      <x:c r="U1848">
        <x:v>20.52</x:v>
      </x:c>
      <x:c r="V1848">
        <x:v>0.37</x:v>
      </x:c>
      <x:c r="W1848">
        <x:v>2203.1999999999998</x:v>
      </x:c>
    </x:row>
    <x:row r="1849" spans="1:23">
      <x:c r="A1849" t="s">
        <x:v>492</x:v>
      </x:c>
      <x:c r="B1849" t="s">
        <x:v>698</x:v>
      </x:c>
      <x:c r="C1849" t="s">
        <x:v>513</x:v>
      </x:c>
      <x:c r="D1849" t="s">
        <x:v>514</x:v>
      </x:c>
      <x:c r="E1849" t="s">
        <x:v>527</x:v>
      </x:c>
      <x:c r="F1849" t="s">
        <x:v>126</x:v>
      </x:c>
      <x:c r="G1849" t="s">
        <x:v>730</x:v>
      </x:c>
      <x:c r="H1849" t="s">
        <x:v>516</x:v>
      </x:c>
      <x:c r="I1849" t="s">
        <x:v>179</x:v>
      </x:c>
      <x:c r="J1849">
        <x:v>100002967</x:v>
      </x:c>
      <x:c r="K1849" t="s">
        <x:v>179</x:v>
      </x:c>
      <x:c r="L1849" t="s">
        <x:v>141</x:v>
      </x:c>
      <x:c r="M1849" t="s">
        <x:v>610</x:v>
      </x:c>
      <x:c r="O1849">
        <x:v>1500</x:v>
      </x:c>
      <x:c r="P1849" t="s">
        <x:v>520</x:v>
      </x:c>
      <x:c r="Q1849" t="s">
        <x:v>15</x:v>
      </x:c>
      <x:c r="R1849" t="s">
        <x:v>522</x:v>
      </x:c>
      <x:c r="S1849">
        <x:v>1500</x:v>
      </x:c>
      <x:c r="T1849" t="s">
        <x:v>458</x:v>
      </x:c>
      <x:c r="U1849">
        <x:v>5.13</x:v>
      </x:c>
      <x:c r="V1849">
        <x:v>0.37</x:v>
      </x:c>
      <x:c r="W1849">
        <x:v>550.79999999999995</x:v>
      </x:c>
    </x:row>
    <x:row r="1850" spans="1:23">
      <x:c r="A1850" t="s">
        <x:v>492</x:v>
      </x:c>
      <x:c r="B1850" t="s">
        <x:v>698</x:v>
      </x:c>
      <x:c r="C1850" t="s">
        <x:v>513</x:v>
      </x:c>
      <x:c r="D1850" t="s">
        <x:v>514</x:v>
      </x:c>
      <x:c r="E1850" t="s">
        <x:v>527</x:v>
      </x:c>
      <x:c r="F1850" t="s">
        <x:v>126</x:v>
      </x:c>
      <x:c r="G1850" t="s">
        <x:v>730</x:v>
      </x:c>
      <x:c r="H1850" t="s">
        <x:v>516</x:v>
      </x:c>
      <x:c r="I1850" t="s">
        <x:v>179</x:v>
      </x:c>
      <x:c r="J1850">
        <x:v>100002965</x:v>
      </x:c>
      <x:c r="K1850" t="s">
        <x:v>179</x:v>
      </x:c>
      <x:c r="L1850" t="s">
        <x:v>141</x:v>
      </x:c>
      <x:c r="M1850" t="s">
        <x:v>518</x:v>
      </x:c>
      <x:c r="O1850">
        <x:v>1500</x:v>
      </x:c>
      <x:c r="P1850" t="s">
        <x:v>520</x:v>
      </x:c>
      <x:c r="Q1850" t="s">
        <x:v>15</x:v>
      </x:c>
      <x:c r="R1850" t="s">
        <x:v>522</x:v>
      </x:c>
      <x:c r="S1850">
        <x:v>1500</x:v>
      </x:c>
      <x:c r="T1850" t="s">
        <x:v>458</x:v>
      </x:c>
      <x:c r="U1850">
        <x:v>5.13</x:v>
      </x:c>
      <x:c r="V1850">
        <x:v>0.37</x:v>
      </x:c>
      <x:c r="W1850">
        <x:v>550.79999999999995</x:v>
      </x:c>
    </x:row>
    <x:row r="1851" spans="1:23">
      <x:c r="A1851" t="s">
        <x:v>492</x:v>
      </x:c>
      <x:c r="B1851" t="s">
        <x:v>698</x:v>
      </x:c>
      <x:c r="C1851" t="s">
        <x:v>513</x:v>
      </x:c>
      <x:c r="D1851" t="s">
        <x:v>514</x:v>
      </x:c>
      <x:c r="E1851" t="s">
        <x:v>527</x:v>
      </x:c>
      <x:c r="F1851" t="s">
        <x:v>126</x:v>
      </x:c>
      <x:c r="G1851" t="s">
        <x:v>730</x:v>
      </x:c>
      <x:c r="H1851" t="s">
        <x:v>516</x:v>
      </x:c>
      <x:c r="I1851" t="s">
        <x:v>179</x:v>
      </x:c>
      <x:c r="J1851">
        <x:v>100002974</x:v>
      </x:c>
      <x:c r="K1851" t="s">
        <x:v>179</x:v>
      </x:c>
      <x:c r="L1851" t="s">
        <x:v>141</x:v>
      </x:c>
      <x:c r="M1851" t="s">
        <x:v>563</x:v>
      </x:c>
      <x:c r="O1851">
        <x:v>1500</x:v>
      </x:c>
      <x:c r="P1851" t="s">
        <x:v>520</x:v>
      </x:c>
      <x:c r="Q1851" t="s">
        <x:v>15</x:v>
      </x:c>
      <x:c r="R1851" t="s">
        <x:v>522</x:v>
      </x:c>
      <x:c r="S1851">
        <x:v>1300</x:v>
      </x:c>
      <x:c r="T1851" t="s">
        <x:v>458</x:v>
      </x:c>
      <x:c r="U1851">
        <x:v>4.45</x:v>
      </x:c>
      <x:c r="V1851">
        <x:v>0.37</x:v>
      </x:c>
      <x:c r="W1851">
        <x:v>477.36</x:v>
      </x:c>
    </x:row>
    <x:row r="1852" spans="1:23">
      <x:c r="A1852" t="s">
        <x:v>492</x:v>
      </x:c>
      <x:c r="B1852" t="s">
        <x:v>698</x:v>
      </x:c>
      <x:c r="C1852" t="s">
        <x:v>513</x:v>
      </x:c>
      <x:c r="D1852" t="s">
        <x:v>514</x:v>
      </x:c>
      <x:c r="E1852" t="s">
        <x:v>527</x:v>
      </x:c>
      <x:c r="F1852" t="s">
        <x:v>126</x:v>
      </x:c>
      <x:c r="G1852" t="s">
        <x:v>730</x:v>
      </x:c>
      <x:c r="H1852" t="s">
        <x:v>516</x:v>
      </x:c>
      <x:c r="I1852" t="s">
        <x:v>179</x:v>
      </x:c>
      <x:c r="J1852">
        <x:v>100003121</x:v>
      </x:c>
      <x:c r="K1852" t="s">
        <x:v>179</x:v>
      </x:c>
      <x:c r="L1852" t="s">
        <x:v>142</x:v>
      </x:c>
      <x:c r="M1852" t="s">
        <x:v>524</x:v>
      </x:c>
      <x:c r="O1852">
        <x:v>500</x:v>
      </x:c>
      <x:c r="P1852" t="s">
        <x:v>520</x:v>
      </x:c>
      <x:c r="Q1852" t="s">
        <x:v>455</x:v>
      </x:c>
      <x:c r="R1852" t="s">
        <x:v>522</x:v>
      </x:c>
      <x:c r="S1852">
        <x:v>350</x:v>
      </x:c>
      <x:c r="T1852" t="s">
        <x:v>458</x:v>
      </x:c>
      <x:c r="U1852">
        <x:v>6.32</x:v>
      </x:c>
      <x:c r="V1852">
        <x:v>1.33</x:v>
      </x:c>
      <x:c r="W1852">
        <x:v>464.49</x:v>
      </x:c>
    </x:row>
    <x:row r="1853" spans="1:23">
      <x:c r="A1853" t="s">
        <x:v>492</x:v>
      </x:c>
      <x:c r="B1853" t="s">
        <x:v>698</x:v>
      </x:c>
      <x:c r="C1853" t="s">
        <x:v>513</x:v>
      </x:c>
      <x:c r="D1853" t="s">
        <x:v>514</x:v>
      </x:c>
      <x:c r="E1853" t="s">
        <x:v>527</x:v>
      </x:c>
      <x:c r="F1853" t="s">
        <x:v>126</x:v>
      </x:c>
      <x:c r="G1853" t="s">
        <x:v>730</x:v>
      </x:c>
      <x:c r="H1853" t="s">
        <x:v>516</x:v>
      </x:c>
      <x:c r="I1853" t="s">
        <x:v>179</x:v>
      </x:c>
      <x:c r="J1853">
        <x:v>100018959</x:v>
      </x:c>
      <x:c r="K1853" t="s">
        <x:v>179</x:v>
      </x:c>
      <x:c r="L1853" t="s">
        <x:v>143</x:v>
      </x:c>
      <x:c r="M1853" t="s">
        <x:v>572</x:v>
      </x:c>
      <x:c r="N1853" t="s">
        <x:v>519</x:v>
      </x:c>
      <x:c r="O1853">
        <x:v>10000</x:v>
      </x:c>
      <x:c r="P1853" t="s">
        <x:v>520</x:v>
      </x:c>
      <x:c r="Q1853" t="s">
        <x:v>16</x:v>
      </x:c>
      <x:c r="R1853" t="s">
        <x:v>522</x:v>
      </x:c>
      <x:c r="S1853">
        <x:v>10000</x:v>
      </x:c>
      <x:c r="T1853" t="s">
        <x:v>458</x:v>
      </x:c>
      <x:c r="U1853">
        <x:v>48.2</x:v>
      </x:c>
      <x:c r="V1853">
        <x:v>0.46</x:v>
      </x:c>
      <x:c r="W1853">
        <x:v>4556</x:v>
      </x:c>
    </x:row>
    <x:row r="1854" spans="1:23">
      <x:c r="A1854" t="s">
        <x:v>492</x:v>
      </x:c>
      <x:c r="B1854" t="s">
        <x:v>698</x:v>
      </x:c>
      <x:c r="C1854" t="s">
        <x:v>513</x:v>
      </x:c>
      <x:c r="D1854" t="s">
        <x:v>514</x:v>
      </x:c>
      <x:c r="E1854" t="s">
        <x:v>527</x:v>
      </x:c>
      <x:c r="F1854" t="s">
        <x:v>126</x:v>
      </x:c>
      <x:c r="G1854" t="s">
        <x:v>730</x:v>
      </x:c>
      <x:c r="H1854" t="s">
        <x:v>516</x:v>
      </x:c>
      <x:c r="I1854" t="s">
        <x:v>179</x:v>
      </x:c>
      <x:c r="J1854">
        <x:v>100018957</x:v>
      </x:c>
      <x:c r="K1854" t="s">
        <x:v>179</x:v>
      </x:c>
      <x:c r="L1854" t="s">
        <x:v>143</x:v>
      </x:c>
      <x:c r="M1854" t="s">
        <x:v>537</x:v>
      </x:c>
      <x:c r="N1854" t="s">
        <x:v>519</x:v>
      </x:c>
      <x:c r="O1854">
        <x:v>10000</x:v>
      </x:c>
      <x:c r="P1854" t="s">
        <x:v>520</x:v>
      </x:c>
      <x:c r="Q1854" t="s">
        <x:v>16</x:v>
      </x:c>
      <x:c r="R1854" t="s">
        <x:v>522</x:v>
      </x:c>
      <x:c r="S1854">
        <x:v>20000</x:v>
      </x:c>
      <x:c r="T1854" t="s">
        <x:v>458</x:v>
      </x:c>
      <x:c r="U1854">
        <x:v>96.4</x:v>
      </x:c>
      <x:c r="V1854">
        <x:v>0.46</x:v>
      </x:c>
      <x:c r="W1854">
        <x:v>9112</x:v>
      </x:c>
    </x:row>
    <x:row r="1855" spans="1:23">
      <x:c r="A1855" t="s">
        <x:v>492</x:v>
      </x:c>
      <x:c r="B1855" t="s">
        <x:v>698</x:v>
      </x:c>
      <x:c r="C1855" t="s">
        <x:v>513</x:v>
      </x:c>
      <x:c r="D1855" t="s">
        <x:v>514</x:v>
      </x:c>
      <x:c r="E1855" t="s">
        <x:v>527</x:v>
      </x:c>
      <x:c r="F1855" t="s">
        <x:v>126</x:v>
      </x:c>
      <x:c r="G1855" t="s">
        <x:v>730</x:v>
      </x:c>
      <x:c r="H1855" t="s">
        <x:v>516</x:v>
      </x:c>
      <x:c r="I1855" t="s">
        <x:v>179</x:v>
      </x:c>
      <x:c r="J1855">
        <x:v>100018953</x:v>
      </x:c>
      <x:c r="K1855" t="s">
        <x:v>179</x:v>
      </x:c>
      <x:c r="L1855" t="s">
        <x:v>143</x:v>
      </x:c>
      <x:c r="M1855" t="s">
        <x:v>560</x:v>
      </x:c>
      <x:c r="N1855" t="s">
        <x:v>519</x:v>
      </x:c>
      <x:c r="O1855">
        <x:v>10000</x:v>
      </x:c>
      <x:c r="P1855" t="s">
        <x:v>520</x:v>
      </x:c>
      <x:c r="Q1855" t="s">
        <x:v>16</x:v>
      </x:c>
      <x:c r="R1855" t="s">
        <x:v>522</x:v>
      </x:c>
      <x:c r="S1855">
        <x:v>20000</x:v>
      </x:c>
      <x:c r="T1855" t="s">
        <x:v>458</x:v>
      </x:c>
      <x:c r="U1855">
        <x:v>96.4</x:v>
      </x:c>
      <x:c r="V1855">
        <x:v>0.46</x:v>
      </x:c>
      <x:c r="W1855">
        <x:v>9112</x:v>
      </x:c>
    </x:row>
    <x:row r="1856" spans="1:23">
      <x:c r="A1856" t="s">
        <x:v>492</x:v>
      </x:c>
      <x:c r="B1856" t="s">
        <x:v>698</x:v>
      </x:c>
      <x:c r="C1856" t="s">
        <x:v>513</x:v>
      </x:c>
      <x:c r="D1856" t="s">
        <x:v>514</x:v>
      </x:c>
      <x:c r="E1856" t="s">
        <x:v>527</x:v>
      </x:c>
      <x:c r="F1856" t="s">
        <x:v>126</x:v>
      </x:c>
      <x:c r="G1856" t="s">
        <x:v>730</x:v>
      </x:c>
      <x:c r="H1856" t="s">
        <x:v>516</x:v>
      </x:c>
      <x:c r="I1856" t="s">
        <x:v>179</x:v>
      </x:c>
      <x:c r="J1856">
        <x:v>100003132</x:v>
      </x:c>
      <x:c r="K1856" t="s">
        <x:v>179</x:v>
      </x:c>
      <x:c r="L1856" t="s">
        <x:v>146</x:v>
      </x:c>
      <x:c r="M1856" t="s">
        <x:v>537</x:v>
      </x:c>
      <x:c r="O1856">
        <x:v>400</x:v>
      </x:c>
      <x:c r="P1856" t="s">
        <x:v>520</x:v>
      </x:c>
      <x:c r="Q1856" t="s">
        <x:v>456</x:v>
      </x:c>
      <x:c r="R1856" t="s">
        <x:v>522</x:v>
      </x:c>
      <x:c r="S1856">
        <x:v>400</x:v>
      </x:c>
      <x:c r="T1856" t="s">
        <x:v>458</x:v>
      </x:c>
      <x:c r="U1856">
        <x:v>9.57</x:v>
      </x:c>
      <x:c r="V1856">
        <x:v>1.76</x:v>
      </x:c>
      <x:c r="W1856">
        <x:v>704.64</x:v>
      </x:c>
    </x:row>
    <x:row r="1857" spans="1:23">
      <x:c r="A1857" t="s">
        <x:v>492</x:v>
      </x:c>
      <x:c r="B1857" t="s">
        <x:v>698</x:v>
      </x:c>
      <x:c r="C1857" t="s">
        <x:v>513</x:v>
      </x:c>
      <x:c r="D1857" t="s">
        <x:v>514</x:v>
      </x:c>
      <x:c r="E1857" t="s">
        <x:v>527</x:v>
      </x:c>
      <x:c r="F1857" t="s">
        <x:v>126</x:v>
      </x:c>
      <x:c r="G1857" t="s">
        <x:v>730</x:v>
      </x:c>
      <x:c r="H1857" t="s">
        <x:v>516</x:v>
      </x:c>
      <x:c r="I1857" t="s">
        <x:v>179</x:v>
      </x:c>
      <x:c r="J1857">
        <x:v>100003130</x:v>
      </x:c>
      <x:c r="K1857" t="s">
        <x:v>179</x:v>
      </x:c>
      <x:c r="L1857" t="s">
        <x:v>146</x:v>
      </x:c>
      <x:c r="M1857" t="s">
        <x:v>560</x:v>
      </x:c>
      <x:c r="O1857">
        <x:v>400</x:v>
      </x:c>
      <x:c r="P1857" t="s">
        <x:v>520</x:v>
      </x:c>
      <x:c r="Q1857" t="s">
        <x:v>456</x:v>
      </x:c>
      <x:c r="R1857" t="s">
        <x:v>522</x:v>
      </x:c>
      <x:c r="S1857">
        <x:v>400</x:v>
      </x:c>
      <x:c r="T1857" t="s">
        <x:v>458</x:v>
      </x:c>
      <x:c r="U1857">
        <x:v>9.57</x:v>
      </x:c>
      <x:c r="V1857">
        <x:v>1.76</x:v>
      </x:c>
      <x:c r="W1857">
        <x:v>704.64</x:v>
      </x:c>
    </x:row>
    <x:row r="1858" spans="1:23">
      <x:c r="A1858" t="s">
        <x:v>492</x:v>
      </x:c>
      <x:c r="B1858" t="s">
        <x:v>698</x:v>
      </x:c>
      <x:c r="C1858" t="s">
        <x:v>513</x:v>
      </x:c>
      <x:c r="D1858" t="s">
        <x:v>514</x:v>
      </x:c>
      <x:c r="E1858" t="s">
        <x:v>527</x:v>
      </x:c>
      <x:c r="F1858" t="s">
        <x:v>126</x:v>
      </x:c>
      <x:c r="G1858" t="s">
        <x:v>730</x:v>
      </x:c>
      <x:c r="H1858" t="s">
        <x:v>516</x:v>
      </x:c>
      <x:c r="I1858" t="s">
        <x:v>179</x:v>
      </x:c>
      <x:c r="J1858">
        <x:v>100003136</x:v>
      </x:c>
      <x:c r="K1858" t="s">
        <x:v>179</x:v>
      </x:c>
      <x:c r="L1858" t="s">
        <x:v>146</x:v>
      </x:c>
      <x:c r="M1858" t="s">
        <x:v>524</x:v>
      </x:c>
      <x:c r="O1858">
        <x:v>400</x:v>
      </x:c>
      <x:c r="P1858" t="s">
        <x:v>520</x:v>
      </x:c>
      <x:c r="Q1858" t="s">
        <x:v>456</x:v>
      </x:c>
      <x:c r="R1858" t="s">
        <x:v>522</x:v>
      </x:c>
      <x:c r="S1858">
        <x:v>3200</x:v>
      </x:c>
      <x:c r="T1858" t="s">
        <x:v>458</x:v>
      </x:c>
      <x:c r="U1858">
        <x:v>76.540000000000006</x:v>
      </x:c>
      <x:c r="V1858">
        <x:v>1.76</x:v>
      </x:c>
      <x:c r="W1858">
        <x:v>5637.12</x:v>
      </x:c>
    </x:row>
    <x:row r="1859" spans="1:23">
      <x:c r="A1859" t="s">
        <x:v>492</x:v>
      </x:c>
      <x:c r="B1859" t="s">
        <x:v>698</x:v>
      </x:c>
      <x:c r="C1859" t="s">
        <x:v>513</x:v>
      </x:c>
      <x:c r="D1859" t="s">
        <x:v>514</x:v>
      </x:c>
      <x:c r="E1859" t="s">
        <x:v>527</x:v>
      </x:c>
      <x:c r="F1859" t="s">
        <x:v>126</x:v>
      </x:c>
      <x:c r="G1859" t="s">
        <x:v>730</x:v>
      </x:c>
      <x:c r="H1859" t="s">
        <x:v>516</x:v>
      </x:c>
      <x:c r="I1859" t="s">
        <x:v>179</x:v>
      </x:c>
      <x:c r="J1859">
        <x:v>100013830</x:v>
      </x:c>
      <x:c r="K1859" t="s">
        <x:v>179</x:v>
      </x:c>
      <x:c r="L1859" t="s">
        <x:v>141</x:v>
      </x:c>
      <x:c r="M1859" t="s">
        <x:v>608</x:v>
      </x:c>
      <x:c r="N1859" t="s">
        <x:v>519</x:v>
      </x:c>
      <x:c r="O1859">
        <x:v>12000</x:v>
      </x:c>
      <x:c r="P1859" t="s">
        <x:v>520</x:v>
      </x:c>
      <x:c r="Q1859" t="s">
        <x:v>15</x:v>
      </x:c>
      <x:c r="R1859" t="s">
        <x:v>522</x:v>
      </x:c>
      <x:c r="S1859">
        <x:v>12000</x:v>
      </x:c>
      <x:c r="T1859" t="s">
        <x:v>458</x:v>
      </x:c>
      <x:c r="U1859">
        <x:v>41.04</x:v>
      </x:c>
      <x:c r="V1859">
        <x:v>0.37</x:v>
      </x:c>
      <x:c r="W1859">
        <x:v>4406.3999999999996</x:v>
      </x:c>
    </x:row>
    <x:row r="1860" spans="1:23">
      <x:c r="A1860" t="s">
        <x:v>492</x:v>
      </x:c>
      <x:c r="B1860" t="s">
        <x:v>698</x:v>
      </x:c>
      <x:c r="C1860" t="s">
        <x:v>513</x:v>
      </x:c>
      <x:c r="D1860" t="s">
        <x:v>514</x:v>
      </x:c>
      <x:c r="E1860" t="s">
        <x:v>527</x:v>
      </x:c>
      <x:c r="F1860" t="s">
        <x:v>126</x:v>
      </x:c>
      <x:c r="G1860" t="s">
        <x:v>730</x:v>
      </x:c>
      <x:c r="H1860" t="s">
        <x:v>516</x:v>
      </x:c>
      <x:c r="I1860" t="s">
        <x:v>179</x:v>
      </x:c>
      <x:c r="J1860">
        <x:v>100018954</x:v>
      </x:c>
      <x:c r="K1860" t="s">
        <x:v>179</x:v>
      </x:c>
      <x:c r="L1860" t="s">
        <x:v>143</x:v>
      </x:c>
      <x:c r="M1860" t="s">
        <x:v>578</x:v>
      </x:c>
      <x:c r="N1860" t="s">
        <x:v>519</x:v>
      </x:c>
      <x:c r="O1860">
        <x:v>10000</x:v>
      </x:c>
      <x:c r="P1860" t="s">
        <x:v>520</x:v>
      </x:c>
      <x:c r="Q1860" t="s">
        <x:v>16</x:v>
      </x:c>
      <x:c r="R1860" t="s">
        <x:v>522</x:v>
      </x:c>
      <x:c r="S1860">
        <x:v>10000</x:v>
      </x:c>
      <x:c r="T1860" t="s">
        <x:v>458</x:v>
      </x:c>
      <x:c r="U1860">
        <x:v>48.2</x:v>
      </x:c>
      <x:c r="V1860">
        <x:v>0.46</x:v>
      </x:c>
      <x:c r="W1860">
        <x:v>4556</x:v>
      </x:c>
    </x:row>
    <x:row r="1861" spans="1:23">
      <x:c r="A1861" t="s">
        <x:v>492</x:v>
      </x:c>
      <x:c r="B1861" t="s">
        <x:v>698</x:v>
      </x:c>
      <x:c r="C1861" t="s">
        <x:v>513</x:v>
      </x:c>
      <x:c r="D1861" t="s">
        <x:v>514</x:v>
      </x:c>
      <x:c r="E1861" t="s">
        <x:v>527</x:v>
      </x:c>
      <x:c r="F1861" t="s">
        <x:v>126</x:v>
      </x:c>
      <x:c r="G1861" t="s">
        <x:v>730</x:v>
      </x:c>
      <x:c r="H1861" t="s">
        <x:v>516</x:v>
      </x:c>
      <x:c r="I1861" t="s">
        <x:v>179</x:v>
      </x:c>
      <x:c r="J1861">
        <x:v>100018957</x:v>
      </x:c>
      <x:c r="K1861" t="s">
        <x:v>179</x:v>
      </x:c>
      <x:c r="L1861" t="s">
        <x:v>143</x:v>
      </x:c>
      <x:c r="M1861" t="s">
        <x:v>537</x:v>
      </x:c>
      <x:c r="N1861" t="s">
        <x:v>519</x:v>
      </x:c>
      <x:c r="O1861">
        <x:v>10000</x:v>
      </x:c>
      <x:c r="P1861" t="s">
        <x:v>520</x:v>
      </x:c>
      <x:c r="Q1861" t="s">
        <x:v>16</x:v>
      </x:c>
      <x:c r="R1861" t="s">
        <x:v>522</x:v>
      </x:c>
      <x:c r="S1861">
        <x:v>10000</x:v>
      </x:c>
      <x:c r="T1861" t="s">
        <x:v>458</x:v>
      </x:c>
      <x:c r="U1861">
        <x:v>48.2</x:v>
      </x:c>
      <x:c r="V1861">
        <x:v>0.46</x:v>
      </x:c>
      <x:c r="W1861">
        <x:v>4556</x:v>
      </x:c>
    </x:row>
    <x:row r="1862" spans="1:23">
      <x:c r="A1862" t="s">
        <x:v>492</x:v>
      </x:c>
      <x:c r="B1862" t="s">
        <x:v>698</x:v>
      </x:c>
      <x:c r="C1862" t="s">
        <x:v>513</x:v>
      </x:c>
      <x:c r="D1862" t="s">
        <x:v>514</x:v>
      </x:c>
      <x:c r="E1862" t="s">
        <x:v>527</x:v>
      </x:c>
      <x:c r="F1862" t="s">
        <x:v>126</x:v>
      </x:c>
      <x:c r="G1862" t="s">
        <x:v>730</x:v>
      </x:c>
      <x:c r="H1862" t="s">
        <x:v>516</x:v>
      </x:c>
      <x:c r="I1862" t="s">
        <x:v>179</x:v>
      </x:c>
      <x:c r="J1862">
        <x:v>100017182</x:v>
      </x:c>
      <x:c r="K1862" t="s">
        <x:v>179</x:v>
      </x:c>
      <x:c r="L1862" t="s">
        <x:v>180</x:v>
      </x:c>
      <x:c r="M1862" t="s">
        <x:v>550</x:v>
      </x:c>
      <x:c r="O1862">
        <x:v>500</x:v>
      </x:c>
      <x:c r="P1862" t="s">
        <x:v>520</x:v>
      </x:c>
      <x:c r="Q1862" t="s">
        <x:v>691</x:v>
      </x:c>
      <x:c r="R1862" t="s">
        <x:v>522</x:v>
      </x:c>
      <x:c r="S1862">
        <x:v>500</x:v>
      </x:c>
      <x:c r="T1862" t="s">
        <x:v>458</x:v>
      </x:c>
      <x:c r="U1862">
        <x:v>6.86</x:v>
      </x:c>
      <x:c r="V1862">
        <x:v>0.97</x:v>
      </x:c>
      <x:c r="W1862">
        <x:v>484.4</x:v>
      </x:c>
    </x:row>
    <x:row r="1863" spans="1:23">
      <x:c r="A1863" t="s">
        <x:v>492</x:v>
      </x:c>
      <x:c r="B1863" t="s">
        <x:v>698</x:v>
      </x:c>
      <x:c r="C1863" t="s">
        <x:v>513</x:v>
      </x:c>
      <x:c r="D1863" t="s">
        <x:v>514</x:v>
      </x:c>
      <x:c r="E1863" t="s">
        <x:v>527</x:v>
      </x:c>
      <x:c r="F1863" t="s">
        <x:v>126</x:v>
      </x:c>
      <x:c r="G1863" t="s">
        <x:v>730</x:v>
      </x:c>
      <x:c r="H1863" t="s">
        <x:v>516</x:v>
      </x:c>
      <x:c r="I1863" t="s">
        <x:v>179</x:v>
      </x:c>
      <x:c r="J1863">
        <x:v>100017181</x:v>
      </x:c>
      <x:c r="K1863" t="s">
        <x:v>179</x:v>
      </x:c>
      <x:c r="L1863" t="s">
        <x:v>180</x:v>
      </x:c>
      <x:c r="M1863" t="s">
        <x:v>518</x:v>
      </x:c>
      <x:c r="O1863">
        <x:v>500</x:v>
      </x:c>
      <x:c r="P1863" t="s">
        <x:v>520</x:v>
      </x:c>
      <x:c r="Q1863" t="s">
        <x:v>691</x:v>
      </x:c>
      <x:c r="R1863" t="s">
        <x:v>522</x:v>
      </x:c>
      <x:c r="S1863">
        <x:v>1500</x:v>
      </x:c>
      <x:c r="T1863" t="s">
        <x:v>458</x:v>
      </x:c>
      <x:c r="U1863">
        <x:v>20.58</x:v>
      </x:c>
      <x:c r="V1863">
        <x:v>0.97</x:v>
      </x:c>
      <x:c r="W1863">
        <x:v>1453.2</x:v>
      </x:c>
    </x:row>
    <x:row r="1864" spans="1:23">
      <x:c r="A1864" t="s">
        <x:v>492</x:v>
      </x:c>
      <x:c r="B1864" t="s">
        <x:v>698</x:v>
      </x:c>
      <x:c r="C1864" t="s">
        <x:v>513</x:v>
      </x:c>
      <x:c r="D1864" t="s">
        <x:v>514</x:v>
      </x:c>
      <x:c r="E1864" t="s">
        <x:v>527</x:v>
      </x:c>
      <x:c r="F1864" t="s">
        <x:v>126</x:v>
      </x:c>
      <x:c r="G1864" t="s">
        <x:v>730</x:v>
      </x:c>
      <x:c r="H1864" t="s">
        <x:v>516</x:v>
      </x:c>
      <x:c r="I1864" t="s">
        <x:v>179</x:v>
      </x:c>
      <x:c r="J1864">
        <x:v>100003139</x:v>
      </x:c>
      <x:c r="K1864" t="s">
        <x:v>179</x:v>
      </x:c>
      <x:c r="L1864" t="s">
        <x:v>146</x:v>
      </x:c>
      <x:c r="M1864" t="s">
        <x:v>525</x:v>
      </x:c>
      <x:c r="O1864">
        <x:v>400</x:v>
      </x:c>
      <x:c r="P1864" t="s">
        <x:v>520</x:v>
      </x:c>
      <x:c r="Q1864" t="s">
        <x:v>456</x:v>
      </x:c>
      <x:c r="R1864" t="s">
        <x:v>522</x:v>
      </x:c>
      <x:c r="S1864">
        <x:v>400</x:v>
      </x:c>
      <x:c r="T1864" t="s">
        <x:v>458</x:v>
      </x:c>
      <x:c r="U1864">
        <x:v>9.57</x:v>
      </x:c>
      <x:c r="V1864">
        <x:v>1.76</x:v>
      </x:c>
      <x:c r="W1864">
        <x:v>704.64</x:v>
      </x:c>
    </x:row>
    <x:row r="1865" spans="1:23">
      <x:c r="A1865" t="s">
        <x:v>492</x:v>
      </x:c>
      <x:c r="B1865" t="s">
        <x:v>698</x:v>
      </x:c>
      <x:c r="C1865" t="s">
        <x:v>513</x:v>
      </x:c>
      <x:c r="D1865" t="s">
        <x:v>514</x:v>
      </x:c>
      <x:c r="E1865" t="s">
        <x:v>527</x:v>
      </x:c>
      <x:c r="F1865" t="s">
        <x:v>126</x:v>
      </x:c>
      <x:c r="G1865" t="s">
        <x:v>730</x:v>
      </x:c>
      <x:c r="H1865" t="s">
        <x:v>516</x:v>
      </x:c>
      <x:c r="I1865" t="s">
        <x:v>179</x:v>
      </x:c>
      <x:c r="J1865">
        <x:v>100003136</x:v>
      </x:c>
      <x:c r="K1865" t="s">
        <x:v>179</x:v>
      </x:c>
      <x:c r="L1865" t="s">
        <x:v>146</x:v>
      </x:c>
      <x:c r="M1865" t="s">
        <x:v>524</x:v>
      </x:c>
      <x:c r="O1865">
        <x:v>400</x:v>
      </x:c>
      <x:c r="P1865" t="s">
        <x:v>520</x:v>
      </x:c>
      <x:c r="Q1865" t="s">
        <x:v>456</x:v>
      </x:c>
      <x:c r="R1865" t="s">
        <x:v>522</x:v>
      </x:c>
      <x:c r="S1865">
        <x:v>400</x:v>
      </x:c>
      <x:c r="T1865" t="s">
        <x:v>458</x:v>
      </x:c>
      <x:c r="U1865">
        <x:v>9.57</x:v>
      </x:c>
      <x:c r="V1865">
        <x:v>1.76</x:v>
      </x:c>
      <x:c r="W1865">
        <x:v>704.64</x:v>
      </x:c>
    </x:row>
    <x:row r="1866" spans="1:23">
      <x:c r="A1866" t="s">
        <x:v>492</x:v>
      </x:c>
      <x:c r="B1866" t="s">
        <x:v>698</x:v>
      </x:c>
      <x:c r="C1866" t="s">
        <x:v>513</x:v>
      </x:c>
      <x:c r="D1866" t="s">
        <x:v>514</x:v>
      </x:c>
      <x:c r="E1866" t="s">
        <x:v>527</x:v>
      </x:c>
      <x:c r="F1866" t="s">
        <x:v>126</x:v>
      </x:c>
      <x:c r="G1866" t="s">
        <x:v>730</x:v>
      </x:c>
      <x:c r="H1866" t="s">
        <x:v>516</x:v>
      </x:c>
      <x:c r="I1866" t="s">
        <x:v>179</x:v>
      </x:c>
      <x:c r="J1866">
        <x:v>100003132</x:v>
      </x:c>
      <x:c r="K1866" t="s">
        <x:v>179</x:v>
      </x:c>
      <x:c r="L1866" t="s">
        <x:v>146</x:v>
      </x:c>
      <x:c r="M1866" t="s">
        <x:v>537</x:v>
      </x:c>
      <x:c r="O1866">
        <x:v>400</x:v>
      </x:c>
      <x:c r="P1866" t="s">
        <x:v>520</x:v>
      </x:c>
      <x:c r="Q1866" t="s">
        <x:v>456</x:v>
      </x:c>
      <x:c r="R1866" t="s">
        <x:v>522</x:v>
      </x:c>
      <x:c r="S1866">
        <x:v>400</x:v>
      </x:c>
      <x:c r="T1866" t="s">
        <x:v>458</x:v>
      </x:c>
      <x:c r="U1866">
        <x:v>9.57</x:v>
      </x:c>
      <x:c r="V1866">
        <x:v>1.76</x:v>
      </x:c>
      <x:c r="W1866">
        <x:v>704.64</x:v>
      </x:c>
    </x:row>
    <x:row r="1867" spans="1:23">
      <x:c r="A1867" t="s">
        <x:v>492</x:v>
      </x:c>
      <x:c r="B1867" t="s">
        <x:v>698</x:v>
      </x:c>
      <x:c r="C1867" t="s">
        <x:v>513</x:v>
      </x:c>
      <x:c r="D1867" t="s">
        <x:v>514</x:v>
      </x:c>
      <x:c r="E1867" t="s">
        <x:v>527</x:v>
      </x:c>
      <x:c r="F1867" t="s">
        <x:v>126</x:v>
      </x:c>
      <x:c r="G1867" t="s">
        <x:v>730</x:v>
      </x:c>
      <x:c r="H1867" t="s">
        <x:v>516</x:v>
      </x:c>
      <x:c r="I1867" t="s">
        <x:v>179</x:v>
      </x:c>
      <x:c r="J1867">
        <x:v>100003130</x:v>
      </x:c>
      <x:c r="K1867" t="s">
        <x:v>179</x:v>
      </x:c>
      <x:c r="L1867" t="s">
        <x:v>146</x:v>
      </x:c>
      <x:c r="M1867" t="s">
        <x:v>560</x:v>
      </x:c>
      <x:c r="O1867">
        <x:v>400</x:v>
      </x:c>
      <x:c r="P1867" t="s">
        <x:v>520</x:v>
      </x:c>
      <x:c r="Q1867" t="s">
        <x:v>456</x:v>
      </x:c>
      <x:c r="R1867" t="s">
        <x:v>522</x:v>
      </x:c>
      <x:c r="S1867">
        <x:v>400</x:v>
      </x:c>
      <x:c r="T1867" t="s">
        <x:v>458</x:v>
      </x:c>
      <x:c r="U1867">
        <x:v>9.57</x:v>
      </x:c>
      <x:c r="V1867">
        <x:v>1.76</x:v>
      </x:c>
      <x:c r="W1867">
        <x:v>704.64</x:v>
      </x:c>
    </x:row>
    <x:row r="1868" spans="1:23">
      <x:c r="A1868" t="s">
        <x:v>492</x:v>
      </x:c>
      <x:c r="B1868" t="s">
        <x:v>698</x:v>
      </x:c>
      <x:c r="C1868" t="s">
        <x:v>513</x:v>
      </x:c>
      <x:c r="D1868" t="s">
        <x:v>514</x:v>
      </x:c>
      <x:c r="E1868" t="s">
        <x:v>527</x:v>
      </x:c>
      <x:c r="F1868" t="s">
        <x:v>126</x:v>
      </x:c>
      <x:c r="G1868" t="s">
        <x:v>730</x:v>
      </x:c>
      <x:c r="H1868" t="s">
        <x:v>516</x:v>
      </x:c>
      <x:c r="I1868" t="s">
        <x:v>179</x:v>
      </x:c>
      <x:c r="J1868">
        <x:v>100003119</x:v>
      </x:c>
      <x:c r="K1868" t="s">
        <x:v>179</x:v>
      </x:c>
      <x:c r="L1868" t="s">
        <x:v>142</x:v>
      </x:c>
      <x:c r="M1868" t="s">
        <x:v>569</x:v>
      </x:c>
      <x:c r="O1868">
        <x:v>500</x:v>
      </x:c>
      <x:c r="P1868" t="s">
        <x:v>520</x:v>
      </x:c>
      <x:c r="Q1868" t="s">
        <x:v>455</x:v>
      </x:c>
      <x:c r="R1868" t="s">
        <x:v>522</x:v>
      </x:c>
      <x:c r="S1868">
        <x:v>500</x:v>
      </x:c>
      <x:c r="T1868" t="s">
        <x:v>458</x:v>
      </x:c>
      <x:c r="U1868">
        <x:v>9.0299999999999994</x:v>
      </x:c>
      <x:c r="V1868">
        <x:v>1.33</x:v>
      </x:c>
      <x:c r="W1868">
        <x:v>663.55</x:v>
      </x:c>
    </x:row>
    <x:row r="1869" spans="1:23">
      <x:c r="A1869" t="s">
        <x:v>492</x:v>
      </x:c>
      <x:c r="B1869" t="s">
        <x:v>698</x:v>
      </x:c>
      <x:c r="C1869" t="s">
        <x:v>513</x:v>
      </x:c>
      <x:c r="D1869" t="s">
        <x:v>514</x:v>
      </x:c>
      <x:c r="E1869" t="s">
        <x:v>527</x:v>
      </x:c>
      <x:c r="F1869" t="s">
        <x:v>126</x:v>
      </x:c>
      <x:c r="G1869" t="s">
        <x:v>730</x:v>
      </x:c>
      <x:c r="H1869" t="s">
        <x:v>516</x:v>
      </x:c>
      <x:c r="I1869" t="s">
        <x:v>179</x:v>
      </x:c>
      <x:c r="J1869">
        <x:v>100003117</x:v>
      </x:c>
      <x:c r="K1869" t="s">
        <x:v>179</x:v>
      </x:c>
      <x:c r="L1869" t="s">
        <x:v>142</x:v>
      </x:c>
      <x:c r="M1869" t="s">
        <x:v>537</x:v>
      </x:c>
      <x:c r="O1869">
        <x:v>500</x:v>
      </x:c>
      <x:c r="P1869" t="s">
        <x:v>520</x:v>
      </x:c>
      <x:c r="Q1869" t="s">
        <x:v>455</x:v>
      </x:c>
      <x:c r="R1869" t="s">
        <x:v>522</x:v>
      </x:c>
      <x:c r="S1869">
        <x:v>500</x:v>
      </x:c>
      <x:c r="T1869" t="s">
        <x:v>458</x:v>
      </x:c>
      <x:c r="U1869">
        <x:v>9.0299999999999994</x:v>
      </x:c>
      <x:c r="V1869">
        <x:v>1.33</x:v>
      </x:c>
      <x:c r="W1869">
        <x:v>663.55</x:v>
      </x:c>
    </x:row>
    <x:row r="1870" spans="1:23">
      <x:c r="A1870" t="s">
        <x:v>492</x:v>
      </x:c>
      <x:c r="B1870" t="s">
        <x:v>698</x:v>
      </x:c>
      <x:c r="C1870" t="s">
        <x:v>513</x:v>
      </x:c>
      <x:c r="D1870" t="s">
        <x:v>514</x:v>
      </x:c>
      <x:c r="E1870" t="s">
        <x:v>527</x:v>
      </x:c>
      <x:c r="F1870" t="s">
        <x:v>126</x:v>
      </x:c>
      <x:c r="G1870" t="s">
        <x:v>730</x:v>
      </x:c>
      <x:c r="H1870" t="s">
        <x:v>516</x:v>
      </x:c>
      <x:c r="I1870" t="s">
        <x:v>179</x:v>
      </x:c>
      <x:c r="J1870">
        <x:v>100003116</x:v>
      </x:c>
      <x:c r="K1870" t="s">
        <x:v>179</x:v>
      </x:c>
      <x:c r="L1870" t="s">
        <x:v>142</x:v>
      </x:c>
      <x:c r="M1870" t="s">
        <x:v>560</x:v>
      </x:c>
      <x:c r="O1870">
        <x:v>500</x:v>
      </x:c>
      <x:c r="P1870" t="s">
        <x:v>520</x:v>
      </x:c>
      <x:c r="Q1870" t="s">
        <x:v>455</x:v>
      </x:c>
      <x:c r="R1870" t="s">
        <x:v>522</x:v>
      </x:c>
      <x:c r="S1870">
        <x:v>500</x:v>
      </x:c>
      <x:c r="T1870" t="s">
        <x:v>458</x:v>
      </x:c>
      <x:c r="U1870">
        <x:v>9.0299999999999994</x:v>
      </x:c>
      <x:c r="V1870">
        <x:v>1.33</x:v>
      </x:c>
      <x:c r="W1870">
        <x:v>663.55</x:v>
      </x:c>
    </x:row>
    <x:row r="1871" spans="1:23">
      <x:c r="A1871" t="s">
        <x:v>492</x:v>
      </x:c>
      <x:c r="B1871" t="s">
        <x:v>698</x:v>
      </x:c>
      <x:c r="C1871" t="s">
        <x:v>513</x:v>
      </x:c>
      <x:c r="D1871" t="s">
        <x:v>514</x:v>
      </x:c>
      <x:c r="E1871" t="s">
        <x:v>527</x:v>
      </x:c>
      <x:c r="F1871" t="s">
        <x:v>126</x:v>
      </x:c>
      <x:c r="G1871" t="s">
        <x:v>730</x:v>
      </x:c>
      <x:c r="H1871" t="s">
        <x:v>516</x:v>
      </x:c>
      <x:c r="I1871" t="s">
        <x:v>179</x:v>
      </x:c>
      <x:c r="J1871">
        <x:v>100003113</x:v>
      </x:c>
      <x:c r="K1871" t="s">
        <x:v>179</x:v>
      </x:c>
      <x:c r="L1871" t="s">
        <x:v>142</x:v>
      </x:c>
      <x:c r="M1871" t="s">
        <x:v>518</x:v>
      </x:c>
      <x:c r="O1871">
        <x:v>500</x:v>
      </x:c>
      <x:c r="P1871" t="s">
        <x:v>520</x:v>
      </x:c>
      <x:c r="Q1871" t="s">
        <x:v>455</x:v>
      </x:c>
      <x:c r="R1871" t="s">
        <x:v>522</x:v>
      </x:c>
      <x:c r="S1871">
        <x:v>500</x:v>
      </x:c>
      <x:c r="T1871" t="s">
        <x:v>458</x:v>
      </x:c>
      <x:c r="U1871">
        <x:v>9.0299999999999994</x:v>
      </x:c>
      <x:c r="V1871">
        <x:v>1.33</x:v>
      </x:c>
      <x:c r="W1871">
        <x:v>663.55</x:v>
      </x:c>
    </x:row>
    <x:row r="1872" spans="1:23">
      <x:c r="A1872" t="s">
        <x:v>492</x:v>
      </x:c>
      <x:c r="B1872" t="s">
        <x:v>698</x:v>
      </x:c>
      <x:c r="C1872" t="s">
        <x:v>513</x:v>
      </x:c>
      <x:c r="D1872" t="s">
        <x:v>514</x:v>
      </x:c>
      <x:c r="E1872" t="s">
        <x:v>527</x:v>
      </x:c>
      <x:c r="F1872" t="s">
        <x:v>126</x:v>
      </x:c>
      <x:c r="G1872" t="s">
        <x:v>730</x:v>
      </x:c>
      <x:c r="H1872" t="s">
        <x:v>516</x:v>
      </x:c>
      <x:c r="I1872" t="s">
        <x:v>179</x:v>
      </x:c>
      <x:c r="J1872">
        <x:v>100003102</x:v>
      </x:c>
      <x:c r="K1872" t="s">
        <x:v>179</x:v>
      </x:c>
      <x:c r="L1872" t="s">
        <x:v>145</x:v>
      </x:c>
      <x:c r="M1872" t="s">
        <x:v>524</x:v>
      </x:c>
      <x:c r="O1872">
        <x:v>500</x:v>
      </x:c>
      <x:c r="P1872" t="s">
        <x:v>520</x:v>
      </x:c>
      <x:c r="Q1872" t="s">
        <x:v>19</x:v>
      </x:c>
      <x:c r="R1872" t="s">
        <x:v>522</x:v>
      </x:c>
      <x:c r="S1872">
        <x:v>1000</x:v>
      </x:c>
      <x:c r="T1872" t="s">
        <x:v>458</x:v>
      </x:c>
      <x:c r="U1872">
        <x:v>11.64</x:v>
      </x:c>
      <x:c r="V1872">
        <x:v>0.91</x:v>
      </x:c>
      <x:c r="W1872">
        <x:v>908</x:v>
      </x:c>
    </x:row>
    <x:row r="1873" spans="1:23">
      <x:c r="A1873" t="s">
        <x:v>492</x:v>
      </x:c>
      <x:c r="B1873" t="s">
        <x:v>698</x:v>
      </x:c>
      <x:c r="C1873" t="s">
        <x:v>513</x:v>
      </x:c>
      <x:c r="D1873" t="s">
        <x:v>514</x:v>
      </x:c>
      <x:c r="E1873" t="s">
        <x:v>527</x:v>
      </x:c>
      <x:c r="F1873" t="s">
        <x:v>126</x:v>
      </x:c>
      <x:c r="G1873" t="s">
        <x:v>730</x:v>
      </x:c>
      <x:c r="H1873" t="s">
        <x:v>516</x:v>
      </x:c>
      <x:c r="I1873" t="s">
        <x:v>179</x:v>
      </x:c>
      <x:c r="J1873">
        <x:v>100003100</x:v>
      </x:c>
      <x:c r="K1873" t="s">
        <x:v>179</x:v>
      </x:c>
      <x:c r="L1873" t="s">
        <x:v>145</x:v>
      </x:c>
      <x:c r="M1873" t="s">
        <x:v>569</x:v>
      </x:c>
      <x:c r="O1873">
        <x:v>500</x:v>
      </x:c>
      <x:c r="P1873" t="s">
        <x:v>520</x:v>
      </x:c>
      <x:c r="Q1873" t="s">
        <x:v>19</x:v>
      </x:c>
      <x:c r="R1873" t="s">
        <x:v>522</x:v>
      </x:c>
      <x:c r="S1873">
        <x:v>1000</x:v>
      </x:c>
      <x:c r="T1873" t="s">
        <x:v>458</x:v>
      </x:c>
      <x:c r="U1873">
        <x:v>11.64</x:v>
      </x:c>
      <x:c r="V1873">
        <x:v>0.91</x:v>
      </x:c>
      <x:c r="W1873">
        <x:v>908</x:v>
      </x:c>
    </x:row>
    <x:row r="1874" spans="1:23">
      <x:c r="A1874" t="s">
        <x:v>492</x:v>
      </x:c>
      <x:c r="B1874" t="s">
        <x:v>698</x:v>
      </x:c>
      <x:c r="C1874" t="s">
        <x:v>513</x:v>
      </x:c>
      <x:c r="D1874" t="s">
        <x:v>514</x:v>
      </x:c>
      <x:c r="E1874" t="s">
        <x:v>527</x:v>
      </x:c>
      <x:c r="F1874" t="s">
        <x:v>126</x:v>
      </x:c>
      <x:c r="G1874" t="s">
        <x:v>730</x:v>
      </x:c>
      <x:c r="H1874" t="s">
        <x:v>516</x:v>
      </x:c>
      <x:c r="I1874" t="s">
        <x:v>179</x:v>
      </x:c>
      <x:c r="J1874">
        <x:v>100003099</x:v>
      </x:c>
      <x:c r="K1874" t="s">
        <x:v>179</x:v>
      </x:c>
      <x:c r="L1874" t="s">
        <x:v>145</x:v>
      </x:c>
      <x:c r="M1874" t="s">
        <x:v>537</x:v>
      </x:c>
      <x:c r="O1874">
        <x:v>500</x:v>
      </x:c>
      <x:c r="P1874" t="s">
        <x:v>520</x:v>
      </x:c>
      <x:c r="Q1874" t="s">
        <x:v>19</x:v>
      </x:c>
      <x:c r="R1874" t="s">
        <x:v>522</x:v>
      </x:c>
      <x:c r="S1874">
        <x:v>1000</x:v>
      </x:c>
      <x:c r="T1874" t="s">
        <x:v>458</x:v>
      </x:c>
      <x:c r="U1874">
        <x:v>11.64</x:v>
      </x:c>
      <x:c r="V1874">
        <x:v>0.91</x:v>
      </x:c>
      <x:c r="W1874">
        <x:v>908</x:v>
      </x:c>
    </x:row>
    <x:row r="1875" spans="1:23">
      <x:c r="A1875" t="s">
        <x:v>492</x:v>
      </x:c>
      <x:c r="B1875" t="s">
        <x:v>698</x:v>
      </x:c>
      <x:c r="C1875" t="s">
        <x:v>513</x:v>
      </x:c>
      <x:c r="D1875" t="s">
        <x:v>514</x:v>
      </x:c>
      <x:c r="E1875" t="s">
        <x:v>527</x:v>
      </x:c>
      <x:c r="F1875" t="s">
        <x:v>126</x:v>
      </x:c>
      <x:c r="G1875" t="s">
        <x:v>730</x:v>
      </x:c>
      <x:c r="H1875" t="s">
        <x:v>516</x:v>
      </x:c>
      <x:c r="I1875" t="s">
        <x:v>179</x:v>
      </x:c>
      <x:c r="J1875">
        <x:v>100003090</x:v>
      </x:c>
      <x:c r="K1875" t="s">
        <x:v>179</x:v>
      </x:c>
      <x:c r="L1875" t="s">
        <x:v>145</x:v>
      </x:c>
      <x:c r="M1875" t="s">
        <x:v>518</x:v>
      </x:c>
      <x:c r="O1875">
        <x:v>500</x:v>
      </x:c>
      <x:c r="P1875" t="s">
        <x:v>520</x:v>
      </x:c>
      <x:c r="Q1875" t="s">
        <x:v>19</x:v>
      </x:c>
      <x:c r="R1875" t="s">
        <x:v>522</x:v>
      </x:c>
      <x:c r="S1875">
        <x:v>2500</x:v>
      </x:c>
      <x:c r="T1875" t="s">
        <x:v>458</x:v>
      </x:c>
      <x:c r="U1875">
        <x:v>29.1</x:v>
      </x:c>
      <x:c r="V1875">
        <x:v>0.91</x:v>
      </x:c>
      <x:c r="W1875">
        <x:v>2270</x:v>
      </x:c>
    </x:row>
    <x:row r="1876" spans="1:23">
      <x:c r="A1876" t="s">
        <x:v>492</x:v>
      </x:c>
      <x:c r="B1876" t="s">
        <x:v>698</x:v>
      </x:c>
      <x:c r="C1876" t="s">
        <x:v>513</x:v>
      </x:c>
      <x:c r="D1876" t="s">
        <x:v>514</x:v>
      </x:c>
      <x:c r="E1876" t="s">
        <x:v>527</x:v>
      </x:c>
      <x:c r="F1876" t="s">
        <x:v>126</x:v>
      </x:c>
      <x:c r="G1876" t="s">
        <x:v>730</x:v>
      </x:c>
      <x:c r="H1876" t="s">
        <x:v>516</x:v>
      </x:c>
      <x:c r="I1876" t="s">
        <x:v>179</x:v>
      </x:c>
      <x:c r="J1876">
        <x:v>100003063</x:v>
      </x:c>
      <x:c r="K1876" t="s">
        <x:v>179</x:v>
      </x:c>
      <x:c r="L1876" t="s">
        <x:v>144</x:v>
      </x:c>
      <x:c r="M1876" t="s">
        <x:v>526</x:v>
      </x:c>
      <x:c r="O1876">
        <x:v>1000</x:v>
      </x:c>
      <x:c r="P1876" t="s">
        <x:v>520</x:v>
      </x:c>
      <x:c r="Q1876" t="s">
        <x:v>17</x:v>
      </x:c>
      <x:c r="R1876" t="s">
        <x:v>522</x:v>
      </x:c>
      <x:c r="S1876">
        <x:v>1000</x:v>
      </x:c>
      <x:c r="T1876" t="s">
        <x:v>458</x:v>
      </x:c>
      <x:c r="U1876">
        <x:v>7.06</x:v>
      </x:c>
      <x:c r="V1876">
        <x:v>0.59</x:v>
      </x:c>
      <x:c r="W1876">
        <x:v>587.70000000000005</x:v>
      </x:c>
    </x:row>
    <x:row r="1877" spans="1:23">
      <x:c r="A1877" t="s">
        <x:v>492</x:v>
      </x:c>
      <x:c r="B1877" t="s">
        <x:v>698</x:v>
      </x:c>
      <x:c r="C1877" t="s">
        <x:v>513</x:v>
      </x:c>
      <x:c r="D1877" t="s">
        <x:v>514</x:v>
      </x:c>
      <x:c r="E1877" t="s">
        <x:v>527</x:v>
      </x:c>
      <x:c r="F1877" t="s">
        <x:v>126</x:v>
      </x:c>
      <x:c r="G1877" t="s">
        <x:v>730</x:v>
      </x:c>
      <x:c r="H1877" t="s">
        <x:v>516</x:v>
      </x:c>
      <x:c r="I1877" t="s">
        <x:v>179</x:v>
      </x:c>
      <x:c r="J1877">
        <x:v>100003027</x:v>
      </x:c>
      <x:c r="K1877" t="s">
        <x:v>179</x:v>
      </x:c>
      <x:c r="L1877" t="s">
        <x:v>143</x:v>
      </x:c>
      <x:c r="M1877" t="s">
        <x:v>524</x:v>
      </x:c>
      <x:c r="O1877">
        <x:v>1000</x:v>
      </x:c>
      <x:c r="P1877" t="s">
        <x:v>520</x:v>
      </x:c>
      <x:c r="Q1877" t="s">
        <x:v>16</x:v>
      </x:c>
      <x:c r="R1877" t="s">
        <x:v>522</x:v>
      </x:c>
      <x:c r="S1877">
        <x:v>3000</x:v>
      </x:c>
      <x:c r="T1877" t="s">
        <x:v>458</x:v>
      </x:c>
      <x:c r="U1877">
        <x:v>14.46</x:v>
      </x:c>
      <x:c r="V1877">
        <x:v>0.46</x:v>
      </x:c>
      <x:c r="W1877">
        <x:v>1366.8</x:v>
      </x:c>
    </x:row>
    <x:row r="1878" spans="1:23">
      <x:c r="A1878" t="s">
        <x:v>492</x:v>
      </x:c>
      <x:c r="B1878" t="s">
        <x:v>698</x:v>
      </x:c>
      <x:c r="C1878" t="s">
        <x:v>513</x:v>
      </x:c>
      <x:c r="D1878" t="s">
        <x:v>514</x:v>
      </x:c>
      <x:c r="E1878" t="s">
        <x:v>527</x:v>
      </x:c>
      <x:c r="F1878" t="s">
        <x:v>126</x:v>
      </x:c>
      <x:c r="G1878" t="s">
        <x:v>730</x:v>
      </x:c>
      <x:c r="H1878" t="s">
        <x:v>516</x:v>
      </x:c>
      <x:c r="I1878" t="s">
        <x:v>179</x:v>
      </x:c>
      <x:c r="J1878">
        <x:v>100002990</x:v>
      </x:c>
      <x:c r="K1878" t="s">
        <x:v>179</x:v>
      </x:c>
      <x:c r="L1878" t="s">
        <x:v>143</x:v>
      </x:c>
      <x:c r="M1878" t="s">
        <x:v>533</x:v>
      </x:c>
      <x:c r="O1878">
        <x:v>1000</x:v>
      </x:c>
      <x:c r="P1878" t="s">
        <x:v>520</x:v>
      </x:c>
      <x:c r="Q1878" t="s">
        <x:v>16</x:v>
      </x:c>
      <x:c r="R1878" t="s">
        <x:v>522</x:v>
      </x:c>
      <x:c r="S1878">
        <x:v>2000</x:v>
      </x:c>
      <x:c r="T1878" t="s">
        <x:v>458</x:v>
      </x:c>
      <x:c r="U1878">
        <x:v>9.64</x:v>
      </x:c>
      <x:c r="V1878">
        <x:v>0.46</x:v>
      </x:c>
      <x:c r="W1878">
        <x:v>911.2</x:v>
      </x:c>
    </x:row>
    <x:row r="1879" spans="1:23">
      <x:c r="A1879" t="s">
        <x:v>492</x:v>
      </x:c>
      <x:c r="B1879" t="s">
        <x:v>698</x:v>
      </x:c>
      <x:c r="C1879" t="s">
        <x:v>513</x:v>
      </x:c>
      <x:c r="D1879" t="s">
        <x:v>514</x:v>
      </x:c>
      <x:c r="E1879" t="s">
        <x:v>527</x:v>
      </x:c>
      <x:c r="F1879" t="s">
        <x:v>126</x:v>
      </x:c>
      <x:c r="G1879" t="s">
        <x:v>730</x:v>
      </x:c>
      <x:c r="H1879" t="s">
        <x:v>516</x:v>
      </x:c>
      <x:c r="I1879" t="s">
        <x:v>179</x:v>
      </x:c>
      <x:c r="J1879">
        <x:v>100002996</x:v>
      </x:c>
      <x:c r="K1879" t="s">
        <x:v>179</x:v>
      </x:c>
      <x:c r="L1879" t="s">
        <x:v>143</x:v>
      </x:c>
      <x:c r="M1879" t="s">
        <x:v>518</x:v>
      </x:c>
      <x:c r="O1879">
        <x:v>1000</x:v>
      </x:c>
      <x:c r="P1879" t="s">
        <x:v>520</x:v>
      </x:c>
      <x:c r="Q1879" t="s">
        <x:v>16</x:v>
      </x:c>
      <x:c r="R1879" t="s">
        <x:v>522</x:v>
      </x:c>
      <x:c r="S1879">
        <x:v>2000</x:v>
      </x:c>
      <x:c r="T1879" t="s">
        <x:v>458</x:v>
      </x:c>
      <x:c r="U1879">
        <x:v>9.64</x:v>
      </x:c>
      <x:c r="V1879">
        <x:v>0.46</x:v>
      </x:c>
      <x:c r="W1879">
        <x:v>911.2</x:v>
      </x:c>
    </x:row>
    <x:row r="1880" spans="1:23">
      <x:c r="A1880" t="s">
        <x:v>492</x:v>
      </x:c>
      <x:c r="B1880" t="s">
        <x:v>698</x:v>
      </x:c>
      <x:c r="C1880" t="s">
        <x:v>513</x:v>
      </x:c>
      <x:c r="D1880" t="s">
        <x:v>514</x:v>
      </x:c>
      <x:c r="E1880" t="s">
        <x:v>527</x:v>
      </x:c>
      <x:c r="F1880" t="s">
        <x:v>126</x:v>
      </x:c>
      <x:c r="G1880" t="s">
        <x:v>730</x:v>
      </x:c>
      <x:c r="H1880" t="s">
        <x:v>516</x:v>
      </x:c>
      <x:c r="I1880" t="s">
        <x:v>179</x:v>
      </x:c>
      <x:c r="J1880">
        <x:v>100002985</x:v>
      </x:c>
      <x:c r="K1880" t="s">
        <x:v>179</x:v>
      </x:c>
      <x:c r="L1880" t="s">
        <x:v>141</x:v>
      </x:c>
      <x:c r="M1880" t="s">
        <x:v>542</x:v>
      </x:c>
      <x:c r="O1880">
        <x:v>1500</x:v>
      </x:c>
      <x:c r="P1880" t="s">
        <x:v>520</x:v>
      </x:c>
      <x:c r="Q1880" t="s">
        <x:v>15</x:v>
      </x:c>
      <x:c r="R1880" t="s">
        <x:v>522</x:v>
      </x:c>
      <x:c r="S1880">
        <x:v>1500</x:v>
      </x:c>
      <x:c r="T1880" t="s">
        <x:v>458</x:v>
      </x:c>
      <x:c r="U1880">
        <x:v>5.13</x:v>
      </x:c>
      <x:c r="V1880">
        <x:v>0.37</x:v>
      </x:c>
      <x:c r="W1880">
        <x:v>550.79999999999995</x:v>
      </x:c>
    </x:row>
    <x:row r="1881" spans="1:23">
      <x:c r="A1881" t="s">
        <x:v>492</x:v>
      </x:c>
      <x:c r="B1881" t="s">
        <x:v>698</x:v>
      </x:c>
      <x:c r="C1881" t="s">
        <x:v>513</x:v>
      </x:c>
      <x:c r="D1881" t="s">
        <x:v>514</x:v>
      </x:c>
      <x:c r="E1881" t="s">
        <x:v>527</x:v>
      </x:c>
      <x:c r="F1881" t="s">
        <x:v>126</x:v>
      </x:c>
      <x:c r="G1881" t="s">
        <x:v>730</x:v>
      </x:c>
      <x:c r="H1881" t="s">
        <x:v>516</x:v>
      </x:c>
      <x:c r="I1881" t="s">
        <x:v>179</x:v>
      </x:c>
      <x:c r="J1881">
        <x:v>100002987</x:v>
      </x:c>
      <x:c r="K1881" t="s">
        <x:v>179</x:v>
      </x:c>
      <x:c r="L1881" t="s">
        <x:v>141</x:v>
      </x:c>
      <x:c r="M1881" t="s">
        <x:v>526</x:v>
      </x:c>
      <x:c r="O1881">
        <x:v>1500</x:v>
      </x:c>
      <x:c r="P1881" t="s">
        <x:v>520</x:v>
      </x:c>
      <x:c r="Q1881" t="s">
        <x:v>15</x:v>
      </x:c>
      <x:c r="R1881" t="s">
        <x:v>522</x:v>
      </x:c>
      <x:c r="S1881">
        <x:v>4250</x:v>
      </x:c>
      <x:c r="T1881" t="s">
        <x:v>458</x:v>
      </x:c>
      <x:c r="U1881">
        <x:v>14.54</x:v>
      </x:c>
      <x:c r="V1881">
        <x:v>0.37</x:v>
      </x:c>
      <x:c r="W1881">
        <x:v>1560.6</x:v>
      </x:c>
    </x:row>
    <x:row r="1882" spans="1:23">
      <x:c r="A1882" t="s">
        <x:v>492</x:v>
      </x:c>
      <x:c r="B1882" t="s">
        <x:v>698</x:v>
      </x:c>
      <x:c r="C1882" t="s">
        <x:v>513</x:v>
      </x:c>
      <x:c r="D1882" t="s">
        <x:v>514</x:v>
      </x:c>
      <x:c r="E1882" t="s">
        <x:v>527</x:v>
      </x:c>
      <x:c r="F1882" t="s">
        <x:v>126</x:v>
      </x:c>
      <x:c r="G1882" t="s">
        <x:v>730</x:v>
      </x:c>
      <x:c r="H1882" t="s">
        <x:v>516</x:v>
      </x:c>
      <x:c r="I1882" t="s">
        <x:v>179</x:v>
      </x:c>
      <x:c r="J1882">
        <x:v>100002983</x:v>
      </x:c>
      <x:c r="K1882" t="s">
        <x:v>179</x:v>
      </x:c>
      <x:c r="L1882" t="s">
        <x:v>141</x:v>
      </x:c>
      <x:c r="M1882" t="s">
        <x:v>574</x:v>
      </x:c>
      <x:c r="O1882">
        <x:v>1500</x:v>
      </x:c>
      <x:c r="P1882" t="s">
        <x:v>520</x:v>
      </x:c>
      <x:c r="Q1882" t="s">
        <x:v>15</x:v>
      </x:c>
      <x:c r="R1882" t="s">
        <x:v>522</x:v>
      </x:c>
      <x:c r="S1882">
        <x:v>1500</x:v>
      </x:c>
      <x:c r="T1882" t="s">
        <x:v>458</x:v>
      </x:c>
      <x:c r="U1882">
        <x:v>5.13</x:v>
      </x:c>
      <x:c r="V1882">
        <x:v>0.37</x:v>
      </x:c>
      <x:c r="W1882">
        <x:v>550.79999999999995</x:v>
      </x:c>
    </x:row>
    <x:row r="1883" spans="1:23">
      <x:c r="A1883" t="s">
        <x:v>492</x:v>
      </x:c>
      <x:c r="B1883" t="s">
        <x:v>698</x:v>
      </x:c>
      <x:c r="C1883" t="s">
        <x:v>513</x:v>
      </x:c>
      <x:c r="D1883" t="s">
        <x:v>514</x:v>
      </x:c>
      <x:c r="E1883" t="s">
        <x:v>527</x:v>
      </x:c>
      <x:c r="F1883" t="s">
        <x:v>126</x:v>
      </x:c>
      <x:c r="G1883" t="s">
        <x:v>730</x:v>
      </x:c>
      <x:c r="H1883" t="s">
        <x:v>516</x:v>
      </x:c>
      <x:c r="I1883" t="s">
        <x:v>179</x:v>
      </x:c>
      <x:c r="J1883">
        <x:v>100002982</x:v>
      </x:c>
      <x:c r="K1883" t="s">
        <x:v>179</x:v>
      </x:c>
      <x:c r="L1883" t="s">
        <x:v>141</x:v>
      </x:c>
      <x:c r="M1883" t="s">
        <x:v>570</x:v>
      </x:c>
      <x:c r="O1883">
        <x:v>1500</x:v>
      </x:c>
      <x:c r="P1883" t="s">
        <x:v>520</x:v>
      </x:c>
      <x:c r="Q1883" t="s">
        <x:v>15</x:v>
      </x:c>
      <x:c r="R1883" t="s">
        <x:v>522</x:v>
      </x:c>
      <x:c r="S1883">
        <x:v>1500</x:v>
      </x:c>
      <x:c r="T1883" t="s">
        <x:v>458</x:v>
      </x:c>
      <x:c r="U1883">
        <x:v>5.13</x:v>
      </x:c>
      <x:c r="V1883">
        <x:v>0.37</x:v>
      </x:c>
      <x:c r="W1883">
        <x:v>550.79999999999995</x:v>
      </x:c>
    </x:row>
    <x:row r="1884" spans="1:23">
      <x:c r="A1884" t="s">
        <x:v>492</x:v>
      </x:c>
      <x:c r="B1884" t="s">
        <x:v>698</x:v>
      </x:c>
      <x:c r="C1884" t="s">
        <x:v>513</x:v>
      </x:c>
      <x:c r="D1884" t="s">
        <x:v>514</x:v>
      </x:c>
      <x:c r="E1884" t="s">
        <x:v>527</x:v>
      </x:c>
      <x:c r="F1884" t="s">
        <x:v>126</x:v>
      </x:c>
      <x:c r="G1884" t="s">
        <x:v>730</x:v>
      </x:c>
      <x:c r="H1884" t="s">
        <x:v>516</x:v>
      </x:c>
      <x:c r="I1884" t="s">
        <x:v>179</x:v>
      </x:c>
      <x:c r="J1884">
        <x:v>100002984</x:v>
      </x:c>
      <x:c r="K1884" t="s">
        <x:v>179</x:v>
      </x:c>
      <x:c r="L1884" t="s">
        <x:v>141</x:v>
      </x:c>
      <x:c r="M1884" t="s">
        <x:v>525</x:v>
      </x:c>
      <x:c r="O1884">
        <x:v>1500</x:v>
      </x:c>
      <x:c r="P1884" t="s">
        <x:v>520</x:v>
      </x:c>
      <x:c r="Q1884" t="s">
        <x:v>15</x:v>
      </x:c>
      <x:c r="R1884" t="s">
        <x:v>522</x:v>
      </x:c>
      <x:c r="S1884">
        <x:v>6000</x:v>
      </x:c>
      <x:c r="T1884" t="s">
        <x:v>458</x:v>
      </x:c>
      <x:c r="U1884">
        <x:v>20.52</x:v>
      </x:c>
      <x:c r="V1884">
        <x:v>0.37</x:v>
      </x:c>
      <x:c r="W1884">
        <x:v>2203.1999999999998</x:v>
      </x:c>
    </x:row>
    <x:row r="1885" spans="1:23">
      <x:c r="A1885" t="s">
        <x:v>492</x:v>
      </x:c>
      <x:c r="B1885" t="s">
        <x:v>698</x:v>
      </x:c>
      <x:c r="C1885" t="s">
        <x:v>513</x:v>
      </x:c>
      <x:c r="D1885" t="s">
        <x:v>514</x:v>
      </x:c>
      <x:c r="E1885" t="s">
        <x:v>527</x:v>
      </x:c>
      <x:c r="F1885" t="s">
        <x:v>126</x:v>
      </x:c>
      <x:c r="G1885" t="s">
        <x:v>730</x:v>
      </x:c>
      <x:c r="H1885" t="s">
        <x:v>516</x:v>
      </x:c>
      <x:c r="I1885" t="s">
        <x:v>179</x:v>
      </x:c>
      <x:c r="J1885">
        <x:v>100002979</x:v>
      </x:c>
      <x:c r="K1885" t="s">
        <x:v>179</x:v>
      </x:c>
      <x:c r="L1885" t="s">
        <x:v>141</x:v>
      </x:c>
      <x:c r="M1885" t="s">
        <x:v>558</x:v>
      </x:c>
      <x:c r="O1885">
        <x:v>1500</x:v>
      </x:c>
      <x:c r="P1885" t="s">
        <x:v>520</x:v>
      </x:c>
      <x:c r="Q1885" t="s">
        <x:v>15</x:v>
      </x:c>
      <x:c r="R1885" t="s">
        <x:v>522</x:v>
      </x:c>
      <x:c r="S1885">
        <x:v>1500</x:v>
      </x:c>
      <x:c r="T1885" t="s">
        <x:v>458</x:v>
      </x:c>
      <x:c r="U1885">
        <x:v>5.13</x:v>
      </x:c>
      <x:c r="V1885">
        <x:v>0.37</x:v>
      </x:c>
      <x:c r="W1885">
        <x:v>550.79999999999995</x:v>
      </x:c>
    </x:row>
    <x:row r="1886" spans="1:23">
      <x:c r="A1886" t="s">
        <x:v>492</x:v>
      </x:c>
      <x:c r="B1886" t="s">
        <x:v>698</x:v>
      </x:c>
      <x:c r="C1886" t="s">
        <x:v>513</x:v>
      </x:c>
      <x:c r="D1886" t="s">
        <x:v>514</x:v>
      </x:c>
      <x:c r="E1886" t="s">
        <x:v>527</x:v>
      </x:c>
      <x:c r="F1886" t="s">
        <x:v>126</x:v>
      </x:c>
      <x:c r="G1886" t="s">
        <x:v>730</x:v>
      </x:c>
      <x:c r="H1886" t="s">
        <x:v>516</x:v>
      </x:c>
      <x:c r="I1886" t="s">
        <x:v>179</x:v>
      </x:c>
      <x:c r="J1886">
        <x:v>100002981</x:v>
      </x:c>
      <x:c r="K1886" t="s">
        <x:v>179</x:v>
      </x:c>
      <x:c r="L1886" t="s">
        <x:v>141</x:v>
      </x:c>
      <x:c r="M1886" t="s">
        <x:v>524</x:v>
      </x:c>
      <x:c r="O1886">
        <x:v>1500</x:v>
      </x:c>
      <x:c r="P1886" t="s">
        <x:v>520</x:v>
      </x:c>
      <x:c r="Q1886" t="s">
        <x:v>15</x:v>
      </x:c>
      <x:c r="R1886" t="s">
        <x:v>522</x:v>
      </x:c>
      <x:c r="S1886">
        <x:v>3000</x:v>
      </x:c>
      <x:c r="T1886" t="s">
        <x:v>458</x:v>
      </x:c>
      <x:c r="U1886">
        <x:v>10.26</x:v>
      </x:c>
      <x:c r="V1886">
        <x:v>0.37</x:v>
      </x:c>
      <x:c r="W1886">
        <x:v>1101.5999999999999</x:v>
      </x:c>
    </x:row>
    <x:row r="1887" spans="1:23">
      <x:c r="A1887" t="s">
        <x:v>492</x:v>
      </x:c>
      <x:c r="B1887" t="s">
        <x:v>698</x:v>
      </x:c>
      <x:c r="C1887" t="s">
        <x:v>513</x:v>
      </x:c>
      <x:c r="D1887" t="s">
        <x:v>514</x:v>
      </x:c>
      <x:c r="E1887" t="s">
        <x:v>527</x:v>
      </x:c>
      <x:c r="F1887" t="s">
        <x:v>126</x:v>
      </x:c>
      <x:c r="G1887" t="s">
        <x:v>730</x:v>
      </x:c>
      <x:c r="H1887" t="s">
        <x:v>516</x:v>
      </x:c>
      <x:c r="I1887" t="s">
        <x:v>179</x:v>
      </x:c>
      <x:c r="J1887">
        <x:v>100002978</x:v>
      </x:c>
      <x:c r="K1887" t="s">
        <x:v>179</x:v>
      </x:c>
      <x:c r="L1887" t="s">
        <x:v>141</x:v>
      </x:c>
      <x:c r="M1887" t="s">
        <x:v>569</x:v>
      </x:c>
      <x:c r="O1887">
        <x:v>1500</x:v>
      </x:c>
      <x:c r="P1887" t="s">
        <x:v>520</x:v>
      </x:c>
      <x:c r="Q1887" t="s">
        <x:v>15</x:v>
      </x:c>
      <x:c r="R1887" t="s">
        <x:v>522</x:v>
      </x:c>
      <x:c r="S1887">
        <x:v>3000</x:v>
      </x:c>
      <x:c r="T1887" t="s">
        <x:v>458</x:v>
      </x:c>
      <x:c r="U1887">
        <x:v>10.26</x:v>
      </x:c>
      <x:c r="V1887">
        <x:v>0.37</x:v>
      </x:c>
      <x:c r="W1887">
        <x:v>1101.5999999999999</x:v>
      </x:c>
    </x:row>
    <x:row r="1888" spans="1:23">
      <x:c r="A1888" t="s">
        <x:v>492</x:v>
      </x:c>
      <x:c r="B1888" t="s">
        <x:v>698</x:v>
      </x:c>
      <x:c r="C1888" t="s">
        <x:v>513</x:v>
      </x:c>
      <x:c r="D1888" t="s">
        <x:v>514</x:v>
      </x:c>
      <x:c r="E1888" t="s">
        <x:v>527</x:v>
      </x:c>
      <x:c r="F1888" t="s">
        <x:v>126</x:v>
      </x:c>
      <x:c r="G1888" t="s">
        <x:v>730</x:v>
      </x:c>
      <x:c r="H1888" t="s">
        <x:v>516</x:v>
      </x:c>
      <x:c r="I1888" t="s">
        <x:v>179</x:v>
      </x:c>
      <x:c r="J1888">
        <x:v>100002970</x:v>
      </x:c>
      <x:c r="K1888" t="s">
        <x:v>179</x:v>
      </x:c>
      <x:c r="L1888" t="s">
        <x:v>141</x:v>
      </x:c>
      <x:c r="M1888" t="s">
        <x:v>550</x:v>
      </x:c>
      <x:c r="O1888">
        <x:v>1500</x:v>
      </x:c>
      <x:c r="P1888" t="s">
        <x:v>520</x:v>
      </x:c>
      <x:c r="Q1888" t="s">
        <x:v>15</x:v>
      </x:c>
      <x:c r="R1888" t="s">
        <x:v>522</x:v>
      </x:c>
      <x:c r="S1888">
        <x:v>5500</x:v>
      </x:c>
      <x:c r="T1888" t="s">
        <x:v>458</x:v>
      </x:c>
      <x:c r="U1888">
        <x:v>18.809999999999999</x:v>
      </x:c>
      <x:c r="V1888">
        <x:v>0.37</x:v>
      </x:c>
      <x:c r="W1888">
        <x:v>2019.6</x:v>
      </x:c>
    </x:row>
    <x:row r="1889" spans="1:23">
      <x:c r="A1889" t="s">
        <x:v>492</x:v>
      </x:c>
      <x:c r="B1889" t="s">
        <x:v>698</x:v>
      </x:c>
      <x:c r="C1889" t="s">
        <x:v>513</x:v>
      </x:c>
      <x:c r="D1889" t="s">
        <x:v>514</x:v>
      </x:c>
      <x:c r="E1889" t="s">
        <x:v>527</x:v>
      </x:c>
      <x:c r="F1889" t="s">
        <x:v>126</x:v>
      </x:c>
      <x:c r="G1889" t="s">
        <x:v>730</x:v>
      </x:c>
      <x:c r="H1889" t="s">
        <x:v>516</x:v>
      </x:c>
      <x:c r="I1889" t="s">
        <x:v>179</x:v>
      </x:c>
      <x:c r="J1889">
        <x:v>100002975</x:v>
      </x:c>
      <x:c r="K1889" t="s">
        <x:v>179</x:v>
      </x:c>
      <x:c r="L1889" t="s">
        <x:v>141</x:v>
      </x:c>
      <x:c r="M1889" t="s">
        <x:v>572</x:v>
      </x:c>
      <x:c r="O1889">
        <x:v>1500</x:v>
      </x:c>
      <x:c r="P1889" t="s">
        <x:v>520</x:v>
      </x:c>
      <x:c r="Q1889" t="s">
        <x:v>15</x:v>
      </x:c>
      <x:c r="R1889" t="s">
        <x:v>522</x:v>
      </x:c>
      <x:c r="S1889">
        <x:v>1500</x:v>
      </x:c>
      <x:c r="T1889" t="s">
        <x:v>458</x:v>
      </x:c>
      <x:c r="U1889">
        <x:v>5.13</x:v>
      </x:c>
      <x:c r="V1889">
        <x:v>0.37</x:v>
      </x:c>
      <x:c r="W1889">
        <x:v>550.79999999999995</x:v>
      </x:c>
    </x:row>
    <x:row r="1890" spans="1:23">
      <x:c r="A1890" t="s">
        <x:v>492</x:v>
      </x:c>
      <x:c r="B1890" t="s">
        <x:v>698</x:v>
      </x:c>
      <x:c r="C1890" t="s">
        <x:v>513</x:v>
      </x:c>
      <x:c r="D1890" t="s">
        <x:v>514</x:v>
      </x:c>
      <x:c r="E1890" t="s">
        <x:v>527</x:v>
      </x:c>
      <x:c r="F1890" t="s">
        <x:v>126</x:v>
      </x:c>
      <x:c r="G1890" t="s">
        <x:v>730</x:v>
      </x:c>
      <x:c r="H1890" t="s">
        <x:v>516</x:v>
      </x:c>
      <x:c r="I1890" t="s">
        <x:v>179</x:v>
      </x:c>
      <x:c r="J1890">
        <x:v>100002974</x:v>
      </x:c>
      <x:c r="K1890" t="s">
        <x:v>179</x:v>
      </x:c>
      <x:c r="L1890" t="s">
        <x:v>141</x:v>
      </x:c>
      <x:c r="M1890" t="s">
        <x:v>563</x:v>
      </x:c>
      <x:c r="O1890">
        <x:v>1500</x:v>
      </x:c>
      <x:c r="P1890" t="s">
        <x:v>520</x:v>
      </x:c>
      <x:c r="Q1890" t="s">
        <x:v>15</x:v>
      </x:c>
      <x:c r="R1890" t="s">
        <x:v>522</x:v>
      </x:c>
      <x:c r="S1890">
        <x:v>1000</x:v>
      </x:c>
      <x:c r="T1890" t="s">
        <x:v>458</x:v>
      </x:c>
      <x:c r="U1890">
        <x:v>3.42</x:v>
      </x:c>
      <x:c r="V1890">
        <x:v>0.37</x:v>
      </x:c>
      <x:c r="W1890">
        <x:v>367.2</x:v>
      </x:c>
    </x:row>
    <x:row r="1891" spans="1:23">
      <x:c r="A1891" t="s">
        <x:v>492</x:v>
      </x:c>
      <x:c r="B1891" t="s">
        <x:v>698</x:v>
      </x:c>
      <x:c r="C1891" t="s">
        <x:v>513</x:v>
      </x:c>
      <x:c r="D1891" t="s">
        <x:v>514</x:v>
      </x:c>
      <x:c r="E1891" t="s">
        <x:v>527</x:v>
      </x:c>
      <x:c r="F1891" t="s">
        <x:v>126</x:v>
      </x:c>
      <x:c r="G1891" t="s">
        <x:v>730</x:v>
      </x:c>
      <x:c r="H1891" t="s">
        <x:v>516</x:v>
      </x:c>
      <x:c r="I1891" t="s">
        <x:v>179</x:v>
      </x:c>
      <x:c r="J1891">
        <x:v>100002976</x:v>
      </x:c>
      <x:c r="K1891" t="s">
        <x:v>179</x:v>
      </x:c>
      <x:c r="L1891" t="s">
        <x:v>141</x:v>
      </x:c>
      <x:c r="M1891" t="s">
        <x:v>537</x:v>
      </x:c>
      <x:c r="O1891">
        <x:v>1500</x:v>
      </x:c>
      <x:c r="P1891" t="s">
        <x:v>520</x:v>
      </x:c>
      <x:c r="Q1891" t="s">
        <x:v>15</x:v>
      </x:c>
      <x:c r="R1891" t="s">
        <x:v>522</x:v>
      </x:c>
      <x:c r="S1891">
        <x:v>6000</x:v>
      </x:c>
      <x:c r="T1891" t="s">
        <x:v>458</x:v>
      </x:c>
      <x:c r="U1891">
        <x:v>20.52</x:v>
      </x:c>
      <x:c r="V1891">
        <x:v>0.37</x:v>
      </x:c>
      <x:c r="W1891">
        <x:v>2203.1999999999998</x:v>
      </x:c>
    </x:row>
    <x:row r="1892" spans="1:23">
      <x:c r="A1892" t="s">
        <x:v>492</x:v>
      </x:c>
      <x:c r="B1892" t="s">
        <x:v>698</x:v>
      </x:c>
      <x:c r="C1892" t="s">
        <x:v>513</x:v>
      </x:c>
      <x:c r="D1892" t="s">
        <x:v>514</x:v>
      </x:c>
      <x:c r="E1892" t="s">
        <x:v>527</x:v>
      </x:c>
      <x:c r="F1892" t="s">
        <x:v>126</x:v>
      </x:c>
      <x:c r="G1892" t="s">
        <x:v>730</x:v>
      </x:c>
      <x:c r="H1892" t="s">
        <x:v>516</x:v>
      </x:c>
      <x:c r="I1892" t="s">
        <x:v>179</x:v>
      </x:c>
      <x:c r="J1892">
        <x:v>100002962</x:v>
      </x:c>
      <x:c r="K1892" t="s">
        <x:v>179</x:v>
      </x:c>
      <x:c r="L1892" t="s">
        <x:v>141</x:v>
      </x:c>
      <x:c r="M1892" t="s">
        <x:v>609</x:v>
      </x:c>
      <x:c r="O1892">
        <x:v>1500</x:v>
      </x:c>
      <x:c r="P1892" t="s">
        <x:v>520</x:v>
      </x:c>
      <x:c r="Q1892" t="s">
        <x:v>15</x:v>
      </x:c>
      <x:c r="R1892" t="s">
        <x:v>522</x:v>
      </x:c>
      <x:c r="S1892">
        <x:v>1500</x:v>
      </x:c>
      <x:c r="T1892" t="s">
        <x:v>458</x:v>
      </x:c>
      <x:c r="U1892">
        <x:v>5.13</x:v>
      </x:c>
      <x:c r="V1892">
        <x:v>0.37</x:v>
      </x:c>
      <x:c r="W1892">
        <x:v>550.79999999999995</x:v>
      </x:c>
    </x:row>
    <x:row r="1893" spans="1:23">
      <x:c r="A1893" t="s">
        <x:v>492</x:v>
      </x:c>
      <x:c r="B1893" t="s">
        <x:v>698</x:v>
      </x:c>
      <x:c r="C1893" t="s">
        <x:v>513</x:v>
      </x:c>
      <x:c r="D1893" t="s">
        <x:v>514</x:v>
      </x:c>
      <x:c r="E1893" t="s">
        <x:v>527</x:v>
      </x:c>
      <x:c r="F1893" t="s">
        <x:v>126</x:v>
      </x:c>
      <x:c r="G1893" t="s">
        <x:v>730</x:v>
      </x:c>
      <x:c r="H1893" t="s">
        <x:v>516</x:v>
      </x:c>
      <x:c r="I1893" t="s">
        <x:v>179</x:v>
      </x:c>
      <x:c r="J1893">
        <x:v>100002961</x:v>
      </x:c>
      <x:c r="K1893" t="s">
        <x:v>179</x:v>
      </x:c>
      <x:c r="L1893" t="s">
        <x:v>141</x:v>
      </x:c>
      <x:c r="M1893" t="s">
        <x:v>573</x:v>
      </x:c>
      <x:c r="O1893">
        <x:v>1500</x:v>
      </x:c>
      <x:c r="P1893" t="s">
        <x:v>520</x:v>
      </x:c>
      <x:c r="Q1893" t="s">
        <x:v>15</x:v>
      </x:c>
      <x:c r="R1893" t="s">
        <x:v>522</x:v>
      </x:c>
      <x:c r="S1893">
        <x:v>1000</x:v>
      </x:c>
      <x:c r="T1893" t="s">
        <x:v>458</x:v>
      </x:c>
      <x:c r="U1893">
        <x:v>3.42</x:v>
      </x:c>
      <x:c r="V1893">
        <x:v>0.37</x:v>
      </x:c>
      <x:c r="W1893">
        <x:v>367.2</x:v>
      </x:c>
    </x:row>
    <x:row r="1894" spans="1:23">
      <x:c r="A1894" t="s">
        <x:v>492</x:v>
      </x:c>
      <x:c r="B1894" t="s">
        <x:v>698</x:v>
      </x:c>
      <x:c r="C1894" t="s">
        <x:v>513</x:v>
      </x:c>
      <x:c r="D1894" t="s">
        <x:v>514</x:v>
      </x:c>
      <x:c r="E1894" t="s">
        <x:v>527</x:v>
      </x:c>
      <x:c r="F1894" t="s">
        <x:v>126</x:v>
      </x:c>
      <x:c r="G1894" t="s">
        <x:v>730</x:v>
      </x:c>
      <x:c r="H1894" t="s">
        <x:v>516</x:v>
      </x:c>
      <x:c r="I1894" t="s">
        <x:v>179</x:v>
      </x:c>
      <x:c r="J1894">
        <x:v>100002971</x:v>
      </x:c>
      <x:c r="K1894" t="s">
        <x:v>179</x:v>
      </x:c>
      <x:c r="L1894" t="s">
        <x:v>141</x:v>
      </x:c>
      <x:c r="M1894" t="s">
        <x:v>545</x:v>
      </x:c>
      <x:c r="O1894">
        <x:v>1500</x:v>
      </x:c>
      <x:c r="P1894" t="s">
        <x:v>520</x:v>
      </x:c>
      <x:c r="Q1894" t="s">
        <x:v>15</x:v>
      </x:c>
      <x:c r="R1894" t="s">
        <x:v>522</x:v>
      </x:c>
      <x:c r="S1894">
        <x:v>1200</x:v>
      </x:c>
      <x:c r="T1894" t="s">
        <x:v>458</x:v>
      </x:c>
      <x:c r="U1894">
        <x:v>4.0999999999999996</x:v>
      </x:c>
      <x:c r="V1894">
        <x:v>0.37</x:v>
      </x:c>
      <x:c r="W1894">
        <x:v>440.64</x:v>
      </x:c>
    </x:row>
    <x:row r="1895" spans="1:23">
      <x:c r="A1895" t="s">
        <x:v>492</x:v>
      </x:c>
      <x:c r="B1895" t="s">
        <x:v>698</x:v>
      </x:c>
      <x:c r="C1895" t="s">
        <x:v>513</x:v>
      </x:c>
      <x:c r="D1895" t="s">
        <x:v>514</x:v>
      </x:c>
      <x:c r="E1895" t="s">
        <x:v>527</x:v>
      </x:c>
      <x:c r="F1895" t="s">
        <x:v>126</x:v>
      </x:c>
      <x:c r="G1895" t="s">
        <x:v>730</x:v>
      </x:c>
      <x:c r="H1895" t="s">
        <x:v>516</x:v>
      </x:c>
      <x:c r="I1895" t="s">
        <x:v>179</x:v>
      </x:c>
      <x:c r="J1895">
        <x:v>100002973</x:v>
      </x:c>
      <x:c r="K1895" t="s">
        <x:v>179</x:v>
      </x:c>
      <x:c r="L1895" t="s">
        <x:v>141</x:v>
      </x:c>
      <x:c r="M1895" t="s">
        <x:v>560</x:v>
      </x:c>
      <x:c r="O1895">
        <x:v>1500</x:v>
      </x:c>
      <x:c r="P1895" t="s">
        <x:v>520</x:v>
      </x:c>
      <x:c r="Q1895" t="s">
        <x:v>15</x:v>
      </x:c>
      <x:c r="R1895" t="s">
        <x:v>522</x:v>
      </x:c>
      <x:c r="S1895">
        <x:v>6000</x:v>
      </x:c>
      <x:c r="T1895" t="s">
        <x:v>458</x:v>
      </x:c>
      <x:c r="U1895">
        <x:v>20.52</x:v>
      </x:c>
      <x:c r="V1895">
        <x:v>0.37</x:v>
      </x:c>
      <x:c r="W1895">
        <x:v>2203.1999999999998</x:v>
      </x:c>
    </x:row>
    <x:row r="1896" spans="1:23">
      <x:c r="A1896" t="s">
        <x:v>492</x:v>
      </x:c>
      <x:c r="B1896" t="s">
        <x:v>698</x:v>
      </x:c>
      <x:c r="C1896" t="s">
        <x:v>513</x:v>
      </x:c>
      <x:c r="D1896" t="s">
        <x:v>514</x:v>
      </x:c>
      <x:c r="E1896" t="s">
        <x:v>527</x:v>
      </x:c>
      <x:c r="F1896" t="s">
        <x:v>126</x:v>
      </x:c>
      <x:c r="G1896" t="s">
        <x:v>730</x:v>
      </x:c>
      <x:c r="H1896" t="s">
        <x:v>516</x:v>
      </x:c>
      <x:c r="I1896" t="s">
        <x:v>179</x:v>
      </x:c>
      <x:c r="J1896">
        <x:v>100002968</x:v>
      </x:c>
      <x:c r="K1896" t="s">
        <x:v>179</x:v>
      </x:c>
      <x:c r="L1896" t="s">
        <x:v>141</x:v>
      </x:c>
      <x:c r="M1896" t="s">
        <x:v>575</x:v>
      </x:c>
      <x:c r="O1896">
        <x:v>1500</x:v>
      </x:c>
      <x:c r="P1896" t="s">
        <x:v>520</x:v>
      </x:c>
      <x:c r="Q1896" t="s">
        <x:v>15</x:v>
      </x:c>
      <x:c r="R1896" t="s">
        <x:v>522</x:v>
      </x:c>
      <x:c r="S1896">
        <x:v>1400</x:v>
      </x:c>
      <x:c r="T1896" t="s">
        <x:v>458</x:v>
      </x:c>
      <x:c r="U1896">
        <x:v>4.79</x:v>
      </x:c>
      <x:c r="V1896">
        <x:v>0.37</x:v>
      </x:c>
      <x:c r="W1896">
        <x:v>514.08000000000004</x:v>
      </x:c>
    </x:row>
    <x:row r="1897" spans="1:23">
      <x:c r="A1897" t="s">
        <x:v>492</x:v>
      </x:c>
      <x:c r="B1897" t="s">
        <x:v>698</x:v>
      </x:c>
      <x:c r="C1897" t="s">
        <x:v>513</x:v>
      </x:c>
      <x:c r="D1897" t="s">
        <x:v>514</x:v>
      </x:c>
      <x:c r="E1897" t="s">
        <x:v>527</x:v>
      </x:c>
      <x:c r="F1897" t="s">
        <x:v>126</x:v>
      </x:c>
      <x:c r="G1897" t="s">
        <x:v>730</x:v>
      </x:c>
      <x:c r="H1897" t="s">
        <x:v>516</x:v>
      </x:c>
      <x:c r="I1897" t="s">
        <x:v>179</x:v>
      </x:c>
      <x:c r="J1897">
        <x:v>100002965</x:v>
      </x:c>
      <x:c r="K1897" t="s">
        <x:v>179</x:v>
      </x:c>
      <x:c r="L1897" t="s">
        <x:v>141</x:v>
      </x:c>
      <x:c r="M1897" t="s">
        <x:v>518</x:v>
      </x:c>
      <x:c r="O1897">
        <x:v>1500</x:v>
      </x:c>
      <x:c r="P1897" t="s">
        <x:v>520</x:v>
      </x:c>
      <x:c r="Q1897" t="s">
        <x:v>15</x:v>
      </x:c>
      <x:c r="R1897" t="s">
        <x:v>522</x:v>
      </x:c>
      <x:c r="S1897">
        <x:v>6000</x:v>
      </x:c>
      <x:c r="T1897" t="s">
        <x:v>458</x:v>
      </x:c>
      <x:c r="U1897">
        <x:v>20.52</x:v>
      </x:c>
      <x:c r="V1897">
        <x:v>0.37</x:v>
      </x:c>
      <x:c r="W1897">
        <x:v>2203.1999999999998</x:v>
      </x:c>
    </x:row>
    <x:row r="1898" spans="1:23">
      <x:c r="A1898" t="s">
        <x:v>492</x:v>
      </x:c>
      <x:c r="B1898" t="s">
        <x:v>698</x:v>
      </x:c>
      <x:c r="C1898" t="s">
        <x:v>513</x:v>
      </x:c>
      <x:c r="D1898" t="s">
        <x:v>514</x:v>
      </x:c>
      <x:c r="E1898" t="s">
        <x:v>527</x:v>
      </x:c>
      <x:c r="F1898" t="s">
        <x:v>126</x:v>
      </x:c>
      <x:c r="G1898" t="s">
        <x:v>730</x:v>
      </x:c>
      <x:c r="H1898" t="s">
        <x:v>516</x:v>
      </x:c>
      <x:c r="I1898" t="s">
        <x:v>179</x:v>
      </x:c>
      <x:c r="J1898">
        <x:v>100003104</x:v>
      </x:c>
      <x:c r="K1898" t="s">
        <x:v>179</x:v>
      </x:c>
      <x:c r="L1898" t="s">
        <x:v>145</x:v>
      </x:c>
      <x:c r="M1898" t="s">
        <x:v>525</x:v>
      </x:c>
      <x:c r="O1898">
        <x:v>500</x:v>
      </x:c>
      <x:c r="P1898" t="s">
        <x:v>520</x:v>
      </x:c>
      <x:c r="Q1898" t="s">
        <x:v>19</x:v>
      </x:c>
      <x:c r="R1898" t="s">
        <x:v>522</x:v>
      </x:c>
      <x:c r="S1898">
        <x:v>500</x:v>
      </x:c>
      <x:c r="T1898" t="s">
        <x:v>458</x:v>
      </x:c>
      <x:c r="U1898">
        <x:v>5.82</x:v>
      </x:c>
      <x:c r="V1898">
        <x:v>0.91</x:v>
      </x:c>
      <x:c r="W1898">
        <x:v>454</x:v>
      </x:c>
    </x:row>
    <x:row r="1899" spans="1:23">
      <x:c r="A1899" t="s">
        <x:v>492</x:v>
      </x:c>
      <x:c r="B1899" t="s">
        <x:v>698</x:v>
      </x:c>
      <x:c r="C1899" t="s">
        <x:v>513</x:v>
      </x:c>
      <x:c r="D1899" t="s">
        <x:v>514</x:v>
      </x:c>
      <x:c r="E1899" t="s">
        <x:v>527</x:v>
      </x:c>
      <x:c r="F1899" t="s">
        <x:v>126</x:v>
      </x:c>
      <x:c r="G1899" t="s">
        <x:v>730</x:v>
      </x:c>
      <x:c r="H1899" t="s">
        <x:v>516</x:v>
      </x:c>
      <x:c r="I1899" t="s">
        <x:v>179</x:v>
      </x:c>
      <x:c r="J1899">
        <x:v>100003121</x:v>
      </x:c>
      <x:c r="K1899" t="s">
        <x:v>179</x:v>
      </x:c>
      <x:c r="L1899" t="s">
        <x:v>142</x:v>
      </x:c>
      <x:c r="M1899" t="s">
        <x:v>524</x:v>
      </x:c>
      <x:c r="O1899">
        <x:v>500</x:v>
      </x:c>
      <x:c r="P1899" t="s">
        <x:v>520</x:v>
      </x:c>
      <x:c r="Q1899" t="s">
        <x:v>455</x:v>
      </x:c>
      <x:c r="R1899" t="s">
        <x:v>522</x:v>
      </x:c>
      <x:c r="S1899">
        <x:v>9000</x:v>
      </x:c>
      <x:c r="T1899" t="s">
        <x:v>458</x:v>
      </x:c>
      <x:c r="U1899">
        <x:v>162.44999999999999</x:v>
      </x:c>
      <x:c r="V1899">
        <x:v>1.33</x:v>
      </x:c>
      <x:c r="W1899">
        <x:v>11943.9</x:v>
      </x:c>
    </x:row>
    <x:row r="1900" spans="1:23">
      <x:c r="A1900" t="s">
        <x:v>492</x:v>
      </x:c>
      <x:c r="B1900" t="s">
        <x:v>698</x:v>
      </x:c>
      <x:c r="C1900" t="s">
        <x:v>513</x:v>
      </x:c>
      <x:c r="D1900" t="s">
        <x:v>514</x:v>
      </x:c>
      <x:c r="E1900" t="s">
        <x:v>527</x:v>
      </x:c>
      <x:c r="F1900" t="s">
        <x:v>126</x:v>
      </x:c>
      <x:c r="G1900" t="s">
        <x:v>730</x:v>
      </x:c>
      <x:c r="H1900" t="s">
        <x:v>516</x:v>
      </x:c>
      <x:c r="I1900" t="s">
        <x:v>179</x:v>
      </x:c>
      <x:c r="J1900">
        <x:v>100003010</x:v>
      </x:c>
      <x:c r="K1900" t="s">
        <x:v>179</x:v>
      </x:c>
      <x:c r="L1900" t="s">
        <x:v>143</x:v>
      </x:c>
      <x:c r="M1900" t="s">
        <x:v>578</x:v>
      </x:c>
      <x:c r="O1900">
        <x:v>1000</x:v>
      </x:c>
      <x:c r="P1900" t="s">
        <x:v>520</x:v>
      </x:c>
      <x:c r="Q1900" t="s">
        <x:v>16</x:v>
      </x:c>
      <x:c r="R1900" t="s">
        <x:v>522</x:v>
      </x:c>
      <x:c r="S1900">
        <x:v>1000</x:v>
      </x:c>
      <x:c r="T1900" t="s">
        <x:v>458</x:v>
      </x:c>
      <x:c r="U1900">
        <x:v>4.82</x:v>
      </x:c>
      <x:c r="V1900">
        <x:v>0.46</x:v>
      </x:c>
      <x:c r="W1900">
        <x:v>455.6</x:v>
      </x:c>
    </x:row>
    <x:row r="1901" spans="1:23">
      <x:c r="A1901" t="s">
        <x:v>492</x:v>
      </x:c>
      <x:c r="B1901" t="s">
        <x:v>698</x:v>
      </x:c>
      <x:c r="C1901" t="s">
        <x:v>513</x:v>
      </x:c>
      <x:c r="D1901" t="s">
        <x:v>514</x:v>
      </x:c>
      <x:c r="E1901" t="s">
        <x:v>527</x:v>
      </x:c>
      <x:c r="F1901" t="s">
        <x:v>126</x:v>
      </x:c>
      <x:c r="G1901" t="s">
        <x:v>730</x:v>
      </x:c>
      <x:c r="H1901" t="s">
        <x:v>516</x:v>
      </x:c>
      <x:c r="I1901" t="s">
        <x:v>179</x:v>
      </x:c>
      <x:c r="J1901">
        <x:v>190020393</x:v>
      </x:c>
      <x:c r="K1901" t="s">
        <x:v>179</x:v>
      </x:c>
      <x:c r="L1901" t="s">
        <x:v>181</x:v>
      </x:c>
      <x:c r="M1901" t="s">
        <x:v>550</x:v>
      </x:c>
      <x:c r="O1901">
        <x:v>1000</x:v>
      </x:c>
      <x:c r="P1901" t="s">
        <x:v>520</x:v>
      </x:c>
      <x:c r="Q1901" t="s">
        <x:v>712</x:v>
      </x:c>
      <x:c r="R1901" t="s">
        <x:v>522</x:v>
      </x:c>
      <x:c r="S1901">
        <x:v>1000</x:v>
      </x:c>
      <x:c r="T1901" t="s">
        <x:v>458</x:v>
      </x:c>
      <x:c r="U1901">
        <x:v>9.0399999999999991</x:v>
      </x:c>
      <x:c r="V1901">
        <x:v>0.83</x:v>
      </x:c>
      <x:c r="W1901">
        <x:v>826.1</x:v>
      </x:c>
    </x:row>
    <x:row r="1902" spans="1:23">
      <x:c r="A1902" t="s">
        <x:v>492</x:v>
      </x:c>
      <x:c r="B1902" t="s">
        <x:v>698</x:v>
      </x:c>
      <x:c r="C1902" t="s">
        <x:v>513</x:v>
      </x:c>
      <x:c r="D1902" t="s">
        <x:v>514</x:v>
      </x:c>
      <x:c r="E1902" t="s">
        <x:v>527</x:v>
      </x:c>
      <x:c r="F1902" t="s">
        <x:v>126</x:v>
      </x:c>
      <x:c r="G1902" t="s">
        <x:v>730</x:v>
      </x:c>
      <x:c r="H1902" t="s">
        <x:v>516</x:v>
      </x:c>
      <x:c r="I1902" t="s">
        <x:v>179</x:v>
      </x:c>
      <x:c r="J1902">
        <x:v>190020391</x:v>
      </x:c>
      <x:c r="K1902" t="s">
        <x:v>179</x:v>
      </x:c>
      <x:c r="L1902" t="s">
        <x:v>181</x:v>
      </x:c>
      <x:c r="M1902" t="s">
        <x:v>575</x:v>
      </x:c>
      <x:c r="O1902">
        <x:v>1000</x:v>
      </x:c>
      <x:c r="P1902" t="s">
        <x:v>520</x:v>
      </x:c>
      <x:c r="Q1902" t="s">
        <x:v>712</x:v>
      </x:c>
      <x:c r="R1902" t="s">
        <x:v>522</x:v>
      </x:c>
      <x:c r="S1902">
        <x:v>1000</x:v>
      </x:c>
      <x:c r="T1902" t="s">
        <x:v>458</x:v>
      </x:c>
      <x:c r="U1902">
        <x:v>9.0399999999999991</x:v>
      </x:c>
      <x:c r="V1902">
        <x:v>0.83</x:v>
      </x:c>
      <x:c r="W1902">
        <x:v>826.1</x:v>
      </x:c>
    </x:row>
    <x:row r="1903" spans="1:23">
      <x:c r="A1903" t="s">
        <x:v>492</x:v>
      </x:c>
      <x:c r="B1903" t="s">
        <x:v>698</x:v>
      </x:c>
      <x:c r="C1903" t="s">
        <x:v>513</x:v>
      </x:c>
      <x:c r="D1903" t="s">
        <x:v>514</x:v>
      </x:c>
      <x:c r="E1903" t="s">
        <x:v>527</x:v>
      </x:c>
      <x:c r="F1903" t="s">
        <x:v>126</x:v>
      </x:c>
      <x:c r="G1903" t="s">
        <x:v>730</x:v>
      </x:c>
      <x:c r="H1903" t="s">
        <x:v>516</x:v>
      </x:c>
      <x:c r="I1903" t="s">
        <x:v>179</x:v>
      </x:c>
      <x:c r="J1903">
        <x:v>190020387</x:v>
      </x:c>
      <x:c r="K1903" t="s">
        <x:v>179</x:v>
      </x:c>
      <x:c r="L1903" t="s">
        <x:v>180</x:v>
      </x:c>
      <x:c r="M1903" t="s">
        <x:v>524</x:v>
      </x:c>
      <x:c r="O1903">
        <x:v>500</x:v>
      </x:c>
      <x:c r="P1903" t="s">
        <x:v>520</x:v>
      </x:c>
      <x:c r="Q1903" t="s">
        <x:v>691</x:v>
      </x:c>
      <x:c r="R1903" t="s">
        <x:v>522</x:v>
      </x:c>
      <x:c r="S1903">
        <x:v>500</x:v>
      </x:c>
      <x:c r="T1903" t="s">
        <x:v>458</x:v>
      </x:c>
      <x:c r="U1903">
        <x:v>6.86</x:v>
      </x:c>
      <x:c r="V1903">
        <x:v>0.97</x:v>
      </x:c>
      <x:c r="W1903">
        <x:v>484.4</x:v>
      </x:c>
    </x:row>
    <x:row r="1904" spans="1:23">
      <x:c r="A1904" t="s">
        <x:v>492</x:v>
      </x:c>
      <x:c r="B1904" t="s">
        <x:v>698</x:v>
      </x:c>
      <x:c r="C1904" t="s">
        <x:v>513</x:v>
      </x:c>
      <x:c r="D1904" t="s">
        <x:v>514</x:v>
      </x:c>
      <x:c r="E1904" t="s">
        <x:v>527</x:v>
      </x:c>
      <x:c r="F1904" t="s">
        <x:v>126</x:v>
      </x:c>
      <x:c r="G1904" t="s">
        <x:v>730</x:v>
      </x:c>
      <x:c r="H1904" t="s">
        <x:v>516</x:v>
      </x:c>
      <x:c r="I1904" t="s">
        <x:v>179</x:v>
      </x:c>
      <x:c r="J1904">
        <x:v>100002977</x:v>
      </x:c>
      <x:c r="K1904" t="s">
        <x:v>179</x:v>
      </x:c>
      <x:c r="L1904" t="s">
        <x:v>141</x:v>
      </x:c>
      <x:c r="M1904" t="s">
        <x:v>608</x:v>
      </x:c>
      <x:c r="O1904">
        <x:v>1500</x:v>
      </x:c>
      <x:c r="P1904" t="s">
        <x:v>520</x:v>
      </x:c>
      <x:c r="Q1904" t="s">
        <x:v>15</x:v>
      </x:c>
      <x:c r="R1904" t="s">
        <x:v>522</x:v>
      </x:c>
      <x:c r="S1904">
        <x:v>1500</x:v>
      </x:c>
      <x:c r="T1904" t="s">
        <x:v>458</x:v>
      </x:c>
      <x:c r="U1904">
        <x:v>5.13</x:v>
      </x:c>
      <x:c r="V1904">
        <x:v>0.37</x:v>
      </x:c>
      <x:c r="W1904">
        <x:v>550.79999999999995</x:v>
      </x:c>
    </x:row>
    <x:row r="1905" spans="1:23">
      <x:c r="A1905" t="s">
        <x:v>492</x:v>
      </x:c>
      <x:c r="B1905" t="s">
        <x:v>698</x:v>
      </x:c>
      <x:c r="C1905" t="s">
        <x:v>513</x:v>
      </x:c>
      <x:c r="D1905" t="s">
        <x:v>514</x:v>
      </x:c>
      <x:c r="E1905" t="s">
        <x:v>527</x:v>
      </x:c>
      <x:c r="F1905" t="s">
        <x:v>126</x:v>
      </x:c>
      <x:c r="G1905" t="s">
        <x:v>730</x:v>
      </x:c>
      <x:c r="H1905" t="s">
        <x:v>516</x:v>
      </x:c>
      <x:c r="I1905" t="s">
        <x:v>179</x:v>
      </x:c>
      <x:c r="J1905">
        <x:v>100002988</x:v>
      </x:c>
      <x:c r="K1905" t="s">
        <x:v>179</x:v>
      </x:c>
      <x:c r="L1905" t="s">
        <x:v>143</x:v>
      </x:c>
      <x:c r="M1905" t="s">
        <x:v>573</x:v>
      </x:c>
      <x:c r="O1905">
        <x:v>1000</x:v>
      </x:c>
      <x:c r="P1905" t="s">
        <x:v>520</x:v>
      </x:c>
      <x:c r="Q1905" t="s">
        <x:v>16</x:v>
      </x:c>
      <x:c r="R1905" t="s">
        <x:v>522</x:v>
      </x:c>
      <x:c r="S1905">
        <x:v>7000</x:v>
      </x:c>
      <x:c r="T1905" t="s">
        <x:v>458</x:v>
      </x:c>
      <x:c r="U1905">
        <x:v>33.74</x:v>
      </x:c>
      <x:c r="V1905">
        <x:v>0.46</x:v>
      </x:c>
      <x:c r="W1905">
        <x:v>3189.2</x:v>
      </x:c>
    </x:row>
    <x:row r="1906" spans="1:23">
      <x:c r="A1906" t="s">
        <x:v>492</x:v>
      </x:c>
      <x:c r="B1906" t="s">
        <x:v>698</x:v>
      </x:c>
      <x:c r="C1906" t="s">
        <x:v>513</x:v>
      </x:c>
      <x:c r="D1906" t="s">
        <x:v>514</x:v>
      </x:c>
      <x:c r="E1906" t="s">
        <x:v>527</x:v>
      </x:c>
      <x:c r="F1906" t="s">
        <x:v>126</x:v>
      </x:c>
      <x:c r="G1906" t="s">
        <x:v>730</x:v>
      </x:c>
      <x:c r="H1906" t="s">
        <x:v>516</x:v>
      </x:c>
      <x:c r="I1906" t="s">
        <x:v>179</x:v>
      </x:c>
      <x:c r="J1906">
        <x:v>100003039</x:v>
      </x:c>
      <x:c r="K1906" t="s">
        <x:v>179</x:v>
      </x:c>
      <x:c r="L1906" t="s">
        <x:v>144</x:v>
      </x:c>
      <x:c r="M1906" t="s">
        <x:v>533</x:v>
      </x:c>
      <x:c r="O1906">
        <x:v>1000</x:v>
      </x:c>
      <x:c r="P1906" t="s">
        <x:v>520</x:v>
      </x:c>
      <x:c r="Q1906" t="s">
        <x:v>17</x:v>
      </x:c>
      <x:c r="R1906" t="s">
        <x:v>522</x:v>
      </x:c>
      <x:c r="S1906">
        <x:v>16000</x:v>
      </x:c>
      <x:c r="T1906" t="s">
        <x:v>458</x:v>
      </x:c>
      <x:c r="U1906">
        <x:v>112.96</x:v>
      </x:c>
      <x:c r="V1906">
        <x:v>0.59</x:v>
      </x:c>
      <x:c r="W1906">
        <x:v>9403.2000000000007</x:v>
      </x:c>
    </x:row>
    <x:row r="1907" spans="1:23">
      <x:c r="A1907" t="s">
        <x:v>492</x:v>
      </x:c>
      <x:c r="B1907" t="s">
        <x:v>698</x:v>
      </x:c>
      <x:c r="C1907" t="s">
        <x:v>513</x:v>
      </x:c>
      <x:c r="D1907" t="s">
        <x:v>514</x:v>
      </x:c>
      <x:c r="E1907" t="s">
        <x:v>527</x:v>
      </x:c>
      <x:c r="F1907" t="s">
        <x:v>126</x:v>
      </x:c>
      <x:c r="G1907" t="s">
        <x:v>730</x:v>
      </x:c>
      <x:c r="H1907" t="s">
        <x:v>516</x:v>
      </x:c>
      <x:c r="I1907" t="s">
        <x:v>179</x:v>
      </x:c>
      <x:c r="J1907">
        <x:v>100003063</x:v>
      </x:c>
      <x:c r="K1907" t="s">
        <x:v>179</x:v>
      </x:c>
      <x:c r="L1907" t="s">
        <x:v>144</x:v>
      </x:c>
      <x:c r="M1907" t="s">
        <x:v>526</x:v>
      </x:c>
      <x:c r="O1907">
        <x:v>1000</x:v>
      </x:c>
      <x:c r="P1907" t="s">
        <x:v>520</x:v>
      </x:c>
      <x:c r="Q1907" t="s">
        <x:v>17</x:v>
      </x:c>
      <x:c r="R1907" t="s">
        <x:v>522</x:v>
      </x:c>
      <x:c r="S1907">
        <x:v>3000</x:v>
      </x:c>
      <x:c r="T1907" t="s">
        <x:v>458</x:v>
      </x:c>
      <x:c r="U1907">
        <x:v>21.18</x:v>
      </x:c>
      <x:c r="V1907">
        <x:v>0.59</x:v>
      </x:c>
      <x:c r="W1907">
        <x:v>1763.1</x:v>
      </x:c>
    </x:row>
    <x:row r="1908" spans="1:23">
      <x:c r="A1908" t="s">
        <x:v>492</x:v>
      </x:c>
      <x:c r="B1908" t="s">
        <x:v>698</x:v>
      </x:c>
      <x:c r="C1908" t="s">
        <x:v>513</x:v>
      </x:c>
      <x:c r="D1908" t="s">
        <x:v>514</x:v>
      </x:c>
      <x:c r="E1908" t="s">
        <x:v>527</x:v>
      </x:c>
      <x:c r="F1908" t="s">
        <x:v>126</x:v>
      </x:c>
      <x:c r="G1908" t="s">
        <x:v>730</x:v>
      </x:c>
      <x:c r="H1908" t="s">
        <x:v>516</x:v>
      </x:c>
      <x:c r="I1908" t="s">
        <x:v>179</x:v>
      </x:c>
      <x:c r="J1908">
        <x:v>100003030</x:v>
      </x:c>
      <x:c r="K1908" t="s">
        <x:v>179</x:v>
      </x:c>
      <x:c r="L1908" t="s">
        <x:v>143</x:v>
      </x:c>
      <x:c r="M1908" t="s">
        <x:v>574</x:v>
      </x:c>
      <x:c r="O1908">
        <x:v>1000</x:v>
      </x:c>
      <x:c r="P1908" t="s">
        <x:v>520</x:v>
      </x:c>
      <x:c r="Q1908" t="s">
        <x:v>16</x:v>
      </x:c>
      <x:c r="R1908" t="s">
        <x:v>522</x:v>
      </x:c>
      <x:c r="S1908">
        <x:v>2000</x:v>
      </x:c>
      <x:c r="T1908" t="s">
        <x:v>458</x:v>
      </x:c>
      <x:c r="U1908">
        <x:v>9.64</x:v>
      </x:c>
      <x:c r="V1908">
        <x:v>0.46</x:v>
      </x:c>
      <x:c r="W1908">
        <x:v>911.2</x:v>
      </x:c>
    </x:row>
    <x:row r="1909" spans="1:23">
      <x:c r="A1909" t="s">
        <x:v>492</x:v>
      </x:c>
      <x:c r="B1909" t="s">
        <x:v>698</x:v>
      </x:c>
      <x:c r="C1909" t="s">
        <x:v>513</x:v>
      </x:c>
      <x:c r="D1909" t="s">
        <x:v>514</x:v>
      </x:c>
      <x:c r="E1909" t="s">
        <x:v>527</x:v>
      </x:c>
      <x:c r="F1909" t="s">
        <x:v>126</x:v>
      </x:c>
      <x:c r="G1909" t="s">
        <x:v>730</x:v>
      </x:c>
      <x:c r="H1909" t="s">
        <x:v>516</x:v>
      </x:c>
      <x:c r="I1909" t="s">
        <x:v>179</x:v>
      </x:c>
      <x:c r="J1909">
        <x:v>100003112</x:v>
      </x:c>
      <x:c r="K1909" t="s">
        <x:v>179</x:v>
      </x:c>
      <x:c r="L1909" t="s">
        <x:v>142</x:v>
      </x:c>
      <x:c r="M1909" t="s">
        <x:v>533</x:v>
      </x:c>
      <x:c r="O1909">
        <x:v>500</x:v>
      </x:c>
      <x:c r="P1909" t="s">
        <x:v>520</x:v>
      </x:c>
      <x:c r="Q1909" t="s">
        <x:v>455</x:v>
      </x:c>
      <x:c r="R1909" t="s">
        <x:v>522</x:v>
      </x:c>
      <x:c r="S1909">
        <x:v>1500</x:v>
      </x:c>
      <x:c r="T1909" t="s">
        <x:v>458</x:v>
      </x:c>
      <x:c r="U1909">
        <x:v>27.08</x:v>
      </x:c>
      <x:c r="V1909">
        <x:v>1.33</x:v>
      </x:c>
      <x:c r="W1909">
        <x:v>1990.65</x:v>
      </x:c>
    </x:row>
    <x:row r="1910" spans="1:23">
      <x:c r="A1910" t="s">
        <x:v>492</x:v>
      </x:c>
      <x:c r="B1910" t="s">
        <x:v>698</x:v>
      </x:c>
      <x:c r="C1910" t="s">
        <x:v>513</x:v>
      </x:c>
      <x:c r="D1910" t="s">
        <x:v>514</x:v>
      </x:c>
      <x:c r="E1910" t="s">
        <x:v>527</x:v>
      </x:c>
      <x:c r="F1910" t="s">
        <x:v>126</x:v>
      </x:c>
      <x:c r="G1910" t="s">
        <x:v>730</x:v>
      </x:c>
      <x:c r="H1910" t="s">
        <x:v>516</x:v>
      </x:c>
      <x:c r="I1910" t="s">
        <x:v>179</x:v>
      </x:c>
      <x:c r="J1910">
        <x:v>100003122</x:v>
      </x:c>
      <x:c r="K1910" t="s">
        <x:v>179</x:v>
      </x:c>
      <x:c r="L1910" t="s">
        <x:v>142</x:v>
      </x:c>
      <x:c r="M1910" t="s">
        <x:v>525</x:v>
      </x:c>
      <x:c r="O1910">
        <x:v>500</x:v>
      </x:c>
      <x:c r="P1910" t="s">
        <x:v>520</x:v>
      </x:c>
      <x:c r="Q1910" t="s">
        <x:v>455</x:v>
      </x:c>
      <x:c r="R1910" t="s">
        <x:v>522</x:v>
      </x:c>
      <x:c r="S1910">
        <x:v>5500</x:v>
      </x:c>
      <x:c r="T1910" t="s">
        <x:v>458</x:v>
      </x:c>
      <x:c r="U1910">
        <x:v>99.28</x:v>
      </x:c>
      <x:c r="V1910">
        <x:v>1.33</x:v>
      </x:c>
      <x:c r="W1910">
        <x:v>7299.05</x:v>
      </x:c>
    </x:row>
    <x:row r="1911" spans="1:23">
      <x:c r="A1911" t="s">
        <x:v>492</x:v>
      </x:c>
      <x:c r="B1911" t="s">
        <x:v>698</x:v>
      </x:c>
      <x:c r="C1911" t="s">
        <x:v>513</x:v>
      </x:c>
      <x:c r="D1911" t="s">
        <x:v>514</x:v>
      </x:c>
      <x:c r="E1911" t="s">
        <x:v>527</x:v>
      </x:c>
      <x:c r="F1911" t="s">
        <x:v>126</x:v>
      </x:c>
      <x:c r="G1911" t="s">
        <x:v>730</x:v>
      </x:c>
      <x:c r="H1911" t="s">
        <x:v>516</x:v>
      </x:c>
      <x:c r="I1911" t="s">
        <x:v>179</x:v>
      </x:c>
      <x:c r="J1911">
        <x:v>100003088</x:v>
      </x:c>
      <x:c r="K1911" t="s">
        <x:v>179</x:v>
      </x:c>
      <x:c r="L1911" t="s">
        <x:v>145</x:v>
      </x:c>
      <x:c r="M1911" t="s">
        <x:v>533</x:v>
      </x:c>
      <x:c r="O1911">
        <x:v>500</x:v>
      </x:c>
      <x:c r="P1911" t="s">
        <x:v>520</x:v>
      </x:c>
      <x:c r="Q1911" t="s">
        <x:v>19</x:v>
      </x:c>
      <x:c r="R1911" t="s">
        <x:v>522</x:v>
      </x:c>
      <x:c r="S1911">
        <x:v>500</x:v>
      </x:c>
      <x:c r="T1911" t="s">
        <x:v>458</x:v>
      </x:c>
      <x:c r="U1911">
        <x:v>5.82</x:v>
      </x:c>
      <x:c r="V1911">
        <x:v>0.91</x:v>
      </x:c>
      <x:c r="W1911">
        <x:v>454</x:v>
      </x:c>
    </x:row>
    <x:row r="1912" spans="1:23">
      <x:c r="A1912" t="s">
        <x:v>492</x:v>
      </x:c>
      <x:c r="B1912" t="s">
        <x:v>698</x:v>
      </x:c>
      <x:c r="C1912" t="s">
        <x:v>513</x:v>
      </x:c>
      <x:c r="D1912" t="s">
        <x:v>514</x:v>
      </x:c>
      <x:c r="E1912" t="s">
        <x:v>527</x:v>
      </x:c>
      <x:c r="F1912" t="s">
        <x:v>126</x:v>
      </x:c>
      <x:c r="G1912" t="s">
        <x:v>730</x:v>
      </x:c>
      <x:c r="H1912" t="s">
        <x:v>516</x:v>
      </x:c>
      <x:c r="I1912" t="s">
        <x:v>179</x:v>
      </x:c>
      <x:c r="J1912">
        <x:v>100003094</x:v>
      </x:c>
      <x:c r="K1912" t="s">
        <x:v>179</x:v>
      </x:c>
      <x:c r="L1912" t="s">
        <x:v>145</x:v>
      </x:c>
      <x:c r="M1912" t="s">
        <x:v>550</x:v>
      </x:c>
      <x:c r="O1912">
        <x:v>500</x:v>
      </x:c>
      <x:c r="P1912" t="s">
        <x:v>520</x:v>
      </x:c>
      <x:c r="Q1912" t="s">
        <x:v>19</x:v>
      </x:c>
      <x:c r="R1912" t="s">
        <x:v>522</x:v>
      </x:c>
      <x:c r="S1912">
        <x:v>4500</x:v>
      </x:c>
      <x:c r="T1912" t="s">
        <x:v>458</x:v>
      </x:c>
      <x:c r="U1912">
        <x:v>52.38</x:v>
      </x:c>
      <x:c r="V1912">
        <x:v>0.91</x:v>
      </x:c>
      <x:c r="W1912">
        <x:v>4086</x:v>
      </x:c>
    </x:row>
    <x:row r="1913" spans="1:23">
      <x:c r="A1913" t="s">
        <x:v>492</x:v>
      </x:c>
      <x:c r="B1913" t="s">
        <x:v>698</x:v>
      </x:c>
      <x:c r="C1913" t="s">
        <x:v>513</x:v>
      </x:c>
      <x:c r="D1913" t="s">
        <x:v>514</x:v>
      </x:c>
      <x:c r="E1913" t="s">
        <x:v>527</x:v>
      </x:c>
      <x:c r="F1913" t="s">
        <x:v>126</x:v>
      </x:c>
      <x:c r="G1913" t="s">
        <x:v>730</x:v>
      </x:c>
      <x:c r="H1913" t="s">
        <x:v>516</x:v>
      </x:c>
      <x:c r="I1913" t="s">
        <x:v>179</x:v>
      </x:c>
      <x:c r="J1913">
        <x:v>100003072</x:v>
      </x:c>
      <x:c r="K1913" t="s">
        <x:v>179</x:v>
      </x:c>
      <x:c r="L1913" t="s">
        <x:v>165</x:v>
      </x:c>
      <x:c r="M1913" t="s">
        <x:v>560</x:v>
      </x:c>
      <x:c r="O1913">
        <x:v>1000</x:v>
      </x:c>
      <x:c r="P1913" t="s">
        <x:v>520</x:v>
      </x:c>
      <x:c r="Q1913" t="s">
        <x:v>18</x:v>
      </x:c>
      <x:c r="R1913" t="s">
        <x:v>522</x:v>
      </x:c>
      <x:c r="S1913">
        <x:v>3000</x:v>
      </x:c>
      <x:c r="T1913" t="s">
        <x:v>458</x:v>
      </x:c>
      <x:c r="U1913">
        <x:v>23.28</x:v>
      </x:c>
      <x:c r="V1913">
        <x:v>0.63</x:v>
      </x:c>
      <x:c r="W1913">
        <x:v>1882.2</x:v>
      </x:c>
    </x:row>
    <x:row r="1914" spans="1:23">
      <x:c r="A1914" t="s">
        <x:v>492</x:v>
      </x:c>
      <x:c r="B1914" t="s">
        <x:v>698</x:v>
      </x:c>
      <x:c r="C1914" t="s">
        <x:v>513</x:v>
      </x:c>
      <x:c r="D1914" t="s">
        <x:v>514</x:v>
      </x:c>
      <x:c r="E1914" t="s">
        <x:v>527</x:v>
      </x:c>
      <x:c r="F1914" t="s">
        <x:v>126</x:v>
      </x:c>
      <x:c r="G1914" t="s">
        <x:v>730</x:v>
      </x:c>
      <x:c r="H1914" t="s">
        <x:v>516</x:v>
      </x:c>
      <x:c r="I1914" t="s">
        <x:v>179</x:v>
      </x:c>
      <x:c r="J1914">
        <x:v>100003025</x:v>
      </x:c>
      <x:c r="K1914" t="s">
        <x:v>179</x:v>
      </x:c>
      <x:c r="L1914" t="s">
        <x:v>143</x:v>
      </x:c>
      <x:c r="M1914" t="s">
        <x:v>558</x:v>
      </x:c>
      <x:c r="O1914">
        <x:v>1000</x:v>
      </x:c>
      <x:c r="P1914" t="s">
        <x:v>520</x:v>
      </x:c>
      <x:c r="Q1914" t="s">
        <x:v>16</x:v>
      </x:c>
      <x:c r="R1914" t="s">
        <x:v>522</x:v>
      </x:c>
      <x:c r="S1914">
        <x:v>4000</x:v>
      </x:c>
      <x:c r="T1914" t="s">
        <x:v>458</x:v>
      </x:c>
      <x:c r="U1914">
        <x:v>19.28</x:v>
      </x:c>
      <x:c r="V1914">
        <x:v>0.46</x:v>
      </x:c>
      <x:c r="W1914">
        <x:v>1822.4</x:v>
      </x:c>
    </x:row>
    <x:row r="1915" spans="1:23">
      <x:c r="A1915" t="s">
        <x:v>492</x:v>
      </x:c>
      <x:c r="B1915" t="s">
        <x:v>698</x:v>
      </x:c>
      <x:c r="C1915" t="s">
        <x:v>513</x:v>
      </x:c>
      <x:c r="D1915" t="s">
        <x:v>514</x:v>
      </x:c>
      <x:c r="E1915" t="s">
        <x:v>527</x:v>
      </x:c>
      <x:c r="F1915" t="s">
        <x:v>126</x:v>
      </x:c>
      <x:c r="G1915" t="s">
        <x:v>730</x:v>
      </x:c>
      <x:c r="H1915" t="s">
        <x:v>516</x:v>
      </x:c>
      <x:c r="I1915" t="s">
        <x:v>179</x:v>
      </x:c>
      <x:c r="J1915">
        <x:v>100002966</x:v>
      </x:c>
      <x:c r="K1915" t="s">
        <x:v>179</x:v>
      </x:c>
      <x:c r="L1915" t="s">
        <x:v>141</x:v>
      </x:c>
      <x:c r="M1915" t="s">
        <x:v>571</x:v>
      </x:c>
      <x:c r="O1915">
        <x:v>1500</x:v>
      </x:c>
      <x:c r="P1915" t="s">
        <x:v>520</x:v>
      </x:c>
      <x:c r="Q1915" t="s">
        <x:v>15</x:v>
      </x:c>
      <x:c r="R1915" t="s">
        <x:v>522</x:v>
      </x:c>
      <x:c r="S1915">
        <x:v>9000</x:v>
      </x:c>
      <x:c r="T1915" t="s">
        <x:v>458</x:v>
      </x:c>
      <x:c r="U1915">
        <x:v>30.78</x:v>
      </x:c>
      <x:c r="V1915">
        <x:v>0.37</x:v>
      </x:c>
      <x:c r="W1915">
        <x:v>3304.8</x:v>
      </x:c>
    </x:row>
    <x:row r="1916" spans="1:23">
      <x:c r="A1916" t="s">
        <x:v>492</x:v>
      </x:c>
      <x:c r="B1916" t="s">
        <x:v>698</x:v>
      </x:c>
      <x:c r="C1916" t="s">
        <x:v>513</x:v>
      </x:c>
      <x:c r="D1916" t="s">
        <x:v>514</x:v>
      </x:c>
      <x:c r="E1916" t="s">
        <x:v>527</x:v>
      </x:c>
      <x:c r="F1916" t="s">
        <x:v>126</x:v>
      </x:c>
      <x:c r="G1916" t="s">
        <x:v>730</x:v>
      </x:c>
      <x:c r="H1916" t="s">
        <x:v>516</x:v>
      </x:c>
      <x:c r="I1916" t="s">
        <x:v>179</x:v>
      </x:c>
      <x:c r="J1916">
        <x:v>100002980</x:v>
      </x:c>
      <x:c r="K1916" t="s">
        <x:v>179</x:v>
      </x:c>
      <x:c r="L1916" t="s">
        <x:v>141</x:v>
      </x:c>
      <x:c r="M1916" t="s">
        <x:v>553</x:v>
      </x:c>
      <x:c r="O1916">
        <x:v>1500</x:v>
      </x:c>
      <x:c r="P1916" t="s">
        <x:v>520</x:v>
      </x:c>
      <x:c r="Q1916" t="s">
        <x:v>15</x:v>
      </x:c>
      <x:c r="R1916" t="s">
        <x:v>522</x:v>
      </x:c>
      <x:c r="S1916">
        <x:v>10500</x:v>
      </x:c>
      <x:c r="T1916" t="s">
        <x:v>458</x:v>
      </x:c>
      <x:c r="U1916">
        <x:v>35.909999999999997</x:v>
      </x:c>
      <x:c r="V1916">
        <x:v>0.37</x:v>
      </x:c>
      <x:c r="W1916">
        <x:v>3855.6</x:v>
      </x:c>
    </x:row>
    <x:row r="1917" spans="1:23">
      <x:c r="A1917" t="s">
        <x:v>492</x:v>
      </x:c>
      <x:c r="B1917" t="s">
        <x:v>698</x:v>
      </x:c>
      <x:c r="C1917" t="s">
        <x:v>513</x:v>
      </x:c>
      <x:c r="D1917" t="s">
        <x:v>514</x:v>
      </x:c>
      <x:c r="E1917" t="s">
        <x:v>527</x:v>
      </x:c>
      <x:c r="F1917" t="s">
        <x:v>126</x:v>
      </x:c>
      <x:c r="G1917" t="s">
        <x:v>730</x:v>
      </x:c>
      <x:c r="H1917" t="s">
        <x:v>516</x:v>
      </x:c>
      <x:c r="I1917" t="s">
        <x:v>179</x:v>
      </x:c>
      <x:c r="J1917">
        <x:v>190020391</x:v>
      </x:c>
      <x:c r="K1917" t="s">
        <x:v>179</x:v>
      </x:c>
      <x:c r="L1917" t="s">
        <x:v>181</x:v>
      </x:c>
      <x:c r="M1917" t="s">
        <x:v>575</x:v>
      </x:c>
      <x:c r="O1917">
        <x:v>1000</x:v>
      </x:c>
      <x:c r="P1917" t="s">
        <x:v>520</x:v>
      </x:c>
      <x:c r="Q1917" t="s">
        <x:v>712</x:v>
      </x:c>
      <x:c r="R1917" t="s">
        <x:v>522</x:v>
      </x:c>
      <x:c r="S1917">
        <x:v>1000</x:v>
      </x:c>
      <x:c r="T1917" t="s">
        <x:v>458</x:v>
      </x:c>
      <x:c r="U1917">
        <x:v>9.0399999999999991</x:v>
      </x:c>
      <x:c r="V1917">
        <x:v>0.83</x:v>
      </x:c>
      <x:c r="W1917">
        <x:v>826.1</x:v>
      </x:c>
    </x:row>
    <x:row r="1918" spans="1:23">
      <x:c r="A1918" t="s">
        <x:v>492</x:v>
      </x:c>
      <x:c r="B1918" t="s">
        <x:v>698</x:v>
      </x:c>
      <x:c r="C1918" t="s">
        <x:v>513</x:v>
      </x:c>
      <x:c r="D1918" t="s">
        <x:v>514</x:v>
      </x:c>
      <x:c r="E1918" t="s">
        <x:v>527</x:v>
      </x:c>
      <x:c r="F1918" t="s">
        <x:v>126</x:v>
      </x:c>
      <x:c r="G1918" t="s">
        <x:v>730</x:v>
      </x:c>
      <x:c r="H1918" t="s">
        <x:v>516</x:v>
      </x:c>
      <x:c r="I1918" t="s">
        <x:v>179</x:v>
      </x:c>
      <x:c r="J1918">
        <x:v>100003116</x:v>
      </x:c>
      <x:c r="K1918" t="s">
        <x:v>179</x:v>
      </x:c>
      <x:c r="L1918" t="s">
        <x:v>142</x:v>
      </x:c>
      <x:c r="M1918" t="s">
        <x:v>560</x:v>
      </x:c>
      <x:c r="O1918">
        <x:v>500</x:v>
      </x:c>
      <x:c r="P1918" t="s">
        <x:v>520</x:v>
      </x:c>
      <x:c r="Q1918" t="s">
        <x:v>455</x:v>
      </x:c>
      <x:c r="R1918" t="s">
        <x:v>522</x:v>
      </x:c>
      <x:c r="S1918">
        <x:v>1000</x:v>
      </x:c>
      <x:c r="T1918" t="s">
        <x:v>458</x:v>
      </x:c>
      <x:c r="U1918">
        <x:v>18.05</x:v>
      </x:c>
      <x:c r="V1918">
        <x:v>1.33</x:v>
      </x:c>
      <x:c r="W1918">
        <x:v>1327.1</x:v>
      </x:c>
    </x:row>
    <x:row r="1919" spans="1:23">
      <x:c r="A1919" t="s">
        <x:v>492</x:v>
      </x:c>
      <x:c r="B1919" t="s">
        <x:v>698</x:v>
      </x:c>
      <x:c r="C1919" t="s">
        <x:v>513</x:v>
      </x:c>
      <x:c r="D1919" t="s">
        <x:v>514</x:v>
      </x:c>
      <x:c r="E1919" t="s">
        <x:v>527</x:v>
      </x:c>
      <x:c r="F1919" t="s">
        <x:v>126</x:v>
      </x:c>
      <x:c r="G1919" t="s">
        <x:v>730</x:v>
      </x:c>
      <x:c r="H1919" t="s">
        <x:v>516</x:v>
      </x:c>
      <x:c r="I1919" t="s">
        <x:v>179</x:v>
      </x:c>
      <x:c r="J1919">
        <x:v>100003041</x:v>
      </x:c>
      <x:c r="K1919" t="s">
        <x:v>179</x:v>
      </x:c>
      <x:c r="L1919" t="s">
        <x:v>144</x:v>
      </x:c>
      <x:c r="M1919" t="s">
        <x:v>518</x:v>
      </x:c>
      <x:c r="O1919">
        <x:v>1000</x:v>
      </x:c>
      <x:c r="P1919" t="s">
        <x:v>520</x:v>
      </x:c>
      <x:c r="Q1919" t="s">
        <x:v>17</x:v>
      </x:c>
      <x:c r="R1919" t="s">
        <x:v>522</x:v>
      </x:c>
      <x:c r="S1919">
        <x:v>5000</x:v>
      </x:c>
      <x:c r="T1919" t="s">
        <x:v>458</x:v>
      </x:c>
      <x:c r="U1919">
        <x:v>35.299999999999997</x:v>
      </x:c>
      <x:c r="V1919">
        <x:v>0.59</x:v>
      </x:c>
      <x:c r="W1919">
        <x:v>2938.5</x:v>
      </x:c>
    </x:row>
    <x:row r="1920" spans="1:23">
      <x:c r="A1920" t="s">
        <x:v>492</x:v>
      </x:c>
      <x:c r="B1920" t="s">
        <x:v>698</x:v>
      </x:c>
      <x:c r="C1920" t="s">
        <x:v>513</x:v>
      </x:c>
      <x:c r="D1920" t="s">
        <x:v>514</x:v>
      </x:c>
      <x:c r="E1920" t="s">
        <x:v>527</x:v>
      </x:c>
      <x:c r="F1920" t="s">
        <x:v>126</x:v>
      </x:c>
      <x:c r="G1920" t="s">
        <x:v>730</x:v>
      </x:c>
      <x:c r="H1920" t="s">
        <x:v>516</x:v>
      </x:c>
      <x:c r="I1920" t="s">
        <x:v>179</x:v>
      </x:c>
      <x:c r="J1920">
        <x:v>100003066</x:v>
      </x:c>
      <x:c r="K1920" t="s">
        <x:v>179</x:v>
      </x:c>
      <x:c r="L1920" t="s">
        <x:v>165</x:v>
      </x:c>
      <x:c r="M1920" t="s">
        <x:v>518</x:v>
      </x:c>
      <x:c r="O1920">
        <x:v>1000</x:v>
      </x:c>
      <x:c r="P1920" t="s">
        <x:v>520</x:v>
      </x:c>
      <x:c r="Q1920" t="s">
        <x:v>18</x:v>
      </x:c>
      <x:c r="R1920" t="s">
        <x:v>522</x:v>
      </x:c>
      <x:c r="S1920">
        <x:v>3000</x:v>
      </x:c>
      <x:c r="T1920" t="s">
        <x:v>458</x:v>
      </x:c>
      <x:c r="U1920">
        <x:v>23.28</x:v>
      </x:c>
      <x:c r="V1920">
        <x:v>0.63</x:v>
      </x:c>
      <x:c r="W1920">
        <x:v>1882.2</x:v>
      </x:c>
    </x:row>
    <x:row r="1921" spans="1:23">
      <x:c r="A1921" t="s">
        <x:v>492</x:v>
      </x:c>
      <x:c r="B1921" t="s">
        <x:v>698</x:v>
      </x:c>
      <x:c r="C1921" t="s">
        <x:v>513</x:v>
      </x:c>
      <x:c r="D1921" t="s">
        <x:v>514</x:v>
      </x:c>
      <x:c r="E1921" t="s">
        <x:v>527</x:v>
      </x:c>
      <x:c r="F1921" t="s">
        <x:v>126</x:v>
      </x:c>
      <x:c r="G1921" t="s">
        <x:v>730</x:v>
      </x:c>
      <x:c r="H1921" t="s">
        <x:v>516</x:v>
      </x:c>
      <x:c r="I1921" t="s">
        <x:v>179</x:v>
      </x:c>
      <x:c r="J1921">
        <x:v>100003127</x:v>
      </x:c>
      <x:c r="K1921" t="s">
        <x:v>179</x:v>
      </x:c>
      <x:c r="L1921" t="s">
        <x:v>146</x:v>
      </x:c>
      <x:c r="M1921" t="s">
        <x:v>518</x:v>
      </x:c>
      <x:c r="O1921">
        <x:v>400</x:v>
      </x:c>
      <x:c r="P1921" t="s">
        <x:v>520</x:v>
      </x:c>
      <x:c r="Q1921" t="s">
        <x:v>456</x:v>
      </x:c>
      <x:c r="R1921" t="s">
        <x:v>522</x:v>
      </x:c>
      <x:c r="S1921">
        <x:v>4290</x:v>
      </x:c>
      <x:c r="T1921" t="s">
        <x:v>458</x:v>
      </x:c>
      <x:c r="U1921">
        <x:v>102.62</x:v>
      </x:c>
      <x:c r="V1921">
        <x:v>1.76</x:v>
      </x:c>
      <x:c r="W1921">
        <x:v>7557.26</x:v>
      </x:c>
    </x:row>
    <x:row r="1922" spans="1:23">
      <x:c r="A1922" t="s">
        <x:v>492</x:v>
      </x:c>
      <x:c r="B1922" t="s">
        <x:v>698</x:v>
      </x:c>
      <x:c r="C1922" t="s">
        <x:v>513</x:v>
      </x:c>
      <x:c r="D1922" t="s">
        <x:v>514</x:v>
      </x:c>
      <x:c r="E1922" t="s">
        <x:v>527</x:v>
      </x:c>
      <x:c r="F1922" t="s">
        <x:v>126</x:v>
      </x:c>
      <x:c r="G1922" t="s">
        <x:v>730</x:v>
      </x:c>
      <x:c r="H1922" t="s">
        <x:v>516</x:v>
      </x:c>
      <x:c r="I1922" t="s">
        <x:v>179</x:v>
      </x:c>
      <x:c r="J1922">
        <x:v>100003087</x:v>
      </x:c>
      <x:c r="K1922" t="s">
        <x:v>179</x:v>
      </x:c>
      <x:c r="L1922" t="s">
        <x:v>165</x:v>
      </x:c>
      <x:c r="M1922" t="s">
        <x:v>526</x:v>
      </x:c>
      <x:c r="O1922">
        <x:v>1000</x:v>
      </x:c>
      <x:c r="P1922" t="s">
        <x:v>520</x:v>
      </x:c>
      <x:c r="Q1922" t="s">
        <x:v>18</x:v>
      </x:c>
      <x:c r="R1922" t="s">
        <x:v>522</x:v>
      </x:c>
      <x:c r="S1922">
        <x:v>2000</x:v>
      </x:c>
      <x:c r="T1922" t="s">
        <x:v>458</x:v>
      </x:c>
      <x:c r="U1922">
        <x:v>15.52</x:v>
      </x:c>
      <x:c r="V1922">
        <x:v>0.63</x:v>
      </x:c>
      <x:c r="W1922">
        <x:v>1254.8</x:v>
      </x:c>
    </x:row>
    <x:row r="1923" spans="1:23">
      <x:c r="A1923" t="s">
        <x:v>492</x:v>
      </x:c>
      <x:c r="B1923" t="s">
        <x:v>698</x:v>
      </x:c>
      <x:c r="C1923" t="s">
        <x:v>513</x:v>
      </x:c>
      <x:c r="D1923" t="s">
        <x:v>514</x:v>
      </x:c>
      <x:c r="E1923" t="s">
        <x:v>527</x:v>
      </x:c>
      <x:c r="F1923" t="s">
        <x:v>126</x:v>
      </x:c>
      <x:c r="G1923" t="s">
        <x:v>730</x:v>
      </x:c>
      <x:c r="H1923" t="s">
        <x:v>516</x:v>
      </x:c>
      <x:c r="I1923" t="s">
        <x:v>179</x:v>
      </x:c>
      <x:c r="J1923">
        <x:v>100003136</x:v>
      </x:c>
      <x:c r="K1923" t="s">
        <x:v>179</x:v>
      </x:c>
      <x:c r="L1923" t="s">
        <x:v>146</x:v>
      </x:c>
      <x:c r="M1923" t="s">
        <x:v>524</x:v>
      </x:c>
      <x:c r="O1923">
        <x:v>400</x:v>
      </x:c>
      <x:c r="P1923" t="s">
        <x:v>520</x:v>
      </x:c>
      <x:c r="Q1923" t="s">
        <x:v>456</x:v>
      </x:c>
      <x:c r="R1923" t="s">
        <x:v>522</x:v>
      </x:c>
      <x:c r="S1923">
        <x:v>2000</x:v>
      </x:c>
      <x:c r="T1923" t="s">
        <x:v>458</x:v>
      </x:c>
      <x:c r="U1923">
        <x:v>47.84</x:v>
      </x:c>
      <x:c r="V1923">
        <x:v>1.76</x:v>
      </x:c>
      <x:c r="W1923">
        <x:v>3523.2</x:v>
      </x:c>
    </x:row>
    <x:row r="1924" spans="1:23">
      <x:c r="A1924" t="s">
        <x:v>492</x:v>
      </x:c>
      <x:c r="B1924" t="s">
        <x:v>698</x:v>
      </x:c>
      <x:c r="C1924" t="s">
        <x:v>513</x:v>
      </x:c>
      <x:c r="D1924" t="s">
        <x:v>514</x:v>
      </x:c>
      <x:c r="E1924" t="s">
        <x:v>527</x:v>
      </x:c>
      <x:c r="F1924" t="s">
        <x:v>126</x:v>
      </x:c>
      <x:c r="G1924" t="s">
        <x:v>730</x:v>
      </x:c>
      <x:c r="H1924" t="s">
        <x:v>516</x:v>
      </x:c>
      <x:c r="I1924" t="s">
        <x:v>179</x:v>
      </x:c>
      <x:c r="J1924">
        <x:v>100012900</x:v>
      </x:c>
      <x:c r="K1924" t="s">
        <x:v>179</x:v>
      </x:c>
      <x:c r="L1924" t="s">
        <x:v>141</x:v>
      </x:c>
      <x:c r="M1924" t="s">
        <x:v>572</x:v>
      </x:c>
      <x:c r="N1924" t="s">
        <x:v>519</x:v>
      </x:c>
      <x:c r="O1924">
        <x:v>12000</x:v>
      </x:c>
      <x:c r="P1924" t="s">
        <x:v>520</x:v>
      </x:c>
      <x:c r="Q1924" t="s">
        <x:v>15</x:v>
      </x:c>
      <x:c r="R1924" t="s">
        <x:v>522</x:v>
      </x:c>
      <x:c r="S1924">
        <x:v>12000</x:v>
      </x:c>
      <x:c r="T1924" t="s">
        <x:v>458</x:v>
      </x:c>
      <x:c r="U1924">
        <x:v>41.04</x:v>
      </x:c>
      <x:c r="V1924">
        <x:v>0.37</x:v>
      </x:c>
      <x:c r="W1924">
        <x:v>4406.3999999999996</x:v>
      </x:c>
    </x:row>
    <x:row r="1925" spans="1:23">
      <x:c r="A1925" t="s">
        <x:v>492</x:v>
      </x:c>
      <x:c r="B1925" t="s">
        <x:v>698</x:v>
      </x:c>
      <x:c r="C1925" t="s">
        <x:v>513</x:v>
      </x:c>
      <x:c r="D1925" t="s">
        <x:v>514</x:v>
      </x:c>
      <x:c r="E1925" t="s">
        <x:v>527</x:v>
      </x:c>
      <x:c r="F1925" t="s">
        <x:v>126</x:v>
      </x:c>
      <x:c r="G1925" t="s">
        <x:v>730</x:v>
      </x:c>
      <x:c r="H1925" t="s">
        <x:v>516</x:v>
      </x:c>
      <x:c r="I1925" t="s">
        <x:v>179</x:v>
      </x:c>
      <x:c r="J1925">
        <x:v>100012941</x:v>
      </x:c>
      <x:c r="K1925" t="s">
        <x:v>179</x:v>
      </x:c>
      <x:c r="L1925" t="s">
        <x:v>145</x:v>
      </x:c>
      <x:c r="M1925" t="s">
        <x:v>560</x:v>
      </x:c>
      <x:c r="N1925" t="s">
        <x:v>519</x:v>
      </x:c>
      <x:c r="O1925">
        <x:v>5000</x:v>
      </x:c>
      <x:c r="P1925" t="s">
        <x:v>520</x:v>
      </x:c>
      <x:c r="Q1925" t="s">
        <x:v>19</x:v>
      </x:c>
      <x:c r="R1925" t="s">
        <x:v>522</x:v>
      </x:c>
      <x:c r="S1925">
        <x:v>8500</x:v>
      </x:c>
      <x:c r="T1925" t="s">
        <x:v>458</x:v>
      </x:c>
      <x:c r="U1925">
        <x:v>98.94</x:v>
      </x:c>
      <x:c r="V1925">
        <x:v>0.91</x:v>
      </x:c>
      <x:c r="W1925">
        <x:v>7718</x:v>
      </x:c>
    </x:row>
    <x:row r="1926" spans="1:23">
      <x:c r="A1926" t="s">
        <x:v>492</x:v>
      </x:c>
      <x:c r="B1926" t="s">
        <x:v>698</x:v>
      </x:c>
      <x:c r="C1926" t="s">
        <x:v>513</x:v>
      </x:c>
      <x:c r="D1926" t="s">
        <x:v>514</x:v>
      </x:c>
      <x:c r="E1926" t="s">
        <x:v>527</x:v>
      </x:c>
      <x:c r="F1926" t="s">
        <x:v>126</x:v>
      </x:c>
      <x:c r="G1926" t="s">
        <x:v>730</x:v>
      </x:c>
      <x:c r="H1926" t="s">
        <x:v>516</x:v>
      </x:c>
      <x:c r="I1926" t="s">
        <x:v>179</x:v>
      </x:c>
      <x:c r="J1926">
        <x:v>191000003</x:v>
      </x:c>
      <x:c r="K1926" t="s">
        <x:v>179</x:v>
      </x:c>
      <x:c r="L1926" t="s">
        <x:v>145</x:v>
      </x:c>
      <x:c r="M1926" t="s">
        <x:v>526</x:v>
      </x:c>
      <x:c r="N1926" t="s">
        <x:v>519</x:v>
      </x:c>
      <x:c r="O1926">
        <x:v>5000</x:v>
      </x:c>
      <x:c r="P1926" t="s">
        <x:v>520</x:v>
      </x:c>
      <x:c r="Q1926" t="s">
        <x:v>19</x:v>
      </x:c>
      <x:c r="R1926" t="s">
        <x:v>522</x:v>
      </x:c>
      <x:c r="S1926">
        <x:v>5000</x:v>
      </x:c>
      <x:c r="T1926" t="s">
        <x:v>458</x:v>
      </x:c>
      <x:c r="U1926">
        <x:v>58.2</x:v>
      </x:c>
      <x:c r="V1926">
        <x:v>0.91</x:v>
      </x:c>
      <x:c r="W1926">
        <x:v>4540</x:v>
      </x:c>
    </x:row>
    <x:row r="1927" spans="1:23">
      <x:c r="A1927" t="s">
        <x:v>492</x:v>
      </x:c>
      <x:c r="B1927" t="s">
        <x:v>698</x:v>
      </x:c>
      <x:c r="C1927" t="s">
        <x:v>513</x:v>
      </x:c>
      <x:c r="D1927" t="s">
        <x:v>514</x:v>
      </x:c>
      <x:c r="E1927" t="s">
        <x:v>527</x:v>
      </x:c>
      <x:c r="F1927" t="s">
        <x:v>126</x:v>
      </x:c>
      <x:c r="G1927" t="s">
        <x:v>730</x:v>
      </x:c>
      <x:c r="H1927" t="s">
        <x:v>516</x:v>
      </x:c>
      <x:c r="I1927" t="s">
        <x:v>179</x:v>
      </x:c>
      <x:c r="J1927">
        <x:v>100018959</x:v>
      </x:c>
      <x:c r="K1927" t="s">
        <x:v>179</x:v>
      </x:c>
      <x:c r="L1927" t="s">
        <x:v>143</x:v>
      </x:c>
      <x:c r="M1927" t="s">
        <x:v>572</x:v>
      </x:c>
      <x:c r="N1927" t="s">
        <x:v>519</x:v>
      </x:c>
      <x:c r="O1927">
        <x:v>10000</x:v>
      </x:c>
      <x:c r="P1927" t="s">
        <x:v>520</x:v>
      </x:c>
      <x:c r="Q1927" t="s">
        <x:v>16</x:v>
      </x:c>
      <x:c r="R1927" t="s">
        <x:v>522</x:v>
      </x:c>
      <x:c r="S1927">
        <x:v>10000</x:v>
      </x:c>
      <x:c r="T1927" t="s">
        <x:v>458</x:v>
      </x:c>
      <x:c r="U1927">
        <x:v>48.2</x:v>
      </x:c>
      <x:c r="V1927">
        <x:v>0.46</x:v>
      </x:c>
      <x:c r="W1927">
        <x:v>4556</x:v>
      </x:c>
    </x:row>
    <x:row r="1928" spans="1:23">
      <x:c r="A1928" t="s">
        <x:v>492</x:v>
      </x:c>
      <x:c r="B1928" t="s">
        <x:v>698</x:v>
      </x:c>
      <x:c r="C1928" t="s">
        <x:v>513</x:v>
      </x:c>
      <x:c r="D1928" t="s">
        <x:v>514</x:v>
      </x:c>
      <x:c r="E1928" t="s">
        <x:v>527</x:v>
      </x:c>
      <x:c r="F1928" t="s">
        <x:v>126</x:v>
      </x:c>
      <x:c r="G1928" t="s">
        <x:v>730</x:v>
      </x:c>
      <x:c r="H1928" t="s">
        <x:v>516</x:v>
      </x:c>
      <x:c r="I1928" t="s">
        <x:v>179</x:v>
      </x:c>
      <x:c r="J1928">
        <x:v>100012901</x:v>
      </x:c>
      <x:c r="K1928" t="s">
        <x:v>179</x:v>
      </x:c>
      <x:c r="L1928" t="s">
        <x:v>141</x:v>
      </x:c>
      <x:c r="M1928" t="s">
        <x:v>550</x:v>
      </x:c>
      <x:c r="N1928" t="s">
        <x:v>519</x:v>
      </x:c>
      <x:c r="O1928">
        <x:v>12000</x:v>
      </x:c>
      <x:c r="P1928" t="s">
        <x:v>520</x:v>
      </x:c>
      <x:c r="Q1928" t="s">
        <x:v>15</x:v>
      </x:c>
      <x:c r="R1928" t="s">
        <x:v>522</x:v>
      </x:c>
      <x:c r="S1928">
        <x:v>12000</x:v>
      </x:c>
      <x:c r="T1928" t="s">
        <x:v>458</x:v>
      </x:c>
      <x:c r="U1928">
        <x:v>41.04</x:v>
      </x:c>
      <x:c r="V1928">
        <x:v>0.37</x:v>
      </x:c>
      <x:c r="W1928">
        <x:v>4406.3999999999996</x:v>
      </x:c>
    </x:row>
    <x:row r="1929" spans="1:23">
      <x:c r="A1929" t="s">
        <x:v>492</x:v>
      </x:c>
      <x:c r="B1929" t="s">
        <x:v>698</x:v>
      </x:c>
      <x:c r="C1929" t="s">
        <x:v>513</x:v>
      </x:c>
      <x:c r="D1929" t="s">
        <x:v>514</x:v>
      </x:c>
      <x:c r="E1929" t="s">
        <x:v>527</x:v>
      </x:c>
      <x:c r="F1929" t="s">
        <x:v>126</x:v>
      </x:c>
      <x:c r="G1929" t="s">
        <x:v>730</x:v>
      </x:c>
      <x:c r="H1929" t="s">
        <x:v>516</x:v>
      </x:c>
      <x:c r="I1929" t="s">
        <x:v>179</x:v>
      </x:c>
      <x:c r="J1929">
        <x:v>100011199</x:v>
      </x:c>
      <x:c r="K1929" t="s">
        <x:v>179</x:v>
      </x:c>
      <x:c r="L1929" t="s">
        <x:v>141</x:v>
      </x:c>
      <x:c r="M1929" t="s">
        <x:v>569</x:v>
      </x:c>
      <x:c r="N1929" t="s">
        <x:v>519</x:v>
      </x:c>
      <x:c r="O1929">
        <x:v>12000</x:v>
      </x:c>
      <x:c r="P1929" t="s">
        <x:v>520</x:v>
      </x:c>
      <x:c r="Q1929" t="s">
        <x:v>15</x:v>
      </x:c>
      <x:c r="R1929" t="s">
        <x:v>522</x:v>
      </x:c>
      <x:c r="S1929">
        <x:v>12000</x:v>
      </x:c>
      <x:c r="T1929" t="s">
        <x:v>458</x:v>
      </x:c>
      <x:c r="U1929">
        <x:v>41.04</x:v>
      </x:c>
      <x:c r="V1929">
        <x:v>0.37</x:v>
      </x:c>
      <x:c r="W1929">
        <x:v>4406.3999999999996</x:v>
      </x:c>
    </x:row>
    <x:row r="1930" spans="1:23">
      <x:c r="A1930" t="s">
        <x:v>492</x:v>
      </x:c>
      <x:c r="B1930" t="s">
        <x:v>698</x:v>
      </x:c>
      <x:c r="C1930" t="s">
        <x:v>513</x:v>
      </x:c>
      <x:c r="D1930" t="s">
        <x:v>514</x:v>
      </x:c>
      <x:c r="E1930" t="s">
        <x:v>527</x:v>
      </x:c>
      <x:c r="F1930" t="s">
        <x:v>126</x:v>
      </x:c>
      <x:c r="G1930" t="s">
        <x:v>730</x:v>
      </x:c>
      <x:c r="H1930" t="s">
        <x:v>516</x:v>
      </x:c>
      <x:c r="I1930" t="s">
        <x:v>179</x:v>
      </x:c>
      <x:c r="J1930">
        <x:v>100018957</x:v>
      </x:c>
      <x:c r="K1930" t="s">
        <x:v>179</x:v>
      </x:c>
      <x:c r="L1930" t="s">
        <x:v>143</x:v>
      </x:c>
      <x:c r="M1930" t="s">
        <x:v>537</x:v>
      </x:c>
      <x:c r="N1930" t="s">
        <x:v>519</x:v>
      </x:c>
      <x:c r="O1930">
        <x:v>10000</x:v>
      </x:c>
      <x:c r="P1930" t="s">
        <x:v>520</x:v>
      </x:c>
      <x:c r="Q1930" t="s">
        <x:v>16</x:v>
      </x:c>
      <x:c r="R1930" t="s">
        <x:v>522</x:v>
      </x:c>
      <x:c r="S1930">
        <x:v>10000</x:v>
      </x:c>
      <x:c r="T1930" t="s">
        <x:v>458</x:v>
      </x:c>
      <x:c r="U1930">
        <x:v>48.2</x:v>
      </x:c>
      <x:c r="V1930">
        <x:v>0.46</x:v>
      </x:c>
      <x:c r="W1930">
        <x:v>4556</x:v>
      </x:c>
    </x:row>
    <x:row r="1931" spans="1:23">
      <x:c r="A1931" t="s">
        <x:v>492</x:v>
      </x:c>
      <x:c r="B1931" t="s">
        <x:v>698</x:v>
      </x:c>
      <x:c r="C1931" t="s">
        <x:v>513</x:v>
      </x:c>
      <x:c r="D1931" t="s">
        <x:v>514</x:v>
      </x:c>
      <x:c r="E1931" t="s">
        <x:v>527</x:v>
      </x:c>
      <x:c r="F1931" t="s">
        <x:v>126</x:v>
      </x:c>
      <x:c r="G1931" t="s">
        <x:v>730</x:v>
      </x:c>
      <x:c r="H1931" t="s">
        <x:v>516</x:v>
      </x:c>
      <x:c r="I1931" t="s">
        <x:v>179</x:v>
      </x:c>
      <x:c r="J1931">
        <x:v>100018953</x:v>
      </x:c>
      <x:c r="K1931" t="s">
        <x:v>179</x:v>
      </x:c>
      <x:c r="L1931" t="s">
        <x:v>143</x:v>
      </x:c>
      <x:c r="M1931" t="s">
        <x:v>560</x:v>
      </x:c>
      <x:c r="N1931" t="s">
        <x:v>519</x:v>
      </x:c>
      <x:c r="O1931">
        <x:v>10000</x:v>
      </x:c>
      <x:c r="P1931" t="s">
        <x:v>520</x:v>
      </x:c>
      <x:c r="Q1931" t="s">
        <x:v>16</x:v>
      </x:c>
      <x:c r="R1931" t="s">
        <x:v>522</x:v>
      </x:c>
      <x:c r="S1931">
        <x:v>10000</x:v>
      </x:c>
      <x:c r="T1931" t="s">
        <x:v>458</x:v>
      </x:c>
      <x:c r="U1931">
        <x:v>48.2</x:v>
      </x:c>
      <x:c r="V1931">
        <x:v>0.46</x:v>
      </x:c>
      <x:c r="W1931">
        <x:v>4556</x:v>
      </x:c>
    </x:row>
    <x:row r="1932" spans="1:23">
      <x:c r="A1932" t="s">
        <x:v>492</x:v>
      </x:c>
      <x:c r="B1932" t="s">
        <x:v>698</x:v>
      </x:c>
      <x:c r="C1932" t="s">
        <x:v>513</x:v>
      </x:c>
      <x:c r="D1932" t="s">
        <x:v>514</x:v>
      </x:c>
      <x:c r="E1932" t="s">
        <x:v>527</x:v>
      </x:c>
      <x:c r="F1932" t="s">
        <x:v>126</x:v>
      </x:c>
      <x:c r="G1932" t="s">
        <x:v>730</x:v>
      </x:c>
      <x:c r="H1932" t="s">
        <x:v>516</x:v>
      </x:c>
      <x:c r="I1932" t="s">
        <x:v>179</x:v>
      </x:c>
      <x:c r="J1932">
        <x:v>100011194</x:v>
      </x:c>
      <x:c r="K1932" t="s">
        <x:v>179</x:v>
      </x:c>
      <x:c r="L1932" t="s">
        <x:v>141</x:v>
      </x:c>
      <x:c r="M1932" t="s">
        <x:v>533</x:v>
      </x:c>
      <x:c r="N1932" t="s">
        <x:v>519</x:v>
      </x:c>
      <x:c r="O1932">
        <x:v>12000</x:v>
      </x:c>
      <x:c r="P1932" t="s">
        <x:v>520</x:v>
      </x:c>
      <x:c r="Q1932" t="s">
        <x:v>15</x:v>
      </x:c>
      <x:c r="R1932" t="s">
        <x:v>522</x:v>
      </x:c>
      <x:c r="S1932">
        <x:v>12000</x:v>
      </x:c>
      <x:c r="T1932" t="s">
        <x:v>458</x:v>
      </x:c>
      <x:c r="U1932">
        <x:v>41.04</x:v>
      </x:c>
      <x:c r="V1932">
        <x:v>0.37</x:v>
      </x:c>
      <x:c r="W1932">
        <x:v>4406.3999999999996</x:v>
      </x:c>
    </x:row>
    <x:row r="1933" spans="1:23">
      <x:c r="A1933" t="s">
        <x:v>492</x:v>
      </x:c>
      <x:c r="B1933" t="s">
        <x:v>698</x:v>
      </x:c>
      <x:c r="C1933" t="s">
        <x:v>513</x:v>
      </x:c>
      <x:c r="D1933" t="s">
        <x:v>514</x:v>
      </x:c>
      <x:c r="E1933" t="s">
        <x:v>527</x:v>
      </x:c>
      <x:c r="F1933" t="s">
        <x:v>126</x:v>
      </x:c>
      <x:c r="G1933" t="s">
        <x:v>730</x:v>
      </x:c>
      <x:c r="H1933" t="s">
        <x:v>516</x:v>
      </x:c>
      <x:c r="I1933" t="s">
        <x:v>179</x:v>
      </x:c>
      <x:c r="J1933">
        <x:v>100011196</x:v>
      </x:c>
      <x:c r="K1933" t="s">
        <x:v>179</x:v>
      </x:c>
      <x:c r="L1933" t="s">
        <x:v>141</x:v>
      </x:c>
      <x:c r="M1933" t="s">
        <x:v>537</x:v>
      </x:c>
      <x:c r="N1933" t="s">
        <x:v>519</x:v>
      </x:c>
      <x:c r="O1933">
        <x:v>12000</x:v>
      </x:c>
      <x:c r="P1933" t="s">
        <x:v>520</x:v>
      </x:c>
      <x:c r="Q1933" t="s">
        <x:v>15</x:v>
      </x:c>
      <x:c r="R1933" t="s">
        <x:v>522</x:v>
      </x:c>
      <x:c r="S1933">
        <x:v>12000</x:v>
      </x:c>
      <x:c r="T1933" t="s">
        <x:v>458</x:v>
      </x:c>
      <x:c r="U1933">
        <x:v>41.04</x:v>
      </x:c>
      <x:c r="V1933">
        <x:v>0.37</x:v>
      </x:c>
      <x:c r="W1933">
        <x:v>4406.3999999999996</x:v>
      </x:c>
    </x:row>
    <x:row r="1934" spans="1:23">
      <x:c r="A1934" t="s">
        <x:v>492</x:v>
      </x:c>
      <x:c r="B1934" t="s">
        <x:v>698</x:v>
      </x:c>
      <x:c r="C1934" t="s">
        <x:v>513</x:v>
      </x:c>
      <x:c r="D1934" t="s">
        <x:v>514</x:v>
      </x:c>
      <x:c r="E1934" t="s">
        <x:v>527</x:v>
      </x:c>
      <x:c r="F1934" t="s">
        <x:v>126</x:v>
      </x:c>
      <x:c r="G1934" t="s">
        <x:v>730</x:v>
      </x:c>
      <x:c r="H1934" t="s">
        <x:v>516</x:v>
      </x:c>
      <x:c r="I1934" t="s">
        <x:v>179</x:v>
      </x:c>
      <x:c r="J1934">
        <x:v>100018952</x:v>
      </x:c>
      <x:c r="K1934" t="s">
        <x:v>179</x:v>
      </x:c>
      <x:c r="L1934" t="s">
        <x:v>143</x:v>
      </x:c>
      <x:c r="M1934" t="s">
        <x:v>575</x:v>
      </x:c>
      <x:c r="N1934" t="s">
        <x:v>519</x:v>
      </x:c>
      <x:c r="O1934">
        <x:v>10000</x:v>
      </x:c>
      <x:c r="P1934" t="s">
        <x:v>520</x:v>
      </x:c>
      <x:c r="Q1934" t="s">
        <x:v>16</x:v>
      </x:c>
      <x:c r="R1934" t="s">
        <x:v>522</x:v>
      </x:c>
      <x:c r="S1934">
        <x:v>10000</x:v>
      </x:c>
      <x:c r="T1934" t="s">
        <x:v>458</x:v>
      </x:c>
      <x:c r="U1934">
        <x:v>48.2</x:v>
      </x:c>
      <x:c r="V1934">
        <x:v>0.46</x:v>
      </x:c>
      <x:c r="W1934">
        <x:v>4556</x:v>
      </x:c>
    </x:row>
    <x:row r="1935" spans="1:23">
      <x:c r="A1935" t="s">
        <x:v>492</x:v>
      </x:c>
      <x:c r="B1935" t="s">
        <x:v>698</x:v>
      </x:c>
      <x:c r="C1935" t="s">
        <x:v>513</x:v>
      </x:c>
      <x:c r="D1935" t="s">
        <x:v>514</x:v>
      </x:c>
      <x:c r="E1935" t="s">
        <x:v>527</x:v>
      </x:c>
      <x:c r="F1935" t="s">
        <x:v>126</x:v>
      </x:c>
      <x:c r="G1935" t="s">
        <x:v>730</x:v>
      </x:c>
      <x:c r="H1935" t="s">
        <x:v>516</x:v>
      </x:c>
      <x:c r="I1935" t="s">
        <x:v>179</x:v>
      </x:c>
      <x:c r="J1935">
        <x:v>100012894</x:v>
      </x:c>
      <x:c r="K1935" t="s">
        <x:v>179</x:v>
      </x:c>
      <x:c r="L1935" t="s">
        <x:v>141</x:v>
      </x:c>
      <x:c r="M1935" t="s">
        <x:v>560</x:v>
      </x:c>
      <x:c r="N1935" t="s">
        <x:v>519</x:v>
      </x:c>
      <x:c r="O1935">
        <x:v>12000</x:v>
      </x:c>
      <x:c r="P1935" t="s">
        <x:v>520</x:v>
      </x:c>
      <x:c r="Q1935" t="s">
        <x:v>15</x:v>
      </x:c>
      <x:c r="R1935" t="s">
        <x:v>522</x:v>
      </x:c>
      <x:c r="S1935">
        <x:v>12000</x:v>
      </x:c>
      <x:c r="T1935" t="s">
        <x:v>458</x:v>
      </x:c>
      <x:c r="U1935">
        <x:v>41.04</x:v>
      </x:c>
      <x:c r="V1935">
        <x:v>0.37</x:v>
      </x:c>
      <x:c r="W1935">
        <x:v>4406.3999999999996</x:v>
      </x:c>
    </x:row>
    <x:row r="1936" spans="1:23">
      <x:c r="A1936" t="s">
        <x:v>492</x:v>
      </x:c>
      <x:c r="B1936" t="s">
        <x:v>698</x:v>
      </x:c>
      <x:c r="C1936" t="s">
        <x:v>513</x:v>
      </x:c>
      <x:c r="D1936" t="s">
        <x:v>514</x:v>
      </x:c>
      <x:c r="E1936" t="s">
        <x:v>527</x:v>
      </x:c>
      <x:c r="F1936" t="s">
        <x:v>126</x:v>
      </x:c>
      <x:c r="G1936" t="s">
        <x:v>730</x:v>
      </x:c>
      <x:c r="H1936" t="s">
        <x:v>516</x:v>
      </x:c>
      <x:c r="I1936" t="s">
        <x:v>179</x:v>
      </x:c>
      <x:c r="J1936">
        <x:v>100018955</x:v>
      </x:c>
      <x:c r="K1936" t="s">
        <x:v>179</x:v>
      </x:c>
      <x:c r="L1936" t="s">
        <x:v>143</x:v>
      </x:c>
      <x:c r="M1936" t="s">
        <x:v>533</x:v>
      </x:c>
      <x:c r="N1936" t="s">
        <x:v>519</x:v>
      </x:c>
      <x:c r="O1936">
        <x:v>10000</x:v>
      </x:c>
      <x:c r="P1936" t="s">
        <x:v>520</x:v>
      </x:c>
      <x:c r="Q1936" t="s">
        <x:v>16</x:v>
      </x:c>
      <x:c r="R1936" t="s">
        <x:v>522</x:v>
      </x:c>
      <x:c r="S1936">
        <x:v>10000</x:v>
      </x:c>
      <x:c r="T1936" t="s">
        <x:v>458</x:v>
      </x:c>
      <x:c r="U1936">
        <x:v>48.2</x:v>
      </x:c>
      <x:c r="V1936">
        <x:v>0.46</x:v>
      </x:c>
      <x:c r="W1936">
        <x:v>4556</x:v>
      </x:c>
    </x:row>
    <x:row r="1937" spans="1:23">
      <x:c r="A1937" t="s">
        <x:v>492</x:v>
      </x:c>
      <x:c r="B1937" t="s">
        <x:v>698</x:v>
      </x:c>
      <x:c r="C1937" t="s">
        <x:v>513</x:v>
      </x:c>
      <x:c r="D1937" t="s">
        <x:v>514</x:v>
      </x:c>
      <x:c r="E1937" t="s">
        <x:v>527</x:v>
      </x:c>
      <x:c r="F1937" t="s">
        <x:v>126</x:v>
      </x:c>
      <x:c r="G1937" t="s">
        <x:v>730</x:v>
      </x:c>
      <x:c r="H1937" t="s">
        <x:v>516</x:v>
      </x:c>
      <x:c r="I1937" t="s">
        <x:v>179</x:v>
      </x:c>
      <x:c r="J1937">
        <x:v>100018964</x:v>
      </x:c>
      <x:c r="K1937" t="s">
        <x:v>179</x:v>
      </x:c>
      <x:c r="L1937" t="s">
        <x:v>143</x:v>
      </x:c>
      <x:c r="M1937" t="s">
        <x:v>524</x:v>
      </x:c>
      <x:c r="N1937" t="s">
        <x:v>519</x:v>
      </x:c>
      <x:c r="O1937">
        <x:v>10000</x:v>
      </x:c>
      <x:c r="P1937" t="s">
        <x:v>520</x:v>
      </x:c>
      <x:c r="Q1937" t="s">
        <x:v>16</x:v>
      </x:c>
      <x:c r="R1937" t="s">
        <x:v>522</x:v>
      </x:c>
      <x:c r="S1937">
        <x:v>10000</x:v>
      </x:c>
      <x:c r="T1937" t="s">
        <x:v>458</x:v>
      </x:c>
      <x:c r="U1937">
        <x:v>48.2</x:v>
      </x:c>
      <x:c r="V1937">
        <x:v>0.46</x:v>
      </x:c>
      <x:c r="W1937">
        <x:v>4556</x:v>
      </x:c>
    </x:row>
    <x:row r="1938" spans="1:23">
      <x:c r="A1938" t="s">
        <x:v>492</x:v>
      </x:c>
      <x:c r="B1938" t="s">
        <x:v>698</x:v>
      </x:c>
      <x:c r="C1938" t="s">
        <x:v>513</x:v>
      </x:c>
      <x:c r="D1938" t="s">
        <x:v>514</x:v>
      </x:c>
      <x:c r="E1938" t="s">
        <x:v>527</x:v>
      </x:c>
      <x:c r="F1938" t="s">
        <x:v>126</x:v>
      </x:c>
      <x:c r="G1938" t="s">
        <x:v>730</x:v>
      </x:c>
      <x:c r="H1938" t="s">
        <x:v>516</x:v>
      </x:c>
      <x:c r="I1938" t="s">
        <x:v>179</x:v>
      </x:c>
      <x:c r="J1938">
        <x:v>100018951</x:v>
      </x:c>
      <x:c r="K1938" t="s">
        <x:v>179</x:v>
      </x:c>
      <x:c r="L1938" t="s">
        <x:v>143</x:v>
      </x:c>
      <x:c r="M1938" t="s">
        <x:v>518</x:v>
      </x:c>
      <x:c r="N1938" t="s">
        <x:v>519</x:v>
      </x:c>
      <x:c r="O1938">
        <x:v>10000</x:v>
      </x:c>
      <x:c r="P1938" t="s">
        <x:v>520</x:v>
      </x:c>
      <x:c r="Q1938" t="s">
        <x:v>16</x:v>
      </x:c>
      <x:c r="R1938" t="s">
        <x:v>522</x:v>
      </x:c>
      <x:c r="S1938">
        <x:v>10000</x:v>
      </x:c>
      <x:c r="T1938" t="s">
        <x:v>458</x:v>
      </x:c>
      <x:c r="U1938">
        <x:v>48.2</x:v>
      </x:c>
      <x:c r="V1938">
        <x:v>0.46</x:v>
      </x:c>
      <x:c r="W1938">
        <x:v>4556</x:v>
      </x:c>
    </x:row>
    <x:row r="1939" spans="1:23">
      <x:c r="A1939" t="s">
        <x:v>492</x:v>
      </x:c>
      <x:c r="B1939" t="s">
        <x:v>698</x:v>
      </x:c>
      <x:c r="C1939" t="s">
        <x:v>513</x:v>
      </x:c>
      <x:c r="D1939" t="s">
        <x:v>514</x:v>
      </x:c>
      <x:c r="E1939" t="s">
        <x:v>527</x:v>
      </x:c>
      <x:c r="F1939" t="s">
        <x:v>126</x:v>
      </x:c>
      <x:c r="G1939" t="s">
        <x:v>730</x:v>
      </x:c>
      <x:c r="H1939" t="s">
        <x:v>516</x:v>
      </x:c>
      <x:c r="I1939" t="s">
        <x:v>179</x:v>
      </x:c>
      <x:c r="J1939">
        <x:v>100013831</x:v>
      </x:c>
      <x:c r="K1939" t="s">
        <x:v>179</x:v>
      </x:c>
      <x:c r="L1939" t="s">
        <x:v>142</x:v>
      </x:c>
      <x:c r="M1939" t="s">
        <x:v>537</x:v>
      </x:c>
      <x:c r="N1939" t="s">
        <x:v>519</x:v>
      </x:c>
      <x:c r="O1939">
        <x:v>3000</x:v>
      </x:c>
      <x:c r="P1939" t="s">
        <x:v>520</x:v>
      </x:c>
      <x:c r="Q1939" t="s">
        <x:v>455</x:v>
      </x:c>
      <x:c r="R1939" t="s">
        <x:v>522</x:v>
      </x:c>
      <x:c r="S1939">
        <x:v>6000</x:v>
      </x:c>
      <x:c r="T1939" t="s">
        <x:v>458</x:v>
      </x:c>
      <x:c r="U1939">
        <x:v>108.3</x:v>
      </x:c>
      <x:c r="V1939">
        <x:v>1.33</x:v>
      </x:c>
      <x:c r="W1939">
        <x:v>7962.6</x:v>
      </x:c>
    </x:row>
    <x:row r="1940" spans="1:23">
      <x:c r="A1940" t="s">
        <x:v>492</x:v>
      </x:c>
      <x:c r="B1940" t="s">
        <x:v>698</x:v>
      </x:c>
      <x:c r="C1940" t="s">
        <x:v>513</x:v>
      </x:c>
      <x:c r="D1940" t="s">
        <x:v>514</x:v>
      </x:c>
      <x:c r="E1940" t="s">
        <x:v>527</x:v>
      </x:c>
      <x:c r="F1940" t="s">
        <x:v>126</x:v>
      </x:c>
      <x:c r="G1940" t="s">
        <x:v>730</x:v>
      </x:c>
      <x:c r="H1940" t="s">
        <x:v>516</x:v>
      </x:c>
      <x:c r="I1940" t="s">
        <x:v>179</x:v>
      </x:c>
      <x:c r="J1940">
        <x:v>100011191</x:v>
      </x:c>
      <x:c r="K1940" t="s">
        <x:v>179</x:v>
      </x:c>
      <x:c r="L1940" t="s">
        <x:v>141</x:v>
      </x:c>
      <x:c r="M1940" t="s">
        <x:v>518</x:v>
      </x:c>
      <x:c r="N1940" t="s">
        <x:v>519</x:v>
      </x:c>
      <x:c r="O1940">
        <x:v>12000</x:v>
      </x:c>
      <x:c r="P1940" t="s">
        <x:v>520</x:v>
      </x:c>
      <x:c r="Q1940" t="s">
        <x:v>15</x:v>
      </x:c>
      <x:c r="R1940" t="s">
        <x:v>522</x:v>
      </x:c>
      <x:c r="S1940">
        <x:v>24000</x:v>
      </x:c>
      <x:c r="T1940" t="s">
        <x:v>458</x:v>
      </x:c>
      <x:c r="U1940">
        <x:v>82.08</x:v>
      </x:c>
      <x:c r="V1940">
        <x:v>0.37</x:v>
      </x:c>
      <x:c r="W1940">
        <x:v>8812.7999999999993</x:v>
      </x:c>
    </x:row>
    <x:row r="1941" spans="1:23">
      <x:c r="A1941" t="s">
        <x:v>492</x:v>
      </x:c>
      <x:c r="B1941" t="s">
        <x:v>698</x:v>
      </x:c>
      <x:c r="C1941" t="s">
        <x:v>513</x:v>
      </x:c>
      <x:c r="D1941" t="s">
        <x:v>514</x:v>
      </x:c>
      <x:c r="E1941" t="s">
        <x:v>527</x:v>
      </x:c>
      <x:c r="F1941" t="s">
        <x:v>126</x:v>
      </x:c>
      <x:c r="G1941" t="s">
        <x:v>730</x:v>
      </x:c>
      <x:c r="H1941" t="s">
        <x:v>516</x:v>
      </x:c>
      <x:c r="I1941" t="s">
        <x:v>179</x:v>
      </x:c>
      <x:c r="J1941">
        <x:v>100011192</x:v>
      </x:c>
      <x:c r="K1941" t="s">
        <x:v>179</x:v>
      </x:c>
      <x:c r="L1941" t="s">
        <x:v>141</x:v>
      </x:c>
      <x:c r="M1941" t="s">
        <x:v>575</x:v>
      </x:c>
      <x:c r="N1941" t="s">
        <x:v>519</x:v>
      </x:c>
      <x:c r="O1941">
        <x:v>12000</x:v>
      </x:c>
      <x:c r="P1941" t="s">
        <x:v>520</x:v>
      </x:c>
      <x:c r="Q1941" t="s">
        <x:v>15</x:v>
      </x:c>
      <x:c r="R1941" t="s">
        <x:v>522</x:v>
      </x:c>
      <x:c r="S1941">
        <x:v>12000</x:v>
      </x:c>
      <x:c r="T1941" t="s">
        <x:v>458</x:v>
      </x:c>
      <x:c r="U1941">
        <x:v>41.04</x:v>
      </x:c>
      <x:c r="V1941">
        <x:v>0.37</x:v>
      </x:c>
      <x:c r="W1941">
        <x:v>4406.3999999999996</x:v>
      </x:c>
    </x:row>
    <x:row r="1942" spans="1:23">
      <x:c r="A1942" t="s">
        <x:v>492</x:v>
      </x:c>
      <x:c r="B1942" t="s">
        <x:v>698</x:v>
      </x:c>
      <x:c r="C1942" t="s">
        <x:v>513</x:v>
      </x:c>
      <x:c r="D1942" t="s">
        <x:v>514</x:v>
      </x:c>
      <x:c r="E1942" t="s">
        <x:v>527</x:v>
      </x:c>
      <x:c r="F1942" t="s">
        <x:v>126</x:v>
      </x:c>
      <x:c r="G1942" t="s">
        <x:v>730</x:v>
      </x:c>
      <x:c r="H1942" t="s">
        <x:v>516</x:v>
      </x:c>
      <x:c r="I1942" t="s">
        <x:v>179</x:v>
      </x:c>
      <x:c r="J1942">
        <x:v>100003031</x:v>
      </x:c>
      <x:c r="K1942" t="s">
        <x:v>179</x:v>
      </x:c>
      <x:c r="L1942" t="s">
        <x:v>143</x:v>
      </x:c>
      <x:c r="M1942" t="s">
        <x:v>525</x:v>
      </x:c>
      <x:c r="O1942">
        <x:v>1000</x:v>
      </x:c>
      <x:c r="P1942" t="s">
        <x:v>520</x:v>
      </x:c>
      <x:c r="Q1942" t="s">
        <x:v>16</x:v>
      </x:c>
      <x:c r="R1942" t="s">
        <x:v>522</x:v>
      </x:c>
      <x:c r="S1942">
        <x:v>1000</x:v>
      </x:c>
      <x:c r="T1942" t="s">
        <x:v>458</x:v>
      </x:c>
      <x:c r="U1942">
        <x:v>4.82</x:v>
      </x:c>
      <x:c r="V1942">
        <x:v>0.46</x:v>
      </x:c>
      <x:c r="W1942">
        <x:v>455.6</x:v>
      </x:c>
    </x:row>
    <x:row r="1943" spans="1:23">
      <x:c r="A1943" t="s">
        <x:v>492</x:v>
      </x:c>
      <x:c r="B1943" t="s">
        <x:v>698</x:v>
      </x:c>
      <x:c r="C1943" t="s">
        <x:v>513</x:v>
      </x:c>
      <x:c r="D1943" t="s">
        <x:v>514</x:v>
      </x:c>
      <x:c r="E1943" t="s">
        <x:v>527</x:v>
      </x:c>
      <x:c r="F1943" t="s">
        <x:v>126</x:v>
      </x:c>
      <x:c r="G1943" t="s">
        <x:v>730</x:v>
      </x:c>
      <x:c r="H1943" t="s">
        <x:v>516</x:v>
      </x:c>
      <x:c r="I1943" t="s">
        <x:v>179</x:v>
      </x:c>
      <x:c r="J1943">
        <x:v>100018964</x:v>
      </x:c>
      <x:c r="K1943" t="s">
        <x:v>179</x:v>
      </x:c>
      <x:c r="L1943" t="s">
        <x:v>143</x:v>
      </x:c>
      <x:c r="M1943" t="s">
        <x:v>524</x:v>
      </x:c>
      <x:c r="N1943" t="s">
        <x:v>519</x:v>
      </x:c>
      <x:c r="O1943">
        <x:v>10000</x:v>
      </x:c>
      <x:c r="P1943" t="s">
        <x:v>520</x:v>
      </x:c>
      <x:c r="Q1943" t="s">
        <x:v>16</x:v>
      </x:c>
      <x:c r="R1943" t="s">
        <x:v>522</x:v>
      </x:c>
      <x:c r="S1943">
        <x:v>20000</x:v>
      </x:c>
      <x:c r="T1943" t="s">
        <x:v>458</x:v>
      </x:c>
      <x:c r="U1943">
        <x:v>96.4</x:v>
      </x:c>
      <x:c r="V1943">
        <x:v>0.46</x:v>
      </x:c>
      <x:c r="W1943">
        <x:v>9112</x:v>
      </x:c>
    </x:row>
    <x:row r="1944" spans="1:23">
      <x:c r="A1944" t="s">
        <x:v>492</x:v>
      </x:c>
      <x:c r="B1944" t="s">
        <x:v>698</x:v>
      </x:c>
      <x:c r="C1944" t="s">
        <x:v>513</x:v>
      </x:c>
      <x:c r="D1944" t="s">
        <x:v>514</x:v>
      </x:c>
      <x:c r="E1944" t="s">
        <x:v>527</x:v>
      </x:c>
      <x:c r="F1944" t="s">
        <x:v>126</x:v>
      </x:c>
      <x:c r="G1944" t="s">
        <x:v>730</x:v>
      </x:c>
      <x:c r="H1944" t="s">
        <x:v>516</x:v>
      </x:c>
      <x:c r="I1944" t="s">
        <x:v>179</x:v>
      </x:c>
      <x:c r="J1944">
        <x:v>100018953</x:v>
      </x:c>
      <x:c r="K1944" t="s">
        <x:v>179</x:v>
      </x:c>
      <x:c r="L1944" t="s">
        <x:v>143</x:v>
      </x:c>
      <x:c r="M1944" t="s">
        <x:v>560</x:v>
      </x:c>
      <x:c r="N1944" t="s">
        <x:v>519</x:v>
      </x:c>
      <x:c r="O1944">
        <x:v>10000</x:v>
      </x:c>
      <x:c r="P1944" t="s">
        <x:v>520</x:v>
      </x:c>
      <x:c r="Q1944" t="s">
        <x:v>16</x:v>
      </x:c>
      <x:c r="R1944" t="s">
        <x:v>522</x:v>
      </x:c>
      <x:c r="S1944">
        <x:v>10000</x:v>
      </x:c>
      <x:c r="T1944" t="s">
        <x:v>458</x:v>
      </x:c>
      <x:c r="U1944">
        <x:v>48.2</x:v>
      </x:c>
      <x:c r="V1944">
        <x:v>0.46</x:v>
      </x:c>
      <x:c r="W1944">
        <x:v>4556</x:v>
      </x:c>
    </x:row>
    <x:row r="1945" spans="1:23">
      <x:c r="A1945" t="s">
        <x:v>492</x:v>
      </x:c>
      <x:c r="B1945" t="s">
        <x:v>698</x:v>
      </x:c>
      <x:c r="C1945" t="s">
        <x:v>513</x:v>
      </x:c>
      <x:c r="D1945" t="s">
        <x:v>514</x:v>
      </x:c>
      <x:c r="E1945" t="s">
        <x:v>527</x:v>
      </x:c>
      <x:c r="F1945" t="s">
        <x:v>126</x:v>
      </x:c>
      <x:c r="G1945" t="s">
        <x:v>730</x:v>
      </x:c>
      <x:c r="H1945" t="s">
        <x:v>516</x:v>
      </x:c>
      <x:c r="I1945" t="s">
        <x:v>179</x:v>
      </x:c>
      <x:c r="J1945">
        <x:v>100018967</x:v>
      </x:c>
      <x:c r="K1945" t="s">
        <x:v>179</x:v>
      </x:c>
      <x:c r="L1945" t="s">
        <x:v>143</x:v>
      </x:c>
      <x:c r="M1945" t="s">
        <x:v>525</x:v>
      </x:c>
      <x:c r="N1945" t="s">
        <x:v>519</x:v>
      </x:c>
      <x:c r="O1945">
        <x:v>10000</x:v>
      </x:c>
      <x:c r="P1945" t="s">
        <x:v>520</x:v>
      </x:c>
      <x:c r="Q1945" t="s">
        <x:v>16</x:v>
      </x:c>
      <x:c r="R1945" t="s">
        <x:v>522</x:v>
      </x:c>
      <x:c r="S1945">
        <x:v>10000</x:v>
      </x:c>
      <x:c r="T1945" t="s">
        <x:v>458</x:v>
      </x:c>
      <x:c r="U1945">
        <x:v>48.2</x:v>
      </x:c>
      <x:c r="V1945">
        <x:v>0.46</x:v>
      </x:c>
      <x:c r="W1945">
        <x:v>4556</x:v>
      </x:c>
    </x:row>
    <x:row r="1946" spans="1:23">
      <x:c r="A1946" t="s">
        <x:v>492</x:v>
      </x:c>
      <x:c r="B1946" t="s">
        <x:v>698</x:v>
      </x:c>
      <x:c r="C1946" t="s">
        <x:v>513</x:v>
      </x:c>
      <x:c r="D1946" t="s">
        <x:v>514</x:v>
      </x:c>
      <x:c r="E1946" t="s">
        <x:v>527</x:v>
      </x:c>
      <x:c r="F1946" t="s">
        <x:v>126</x:v>
      </x:c>
      <x:c r="G1946" t="s">
        <x:v>730</x:v>
      </x:c>
      <x:c r="H1946" t="s">
        <x:v>516</x:v>
      </x:c>
      <x:c r="I1946" t="s">
        <x:v>179</x:v>
      </x:c>
      <x:c r="J1946">
        <x:v>100018967</x:v>
      </x:c>
      <x:c r="K1946" t="s">
        <x:v>179</x:v>
      </x:c>
      <x:c r="L1946" t="s">
        <x:v>143</x:v>
      </x:c>
      <x:c r="M1946" t="s">
        <x:v>525</x:v>
      </x:c>
      <x:c r="N1946" t="s">
        <x:v>519</x:v>
      </x:c>
      <x:c r="O1946">
        <x:v>10000</x:v>
      </x:c>
      <x:c r="P1946" t="s">
        <x:v>520</x:v>
      </x:c>
      <x:c r="Q1946" t="s">
        <x:v>16</x:v>
      </x:c>
      <x:c r="R1946" t="s">
        <x:v>522</x:v>
      </x:c>
      <x:c r="S1946">
        <x:v>10000</x:v>
      </x:c>
      <x:c r="T1946" t="s">
        <x:v>458</x:v>
      </x:c>
      <x:c r="U1946">
        <x:v>48.2</x:v>
      </x:c>
      <x:c r="V1946">
        <x:v>0.46</x:v>
      </x:c>
      <x:c r="W1946">
        <x:v>4556</x:v>
      </x:c>
    </x:row>
    <x:row r="1947" spans="1:23">
      <x:c r="A1947" t="s">
        <x:v>492</x:v>
      </x:c>
      <x:c r="B1947" t="s">
        <x:v>698</x:v>
      </x:c>
      <x:c r="C1947" t="s">
        <x:v>513</x:v>
      </x:c>
      <x:c r="D1947" t="s">
        <x:v>514</x:v>
      </x:c>
      <x:c r="E1947" t="s">
        <x:v>527</x:v>
      </x:c>
      <x:c r="F1947" t="s">
        <x:v>126</x:v>
      </x:c>
      <x:c r="G1947" t="s">
        <x:v>730</x:v>
      </x:c>
      <x:c r="H1947" t="s">
        <x:v>516</x:v>
      </x:c>
      <x:c r="I1947" t="s">
        <x:v>179</x:v>
      </x:c>
      <x:c r="J1947">
        <x:v>100012930</x:v>
      </x:c>
      <x:c r="K1947" t="s">
        <x:v>179</x:v>
      </x:c>
      <x:c r="L1947" t="s">
        <x:v>144</x:v>
      </x:c>
      <x:c r="M1947" t="s">
        <x:v>537</x:v>
      </x:c>
      <x:c r="N1947" t="s">
        <x:v>519</x:v>
      </x:c>
      <x:c r="O1947">
        <x:v>8000</x:v>
      </x:c>
      <x:c r="P1947" t="s">
        <x:v>520</x:v>
      </x:c>
      <x:c r="Q1947" t="s">
        <x:v>17</x:v>
      </x:c>
      <x:c r="R1947" t="s">
        <x:v>522</x:v>
      </x:c>
      <x:c r="S1947">
        <x:v>16000</x:v>
      </x:c>
      <x:c r="T1947" t="s">
        <x:v>458</x:v>
      </x:c>
      <x:c r="U1947">
        <x:v>112.96</x:v>
      </x:c>
      <x:c r="V1947">
        <x:v>0.59</x:v>
      </x:c>
      <x:c r="W1947">
        <x:v>9403.2000000000007</x:v>
      </x:c>
    </x:row>
    <x:row r="1948" spans="1:23">
      <x:c r="A1948" t="s">
        <x:v>492</x:v>
      </x:c>
      <x:c r="B1948" t="s">
        <x:v>698</x:v>
      </x:c>
      <x:c r="C1948" t="s">
        <x:v>513</x:v>
      </x:c>
      <x:c r="D1948" t="s">
        <x:v>514</x:v>
      </x:c>
      <x:c r="E1948" t="s">
        <x:v>527</x:v>
      </x:c>
      <x:c r="F1948" t="s">
        <x:v>126</x:v>
      </x:c>
      <x:c r="G1948" t="s">
        <x:v>730</x:v>
      </x:c>
      <x:c r="H1948" t="s">
        <x:v>516</x:v>
      </x:c>
      <x:c r="I1948" t="s">
        <x:v>179</x:v>
      </x:c>
      <x:c r="J1948">
        <x:v>100013827</x:v>
      </x:c>
      <x:c r="K1948" t="s">
        <x:v>179</x:v>
      </x:c>
      <x:c r="L1948" t="s">
        <x:v>141</x:v>
      </x:c>
      <x:c r="M1948" t="s">
        <x:v>578</x:v>
      </x:c>
      <x:c r="N1948" t="s">
        <x:v>519</x:v>
      </x:c>
      <x:c r="O1948">
        <x:v>12000</x:v>
      </x:c>
      <x:c r="P1948" t="s">
        <x:v>520</x:v>
      </x:c>
      <x:c r="Q1948" t="s">
        <x:v>15</x:v>
      </x:c>
      <x:c r="R1948" t="s">
        <x:v>522</x:v>
      </x:c>
      <x:c r="S1948">
        <x:v>12000</x:v>
      </x:c>
      <x:c r="T1948" t="s">
        <x:v>458</x:v>
      </x:c>
      <x:c r="U1948">
        <x:v>41.04</x:v>
      </x:c>
      <x:c r="V1948">
        <x:v>0.37</x:v>
      </x:c>
      <x:c r="W1948">
        <x:v>4406.3999999999996</x:v>
      </x:c>
    </x:row>
    <x:row r="1949" spans="1:23">
      <x:c r="A1949" t="s">
        <x:v>492</x:v>
      </x:c>
      <x:c r="B1949" t="s">
        <x:v>698</x:v>
      </x:c>
      <x:c r="C1949" t="s">
        <x:v>513</x:v>
      </x:c>
      <x:c r="D1949" t="s">
        <x:v>514</x:v>
      </x:c>
      <x:c r="E1949" t="s">
        <x:v>527</x:v>
      </x:c>
      <x:c r="F1949" t="s">
        <x:v>126</x:v>
      </x:c>
      <x:c r="G1949" t="s">
        <x:v>730</x:v>
      </x:c>
      <x:c r="H1949" t="s">
        <x:v>516</x:v>
      </x:c>
      <x:c r="I1949" t="s">
        <x:v>179</x:v>
      </x:c>
      <x:c r="J1949">
        <x:v>100012939</x:v>
      </x:c>
      <x:c r="K1949" t="s">
        <x:v>179</x:v>
      </x:c>
      <x:c r="L1949" t="s">
        <x:v>145</x:v>
      </x:c>
      <x:c r="M1949" t="s">
        <x:v>518</x:v>
      </x:c>
      <x:c r="N1949" t="s">
        <x:v>519</x:v>
      </x:c>
      <x:c r="O1949">
        <x:v>5000</x:v>
      </x:c>
      <x:c r="P1949" t="s">
        <x:v>520</x:v>
      </x:c>
      <x:c r="Q1949" t="s">
        <x:v>19</x:v>
      </x:c>
      <x:c r="R1949" t="s">
        <x:v>522</x:v>
      </x:c>
      <x:c r="S1949">
        <x:v>5000</x:v>
      </x:c>
      <x:c r="T1949" t="s">
        <x:v>458</x:v>
      </x:c>
      <x:c r="U1949">
        <x:v>58.2</x:v>
      </x:c>
      <x:c r="V1949">
        <x:v>0.91</x:v>
      </x:c>
      <x:c r="W1949">
        <x:v>4540</x:v>
      </x:c>
    </x:row>
    <x:row r="1950" spans="1:23">
      <x:c r="A1950" t="s">
        <x:v>492</x:v>
      </x:c>
      <x:c r="B1950" t="s">
        <x:v>698</x:v>
      </x:c>
      <x:c r="C1950" t="s">
        <x:v>513</x:v>
      </x:c>
      <x:c r="D1950" t="s">
        <x:v>514</x:v>
      </x:c>
      <x:c r="E1950" t="s">
        <x:v>527</x:v>
      </x:c>
      <x:c r="F1950" t="s">
        <x:v>126</x:v>
      </x:c>
      <x:c r="G1950" t="s">
        <x:v>730</x:v>
      </x:c>
      <x:c r="H1950" t="s">
        <x:v>516</x:v>
      </x:c>
      <x:c r="I1950" t="s">
        <x:v>179</x:v>
      </x:c>
      <x:c r="J1950">
        <x:v>100020831</x:v>
      </x:c>
      <x:c r="K1950" t="s">
        <x:v>179</x:v>
      </x:c>
      <x:c r="L1950" t="s">
        <x:v>144</x:v>
      </x:c>
      <x:c r="M1950" t="s">
        <x:v>550</x:v>
      </x:c>
      <x:c r="N1950" t="s">
        <x:v>519</x:v>
      </x:c>
      <x:c r="O1950">
        <x:v>8000</x:v>
      </x:c>
      <x:c r="P1950" t="s">
        <x:v>520</x:v>
      </x:c>
      <x:c r="Q1950" t="s">
        <x:v>17</x:v>
      </x:c>
      <x:c r="R1950" t="s">
        <x:v>522</x:v>
      </x:c>
      <x:c r="S1950">
        <x:v>8000</x:v>
      </x:c>
      <x:c r="T1950" t="s">
        <x:v>458</x:v>
      </x:c>
      <x:c r="U1950">
        <x:v>56.48</x:v>
      </x:c>
      <x:c r="V1950">
        <x:v>0.59</x:v>
      </x:c>
      <x:c r="W1950">
        <x:v>4701.6000000000004</x:v>
      </x:c>
    </x:row>
    <x:row r="1951" spans="1:23">
      <x:c r="A1951" t="s">
        <x:v>492</x:v>
      </x:c>
      <x:c r="B1951" t="s">
        <x:v>698</x:v>
      </x:c>
      <x:c r="C1951" t="s">
        <x:v>513</x:v>
      </x:c>
      <x:c r="D1951" t="s">
        <x:v>514</x:v>
      </x:c>
      <x:c r="E1951" t="s">
        <x:v>527</x:v>
      </x:c>
      <x:c r="F1951" t="s">
        <x:v>126</x:v>
      </x:c>
      <x:c r="G1951" t="s">
        <x:v>730</x:v>
      </x:c>
      <x:c r="H1951" t="s">
        <x:v>516</x:v>
      </x:c>
      <x:c r="I1951" t="s">
        <x:v>179</x:v>
      </x:c>
      <x:c r="J1951">
        <x:v>100003122</x:v>
      </x:c>
      <x:c r="K1951" t="s">
        <x:v>179</x:v>
      </x:c>
      <x:c r="L1951" t="s">
        <x:v>142</x:v>
      </x:c>
      <x:c r="M1951" t="s">
        <x:v>525</x:v>
      </x:c>
      <x:c r="O1951">
        <x:v>500</x:v>
      </x:c>
      <x:c r="P1951" t="s">
        <x:v>520</x:v>
      </x:c>
      <x:c r="Q1951" t="s">
        <x:v>455</x:v>
      </x:c>
      <x:c r="R1951" t="s">
        <x:v>522</x:v>
      </x:c>
      <x:c r="S1951">
        <x:v>500</x:v>
      </x:c>
      <x:c r="T1951" t="s">
        <x:v>458</x:v>
      </x:c>
      <x:c r="U1951">
        <x:v>9.0299999999999994</x:v>
      </x:c>
      <x:c r="V1951">
        <x:v>1.33</x:v>
      </x:c>
      <x:c r="W1951">
        <x:v>663.55</x:v>
      </x:c>
    </x:row>
    <x:row r="1952" spans="1:23">
      <x:c r="A1952" t="s">
        <x:v>492</x:v>
      </x:c>
      <x:c r="B1952" t="s">
        <x:v>698</x:v>
      </x:c>
      <x:c r="C1952" t="s">
        <x:v>513</x:v>
      </x:c>
      <x:c r="D1952" t="s">
        <x:v>514</x:v>
      </x:c>
      <x:c r="E1952" t="s">
        <x:v>527</x:v>
      </x:c>
      <x:c r="F1952" t="s">
        <x:v>126</x:v>
      </x:c>
      <x:c r="G1952" t="s">
        <x:v>730</x:v>
      </x:c>
      <x:c r="H1952" t="s">
        <x:v>516</x:v>
      </x:c>
      <x:c r="I1952" t="s">
        <x:v>179</x:v>
      </x:c>
      <x:c r="J1952">
        <x:v>100012928</x:v>
      </x:c>
      <x:c r="K1952" t="s">
        <x:v>179</x:v>
      </x:c>
      <x:c r="L1952" t="s">
        <x:v>144</x:v>
      </x:c>
      <x:c r="M1952" t="s">
        <x:v>560</x:v>
      </x:c>
      <x:c r="N1952" t="s">
        <x:v>519</x:v>
      </x:c>
      <x:c r="O1952">
        <x:v>8000</x:v>
      </x:c>
      <x:c r="P1952" t="s">
        <x:v>520</x:v>
      </x:c>
      <x:c r="Q1952" t="s">
        <x:v>17</x:v>
      </x:c>
      <x:c r="R1952" t="s">
        <x:v>522</x:v>
      </x:c>
      <x:c r="S1952">
        <x:v>8000</x:v>
      </x:c>
      <x:c r="T1952" t="s">
        <x:v>458</x:v>
      </x:c>
      <x:c r="U1952">
        <x:v>56.48</x:v>
      </x:c>
      <x:c r="V1952">
        <x:v>0.59</x:v>
      </x:c>
      <x:c r="W1952">
        <x:v>4701.6000000000004</x:v>
      </x:c>
    </x:row>
    <x:row r="1953" spans="1:23">
      <x:c r="A1953" t="s">
        <x:v>492</x:v>
      </x:c>
      <x:c r="B1953" t="s">
        <x:v>698</x:v>
      </x:c>
      <x:c r="C1953" t="s">
        <x:v>513</x:v>
      </x:c>
      <x:c r="D1953" t="s">
        <x:v>514</x:v>
      </x:c>
      <x:c r="E1953" t="s">
        <x:v>527</x:v>
      </x:c>
      <x:c r="F1953" t="s">
        <x:v>126</x:v>
      </x:c>
      <x:c r="G1953" t="s">
        <x:v>730</x:v>
      </x:c>
      <x:c r="H1953" t="s">
        <x:v>516</x:v>
      </x:c>
      <x:c r="I1953" t="s">
        <x:v>179</x:v>
      </x:c>
      <x:c r="J1953">
        <x:v>100003041</x:v>
      </x:c>
      <x:c r="K1953" t="s">
        <x:v>179</x:v>
      </x:c>
      <x:c r="L1953" t="s">
        <x:v>144</x:v>
      </x:c>
      <x:c r="M1953" t="s">
        <x:v>518</x:v>
      </x:c>
      <x:c r="O1953">
        <x:v>1000</x:v>
      </x:c>
      <x:c r="P1953" t="s">
        <x:v>520</x:v>
      </x:c>
      <x:c r="Q1953" t="s">
        <x:v>17</x:v>
      </x:c>
      <x:c r="R1953" t="s">
        <x:v>522</x:v>
      </x:c>
      <x:c r="S1953">
        <x:v>1000</x:v>
      </x:c>
      <x:c r="T1953" t="s">
        <x:v>458</x:v>
      </x:c>
      <x:c r="U1953">
        <x:v>7.06</x:v>
      </x:c>
      <x:c r="V1953">
        <x:v>0.59</x:v>
      </x:c>
      <x:c r="W1953">
        <x:v>587.70000000000005</x:v>
      </x:c>
    </x:row>
    <x:row r="1954" spans="1:23">
      <x:c r="A1954" t="s">
        <x:v>492</x:v>
      </x:c>
      <x:c r="B1954" t="s">
        <x:v>698</x:v>
      </x:c>
      <x:c r="C1954" t="s">
        <x:v>513</x:v>
      </x:c>
      <x:c r="D1954" t="s">
        <x:v>514</x:v>
      </x:c>
      <x:c r="E1954" t="s">
        <x:v>527</x:v>
      </x:c>
      <x:c r="F1954" t="s">
        <x:v>126</x:v>
      </x:c>
      <x:c r="G1954" t="s">
        <x:v>730</x:v>
      </x:c>
      <x:c r="H1954" t="s">
        <x:v>516</x:v>
      </x:c>
      <x:c r="I1954" t="s">
        <x:v>179</x:v>
      </x:c>
      <x:c r="J1954">
        <x:v>100002976</x:v>
      </x:c>
      <x:c r="K1954" t="s">
        <x:v>179</x:v>
      </x:c>
      <x:c r="L1954" t="s">
        <x:v>141</x:v>
      </x:c>
      <x:c r="M1954" t="s">
        <x:v>537</x:v>
      </x:c>
      <x:c r="O1954">
        <x:v>1500</x:v>
      </x:c>
      <x:c r="P1954" t="s">
        <x:v>520</x:v>
      </x:c>
      <x:c r="Q1954" t="s">
        <x:v>15</x:v>
      </x:c>
      <x:c r="R1954" t="s">
        <x:v>522</x:v>
      </x:c>
      <x:c r="S1954">
        <x:v>1500</x:v>
      </x:c>
      <x:c r="T1954" t="s">
        <x:v>458</x:v>
      </x:c>
      <x:c r="U1954">
        <x:v>5.13</x:v>
      </x:c>
      <x:c r="V1954">
        <x:v>0.37</x:v>
      </x:c>
      <x:c r="W1954">
        <x:v>550.79999999999995</x:v>
      </x:c>
    </x:row>
    <x:row r="1955" spans="1:23">
      <x:c r="A1955" t="s">
        <x:v>492</x:v>
      </x:c>
      <x:c r="B1955" t="s">
        <x:v>698</x:v>
      </x:c>
      <x:c r="C1955" t="s">
        <x:v>513</x:v>
      </x:c>
      <x:c r="D1955" t="s">
        <x:v>514</x:v>
      </x:c>
      <x:c r="E1955" t="s">
        <x:v>527</x:v>
      </x:c>
      <x:c r="F1955" t="s">
        <x:v>126</x:v>
      </x:c>
      <x:c r="G1955" t="s">
        <x:v>730</x:v>
      </x:c>
      <x:c r="H1955" t="s">
        <x:v>516</x:v>
      </x:c>
      <x:c r="I1955" t="s">
        <x:v>179</x:v>
      </x:c>
      <x:c r="J1955">
        <x:v>100012934</x:v>
      </x:c>
      <x:c r="K1955" t="s">
        <x:v>179</x:v>
      </x:c>
      <x:c r="L1955" t="s">
        <x:v>165</x:v>
      </x:c>
      <x:c r="M1955" t="s">
        <x:v>533</x:v>
      </x:c>
      <x:c r="N1955" t="s">
        <x:v>519</x:v>
      </x:c>
      <x:c r="O1955">
        <x:v>8000</x:v>
      </x:c>
      <x:c r="P1955" t="s">
        <x:v>520</x:v>
      </x:c>
      <x:c r="Q1955" t="s">
        <x:v>18</x:v>
      </x:c>
      <x:c r="R1955" t="s">
        <x:v>522</x:v>
      </x:c>
      <x:c r="S1955">
        <x:v>8000</x:v>
      </x:c>
      <x:c r="T1955" t="s">
        <x:v>458</x:v>
      </x:c>
      <x:c r="U1955">
        <x:v>62.08</x:v>
      </x:c>
      <x:c r="V1955">
        <x:v>0.63</x:v>
      </x:c>
      <x:c r="W1955">
        <x:v>5019.2</x:v>
      </x:c>
    </x:row>
    <x:row r="1956" spans="1:23">
      <x:c r="A1956" t="s">
        <x:v>492</x:v>
      </x:c>
      <x:c r="B1956" t="s">
        <x:v>698</x:v>
      </x:c>
      <x:c r="C1956" t="s">
        <x:v>513</x:v>
      </x:c>
      <x:c r="D1956" t="s">
        <x:v>514</x:v>
      </x:c>
      <x:c r="E1956" t="s">
        <x:v>527</x:v>
      </x:c>
      <x:c r="F1956" t="s">
        <x:v>126</x:v>
      </x:c>
      <x:c r="G1956" t="s">
        <x:v>730</x:v>
      </x:c>
      <x:c r="H1956" t="s">
        <x:v>516</x:v>
      </x:c>
      <x:c r="I1956" t="s">
        <x:v>179</x:v>
      </x:c>
      <x:c r="J1956">
        <x:v>100020831</x:v>
      </x:c>
      <x:c r="K1956" t="s">
        <x:v>179</x:v>
      </x:c>
      <x:c r="L1956" t="s">
        <x:v>144</x:v>
      </x:c>
      <x:c r="M1956" t="s">
        <x:v>550</x:v>
      </x:c>
      <x:c r="N1956" t="s">
        <x:v>519</x:v>
      </x:c>
      <x:c r="O1956">
        <x:v>8000</x:v>
      </x:c>
      <x:c r="P1956" t="s">
        <x:v>520</x:v>
      </x:c>
      <x:c r="Q1956" t="s">
        <x:v>17</x:v>
      </x:c>
      <x:c r="R1956" t="s">
        <x:v>522</x:v>
      </x:c>
      <x:c r="S1956">
        <x:v>8000</x:v>
      </x:c>
      <x:c r="T1956" t="s">
        <x:v>458</x:v>
      </x:c>
      <x:c r="U1956">
        <x:v>56.48</x:v>
      </x:c>
      <x:c r="V1956">
        <x:v>0.59</x:v>
      </x:c>
      <x:c r="W1956">
        <x:v>4701.6000000000004</x:v>
      </x:c>
    </x:row>
    <x:row r="1957" spans="1:23">
      <x:c r="A1957" t="s">
        <x:v>492</x:v>
      </x:c>
      <x:c r="B1957" t="s">
        <x:v>698</x:v>
      </x:c>
      <x:c r="C1957" t="s">
        <x:v>513</x:v>
      </x:c>
      <x:c r="D1957" t="s">
        <x:v>514</x:v>
      </x:c>
      <x:c r="E1957" t="s">
        <x:v>527</x:v>
      </x:c>
      <x:c r="F1957" t="s">
        <x:v>126</x:v>
      </x:c>
      <x:c r="G1957" t="s">
        <x:v>730</x:v>
      </x:c>
      <x:c r="H1957" t="s">
        <x:v>516</x:v>
      </x:c>
      <x:c r="I1957" t="s">
        <x:v>179</x:v>
      </x:c>
      <x:c r="J1957">
        <x:v>100003136</x:v>
      </x:c>
      <x:c r="K1957" t="s">
        <x:v>179</x:v>
      </x:c>
      <x:c r="L1957" t="s">
        <x:v>146</x:v>
      </x:c>
      <x:c r="M1957" t="s">
        <x:v>524</x:v>
      </x:c>
      <x:c r="O1957">
        <x:v>400</x:v>
      </x:c>
      <x:c r="P1957" t="s">
        <x:v>520</x:v>
      </x:c>
      <x:c r="Q1957" t="s">
        <x:v>456</x:v>
      </x:c>
      <x:c r="R1957" t="s">
        <x:v>522</x:v>
      </x:c>
      <x:c r="S1957">
        <x:v>400</x:v>
      </x:c>
      <x:c r="T1957" t="s">
        <x:v>458</x:v>
      </x:c>
      <x:c r="U1957">
        <x:v>9.57</x:v>
      </x:c>
      <x:c r="V1957">
        <x:v>1.76</x:v>
      </x:c>
      <x:c r="W1957">
        <x:v>704.64</x:v>
      </x:c>
    </x:row>
    <x:row r="1958" spans="1:23">
      <x:c r="A1958" t="s">
        <x:v>492</x:v>
      </x:c>
      <x:c r="B1958" t="s">
        <x:v>698</x:v>
      </x:c>
      <x:c r="C1958" t="s">
        <x:v>513</x:v>
      </x:c>
      <x:c r="D1958" t="s">
        <x:v>514</x:v>
      </x:c>
      <x:c r="E1958" t="s">
        <x:v>527</x:v>
      </x:c>
      <x:c r="F1958" t="s">
        <x:v>126</x:v>
      </x:c>
      <x:c r="G1958" t="s">
        <x:v>730</x:v>
      </x:c>
      <x:c r="H1958" t="s">
        <x:v>516</x:v>
      </x:c>
      <x:c r="I1958" t="s">
        <x:v>179</x:v>
      </x:c>
      <x:c r="J1958">
        <x:v>100003130</x:v>
      </x:c>
      <x:c r="K1958" t="s">
        <x:v>179</x:v>
      </x:c>
      <x:c r="L1958" t="s">
        <x:v>146</x:v>
      </x:c>
      <x:c r="M1958" t="s">
        <x:v>560</x:v>
      </x:c>
      <x:c r="O1958">
        <x:v>400</x:v>
      </x:c>
      <x:c r="P1958" t="s">
        <x:v>520</x:v>
      </x:c>
      <x:c r="Q1958" t="s">
        <x:v>456</x:v>
      </x:c>
      <x:c r="R1958" t="s">
        <x:v>522</x:v>
      </x:c>
      <x:c r="S1958">
        <x:v>400</x:v>
      </x:c>
      <x:c r="T1958" t="s">
        <x:v>458</x:v>
      </x:c>
      <x:c r="U1958">
        <x:v>9.57</x:v>
      </x:c>
      <x:c r="V1958">
        <x:v>1.76</x:v>
      </x:c>
      <x:c r="W1958">
        <x:v>704.64</x:v>
      </x:c>
    </x:row>
    <x:row r="1959" spans="1:23">
      <x:c r="A1959" t="s">
        <x:v>492</x:v>
      </x:c>
      <x:c r="B1959" t="s">
        <x:v>698</x:v>
      </x:c>
      <x:c r="C1959" t="s">
        <x:v>513</x:v>
      </x:c>
      <x:c r="D1959" t="s">
        <x:v>514</x:v>
      </x:c>
      <x:c r="E1959" t="s">
        <x:v>527</x:v>
      </x:c>
      <x:c r="F1959" t="s">
        <x:v>126</x:v>
      </x:c>
      <x:c r="G1959" t="s">
        <x:v>730</x:v>
      </x:c>
      <x:c r="H1959" t="s">
        <x:v>516</x:v>
      </x:c>
      <x:c r="I1959" t="s">
        <x:v>179</x:v>
      </x:c>
      <x:c r="J1959">
        <x:v>100003119</x:v>
      </x:c>
      <x:c r="K1959" t="s">
        <x:v>179</x:v>
      </x:c>
      <x:c r="L1959" t="s">
        <x:v>142</x:v>
      </x:c>
      <x:c r="M1959" t="s">
        <x:v>569</x:v>
      </x:c>
      <x:c r="O1959">
        <x:v>500</x:v>
      </x:c>
      <x:c r="P1959" t="s">
        <x:v>520</x:v>
      </x:c>
      <x:c r="Q1959" t="s">
        <x:v>455</x:v>
      </x:c>
      <x:c r="R1959" t="s">
        <x:v>522</x:v>
      </x:c>
      <x:c r="S1959">
        <x:v>500</x:v>
      </x:c>
      <x:c r="T1959" t="s">
        <x:v>458</x:v>
      </x:c>
      <x:c r="U1959">
        <x:v>9.0299999999999994</x:v>
      </x:c>
      <x:c r="V1959">
        <x:v>1.33</x:v>
      </x:c>
      <x:c r="W1959">
        <x:v>663.55</x:v>
      </x:c>
    </x:row>
    <x:row r="1960" spans="1:23">
      <x:c r="A1960" t="s">
        <x:v>492</x:v>
      </x:c>
      <x:c r="B1960" t="s">
        <x:v>698</x:v>
      </x:c>
      <x:c r="C1960" t="s">
        <x:v>513</x:v>
      </x:c>
      <x:c r="D1960" t="s">
        <x:v>514</x:v>
      </x:c>
      <x:c r="E1960" t="s">
        <x:v>527</x:v>
      </x:c>
      <x:c r="F1960" t="s">
        <x:v>126</x:v>
      </x:c>
      <x:c r="G1960" t="s">
        <x:v>730</x:v>
      </x:c>
      <x:c r="H1960" t="s">
        <x:v>516</x:v>
      </x:c>
      <x:c r="I1960" t="s">
        <x:v>179</x:v>
      </x:c>
      <x:c r="J1960">
        <x:v>100003116</x:v>
      </x:c>
      <x:c r="K1960" t="s">
        <x:v>179</x:v>
      </x:c>
      <x:c r="L1960" t="s">
        <x:v>142</x:v>
      </x:c>
      <x:c r="M1960" t="s">
        <x:v>560</x:v>
      </x:c>
      <x:c r="O1960">
        <x:v>500</x:v>
      </x:c>
      <x:c r="P1960" t="s">
        <x:v>520</x:v>
      </x:c>
      <x:c r="Q1960" t="s">
        <x:v>455</x:v>
      </x:c>
      <x:c r="R1960" t="s">
        <x:v>522</x:v>
      </x:c>
      <x:c r="S1960">
        <x:v>500</x:v>
      </x:c>
      <x:c r="T1960" t="s">
        <x:v>458</x:v>
      </x:c>
      <x:c r="U1960">
        <x:v>9.0299999999999994</x:v>
      </x:c>
      <x:c r="V1960">
        <x:v>1.33</x:v>
      </x:c>
      <x:c r="W1960">
        <x:v>663.55</x:v>
      </x:c>
    </x:row>
    <x:row r="1961" spans="1:23">
      <x:c r="A1961" t="s">
        <x:v>492</x:v>
      </x:c>
      <x:c r="B1961" t="s">
        <x:v>698</x:v>
      </x:c>
      <x:c r="C1961" t="s">
        <x:v>513</x:v>
      </x:c>
      <x:c r="D1961" t="s">
        <x:v>514</x:v>
      </x:c>
      <x:c r="E1961" t="s">
        <x:v>527</x:v>
      </x:c>
      <x:c r="F1961" t="s">
        <x:v>126</x:v>
      </x:c>
      <x:c r="G1961" t="s">
        <x:v>730</x:v>
      </x:c>
      <x:c r="H1961" t="s">
        <x:v>516</x:v>
      </x:c>
      <x:c r="I1961" t="s">
        <x:v>179</x:v>
      </x:c>
      <x:c r="J1961">
        <x:v>100003104</x:v>
      </x:c>
      <x:c r="K1961" t="s">
        <x:v>179</x:v>
      </x:c>
      <x:c r="L1961" t="s">
        <x:v>145</x:v>
      </x:c>
      <x:c r="M1961" t="s">
        <x:v>525</x:v>
      </x:c>
      <x:c r="O1961">
        <x:v>500</x:v>
      </x:c>
      <x:c r="P1961" t="s">
        <x:v>520</x:v>
      </x:c>
      <x:c r="Q1961" t="s">
        <x:v>19</x:v>
      </x:c>
      <x:c r="R1961" t="s">
        <x:v>522</x:v>
      </x:c>
      <x:c r="S1961">
        <x:v>500</x:v>
      </x:c>
      <x:c r="T1961" t="s">
        <x:v>458</x:v>
      </x:c>
      <x:c r="U1961">
        <x:v>5.82</x:v>
      </x:c>
      <x:c r="V1961">
        <x:v>0.91</x:v>
      </x:c>
      <x:c r="W1961">
        <x:v>454</x:v>
      </x:c>
    </x:row>
    <x:row r="1962" spans="1:23">
      <x:c r="A1962" t="s">
        <x:v>492</x:v>
      </x:c>
      <x:c r="B1962" t="s">
        <x:v>698</x:v>
      </x:c>
      <x:c r="C1962" t="s">
        <x:v>513</x:v>
      </x:c>
      <x:c r="D1962" t="s">
        <x:v>514</x:v>
      </x:c>
      <x:c r="E1962" t="s">
        <x:v>527</x:v>
      </x:c>
      <x:c r="F1962" t="s">
        <x:v>126</x:v>
      </x:c>
      <x:c r="G1962" t="s">
        <x:v>730</x:v>
      </x:c>
      <x:c r="H1962" t="s">
        <x:v>516</x:v>
      </x:c>
      <x:c r="I1962" t="s">
        <x:v>179</x:v>
      </x:c>
      <x:c r="J1962">
        <x:v>100003102</x:v>
      </x:c>
      <x:c r="K1962" t="s">
        <x:v>179</x:v>
      </x:c>
      <x:c r="L1962" t="s">
        <x:v>145</x:v>
      </x:c>
      <x:c r="M1962" t="s">
        <x:v>524</x:v>
      </x:c>
      <x:c r="O1962">
        <x:v>500</x:v>
      </x:c>
      <x:c r="P1962" t="s">
        <x:v>520</x:v>
      </x:c>
      <x:c r="Q1962" t="s">
        <x:v>19</x:v>
      </x:c>
      <x:c r="R1962" t="s">
        <x:v>522</x:v>
      </x:c>
      <x:c r="S1962">
        <x:v>500</x:v>
      </x:c>
      <x:c r="T1962" t="s">
        <x:v>458</x:v>
      </x:c>
      <x:c r="U1962">
        <x:v>5.82</x:v>
      </x:c>
      <x:c r="V1962">
        <x:v>0.91</x:v>
      </x:c>
      <x:c r="W1962">
        <x:v>454</x:v>
      </x:c>
    </x:row>
    <x:row r="1963" spans="1:23">
      <x:c r="A1963" t="s">
        <x:v>492</x:v>
      </x:c>
      <x:c r="B1963" t="s">
        <x:v>698</x:v>
      </x:c>
      <x:c r="C1963" t="s">
        <x:v>513</x:v>
      </x:c>
      <x:c r="D1963" t="s">
        <x:v>514</x:v>
      </x:c>
      <x:c r="E1963" t="s">
        <x:v>527</x:v>
      </x:c>
      <x:c r="F1963" t="s">
        <x:v>126</x:v>
      </x:c>
      <x:c r="G1963" t="s">
        <x:v>730</x:v>
      </x:c>
      <x:c r="H1963" t="s">
        <x:v>516</x:v>
      </x:c>
      <x:c r="I1963" t="s">
        <x:v>179</x:v>
      </x:c>
      <x:c r="J1963">
        <x:v>100003100</x:v>
      </x:c>
      <x:c r="K1963" t="s">
        <x:v>179</x:v>
      </x:c>
      <x:c r="L1963" t="s">
        <x:v>145</x:v>
      </x:c>
      <x:c r="M1963" t="s">
        <x:v>569</x:v>
      </x:c>
      <x:c r="O1963">
        <x:v>500</x:v>
      </x:c>
      <x:c r="P1963" t="s">
        <x:v>520</x:v>
      </x:c>
      <x:c r="Q1963" t="s">
        <x:v>19</x:v>
      </x:c>
      <x:c r="R1963" t="s">
        <x:v>522</x:v>
      </x:c>
      <x:c r="S1963">
        <x:v>500</x:v>
      </x:c>
      <x:c r="T1963" t="s">
        <x:v>458</x:v>
      </x:c>
      <x:c r="U1963">
        <x:v>5.82</x:v>
      </x:c>
      <x:c r="V1963">
        <x:v>0.91</x:v>
      </x:c>
      <x:c r="W1963">
        <x:v>454</x:v>
      </x:c>
    </x:row>
    <x:row r="1964" spans="1:23">
      <x:c r="A1964" t="s">
        <x:v>492</x:v>
      </x:c>
      <x:c r="B1964" t="s">
        <x:v>698</x:v>
      </x:c>
      <x:c r="C1964" t="s">
        <x:v>513</x:v>
      </x:c>
      <x:c r="D1964" t="s">
        <x:v>514</x:v>
      </x:c>
      <x:c r="E1964" t="s">
        <x:v>527</x:v>
      </x:c>
      <x:c r="F1964" t="s">
        <x:v>126</x:v>
      </x:c>
      <x:c r="G1964" t="s">
        <x:v>730</x:v>
      </x:c>
      <x:c r="H1964" t="s">
        <x:v>516</x:v>
      </x:c>
      <x:c r="I1964" t="s">
        <x:v>179</x:v>
      </x:c>
      <x:c r="J1964">
        <x:v>100003099</x:v>
      </x:c>
      <x:c r="K1964" t="s">
        <x:v>179</x:v>
      </x:c>
      <x:c r="L1964" t="s">
        <x:v>145</x:v>
      </x:c>
      <x:c r="M1964" t="s">
        <x:v>537</x:v>
      </x:c>
      <x:c r="O1964">
        <x:v>500</x:v>
      </x:c>
      <x:c r="P1964" t="s">
        <x:v>520</x:v>
      </x:c>
      <x:c r="Q1964" t="s">
        <x:v>19</x:v>
      </x:c>
      <x:c r="R1964" t="s">
        <x:v>522</x:v>
      </x:c>
      <x:c r="S1964">
        <x:v>500</x:v>
      </x:c>
      <x:c r="T1964" t="s">
        <x:v>458</x:v>
      </x:c>
      <x:c r="U1964">
        <x:v>5.82</x:v>
      </x:c>
      <x:c r="V1964">
        <x:v>0.91</x:v>
      </x:c>
      <x:c r="W1964">
        <x:v>454</x:v>
      </x:c>
    </x:row>
    <x:row r="1965" spans="1:23">
      <x:c r="A1965" t="s">
        <x:v>492</x:v>
      </x:c>
      <x:c r="B1965" t="s">
        <x:v>698</x:v>
      </x:c>
      <x:c r="C1965" t="s">
        <x:v>513</x:v>
      </x:c>
      <x:c r="D1965" t="s">
        <x:v>514</x:v>
      </x:c>
      <x:c r="E1965" t="s">
        <x:v>527</x:v>
      </x:c>
      <x:c r="F1965" t="s">
        <x:v>126</x:v>
      </x:c>
      <x:c r="G1965" t="s">
        <x:v>730</x:v>
      </x:c>
      <x:c r="H1965" t="s">
        <x:v>516</x:v>
      </x:c>
      <x:c r="I1965" t="s">
        <x:v>179</x:v>
      </x:c>
      <x:c r="J1965">
        <x:v>100003090</x:v>
      </x:c>
      <x:c r="K1965" t="s">
        <x:v>179</x:v>
      </x:c>
      <x:c r="L1965" t="s">
        <x:v>145</x:v>
      </x:c>
      <x:c r="M1965" t="s">
        <x:v>518</x:v>
      </x:c>
      <x:c r="O1965">
        <x:v>500</x:v>
      </x:c>
      <x:c r="P1965" t="s">
        <x:v>520</x:v>
      </x:c>
      <x:c r="Q1965" t="s">
        <x:v>19</x:v>
      </x:c>
      <x:c r="R1965" t="s">
        <x:v>522</x:v>
      </x:c>
      <x:c r="S1965">
        <x:v>500</x:v>
      </x:c>
      <x:c r="T1965" t="s">
        <x:v>458</x:v>
      </x:c>
      <x:c r="U1965">
        <x:v>5.82</x:v>
      </x:c>
      <x:c r="V1965">
        <x:v>0.91</x:v>
      </x:c>
      <x:c r="W1965">
        <x:v>454</x:v>
      </x:c>
    </x:row>
    <x:row r="1966" spans="1:23">
      <x:c r="A1966" t="s">
        <x:v>492</x:v>
      </x:c>
      <x:c r="B1966" t="s">
        <x:v>698</x:v>
      </x:c>
      <x:c r="C1966" t="s">
        <x:v>513</x:v>
      </x:c>
      <x:c r="D1966" t="s">
        <x:v>514</x:v>
      </x:c>
      <x:c r="E1966" t="s">
        <x:v>527</x:v>
      </x:c>
      <x:c r="F1966" t="s">
        <x:v>126</x:v>
      </x:c>
      <x:c r="G1966" t="s">
        <x:v>730</x:v>
      </x:c>
      <x:c r="H1966" t="s">
        <x:v>516</x:v>
      </x:c>
      <x:c r="I1966" t="s">
        <x:v>179</x:v>
      </x:c>
      <x:c r="J1966">
        <x:v>100003063</x:v>
      </x:c>
      <x:c r="K1966" t="s">
        <x:v>179</x:v>
      </x:c>
      <x:c r="L1966" t="s">
        <x:v>144</x:v>
      </x:c>
      <x:c r="M1966" t="s">
        <x:v>526</x:v>
      </x:c>
      <x:c r="O1966">
        <x:v>1000</x:v>
      </x:c>
      <x:c r="P1966" t="s">
        <x:v>520</x:v>
      </x:c>
      <x:c r="Q1966" t="s">
        <x:v>17</x:v>
      </x:c>
      <x:c r="R1966" t="s">
        <x:v>522</x:v>
      </x:c>
      <x:c r="S1966">
        <x:v>1000</x:v>
      </x:c>
      <x:c r="T1966" t="s">
        <x:v>458</x:v>
      </x:c>
      <x:c r="U1966">
        <x:v>7.06</x:v>
      </x:c>
      <x:c r="V1966">
        <x:v>0.59</x:v>
      </x:c>
      <x:c r="W1966">
        <x:v>587.70000000000005</x:v>
      </x:c>
    </x:row>
    <x:row r="1967" spans="1:23">
      <x:c r="A1967" t="s">
        <x:v>492</x:v>
      </x:c>
      <x:c r="B1967" t="s">
        <x:v>698</x:v>
      </x:c>
      <x:c r="C1967" t="s">
        <x:v>513</x:v>
      </x:c>
      <x:c r="D1967" t="s">
        <x:v>514</x:v>
      </x:c>
      <x:c r="E1967" t="s">
        <x:v>527</x:v>
      </x:c>
      <x:c r="F1967" t="s">
        <x:v>126</x:v>
      </x:c>
      <x:c r="G1967" t="s">
        <x:v>730</x:v>
      </x:c>
      <x:c r="H1967" t="s">
        <x:v>516</x:v>
      </x:c>
      <x:c r="I1967" t="s">
        <x:v>179</x:v>
      </x:c>
      <x:c r="J1967">
        <x:v>100003027</x:v>
      </x:c>
      <x:c r="K1967" t="s">
        <x:v>179</x:v>
      </x:c>
      <x:c r="L1967" t="s">
        <x:v>143</x:v>
      </x:c>
      <x:c r="M1967" t="s">
        <x:v>524</x:v>
      </x:c>
      <x:c r="O1967">
        <x:v>1000</x:v>
      </x:c>
      <x:c r="P1967" t="s">
        <x:v>520</x:v>
      </x:c>
      <x:c r="Q1967" t="s">
        <x:v>16</x:v>
      </x:c>
      <x:c r="R1967" t="s">
        <x:v>522</x:v>
      </x:c>
      <x:c r="S1967">
        <x:v>1000</x:v>
      </x:c>
      <x:c r="T1967" t="s">
        <x:v>458</x:v>
      </x:c>
      <x:c r="U1967">
        <x:v>4.82</x:v>
      </x:c>
      <x:c r="V1967">
        <x:v>0.46</x:v>
      </x:c>
      <x:c r="W1967">
        <x:v>455.6</x:v>
      </x:c>
    </x:row>
    <x:row r="1968" spans="1:23">
      <x:c r="A1968" t="s">
        <x:v>492</x:v>
      </x:c>
      <x:c r="B1968" t="s">
        <x:v>698</x:v>
      </x:c>
      <x:c r="C1968" t="s">
        <x:v>513</x:v>
      </x:c>
      <x:c r="D1968" t="s">
        <x:v>514</x:v>
      </x:c>
      <x:c r="E1968" t="s">
        <x:v>527</x:v>
      </x:c>
      <x:c r="F1968" t="s">
        <x:v>126</x:v>
      </x:c>
      <x:c r="G1968" t="s">
        <x:v>730</x:v>
      </x:c>
      <x:c r="H1968" t="s">
        <x:v>516</x:v>
      </x:c>
      <x:c r="I1968" t="s">
        <x:v>179</x:v>
      </x:c>
      <x:c r="J1968">
        <x:v>100002996</x:v>
      </x:c>
      <x:c r="K1968" t="s">
        <x:v>179</x:v>
      </x:c>
      <x:c r="L1968" t="s">
        <x:v>143</x:v>
      </x:c>
      <x:c r="M1968" t="s">
        <x:v>518</x:v>
      </x:c>
      <x:c r="O1968">
        <x:v>1000</x:v>
      </x:c>
      <x:c r="P1968" t="s">
        <x:v>520</x:v>
      </x:c>
      <x:c r="Q1968" t="s">
        <x:v>16</x:v>
      </x:c>
      <x:c r="R1968" t="s">
        <x:v>522</x:v>
      </x:c>
      <x:c r="S1968">
        <x:v>1000</x:v>
      </x:c>
      <x:c r="T1968" t="s">
        <x:v>458</x:v>
      </x:c>
      <x:c r="U1968">
        <x:v>4.82</x:v>
      </x:c>
      <x:c r="V1968">
        <x:v>0.46</x:v>
      </x:c>
      <x:c r="W1968">
        <x:v>455.6</x:v>
      </x:c>
    </x:row>
    <x:row r="1969" spans="1:23">
      <x:c r="A1969" t="s">
        <x:v>492</x:v>
      </x:c>
      <x:c r="B1969" t="s">
        <x:v>698</x:v>
      </x:c>
      <x:c r="C1969" t="s">
        <x:v>513</x:v>
      </x:c>
      <x:c r="D1969" t="s">
        <x:v>514</x:v>
      </x:c>
      <x:c r="E1969" t="s">
        <x:v>527</x:v>
      </x:c>
      <x:c r="F1969" t="s">
        <x:v>126</x:v>
      </x:c>
      <x:c r="G1969" t="s">
        <x:v>730</x:v>
      </x:c>
      <x:c r="H1969" t="s">
        <x:v>516</x:v>
      </x:c>
      <x:c r="I1969" t="s">
        <x:v>179</x:v>
      </x:c>
      <x:c r="J1969">
        <x:v>100002987</x:v>
      </x:c>
      <x:c r="K1969" t="s">
        <x:v>179</x:v>
      </x:c>
      <x:c r="L1969" t="s">
        <x:v>141</x:v>
      </x:c>
      <x:c r="M1969" t="s">
        <x:v>526</x:v>
      </x:c>
      <x:c r="O1969">
        <x:v>1500</x:v>
      </x:c>
      <x:c r="P1969" t="s">
        <x:v>520</x:v>
      </x:c>
      <x:c r="Q1969" t="s">
        <x:v>15</x:v>
      </x:c>
      <x:c r="R1969" t="s">
        <x:v>522</x:v>
      </x:c>
      <x:c r="S1969">
        <x:v>3000</x:v>
      </x:c>
      <x:c r="T1969" t="s">
        <x:v>458</x:v>
      </x:c>
      <x:c r="U1969">
        <x:v>10.26</x:v>
      </x:c>
      <x:c r="V1969">
        <x:v>0.37</x:v>
      </x:c>
      <x:c r="W1969">
        <x:v>1101.5999999999999</x:v>
      </x:c>
    </x:row>
    <x:row r="1970" spans="1:23">
      <x:c r="A1970" t="s">
        <x:v>492</x:v>
      </x:c>
      <x:c r="B1970" t="s">
        <x:v>698</x:v>
      </x:c>
      <x:c r="C1970" t="s">
        <x:v>513</x:v>
      </x:c>
      <x:c r="D1970" t="s">
        <x:v>514</x:v>
      </x:c>
      <x:c r="E1970" t="s">
        <x:v>527</x:v>
      </x:c>
      <x:c r="F1970" t="s">
        <x:v>126</x:v>
      </x:c>
      <x:c r="G1970" t="s">
        <x:v>730</x:v>
      </x:c>
      <x:c r="H1970" t="s">
        <x:v>516</x:v>
      </x:c>
      <x:c r="I1970" t="s">
        <x:v>179</x:v>
      </x:c>
      <x:c r="J1970">
        <x:v>100002983</x:v>
      </x:c>
      <x:c r="K1970" t="s">
        <x:v>179</x:v>
      </x:c>
      <x:c r="L1970" t="s">
        <x:v>141</x:v>
      </x:c>
      <x:c r="M1970" t="s">
        <x:v>574</x:v>
      </x:c>
      <x:c r="O1970">
        <x:v>1500</x:v>
      </x:c>
      <x:c r="P1970" t="s">
        <x:v>520</x:v>
      </x:c>
      <x:c r="Q1970" t="s">
        <x:v>15</x:v>
      </x:c>
      <x:c r="R1970" t="s">
        <x:v>522</x:v>
      </x:c>
      <x:c r="S1970">
        <x:v>1500</x:v>
      </x:c>
      <x:c r="T1970" t="s">
        <x:v>458</x:v>
      </x:c>
      <x:c r="U1970">
        <x:v>5.13</x:v>
      </x:c>
      <x:c r="V1970">
        <x:v>0.37</x:v>
      </x:c>
      <x:c r="W1970">
        <x:v>550.79999999999995</x:v>
      </x:c>
    </x:row>
    <x:row r="1971" spans="1:23">
      <x:c r="A1971" t="s">
        <x:v>492</x:v>
      </x:c>
      <x:c r="B1971" t="s">
        <x:v>698</x:v>
      </x:c>
      <x:c r="C1971" t="s">
        <x:v>513</x:v>
      </x:c>
      <x:c r="D1971" t="s">
        <x:v>514</x:v>
      </x:c>
      <x:c r="E1971" t="s">
        <x:v>527</x:v>
      </x:c>
      <x:c r="F1971" t="s">
        <x:v>126</x:v>
      </x:c>
      <x:c r="G1971" t="s">
        <x:v>730</x:v>
      </x:c>
      <x:c r="H1971" t="s">
        <x:v>516</x:v>
      </x:c>
      <x:c r="I1971" t="s">
        <x:v>179</x:v>
      </x:c>
      <x:c r="J1971">
        <x:v>100002982</x:v>
      </x:c>
      <x:c r="K1971" t="s">
        <x:v>179</x:v>
      </x:c>
      <x:c r="L1971" t="s">
        <x:v>141</x:v>
      </x:c>
      <x:c r="M1971" t="s">
        <x:v>570</x:v>
      </x:c>
      <x:c r="O1971">
        <x:v>1500</x:v>
      </x:c>
      <x:c r="P1971" t="s">
        <x:v>520</x:v>
      </x:c>
      <x:c r="Q1971" t="s">
        <x:v>15</x:v>
      </x:c>
      <x:c r="R1971" t="s">
        <x:v>522</x:v>
      </x:c>
      <x:c r="S1971">
        <x:v>1500</x:v>
      </x:c>
      <x:c r="T1971" t="s">
        <x:v>458</x:v>
      </x:c>
      <x:c r="U1971">
        <x:v>5.13</x:v>
      </x:c>
      <x:c r="V1971">
        <x:v>0.37</x:v>
      </x:c>
      <x:c r="W1971">
        <x:v>550.79999999999995</x:v>
      </x:c>
    </x:row>
    <x:row r="1972" spans="1:23">
      <x:c r="A1972" t="s">
        <x:v>492</x:v>
      </x:c>
      <x:c r="B1972" t="s">
        <x:v>698</x:v>
      </x:c>
      <x:c r="C1972" t="s">
        <x:v>513</x:v>
      </x:c>
      <x:c r="D1972" t="s">
        <x:v>514</x:v>
      </x:c>
      <x:c r="E1972" t="s">
        <x:v>527</x:v>
      </x:c>
      <x:c r="F1972" t="s">
        <x:v>126</x:v>
      </x:c>
      <x:c r="G1972" t="s">
        <x:v>730</x:v>
      </x:c>
      <x:c r="H1972" t="s">
        <x:v>516</x:v>
      </x:c>
      <x:c r="I1972" t="s">
        <x:v>179</x:v>
      </x:c>
      <x:c r="J1972">
        <x:v>100002984</x:v>
      </x:c>
      <x:c r="K1972" t="s">
        <x:v>179</x:v>
      </x:c>
      <x:c r="L1972" t="s">
        <x:v>141</x:v>
      </x:c>
      <x:c r="M1972" t="s">
        <x:v>525</x:v>
      </x:c>
      <x:c r="O1972">
        <x:v>1500</x:v>
      </x:c>
      <x:c r="P1972" t="s">
        <x:v>520</x:v>
      </x:c>
      <x:c r="Q1972" t="s">
        <x:v>15</x:v>
      </x:c>
      <x:c r="R1972" t="s">
        <x:v>522</x:v>
      </x:c>
      <x:c r="S1972">
        <x:v>3000</x:v>
      </x:c>
      <x:c r="T1972" t="s">
        <x:v>458</x:v>
      </x:c>
      <x:c r="U1972">
        <x:v>10.26</x:v>
      </x:c>
      <x:c r="V1972">
        <x:v>0.37</x:v>
      </x:c>
      <x:c r="W1972">
        <x:v>1101.5999999999999</x:v>
      </x:c>
    </x:row>
    <x:row r="1973" spans="1:23">
      <x:c r="A1973" t="s">
        <x:v>492</x:v>
      </x:c>
      <x:c r="B1973" t="s">
        <x:v>698</x:v>
      </x:c>
      <x:c r="C1973" t="s">
        <x:v>513</x:v>
      </x:c>
      <x:c r="D1973" t="s">
        <x:v>514</x:v>
      </x:c>
      <x:c r="E1973" t="s">
        <x:v>527</x:v>
      </x:c>
      <x:c r="F1973" t="s">
        <x:v>126</x:v>
      </x:c>
      <x:c r="G1973" t="s">
        <x:v>730</x:v>
      </x:c>
      <x:c r="H1973" t="s">
        <x:v>516</x:v>
      </x:c>
      <x:c r="I1973" t="s">
        <x:v>179</x:v>
      </x:c>
      <x:c r="J1973">
        <x:v>100002978</x:v>
      </x:c>
      <x:c r="K1973" t="s">
        <x:v>179</x:v>
      </x:c>
      <x:c r="L1973" t="s">
        <x:v>141</x:v>
      </x:c>
      <x:c r="M1973" t="s">
        <x:v>569</x:v>
      </x:c>
      <x:c r="O1973">
        <x:v>1500</x:v>
      </x:c>
      <x:c r="P1973" t="s">
        <x:v>520</x:v>
      </x:c>
      <x:c r="Q1973" t="s">
        <x:v>15</x:v>
      </x:c>
      <x:c r="R1973" t="s">
        <x:v>522</x:v>
      </x:c>
      <x:c r="S1973">
        <x:v>1500</x:v>
      </x:c>
      <x:c r="T1973" t="s">
        <x:v>458</x:v>
      </x:c>
      <x:c r="U1973">
        <x:v>5.13</x:v>
      </x:c>
      <x:c r="V1973">
        <x:v>0.37</x:v>
      </x:c>
      <x:c r="W1973">
        <x:v>550.79999999999995</x:v>
      </x:c>
    </x:row>
    <x:row r="1974" spans="1:23">
      <x:c r="A1974" t="s">
        <x:v>492</x:v>
      </x:c>
      <x:c r="B1974" t="s">
        <x:v>698</x:v>
      </x:c>
      <x:c r="C1974" t="s">
        <x:v>513</x:v>
      </x:c>
      <x:c r="D1974" t="s">
        <x:v>514</x:v>
      </x:c>
      <x:c r="E1974" t="s">
        <x:v>527</x:v>
      </x:c>
      <x:c r="F1974" t="s">
        <x:v>126</x:v>
      </x:c>
      <x:c r="G1974" t="s">
        <x:v>730</x:v>
      </x:c>
      <x:c r="H1974" t="s">
        <x:v>516</x:v>
      </x:c>
      <x:c r="I1974" t="s">
        <x:v>179</x:v>
      </x:c>
      <x:c r="J1974">
        <x:v>100002970</x:v>
      </x:c>
      <x:c r="K1974" t="s">
        <x:v>179</x:v>
      </x:c>
      <x:c r="L1974" t="s">
        <x:v>141</x:v>
      </x:c>
      <x:c r="M1974" t="s">
        <x:v>550</x:v>
      </x:c>
      <x:c r="O1974">
        <x:v>1500</x:v>
      </x:c>
      <x:c r="P1974" t="s">
        <x:v>520</x:v>
      </x:c>
      <x:c r="Q1974" t="s">
        <x:v>15</x:v>
      </x:c>
      <x:c r="R1974" t="s">
        <x:v>522</x:v>
      </x:c>
      <x:c r="S1974">
        <x:v>4500</x:v>
      </x:c>
      <x:c r="T1974" t="s">
        <x:v>458</x:v>
      </x:c>
      <x:c r="U1974">
        <x:v>15.39</x:v>
      </x:c>
      <x:c r="V1974">
        <x:v>0.37</x:v>
      </x:c>
      <x:c r="W1974">
        <x:v>1652.4</x:v>
      </x:c>
    </x:row>
    <x:row r="1975" spans="1:23">
      <x:c r="A1975" t="s">
        <x:v>492</x:v>
      </x:c>
      <x:c r="B1975" t="s">
        <x:v>698</x:v>
      </x:c>
      <x:c r="C1975" t="s">
        <x:v>513</x:v>
      </x:c>
      <x:c r="D1975" t="s">
        <x:v>514</x:v>
      </x:c>
      <x:c r="E1975" t="s">
        <x:v>527</x:v>
      </x:c>
      <x:c r="F1975" t="s">
        <x:v>126</x:v>
      </x:c>
      <x:c r="G1975" t="s">
        <x:v>730</x:v>
      </x:c>
      <x:c r="H1975" t="s">
        <x:v>516</x:v>
      </x:c>
      <x:c r="I1975" t="s">
        <x:v>179</x:v>
      </x:c>
      <x:c r="J1975">
        <x:v>100002975</x:v>
      </x:c>
      <x:c r="K1975" t="s">
        <x:v>179</x:v>
      </x:c>
      <x:c r="L1975" t="s">
        <x:v>141</x:v>
      </x:c>
      <x:c r="M1975" t="s">
        <x:v>572</x:v>
      </x:c>
      <x:c r="O1975">
        <x:v>1500</x:v>
      </x:c>
      <x:c r="P1975" t="s">
        <x:v>520</x:v>
      </x:c>
      <x:c r="Q1975" t="s">
        <x:v>15</x:v>
      </x:c>
      <x:c r="R1975" t="s">
        <x:v>522</x:v>
      </x:c>
      <x:c r="S1975">
        <x:v>1500</x:v>
      </x:c>
      <x:c r="T1975" t="s">
        <x:v>458</x:v>
      </x:c>
      <x:c r="U1975">
        <x:v>5.13</x:v>
      </x:c>
      <x:c r="V1975">
        <x:v>0.37</x:v>
      </x:c>
      <x:c r="W1975">
        <x:v>550.79999999999995</x:v>
      </x:c>
    </x:row>
    <x:row r="1976" spans="1:23">
      <x:c r="A1976" t="s">
        <x:v>492</x:v>
      </x:c>
      <x:c r="B1976" t="s">
        <x:v>698</x:v>
      </x:c>
      <x:c r="C1976" t="s">
        <x:v>513</x:v>
      </x:c>
      <x:c r="D1976" t="s">
        <x:v>514</x:v>
      </x:c>
      <x:c r="E1976" t="s">
        <x:v>527</x:v>
      </x:c>
      <x:c r="F1976" t="s">
        <x:v>126</x:v>
      </x:c>
      <x:c r="G1976" t="s">
        <x:v>730</x:v>
      </x:c>
      <x:c r="H1976" t="s">
        <x:v>516</x:v>
      </x:c>
      <x:c r="I1976" t="s">
        <x:v>179</x:v>
      </x:c>
      <x:c r="J1976">
        <x:v>100002974</x:v>
      </x:c>
      <x:c r="K1976" t="s">
        <x:v>179</x:v>
      </x:c>
      <x:c r="L1976" t="s">
        <x:v>141</x:v>
      </x:c>
      <x:c r="M1976" t="s">
        <x:v>563</x:v>
      </x:c>
      <x:c r="O1976">
        <x:v>1500</x:v>
      </x:c>
      <x:c r="P1976" t="s">
        <x:v>520</x:v>
      </x:c>
      <x:c r="Q1976" t="s">
        <x:v>15</x:v>
      </x:c>
      <x:c r="R1976" t="s">
        <x:v>522</x:v>
      </x:c>
      <x:c r="S1976">
        <x:v>1500</x:v>
      </x:c>
      <x:c r="T1976" t="s">
        <x:v>458</x:v>
      </x:c>
      <x:c r="U1976">
        <x:v>5.13</x:v>
      </x:c>
      <x:c r="V1976">
        <x:v>0.37</x:v>
      </x:c>
      <x:c r="W1976">
        <x:v>550.79999999999995</x:v>
      </x:c>
    </x:row>
    <x:row r="1977" spans="1:23">
      <x:c r="A1977" t="s">
        <x:v>492</x:v>
      </x:c>
      <x:c r="B1977" t="s">
        <x:v>698</x:v>
      </x:c>
      <x:c r="C1977" t="s">
        <x:v>513</x:v>
      </x:c>
      <x:c r="D1977" t="s">
        <x:v>514</x:v>
      </x:c>
      <x:c r="E1977" t="s">
        <x:v>527</x:v>
      </x:c>
      <x:c r="F1977" t="s">
        <x:v>126</x:v>
      </x:c>
      <x:c r="G1977" t="s">
        <x:v>730</x:v>
      </x:c>
      <x:c r="H1977" t="s">
        <x:v>516</x:v>
      </x:c>
      <x:c r="I1977" t="s">
        <x:v>179</x:v>
      </x:c>
      <x:c r="J1977">
        <x:v>100002976</x:v>
      </x:c>
      <x:c r="K1977" t="s">
        <x:v>179</x:v>
      </x:c>
      <x:c r="L1977" t="s">
        <x:v>141</x:v>
      </x:c>
      <x:c r="M1977" t="s">
        <x:v>537</x:v>
      </x:c>
      <x:c r="O1977">
        <x:v>1500</x:v>
      </x:c>
      <x:c r="P1977" t="s">
        <x:v>520</x:v>
      </x:c>
      <x:c r="Q1977" t="s">
        <x:v>15</x:v>
      </x:c>
      <x:c r="R1977" t="s">
        <x:v>522</x:v>
      </x:c>
      <x:c r="S1977">
        <x:v>3000</x:v>
      </x:c>
      <x:c r="T1977" t="s">
        <x:v>458</x:v>
      </x:c>
      <x:c r="U1977">
        <x:v>10.26</x:v>
      </x:c>
      <x:c r="V1977">
        <x:v>0.37</x:v>
      </x:c>
      <x:c r="W1977">
        <x:v>1101.5999999999999</x:v>
      </x:c>
    </x:row>
    <x:row r="1978" spans="1:23">
      <x:c r="A1978" t="s">
        <x:v>492</x:v>
      </x:c>
      <x:c r="B1978" t="s">
        <x:v>698</x:v>
      </x:c>
      <x:c r="C1978" t="s">
        <x:v>513</x:v>
      </x:c>
      <x:c r="D1978" t="s">
        <x:v>514</x:v>
      </x:c>
      <x:c r="E1978" t="s">
        <x:v>527</x:v>
      </x:c>
      <x:c r="F1978" t="s">
        <x:v>126</x:v>
      </x:c>
      <x:c r="G1978" t="s">
        <x:v>730</x:v>
      </x:c>
      <x:c r="H1978" t="s">
        <x:v>516</x:v>
      </x:c>
      <x:c r="I1978" t="s">
        <x:v>179</x:v>
      </x:c>
      <x:c r="J1978">
        <x:v>100002971</x:v>
      </x:c>
      <x:c r="K1978" t="s">
        <x:v>179</x:v>
      </x:c>
      <x:c r="L1978" t="s">
        <x:v>141</x:v>
      </x:c>
      <x:c r="M1978" t="s">
        <x:v>545</x:v>
      </x:c>
      <x:c r="O1978">
        <x:v>1500</x:v>
      </x:c>
      <x:c r="P1978" t="s">
        <x:v>520</x:v>
      </x:c>
      <x:c r="Q1978" t="s">
        <x:v>15</x:v>
      </x:c>
      <x:c r="R1978" t="s">
        <x:v>522</x:v>
      </x:c>
      <x:c r="S1978">
        <x:v>1500</x:v>
      </x:c>
      <x:c r="T1978" t="s">
        <x:v>458</x:v>
      </x:c>
      <x:c r="U1978">
        <x:v>5.13</x:v>
      </x:c>
      <x:c r="V1978">
        <x:v>0.37</x:v>
      </x:c>
      <x:c r="W1978">
        <x:v>550.79999999999995</x:v>
      </x:c>
    </x:row>
    <x:row r="1979" spans="1:23">
      <x:c r="A1979" t="s">
        <x:v>492</x:v>
      </x:c>
      <x:c r="B1979" t="s">
        <x:v>698</x:v>
      </x:c>
      <x:c r="C1979" t="s">
        <x:v>513</x:v>
      </x:c>
      <x:c r="D1979" t="s">
        <x:v>514</x:v>
      </x:c>
      <x:c r="E1979" t="s">
        <x:v>527</x:v>
      </x:c>
      <x:c r="F1979" t="s">
        <x:v>126</x:v>
      </x:c>
      <x:c r="G1979" t="s">
        <x:v>730</x:v>
      </x:c>
      <x:c r="H1979" t="s">
        <x:v>516</x:v>
      </x:c>
      <x:c r="I1979" t="s">
        <x:v>179</x:v>
      </x:c>
      <x:c r="J1979">
        <x:v>100002968</x:v>
      </x:c>
      <x:c r="K1979" t="s">
        <x:v>179</x:v>
      </x:c>
      <x:c r="L1979" t="s">
        <x:v>141</x:v>
      </x:c>
      <x:c r="M1979" t="s">
        <x:v>575</x:v>
      </x:c>
      <x:c r="O1979">
        <x:v>1500</x:v>
      </x:c>
      <x:c r="P1979" t="s">
        <x:v>520</x:v>
      </x:c>
      <x:c r="Q1979" t="s">
        <x:v>15</x:v>
      </x:c>
      <x:c r="R1979" t="s">
        <x:v>522</x:v>
      </x:c>
      <x:c r="S1979">
        <x:v>1500</x:v>
      </x:c>
      <x:c r="T1979" t="s">
        <x:v>458</x:v>
      </x:c>
      <x:c r="U1979">
        <x:v>5.13</x:v>
      </x:c>
      <x:c r="V1979">
        <x:v>0.37</x:v>
      </x:c>
      <x:c r="W1979">
        <x:v>550.79999999999995</x:v>
      </x:c>
    </x:row>
    <x:row r="1980" spans="1:23">
      <x:c r="A1980" t="s">
        <x:v>492</x:v>
      </x:c>
      <x:c r="B1980" t="s">
        <x:v>698</x:v>
      </x:c>
      <x:c r="C1980" t="s">
        <x:v>513</x:v>
      </x:c>
      <x:c r="D1980" t="s">
        <x:v>514</x:v>
      </x:c>
      <x:c r="E1980" t="s">
        <x:v>527</x:v>
      </x:c>
      <x:c r="F1980" t="s">
        <x:v>126</x:v>
      </x:c>
      <x:c r="G1980" t="s">
        <x:v>730</x:v>
      </x:c>
      <x:c r="H1980" t="s">
        <x:v>516</x:v>
      </x:c>
      <x:c r="I1980" t="s">
        <x:v>179</x:v>
      </x:c>
      <x:c r="J1980">
        <x:v>100003024</x:v>
      </x:c>
      <x:c r="K1980" t="s">
        <x:v>179</x:v>
      </x:c>
      <x:c r="L1980" t="s">
        <x:v>143</x:v>
      </x:c>
      <x:c r="M1980" t="s">
        <x:v>569</x:v>
      </x:c>
      <x:c r="O1980">
        <x:v>1000</x:v>
      </x:c>
      <x:c r="P1980" t="s">
        <x:v>520</x:v>
      </x:c>
      <x:c r="Q1980" t="s">
        <x:v>16</x:v>
      </x:c>
      <x:c r="R1980" t="s">
        <x:v>522</x:v>
      </x:c>
      <x:c r="S1980">
        <x:v>6000</x:v>
      </x:c>
      <x:c r="T1980" t="s">
        <x:v>458</x:v>
      </x:c>
      <x:c r="U1980">
        <x:v>28.92</x:v>
      </x:c>
      <x:c r="V1980">
        <x:v>0.46</x:v>
      </x:c>
      <x:c r="W1980">
        <x:v>2733.6</x:v>
      </x:c>
    </x:row>
    <x:row r="1981" spans="1:23">
      <x:c r="A1981" t="s">
        <x:v>492</x:v>
      </x:c>
      <x:c r="B1981" t="s">
        <x:v>698</x:v>
      </x:c>
      <x:c r="C1981" t="s">
        <x:v>513</x:v>
      </x:c>
      <x:c r="D1981" t="s">
        <x:v>514</x:v>
      </x:c>
      <x:c r="E1981" t="s">
        <x:v>527</x:v>
      </x:c>
      <x:c r="F1981" t="s">
        <x:v>126</x:v>
      </x:c>
      <x:c r="G1981" t="s">
        <x:v>730</x:v>
      </x:c>
      <x:c r="H1981" t="s">
        <x:v>516</x:v>
      </x:c>
      <x:c r="I1981" t="s">
        <x:v>179</x:v>
      </x:c>
      <x:c r="J1981">
        <x:v>100002976</x:v>
      </x:c>
      <x:c r="K1981" t="s">
        <x:v>179</x:v>
      </x:c>
      <x:c r="L1981" t="s">
        <x:v>141</x:v>
      </x:c>
      <x:c r="M1981" t="s">
        <x:v>537</x:v>
      </x:c>
      <x:c r="O1981">
        <x:v>1500</x:v>
      </x:c>
      <x:c r="P1981" t="s">
        <x:v>520</x:v>
      </x:c>
      <x:c r="Q1981" t="s">
        <x:v>15</x:v>
      </x:c>
      <x:c r="R1981" t="s">
        <x:v>522</x:v>
      </x:c>
      <x:c r="S1981">
        <x:v>4500</x:v>
      </x:c>
      <x:c r="T1981" t="s">
        <x:v>458</x:v>
      </x:c>
      <x:c r="U1981">
        <x:v>15.39</x:v>
      </x:c>
      <x:c r="V1981">
        <x:v>0.37</x:v>
      </x:c>
      <x:c r="W1981">
        <x:v>1652.4</x:v>
      </x:c>
    </x:row>
    <x:row r="1982" spans="1:23">
      <x:c r="A1982" t="s">
        <x:v>492</x:v>
      </x:c>
      <x:c r="B1982" t="s">
        <x:v>698</x:v>
      </x:c>
      <x:c r="C1982" t="s">
        <x:v>513</x:v>
      </x:c>
      <x:c r="D1982" t="s">
        <x:v>514</x:v>
      </x:c>
      <x:c r="E1982" t="s">
        <x:v>527</x:v>
      </x:c>
      <x:c r="F1982" t="s">
        <x:v>126</x:v>
      </x:c>
      <x:c r="G1982" t="s">
        <x:v>730</x:v>
      </x:c>
      <x:c r="H1982" t="s">
        <x:v>516</x:v>
      </x:c>
      <x:c r="I1982" t="s">
        <x:v>179</x:v>
      </x:c>
      <x:c r="J1982">
        <x:v>100003121</x:v>
      </x:c>
      <x:c r="K1982" t="s">
        <x:v>179</x:v>
      </x:c>
      <x:c r="L1982" t="s">
        <x:v>142</x:v>
      </x:c>
      <x:c r="M1982" t="s">
        <x:v>524</x:v>
      </x:c>
      <x:c r="O1982">
        <x:v>500</x:v>
      </x:c>
      <x:c r="P1982" t="s">
        <x:v>520</x:v>
      </x:c>
      <x:c r="Q1982" t="s">
        <x:v>455</x:v>
      </x:c>
      <x:c r="R1982" t="s">
        <x:v>522</x:v>
      </x:c>
      <x:c r="S1982">
        <x:v>1500</x:v>
      </x:c>
      <x:c r="T1982" t="s">
        <x:v>458</x:v>
      </x:c>
      <x:c r="U1982">
        <x:v>27.08</x:v>
      </x:c>
      <x:c r="V1982">
        <x:v>1.33</x:v>
      </x:c>
      <x:c r="W1982">
        <x:v>1990.65</x:v>
      </x:c>
    </x:row>
    <x:row r="1983" spans="1:23">
      <x:c r="A1983" t="s">
        <x:v>492</x:v>
      </x:c>
      <x:c r="B1983" t="s">
        <x:v>698</x:v>
      </x:c>
      <x:c r="C1983" t="s">
        <x:v>513</x:v>
      </x:c>
      <x:c r="D1983" t="s">
        <x:v>514</x:v>
      </x:c>
      <x:c r="E1983" t="s">
        <x:v>527</x:v>
      </x:c>
      <x:c r="F1983" t="s">
        <x:v>126</x:v>
      </x:c>
      <x:c r="G1983" t="s">
        <x:v>730</x:v>
      </x:c>
      <x:c r="H1983" t="s">
        <x:v>516</x:v>
      </x:c>
      <x:c r="I1983" t="s">
        <x:v>179</x:v>
      </x:c>
      <x:c r="J1983">
        <x:v>100003119</x:v>
      </x:c>
      <x:c r="K1983" t="s">
        <x:v>179</x:v>
      </x:c>
      <x:c r="L1983" t="s">
        <x:v>142</x:v>
      </x:c>
      <x:c r="M1983" t="s">
        <x:v>569</x:v>
      </x:c>
      <x:c r="O1983">
        <x:v>500</x:v>
      </x:c>
      <x:c r="P1983" t="s">
        <x:v>520</x:v>
      </x:c>
      <x:c r="Q1983" t="s">
        <x:v>455</x:v>
      </x:c>
      <x:c r="R1983" t="s">
        <x:v>522</x:v>
      </x:c>
      <x:c r="S1983">
        <x:v>800</x:v>
      </x:c>
      <x:c r="T1983" t="s">
        <x:v>458</x:v>
      </x:c>
      <x:c r="U1983">
        <x:v>14.44</x:v>
      </x:c>
      <x:c r="V1983">
        <x:v>1.33</x:v>
      </x:c>
      <x:c r="W1983">
        <x:v>1061.68</x:v>
      </x:c>
    </x:row>
    <x:row r="1984" spans="1:23">
      <x:c r="A1984" t="s">
        <x:v>492</x:v>
      </x:c>
      <x:c r="B1984" t="s">
        <x:v>698</x:v>
      </x:c>
      <x:c r="C1984" t="s">
        <x:v>513</x:v>
      </x:c>
      <x:c r="D1984" t="s">
        <x:v>514</x:v>
      </x:c>
      <x:c r="E1984" t="s">
        <x:v>527</x:v>
      </x:c>
      <x:c r="F1984" t="s">
        <x:v>126</x:v>
      </x:c>
      <x:c r="G1984" t="s">
        <x:v>730</x:v>
      </x:c>
      <x:c r="H1984" t="s">
        <x:v>516</x:v>
      </x:c>
      <x:c r="I1984" t="s">
        <x:v>179</x:v>
      </x:c>
      <x:c r="J1984">
        <x:v>100003113</x:v>
      </x:c>
      <x:c r="K1984" t="s">
        <x:v>179</x:v>
      </x:c>
      <x:c r="L1984" t="s">
        <x:v>142</x:v>
      </x:c>
      <x:c r="M1984" t="s">
        <x:v>518</x:v>
      </x:c>
      <x:c r="O1984">
        <x:v>500</x:v>
      </x:c>
      <x:c r="P1984" t="s">
        <x:v>520</x:v>
      </x:c>
      <x:c r="Q1984" t="s">
        <x:v>455</x:v>
      </x:c>
      <x:c r="R1984" t="s">
        <x:v>522</x:v>
      </x:c>
      <x:c r="S1984">
        <x:v>1000</x:v>
      </x:c>
      <x:c r="T1984" t="s">
        <x:v>458</x:v>
      </x:c>
      <x:c r="U1984">
        <x:v>18.05</x:v>
      </x:c>
      <x:c r="V1984">
        <x:v>1.33</x:v>
      </x:c>
      <x:c r="W1984">
        <x:v>1327.1</x:v>
      </x:c>
    </x:row>
    <x:row r="1985" spans="1:23">
      <x:c r="A1985" t="s">
        <x:v>492</x:v>
      </x:c>
      <x:c r="B1985" t="s">
        <x:v>698</x:v>
      </x:c>
      <x:c r="C1985" t="s">
        <x:v>513</x:v>
      </x:c>
      <x:c r="D1985" t="s">
        <x:v>514</x:v>
      </x:c>
      <x:c r="E1985" t="s">
        <x:v>527</x:v>
      </x:c>
      <x:c r="F1985" t="s">
        <x:v>126</x:v>
      </x:c>
      <x:c r="G1985" t="s">
        <x:v>730</x:v>
      </x:c>
      <x:c r="H1985" t="s">
        <x:v>516</x:v>
      </x:c>
      <x:c r="I1985" t="s">
        <x:v>179</x:v>
      </x:c>
      <x:c r="J1985">
        <x:v>100003100</x:v>
      </x:c>
      <x:c r="K1985" t="s">
        <x:v>179</x:v>
      </x:c>
      <x:c r="L1985" t="s">
        <x:v>145</x:v>
      </x:c>
      <x:c r="M1985" t="s">
        <x:v>569</x:v>
      </x:c>
      <x:c r="O1985">
        <x:v>500</x:v>
      </x:c>
      <x:c r="P1985" t="s">
        <x:v>520</x:v>
      </x:c>
      <x:c r="Q1985" t="s">
        <x:v>19</x:v>
      </x:c>
      <x:c r="R1985" t="s">
        <x:v>522</x:v>
      </x:c>
      <x:c r="S1985">
        <x:v>1000</x:v>
      </x:c>
      <x:c r="T1985" t="s">
        <x:v>458</x:v>
      </x:c>
      <x:c r="U1985">
        <x:v>11.64</x:v>
      </x:c>
      <x:c r="V1985">
        <x:v>0.91</x:v>
      </x:c>
      <x:c r="W1985">
        <x:v>908</x:v>
      </x:c>
    </x:row>
    <x:row r="1986" spans="1:23">
      <x:c r="A1986" t="s">
        <x:v>492</x:v>
      </x:c>
      <x:c r="B1986" t="s">
        <x:v>698</x:v>
      </x:c>
      <x:c r="C1986" t="s">
        <x:v>513</x:v>
      </x:c>
      <x:c r="D1986" t="s">
        <x:v>514</x:v>
      </x:c>
      <x:c r="E1986" t="s">
        <x:v>527</x:v>
      </x:c>
      <x:c r="F1986" t="s">
        <x:v>126</x:v>
      </x:c>
      <x:c r="G1986" t="s">
        <x:v>730</x:v>
      </x:c>
      <x:c r="H1986" t="s">
        <x:v>516</x:v>
      </x:c>
      <x:c r="I1986" t="s">
        <x:v>179</x:v>
      </x:c>
      <x:c r="J1986">
        <x:v>100003060</x:v>
      </x:c>
      <x:c r="K1986" t="s">
        <x:v>179</x:v>
      </x:c>
      <x:c r="L1986" t="s">
        <x:v>144</x:v>
      </x:c>
      <x:c r="M1986" t="s">
        <x:v>525</x:v>
      </x:c>
      <x:c r="O1986">
        <x:v>1000</x:v>
      </x:c>
      <x:c r="P1986" t="s">
        <x:v>520</x:v>
      </x:c>
      <x:c r="Q1986" t="s">
        <x:v>17</x:v>
      </x:c>
      <x:c r="R1986" t="s">
        <x:v>522</x:v>
      </x:c>
      <x:c r="S1986">
        <x:v>500</x:v>
      </x:c>
      <x:c r="T1986" t="s">
        <x:v>458</x:v>
      </x:c>
      <x:c r="U1986">
        <x:v>3.53</x:v>
      </x:c>
      <x:c r="V1986">
        <x:v>0.59</x:v>
      </x:c>
      <x:c r="W1986">
        <x:v>293.85000000000002</x:v>
      </x:c>
    </x:row>
    <x:row r="1987" spans="1:23">
      <x:c r="A1987" t="s">
        <x:v>492</x:v>
      </x:c>
      <x:c r="B1987" t="s">
        <x:v>698</x:v>
      </x:c>
      <x:c r="C1987" t="s">
        <x:v>513</x:v>
      </x:c>
      <x:c r="D1987" t="s">
        <x:v>514</x:v>
      </x:c>
      <x:c r="E1987" t="s">
        <x:v>527</x:v>
      </x:c>
      <x:c r="F1987" t="s">
        <x:v>126</x:v>
      </x:c>
      <x:c r="G1987" t="s">
        <x:v>730</x:v>
      </x:c>
      <x:c r="H1987" t="s">
        <x:v>516</x:v>
      </x:c>
      <x:c r="I1987" t="s">
        <x:v>179</x:v>
      </x:c>
      <x:c r="J1987">
        <x:v>100003055</x:v>
      </x:c>
      <x:c r="K1987" t="s">
        <x:v>179</x:v>
      </x:c>
      <x:c r="L1987" t="s">
        <x:v>144</x:v>
      </x:c>
      <x:c r="M1987" t="s">
        <x:v>569</x:v>
      </x:c>
      <x:c r="O1987">
        <x:v>1000</x:v>
      </x:c>
      <x:c r="P1987" t="s">
        <x:v>520</x:v>
      </x:c>
      <x:c r="Q1987" t="s">
        <x:v>17</x:v>
      </x:c>
      <x:c r="R1987" t="s">
        <x:v>522</x:v>
      </x:c>
      <x:c r="S1987">
        <x:v>3850</x:v>
      </x:c>
      <x:c r="T1987" t="s">
        <x:v>458</x:v>
      </x:c>
      <x:c r="U1987">
        <x:v>27.18</x:v>
      </x:c>
      <x:c r="V1987">
        <x:v>0.59</x:v>
      </x:c>
      <x:c r="W1987">
        <x:v>2262.65</x:v>
      </x:c>
    </x:row>
    <x:row r="1988" spans="1:23">
      <x:c r="A1988" t="s">
        <x:v>492</x:v>
      </x:c>
      <x:c r="B1988" t="s">
        <x:v>698</x:v>
      </x:c>
      <x:c r="C1988" t="s">
        <x:v>513</x:v>
      </x:c>
      <x:c r="D1988" t="s">
        <x:v>514</x:v>
      </x:c>
      <x:c r="E1988" t="s">
        <x:v>527</x:v>
      </x:c>
      <x:c r="F1988" t="s">
        <x:v>126</x:v>
      </x:c>
      <x:c r="G1988" t="s">
        <x:v>730</x:v>
      </x:c>
      <x:c r="H1988" t="s">
        <x:v>516</x:v>
      </x:c>
      <x:c r="I1988" t="s">
        <x:v>179</x:v>
      </x:c>
      <x:c r="J1988">
        <x:v>100003053</x:v>
      </x:c>
      <x:c r="K1988" t="s">
        <x:v>179</x:v>
      </x:c>
      <x:c r="L1988" t="s">
        <x:v>144</x:v>
      </x:c>
      <x:c r="M1988" t="s">
        <x:v>537</x:v>
      </x:c>
      <x:c r="O1988">
        <x:v>1000</x:v>
      </x:c>
      <x:c r="P1988" t="s">
        <x:v>520</x:v>
      </x:c>
      <x:c r="Q1988" t="s">
        <x:v>17</x:v>
      </x:c>
      <x:c r="R1988" t="s">
        <x:v>522</x:v>
      </x:c>
      <x:c r="S1988">
        <x:v>5000</x:v>
      </x:c>
      <x:c r="T1988" t="s">
        <x:v>458</x:v>
      </x:c>
      <x:c r="U1988">
        <x:v>35.299999999999997</x:v>
      </x:c>
      <x:c r="V1988">
        <x:v>0.59</x:v>
      </x:c>
      <x:c r="W1988">
        <x:v>2938.5</x:v>
      </x:c>
    </x:row>
    <x:row r="1989" spans="1:23">
      <x:c r="A1989" t="s">
        <x:v>492</x:v>
      </x:c>
      <x:c r="B1989" t="s">
        <x:v>698</x:v>
      </x:c>
      <x:c r="C1989" t="s">
        <x:v>513</x:v>
      </x:c>
      <x:c r="D1989" t="s">
        <x:v>514</x:v>
      </x:c>
      <x:c r="E1989" t="s">
        <x:v>527</x:v>
      </x:c>
      <x:c r="F1989" t="s">
        <x:v>126</x:v>
      </x:c>
      <x:c r="G1989" t="s">
        <x:v>730</x:v>
      </x:c>
      <x:c r="H1989" t="s">
        <x:v>516</x:v>
      </x:c>
      <x:c r="I1989" t="s">
        <x:v>179</x:v>
      </x:c>
      <x:c r="J1989">
        <x:v>100003044</x:v>
      </x:c>
      <x:c r="K1989" t="s">
        <x:v>179</x:v>
      </x:c>
      <x:c r="L1989" t="s">
        <x:v>144</x:v>
      </x:c>
      <x:c r="M1989" t="s">
        <x:v>575</x:v>
      </x:c>
      <x:c r="O1989">
        <x:v>1000</x:v>
      </x:c>
      <x:c r="P1989" t="s">
        <x:v>520</x:v>
      </x:c>
      <x:c r="Q1989" t="s">
        <x:v>17</x:v>
      </x:c>
      <x:c r="R1989" t="s">
        <x:v>522</x:v>
      </x:c>
      <x:c r="S1989">
        <x:v>3000</x:v>
      </x:c>
      <x:c r="T1989" t="s">
        <x:v>458</x:v>
      </x:c>
      <x:c r="U1989">
        <x:v>21.18</x:v>
      </x:c>
      <x:c r="V1989">
        <x:v>0.59</x:v>
      </x:c>
      <x:c r="W1989">
        <x:v>1763.1</x:v>
      </x:c>
    </x:row>
    <x:row r="1990" spans="1:23">
      <x:c r="A1990" t="s">
        <x:v>492</x:v>
      </x:c>
      <x:c r="B1990" t="s">
        <x:v>698</x:v>
      </x:c>
      <x:c r="C1990" t="s">
        <x:v>513</x:v>
      </x:c>
      <x:c r="D1990" t="s">
        <x:v>514</x:v>
      </x:c>
      <x:c r="E1990" t="s">
        <x:v>527</x:v>
      </x:c>
      <x:c r="F1990" t="s">
        <x:v>126</x:v>
      </x:c>
      <x:c r="G1990" t="s">
        <x:v>730</x:v>
      </x:c>
      <x:c r="H1990" t="s">
        <x:v>516</x:v>
      </x:c>
      <x:c r="I1990" t="s">
        <x:v>179</x:v>
      </x:c>
      <x:c r="J1990">
        <x:v>100003041</x:v>
      </x:c>
      <x:c r="K1990" t="s">
        <x:v>179</x:v>
      </x:c>
      <x:c r="L1990" t="s">
        <x:v>144</x:v>
      </x:c>
      <x:c r="M1990" t="s">
        <x:v>518</x:v>
      </x:c>
      <x:c r="O1990">
        <x:v>1000</x:v>
      </x:c>
      <x:c r="P1990" t="s">
        <x:v>520</x:v>
      </x:c>
      <x:c r="Q1990" t="s">
        <x:v>17</x:v>
      </x:c>
      <x:c r="R1990" t="s">
        <x:v>522</x:v>
      </x:c>
      <x:c r="S1990">
        <x:v>2000</x:v>
      </x:c>
      <x:c r="T1990" t="s">
        <x:v>458</x:v>
      </x:c>
      <x:c r="U1990">
        <x:v>14.12</x:v>
      </x:c>
      <x:c r="V1990">
        <x:v>0.59</x:v>
      </x:c>
      <x:c r="W1990">
        <x:v>1175.4000000000001</x:v>
      </x:c>
    </x:row>
    <x:row r="1991" spans="1:23">
      <x:c r="A1991" t="s">
        <x:v>492</x:v>
      </x:c>
      <x:c r="B1991" t="s">
        <x:v>698</x:v>
      </x:c>
      <x:c r="C1991" t="s">
        <x:v>513</x:v>
      </x:c>
      <x:c r="D1991" t="s">
        <x:v>514</x:v>
      </x:c>
      <x:c r="E1991" t="s">
        <x:v>527</x:v>
      </x:c>
      <x:c r="F1991" t="s">
        <x:v>126</x:v>
      </x:c>
      <x:c r="G1991" t="s">
        <x:v>730</x:v>
      </x:c>
      <x:c r="H1991" t="s">
        <x:v>516</x:v>
      </x:c>
      <x:c r="I1991" t="s">
        <x:v>179</x:v>
      </x:c>
      <x:c r="J1991">
        <x:v>100003037</x:v>
      </x:c>
      <x:c r="K1991" t="s">
        <x:v>179</x:v>
      </x:c>
      <x:c r="L1991" t="s">
        <x:v>143</x:v>
      </x:c>
      <x:c r="M1991" t="s">
        <x:v>526</x:v>
      </x:c>
      <x:c r="O1991">
        <x:v>1000</x:v>
      </x:c>
      <x:c r="P1991" t="s">
        <x:v>520</x:v>
      </x:c>
      <x:c r="Q1991" t="s">
        <x:v>16</x:v>
      </x:c>
      <x:c r="R1991" t="s">
        <x:v>522</x:v>
      </x:c>
      <x:c r="S1991">
        <x:v>6000</x:v>
      </x:c>
      <x:c r="T1991" t="s">
        <x:v>458</x:v>
      </x:c>
      <x:c r="U1991">
        <x:v>28.92</x:v>
      </x:c>
      <x:c r="V1991">
        <x:v>0.46</x:v>
      </x:c>
      <x:c r="W1991">
        <x:v>2733.6</x:v>
      </x:c>
    </x:row>
    <x:row r="1992" spans="1:23">
      <x:c r="A1992" t="s">
        <x:v>492</x:v>
      </x:c>
      <x:c r="B1992" t="s">
        <x:v>698</x:v>
      </x:c>
      <x:c r="C1992" t="s">
        <x:v>513</x:v>
      </x:c>
      <x:c r="D1992" t="s">
        <x:v>514</x:v>
      </x:c>
      <x:c r="E1992" t="s">
        <x:v>527</x:v>
      </x:c>
      <x:c r="F1992" t="s">
        <x:v>126</x:v>
      </x:c>
      <x:c r="G1992" t="s">
        <x:v>730</x:v>
      </x:c>
      <x:c r="H1992" t="s">
        <x:v>516</x:v>
      </x:c>
      <x:c r="I1992" t="s">
        <x:v>179</x:v>
      </x:c>
      <x:c r="J1992">
        <x:v>100003029</x:v>
      </x:c>
      <x:c r="K1992" t="s">
        <x:v>179</x:v>
      </x:c>
      <x:c r="L1992" t="s">
        <x:v>143</x:v>
      </x:c>
      <x:c r="M1992" t="s">
        <x:v>570</x:v>
      </x:c>
      <x:c r="O1992">
        <x:v>1000</x:v>
      </x:c>
      <x:c r="P1992" t="s">
        <x:v>520</x:v>
      </x:c>
      <x:c r="Q1992" t="s">
        <x:v>16</x:v>
      </x:c>
      <x:c r="R1992" t="s">
        <x:v>522</x:v>
      </x:c>
      <x:c r="S1992">
        <x:v>2850</x:v>
      </x:c>
      <x:c r="T1992" t="s">
        <x:v>458</x:v>
      </x:c>
      <x:c r="U1992">
        <x:v>13.74</x:v>
      </x:c>
      <x:c r="V1992">
        <x:v>0.46</x:v>
      </x:c>
      <x:c r="W1992">
        <x:v>1298.46</x:v>
      </x:c>
    </x:row>
    <x:row r="1993" spans="1:23">
      <x:c r="A1993" t="s">
        <x:v>492</x:v>
      </x:c>
      <x:c r="B1993" t="s">
        <x:v>698</x:v>
      </x:c>
      <x:c r="C1993" t="s">
        <x:v>513</x:v>
      </x:c>
      <x:c r="D1993" t="s">
        <x:v>514</x:v>
      </x:c>
      <x:c r="E1993" t="s">
        <x:v>527</x:v>
      </x:c>
      <x:c r="F1993" t="s">
        <x:v>126</x:v>
      </x:c>
      <x:c r="G1993" t="s">
        <x:v>730</x:v>
      </x:c>
      <x:c r="H1993" t="s">
        <x:v>516</x:v>
      </x:c>
      <x:c r="I1993" t="s">
        <x:v>179</x:v>
      </x:c>
      <x:c r="J1993">
        <x:v>100003031</x:v>
      </x:c>
      <x:c r="K1993" t="s">
        <x:v>179</x:v>
      </x:c>
      <x:c r="L1993" t="s">
        <x:v>143</x:v>
      </x:c>
      <x:c r="M1993" t="s">
        <x:v>525</x:v>
      </x:c>
      <x:c r="O1993">
        <x:v>1000</x:v>
      </x:c>
      <x:c r="P1993" t="s">
        <x:v>520</x:v>
      </x:c>
      <x:c r="Q1993" t="s">
        <x:v>16</x:v>
      </x:c>
      <x:c r="R1993" t="s">
        <x:v>522</x:v>
      </x:c>
      <x:c r="S1993">
        <x:v>10000</x:v>
      </x:c>
      <x:c r="T1993" t="s">
        <x:v>458</x:v>
      </x:c>
      <x:c r="U1993">
        <x:v>48.2</x:v>
      </x:c>
      <x:c r="V1993">
        <x:v>0.46</x:v>
      </x:c>
      <x:c r="W1993">
        <x:v>4556</x:v>
      </x:c>
    </x:row>
    <x:row r="1994" spans="1:23">
      <x:c r="A1994" t="s">
        <x:v>492</x:v>
      </x:c>
      <x:c r="B1994" t="s">
        <x:v>698</x:v>
      </x:c>
      <x:c r="C1994" t="s">
        <x:v>513</x:v>
      </x:c>
      <x:c r="D1994" t="s">
        <x:v>514</x:v>
      </x:c>
      <x:c r="E1994" t="s">
        <x:v>527</x:v>
      </x:c>
      <x:c r="F1994" t="s">
        <x:v>126</x:v>
      </x:c>
      <x:c r="G1994" t="s">
        <x:v>730</x:v>
      </x:c>
      <x:c r="H1994" t="s">
        <x:v>516</x:v>
      </x:c>
      <x:c r="I1994" t="s">
        <x:v>179</x:v>
      </x:c>
      <x:c r="J1994">
        <x:v>100003026</x:v>
      </x:c>
      <x:c r="K1994" t="s">
        <x:v>179</x:v>
      </x:c>
      <x:c r="L1994" t="s">
        <x:v>143</x:v>
      </x:c>
      <x:c r="M1994" t="s">
        <x:v>553</x:v>
      </x:c>
      <x:c r="O1994">
        <x:v>1000</x:v>
      </x:c>
      <x:c r="P1994" t="s">
        <x:v>520</x:v>
      </x:c>
      <x:c r="Q1994" t="s">
        <x:v>16</x:v>
      </x:c>
      <x:c r="R1994" t="s">
        <x:v>522</x:v>
      </x:c>
      <x:c r="S1994">
        <x:v>2000</x:v>
      </x:c>
      <x:c r="T1994" t="s">
        <x:v>458</x:v>
      </x:c>
      <x:c r="U1994">
        <x:v>9.64</x:v>
      </x:c>
      <x:c r="V1994">
        <x:v>0.46</x:v>
      </x:c>
      <x:c r="W1994">
        <x:v>911.2</x:v>
      </x:c>
    </x:row>
    <x:row r="1995" spans="1:23">
      <x:c r="A1995" t="s">
        <x:v>492</x:v>
      </x:c>
      <x:c r="B1995" t="s">
        <x:v>698</x:v>
      </x:c>
      <x:c r="C1995" t="s">
        <x:v>513</x:v>
      </x:c>
      <x:c r="D1995" t="s">
        <x:v>514</x:v>
      </x:c>
      <x:c r="E1995" t="s">
        <x:v>527</x:v>
      </x:c>
      <x:c r="F1995" t="s">
        <x:v>126</x:v>
      </x:c>
      <x:c r="G1995" t="s">
        <x:v>730</x:v>
      </x:c>
      <x:c r="H1995" t="s">
        <x:v>516</x:v>
      </x:c>
      <x:c r="I1995" t="s">
        <x:v>179</x:v>
      </x:c>
      <x:c r="J1995">
        <x:v>100003027</x:v>
      </x:c>
      <x:c r="K1995" t="s">
        <x:v>179</x:v>
      </x:c>
      <x:c r="L1995" t="s">
        <x:v>143</x:v>
      </x:c>
      <x:c r="M1995" t="s">
        <x:v>524</x:v>
      </x:c>
      <x:c r="O1995">
        <x:v>1000</x:v>
      </x:c>
      <x:c r="P1995" t="s">
        <x:v>520</x:v>
      </x:c>
      <x:c r="Q1995" t="s">
        <x:v>16</x:v>
      </x:c>
      <x:c r="R1995" t="s">
        <x:v>522</x:v>
      </x:c>
      <x:c r="S1995">
        <x:v>1000</x:v>
      </x:c>
      <x:c r="T1995" t="s">
        <x:v>458</x:v>
      </x:c>
      <x:c r="U1995">
        <x:v>4.82</x:v>
      </x:c>
      <x:c r="V1995">
        <x:v>0.46</x:v>
      </x:c>
      <x:c r="W1995">
        <x:v>455.6</x:v>
      </x:c>
    </x:row>
    <x:row r="1996" spans="1:23">
      <x:c r="A1996" t="s">
        <x:v>492</x:v>
      </x:c>
      <x:c r="B1996" t="s">
        <x:v>698</x:v>
      </x:c>
      <x:c r="C1996" t="s">
        <x:v>513</x:v>
      </x:c>
      <x:c r="D1996" t="s">
        <x:v>514</x:v>
      </x:c>
      <x:c r="E1996" t="s">
        <x:v>527</x:v>
      </x:c>
      <x:c r="F1996" t="s">
        <x:v>126</x:v>
      </x:c>
      <x:c r="G1996" t="s">
        <x:v>730</x:v>
      </x:c>
      <x:c r="H1996" t="s">
        <x:v>516</x:v>
      </x:c>
      <x:c r="I1996" t="s">
        <x:v>179</x:v>
      </x:c>
      <x:c r="J1996">
        <x:v>100003002</x:v>
      </x:c>
      <x:c r="K1996" t="s">
        <x:v>179</x:v>
      </x:c>
      <x:c r="L1996" t="s">
        <x:v>143</x:v>
      </x:c>
      <x:c r="M1996" t="s">
        <x:v>568</x:v>
      </x:c>
      <x:c r="O1996">
        <x:v>1000</x:v>
      </x:c>
      <x:c r="P1996" t="s">
        <x:v>520</x:v>
      </x:c>
      <x:c r="Q1996" t="s">
        <x:v>16</x:v>
      </x:c>
      <x:c r="R1996" t="s">
        <x:v>522</x:v>
      </x:c>
      <x:c r="S1996">
        <x:v>3000</x:v>
      </x:c>
      <x:c r="T1996" t="s">
        <x:v>458</x:v>
      </x:c>
      <x:c r="U1996">
        <x:v>14.46</x:v>
      </x:c>
      <x:c r="V1996">
        <x:v>0.46</x:v>
      </x:c>
      <x:c r="W1996">
        <x:v>1366.8</x:v>
      </x:c>
    </x:row>
    <x:row r="1997" spans="1:23">
      <x:c r="A1997" t="s">
        <x:v>492</x:v>
      </x:c>
      <x:c r="B1997" t="s">
        <x:v>698</x:v>
      </x:c>
      <x:c r="C1997" t="s">
        <x:v>513</x:v>
      </x:c>
      <x:c r="D1997" t="s">
        <x:v>514</x:v>
      </x:c>
      <x:c r="E1997" t="s">
        <x:v>527</x:v>
      </x:c>
      <x:c r="F1997" t="s">
        <x:v>126</x:v>
      </x:c>
      <x:c r="G1997" t="s">
        <x:v>730</x:v>
      </x:c>
      <x:c r="H1997" t="s">
        <x:v>516</x:v>
      </x:c>
      <x:c r="I1997" t="s">
        <x:v>179</x:v>
      </x:c>
      <x:c r="J1997">
        <x:v>100003015</x:v>
      </x:c>
      <x:c r="K1997" t="s">
        <x:v>179</x:v>
      </x:c>
      <x:c r="L1997" t="s">
        <x:v>143</x:v>
      </x:c>
      <x:c r="M1997" t="s">
        <x:v>572</x:v>
      </x:c>
      <x:c r="O1997">
        <x:v>1000</x:v>
      </x:c>
      <x:c r="P1997" t="s">
        <x:v>520</x:v>
      </x:c>
      <x:c r="Q1997" t="s">
        <x:v>16</x:v>
      </x:c>
      <x:c r="R1997" t="s">
        <x:v>522</x:v>
      </x:c>
      <x:c r="S1997">
        <x:v>3000</x:v>
      </x:c>
      <x:c r="T1997" t="s">
        <x:v>458</x:v>
      </x:c>
      <x:c r="U1997">
        <x:v>14.46</x:v>
      </x:c>
      <x:c r="V1997">
        <x:v>0.46</x:v>
      </x:c>
      <x:c r="W1997">
        <x:v>1366.8</x:v>
      </x:c>
    </x:row>
    <x:row r="1998" spans="1:23">
      <x:c r="A1998" t="s">
        <x:v>492</x:v>
      </x:c>
      <x:c r="B1998" t="s">
        <x:v>698</x:v>
      </x:c>
      <x:c r="C1998" t="s">
        <x:v>513</x:v>
      </x:c>
      <x:c r="D1998" t="s">
        <x:v>514</x:v>
      </x:c>
      <x:c r="E1998" t="s">
        <x:v>527</x:v>
      </x:c>
      <x:c r="F1998" t="s">
        <x:v>126</x:v>
      </x:c>
      <x:c r="G1998" t="s">
        <x:v>730</x:v>
      </x:c>
      <x:c r="H1998" t="s">
        <x:v>516</x:v>
      </x:c>
      <x:c r="I1998" t="s">
        <x:v>179</x:v>
      </x:c>
      <x:c r="J1998">
        <x:v>100003020</x:v>
      </x:c>
      <x:c r="K1998" t="s">
        <x:v>179</x:v>
      </x:c>
      <x:c r="L1998" t="s">
        <x:v>143</x:v>
      </x:c>
      <x:c r="M1998" t="s">
        <x:v>537</x:v>
      </x:c>
      <x:c r="O1998">
        <x:v>1000</x:v>
      </x:c>
      <x:c r="P1998" t="s">
        <x:v>520</x:v>
      </x:c>
      <x:c r="Q1998" t="s">
        <x:v>16</x:v>
      </x:c>
      <x:c r="R1998" t="s">
        <x:v>522</x:v>
      </x:c>
      <x:c r="S1998">
        <x:v>4600</x:v>
      </x:c>
      <x:c r="T1998" t="s">
        <x:v>458</x:v>
      </x:c>
      <x:c r="U1998">
        <x:v>22.17</x:v>
      </x:c>
      <x:c r="V1998">
        <x:v>0.46</x:v>
      </x:c>
      <x:c r="W1998">
        <x:v>2095.7600000000002</x:v>
      </x:c>
    </x:row>
    <x:row r="1999" spans="1:23">
      <x:c r="A1999" t="s">
        <x:v>492</x:v>
      </x:c>
      <x:c r="B1999" t="s">
        <x:v>698</x:v>
      </x:c>
      <x:c r="C1999" t="s">
        <x:v>513</x:v>
      </x:c>
      <x:c r="D1999" t="s">
        <x:v>514</x:v>
      </x:c>
      <x:c r="E1999" t="s">
        <x:v>527</x:v>
      </x:c>
      <x:c r="F1999" t="s">
        <x:v>126</x:v>
      </x:c>
      <x:c r="G1999" t="s">
        <x:v>730</x:v>
      </x:c>
      <x:c r="H1999" t="s">
        <x:v>516</x:v>
      </x:c>
      <x:c r="I1999" t="s">
        <x:v>179</x:v>
      </x:c>
      <x:c r="J1999">
        <x:v>100002990</x:v>
      </x:c>
      <x:c r="K1999" t="s">
        <x:v>179</x:v>
      </x:c>
      <x:c r="L1999" t="s">
        <x:v>143</x:v>
      </x:c>
      <x:c r="M1999" t="s">
        <x:v>533</x:v>
      </x:c>
      <x:c r="O1999">
        <x:v>1000</x:v>
      </x:c>
      <x:c r="P1999" t="s">
        <x:v>520</x:v>
      </x:c>
      <x:c r="Q1999" t="s">
        <x:v>16</x:v>
      </x:c>
      <x:c r="R1999" t="s">
        <x:v>522</x:v>
      </x:c>
      <x:c r="S1999">
        <x:v>5000</x:v>
      </x:c>
      <x:c r="T1999" t="s">
        <x:v>458</x:v>
      </x:c>
      <x:c r="U1999">
        <x:v>24.1</x:v>
      </x:c>
      <x:c r="V1999">
        <x:v>0.46</x:v>
      </x:c>
      <x:c r="W1999">
        <x:v>2278</x:v>
      </x:c>
    </x:row>
    <x:row r="2000" spans="1:23">
      <x:c r="A2000" t="s">
        <x:v>492</x:v>
      </x:c>
      <x:c r="B2000" t="s">
        <x:v>698</x:v>
      </x:c>
      <x:c r="C2000" t="s">
        <x:v>513</x:v>
      </x:c>
      <x:c r="D2000" t="s">
        <x:v>514</x:v>
      </x:c>
      <x:c r="E2000" t="s">
        <x:v>527</x:v>
      </x:c>
      <x:c r="F2000" t="s">
        <x:v>126</x:v>
      </x:c>
      <x:c r="G2000" t="s">
        <x:v>730</x:v>
      </x:c>
      <x:c r="H2000" t="s">
        <x:v>516</x:v>
      </x:c>
      <x:c r="I2000" t="s">
        <x:v>179</x:v>
      </x:c>
      <x:c r="J2000">
        <x:v>100003008</x:v>
      </x:c>
      <x:c r="K2000" t="s">
        <x:v>179</x:v>
      </x:c>
      <x:c r="L2000" t="s">
        <x:v>143</x:v>
      </x:c>
      <x:c r="M2000" t="s">
        <x:v>545</x:v>
      </x:c>
      <x:c r="O2000">
        <x:v>1000</x:v>
      </x:c>
      <x:c r="P2000" t="s">
        <x:v>520</x:v>
      </x:c>
      <x:c r="Q2000" t="s">
        <x:v>16</x:v>
      </x:c>
      <x:c r="R2000" t="s">
        <x:v>522</x:v>
      </x:c>
      <x:c r="S2000">
        <x:v>1000</x:v>
      </x:c>
      <x:c r="T2000" t="s">
        <x:v>458</x:v>
      </x:c>
      <x:c r="U2000">
        <x:v>4.82</x:v>
      </x:c>
      <x:c r="V2000">
        <x:v>0.46</x:v>
      </x:c>
      <x:c r="W2000">
        <x:v>455.6</x:v>
      </x:c>
    </x:row>
    <x:row r="2001" spans="1:23">
      <x:c r="A2001" t="s">
        <x:v>492</x:v>
      </x:c>
      <x:c r="B2001" t="s">
        <x:v>698</x:v>
      </x:c>
      <x:c r="C2001" t="s">
        <x:v>513</x:v>
      </x:c>
      <x:c r="D2001" t="s">
        <x:v>514</x:v>
      </x:c>
      <x:c r="E2001" t="s">
        <x:v>527</x:v>
      </x:c>
      <x:c r="F2001" t="s">
        <x:v>126</x:v>
      </x:c>
      <x:c r="G2001" t="s">
        <x:v>730</x:v>
      </x:c>
      <x:c r="H2001" t="s">
        <x:v>516</x:v>
      </x:c>
      <x:c r="I2001" t="s">
        <x:v>179</x:v>
      </x:c>
      <x:c r="J2001">
        <x:v>100003013</x:v>
      </x:c>
      <x:c r="K2001" t="s">
        <x:v>179</x:v>
      </x:c>
      <x:c r="L2001" t="s">
        <x:v>143</x:v>
      </x:c>
      <x:c r="M2001" t="s">
        <x:v>560</x:v>
      </x:c>
      <x:c r="O2001">
        <x:v>1000</x:v>
      </x:c>
      <x:c r="P2001" t="s">
        <x:v>520</x:v>
      </x:c>
      <x:c r="Q2001" t="s">
        <x:v>16</x:v>
      </x:c>
      <x:c r="R2001" t="s">
        <x:v>522</x:v>
      </x:c>
      <x:c r="S2001">
        <x:v>8350</x:v>
      </x:c>
      <x:c r="T2001" t="s">
        <x:v>458</x:v>
      </x:c>
      <x:c r="U2001">
        <x:v>40.25</x:v>
      </x:c>
      <x:c r="V2001">
        <x:v>0.46</x:v>
      </x:c>
      <x:c r="W2001">
        <x:v>3804.26</x:v>
      </x:c>
    </x:row>
    <x:row r="2002" spans="1:23">
      <x:c r="A2002" t="s">
        <x:v>492</x:v>
      </x:c>
      <x:c r="B2002" t="s">
        <x:v>698</x:v>
      </x:c>
      <x:c r="C2002" t="s">
        <x:v>513</x:v>
      </x:c>
      <x:c r="D2002" t="s">
        <x:v>514</x:v>
      </x:c>
      <x:c r="E2002" t="s">
        <x:v>527</x:v>
      </x:c>
      <x:c r="F2002" t="s">
        <x:v>126</x:v>
      </x:c>
      <x:c r="G2002" t="s">
        <x:v>730</x:v>
      </x:c>
      <x:c r="H2002" t="s">
        <x:v>516</x:v>
      </x:c>
      <x:c r="I2002" t="s">
        <x:v>179</x:v>
      </x:c>
      <x:c r="J2002">
        <x:v>100002984</x:v>
      </x:c>
      <x:c r="K2002" t="s">
        <x:v>179</x:v>
      </x:c>
      <x:c r="L2002" t="s">
        <x:v>141</x:v>
      </x:c>
      <x:c r="M2002" t="s">
        <x:v>525</x:v>
      </x:c>
      <x:c r="O2002">
        <x:v>1500</x:v>
      </x:c>
      <x:c r="P2002" t="s">
        <x:v>520</x:v>
      </x:c>
      <x:c r="Q2002" t="s">
        <x:v>15</x:v>
      </x:c>
      <x:c r="R2002" t="s">
        <x:v>522</x:v>
      </x:c>
      <x:c r="S2002">
        <x:v>4400</x:v>
      </x:c>
      <x:c r="T2002" t="s">
        <x:v>458</x:v>
      </x:c>
      <x:c r="U2002">
        <x:v>15.05</x:v>
      </x:c>
      <x:c r="V2002">
        <x:v>0.37</x:v>
      </x:c>
      <x:c r="W2002">
        <x:v>1615.68</x:v>
      </x:c>
    </x:row>
    <x:row r="2003" spans="1:23">
      <x:c r="A2003" t="s">
        <x:v>492</x:v>
      </x:c>
      <x:c r="B2003" t="s">
        <x:v>698</x:v>
      </x:c>
      <x:c r="C2003" t="s">
        <x:v>513</x:v>
      </x:c>
      <x:c r="D2003" t="s">
        <x:v>514</x:v>
      </x:c>
      <x:c r="E2003" t="s">
        <x:v>527</x:v>
      </x:c>
      <x:c r="F2003" t="s">
        <x:v>126</x:v>
      </x:c>
      <x:c r="G2003" t="s">
        <x:v>730</x:v>
      </x:c>
      <x:c r="H2003" t="s">
        <x:v>516</x:v>
      </x:c>
      <x:c r="I2003" t="s">
        <x:v>179</x:v>
      </x:c>
      <x:c r="J2003">
        <x:v>100002980</x:v>
      </x:c>
      <x:c r="K2003" t="s">
        <x:v>179</x:v>
      </x:c>
      <x:c r="L2003" t="s">
        <x:v>141</x:v>
      </x:c>
      <x:c r="M2003" t="s">
        <x:v>553</x:v>
      </x:c>
      <x:c r="O2003">
        <x:v>1500</x:v>
      </x:c>
      <x:c r="P2003" t="s">
        <x:v>520</x:v>
      </x:c>
      <x:c r="Q2003" t="s">
        <x:v>15</x:v>
      </x:c>
      <x:c r="R2003" t="s">
        <x:v>522</x:v>
      </x:c>
      <x:c r="S2003">
        <x:v>1500</x:v>
      </x:c>
      <x:c r="T2003" t="s">
        <x:v>458</x:v>
      </x:c>
      <x:c r="U2003">
        <x:v>5.13</x:v>
      </x:c>
      <x:c r="V2003">
        <x:v>0.37</x:v>
      </x:c>
      <x:c r="W2003">
        <x:v>550.79999999999995</x:v>
      </x:c>
    </x:row>
    <x:row r="2004" spans="1:23">
      <x:c r="A2004" t="s">
        <x:v>492</x:v>
      </x:c>
      <x:c r="B2004" t="s">
        <x:v>698</x:v>
      </x:c>
      <x:c r="C2004" t="s">
        <x:v>513</x:v>
      </x:c>
      <x:c r="D2004" t="s">
        <x:v>514</x:v>
      </x:c>
      <x:c r="E2004" t="s">
        <x:v>527</x:v>
      </x:c>
      <x:c r="F2004" t="s">
        <x:v>126</x:v>
      </x:c>
      <x:c r="G2004" t="s">
        <x:v>730</x:v>
      </x:c>
      <x:c r="H2004" t="s">
        <x:v>516</x:v>
      </x:c>
      <x:c r="I2004" t="s">
        <x:v>179</x:v>
      </x:c>
      <x:c r="J2004">
        <x:v>100002979</x:v>
      </x:c>
      <x:c r="K2004" t="s">
        <x:v>179</x:v>
      </x:c>
      <x:c r="L2004" t="s">
        <x:v>141</x:v>
      </x:c>
      <x:c r="M2004" t="s">
        <x:v>558</x:v>
      </x:c>
      <x:c r="O2004">
        <x:v>1500</x:v>
      </x:c>
      <x:c r="P2004" t="s">
        <x:v>520</x:v>
      </x:c>
      <x:c r="Q2004" t="s">
        <x:v>15</x:v>
      </x:c>
      <x:c r="R2004" t="s">
        <x:v>522</x:v>
      </x:c>
      <x:c r="S2004">
        <x:v>1500</x:v>
      </x:c>
      <x:c r="T2004" t="s">
        <x:v>458</x:v>
      </x:c>
      <x:c r="U2004">
        <x:v>5.13</x:v>
      </x:c>
      <x:c r="V2004">
        <x:v>0.37</x:v>
      </x:c>
      <x:c r="W2004">
        <x:v>550.79999999999995</x:v>
      </x:c>
    </x:row>
    <x:row r="2005" spans="1:23">
      <x:c r="A2005" t="s">
        <x:v>492</x:v>
      </x:c>
      <x:c r="B2005" t="s">
        <x:v>698</x:v>
      </x:c>
      <x:c r="C2005" t="s">
        <x:v>513</x:v>
      </x:c>
      <x:c r="D2005" t="s">
        <x:v>514</x:v>
      </x:c>
      <x:c r="E2005" t="s">
        <x:v>527</x:v>
      </x:c>
      <x:c r="F2005" t="s">
        <x:v>126</x:v>
      </x:c>
      <x:c r="G2005" t="s">
        <x:v>730</x:v>
      </x:c>
      <x:c r="H2005" t="s">
        <x:v>516</x:v>
      </x:c>
      <x:c r="I2005" t="s">
        <x:v>179</x:v>
      </x:c>
      <x:c r="J2005">
        <x:v>100002981</x:v>
      </x:c>
      <x:c r="K2005" t="s">
        <x:v>179</x:v>
      </x:c>
      <x:c r="L2005" t="s">
        <x:v>141</x:v>
      </x:c>
      <x:c r="M2005" t="s">
        <x:v>524</x:v>
      </x:c>
      <x:c r="O2005">
        <x:v>1500</x:v>
      </x:c>
      <x:c r="P2005" t="s">
        <x:v>520</x:v>
      </x:c>
      <x:c r="Q2005" t="s">
        <x:v>15</x:v>
      </x:c>
      <x:c r="R2005" t="s">
        <x:v>522</x:v>
      </x:c>
      <x:c r="S2005">
        <x:v>1250</x:v>
      </x:c>
      <x:c r="T2005" t="s">
        <x:v>458</x:v>
      </x:c>
      <x:c r="U2005">
        <x:v>4.28</x:v>
      </x:c>
      <x:c r="V2005">
        <x:v>0.37</x:v>
      </x:c>
      <x:c r="W2005">
        <x:v>459</x:v>
      </x:c>
    </x:row>
    <x:row r="2006" spans="1:23">
      <x:c r="A2006" t="s">
        <x:v>492</x:v>
      </x:c>
      <x:c r="B2006" t="s">
        <x:v>698</x:v>
      </x:c>
      <x:c r="C2006" t="s">
        <x:v>513</x:v>
      </x:c>
      <x:c r="D2006" t="s">
        <x:v>514</x:v>
      </x:c>
      <x:c r="E2006" t="s">
        <x:v>527</x:v>
      </x:c>
      <x:c r="F2006" t="s">
        <x:v>126</x:v>
      </x:c>
      <x:c r="G2006" t="s">
        <x:v>730</x:v>
      </x:c>
      <x:c r="H2006" t="s">
        <x:v>516</x:v>
      </x:c>
      <x:c r="I2006" t="s">
        <x:v>179</x:v>
      </x:c>
      <x:c r="J2006">
        <x:v>100002978</x:v>
      </x:c>
      <x:c r="K2006" t="s">
        <x:v>179</x:v>
      </x:c>
      <x:c r="L2006" t="s">
        <x:v>141</x:v>
      </x:c>
      <x:c r="M2006" t="s">
        <x:v>569</x:v>
      </x:c>
      <x:c r="O2006">
        <x:v>1500</x:v>
      </x:c>
      <x:c r="P2006" t="s">
        <x:v>520</x:v>
      </x:c>
      <x:c r="Q2006" t="s">
        <x:v>15</x:v>
      </x:c>
      <x:c r="R2006" t="s">
        <x:v>522</x:v>
      </x:c>
      <x:c r="S2006">
        <x:v>4500</x:v>
      </x:c>
      <x:c r="T2006" t="s">
        <x:v>458</x:v>
      </x:c>
      <x:c r="U2006">
        <x:v>15.39</x:v>
      </x:c>
      <x:c r="V2006">
        <x:v>0.37</x:v>
      </x:c>
      <x:c r="W2006">
        <x:v>1652.4</x:v>
      </x:c>
    </x:row>
    <x:row r="2007" spans="1:23">
      <x:c r="A2007" t="s">
        <x:v>492</x:v>
      </x:c>
      <x:c r="B2007" t="s">
        <x:v>698</x:v>
      </x:c>
      <x:c r="C2007" t="s">
        <x:v>513</x:v>
      </x:c>
      <x:c r="D2007" t="s">
        <x:v>514</x:v>
      </x:c>
      <x:c r="E2007" t="s">
        <x:v>527</x:v>
      </x:c>
      <x:c r="F2007" t="s">
        <x:v>126</x:v>
      </x:c>
      <x:c r="G2007" t="s">
        <x:v>730</x:v>
      </x:c>
      <x:c r="H2007" t="s">
        <x:v>516</x:v>
      </x:c>
      <x:c r="I2007" t="s">
        <x:v>179</x:v>
      </x:c>
      <x:c r="J2007">
        <x:v>100002969</x:v>
      </x:c>
      <x:c r="K2007" t="s">
        <x:v>179</x:v>
      </x:c>
      <x:c r="L2007" t="s">
        <x:v>141</x:v>
      </x:c>
      <x:c r="M2007" t="s">
        <x:v>568</x:v>
      </x:c>
      <x:c r="O2007">
        <x:v>1500</x:v>
      </x:c>
      <x:c r="P2007" t="s">
        <x:v>520</x:v>
      </x:c>
      <x:c r="Q2007" t="s">
        <x:v>15</x:v>
      </x:c>
      <x:c r="R2007" t="s">
        <x:v>522</x:v>
      </x:c>
      <x:c r="S2007">
        <x:v>1500</x:v>
      </x:c>
      <x:c r="T2007" t="s">
        <x:v>458</x:v>
      </x:c>
      <x:c r="U2007">
        <x:v>5.13</x:v>
      </x:c>
      <x:c r="V2007">
        <x:v>0.37</x:v>
      </x:c>
      <x:c r="W2007">
        <x:v>550.79999999999995</x:v>
      </x:c>
    </x:row>
    <x:row r="2008" spans="1:23">
      <x:c r="A2008" t="s">
        <x:v>492</x:v>
      </x:c>
      <x:c r="B2008" t="s">
        <x:v>698</x:v>
      </x:c>
      <x:c r="C2008" t="s">
        <x:v>513</x:v>
      </x:c>
      <x:c r="D2008" t="s">
        <x:v>514</x:v>
      </x:c>
      <x:c r="E2008" t="s">
        <x:v>527</x:v>
      </x:c>
      <x:c r="F2008" t="s">
        <x:v>126</x:v>
      </x:c>
      <x:c r="G2008" t="s">
        <x:v>730</x:v>
      </x:c>
      <x:c r="H2008" t="s">
        <x:v>516</x:v>
      </x:c>
      <x:c r="I2008" t="s">
        <x:v>179</x:v>
      </x:c>
      <x:c r="J2008">
        <x:v>100002970</x:v>
      </x:c>
      <x:c r="K2008" t="s">
        <x:v>179</x:v>
      </x:c>
      <x:c r="L2008" t="s">
        <x:v>141</x:v>
      </x:c>
      <x:c r="M2008" t="s">
        <x:v>550</x:v>
      </x:c>
      <x:c r="O2008">
        <x:v>1500</x:v>
      </x:c>
      <x:c r="P2008" t="s">
        <x:v>520</x:v>
      </x:c>
      <x:c r="Q2008" t="s">
        <x:v>15</x:v>
      </x:c>
      <x:c r="R2008" t="s">
        <x:v>522</x:v>
      </x:c>
      <x:c r="S2008">
        <x:v>6000</x:v>
      </x:c>
      <x:c r="T2008" t="s">
        <x:v>458</x:v>
      </x:c>
      <x:c r="U2008">
        <x:v>20.52</x:v>
      </x:c>
      <x:c r="V2008">
        <x:v>0.37</x:v>
      </x:c>
      <x:c r="W2008">
        <x:v>2203.1999999999998</x:v>
      </x:c>
    </x:row>
    <x:row r="2009" spans="1:23">
      <x:c r="A2009" t="s">
        <x:v>492</x:v>
      </x:c>
      <x:c r="B2009" t="s">
        <x:v>698</x:v>
      </x:c>
      <x:c r="C2009" t="s">
        <x:v>513</x:v>
      </x:c>
      <x:c r="D2009" t="s">
        <x:v>514</x:v>
      </x:c>
      <x:c r="E2009" t="s">
        <x:v>527</x:v>
      </x:c>
      <x:c r="F2009" t="s">
        <x:v>126</x:v>
      </x:c>
      <x:c r="G2009" t="s">
        <x:v>730</x:v>
      </x:c>
      <x:c r="H2009" t="s">
        <x:v>516</x:v>
      </x:c>
      <x:c r="I2009" t="s">
        <x:v>179</x:v>
      </x:c>
      <x:c r="J2009">
        <x:v>100002974</x:v>
      </x:c>
      <x:c r="K2009" t="s">
        <x:v>179</x:v>
      </x:c>
      <x:c r="L2009" t="s">
        <x:v>141</x:v>
      </x:c>
      <x:c r="M2009" t="s">
        <x:v>563</x:v>
      </x:c>
      <x:c r="O2009">
        <x:v>1500</x:v>
      </x:c>
      <x:c r="P2009" t="s">
        <x:v>520</x:v>
      </x:c>
      <x:c r="Q2009" t="s">
        <x:v>15</x:v>
      </x:c>
      <x:c r="R2009" t="s">
        <x:v>522</x:v>
      </x:c>
      <x:c r="S2009">
        <x:v>3000</x:v>
      </x:c>
      <x:c r="T2009" t="s">
        <x:v>458</x:v>
      </x:c>
      <x:c r="U2009">
        <x:v>10.26</x:v>
      </x:c>
      <x:c r="V2009">
        <x:v>0.37</x:v>
      </x:c>
      <x:c r="W2009">
        <x:v>1101.5999999999999</x:v>
      </x:c>
    </x:row>
    <x:row r="2010" spans="1:23">
      <x:c r="A2010" t="s">
        <x:v>492</x:v>
      </x:c>
      <x:c r="B2010" t="s">
        <x:v>698</x:v>
      </x:c>
      <x:c r="C2010" t="s">
        <x:v>513</x:v>
      </x:c>
      <x:c r="D2010" t="s">
        <x:v>514</x:v>
      </x:c>
      <x:c r="E2010" t="s">
        <x:v>527</x:v>
      </x:c>
      <x:c r="F2010" t="s">
        <x:v>126</x:v>
      </x:c>
      <x:c r="G2010" t="s">
        <x:v>730</x:v>
      </x:c>
      <x:c r="H2010" t="s">
        <x:v>516</x:v>
      </x:c>
      <x:c r="I2010" t="s">
        <x:v>179</x:v>
      </x:c>
      <x:c r="J2010">
        <x:v>100002976</x:v>
      </x:c>
      <x:c r="K2010" t="s">
        <x:v>179</x:v>
      </x:c>
      <x:c r="L2010" t="s">
        <x:v>141</x:v>
      </x:c>
      <x:c r="M2010" t="s">
        <x:v>537</x:v>
      </x:c>
      <x:c r="O2010">
        <x:v>1500</x:v>
      </x:c>
      <x:c r="P2010" t="s">
        <x:v>520</x:v>
      </x:c>
      <x:c r="Q2010" t="s">
        <x:v>15</x:v>
      </x:c>
      <x:c r="R2010" t="s">
        <x:v>522</x:v>
      </x:c>
      <x:c r="S2010">
        <x:v>1400</x:v>
      </x:c>
      <x:c r="T2010" t="s">
        <x:v>458</x:v>
      </x:c>
      <x:c r="U2010">
        <x:v>4.79</x:v>
      </x:c>
      <x:c r="V2010">
        <x:v>0.37</x:v>
      </x:c>
      <x:c r="W2010">
        <x:v>514.08000000000004</x:v>
      </x:c>
    </x:row>
    <x:row r="2011" spans="1:23">
      <x:c r="A2011" t="s">
        <x:v>492</x:v>
      </x:c>
      <x:c r="B2011" t="s">
        <x:v>698</x:v>
      </x:c>
      <x:c r="C2011" t="s">
        <x:v>513</x:v>
      </x:c>
      <x:c r="D2011" t="s">
        <x:v>514</x:v>
      </x:c>
      <x:c r="E2011" t="s">
        <x:v>527</x:v>
      </x:c>
      <x:c r="F2011" t="s">
        <x:v>126</x:v>
      </x:c>
      <x:c r="G2011" t="s">
        <x:v>730</x:v>
      </x:c>
      <x:c r="H2011" t="s">
        <x:v>516</x:v>
      </x:c>
      <x:c r="I2011" t="s">
        <x:v>179</x:v>
      </x:c>
      <x:c r="J2011">
        <x:v>100002963</x:v>
      </x:c>
      <x:c r="K2011" t="s">
        <x:v>179</x:v>
      </x:c>
      <x:c r="L2011" t="s">
        <x:v>141</x:v>
      </x:c>
      <x:c r="M2011" t="s">
        <x:v>533</x:v>
      </x:c>
      <x:c r="O2011">
        <x:v>1500</x:v>
      </x:c>
      <x:c r="P2011" t="s">
        <x:v>520</x:v>
      </x:c>
      <x:c r="Q2011" t="s">
        <x:v>15</x:v>
      </x:c>
      <x:c r="R2011" t="s">
        <x:v>522</x:v>
      </x:c>
      <x:c r="S2011">
        <x:v>1500</x:v>
      </x:c>
      <x:c r="T2011" t="s">
        <x:v>458</x:v>
      </x:c>
      <x:c r="U2011">
        <x:v>5.13</x:v>
      </x:c>
      <x:c r="V2011">
        <x:v>0.37</x:v>
      </x:c>
      <x:c r="W2011">
        <x:v>550.79999999999995</x:v>
      </x:c>
    </x:row>
    <x:row r="2012" spans="1:23">
      <x:c r="A2012" t="s">
        <x:v>492</x:v>
      </x:c>
      <x:c r="B2012" t="s">
        <x:v>698</x:v>
      </x:c>
      <x:c r="C2012" t="s">
        <x:v>513</x:v>
      </x:c>
      <x:c r="D2012" t="s">
        <x:v>514</x:v>
      </x:c>
      <x:c r="E2012" t="s">
        <x:v>527</x:v>
      </x:c>
      <x:c r="F2012" t="s">
        <x:v>126</x:v>
      </x:c>
      <x:c r="G2012" t="s">
        <x:v>730</x:v>
      </x:c>
      <x:c r="H2012" t="s">
        <x:v>516</x:v>
      </x:c>
      <x:c r="I2012" t="s">
        <x:v>179</x:v>
      </x:c>
      <x:c r="J2012">
        <x:v>100002972</x:v>
      </x:c>
      <x:c r="K2012" t="s">
        <x:v>179</x:v>
      </x:c>
      <x:c r="L2012" t="s">
        <x:v>141</x:v>
      </x:c>
      <x:c r="M2012" t="s">
        <x:v>578</x:v>
      </x:c>
      <x:c r="O2012">
        <x:v>1500</x:v>
      </x:c>
      <x:c r="P2012" t="s">
        <x:v>520</x:v>
      </x:c>
      <x:c r="Q2012" t="s">
        <x:v>15</x:v>
      </x:c>
      <x:c r="R2012" t="s">
        <x:v>522</x:v>
      </x:c>
      <x:c r="S2012">
        <x:v>1500</x:v>
      </x:c>
      <x:c r="T2012" t="s">
        <x:v>458</x:v>
      </x:c>
      <x:c r="U2012">
        <x:v>5.13</x:v>
      </x:c>
      <x:c r="V2012">
        <x:v>0.37</x:v>
      </x:c>
      <x:c r="W2012">
        <x:v>550.79999999999995</x:v>
      </x:c>
    </x:row>
    <x:row r="2013" spans="1:23">
      <x:c r="A2013" t="s">
        <x:v>492</x:v>
      </x:c>
      <x:c r="B2013" t="s">
        <x:v>698</x:v>
      </x:c>
      <x:c r="C2013" t="s">
        <x:v>513</x:v>
      </x:c>
      <x:c r="D2013" t="s">
        <x:v>514</x:v>
      </x:c>
      <x:c r="E2013" t="s">
        <x:v>527</x:v>
      </x:c>
      <x:c r="F2013" t="s">
        <x:v>126</x:v>
      </x:c>
      <x:c r="G2013" t="s">
        <x:v>730</x:v>
      </x:c>
      <x:c r="H2013" t="s">
        <x:v>516</x:v>
      </x:c>
      <x:c r="I2013" t="s">
        <x:v>179</x:v>
      </x:c>
      <x:c r="J2013">
        <x:v>100002973</x:v>
      </x:c>
      <x:c r="K2013" t="s">
        <x:v>179</x:v>
      </x:c>
      <x:c r="L2013" t="s">
        <x:v>141</x:v>
      </x:c>
      <x:c r="M2013" t="s">
        <x:v>560</x:v>
      </x:c>
      <x:c r="O2013">
        <x:v>1500</x:v>
      </x:c>
      <x:c r="P2013" t="s">
        <x:v>520</x:v>
      </x:c>
      <x:c r="Q2013" t="s">
        <x:v>15</x:v>
      </x:c>
      <x:c r="R2013" t="s">
        <x:v>522</x:v>
      </x:c>
      <x:c r="S2013">
        <x:v>9000</x:v>
      </x:c>
      <x:c r="T2013" t="s">
        <x:v>458</x:v>
      </x:c>
      <x:c r="U2013">
        <x:v>30.78</x:v>
      </x:c>
      <x:c r="V2013">
        <x:v>0.37</x:v>
      </x:c>
      <x:c r="W2013">
        <x:v>3304.8</x:v>
      </x:c>
    </x:row>
    <x:row r="2014" spans="1:23">
      <x:c r="A2014" t="s">
        <x:v>492</x:v>
      </x:c>
      <x:c r="B2014" t="s">
        <x:v>698</x:v>
      </x:c>
      <x:c r="C2014" t="s">
        <x:v>513</x:v>
      </x:c>
      <x:c r="D2014" t="s">
        <x:v>514</x:v>
      </x:c>
      <x:c r="E2014" t="s">
        <x:v>527</x:v>
      </x:c>
      <x:c r="F2014" t="s">
        <x:v>126</x:v>
      </x:c>
      <x:c r="G2014" t="s">
        <x:v>730</x:v>
      </x:c>
      <x:c r="H2014" t="s">
        <x:v>516</x:v>
      </x:c>
      <x:c r="I2014" t="s">
        <x:v>179</x:v>
      </x:c>
      <x:c r="J2014">
        <x:v>100002967</x:v>
      </x:c>
      <x:c r="K2014" t="s">
        <x:v>179</x:v>
      </x:c>
      <x:c r="L2014" t="s">
        <x:v>141</x:v>
      </x:c>
      <x:c r="M2014" t="s">
        <x:v>610</x:v>
      </x:c>
      <x:c r="O2014">
        <x:v>1500</x:v>
      </x:c>
      <x:c r="P2014" t="s">
        <x:v>520</x:v>
      </x:c>
      <x:c r="Q2014" t="s">
        <x:v>15</x:v>
      </x:c>
      <x:c r="R2014" t="s">
        <x:v>522</x:v>
      </x:c>
      <x:c r="S2014">
        <x:v>1500</x:v>
      </x:c>
      <x:c r="T2014" t="s">
        <x:v>458</x:v>
      </x:c>
      <x:c r="U2014">
        <x:v>5.13</x:v>
      </x:c>
      <x:c r="V2014">
        <x:v>0.37</x:v>
      </x:c>
      <x:c r="W2014">
        <x:v>550.79999999999995</x:v>
      </x:c>
    </x:row>
    <x:row r="2015" spans="1:23">
      <x:c r="A2015" t="s">
        <x:v>492</x:v>
      </x:c>
      <x:c r="B2015" t="s">
        <x:v>698</x:v>
      </x:c>
      <x:c r="C2015" t="s">
        <x:v>513</x:v>
      </x:c>
      <x:c r="D2015" t="s">
        <x:v>514</x:v>
      </x:c>
      <x:c r="E2015" t="s">
        <x:v>527</x:v>
      </x:c>
      <x:c r="F2015" t="s">
        <x:v>126</x:v>
      </x:c>
      <x:c r="G2015" t="s">
        <x:v>730</x:v>
      </x:c>
      <x:c r="H2015" t="s">
        <x:v>516</x:v>
      </x:c>
      <x:c r="I2015" t="s">
        <x:v>179</x:v>
      </x:c>
      <x:c r="J2015">
        <x:v>100002966</x:v>
      </x:c>
      <x:c r="K2015" t="s">
        <x:v>179</x:v>
      </x:c>
      <x:c r="L2015" t="s">
        <x:v>141</x:v>
      </x:c>
      <x:c r="M2015" t="s">
        <x:v>571</x:v>
      </x:c>
      <x:c r="O2015">
        <x:v>1500</x:v>
      </x:c>
      <x:c r="P2015" t="s">
        <x:v>520</x:v>
      </x:c>
      <x:c r="Q2015" t="s">
        <x:v>15</x:v>
      </x:c>
      <x:c r="R2015" t="s">
        <x:v>522</x:v>
      </x:c>
      <x:c r="S2015">
        <x:v>1500</x:v>
      </x:c>
      <x:c r="T2015" t="s">
        <x:v>458</x:v>
      </x:c>
      <x:c r="U2015">
        <x:v>5.13</x:v>
      </x:c>
      <x:c r="V2015">
        <x:v>0.37</x:v>
      </x:c>
      <x:c r="W2015">
        <x:v>550.79999999999995</x:v>
      </x:c>
    </x:row>
    <x:row r="2016" spans="1:23">
      <x:c r="A2016" t="s">
        <x:v>492</x:v>
      </x:c>
      <x:c r="B2016" t="s">
        <x:v>698</x:v>
      </x:c>
      <x:c r="C2016" t="s">
        <x:v>513</x:v>
      </x:c>
      <x:c r="D2016" t="s">
        <x:v>514</x:v>
      </x:c>
      <x:c r="E2016" t="s">
        <x:v>527</x:v>
      </x:c>
      <x:c r="F2016" t="s">
        <x:v>126</x:v>
      </x:c>
      <x:c r="G2016" t="s">
        <x:v>730</x:v>
      </x:c>
      <x:c r="H2016" t="s">
        <x:v>516</x:v>
      </x:c>
      <x:c r="I2016" t="s">
        <x:v>179</x:v>
      </x:c>
      <x:c r="J2016">
        <x:v>100013831</x:v>
      </x:c>
      <x:c r="K2016" t="s">
        <x:v>179</x:v>
      </x:c>
      <x:c r="L2016" t="s">
        <x:v>142</x:v>
      </x:c>
      <x:c r="M2016" t="s">
        <x:v>537</x:v>
      </x:c>
      <x:c r="N2016" t="s">
        <x:v>519</x:v>
      </x:c>
      <x:c r="O2016">
        <x:v>3000</x:v>
      </x:c>
      <x:c r="P2016" t="s">
        <x:v>520</x:v>
      </x:c>
      <x:c r="Q2016" t="s">
        <x:v>455</x:v>
      </x:c>
      <x:c r="R2016" t="s">
        <x:v>522</x:v>
      </x:c>
      <x:c r="S2016">
        <x:v>3000</x:v>
      </x:c>
      <x:c r="T2016" t="s">
        <x:v>458</x:v>
      </x:c>
      <x:c r="U2016">
        <x:v>54.15</x:v>
      </x:c>
      <x:c r="V2016">
        <x:v>1.33</x:v>
      </x:c>
      <x:c r="W2016">
        <x:v>3981.3</x:v>
      </x:c>
    </x:row>
    <x:row r="2017" spans="1:23">
      <x:c r="A2017" t="s">
        <x:v>492</x:v>
      </x:c>
      <x:c r="B2017" t="s">
        <x:v>698</x:v>
      </x:c>
      <x:c r="C2017" t="s">
        <x:v>513</x:v>
      </x:c>
      <x:c r="D2017" t="s">
        <x:v>514</x:v>
      </x:c>
      <x:c r="E2017" t="s">
        <x:v>527</x:v>
      </x:c>
      <x:c r="F2017" t="s">
        <x:v>126</x:v>
      </x:c>
      <x:c r="G2017" t="s">
        <x:v>730</x:v>
      </x:c>
      <x:c r="H2017" t="s">
        <x:v>516</x:v>
      </x:c>
      <x:c r="I2017" t="s">
        <x:v>179</x:v>
      </x:c>
      <x:c r="J2017">
        <x:v>100011196</x:v>
      </x:c>
      <x:c r="K2017" t="s">
        <x:v>179</x:v>
      </x:c>
      <x:c r="L2017" t="s">
        <x:v>141</x:v>
      </x:c>
      <x:c r="M2017" t="s">
        <x:v>537</x:v>
      </x:c>
      <x:c r="N2017" t="s">
        <x:v>519</x:v>
      </x:c>
      <x:c r="O2017">
        <x:v>12000</x:v>
      </x:c>
      <x:c r="P2017" t="s">
        <x:v>520</x:v>
      </x:c>
      <x:c r="Q2017" t="s">
        <x:v>15</x:v>
      </x:c>
      <x:c r="R2017" t="s">
        <x:v>522</x:v>
      </x:c>
      <x:c r="S2017">
        <x:v>12000</x:v>
      </x:c>
      <x:c r="T2017" t="s">
        <x:v>458</x:v>
      </x:c>
      <x:c r="U2017">
        <x:v>41.04</x:v>
      </x:c>
      <x:c r="V2017">
        <x:v>0.37</x:v>
      </x:c>
      <x:c r="W2017">
        <x:v>4406.3999999999996</x:v>
      </x:c>
    </x:row>
    <x:row r="2018" spans="1:23">
      <x:c r="A2018" t="s">
        <x:v>492</x:v>
      </x:c>
      <x:c r="B2018" t="s">
        <x:v>698</x:v>
      </x:c>
      <x:c r="C2018" t="s">
        <x:v>513</x:v>
      </x:c>
      <x:c r="D2018" t="s">
        <x:v>514</x:v>
      </x:c>
      <x:c r="E2018" t="s">
        <x:v>527</x:v>
      </x:c>
      <x:c r="F2018" t="s">
        <x:v>126</x:v>
      </x:c>
      <x:c r="G2018" t="s">
        <x:v>730</x:v>
      </x:c>
      <x:c r="H2018" t="s">
        <x:v>516</x:v>
      </x:c>
      <x:c r="I2018" t="s">
        <x:v>179</x:v>
      </x:c>
      <x:c r="J2018">
        <x:v>100012939</x:v>
      </x:c>
      <x:c r="K2018" t="s">
        <x:v>179</x:v>
      </x:c>
      <x:c r="L2018" t="s">
        <x:v>145</x:v>
      </x:c>
      <x:c r="M2018" t="s">
        <x:v>518</x:v>
      </x:c>
      <x:c r="N2018" t="s">
        <x:v>519</x:v>
      </x:c>
      <x:c r="O2018">
        <x:v>5000</x:v>
      </x:c>
      <x:c r="P2018" t="s">
        <x:v>520</x:v>
      </x:c>
      <x:c r="Q2018" t="s">
        <x:v>19</x:v>
      </x:c>
      <x:c r="R2018" t="s">
        <x:v>522</x:v>
      </x:c>
      <x:c r="S2018">
        <x:v>5000</x:v>
      </x:c>
      <x:c r="T2018" t="s">
        <x:v>458</x:v>
      </x:c>
      <x:c r="U2018">
        <x:v>58.2</x:v>
      </x:c>
      <x:c r="V2018">
        <x:v>0.91</x:v>
      </x:c>
      <x:c r="W2018">
        <x:v>4540</x:v>
      </x:c>
    </x:row>
    <x:row r="2019" spans="1:23">
      <x:c r="A2019" t="s">
        <x:v>492</x:v>
      </x:c>
      <x:c r="B2019" t="s">
        <x:v>698</x:v>
      </x:c>
      <x:c r="C2019" t="s">
        <x:v>513</x:v>
      </x:c>
      <x:c r="D2019" t="s">
        <x:v>514</x:v>
      </x:c>
      <x:c r="E2019" t="s">
        <x:v>527</x:v>
      </x:c>
      <x:c r="F2019" t="s">
        <x:v>126</x:v>
      </x:c>
      <x:c r="G2019" t="s">
        <x:v>730</x:v>
      </x:c>
      <x:c r="H2019" t="s">
        <x:v>516</x:v>
      </x:c>
      <x:c r="I2019" t="s">
        <x:v>179</x:v>
      </x:c>
      <x:c r="J2019">
        <x:v>191000003</x:v>
      </x:c>
      <x:c r="K2019" t="s">
        <x:v>179</x:v>
      </x:c>
      <x:c r="L2019" t="s">
        <x:v>145</x:v>
      </x:c>
      <x:c r="M2019" t="s">
        <x:v>526</x:v>
      </x:c>
      <x:c r="N2019" t="s">
        <x:v>519</x:v>
      </x:c>
      <x:c r="O2019">
        <x:v>5000</x:v>
      </x:c>
      <x:c r="P2019" t="s">
        <x:v>520</x:v>
      </x:c>
      <x:c r="Q2019" t="s">
        <x:v>19</x:v>
      </x:c>
      <x:c r="R2019" t="s">
        <x:v>522</x:v>
      </x:c>
      <x:c r="S2019">
        <x:v>5000</x:v>
      </x:c>
      <x:c r="T2019" t="s">
        <x:v>458</x:v>
      </x:c>
      <x:c r="U2019">
        <x:v>58.2</x:v>
      </x:c>
      <x:c r="V2019">
        <x:v>0.91</x:v>
      </x:c>
      <x:c r="W2019">
        <x:v>4540</x:v>
      </x:c>
    </x:row>
    <x:row r="2020" spans="1:23">
      <x:c r="A2020" t="s">
        <x:v>492</x:v>
      </x:c>
      <x:c r="B2020" t="s">
        <x:v>698</x:v>
      </x:c>
      <x:c r="C2020" t="s">
        <x:v>513</x:v>
      </x:c>
      <x:c r="D2020" t="s">
        <x:v>514</x:v>
      </x:c>
      <x:c r="E2020" t="s">
        <x:v>527</x:v>
      </x:c>
      <x:c r="F2020" t="s">
        <x:v>126</x:v>
      </x:c>
      <x:c r="G2020" t="s">
        <x:v>730</x:v>
      </x:c>
      <x:c r="H2020" t="s">
        <x:v>516</x:v>
      </x:c>
      <x:c r="I2020" t="s">
        <x:v>179</x:v>
      </x:c>
      <x:c r="J2020">
        <x:v>100003046</x:v>
      </x:c>
      <x:c r="K2020" t="s">
        <x:v>179</x:v>
      </x:c>
      <x:c r="L2020" t="s">
        <x:v>144</x:v>
      </x:c>
      <x:c r="M2020" t="s">
        <x:v>550</x:v>
      </x:c>
      <x:c r="O2020">
        <x:v>1000</x:v>
      </x:c>
      <x:c r="P2020" t="s">
        <x:v>520</x:v>
      </x:c>
      <x:c r="Q2020" t="s">
        <x:v>17</x:v>
      </x:c>
      <x:c r="R2020" t="s">
        <x:v>522</x:v>
      </x:c>
      <x:c r="S2020">
        <x:v>7100</x:v>
      </x:c>
      <x:c r="T2020" t="s">
        <x:v>458</x:v>
      </x:c>
      <x:c r="U2020">
        <x:v>50.13</x:v>
      </x:c>
      <x:c r="V2020">
        <x:v>0.59</x:v>
      </x:c>
      <x:c r="W2020">
        <x:v>4172.67</x:v>
      </x:c>
    </x:row>
    <x:row r="2021" spans="1:23">
      <x:c r="A2021" t="s">
        <x:v>492</x:v>
      </x:c>
      <x:c r="B2021" t="s">
        <x:v>698</x:v>
      </x:c>
      <x:c r="C2021" t="s">
        <x:v>513</x:v>
      </x:c>
      <x:c r="D2021" t="s">
        <x:v>514</x:v>
      </x:c>
      <x:c r="E2021" t="s">
        <x:v>527</x:v>
      </x:c>
      <x:c r="F2021" t="s">
        <x:v>126</x:v>
      </x:c>
      <x:c r="G2021" t="s">
        <x:v>730</x:v>
      </x:c>
      <x:c r="H2021" t="s">
        <x:v>516</x:v>
      </x:c>
      <x:c r="I2021" t="s">
        <x:v>179</x:v>
      </x:c>
      <x:c r="J2021">
        <x:v>100012928</x:v>
      </x:c>
      <x:c r="K2021" t="s">
        <x:v>179</x:v>
      </x:c>
      <x:c r="L2021" t="s">
        <x:v>144</x:v>
      </x:c>
      <x:c r="M2021" t="s">
        <x:v>560</x:v>
      </x:c>
      <x:c r="N2021" t="s">
        <x:v>519</x:v>
      </x:c>
      <x:c r="O2021">
        <x:v>8000</x:v>
      </x:c>
      <x:c r="P2021" t="s">
        <x:v>520</x:v>
      </x:c>
      <x:c r="Q2021" t="s">
        <x:v>17</x:v>
      </x:c>
      <x:c r="R2021" t="s">
        <x:v>522</x:v>
      </x:c>
      <x:c r="S2021">
        <x:v>8000</x:v>
      </x:c>
      <x:c r="T2021" t="s">
        <x:v>458</x:v>
      </x:c>
      <x:c r="U2021">
        <x:v>56.48</x:v>
      </x:c>
      <x:c r="V2021">
        <x:v>0.59</x:v>
      </x:c>
      <x:c r="W2021">
        <x:v>4701.6000000000004</x:v>
      </x:c>
    </x:row>
    <x:row r="2022" spans="1:23">
      <x:c r="A2022" t="s">
        <x:v>492</x:v>
      </x:c>
      <x:c r="B2022" t="s">
        <x:v>698</x:v>
      </x:c>
      <x:c r="C2022" t="s">
        <x:v>513</x:v>
      </x:c>
      <x:c r="D2022" t="s">
        <x:v>514</x:v>
      </x:c>
      <x:c r="E2022" t="s">
        <x:v>527</x:v>
      </x:c>
      <x:c r="F2022" t="s">
        <x:v>126</x:v>
      </x:c>
      <x:c r="G2022" t="s">
        <x:v>730</x:v>
      </x:c>
      <x:c r="H2022" t="s">
        <x:v>516</x:v>
      </x:c>
      <x:c r="I2022" t="s">
        <x:v>179</x:v>
      </x:c>
      <x:c r="J2022">
        <x:v>100013826</x:v>
      </x:c>
      <x:c r="K2022" t="s">
        <x:v>179</x:v>
      </x:c>
      <x:c r="L2022" t="s">
        <x:v>141</x:v>
      </x:c>
      <x:c r="M2022" t="s">
        <x:v>545</x:v>
      </x:c>
      <x:c r="N2022" t="s">
        <x:v>519</x:v>
      </x:c>
      <x:c r="O2022">
        <x:v>12000</x:v>
      </x:c>
      <x:c r="P2022" t="s">
        <x:v>520</x:v>
      </x:c>
      <x:c r="Q2022" t="s">
        <x:v>15</x:v>
      </x:c>
      <x:c r="R2022" t="s">
        <x:v>522</x:v>
      </x:c>
      <x:c r="S2022">
        <x:v>12000</x:v>
      </x:c>
      <x:c r="T2022" t="s">
        <x:v>458</x:v>
      </x:c>
      <x:c r="U2022">
        <x:v>41.04</x:v>
      </x:c>
      <x:c r="V2022">
        <x:v>0.37</x:v>
      </x:c>
      <x:c r="W2022">
        <x:v>4406.3999999999996</x:v>
      </x:c>
    </x:row>
    <x:row r="2023" spans="1:23">
      <x:c r="A2023" t="s">
        <x:v>492</x:v>
      </x:c>
      <x:c r="B2023" t="s">
        <x:v>698</x:v>
      </x:c>
      <x:c r="C2023" t="s">
        <x:v>513</x:v>
      </x:c>
      <x:c r="D2023" t="s">
        <x:v>514</x:v>
      </x:c>
      <x:c r="E2023" t="s">
        <x:v>527</x:v>
      </x:c>
      <x:c r="F2023" t="s">
        <x:v>126</x:v>
      </x:c>
      <x:c r="G2023" t="s">
        <x:v>730</x:v>
      </x:c>
      <x:c r="H2023" t="s">
        <x:v>516</x:v>
      </x:c>
      <x:c r="I2023" t="s">
        <x:v>179</x:v>
      </x:c>
      <x:c r="J2023">
        <x:v>100018966</x:v>
      </x:c>
      <x:c r="K2023" t="s">
        <x:v>179</x:v>
      </x:c>
      <x:c r="L2023" t="s">
        <x:v>143</x:v>
      </x:c>
      <x:c r="M2023" t="s">
        <x:v>553</x:v>
      </x:c>
      <x:c r="N2023" t="s">
        <x:v>519</x:v>
      </x:c>
      <x:c r="O2023">
        <x:v>10000</x:v>
      </x:c>
      <x:c r="P2023" t="s">
        <x:v>520</x:v>
      </x:c>
      <x:c r="Q2023" t="s">
        <x:v>16</x:v>
      </x:c>
      <x:c r="R2023" t="s">
        <x:v>522</x:v>
      </x:c>
      <x:c r="S2023">
        <x:v>10000</x:v>
      </x:c>
      <x:c r="T2023" t="s">
        <x:v>458</x:v>
      </x:c>
      <x:c r="U2023">
        <x:v>48.2</x:v>
      </x:c>
      <x:c r="V2023">
        <x:v>0.46</x:v>
      </x:c>
      <x:c r="W2023">
        <x:v>4556</x:v>
      </x:c>
    </x:row>
    <x:row r="2024" spans="1:23">
      <x:c r="A2024" t="s">
        <x:v>492</x:v>
      </x:c>
      <x:c r="B2024" t="s">
        <x:v>698</x:v>
      </x:c>
      <x:c r="C2024" t="s">
        <x:v>513</x:v>
      </x:c>
      <x:c r="D2024" t="s">
        <x:v>514</x:v>
      </x:c>
      <x:c r="E2024" t="s">
        <x:v>527</x:v>
      </x:c>
      <x:c r="F2024" t="s">
        <x:v>126</x:v>
      </x:c>
      <x:c r="G2024" t="s">
        <x:v>730</x:v>
      </x:c>
      <x:c r="H2024" t="s">
        <x:v>516</x:v>
      </x:c>
      <x:c r="I2024" t="s">
        <x:v>179</x:v>
      </x:c>
      <x:c r="J2024">
        <x:v>100012928</x:v>
      </x:c>
      <x:c r="K2024" t="s">
        <x:v>179</x:v>
      </x:c>
      <x:c r="L2024" t="s">
        <x:v>144</x:v>
      </x:c>
      <x:c r="M2024" t="s">
        <x:v>560</x:v>
      </x:c>
      <x:c r="N2024" t="s">
        <x:v>519</x:v>
      </x:c>
      <x:c r="O2024">
        <x:v>8000</x:v>
      </x:c>
      <x:c r="P2024" t="s">
        <x:v>520</x:v>
      </x:c>
      <x:c r="Q2024" t="s">
        <x:v>17</x:v>
      </x:c>
      <x:c r="R2024" t="s">
        <x:v>522</x:v>
      </x:c>
      <x:c r="S2024">
        <x:v>16000</x:v>
      </x:c>
      <x:c r="T2024" t="s">
        <x:v>458</x:v>
      </x:c>
      <x:c r="U2024">
        <x:v>112.96</x:v>
      </x:c>
      <x:c r="V2024">
        <x:v>0.59</x:v>
      </x:c>
      <x:c r="W2024">
        <x:v>9403.2000000000007</x:v>
      </x:c>
    </x:row>
    <x:row r="2025" spans="1:23">
      <x:c r="A2025" t="s">
        <x:v>492</x:v>
      </x:c>
      <x:c r="B2025" t="s">
        <x:v>698</x:v>
      </x:c>
      <x:c r="C2025" t="s">
        <x:v>513</x:v>
      </x:c>
      <x:c r="D2025" t="s">
        <x:v>514</x:v>
      </x:c>
      <x:c r="E2025" t="s">
        <x:v>527</x:v>
      </x:c>
      <x:c r="F2025" t="s">
        <x:v>126</x:v>
      </x:c>
      <x:c r="G2025" t="s">
        <x:v>730</x:v>
      </x:c>
      <x:c r="H2025" t="s">
        <x:v>516</x:v>
      </x:c>
      <x:c r="I2025" t="s">
        <x:v>179</x:v>
      </x:c>
      <x:c r="J2025">
        <x:v>100003132</x:v>
      </x:c>
      <x:c r="K2025" t="s">
        <x:v>179</x:v>
      </x:c>
      <x:c r="L2025" t="s">
        <x:v>146</x:v>
      </x:c>
      <x:c r="M2025" t="s">
        <x:v>537</x:v>
      </x:c>
      <x:c r="O2025">
        <x:v>400</x:v>
      </x:c>
      <x:c r="P2025" t="s">
        <x:v>520</x:v>
      </x:c>
      <x:c r="Q2025" t="s">
        <x:v>456</x:v>
      </x:c>
      <x:c r="R2025" t="s">
        <x:v>522</x:v>
      </x:c>
      <x:c r="S2025">
        <x:v>1200</x:v>
      </x:c>
      <x:c r="T2025" t="s">
        <x:v>458</x:v>
      </x:c>
      <x:c r="U2025">
        <x:v>28.7</x:v>
      </x:c>
      <x:c r="V2025">
        <x:v>1.76</x:v>
      </x:c>
      <x:c r="W2025">
        <x:v>2113.92</x:v>
      </x:c>
    </x:row>
    <x:row r="2026" spans="1:23">
      <x:c r="A2026" t="s">
        <x:v>492</x:v>
      </x:c>
      <x:c r="B2026" t="s">
        <x:v>698</x:v>
      </x:c>
      <x:c r="C2026" t="s">
        <x:v>513</x:v>
      </x:c>
      <x:c r="D2026" t="s">
        <x:v>514</x:v>
      </x:c>
      <x:c r="E2026" t="s">
        <x:v>527</x:v>
      </x:c>
      <x:c r="F2026" t="s">
        <x:v>126</x:v>
      </x:c>
      <x:c r="G2026" t="s">
        <x:v>730</x:v>
      </x:c>
      <x:c r="H2026" t="s">
        <x:v>516</x:v>
      </x:c>
      <x:c r="I2026" t="s">
        <x:v>179</x:v>
      </x:c>
      <x:c r="J2026">
        <x:v>100002966</x:v>
      </x:c>
      <x:c r="K2026" t="s">
        <x:v>179</x:v>
      </x:c>
      <x:c r="L2026" t="s">
        <x:v>141</x:v>
      </x:c>
      <x:c r="M2026" t="s">
        <x:v>571</x:v>
      </x:c>
      <x:c r="O2026">
        <x:v>1500</x:v>
      </x:c>
      <x:c r="P2026" t="s">
        <x:v>520</x:v>
      </x:c>
      <x:c r="Q2026" t="s">
        <x:v>15</x:v>
      </x:c>
      <x:c r="R2026" t="s">
        <x:v>522</x:v>
      </x:c>
      <x:c r="S2026">
        <x:v>1500</x:v>
      </x:c>
      <x:c r="T2026" t="s">
        <x:v>458</x:v>
      </x:c>
      <x:c r="U2026">
        <x:v>5.13</x:v>
      </x:c>
      <x:c r="V2026">
        <x:v>0.37</x:v>
      </x:c>
      <x:c r="W2026">
        <x:v>550.79999999999995</x:v>
      </x:c>
    </x:row>
    <x:row r="2027" spans="1:23">
      <x:c r="A2027" t="s">
        <x:v>492</x:v>
      </x:c>
      <x:c r="B2027" t="s">
        <x:v>698</x:v>
      </x:c>
      <x:c r="C2027" t="s">
        <x:v>513</x:v>
      </x:c>
      <x:c r="D2027" t="s">
        <x:v>514</x:v>
      </x:c>
      <x:c r="E2027" t="s">
        <x:v>527</x:v>
      </x:c>
      <x:c r="F2027" t="s">
        <x:v>126</x:v>
      </x:c>
      <x:c r="G2027" t="s">
        <x:v>730</x:v>
      </x:c>
      <x:c r="H2027" t="s">
        <x:v>516</x:v>
      </x:c>
      <x:c r="I2027" t="s">
        <x:v>179</x:v>
      </x:c>
      <x:c r="J2027">
        <x:v>100002991</x:v>
      </x:c>
      <x:c r="K2027" t="s">
        <x:v>179</x:v>
      </x:c>
      <x:c r="L2027" t="s">
        <x:v>143</x:v>
      </x:c>
      <x:c r="M2027" t="s">
        <x:v>577</x:v>
      </x:c>
      <x:c r="O2027">
        <x:v>1000</x:v>
      </x:c>
      <x:c r="P2027" t="s">
        <x:v>520</x:v>
      </x:c>
      <x:c r="Q2027" t="s">
        <x:v>16</x:v>
      </x:c>
      <x:c r="R2027" t="s">
        <x:v>522</x:v>
      </x:c>
      <x:c r="S2027">
        <x:v>3000</x:v>
      </x:c>
      <x:c r="T2027" t="s">
        <x:v>458</x:v>
      </x:c>
      <x:c r="U2027">
        <x:v>14.46</x:v>
      </x:c>
      <x:c r="V2027">
        <x:v>0.46</x:v>
      </x:c>
      <x:c r="W2027">
        <x:v>1366.8</x:v>
      </x:c>
    </x:row>
    <x:row r="2028" spans="1:23">
      <x:c r="A2028" t="s">
        <x:v>492</x:v>
      </x:c>
      <x:c r="B2028" t="s">
        <x:v>698</x:v>
      </x:c>
      <x:c r="C2028" t="s">
        <x:v>513</x:v>
      </x:c>
      <x:c r="D2028" t="s">
        <x:v>514</x:v>
      </x:c>
      <x:c r="E2028" t="s">
        <x:v>527</x:v>
      </x:c>
      <x:c r="F2028" t="s">
        <x:v>126</x:v>
      </x:c>
      <x:c r="G2028" t="s">
        <x:v>730</x:v>
      </x:c>
      <x:c r="H2028" t="s">
        <x:v>516</x:v>
      </x:c>
      <x:c r="I2028" t="s">
        <x:v>179</x:v>
      </x:c>
      <x:c r="J2028">
        <x:v>100003066</x:v>
      </x:c>
      <x:c r="K2028" t="s">
        <x:v>179</x:v>
      </x:c>
      <x:c r="L2028" t="s">
        <x:v>165</x:v>
      </x:c>
      <x:c r="M2028" t="s">
        <x:v>518</x:v>
      </x:c>
      <x:c r="O2028">
        <x:v>1000</x:v>
      </x:c>
      <x:c r="P2028" t="s">
        <x:v>520</x:v>
      </x:c>
      <x:c r="Q2028" t="s">
        <x:v>18</x:v>
      </x:c>
      <x:c r="R2028" t="s">
        <x:v>522</x:v>
      </x:c>
      <x:c r="S2028">
        <x:v>4000</x:v>
      </x:c>
      <x:c r="T2028" t="s">
        <x:v>458</x:v>
      </x:c>
      <x:c r="U2028">
        <x:v>31.04</x:v>
      </x:c>
      <x:c r="V2028">
        <x:v>0.63</x:v>
      </x:c>
      <x:c r="W2028">
        <x:v>2509.6</x:v>
      </x:c>
    </x:row>
    <x:row r="2029" spans="1:23">
      <x:c r="A2029" t="s">
        <x:v>492</x:v>
      </x:c>
      <x:c r="B2029" t="s">
        <x:v>698</x:v>
      </x:c>
      <x:c r="C2029" t="s">
        <x:v>513</x:v>
      </x:c>
      <x:c r="D2029" t="s">
        <x:v>514</x:v>
      </x:c>
      <x:c r="E2029" t="s">
        <x:v>527</x:v>
      </x:c>
      <x:c r="F2029" t="s">
        <x:v>126</x:v>
      </x:c>
      <x:c r="G2029" t="s">
        <x:v>730</x:v>
      </x:c>
      <x:c r="H2029" t="s">
        <x:v>516</x:v>
      </x:c>
      <x:c r="I2029" t="s">
        <x:v>179</x:v>
      </x:c>
      <x:c r="J2029">
        <x:v>100003094</x:v>
      </x:c>
      <x:c r="K2029" t="s">
        <x:v>179</x:v>
      </x:c>
      <x:c r="L2029" t="s">
        <x:v>145</x:v>
      </x:c>
      <x:c r="M2029" t="s">
        <x:v>550</x:v>
      </x:c>
      <x:c r="O2029">
        <x:v>500</x:v>
      </x:c>
      <x:c r="P2029" t="s">
        <x:v>520</x:v>
      </x:c>
      <x:c r="Q2029" t="s">
        <x:v>19</x:v>
      </x:c>
      <x:c r="R2029" t="s">
        <x:v>522</x:v>
      </x:c>
      <x:c r="S2029">
        <x:v>1000</x:v>
      </x:c>
      <x:c r="T2029" t="s">
        <x:v>458</x:v>
      </x:c>
      <x:c r="U2029">
        <x:v>11.64</x:v>
      </x:c>
      <x:c r="V2029">
        <x:v>0.91</x:v>
      </x:c>
      <x:c r="W2029">
        <x:v>908</x:v>
      </x:c>
    </x:row>
    <x:row r="2030" spans="1:23">
      <x:c r="A2030" t="s">
        <x:v>492</x:v>
      </x:c>
      <x:c r="B2030" t="s">
        <x:v>698</x:v>
      </x:c>
      <x:c r="C2030" t="s">
        <x:v>513</x:v>
      </x:c>
      <x:c r="D2030" t="s">
        <x:v>514</x:v>
      </x:c>
      <x:c r="E2030" t="s">
        <x:v>527</x:v>
      </x:c>
      <x:c r="F2030" t="s">
        <x:v>126</x:v>
      </x:c>
      <x:c r="G2030" t="s">
        <x:v>730</x:v>
      </x:c>
      <x:c r="H2030" t="s">
        <x:v>516</x:v>
      </x:c>
      <x:c r="I2030" t="s">
        <x:v>179</x:v>
      </x:c>
      <x:c r="J2030">
        <x:v>100003039</x:v>
      </x:c>
      <x:c r="K2030" t="s">
        <x:v>179</x:v>
      </x:c>
      <x:c r="L2030" t="s">
        <x:v>144</x:v>
      </x:c>
      <x:c r="M2030" t="s">
        <x:v>533</x:v>
      </x:c>
      <x:c r="O2030">
        <x:v>1000</x:v>
      </x:c>
      <x:c r="P2030" t="s">
        <x:v>520</x:v>
      </x:c>
      <x:c r="Q2030" t="s">
        <x:v>17</x:v>
      </x:c>
      <x:c r="R2030" t="s">
        <x:v>522</x:v>
      </x:c>
      <x:c r="S2030">
        <x:v>2000</x:v>
      </x:c>
      <x:c r="T2030" t="s">
        <x:v>458</x:v>
      </x:c>
      <x:c r="U2030">
        <x:v>14.12</x:v>
      </x:c>
      <x:c r="V2030">
        <x:v>0.59</x:v>
      </x:c>
      <x:c r="W2030">
        <x:v>1175.4000000000001</x:v>
      </x:c>
    </x:row>
    <x:row r="2031" spans="1:23">
      <x:c r="A2031" t="s">
        <x:v>492</x:v>
      </x:c>
      <x:c r="B2031" t="s">
        <x:v>698</x:v>
      </x:c>
      <x:c r="C2031" t="s">
        <x:v>513</x:v>
      </x:c>
      <x:c r="D2031" t="s">
        <x:v>514</x:v>
      </x:c>
      <x:c r="E2031" t="s">
        <x:v>527</x:v>
      </x:c>
      <x:c r="F2031" t="s">
        <x:v>126</x:v>
      </x:c>
      <x:c r="G2031" t="s">
        <x:v>730</x:v>
      </x:c>
      <x:c r="H2031" t="s">
        <x:v>516</x:v>
      </x:c>
      <x:c r="I2031" t="s">
        <x:v>179</x:v>
      </x:c>
      <x:c r="J2031">
        <x:v>100003041</x:v>
      </x:c>
      <x:c r="K2031" t="s">
        <x:v>179</x:v>
      </x:c>
      <x:c r="L2031" t="s">
        <x:v>144</x:v>
      </x:c>
      <x:c r="M2031" t="s">
        <x:v>518</x:v>
      </x:c>
      <x:c r="O2031">
        <x:v>1000</x:v>
      </x:c>
      <x:c r="P2031" t="s">
        <x:v>520</x:v>
      </x:c>
      <x:c r="Q2031" t="s">
        <x:v>17</x:v>
      </x:c>
      <x:c r="R2031" t="s">
        <x:v>522</x:v>
      </x:c>
      <x:c r="S2031">
        <x:v>2000</x:v>
      </x:c>
      <x:c r="T2031" t="s">
        <x:v>458</x:v>
      </x:c>
      <x:c r="U2031">
        <x:v>14.12</x:v>
      </x:c>
      <x:c r="V2031">
        <x:v>0.59</x:v>
      </x:c>
      <x:c r="W2031">
        <x:v>1175.4000000000001</x:v>
      </x:c>
    </x:row>
    <x:row r="2032" spans="1:23">
      <x:c r="A2032" t="s">
        <x:v>492</x:v>
      </x:c>
      <x:c r="B2032" t="s">
        <x:v>698</x:v>
      </x:c>
      <x:c r="C2032" t="s">
        <x:v>513</x:v>
      </x:c>
      <x:c r="D2032" t="s">
        <x:v>514</x:v>
      </x:c>
      <x:c r="E2032" t="s">
        <x:v>527</x:v>
      </x:c>
      <x:c r="F2032" t="s">
        <x:v>126</x:v>
      </x:c>
      <x:c r="G2032" t="s">
        <x:v>730</x:v>
      </x:c>
      <x:c r="H2032" t="s">
        <x:v>516</x:v>
      </x:c>
      <x:c r="I2032" t="s">
        <x:v>179</x:v>
      </x:c>
      <x:c r="J2032">
        <x:v>100003136</x:v>
      </x:c>
      <x:c r="K2032" t="s">
        <x:v>179</x:v>
      </x:c>
      <x:c r="L2032" t="s">
        <x:v>146</x:v>
      </x:c>
      <x:c r="M2032" t="s">
        <x:v>524</x:v>
      </x:c>
      <x:c r="O2032">
        <x:v>400</x:v>
      </x:c>
      <x:c r="P2032" t="s">
        <x:v>520</x:v>
      </x:c>
      <x:c r="Q2032" t="s">
        <x:v>456</x:v>
      </x:c>
      <x:c r="R2032" t="s">
        <x:v>522</x:v>
      </x:c>
      <x:c r="S2032">
        <x:v>1600</x:v>
      </x:c>
      <x:c r="T2032" t="s">
        <x:v>458</x:v>
      </x:c>
      <x:c r="U2032">
        <x:v>38.270000000000003</x:v>
      </x:c>
      <x:c r="V2032">
        <x:v>1.76</x:v>
      </x:c>
      <x:c r="W2032">
        <x:v>2818.56</x:v>
      </x:c>
    </x:row>
    <x:row r="2033" spans="1:23">
      <x:c r="A2033" t="s">
        <x:v>492</x:v>
      </x:c>
      <x:c r="B2033" t="s">
        <x:v>698</x:v>
      </x:c>
      <x:c r="C2033" t="s">
        <x:v>513</x:v>
      </x:c>
      <x:c r="D2033" t="s">
        <x:v>514</x:v>
      </x:c>
      <x:c r="E2033" t="s">
        <x:v>527</x:v>
      </x:c>
      <x:c r="F2033" t="s">
        <x:v>126</x:v>
      </x:c>
      <x:c r="G2033" t="s">
        <x:v>730</x:v>
      </x:c>
      <x:c r="H2033" t="s">
        <x:v>516</x:v>
      </x:c>
      <x:c r="I2033" t="s">
        <x:v>179</x:v>
      </x:c>
      <x:c r="J2033">
        <x:v>100003030</x:v>
      </x:c>
      <x:c r="K2033" t="s">
        <x:v>179</x:v>
      </x:c>
      <x:c r="L2033" t="s">
        <x:v>143</x:v>
      </x:c>
      <x:c r="M2033" t="s">
        <x:v>574</x:v>
      </x:c>
      <x:c r="O2033">
        <x:v>1000</x:v>
      </x:c>
      <x:c r="P2033" t="s">
        <x:v>520</x:v>
      </x:c>
      <x:c r="Q2033" t="s">
        <x:v>16</x:v>
      </x:c>
      <x:c r="R2033" t="s">
        <x:v>522</x:v>
      </x:c>
      <x:c r="S2033">
        <x:v>3000</x:v>
      </x:c>
      <x:c r="T2033" t="s">
        <x:v>458</x:v>
      </x:c>
      <x:c r="U2033">
        <x:v>14.46</x:v>
      </x:c>
      <x:c r="V2033">
        <x:v>0.46</x:v>
      </x:c>
      <x:c r="W2033">
        <x:v>1366.8</x:v>
      </x:c>
    </x:row>
    <x:row r="2034" spans="1:23">
      <x:c r="A2034" t="s">
        <x:v>492</x:v>
      </x:c>
      <x:c r="B2034" t="s">
        <x:v>698</x:v>
      </x:c>
      <x:c r="C2034" t="s">
        <x:v>513</x:v>
      </x:c>
      <x:c r="D2034" t="s">
        <x:v>514</x:v>
      </x:c>
      <x:c r="E2034" t="s">
        <x:v>527</x:v>
      </x:c>
      <x:c r="F2034" t="s">
        <x:v>126</x:v>
      </x:c>
      <x:c r="G2034" t="s">
        <x:v>730</x:v>
      </x:c>
      <x:c r="H2034" t="s">
        <x:v>516</x:v>
      </x:c>
      <x:c r="I2034" t="s">
        <x:v>179</x:v>
      </x:c>
      <x:c r="J2034">
        <x:v>100003063</x:v>
      </x:c>
      <x:c r="K2034" t="s">
        <x:v>179</x:v>
      </x:c>
      <x:c r="L2034" t="s">
        <x:v>144</x:v>
      </x:c>
      <x:c r="M2034" t="s">
        <x:v>526</x:v>
      </x:c>
      <x:c r="O2034">
        <x:v>1000</x:v>
      </x:c>
      <x:c r="P2034" t="s">
        <x:v>520</x:v>
      </x:c>
      <x:c r="Q2034" t="s">
        <x:v>17</x:v>
      </x:c>
      <x:c r="R2034" t="s">
        <x:v>522</x:v>
      </x:c>
      <x:c r="S2034">
        <x:v>3000</x:v>
      </x:c>
      <x:c r="T2034" t="s">
        <x:v>458</x:v>
      </x:c>
      <x:c r="U2034">
        <x:v>21.18</x:v>
      </x:c>
      <x:c r="V2034">
        <x:v>0.59</x:v>
      </x:c>
      <x:c r="W2034">
        <x:v>1763.1</x:v>
      </x:c>
    </x:row>
    <x:row r="2035" spans="1:23">
      <x:c r="A2035" t="s">
        <x:v>492</x:v>
      </x:c>
      <x:c r="B2035" t="s">
        <x:v>698</x:v>
      </x:c>
      <x:c r="C2035" t="s">
        <x:v>513</x:v>
      </x:c>
      <x:c r="D2035" t="s">
        <x:v>514</x:v>
      </x:c>
      <x:c r="E2035" t="s">
        <x:v>527</x:v>
      </x:c>
      <x:c r="F2035" t="s">
        <x:v>126</x:v>
      </x:c>
      <x:c r="G2035" t="s">
        <x:v>730</x:v>
      </x:c>
      <x:c r="H2035" t="s">
        <x:v>516</x:v>
      </x:c>
      <x:c r="I2035" t="s">
        <x:v>179</x:v>
      </x:c>
      <x:c r="J2035">
        <x:v>100003088</x:v>
      </x:c>
      <x:c r="K2035" t="s">
        <x:v>179</x:v>
      </x:c>
      <x:c r="L2035" t="s">
        <x:v>145</x:v>
      </x:c>
      <x:c r="M2035" t="s">
        <x:v>533</x:v>
      </x:c>
      <x:c r="O2035">
        <x:v>500</x:v>
      </x:c>
      <x:c r="P2035" t="s">
        <x:v>520</x:v>
      </x:c>
      <x:c r="Q2035" t="s">
        <x:v>19</x:v>
      </x:c>
      <x:c r="R2035" t="s">
        <x:v>522</x:v>
      </x:c>
      <x:c r="S2035">
        <x:v>1500</x:v>
      </x:c>
      <x:c r="T2035" t="s">
        <x:v>458</x:v>
      </x:c>
      <x:c r="U2035">
        <x:v>17.46</x:v>
      </x:c>
      <x:c r="V2035">
        <x:v>0.91</x:v>
      </x:c>
      <x:c r="W2035">
        <x:v>1362</x:v>
      </x:c>
    </x:row>
    <x:row r="2036" spans="1:23">
      <x:c r="A2036" t="s">
        <x:v>492</x:v>
      </x:c>
      <x:c r="B2036" t="s">
        <x:v>698</x:v>
      </x:c>
      <x:c r="C2036" t="s">
        <x:v>513</x:v>
      </x:c>
      <x:c r="D2036" t="s">
        <x:v>514</x:v>
      </x:c>
      <x:c r="E2036" t="s">
        <x:v>527</x:v>
      </x:c>
      <x:c r="F2036" t="s">
        <x:v>126</x:v>
      </x:c>
      <x:c r="G2036" t="s">
        <x:v>730</x:v>
      </x:c>
      <x:c r="H2036" t="s">
        <x:v>516</x:v>
      </x:c>
      <x:c r="I2036" t="s">
        <x:v>179</x:v>
      </x:c>
      <x:c r="J2036">
        <x:v>100013456</x:v>
      </x:c>
      <x:c r="K2036" t="s">
        <x:v>179</x:v>
      </x:c>
      <x:c r="L2036" t="s">
        <x:v>141</x:v>
      </x:c>
      <x:c r="M2036" t="s">
        <x:v>570</x:v>
      </x:c>
      <x:c r="N2036" t="s">
        <x:v>519</x:v>
      </x:c>
      <x:c r="O2036">
        <x:v>12000</x:v>
      </x:c>
      <x:c r="P2036" t="s">
        <x:v>520</x:v>
      </x:c>
      <x:c r="Q2036" t="s">
        <x:v>15</x:v>
      </x:c>
      <x:c r="R2036" t="s">
        <x:v>522</x:v>
      </x:c>
      <x:c r="S2036">
        <x:v>12000</x:v>
      </x:c>
      <x:c r="T2036" t="s">
        <x:v>458</x:v>
      </x:c>
      <x:c r="U2036">
        <x:v>41.04</x:v>
      </x:c>
      <x:c r="V2036">
        <x:v>0.37</x:v>
      </x:c>
      <x:c r="W2036">
        <x:v>4406.3999999999996</x:v>
      </x:c>
    </x:row>
    <x:row r="2037" spans="1:23">
      <x:c r="A2037" t="s">
        <x:v>492</x:v>
      </x:c>
      <x:c r="B2037" t="s">
        <x:v>698</x:v>
      </x:c>
      <x:c r="C2037" t="s">
        <x:v>513</x:v>
      </x:c>
      <x:c r="D2037" t="s">
        <x:v>514</x:v>
      </x:c>
      <x:c r="E2037" t="s">
        <x:v>527</x:v>
      </x:c>
      <x:c r="F2037" t="s">
        <x:v>126</x:v>
      </x:c>
      <x:c r="G2037" t="s">
        <x:v>730</x:v>
      </x:c>
      <x:c r="H2037" t="s">
        <x:v>516</x:v>
      </x:c>
      <x:c r="I2037" t="s">
        <x:v>179</x:v>
      </x:c>
      <x:c r="J2037">
        <x:v>100012905</x:v>
      </x:c>
      <x:c r="K2037" t="s">
        <x:v>179</x:v>
      </x:c>
      <x:c r="L2037" t="s">
        <x:v>141</x:v>
      </x:c>
      <x:c r="M2037" t="s">
        <x:v>524</x:v>
      </x:c>
      <x:c r="N2037" t="s">
        <x:v>519</x:v>
      </x:c>
      <x:c r="O2037">
        <x:v>12000</x:v>
      </x:c>
      <x:c r="P2037" t="s">
        <x:v>520</x:v>
      </x:c>
      <x:c r="Q2037" t="s">
        <x:v>15</x:v>
      </x:c>
      <x:c r="R2037" t="s">
        <x:v>522</x:v>
      </x:c>
      <x:c r="S2037">
        <x:v>12000</x:v>
      </x:c>
      <x:c r="T2037" t="s">
        <x:v>458</x:v>
      </x:c>
      <x:c r="U2037">
        <x:v>41.04</x:v>
      </x:c>
      <x:c r="V2037">
        <x:v>0.37</x:v>
      </x:c>
      <x:c r="W2037">
        <x:v>4406.3999999999996</x:v>
      </x:c>
    </x:row>
    <x:row r="2038" spans="1:23">
      <x:c r="A2038" t="s">
        <x:v>492</x:v>
      </x:c>
      <x:c r="B2038" t="s">
        <x:v>698</x:v>
      </x:c>
      <x:c r="C2038" t="s">
        <x:v>513</x:v>
      </x:c>
      <x:c r="D2038" t="s">
        <x:v>514</x:v>
      </x:c>
      <x:c r="E2038" t="s">
        <x:v>527</x:v>
      </x:c>
      <x:c r="F2038" t="s">
        <x:v>126</x:v>
      </x:c>
      <x:c r="G2038" t="s">
        <x:v>730</x:v>
      </x:c>
      <x:c r="H2038" t="s">
        <x:v>516</x:v>
      </x:c>
      <x:c r="I2038" t="s">
        <x:v>179</x:v>
      </x:c>
      <x:c r="J2038">
        <x:v>100013831</x:v>
      </x:c>
      <x:c r="K2038" t="s">
        <x:v>179</x:v>
      </x:c>
      <x:c r="L2038" t="s">
        <x:v>142</x:v>
      </x:c>
      <x:c r="M2038" t="s">
        <x:v>537</x:v>
      </x:c>
      <x:c r="N2038" t="s">
        <x:v>519</x:v>
      </x:c>
      <x:c r="O2038">
        <x:v>3000</x:v>
      </x:c>
      <x:c r="P2038" t="s">
        <x:v>520</x:v>
      </x:c>
      <x:c r="Q2038" t="s">
        <x:v>455</x:v>
      </x:c>
      <x:c r="R2038" t="s">
        <x:v>522</x:v>
      </x:c>
      <x:c r="S2038">
        <x:v>3000</x:v>
      </x:c>
      <x:c r="T2038" t="s">
        <x:v>458</x:v>
      </x:c>
      <x:c r="U2038">
        <x:v>54.15</x:v>
      </x:c>
      <x:c r="V2038">
        <x:v>1.33</x:v>
      </x:c>
      <x:c r="W2038">
        <x:v>3981.3</x:v>
      </x:c>
    </x:row>
    <x:row r="2039" spans="1:23">
      <x:c r="A2039" t="s">
        <x:v>492</x:v>
      </x:c>
      <x:c r="B2039" t="s">
        <x:v>698</x:v>
      </x:c>
      <x:c r="C2039" t="s">
        <x:v>513</x:v>
      </x:c>
      <x:c r="D2039" t="s">
        <x:v>514</x:v>
      </x:c>
      <x:c r="E2039" t="s">
        <x:v>527</x:v>
      </x:c>
      <x:c r="F2039" t="s">
        <x:v>126</x:v>
      </x:c>
      <x:c r="G2039" t="s">
        <x:v>730</x:v>
      </x:c>
      <x:c r="H2039" t="s">
        <x:v>516</x:v>
      </x:c>
      <x:c r="I2039" t="s">
        <x:v>179</x:v>
      </x:c>
      <x:c r="J2039">
        <x:v>100013826</x:v>
      </x:c>
      <x:c r="K2039" t="s">
        <x:v>179</x:v>
      </x:c>
      <x:c r="L2039" t="s">
        <x:v>141</x:v>
      </x:c>
      <x:c r="M2039" t="s">
        <x:v>545</x:v>
      </x:c>
      <x:c r="N2039" t="s">
        <x:v>519</x:v>
      </x:c>
      <x:c r="O2039">
        <x:v>12000</x:v>
      </x:c>
      <x:c r="P2039" t="s">
        <x:v>520</x:v>
      </x:c>
      <x:c r="Q2039" t="s">
        <x:v>15</x:v>
      </x:c>
      <x:c r="R2039" t="s">
        <x:v>522</x:v>
      </x:c>
      <x:c r="S2039">
        <x:v>12000</x:v>
      </x:c>
      <x:c r="T2039" t="s">
        <x:v>458</x:v>
      </x:c>
      <x:c r="U2039">
        <x:v>41.04</x:v>
      </x:c>
      <x:c r="V2039">
        <x:v>0.37</x:v>
      </x:c>
      <x:c r="W2039">
        <x:v>4406.3999999999996</x:v>
      </x:c>
    </x:row>
    <x:row r="2040" spans="1:23">
      <x:c r="A2040" t="s">
        <x:v>492</x:v>
      </x:c>
      <x:c r="B2040" t="s">
        <x:v>698</x:v>
      </x:c>
      <x:c r="C2040" t="s">
        <x:v>513</x:v>
      </x:c>
      <x:c r="D2040" t="s">
        <x:v>514</x:v>
      </x:c>
      <x:c r="E2040" t="s">
        <x:v>527</x:v>
      </x:c>
      <x:c r="F2040" t="s">
        <x:v>126</x:v>
      </x:c>
      <x:c r="G2040" t="s">
        <x:v>730</x:v>
      </x:c>
      <x:c r="H2040" t="s">
        <x:v>516</x:v>
      </x:c>
      <x:c r="I2040" t="s">
        <x:v>179</x:v>
      </x:c>
      <x:c r="J2040">
        <x:v>100018969</x:v>
      </x:c>
      <x:c r="K2040" t="s">
        <x:v>179</x:v>
      </x:c>
      <x:c r="L2040" t="s">
        <x:v>143</x:v>
      </x:c>
      <x:c r="M2040" t="s">
        <x:v>526</x:v>
      </x:c>
      <x:c r="N2040" t="s">
        <x:v>519</x:v>
      </x:c>
      <x:c r="O2040">
        <x:v>10000</x:v>
      </x:c>
      <x:c r="P2040" t="s">
        <x:v>520</x:v>
      </x:c>
      <x:c r="Q2040" t="s">
        <x:v>16</x:v>
      </x:c>
      <x:c r="R2040" t="s">
        <x:v>522</x:v>
      </x:c>
      <x:c r="S2040">
        <x:v>10000</x:v>
      </x:c>
      <x:c r="T2040" t="s">
        <x:v>458</x:v>
      </x:c>
      <x:c r="U2040">
        <x:v>48.2</x:v>
      </x:c>
      <x:c r="V2040">
        <x:v>0.46</x:v>
      </x:c>
      <x:c r="W2040">
        <x:v>4556</x:v>
      </x:c>
    </x:row>
    <x:row r="2041" spans="1:23">
      <x:c r="A2041" t="s">
        <x:v>492</x:v>
      </x:c>
      <x:c r="B2041" t="s">
        <x:v>698</x:v>
      </x:c>
      <x:c r="C2041" t="s">
        <x:v>513</x:v>
      </x:c>
      <x:c r="D2041" t="s">
        <x:v>514</x:v>
      </x:c>
      <x:c r="E2041" t="s">
        <x:v>527</x:v>
      </x:c>
      <x:c r="F2041" t="s">
        <x:v>126</x:v>
      </x:c>
      <x:c r="G2041" t="s">
        <x:v>730</x:v>
      </x:c>
      <x:c r="H2041" t="s">
        <x:v>516</x:v>
      </x:c>
      <x:c r="I2041" t="s">
        <x:v>179</x:v>
      </x:c>
      <x:c r="J2041">
        <x:v>100012894</x:v>
      </x:c>
      <x:c r="K2041" t="s">
        <x:v>179</x:v>
      </x:c>
      <x:c r="L2041" t="s">
        <x:v>141</x:v>
      </x:c>
      <x:c r="M2041" t="s">
        <x:v>560</x:v>
      </x:c>
      <x:c r="N2041" t="s">
        <x:v>519</x:v>
      </x:c>
      <x:c r="O2041">
        <x:v>12000</x:v>
      </x:c>
      <x:c r="P2041" t="s">
        <x:v>520</x:v>
      </x:c>
      <x:c r="Q2041" t="s">
        <x:v>15</x:v>
      </x:c>
      <x:c r="R2041" t="s">
        <x:v>522</x:v>
      </x:c>
      <x:c r="S2041">
        <x:v>24000</x:v>
      </x:c>
      <x:c r="T2041" t="s">
        <x:v>458</x:v>
      </x:c>
      <x:c r="U2041">
        <x:v>82.08</x:v>
      </x:c>
      <x:c r="V2041">
        <x:v>0.37</x:v>
      </x:c>
      <x:c r="W2041">
        <x:v>8812.7999999999993</x:v>
      </x:c>
    </x:row>
    <x:row r="2042" spans="1:23">
      <x:c r="A2042" t="s">
        <x:v>492</x:v>
      </x:c>
      <x:c r="B2042" t="s">
        <x:v>698</x:v>
      </x:c>
      <x:c r="C2042" t="s">
        <x:v>513</x:v>
      </x:c>
      <x:c r="D2042" t="s">
        <x:v>514</x:v>
      </x:c>
      <x:c r="E2042" t="s">
        <x:v>527</x:v>
      </x:c>
      <x:c r="F2042" t="s">
        <x:v>126</x:v>
      </x:c>
      <x:c r="G2042" t="s">
        <x:v>730</x:v>
      </x:c>
      <x:c r="H2042" t="s">
        <x:v>516</x:v>
      </x:c>
      <x:c r="I2042" t="s">
        <x:v>179</x:v>
      </x:c>
      <x:c r="J2042">
        <x:v>100018952</x:v>
      </x:c>
      <x:c r="K2042" t="s">
        <x:v>179</x:v>
      </x:c>
      <x:c r="L2042" t="s">
        <x:v>143</x:v>
      </x:c>
      <x:c r="M2042" t="s">
        <x:v>575</x:v>
      </x:c>
      <x:c r="N2042" t="s">
        <x:v>519</x:v>
      </x:c>
      <x:c r="O2042">
        <x:v>10000</x:v>
      </x:c>
      <x:c r="P2042" t="s">
        <x:v>520</x:v>
      </x:c>
      <x:c r="Q2042" t="s">
        <x:v>16</x:v>
      </x:c>
      <x:c r="R2042" t="s">
        <x:v>522</x:v>
      </x:c>
      <x:c r="S2042">
        <x:v>30000</x:v>
      </x:c>
      <x:c r="T2042" t="s">
        <x:v>458</x:v>
      </x:c>
      <x:c r="U2042">
        <x:v>144.6</x:v>
      </x:c>
      <x:c r="V2042">
        <x:v>0.46</x:v>
      </x:c>
      <x:c r="W2042">
        <x:v>13668</x:v>
      </x:c>
    </x:row>
    <x:row r="2043" spans="1:23">
      <x:c r="A2043" t="s">
        <x:v>492</x:v>
      </x:c>
      <x:c r="B2043" t="s">
        <x:v>698</x:v>
      </x:c>
      <x:c r="C2043" t="s">
        <x:v>513</x:v>
      </x:c>
      <x:c r="D2043" t="s">
        <x:v>514</x:v>
      </x:c>
      <x:c r="E2043" t="s">
        <x:v>527</x:v>
      </x:c>
      <x:c r="F2043" t="s">
        <x:v>126</x:v>
      </x:c>
      <x:c r="G2043" t="s">
        <x:v>730</x:v>
      </x:c>
      <x:c r="H2043" t="s">
        <x:v>516</x:v>
      </x:c>
      <x:c r="I2043" t="s">
        <x:v>179</x:v>
      </x:c>
      <x:c r="J2043">
        <x:v>100018952</x:v>
      </x:c>
      <x:c r="K2043" t="s">
        <x:v>179</x:v>
      </x:c>
      <x:c r="L2043" t="s">
        <x:v>143</x:v>
      </x:c>
      <x:c r="M2043" t="s">
        <x:v>575</x:v>
      </x:c>
      <x:c r="N2043" t="s">
        <x:v>519</x:v>
      </x:c>
      <x:c r="O2043">
        <x:v>10000</x:v>
      </x:c>
      <x:c r="P2043" t="s">
        <x:v>520</x:v>
      </x:c>
      <x:c r="Q2043" t="s">
        <x:v>16</x:v>
      </x:c>
      <x:c r="R2043" t="s">
        <x:v>522</x:v>
      </x:c>
      <x:c r="S2043">
        <x:v>20000</x:v>
      </x:c>
      <x:c r="T2043" t="s">
        <x:v>458</x:v>
      </x:c>
      <x:c r="U2043">
        <x:v>96.4</x:v>
      </x:c>
      <x:c r="V2043">
        <x:v>0.46</x:v>
      </x:c>
      <x:c r="W2043">
        <x:v>9112</x:v>
      </x:c>
    </x:row>
    <x:row r="2044" spans="1:23">
      <x:c r="A2044" t="s">
        <x:v>492</x:v>
      </x:c>
      <x:c r="B2044" t="s">
        <x:v>698</x:v>
      </x:c>
      <x:c r="C2044" t="s">
        <x:v>513</x:v>
      </x:c>
      <x:c r="D2044" t="s">
        <x:v>514</x:v>
      </x:c>
      <x:c r="E2044" t="s">
        <x:v>527</x:v>
      </x:c>
      <x:c r="F2044" t="s">
        <x:v>126</x:v>
      </x:c>
      <x:c r="G2044" t="s">
        <x:v>730</x:v>
      </x:c>
      <x:c r="H2044" t="s">
        <x:v>516</x:v>
      </x:c>
      <x:c r="I2044" t="s">
        <x:v>179</x:v>
      </x:c>
      <x:c r="J2044">
        <x:v>100018952</x:v>
      </x:c>
      <x:c r="K2044" t="s">
        <x:v>179</x:v>
      </x:c>
      <x:c r="L2044" t="s">
        <x:v>143</x:v>
      </x:c>
      <x:c r="M2044" t="s">
        <x:v>575</x:v>
      </x:c>
      <x:c r="N2044" t="s">
        <x:v>519</x:v>
      </x:c>
      <x:c r="O2044">
        <x:v>10000</x:v>
      </x:c>
      <x:c r="P2044" t="s">
        <x:v>520</x:v>
      </x:c>
      <x:c r="Q2044" t="s">
        <x:v>16</x:v>
      </x:c>
      <x:c r="R2044" t="s">
        <x:v>522</x:v>
      </x:c>
      <x:c r="S2044">
        <x:v>20000</x:v>
      </x:c>
      <x:c r="T2044" t="s">
        <x:v>458</x:v>
      </x:c>
      <x:c r="U2044">
        <x:v>96.4</x:v>
      </x:c>
      <x:c r="V2044">
        <x:v>0.46</x:v>
      </x:c>
      <x:c r="W2044">
        <x:v>9112</x:v>
      </x:c>
    </x:row>
    <x:row r="2045" spans="1:23">
      <x:c r="A2045" t="s">
        <x:v>492</x:v>
      </x:c>
      <x:c r="B2045" t="s">
        <x:v>698</x:v>
      </x:c>
      <x:c r="C2045" t="s">
        <x:v>513</x:v>
      </x:c>
      <x:c r="D2045" t="s">
        <x:v>514</x:v>
      </x:c>
      <x:c r="E2045" t="s">
        <x:v>527</x:v>
      </x:c>
      <x:c r="F2045" t="s">
        <x:v>126</x:v>
      </x:c>
      <x:c r="G2045" t="s">
        <x:v>730</x:v>
      </x:c>
      <x:c r="H2045" t="s">
        <x:v>516</x:v>
      </x:c>
      <x:c r="I2045" t="s">
        <x:v>179</x:v>
      </x:c>
      <x:c r="J2045">
        <x:v>100002991</x:v>
      </x:c>
      <x:c r="K2045" t="s">
        <x:v>179</x:v>
      </x:c>
      <x:c r="L2045" t="s">
        <x:v>143</x:v>
      </x:c>
      <x:c r="M2045" t="s">
        <x:v>577</x:v>
      </x:c>
      <x:c r="O2045">
        <x:v>1000</x:v>
      </x:c>
      <x:c r="P2045" t="s">
        <x:v>520</x:v>
      </x:c>
      <x:c r="Q2045" t="s">
        <x:v>16</x:v>
      </x:c>
      <x:c r="R2045" t="s">
        <x:v>522</x:v>
      </x:c>
      <x:c r="S2045">
        <x:v>1000</x:v>
      </x:c>
      <x:c r="T2045" t="s">
        <x:v>458</x:v>
      </x:c>
      <x:c r="U2045">
        <x:v>4.82</x:v>
      </x:c>
      <x:c r="V2045">
        <x:v>0.46</x:v>
      </x:c>
      <x:c r="W2045">
        <x:v>455.6</x:v>
      </x:c>
    </x:row>
    <x:row r="2046" spans="1:23">
      <x:c r="A2046" t="s">
        <x:v>492</x:v>
      </x:c>
      <x:c r="B2046" t="s">
        <x:v>698</x:v>
      </x:c>
      <x:c r="C2046" t="s">
        <x:v>513</x:v>
      </x:c>
      <x:c r="D2046" t="s">
        <x:v>514</x:v>
      </x:c>
      <x:c r="E2046" t="s">
        <x:v>527</x:v>
      </x:c>
      <x:c r="F2046" t="s">
        <x:v>126</x:v>
      </x:c>
      <x:c r="G2046" t="s">
        <x:v>730</x:v>
      </x:c>
      <x:c r="H2046" t="s">
        <x:v>516</x:v>
      </x:c>
      <x:c r="I2046" t="s">
        <x:v>179</x:v>
      </x:c>
      <x:c r="J2046">
        <x:v>100003030</x:v>
      </x:c>
      <x:c r="K2046" t="s">
        <x:v>179</x:v>
      </x:c>
      <x:c r="L2046" t="s">
        <x:v>143</x:v>
      </x:c>
      <x:c r="M2046" t="s">
        <x:v>574</x:v>
      </x:c>
      <x:c r="O2046">
        <x:v>1000</x:v>
      </x:c>
      <x:c r="P2046" t="s">
        <x:v>520</x:v>
      </x:c>
      <x:c r="Q2046" t="s">
        <x:v>16</x:v>
      </x:c>
      <x:c r="R2046" t="s">
        <x:v>522</x:v>
      </x:c>
      <x:c r="S2046">
        <x:v>4000</x:v>
      </x:c>
      <x:c r="T2046" t="s">
        <x:v>458</x:v>
      </x:c>
      <x:c r="U2046">
        <x:v>19.28</x:v>
      </x:c>
      <x:c r="V2046">
        <x:v>0.46</x:v>
      </x:c>
      <x:c r="W2046">
        <x:v>1822.4</x:v>
      </x:c>
    </x:row>
    <x:row r="2047" spans="1:23">
      <x:c r="A2047" t="s">
        <x:v>492</x:v>
      </x:c>
      <x:c r="B2047" t="s">
        <x:v>698</x:v>
      </x:c>
      <x:c r="C2047" t="s">
        <x:v>513</x:v>
      </x:c>
      <x:c r="D2047" t="s">
        <x:v>514</x:v>
      </x:c>
      <x:c r="E2047" t="s">
        <x:v>527</x:v>
      </x:c>
      <x:c r="F2047" t="s">
        <x:v>126</x:v>
      </x:c>
      <x:c r="G2047" t="s">
        <x:v>730</x:v>
      </x:c>
      <x:c r="H2047" t="s">
        <x:v>516</x:v>
      </x:c>
      <x:c r="I2047" t="s">
        <x:v>179</x:v>
      </x:c>
      <x:c r="J2047">
        <x:v>100002988</x:v>
      </x:c>
      <x:c r="K2047" t="s">
        <x:v>179</x:v>
      </x:c>
      <x:c r="L2047" t="s">
        <x:v>143</x:v>
      </x:c>
      <x:c r="M2047" t="s">
        <x:v>573</x:v>
      </x:c>
      <x:c r="O2047">
        <x:v>1000</x:v>
      </x:c>
      <x:c r="P2047" t="s">
        <x:v>520</x:v>
      </x:c>
      <x:c r="Q2047" t="s">
        <x:v>16</x:v>
      </x:c>
      <x:c r="R2047" t="s">
        <x:v>522</x:v>
      </x:c>
      <x:c r="S2047">
        <x:v>4000</x:v>
      </x:c>
      <x:c r="T2047" t="s">
        <x:v>458</x:v>
      </x:c>
      <x:c r="U2047">
        <x:v>19.28</x:v>
      </x:c>
      <x:c r="V2047">
        <x:v>0.46</x:v>
      </x:c>
      <x:c r="W2047">
        <x:v>1822.4</x:v>
      </x:c>
    </x:row>
    <x:row r="2048" spans="1:23">
      <x:c r="A2048" t="s">
        <x:v>492</x:v>
      </x:c>
      <x:c r="B2048" t="s">
        <x:v>698</x:v>
      </x:c>
      <x:c r="C2048" t="s">
        <x:v>513</x:v>
      </x:c>
      <x:c r="D2048" t="s">
        <x:v>514</x:v>
      </x:c>
      <x:c r="E2048" t="s">
        <x:v>527</x:v>
      </x:c>
      <x:c r="F2048" t="s">
        <x:v>126</x:v>
      </x:c>
      <x:c r="G2048" t="s">
        <x:v>730</x:v>
      </x:c>
      <x:c r="H2048" t="s">
        <x:v>516</x:v>
      </x:c>
      <x:c r="I2048" t="s">
        <x:v>179</x:v>
      </x:c>
      <x:c r="J2048">
        <x:v>100002966</x:v>
      </x:c>
      <x:c r="K2048" t="s">
        <x:v>179</x:v>
      </x:c>
      <x:c r="L2048" t="s">
        <x:v>141</x:v>
      </x:c>
      <x:c r="M2048" t="s">
        <x:v>571</x:v>
      </x:c>
      <x:c r="O2048">
        <x:v>1500</x:v>
      </x:c>
      <x:c r="P2048" t="s">
        <x:v>520</x:v>
      </x:c>
      <x:c r="Q2048" t="s">
        <x:v>15</x:v>
      </x:c>
      <x:c r="R2048" t="s">
        <x:v>522</x:v>
      </x:c>
      <x:c r="S2048">
        <x:v>3000</x:v>
      </x:c>
      <x:c r="T2048" t="s">
        <x:v>458</x:v>
      </x:c>
      <x:c r="U2048">
        <x:v>10.26</x:v>
      </x:c>
      <x:c r="V2048">
        <x:v>0.37</x:v>
      </x:c>
      <x:c r="W2048">
        <x:v>1101.5999999999999</x:v>
      </x:c>
    </x:row>
    <x:row r="2049" spans="1:23">
      <x:c r="A2049" t="s">
        <x:v>492</x:v>
      </x:c>
      <x:c r="B2049" t="s">
        <x:v>698</x:v>
      </x:c>
      <x:c r="C2049" t="s">
        <x:v>513</x:v>
      </x:c>
      <x:c r="D2049" t="s">
        <x:v>514</x:v>
      </x:c>
      <x:c r="E2049" t="s">
        <x:v>527</x:v>
      </x:c>
      <x:c r="F2049" t="s">
        <x:v>126</x:v>
      </x:c>
      <x:c r="G2049" t="s">
        <x:v>730</x:v>
      </x:c>
      <x:c r="H2049" t="s">
        <x:v>516</x:v>
      </x:c>
      <x:c r="I2049" t="s">
        <x:v>179</x:v>
      </x:c>
      <x:c r="J2049">
        <x:v>100003029</x:v>
      </x:c>
      <x:c r="K2049" t="s">
        <x:v>179</x:v>
      </x:c>
      <x:c r="L2049" t="s">
        <x:v>143</x:v>
      </x:c>
      <x:c r="M2049" t="s">
        <x:v>570</x:v>
      </x:c>
      <x:c r="O2049">
        <x:v>1000</x:v>
      </x:c>
      <x:c r="P2049" t="s">
        <x:v>520</x:v>
      </x:c>
      <x:c r="Q2049" t="s">
        <x:v>16</x:v>
      </x:c>
      <x:c r="R2049" t="s">
        <x:v>522</x:v>
      </x:c>
      <x:c r="S2049">
        <x:v>2000</x:v>
      </x:c>
      <x:c r="T2049" t="s">
        <x:v>458</x:v>
      </x:c>
      <x:c r="U2049">
        <x:v>9.64</x:v>
      </x:c>
      <x:c r="V2049">
        <x:v>0.46</x:v>
      </x:c>
      <x:c r="W2049">
        <x:v>911.2</x:v>
      </x:c>
    </x:row>
    <x:row r="2050" spans="1:23">
      <x:c r="A2050" t="s">
        <x:v>492</x:v>
      </x:c>
      <x:c r="B2050" t="s">
        <x:v>698</x:v>
      </x:c>
      <x:c r="C2050" t="s">
        <x:v>513</x:v>
      </x:c>
      <x:c r="D2050" t="s">
        <x:v>514</x:v>
      </x:c>
      <x:c r="E2050" t="s">
        <x:v>527</x:v>
      </x:c>
      <x:c r="F2050" t="s">
        <x:v>126</x:v>
      </x:c>
      <x:c r="G2050" t="s">
        <x:v>730</x:v>
      </x:c>
      <x:c r="H2050" t="s">
        <x:v>516</x:v>
      </x:c>
      <x:c r="I2050" t="s">
        <x:v>179</x:v>
      </x:c>
      <x:c r="J2050">
        <x:v>100003002</x:v>
      </x:c>
      <x:c r="K2050" t="s">
        <x:v>179</x:v>
      </x:c>
      <x:c r="L2050" t="s">
        <x:v>143</x:v>
      </x:c>
      <x:c r="M2050" t="s">
        <x:v>568</x:v>
      </x:c>
      <x:c r="O2050">
        <x:v>1000</x:v>
      </x:c>
      <x:c r="P2050" t="s">
        <x:v>520</x:v>
      </x:c>
      <x:c r="Q2050" t="s">
        <x:v>16</x:v>
      </x:c>
      <x:c r="R2050" t="s">
        <x:v>522</x:v>
      </x:c>
      <x:c r="S2050">
        <x:v>1000</x:v>
      </x:c>
      <x:c r="T2050" t="s">
        <x:v>458</x:v>
      </x:c>
      <x:c r="U2050">
        <x:v>4.82</x:v>
      </x:c>
      <x:c r="V2050">
        <x:v>0.46</x:v>
      </x:c>
      <x:c r="W2050">
        <x:v>455.6</x:v>
      </x:c>
    </x:row>
    <x:row r="2051" spans="1:23">
      <x:c r="A2051" t="s">
        <x:v>492</x:v>
      </x:c>
      <x:c r="B2051" t="s">
        <x:v>698</x:v>
      </x:c>
      <x:c r="C2051" t="s">
        <x:v>513</x:v>
      </x:c>
      <x:c r="D2051" t="s">
        <x:v>514</x:v>
      </x:c>
      <x:c r="E2051" t="s">
        <x:v>527</x:v>
      </x:c>
      <x:c r="F2051" t="s">
        <x:v>126</x:v>
      </x:c>
      <x:c r="G2051" t="s">
        <x:v>730</x:v>
      </x:c>
      <x:c r="H2051" t="s">
        <x:v>516</x:v>
      </x:c>
      <x:c r="I2051" t="s">
        <x:v>179</x:v>
      </x:c>
      <x:c r="J2051">
        <x:v>100003020</x:v>
      </x:c>
      <x:c r="K2051" t="s">
        <x:v>179</x:v>
      </x:c>
      <x:c r="L2051" t="s">
        <x:v>143</x:v>
      </x:c>
      <x:c r="M2051" t="s">
        <x:v>537</x:v>
      </x:c>
      <x:c r="O2051">
        <x:v>1000</x:v>
      </x:c>
      <x:c r="P2051" t="s">
        <x:v>520</x:v>
      </x:c>
      <x:c r="Q2051" t="s">
        <x:v>16</x:v>
      </x:c>
      <x:c r="R2051" t="s">
        <x:v>522</x:v>
      </x:c>
      <x:c r="S2051">
        <x:v>9000</x:v>
      </x:c>
      <x:c r="T2051" t="s">
        <x:v>458</x:v>
      </x:c>
      <x:c r="U2051">
        <x:v>43.38</x:v>
      </x:c>
      <x:c r="V2051">
        <x:v>0.46</x:v>
      </x:c>
      <x:c r="W2051">
        <x:v>4100.3999999999996</x:v>
      </x:c>
    </x:row>
    <x:row r="2052" spans="1:23">
      <x:c r="A2052" t="s">
        <x:v>492</x:v>
      </x:c>
      <x:c r="B2052" t="s">
        <x:v>698</x:v>
      </x:c>
      <x:c r="C2052" t="s">
        <x:v>513</x:v>
      </x:c>
      <x:c r="D2052" t="s">
        <x:v>514</x:v>
      </x:c>
      <x:c r="E2052" t="s">
        <x:v>527</x:v>
      </x:c>
      <x:c r="F2052" t="s">
        <x:v>126</x:v>
      </x:c>
      <x:c r="G2052" t="s">
        <x:v>730</x:v>
      </x:c>
      <x:c r="H2052" t="s">
        <x:v>516</x:v>
      </x:c>
      <x:c r="I2052" t="s">
        <x:v>179</x:v>
      </x:c>
      <x:c r="J2052">
        <x:v>100002990</x:v>
      </x:c>
      <x:c r="K2052" t="s">
        <x:v>179</x:v>
      </x:c>
      <x:c r="L2052" t="s">
        <x:v>143</x:v>
      </x:c>
      <x:c r="M2052" t="s">
        <x:v>533</x:v>
      </x:c>
      <x:c r="O2052">
        <x:v>1000</x:v>
      </x:c>
      <x:c r="P2052" t="s">
        <x:v>520</x:v>
      </x:c>
      <x:c r="Q2052" t="s">
        <x:v>16</x:v>
      </x:c>
      <x:c r="R2052" t="s">
        <x:v>522</x:v>
      </x:c>
      <x:c r="S2052">
        <x:v>2000</x:v>
      </x:c>
      <x:c r="T2052" t="s">
        <x:v>458</x:v>
      </x:c>
      <x:c r="U2052">
        <x:v>9.64</x:v>
      </x:c>
      <x:c r="V2052">
        <x:v>0.46</x:v>
      </x:c>
      <x:c r="W2052">
        <x:v>911.2</x:v>
      </x:c>
    </x:row>
    <x:row r="2053" spans="1:23">
      <x:c r="A2053" t="s">
        <x:v>492</x:v>
      </x:c>
      <x:c r="B2053" t="s">
        <x:v>698</x:v>
      </x:c>
      <x:c r="C2053" t="s">
        <x:v>513</x:v>
      </x:c>
      <x:c r="D2053" t="s">
        <x:v>514</x:v>
      </x:c>
      <x:c r="E2053" t="s">
        <x:v>527</x:v>
      </x:c>
      <x:c r="F2053" t="s">
        <x:v>126</x:v>
      </x:c>
      <x:c r="G2053" t="s">
        <x:v>730</x:v>
      </x:c>
      <x:c r="H2053" t="s">
        <x:v>516</x:v>
      </x:c>
      <x:c r="I2053" t="s">
        <x:v>179</x:v>
      </x:c>
      <x:c r="J2053">
        <x:v>100003008</x:v>
      </x:c>
      <x:c r="K2053" t="s">
        <x:v>179</x:v>
      </x:c>
      <x:c r="L2053" t="s">
        <x:v>143</x:v>
      </x:c>
      <x:c r="M2053" t="s">
        <x:v>545</x:v>
      </x:c>
      <x:c r="O2053">
        <x:v>1000</x:v>
      </x:c>
      <x:c r="P2053" t="s">
        <x:v>520</x:v>
      </x:c>
      <x:c r="Q2053" t="s">
        <x:v>16</x:v>
      </x:c>
      <x:c r="R2053" t="s">
        <x:v>522</x:v>
      </x:c>
      <x:c r="S2053">
        <x:v>2000</x:v>
      </x:c>
      <x:c r="T2053" t="s">
        <x:v>458</x:v>
      </x:c>
      <x:c r="U2053">
        <x:v>9.64</x:v>
      </x:c>
      <x:c r="V2053">
        <x:v>0.46</x:v>
      </x:c>
      <x:c r="W2053">
        <x:v>911.2</x:v>
      </x:c>
    </x:row>
    <x:row r="2054" spans="1:23">
      <x:c r="A2054" t="s">
        <x:v>492</x:v>
      </x:c>
      <x:c r="B2054" t="s">
        <x:v>698</x:v>
      </x:c>
      <x:c r="C2054" t="s">
        <x:v>513</x:v>
      </x:c>
      <x:c r="D2054" t="s">
        <x:v>514</x:v>
      </x:c>
      <x:c r="E2054" t="s">
        <x:v>527</x:v>
      </x:c>
      <x:c r="F2054" t="s">
        <x:v>126</x:v>
      </x:c>
      <x:c r="G2054" t="s">
        <x:v>730</x:v>
      </x:c>
      <x:c r="H2054" t="s">
        <x:v>516</x:v>
      </x:c>
      <x:c r="I2054" t="s">
        <x:v>179</x:v>
      </x:c>
      <x:c r="J2054">
        <x:v>100003013</x:v>
      </x:c>
      <x:c r="K2054" t="s">
        <x:v>179</x:v>
      </x:c>
      <x:c r="L2054" t="s">
        <x:v>143</x:v>
      </x:c>
      <x:c r="M2054" t="s">
        <x:v>560</x:v>
      </x:c>
      <x:c r="O2054">
        <x:v>1000</x:v>
      </x:c>
      <x:c r="P2054" t="s">
        <x:v>520</x:v>
      </x:c>
      <x:c r="Q2054" t="s">
        <x:v>16</x:v>
      </x:c>
      <x:c r="R2054" t="s">
        <x:v>522</x:v>
      </x:c>
      <x:c r="S2054">
        <x:v>6000</x:v>
      </x:c>
      <x:c r="T2054" t="s">
        <x:v>458</x:v>
      </x:c>
      <x:c r="U2054">
        <x:v>28.92</x:v>
      </x:c>
      <x:c r="V2054">
        <x:v>0.46</x:v>
      </x:c>
      <x:c r="W2054">
        <x:v>2733.6</x:v>
      </x:c>
    </x:row>
    <x:row r="2055" spans="1:23">
      <x:c r="A2055" t="s">
        <x:v>492</x:v>
      </x:c>
      <x:c r="B2055" t="s">
        <x:v>698</x:v>
      </x:c>
      <x:c r="C2055" t="s">
        <x:v>513</x:v>
      </x:c>
      <x:c r="D2055" t="s">
        <x:v>514</x:v>
      </x:c>
      <x:c r="E2055" t="s">
        <x:v>527</x:v>
      </x:c>
      <x:c r="F2055" t="s">
        <x:v>126</x:v>
      </x:c>
      <x:c r="G2055" t="s">
        <x:v>730</x:v>
      </x:c>
      <x:c r="H2055" t="s">
        <x:v>516</x:v>
      </x:c>
      <x:c r="I2055" t="s">
        <x:v>179</x:v>
      </x:c>
      <x:c r="J2055">
        <x:v>100002991</x:v>
      </x:c>
      <x:c r="K2055" t="s">
        <x:v>179</x:v>
      </x:c>
      <x:c r="L2055" t="s">
        <x:v>143</x:v>
      </x:c>
      <x:c r="M2055" t="s">
        <x:v>577</x:v>
      </x:c>
      <x:c r="O2055">
        <x:v>1000</x:v>
      </x:c>
      <x:c r="P2055" t="s">
        <x:v>520</x:v>
      </x:c>
      <x:c r="Q2055" t="s">
        <x:v>16</x:v>
      </x:c>
      <x:c r="R2055" t="s">
        <x:v>522</x:v>
      </x:c>
      <x:c r="S2055">
        <x:v>1000</x:v>
      </x:c>
      <x:c r="T2055" t="s">
        <x:v>458</x:v>
      </x:c>
      <x:c r="U2055">
        <x:v>4.82</x:v>
      </x:c>
      <x:c r="V2055">
        <x:v>0.46</x:v>
      </x:c>
      <x:c r="W2055">
        <x:v>455.6</x:v>
      </x:c>
    </x:row>
    <x:row r="2056" spans="1:23">
      <x:c r="A2056" t="s">
        <x:v>492</x:v>
      </x:c>
      <x:c r="B2056" t="s">
        <x:v>698</x:v>
      </x:c>
      <x:c r="C2056" t="s">
        <x:v>513</x:v>
      </x:c>
      <x:c r="D2056" t="s">
        <x:v>514</x:v>
      </x:c>
      <x:c r="E2056" t="s">
        <x:v>527</x:v>
      </x:c>
      <x:c r="F2056" t="s">
        <x:v>126</x:v>
      </x:c>
      <x:c r="G2056" t="s">
        <x:v>730</x:v>
      </x:c>
      <x:c r="H2056" t="s">
        <x:v>516</x:v>
      </x:c>
      <x:c r="I2056" t="s">
        <x:v>179</x:v>
      </x:c>
      <x:c r="J2056">
        <x:v>100002986</x:v>
      </x:c>
      <x:c r="K2056" t="s">
        <x:v>179</x:v>
      </x:c>
      <x:c r="L2056" t="s">
        <x:v>141</x:v>
      </x:c>
      <x:c r="M2056" t="s">
        <x:v>591</x:v>
      </x:c>
      <x:c r="O2056">
        <x:v>1500</x:v>
      </x:c>
      <x:c r="P2056" t="s">
        <x:v>520</x:v>
      </x:c>
      <x:c r="Q2056" t="s">
        <x:v>15</x:v>
      </x:c>
      <x:c r="R2056" t="s">
        <x:v>522</x:v>
      </x:c>
      <x:c r="S2056">
        <x:v>1500</x:v>
      </x:c>
      <x:c r="T2056" t="s">
        <x:v>458</x:v>
      </x:c>
      <x:c r="U2056">
        <x:v>5.13</x:v>
      </x:c>
      <x:c r="V2056">
        <x:v>0.37</x:v>
      </x:c>
      <x:c r="W2056">
        <x:v>550.79999999999995</x:v>
      </x:c>
    </x:row>
    <x:row r="2057" spans="1:23">
      <x:c r="A2057" t="s">
        <x:v>492</x:v>
      </x:c>
      <x:c r="B2057" t="s">
        <x:v>698</x:v>
      </x:c>
      <x:c r="C2057" t="s">
        <x:v>513</x:v>
      </x:c>
      <x:c r="D2057" t="s">
        <x:v>514</x:v>
      </x:c>
      <x:c r="E2057" t="s">
        <x:v>527</x:v>
      </x:c>
      <x:c r="F2057" t="s">
        <x:v>126</x:v>
      </x:c>
      <x:c r="G2057" t="s">
        <x:v>730</x:v>
      </x:c>
      <x:c r="H2057" t="s">
        <x:v>516</x:v>
      </x:c>
      <x:c r="I2057" t="s">
        <x:v>179</x:v>
      </x:c>
      <x:c r="J2057">
        <x:v>100002987</x:v>
      </x:c>
      <x:c r="K2057" t="s">
        <x:v>179</x:v>
      </x:c>
      <x:c r="L2057" t="s">
        <x:v>141</x:v>
      </x:c>
      <x:c r="M2057" t="s">
        <x:v>526</x:v>
      </x:c>
      <x:c r="O2057">
        <x:v>1500</x:v>
      </x:c>
      <x:c r="P2057" t="s">
        <x:v>520</x:v>
      </x:c>
      <x:c r="Q2057" t="s">
        <x:v>15</x:v>
      </x:c>
      <x:c r="R2057" t="s">
        <x:v>522</x:v>
      </x:c>
      <x:c r="S2057">
        <x:v>3000</x:v>
      </x:c>
      <x:c r="T2057" t="s">
        <x:v>458</x:v>
      </x:c>
      <x:c r="U2057">
        <x:v>10.26</x:v>
      </x:c>
      <x:c r="V2057">
        <x:v>0.37</x:v>
      </x:c>
      <x:c r="W2057">
        <x:v>1101.5999999999999</x:v>
      </x:c>
    </x:row>
    <x:row r="2058" spans="1:23">
      <x:c r="A2058" t="s">
        <x:v>492</x:v>
      </x:c>
      <x:c r="B2058" t="s">
        <x:v>698</x:v>
      </x:c>
      <x:c r="C2058" t="s">
        <x:v>513</x:v>
      </x:c>
      <x:c r="D2058" t="s">
        <x:v>514</x:v>
      </x:c>
      <x:c r="E2058" t="s">
        <x:v>527</x:v>
      </x:c>
      <x:c r="F2058" t="s">
        <x:v>126</x:v>
      </x:c>
      <x:c r="G2058" t="s">
        <x:v>730</x:v>
      </x:c>
      <x:c r="H2058" t="s">
        <x:v>516</x:v>
      </x:c>
      <x:c r="I2058" t="s">
        <x:v>179</x:v>
      </x:c>
      <x:c r="J2058">
        <x:v>100002982</x:v>
      </x:c>
      <x:c r="K2058" t="s">
        <x:v>179</x:v>
      </x:c>
      <x:c r="L2058" t="s">
        <x:v>141</x:v>
      </x:c>
      <x:c r="M2058" t="s">
        <x:v>570</x:v>
      </x:c>
      <x:c r="O2058">
        <x:v>1500</x:v>
      </x:c>
      <x:c r="P2058" t="s">
        <x:v>520</x:v>
      </x:c>
      <x:c r="Q2058" t="s">
        <x:v>15</x:v>
      </x:c>
      <x:c r="R2058" t="s">
        <x:v>522</x:v>
      </x:c>
      <x:c r="S2058">
        <x:v>4500</x:v>
      </x:c>
      <x:c r="T2058" t="s">
        <x:v>458</x:v>
      </x:c>
      <x:c r="U2058">
        <x:v>15.39</x:v>
      </x:c>
      <x:c r="V2058">
        <x:v>0.37</x:v>
      </x:c>
      <x:c r="W2058">
        <x:v>1652.4</x:v>
      </x:c>
    </x:row>
    <x:row r="2059" spans="1:23">
      <x:c r="A2059" t="s">
        <x:v>492</x:v>
      </x:c>
      <x:c r="B2059" t="s">
        <x:v>698</x:v>
      </x:c>
      <x:c r="C2059" t="s">
        <x:v>513</x:v>
      </x:c>
      <x:c r="D2059" t="s">
        <x:v>514</x:v>
      </x:c>
      <x:c r="E2059" t="s">
        <x:v>527</x:v>
      </x:c>
      <x:c r="F2059" t="s">
        <x:v>126</x:v>
      </x:c>
      <x:c r="G2059" t="s">
        <x:v>730</x:v>
      </x:c>
      <x:c r="H2059" t="s">
        <x:v>516</x:v>
      </x:c>
      <x:c r="I2059" t="s">
        <x:v>179</x:v>
      </x:c>
      <x:c r="J2059">
        <x:v>100002984</x:v>
      </x:c>
      <x:c r="K2059" t="s">
        <x:v>179</x:v>
      </x:c>
      <x:c r="L2059" t="s">
        <x:v>141</x:v>
      </x:c>
      <x:c r="M2059" t="s">
        <x:v>525</x:v>
      </x:c>
      <x:c r="O2059">
        <x:v>1500</x:v>
      </x:c>
      <x:c r="P2059" t="s">
        <x:v>520</x:v>
      </x:c>
      <x:c r="Q2059" t="s">
        <x:v>15</x:v>
      </x:c>
      <x:c r="R2059" t="s">
        <x:v>522</x:v>
      </x:c>
      <x:c r="S2059">
        <x:v>9000</x:v>
      </x:c>
      <x:c r="T2059" t="s">
        <x:v>458</x:v>
      </x:c>
      <x:c r="U2059">
        <x:v>30.78</x:v>
      </x:c>
      <x:c r="V2059">
        <x:v>0.37</x:v>
      </x:c>
      <x:c r="W2059">
        <x:v>3304.8</x:v>
      </x:c>
    </x:row>
    <x:row r="2060" spans="1:23">
      <x:c r="A2060" t="s">
        <x:v>492</x:v>
      </x:c>
      <x:c r="B2060" t="s">
        <x:v>698</x:v>
      </x:c>
      <x:c r="C2060" t="s">
        <x:v>513</x:v>
      </x:c>
      <x:c r="D2060" t="s">
        <x:v>514</x:v>
      </x:c>
      <x:c r="E2060" t="s">
        <x:v>527</x:v>
      </x:c>
      <x:c r="F2060" t="s">
        <x:v>126</x:v>
      </x:c>
      <x:c r="G2060" t="s">
        <x:v>730</x:v>
      </x:c>
      <x:c r="H2060" t="s">
        <x:v>516</x:v>
      </x:c>
      <x:c r="I2060" t="s">
        <x:v>179</x:v>
      </x:c>
      <x:c r="J2060">
        <x:v>100002978</x:v>
      </x:c>
      <x:c r="K2060" t="s">
        <x:v>179</x:v>
      </x:c>
      <x:c r="L2060" t="s">
        <x:v>141</x:v>
      </x:c>
      <x:c r="M2060" t="s">
        <x:v>569</x:v>
      </x:c>
      <x:c r="O2060">
        <x:v>1500</x:v>
      </x:c>
      <x:c r="P2060" t="s">
        <x:v>520</x:v>
      </x:c>
      <x:c r="Q2060" t="s">
        <x:v>15</x:v>
      </x:c>
      <x:c r="R2060" t="s">
        <x:v>522</x:v>
      </x:c>
      <x:c r="S2060">
        <x:v>10500</x:v>
      </x:c>
      <x:c r="T2060" t="s">
        <x:v>458</x:v>
      </x:c>
      <x:c r="U2060">
        <x:v>35.909999999999997</x:v>
      </x:c>
      <x:c r="V2060">
        <x:v>0.37</x:v>
      </x:c>
      <x:c r="W2060">
        <x:v>3855.6</x:v>
      </x:c>
    </x:row>
    <x:row r="2061" spans="1:23">
      <x:c r="A2061" t="s">
        <x:v>492</x:v>
      </x:c>
      <x:c r="B2061" t="s">
        <x:v>698</x:v>
      </x:c>
      <x:c r="C2061" t="s">
        <x:v>513</x:v>
      </x:c>
      <x:c r="D2061" t="s">
        <x:v>514</x:v>
      </x:c>
      <x:c r="E2061" t="s">
        <x:v>527</x:v>
      </x:c>
      <x:c r="F2061" t="s">
        <x:v>126</x:v>
      </x:c>
      <x:c r="G2061" t="s">
        <x:v>730</x:v>
      </x:c>
      <x:c r="H2061" t="s">
        <x:v>516</x:v>
      </x:c>
      <x:c r="I2061" t="s">
        <x:v>179</x:v>
      </x:c>
      <x:c r="J2061">
        <x:v>100002969</x:v>
      </x:c>
      <x:c r="K2061" t="s">
        <x:v>179</x:v>
      </x:c>
      <x:c r="L2061" t="s">
        <x:v>141</x:v>
      </x:c>
      <x:c r="M2061" t="s">
        <x:v>568</x:v>
      </x:c>
      <x:c r="O2061">
        <x:v>1500</x:v>
      </x:c>
      <x:c r="P2061" t="s">
        <x:v>520</x:v>
      </x:c>
      <x:c r="Q2061" t="s">
        <x:v>15</x:v>
      </x:c>
      <x:c r="R2061" t="s">
        <x:v>522</x:v>
      </x:c>
      <x:c r="S2061">
        <x:v>1500</x:v>
      </x:c>
      <x:c r="T2061" t="s">
        <x:v>458</x:v>
      </x:c>
      <x:c r="U2061">
        <x:v>5.13</x:v>
      </x:c>
      <x:c r="V2061">
        <x:v>0.37</x:v>
      </x:c>
      <x:c r="W2061">
        <x:v>550.79999999999995</x:v>
      </x:c>
    </x:row>
    <x:row r="2062" spans="1:23">
      <x:c r="A2062" t="s">
        <x:v>492</x:v>
      </x:c>
      <x:c r="B2062" t="s">
        <x:v>698</x:v>
      </x:c>
      <x:c r="C2062" t="s">
        <x:v>513</x:v>
      </x:c>
      <x:c r="D2062" t="s">
        <x:v>514</x:v>
      </x:c>
      <x:c r="E2062" t="s">
        <x:v>527</x:v>
      </x:c>
      <x:c r="F2062" t="s">
        <x:v>126</x:v>
      </x:c>
      <x:c r="G2062" t="s">
        <x:v>730</x:v>
      </x:c>
      <x:c r="H2062" t="s">
        <x:v>516</x:v>
      </x:c>
      <x:c r="I2062" t="s">
        <x:v>179</x:v>
      </x:c>
      <x:c r="J2062">
        <x:v>100002970</x:v>
      </x:c>
      <x:c r="K2062" t="s">
        <x:v>179</x:v>
      </x:c>
      <x:c r="L2062" t="s">
        <x:v>141</x:v>
      </x:c>
      <x:c r="M2062" t="s">
        <x:v>550</x:v>
      </x:c>
      <x:c r="O2062">
        <x:v>1500</x:v>
      </x:c>
      <x:c r="P2062" t="s">
        <x:v>520</x:v>
      </x:c>
      <x:c r="Q2062" t="s">
        <x:v>15</x:v>
      </x:c>
      <x:c r="R2062" t="s">
        <x:v>522</x:v>
      </x:c>
      <x:c r="S2062">
        <x:v>1500</x:v>
      </x:c>
      <x:c r="T2062" t="s">
        <x:v>458</x:v>
      </x:c>
      <x:c r="U2062">
        <x:v>5.13</x:v>
      </x:c>
      <x:c r="V2062">
        <x:v>0.37</x:v>
      </x:c>
      <x:c r="W2062">
        <x:v>550.79999999999995</x:v>
      </x:c>
    </x:row>
    <x:row r="2063" spans="1:23">
      <x:c r="A2063" t="s">
        <x:v>492</x:v>
      </x:c>
      <x:c r="B2063" t="s">
        <x:v>698</x:v>
      </x:c>
      <x:c r="C2063" t="s">
        <x:v>513</x:v>
      </x:c>
      <x:c r="D2063" t="s">
        <x:v>514</x:v>
      </x:c>
      <x:c r="E2063" t="s">
        <x:v>527</x:v>
      </x:c>
      <x:c r="F2063" t="s">
        <x:v>126</x:v>
      </x:c>
      <x:c r="G2063" t="s">
        <x:v>730</x:v>
      </x:c>
      <x:c r="H2063" t="s">
        <x:v>516</x:v>
      </x:c>
      <x:c r="I2063" t="s">
        <x:v>179</x:v>
      </x:c>
      <x:c r="J2063">
        <x:v>100002976</x:v>
      </x:c>
      <x:c r="K2063" t="s">
        <x:v>179</x:v>
      </x:c>
      <x:c r="L2063" t="s">
        <x:v>141</x:v>
      </x:c>
      <x:c r="M2063" t="s">
        <x:v>537</x:v>
      </x:c>
      <x:c r="O2063">
        <x:v>1500</x:v>
      </x:c>
      <x:c r="P2063" t="s">
        <x:v>520</x:v>
      </x:c>
      <x:c r="Q2063" t="s">
        <x:v>15</x:v>
      </x:c>
      <x:c r="R2063" t="s">
        <x:v>522</x:v>
      </x:c>
      <x:c r="S2063">
        <x:v>3000</x:v>
      </x:c>
      <x:c r="T2063" t="s">
        <x:v>458</x:v>
      </x:c>
      <x:c r="U2063">
        <x:v>10.26</x:v>
      </x:c>
      <x:c r="V2063">
        <x:v>0.37</x:v>
      </x:c>
      <x:c r="W2063">
        <x:v>1101.5999999999999</x:v>
      </x:c>
    </x:row>
    <x:row r="2064" spans="1:23">
      <x:c r="A2064" t="s">
        <x:v>492</x:v>
      </x:c>
      <x:c r="B2064" t="s">
        <x:v>698</x:v>
      </x:c>
      <x:c r="C2064" t="s">
        <x:v>513</x:v>
      </x:c>
      <x:c r="D2064" t="s">
        <x:v>514</x:v>
      </x:c>
      <x:c r="E2064" t="s">
        <x:v>527</x:v>
      </x:c>
      <x:c r="F2064" t="s">
        <x:v>126</x:v>
      </x:c>
      <x:c r="G2064" t="s">
        <x:v>730</x:v>
      </x:c>
      <x:c r="H2064" t="s">
        <x:v>516</x:v>
      </x:c>
      <x:c r="I2064" t="s">
        <x:v>179</x:v>
      </x:c>
      <x:c r="J2064">
        <x:v>100002972</x:v>
      </x:c>
      <x:c r="K2064" t="s">
        <x:v>179</x:v>
      </x:c>
      <x:c r="L2064" t="s">
        <x:v>141</x:v>
      </x:c>
      <x:c r="M2064" t="s">
        <x:v>578</x:v>
      </x:c>
      <x:c r="O2064">
        <x:v>1500</x:v>
      </x:c>
      <x:c r="P2064" t="s">
        <x:v>520</x:v>
      </x:c>
      <x:c r="Q2064" t="s">
        <x:v>15</x:v>
      </x:c>
      <x:c r="R2064" t="s">
        <x:v>522</x:v>
      </x:c>
      <x:c r="S2064">
        <x:v>3000</x:v>
      </x:c>
      <x:c r="T2064" t="s">
        <x:v>458</x:v>
      </x:c>
      <x:c r="U2064">
        <x:v>10.26</x:v>
      </x:c>
      <x:c r="V2064">
        <x:v>0.37</x:v>
      </x:c>
      <x:c r="W2064">
        <x:v>1101.5999999999999</x:v>
      </x:c>
    </x:row>
    <x:row r="2065" spans="1:23">
      <x:c r="A2065" t="s">
        <x:v>492</x:v>
      </x:c>
      <x:c r="B2065" t="s">
        <x:v>698</x:v>
      </x:c>
      <x:c r="C2065" t="s">
        <x:v>513</x:v>
      </x:c>
      <x:c r="D2065" t="s">
        <x:v>514</x:v>
      </x:c>
      <x:c r="E2065" t="s">
        <x:v>527</x:v>
      </x:c>
      <x:c r="F2065" t="s">
        <x:v>126</x:v>
      </x:c>
      <x:c r="G2065" t="s">
        <x:v>730</x:v>
      </x:c>
      <x:c r="H2065" t="s">
        <x:v>516</x:v>
      </x:c>
      <x:c r="I2065" t="s">
        <x:v>179</x:v>
      </x:c>
      <x:c r="J2065">
        <x:v>100002971</x:v>
      </x:c>
      <x:c r="K2065" t="s">
        <x:v>179</x:v>
      </x:c>
      <x:c r="L2065" t="s">
        <x:v>141</x:v>
      </x:c>
      <x:c r="M2065" t="s">
        <x:v>545</x:v>
      </x:c>
      <x:c r="O2065">
        <x:v>1500</x:v>
      </x:c>
      <x:c r="P2065" t="s">
        <x:v>520</x:v>
      </x:c>
      <x:c r="Q2065" t="s">
        <x:v>15</x:v>
      </x:c>
      <x:c r="R2065" t="s">
        <x:v>522</x:v>
      </x:c>
      <x:c r="S2065">
        <x:v>3000</x:v>
      </x:c>
      <x:c r="T2065" t="s">
        <x:v>458</x:v>
      </x:c>
      <x:c r="U2065">
        <x:v>10.26</x:v>
      </x:c>
      <x:c r="V2065">
        <x:v>0.37</x:v>
      </x:c>
      <x:c r="W2065">
        <x:v>1101.5999999999999</x:v>
      </x:c>
    </x:row>
    <x:row r="2066" spans="1:23">
      <x:c r="A2066" t="s">
        <x:v>492</x:v>
      </x:c>
      <x:c r="B2066" t="s">
        <x:v>698</x:v>
      </x:c>
      <x:c r="C2066" t="s">
        <x:v>513</x:v>
      </x:c>
      <x:c r="D2066" t="s">
        <x:v>514</x:v>
      </x:c>
      <x:c r="E2066" t="s">
        <x:v>527</x:v>
      </x:c>
      <x:c r="F2066" t="s">
        <x:v>126</x:v>
      </x:c>
      <x:c r="G2066" t="s">
        <x:v>730</x:v>
      </x:c>
      <x:c r="H2066" t="s">
        <x:v>516</x:v>
      </x:c>
      <x:c r="I2066" t="s">
        <x:v>179</x:v>
      </x:c>
      <x:c r="J2066">
        <x:v>100002973</x:v>
      </x:c>
      <x:c r="K2066" t="s">
        <x:v>179</x:v>
      </x:c>
      <x:c r="L2066" t="s">
        <x:v>141</x:v>
      </x:c>
      <x:c r="M2066" t="s">
        <x:v>560</x:v>
      </x:c>
      <x:c r="O2066">
        <x:v>1500</x:v>
      </x:c>
      <x:c r="P2066" t="s">
        <x:v>520</x:v>
      </x:c>
      <x:c r="Q2066" t="s">
        <x:v>15</x:v>
      </x:c>
      <x:c r="R2066" t="s">
        <x:v>522</x:v>
      </x:c>
      <x:c r="S2066">
        <x:v>9000</x:v>
      </x:c>
      <x:c r="T2066" t="s">
        <x:v>458</x:v>
      </x:c>
      <x:c r="U2066">
        <x:v>30.78</x:v>
      </x:c>
      <x:c r="V2066">
        <x:v>0.37</x:v>
      </x:c>
      <x:c r="W2066">
        <x:v>3304.8</x:v>
      </x:c>
    </x:row>
    <x:row r="2067" spans="1:23">
      <x:c r="A2067" t="s">
        <x:v>492</x:v>
      </x:c>
      <x:c r="B2067" t="s">
        <x:v>698</x:v>
      </x:c>
      <x:c r="C2067" t="s">
        <x:v>513</x:v>
      </x:c>
      <x:c r="D2067" t="s">
        <x:v>514</x:v>
      </x:c>
      <x:c r="E2067" t="s">
        <x:v>527</x:v>
      </x:c>
      <x:c r="F2067" t="s">
        <x:v>126</x:v>
      </x:c>
      <x:c r="G2067" t="s">
        <x:v>730</x:v>
      </x:c>
      <x:c r="H2067" t="s">
        <x:v>516</x:v>
      </x:c>
      <x:c r="I2067" t="s">
        <x:v>179</x:v>
      </x:c>
      <x:c r="J2067">
        <x:v>100002967</x:v>
      </x:c>
      <x:c r="K2067" t="s">
        <x:v>179</x:v>
      </x:c>
      <x:c r="L2067" t="s">
        <x:v>141</x:v>
      </x:c>
      <x:c r="M2067" t="s">
        <x:v>610</x:v>
      </x:c>
      <x:c r="O2067">
        <x:v>1500</x:v>
      </x:c>
      <x:c r="P2067" t="s">
        <x:v>520</x:v>
      </x:c>
      <x:c r="Q2067" t="s">
        <x:v>15</x:v>
      </x:c>
      <x:c r="R2067" t="s">
        <x:v>522</x:v>
      </x:c>
      <x:c r="S2067">
        <x:v>1500</x:v>
      </x:c>
      <x:c r="T2067" t="s">
        <x:v>458</x:v>
      </x:c>
      <x:c r="U2067">
        <x:v>5.13</x:v>
      </x:c>
      <x:c r="V2067">
        <x:v>0.37</x:v>
      </x:c>
      <x:c r="W2067">
        <x:v>550.79999999999995</x:v>
      </x:c>
    </x:row>
    <x:row r="2068" spans="1:23">
      <x:c r="A2068" t="s">
        <x:v>492</x:v>
      </x:c>
      <x:c r="B2068" t="s">
        <x:v>698</x:v>
      </x:c>
      <x:c r="C2068" t="s">
        <x:v>513</x:v>
      </x:c>
      <x:c r="D2068" t="s">
        <x:v>514</x:v>
      </x:c>
      <x:c r="E2068" t="s">
        <x:v>527</x:v>
      </x:c>
      <x:c r="F2068" t="s">
        <x:v>126</x:v>
      </x:c>
      <x:c r="G2068" t="s">
        <x:v>730</x:v>
      </x:c>
      <x:c r="H2068" t="s">
        <x:v>516</x:v>
      </x:c>
      <x:c r="I2068" t="s">
        <x:v>179</x:v>
      </x:c>
      <x:c r="J2068">
        <x:v>100003025</x:v>
      </x:c>
      <x:c r="K2068" t="s">
        <x:v>179</x:v>
      </x:c>
      <x:c r="L2068" t="s">
        <x:v>143</x:v>
      </x:c>
      <x:c r="M2068" t="s">
        <x:v>558</x:v>
      </x:c>
      <x:c r="O2068">
        <x:v>1000</x:v>
      </x:c>
      <x:c r="P2068" t="s">
        <x:v>520</x:v>
      </x:c>
      <x:c r="Q2068" t="s">
        <x:v>16</x:v>
      </x:c>
      <x:c r="R2068" t="s">
        <x:v>522</x:v>
      </x:c>
      <x:c r="S2068">
        <x:v>1000</x:v>
      </x:c>
      <x:c r="T2068" t="s">
        <x:v>458</x:v>
      </x:c>
      <x:c r="U2068">
        <x:v>4.82</x:v>
      </x:c>
      <x:c r="V2068">
        <x:v>0.46</x:v>
      </x:c>
      <x:c r="W2068">
        <x:v>455.6</x:v>
      </x:c>
    </x:row>
    <x:row r="2069" spans="1:23">
      <x:c r="A2069" t="s">
        <x:v>492</x:v>
      </x:c>
      <x:c r="B2069" t="s">
        <x:v>698</x:v>
      </x:c>
      <x:c r="C2069" t="s">
        <x:v>513</x:v>
      </x:c>
      <x:c r="D2069" t="s">
        <x:v>514</x:v>
      </x:c>
      <x:c r="E2069" t="s">
        <x:v>527</x:v>
      </x:c>
      <x:c r="F2069" t="s">
        <x:v>126</x:v>
      </x:c>
      <x:c r="G2069" t="s">
        <x:v>730</x:v>
      </x:c>
      <x:c r="H2069" t="s">
        <x:v>516</x:v>
      </x:c>
      <x:c r="I2069" t="s">
        <x:v>179</x:v>
      </x:c>
      <x:c r="J2069">
        <x:v>100003025</x:v>
      </x:c>
      <x:c r="K2069" t="s">
        <x:v>179</x:v>
      </x:c>
      <x:c r="L2069" t="s">
        <x:v>143</x:v>
      </x:c>
      <x:c r="M2069" t="s">
        <x:v>558</x:v>
      </x:c>
      <x:c r="O2069">
        <x:v>1000</x:v>
      </x:c>
      <x:c r="P2069" t="s">
        <x:v>520</x:v>
      </x:c>
      <x:c r="Q2069" t="s">
        <x:v>16</x:v>
      </x:c>
      <x:c r="R2069" t="s">
        <x:v>522</x:v>
      </x:c>
      <x:c r="S2069">
        <x:v>3000</x:v>
      </x:c>
      <x:c r="T2069" t="s">
        <x:v>458</x:v>
      </x:c>
      <x:c r="U2069">
        <x:v>14.46</x:v>
      </x:c>
      <x:c r="V2069">
        <x:v>0.46</x:v>
      </x:c>
      <x:c r="W2069">
        <x:v>1366.8</x:v>
      </x:c>
    </x:row>
    <x:row r="2070" spans="1:23">
      <x:c r="A2070" t="s">
        <x:v>492</x:v>
      </x:c>
      <x:c r="B2070" t="s">
        <x:v>698</x:v>
      </x:c>
      <x:c r="C2070" t="s">
        <x:v>513</x:v>
      </x:c>
      <x:c r="D2070" t="s">
        <x:v>514</x:v>
      </x:c>
      <x:c r="E2070" t="s">
        <x:v>527</x:v>
      </x:c>
      <x:c r="F2070" t="s">
        <x:v>126</x:v>
      </x:c>
      <x:c r="G2070" t="s">
        <x:v>730</x:v>
      </x:c>
      <x:c r="H2070" t="s">
        <x:v>516</x:v>
      </x:c>
      <x:c r="I2070" t="s">
        <x:v>179</x:v>
      </x:c>
      <x:c r="J2070">
        <x:v>100003025</x:v>
      </x:c>
      <x:c r="K2070" t="s">
        <x:v>179</x:v>
      </x:c>
      <x:c r="L2070" t="s">
        <x:v>143</x:v>
      </x:c>
      <x:c r="M2070" t="s">
        <x:v>558</x:v>
      </x:c>
      <x:c r="O2070">
        <x:v>1000</x:v>
      </x:c>
      <x:c r="P2070" t="s">
        <x:v>520</x:v>
      </x:c>
      <x:c r="Q2070" t="s">
        <x:v>16</x:v>
      </x:c>
      <x:c r="R2070" t="s">
        <x:v>522</x:v>
      </x:c>
      <x:c r="S2070">
        <x:v>2000</x:v>
      </x:c>
      <x:c r="T2070" t="s">
        <x:v>458</x:v>
      </x:c>
      <x:c r="U2070">
        <x:v>9.64</x:v>
      </x:c>
      <x:c r="V2070">
        <x:v>0.46</x:v>
      </x:c>
      <x:c r="W2070">
        <x:v>911.2</x:v>
      </x:c>
    </x:row>
    <x:row r="2071" spans="1:23">
      <x:c r="A2071" t="s">
        <x:v>492</x:v>
      </x:c>
      <x:c r="B2071" t="s">
        <x:v>698</x:v>
      </x:c>
      <x:c r="C2071" t="s">
        <x:v>513</x:v>
      </x:c>
      <x:c r="D2071" t="s">
        <x:v>514</x:v>
      </x:c>
      <x:c r="E2071" t="s">
        <x:v>527</x:v>
      </x:c>
      <x:c r="F2071" t="s">
        <x:v>126</x:v>
      </x:c>
      <x:c r="G2071" t="s">
        <x:v>730</x:v>
      </x:c>
      <x:c r="H2071" t="s">
        <x:v>516</x:v>
      </x:c>
      <x:c r="I2071" t="s">
        <x:v>179</x:v>
      </x:c>
      <x:c r="J2071">
        <x:v>100003066</x:v>
      </x:c>
      <x:c r="K2071" t="s">
        <x:v>179</x:v>
      </x:c>
      <x:c r="L2071" t="s">
        <x:v>165</x:v>
      </x:c>
      <x:c r="M2071" t="s">
        <x:v>518</x:v>
      </x:c>
      <x:c r="O2071">
        <x:v>1000</x:v>
      </x:c>
      <x:c r="P2071" t="s">
        <x:v>520</x:v>
      </x:c>
      <x:c r="Q2071" t="s">
        <x:v>18</x:v>
      </x:c>
      <x:c r="R2071" t="s">
        <x:v>522</x:v>
      </x:c>
      <x:c r="S2071">
        <x:v>2000</x:v>
      </x:c>
      <x:c r="T2071" t="s">
        <x:v>458</x:v>
      </x:c>
      <x:c r="U2071">
        <x:v>15.52</x:v>
      </x:c>
      <x:c r="V2071">
        <x:v>0.63</x:v>
      </x:c>
      <x:c r="W2071">
        <x:v>1254.8</x:v>
      </x:c>
    </x:row>
    <x:row r="2072" spans="1:23">
      <x:c r="A2072" t="s">
        <x:v>492</x:v>
      </x:c>
      <x:c r="B2072" t="s">
        <x:v>698</x:v>
      </x:c>
      <x:c r="C2072" t="s">
        <x:v>513</x:v>
      </x:c>
      <x:c r="D2072" t="s">
        <x:v>514</x:v>
      </x:c>
      <x:c r="E2072" t="s">
        <x:v>527</x:v>
      </x:c>
      <x:c r="F2072" t="s">
        <x:v>126</x:v>
      </x:c>
      <x:c r="G2072" t="s">
        <x:v>730</x:v>
      </x:c>
      <x:c r="H2072" t="s">
        <x:v>516</x:v>
      </x:c>
      <x:c r="I2072" t="s">
        <x:v>179</x:v>
      </x:c>
      <x:c r="J2072">
        <x:v>100003041</x:v>
      </x:c>
      <x:c r="K2072" t="s">
        <x:v>179</x:v>
      </x:c>
      <x:c r="L2072" t="s">
        <x:v>144</x:v>
      </x:c>
      <x:c r="M2072" t="s">
        <x:v>518</x:v>
      </x:c>
      <x:c r="O2072">
        <x:v>1000</x:v>
      </x:c>
      <x:c r="P2072" t="s">
        <x:v>520</x:v>
      </x:c>
      <x:c r="Q2072" t="s">
        <x:v>17</x:v>
      </x:c>
      <x:c r="R2072" t="s">
        <x:v>522</x:v>
      </x:c>
      <x:c r="S2072">
        <x:v>4000</x:v>
      </x:c>
      <x:c r="T2072" t="s">
        <x:v>458</x:v>
      </x:c>
      <x:c r="U2072">
        <x:v>28.24</x:v>
      </x:c>
      <x:c r="V2072">
        <x:v>0.59</x:v>
      </x:c>
      <x:c r="W2072">
        <x:v>2350.8000000000002</x:v>
      </x:c>
    </x:row>
    <x:row r="2073" spans="1:23">
      <x:c r="A2073" t="s">
        <x:v>492</x:v>
      </x:c>
      <x:c r="B2073" t="s">
        <x:v>698</x:v>
      </x:c>
      <x:c r="C2073" t="s">
        <x:v>513</x:v>
      </x:c>
      <x:c r="D2073" t="s">
        <x:v>514</x:v>
      </x:c>
      <x:c r="E2073" t="s">
        <x:v>527</x:v>
      </x:c>
      <x:c r="F2073" t="s">
        <x:v>126</x:v>
      </x:c>
      <x:c r="G2073" t="s">
        <x:v>730</x:v>
      </x:c>
      <x:c r="H2073" t="s">
        <x:v>516</x:v>
      </x:c>
      <x:c r="I2073" t="s">
        <x:v>179</x:v>
      </x:c>
      <x:c r="J2073">
        <x:v>100003063</x:v>
      </x:c>
      <x:c r="K2073" t="s">
        <x:v>179</x:v>
      </x:c>
      <x:c r="L2073" t="s">
        <x:v>144</x:v>
      </x:c>
      <x:c r="M2073" t="s">
        <x:v>526</x:v>
      </x:c>
      <x:c r="O2073">
        <x:v>1000</x:v>
      </x:c>
      <x:c r="P2073" t="s">
        <x:v>520</x:v>
      </x:c>
      <x:c r="Q2073" t="s">
        <x:v>17</x:v>
      </x:c>
      <x:c r="R2073" t="s">
        <x:v>522</x:v>
      </x:c>
      <x:c r="S2073">
        <x:v>800</x:v>
      </x:c>
      <x:c r="T2073" t="s">
        <x:v>458</x:v>
      </x:c>
      <x:c r="U2073">
        <x:v>5.65</x:v>
      </x:c>
      <x:c r="V2073">
        <x:v>0.59</x:v>
      </x:c>
      <x:c r="W2073">
        <x:v>470.16</x:v>
      </x:c>
    </x:row>
    <x:row r="2074" spans="1:23">
      <x:c r="A2074" t="s">
        <x:v>492</x:v>
      </x:c>
      <x:c r="B2074" t="s">
        <x:v>698</x:v>
      </x:c>
      <x:c r="C2074" t="s">
        <x:v>513</x:v>
      </x:c>
      <x:c r="D2074" t="s">
        <x:v>514</x:v>
      </x:c>
      <x:c r="E2074" t="s">
        <x:v>527</x:v>
      </x:c>
      <x:c r="F2074" t="s">
        <x:v>126</x:v>
      </x:c>
      <x:c r="G2074" t="s">
        <x:v>730</x:v>
      </x:c>
      <x:c r="H2074" t="s">
        <x:v>516</x:v>
      </x:c>
      <x:c r="I2074" t="s">
        <x:v>179</x:v>
      </x:c>
      <x:c r="J2074">
        <x:v>100003053</x:v>
      </x:c>
      <x:c r="K2074" t="s">
        <x:v>179</x:v>
      </x:c>
      <x:c r="L2074" t="s">
        <x:v>144</x:v>
      </x:c>
      <x:c r="M2074" t="s">
        <x:v>537</x:v>
      </x:c>
      <x:c r="O2074">
        <x:v>1000</x:v>
      </x:c>
      <x:c r="P2074" t="s">
        <x:v>520</x:v>
      </x:c>
      <x:c r="Q2074" t="s">
        <x:v>17</x:v>
      </x:c>
      <x:c r="R2074" t="s">
        <x:v>522</x:v>
      </x:c>
      <x:c r="S2074">
        <x:v>7000</x:v>
      </x:c>
      <x:c r="T2074" t="s">
        <x:v>458</x:v>
      </x:c>
      <x:c r="U2074">
        <x:v>49.42</x:v>
      </x:c>
      <x:c r="V2074">
        <x:v>0.59</x:v>
      </x:c>
      <x:c r="W2074">
        <x:v>4113.8999999999996</x:v>
      </x:c>
    </x:row>
    <x:row r="2075" spans="1:23">
      <x:c r="A2075" t="s">
        <x:v>492</x:v>
      </x:c>
      <x:c r="B2075" t="s">
        <x:v>698</x:v>
      </x:c>
      <x:c r="C2075" t="s">
        <x:v>513</x:v>
      </x:c>
      <x:c r="D2075" t="s">
        <x:v>514</x:v>
      </x:c>
      <x:c r="E2075" t="s">
        <x:v>527</x:v>
      </x:c>
      <x:c r="F2075" t="s">
        <x:v>126</x:v>
      </x:c>
      <x:c r="G2075" t="s">
        <x:v>730</x:v>
      </x:c>
      <x:c r="H2075" t="s">
        <x:v>516</x:v>
      </x:c>
      <x:c r="I2075" t="s">
        <x:v>179</x:v>
      </x:c>
      <x:c r="J2075">
        <x:v>100003044</x:v>
      </x:c>
      <x:c r="K2075" t="s">
        <x:v>179</x:v>
      </x:c>
      <x:c r="L2075" t="s">
        <x:v>144</x:v>
      </x:c>
      <x:c r="M2075" t="s">
        <x:v>575</x:v>
      </x:c>
      <x:c r="O2075">
        <x:v>1000</x:v>
      </x:c>
      <x:c r="P2075" t="s">
        <x:v>520</x:v>
      </x:c>
      <x:c r="Q2075" t="s">
        <x:v>17</x:v>
      </x:c>
      <x:c r="R2075" t="s">
        <x:v>522</x:v>
      </x:c>
      <x:c r="S2075">
        <x:v>2000</x:v>
      </x:c>
      <x:c r="T2075" t="s">
        <x:v>458</x:v>
      </x:c>
      <x:c r="U2075">
        <x:v>14.12</x:v>
      </x:c>
      <x:c r="V2075">
        <x:v>0.59</x:v>
      </x:c>
      <x:c r="W2075">
        <x:v>1175.4000000000001</x:v>
      </x:c>
    </x:row>
    <x:row r="2076" spans="1:23">
      <x:c r="A2076" t="s">
        <x:v>492</x:v>
      </x:c>
      <x:c r="B2076" t="s">
        <x:v>698</x:v>
      </x:c>
      <x:c r="C2076" t="s">
        <x:v>513</x:v>
      </x:c>
      <x:c r="D2076" t="s">
        <x:v>514</x:v>
      </x:c>
      <x:c r="E2076" t="s">
        <x:v>527</x:v>
      </x:c>
      <x:c r="F2076" t="s">
        <x:v>126</x:v>
      </x:c>
      <x:c r="G2076" t="s">
        <x:v>730</x:v>
      </x:c>
      <x:c r="H2076" t="s">
        <x:v>516</x:v>
      </x:c>
      <x:c r="I2076" t="s">
        <x:v>179</x:v>
      </x:c>
      <x:c r="J2076">
        <x:v>100003041</x:v>
      </x:c>
      <x:c r="K2076" t="s">
        <x:v>179</x:v>
      </x:c>
      <x:c r="L2076" t="s">
        <x:v>144</x:v>
      </x:c>
      <x:c r="M2076" t="s">
        <x:v>518</x:v>
      </x:c>
      <x:c r="O2076">
        <x:v>1000</x:v>
      </x:c>
      <x:c r="P2076" t="s">
        <x:v>520</x:v>
      </x:c>
      <x:c r="Q2076" t="s">
        <x:v>17</x:v>
      </x:c>
      <x:c r="R2076" t="s">
        <x:v>522</x:v>
      </x:c>
      <x:c r="S2076">
        <x:v>2000</x:v>
      </x:c>
      <x:c r="T2076" t="s">
        <x:v>458</x:v>
      </x:c>
      <x:c r="U2076">
        <x:v>14.12</x:v>
      </x:c>
      <x:c r="V2076">
        <x:v>0.59</x:v>
      </x:c>
      <x:c r="W2076">
        <x:v>1175.4000000000001</x:v>
      </x:c>
    </x:row>
    <x:row r="2077" spans="1:23">
      <x:c r="A2077" t="s">
        <x:v>492</x:v>
      </x:c>
      <x:c r="B2077" t="s">
        <x:v>698</x:v>
      </x:c>
      <x:c r="C2077" t="s">
        <x:v>513</x:v>
      </x:c>
      <x:c r="D2077" t="s">
        <x:v>514</x:v>
      </x:c>
      <x:c r="E2077" t="s">
        <x:v>527</x:v>
      </x:c>
      <x:c r="F2077" t="s">
        <x:v>126</x:v>
      </x:c>
      <x:c r="G2077" t="s">
        <x:v>730</x:v>
      </x:c>
      <x:c r="H2077" t="s">
        <x:v>516</x:v>
      </x:c>
      <x:c r="I2077" t="s">
        <x:v>179</x:v>
      </x:c>
      <x:c r="J2077">
        <x:v>100003022</x:v>
      </x:c>
      <x:c r="K2077" t="s">
        <x:v>179</x:v>
      </x:c>
      <x:c r="L2077" t="s">
        <x:v>143</x:v>
      </x:c>
      <x:c r="M2077" t="s">
        <x:v>608</x:v>
      </x:c>
      <x:c r="O2077">
        <x:v>1000</x:v>
      </x:c>
      <x:c r="P2077" t="s">
        <x:v>520</x:v>
      </x:c>
      <x:c r="Q2077" t="s">
        <x:v>16</x:v>
      </x:c>
      <x:c r="R2077" t="s">
        <x:v>522</x:v>
      </x:c>
      <x:c r="S2077">
        <x:v>1000</x:v>
      </x:c>
      <x:c r="T2077" t="s">
        <x:v>458</x:v>
      </x:c>
      <x:c r="U2077">
        <x:v>4.82</x:v>
      </x:c>
      <x:c r="V2077">
        <x:v>0.46</x:v>
      </x:c>
      <x:c r="W2077">
        <x:v>455.6</x:v>
      </x:c>
    </x:row>
    <x:row r="2078" spans="1:23">
      <x:c r="A2078" t="s">
        <x:v>492</x:v>
      </x:c>
      <x:c r="B2078" t="s">
        <x:v>698</x:v>
      </x:c>
      <x:c r="C2078" t="s">
        <x:v>513</x:v>
      </x:c>
      <x:c r="D2078" t="s">
        <x:v>514</x:v>
      </x:c>
      <x:c r="E2078" t="s">
        <x:v>527</x:v>
      </x:c>
      <x:c r="F2078" t="s">
        <x:v>126</x:v>
      </x:c>
      <x:c r="G2078" t="s">
        <x:v>730</x:v>
      </x:c>
      <x:c r="H2078" t="s">
        <x:v>516</x:v>
      </x:c>
      <x:c r="I2078" t="s">
        <x:v>179</x:v>
      </x:c>
      <x:c r="J2078">
        <x:v>100003024</x:v>
      </x:c>
      <x:c r="K2078" t="s">
        <x:v>179</x:v>
      </x:c>
      <x:c r="L2078" t="s">
        <x:v>143</x:v>
      </x:c>
      <x:c r="M2078" t="s">
        <x:v>569</x:v>
      </x:c>
      <x:c r="O2078">
        <x:v>1000</x:v>
      </x:c>
      <x:c r="P2078" t="s">
        <x:v>520</x:v>
      </x:c>
      <x:c r="Q2078" t="s">
        <x:v>16</x:v>
      </x:c>
      <x:c r="R2078" t="s">
        <x:v>522</x:v>
      </x:c>
      <x:c r="S2078">
        <x:v>4000</x:v>
      </x:c>
      <x:c r="T2078" t="s">
        <x:v>458</x:v>
      </x:c>
      <x:c r="U2078">
        <x:v>19.28</x:v>
      </x:c>
      <x:c r="V2078">
        <x:v>0.46</x:v>
      </x:c>
      <x:c r="W2078">
        <x:v>1822.4</x:v>
      </x:c>
    </x:row>
    <x:row r="2079" spans="1:23">
      <x:c r="A2079" t="s">
        <x:v>492</x:v>
      </x:c>
      <x:c r="B2079" t="s">
        <x:v>698</x:v>
      </x:c>
      <x:c r="C2079" t="s">
        <x:v>513</x:v>
      </x:c>
      <x:c r="D2079" t="s">
        <x:v>514</x:v>
      </x:c>
      <x:c r="E2079" t="s">
        <x:v>527</x:v>
      </x:c>
      <x:c r="F2079" t="s">
        <x:v>126</x:v>
      </x:c>
      <x:c r="G2079" t="s">
        <x:v>730</x:v>
      </x:c>
      <x:c r="H2079" t="s">
        <x:v>516</x:v>
      </x:c>
      <x:c r="I2079" t="s">
        <x:v>179</x:v>
      </x:c>
      <x:c r="J2079">
        <x:v>100003010</x:v>
      </x:c>
      <x:c r="K2079" t="s">
        <x:v>179</x:v>
      </x:c>
      <x:c r="L2079" t="s">
        <x:v>143</x:v>
      </x:c>
      <x:c r="M2079" t="s">
        <x:v>578</x:v>
      </x:c>
      <x:c r="O2079">
        <x:v>1000</x:v>
      </x:c>
      <x:c r="P2079" t="s">
        <x:v>520</x:v>
      </x:c>
      <x:c r="Q2079" t="s">
        <x:v>16</x:v>
      </x:c>
      <x:c r="R2079" t="s">
        <x:v>522</x:v>
      </x:c>
      <x:c r="S2079">
        <x:v>1750</x:v>
      </x:c>
      <x:c r="T2079" t="s">
        <x:v>458</x:v>
      </x:c>
      <x:c r="U2079">
        <x:v>8.44</x:v>
      </x:c>
      <x:c r="V2079">
        <x:v>0.46</x:v>
      </x:c>
      <x:c r="W2079">
        <x:v>797.3</x:v>
      </x:c>
    </x:row>
    <x:row r="2080" spans="1:23">
      <x:c r="A2080" t="s">
        <x:v>492</x:v>
      </x:c>
      <x:c r="B2080" t="s">
        <x:v>698</x:v>
      </x:c>
      <x:c r="C2080" t="s">
        <x:v>513</x:v>
      </x:c>
      <x:c r="D2080" t="s">
        <x:v>514</x:v>
      </x:c>
      <x:c r="E2080" t="s">
        <x:v>527</x:v>
      </x:c>
      <x:c r="F2080" t="s">
        <x:v>126</x:v>
      </x:c>
      <x:c r="G2080" t="s">
        <x:v>730</x:v>
      </x:c>
      <x:c r="H2080" t="s">
        <x:v>516</x:v>
      </x:c>
      <x:c r="I2080" t="s">
        <x:v>179</x:v>
      </x:c>
      <x:c r="J2080">
        <x:v>100003121</x:v>
      </x:c>
      <x:c r="K2080" t="s">
        <x:v>179</x:v>
      </x:c>
      <x:c r="L2080" t="s">
        <x:v>142</x:v>
      </x:c>
      <x:c r="M2080" t="s">
        <x:v>524</x:v>
      </x:c>
      <x:c r="O2080">
        <x:v>500</x:v>
      </x:c>
      <x:c r="P2080" t="s">
        <x:v>520</x:v>
      </x:c>
      <x:c r="Q2080" t="s">
        <x:v>455</x:v>
      </x:c>
      <x:c r="R2080" t="s">
        <x:v>522</x:v>
      </x:c>
      <x:c r="S2080">
        <x:v>4000</x:v>
      </x:c>
      <x:c r="T2080" t="s">
        <x:v>458</x:v>
      </x:c>
      <x:c r="U2080">
        <x:v>72.2</x:v>
      </x:c>
      <x:c r="V2080">
        <x:v>1.33</x:v>
      </x:c>
      <x:c r="W2080">
        <x:v>5308.4</x:v>
      </x:c>
    </x:row>
    <x:row r="2081" spans="1:23">
      <x:c r="A2081" t="s">
        <x:v>492</x:v>
      </x:c>
      <x:c r="B2081" t="s">
        <x:v>698</x:v>
      </x:c>
      <x:c r="C2081" t="s">
        <x:v>513</x:v>
      </x:c>
      <x:c r="D2081" t="s">
        <x:v>514</x:v>
      </x:c>
      <x:c r="E2081" t="s">
        <x:v>527</x:v>
      </x:c>
      <x:c r="F2081" t="s">
        <x:v>126</x:v>
      </x:c>
      <x:c r="G2081" t="s">
        <x:v>730</x:v>
      </x:c>
      <x:c r="H2081" t="s">
        <x:v>516</x:v>
      </x:c>
      <x:c r="I2081" t="s">
        <x:v>179</x:v>
      </x:c>
      <x:c r="J2081">
        <x:v>100003094</x:v>
      </x:c>
      <x:c r="K2081" t="s">
        <x:v>179</x:v>
      </x:c>
      <x:c r="L2081" t="s">
        <x:v>145</x:v>
      </x:c>
      <x:c r="M2081" t="s">
        <x:v>550</x:v>
      </x:c>
      <x:c r="O2081">
        <x:v>500</x:v>
      </x:c>
      <x:c r="P2081" t="s">
        <x:v>520</x:v>
      </x:c>
      <x:c r="Q2081" t="s">
        <x:v>19</x:v>
      </x:c>
      <x:c r="R2081" t="s">
        <x:v>522</x:v>
      </x:c>
      <x:c r="S2081">
        <x:v>2000</x:v>
      </x:c>
      <x:c r="T2081" t="s">
        <x:v>458</x:v>
      </x:c>
      <x:c r="U2081">
        <x:v>23.28</x:v>
      </x:c>
      <x:c r="V2081">
        <x:v>0.91</x:v>
      </x:c>
      <x:c r="W2081">
        <x:v>1816</x:v>
      </x:c>
    </x:row>
    <x:row r="2082" spans="1:23">
      <x:c r="A2082" t="s">
        <x:v>492</x:v>
      </x:c>
      <x:c r="B2082" t="s">
        <x:v>698</x:v>
      </x:c>
      <x:c r="C2082" t="s">
        <x:v>513</x:v>
      </x:c>
      <x:c r="D2082" t="s">
        <x:v>514</x:v>
      </x:c>
      <x:c r="E2082" t="s">
        <x:v>527</x:v>
      </x:c>
      <x:c r="F2082" t="s">
        <x:v>126</x:v>
      </x:c>
      <x:c r="G2082" t="s">
        <x:v>730</x:v>
      </x:c>
      <x:c r="H2082" t="s">
        <x:v>516</x:v>
      </x:c>
      <x:c r="I2082" t="s">
        <x:v>179</x:v>
      </x:c>
      <x:c r="J2082">
        <x:v>100003039</x:v>
      </x:c>
      <x:c r="K2082" t="s">
        <x:v>179</x:v>
      </x:c>
      <x:c r="L2082" t="s">
        <x:v>144</x:v>
      </x:c>
      <x:c r="M2082" t="s">
        <x:v>533</x:v>
      </x:c>
      <x:c r="O2082">
        <x:v>1000</x:v>
      </x:c>
      <x:c r="P2082" t="s">
        <x:v>520</x:v>
      </x:c>
      <x:c r="Q2082" t="s">
        <x:v>17</x:v>
      </x:c>
      <x:c r="R2082" t="s">
        <x:v>522</x:v>
      </x:c>
      <x:c r="S2082">
        <x:v>2000</x:v>
      </x:c>
      <x:c r="T2082" t="s">
        <x:v>458</x:v>
      </x:c>
      <x:c r="U2082">
        <x:v>14.12</x:v>
      </x:c>
      <x:c r="V2082">
        <x:v>0.59</x:v>
      </x:c>
      <x:c r="W2082">
        <x:v>1175.4000000000001</x:v>
      </x:c>
    </x:row>
    <x:row r="2083" spans="1:23">
      <x:c r="A2083" t="s">
        <x:v>492</x:v>
      </x:c>
      <x:c r="B2083" t="s">
        <x:v>698</x:v>
      </x:c>
      <x:c r="C2083" t="s">
        <x:v>513</x:v>
      </x:c>
      <x:c r="D2083" t="s">
        <x:v>514</x:v>
      </x:c>
      <x:c r="E2083" t="s">
        <x:v>527</x:v>
      </x:c>
      <x:c r="F2083" t="s">
        <x:v>126</x:v>
      </x:c>
      <x:c r="G2083" t="s">
        <x:v>730</x:v>
      </x:c>
      <x:c r="H2083" t="s">
        <x:v>516</x:v>
      </x:c>
      <x:c r="I2083" t="s">
        <x:v>179</x:v>
      </x:c>
      <x:c r="J2083">
        <x:v>100003112</x:v>
      </x:c>
      <x:c r="K2083" t="s">
        <x:v>179</x:v>
      </x:c>
      <x:c r="L2083" t="s">
        <x:v>142</x:v>
      </x:c>
      <x:c r="M2083" t="s">
        <x:v>533</x:v>
      </x:c>
      <x:c r="O2083">
        <x:v>500</x:v>
      </x:c>
      <x:c r="P2083" t="s">
        <x:v>520</x:v>
      </x:c>
      <x:c r="Q2083" t="s">
        <x:v>455</x:v>
      </x:c>
      <x:c r="R2083" t="s">
        <x:v>522</x:v>
      </x:c>
      <x:c r="S2083">
        <x:v>3000</x:v>
      </x:c>
      <x:c r="T2083" t="s">
        <x:v>458</x:v>
      </x:c>
      <x:c r="U2083">
        <x:v>54.15</x:v>
      </x:c>
      <x:c r="V2083">
        <x:v>1.33</x:v>
      </x:c>
      <x:c r="W2083">
        <x:v>3981.3</x:v>
      </x:c>
    </x:row>
    <x:row r="2084" spans="1:23">
      <x:c r="A2084" t="s">
        <x:v>492</x:v>
      </x:c>
      <x:c r="B2084" t="s">
        <x:v>698</x:v>
      </x:c>
      <x:c r="C2084" t="s">
        <x:v>513</x:v>
      </x:c>
      <x:c r="D2084" t="s">
        <x:v>514</x:v>
      </x:c>
      <x:c r="E2084" t="s">
        <x:v>527</x:v>
      </x:c>
      <x:c r="F2084" t="s">
        <x:v>126</x:v>
      </x:c>
      <x:c r="G2084" t="s">
        <x:v>730</x:v>
      </x:c>
      <x:c r="H2084" t="s">
        <x:v>516</x:v>
      </x:c>
      <x:c r="I2084" t="s">
        <x:v>179</x:v>
      </x:c>
      <x:c r="J2084">
        <x:v>100003088</x:v>
      </x:c>
      <x:c r="K2084" t="s">
        <x:v>179</x:v>
      </x:c>
      <x:c r="L2084" t="s">
        <x:v>145</x:v>
      </x:c>
      <x:c r="M2084" t="s">
        <x:v>533</x:v>
      </x:c>
      <x:c r="O2084">
        <x:v>500</x:v>
      </x:c>
      <x:c r="P2084" t="s">
        <x:v>520</x:v>
      </x:c>
      <x:c r="Q2084" t="s">
        <x:v>19</x:v>
      </x:c>
      <x:c r="R2084" t="s">
        <x:v>522</x:v>
      </x:c>
      <x:c r="S2084">
        <x:v>5000</x:v>
      </x:c>
      <x:c r="T2084" t="s">
        <x:v>458</x:v>
      </x:c>
      <x:c r="U2084">
        <x:v>58.2</x:v>
      </x:c>
      <x:c r="V2084">
        <x:v>0.91</x:v>
      </x:c>
      <x:c r="W2084">
        <x:v>4540</x:v>
      </x:c>
    </x:row>
    <x:row r="2085" spans="1:23">
      <x:c r="A2085" t="s">
        <x:v>492</x:v>
      </x:c>
      <x:c r="B2085" t="s">
        <x:v>698</x:v>
      </x:c>
      <x:c r="C2085" t="s">
        <x:v>513</x:v>
      </x:c>
      <x:c r="D2085" t="s">
        <x:v>514</x:v>
      </x:c>
      <x:c r="E2085" t="s">
        <x:v>527</x:v>
      </x:c>
      <x:c r="F2085" t="s">
        <x:v>126</x:v>
      </x:c>
      <x:c r="G2085" t="s">
        <x:v>730</x:v>
      </x:c>
      <x:c r="H2085" t="s">
        <x:v>516</x:v>
      </x:c>
      <x:c r="I2085" t="s">
        <x:v>179</x:v>
      </x:c>
      <x:c r="J2085">
        <x:v>100003122</x:v>
      </x:c>
      <x:c r="K2085" t="s">
        <x:v>179</x:v>
      </x:c>
      <x:c r="L2085" t="s">
        <x:v>142</x:v>
      </x:c>
      <x:c r="M2085" t="s">
        <x:v>525</x:v>
      </x:c>
      <x:c r="O2085">
        <x:v>500</x:v>
      </x:c>
      <x:c r="P2085" t="s">
        <x:v>520</x:v>
      </x:c>
      <x:c r="Q2085" t="s">
        <x:v>455</x:v>
      </x:c>
      <x:c r="R2085" t="s">
        <x:v>522</x:v>
      </x:c>
      <x:c r="S2085">
        <x:v>5350</x:v>
      </x:c>
      <x:c r="T2085" t="s">
        <x:v>458</x:v>
      </x:c>
      <x:c r="U2085">
        <x:v>96.57</x:v>
      </x:c>
      <x:c r="V2085">
        <x:v>1.33</x:v>
      </x:c>
      <x:c r="W2085">
        <x:v>7099.99</x:v>
      </x:c>
    </x:row>
    <x:row r="2086" spans="1:23">
      <x:c r="A2086" t="s">
        <x:v>492</x:v>
      </x:c>
      <x:c r="B2086" t="s">
        <x:v>698</x:v>
      </x:c>
      <x:c r="C2086" t="s">
        <x:v>513</x:v>
      </x:c>
      <x:c r="D2086" t="s">
        <x:v>514</x:v>
      </x:c>
      <x:c r="E2086" t="s">
        <x:v>527</x:v>
      </x:c>
      <x:c r="F2086" t="s">
        <x:v>126</x:v>
      </x:c>
      <x:c r="G2086" t="s">
        <x:v>730</x:v>
      </x:c>
      <x:c r="H2086" t="s">
        <x:v>516</x:v>
      </x:c>
      <x:c r="I2086" t="s">
        <x:v>179</x:v>
      </x:c>
      <x:c r="J2086">
        <x:v>100003117</x:v>
      </x:c>
      <x:c r="K2086" t="s">
        <x:v>179</x:v>
      </x:c>
      <x:c r="L2086" t="s">
        <x:v>142</x:v>
      </x:c>
      <x:c r="M2086" t="s">
        <x:v>537</x:v>
      </x:c>
      <x:c r="O2086">
        <x:v>500</x:v>
      </x:c>
      <x:c r="P2086" t="s">
        <x:v>520</x:v>
      </x:c>
      <x:c r="Q2086" t="s">
        <x:v>455</x:v>
      </x:c>
      <x:c r="R2086" t="s">
        <x:v>522</x:v>
      </x:c>
      <x:c r="S2086">
        <x:v>10350</x:v>
      </x:c>
      <x:c r="T2086" t="s">
        <x:v>458</x:v>
      </x:c>
      <x:c r="U2086">
        <x:v>186.82</x:v>
      </x:c>
      <x:c r="V2086">
        <x:v>1.33</x:v>
      </x:c>
      <x:c r="W2086">
        <x:v>13735.49</x:v>
      </x:c>
    </x:row>
    <x:row r="2087" spans="1:23">
      <x:c r="A2087" t="s">
        <x:v>492</x:v>
      </x:c>
      <x:c r="B2087" t="s">
        <x:v>698</x:v>
      </x:c>
      <x:c r="C2087" t="s">
        <x:v>513</x:v>
      </x:c>
      <x:c r="D2087" t="s">
        <x:v>514</x:v>
      </x:c>
      <x:c r="E2087" t="s">
        <x:v>527</x:v>
      </x:c>
      <x:c r="F2087" t="s">
        <x:v>126</x:v>
      </x:c>
      <x:c r="G2087" t="s">
        <x:v>730</x:v>
      </x:c>
      <x:c r="H2087" t="s">
        <x:v>516</x:v>
      </x:c>
      <x:c r="I2087" t="s">
        <x:v>179</x:v>
      </x:c>
      <x:c r="J2087">
        <x:v>100012897</x:v>
      </x:c>
      <x:c r="K2087" t="s">
        <x:v>179</x:v>
      </x:c>
      <x:c r="L2087" t="s">
        <x:v>141</x:v>
      </x:c>
      <x:c r="M2087" t="s">
        <x:v>573</x:v>
      </x:c>
      <x:c r="N2087" t="s">
        <x:v>519</x:v>
      </x:c>
      <x:c r="O2087">
        <x:v>12000</x:v>
      </x:c>
      <x:c r="P2087" t="s">
        <x:v>520</x:v>
      </x:c>
      <x:c r="Q2087" t="s">
        <x:v>15</x:v>
      </x:c>
      <x:c r="R2087" t="s">
        <x:v>522</x:v>
      </x:c>
      <x:c r="S2087">
        <x:v>12000</x:v>
      </x:c>
      <x:c r="T2087" t="s">
        <x:v>458</x:v>
      </x:c>
      <x:c r="U2087">
        <x:v>41.04</x:v>
      </x:c>
      <x:c r="V2087">
        <x:v>0.37</x:v>
      </x:c>
      <x:c r="W2087">
        <x:v>4406.3999999999996</x:v>
      </x:c>
    </x:row>
    <x:row r="2088" spans="1:23">
      <x:c r="A2088" t="s">
        <x:v>492</x:v>
      </x:c>
      <x:c r="B2088" t="s">
        <x:v>698</x:v>
      </x:c>
      <x:c r="C2088" t="s">
        <x:v>513</x:v>
      </x:c>
      <x:c r="D2088" t="s">
        <x:v>514</x:v>
      </x:c>
      <x:c r="E2088" t="s">
        <x:v>527</x:v>
      </x:c>
      <x:c r="F2088" t="s">
        <x:v>126</x:v>
      </x:c>
      <x:c r="G2088" t="s">
        <x:v>730</x:v>
      </x:c>
      <x:c r="H2088" t="s">
        <x:v>516</x:v>
      </x:c>
      <x:c r="I2088" t="s">
        <x:v>179</x:v>
      </x:c>
      <x:c r="J2088">
        <x:v>100012945</x:v>
      </x:c>
      <x:c r="K2088" t="s">
        <x:v>179</x:v>
      </x:c>
      <x:c r="L2088" t="s">
        <x:v>145</x:v>
      </x:c>
      <x:c r="M2088" t="s">
        <x:v>569</x:v>
      </x:c>
      <x:c r="N2088" t="s">
        <x:v>519</x:v>
      </x:c>
      <x:c r="O2088">
        <x:v>5000</x:v>
      </x:c>
      <x:c r="P2088" t="s">
        <x:v>520</x:v>
      </x:c>
      <x:c r="Q2088" t="s">
        <x:v>19</x:v>
      </x:c>
      <x:c r="R2088" t="s">
        <x:v>522</x:v>
      </x:c>
      <x:c r="S2088">
        <x:v>10000</x:v>
      </x:c>
      <x:c r="T2088" t="s">
        <x:v>458</x:v>
      </x:c>
      <x:c r="U2088">
        <x:v>116.4</x:v>
      </x:c>
      <x:c r="V2088">
        <x:v>0.91</x:v>
      </x:c>
      <x:c r="W2088">
        <x:v>9080</x:v>
      </x:c>
    </x:row>
    <x:row r="2089" spans="1:23">
      <x:c r="A2089" t="s">
        <x:v>492</x:v>
      </x:c>
      <x:c r="B2089" t="s">
        <x:v>698</x:v>
      </x:c>
      <x:c r="C2089" t="s">
        <x:v>513</x:v>
      </x:c>
      <x:c r="D2089" t="s">
        <x:v>514</x:v>
      </x:c>
      <x:c r="E2089" t="s">
        <x:v>527</x:v>
      </x:c>
      <x:c r="F2089" t="s">
        <x:v>126</x:v>
      </x:c>
      <x:c r="G2089" t="s">
        <x:v>730</x:v>
      </x:c>
      <x:c r="H2089" t="s">
        <x:v>516</x:v>
      </x:c>
      <x:c r="I2089" t="s">
        <x:v>179</x:v>
      </x:c>
      <x:c r="J2089">
        <x:v>100018963</x:v>
      </x:c>
      <x:c r="K2089" t="s">
        <x:v>179</x:v>
      </x:c>
      <x:c r="L2089" t="s">
        <x:v>143</x:v>
      </x:c>
      <x:c r="M2089" t="s">
        <x:v>608</x:v>
      </x:c>
      <x:c r="N2089" t="s">
        <x:v>519</x:v>
      </x:c>
      <x:c r="O2089">
        <x:v>10000</x:v>
      </x:c>
      <x:c r="P2089" t="s">
        <x:v>520</x:v>
      </x:c>
      <x:c r="Q2089" t="s">
        <x:v>16</x:v>
      </x:c>
      <x:c r="R2089" t="s">
        <x:v>522</x:v>
      </x:c>
      <x:c r="S2089">
        <x:v>20000</x:v>
      </x:c>
      <x:c r="T2089" t="s">
        <x:v>458</x:v>
      </x:c>
      <x:c r="U2089">
        <x:v>96.4</x:v>
      </x:c>
      <x:c r="V2089">
        <x:v>0.46</x:v>
      </x:c>
      <x:c r="W2089">
        <x:v>9112</x:v>
      </x:c>
    </x:row>
    <x:row r="2090" spans="1:23">
      <x:c r="A2090" t="s">
        <x:v>492</x:v>
      </x:c>
      <x:c r="B2090" t="s">
        <x:v>698</x:v>
      </x:c>
      <x:c r="C2090" t="s">
        <x:v>513</x:v>
      </x:c>
      <x:c r="D2090" t="s">
        <x:v>514</x:v>
      </x:c>
      <x:c r="E2090" t="s">
        <x:v>527</x:v>
      </x:c>
      <x:c r="F2090" t="s">
        <x:v>126</x:v>
      </x:c>
      <x:c r="G2090" t="s">
        <x:v>730</x:v>
      </x:c>
      <x:c r="H2090" t="s">
        <x:v>516</x:v>
      </x:c>
      <x:c r="I2090" t="s">
        <x:v>179</x:v>
      </x:c>
      <x:c r="J2090">
        <x:v>100018969</x:v>
      </x:c>
      <x:c r="K2090" t="s">
        <x:v>179</x:v>
      </x:c>
      <x:c r="L2090" t="s">
        <x:v>143</x:v>
      </x:c>
      <x:c r="M2090" t="s">
        <x:v>526</x:v>
      </x:c>
      <x:c r="N2090" t="s">
        <x:v>519</x:v>
      </x:c>
      <x:c r="O2090">
        <x:v>10000</x:v>
      </x:c>
      <x:c r="P2090" t="s">
        <x:v>520</x:v>
      </x:c>
      <x:c r="Q2090" t="s">
        <x:v>16</x:v>
      </x:c>
      <x:c r="R2090" t="s">
        <x:v>522</x:v>
      </x:c>
      <x:c r="S2090">
        <x:v>10000</x:v>
      </x:c>
      <x:c r="T2090" t="s">
        <x:v>458</x:v>
      </x:c>
      <x:c r="U2090">
        <x:v>48.2</x:v>
      </x:c>
      <x:c r="V2090">
        <x:v>0.46</x:v>
      </x:c>
      <x:c r="W2090">
        <x:v>4556</x:v>
      </x:c>
    </x:row>
    <x:row r="2091" spans="1:23">
      <x:c r="A2091" t="s">
        <x:v>492</x:v>
      </x:c>
      <x:c r="B2091" t="s">
        <x:v>698</x:v>
      </x:c>
      <x:c r="C2091" t="s">
        <x:v>513</x:v>
      </x:c>
      <x:c r="D2091" t="s">
        <x:v>514</x:v>
      </x:c>
      <x:c r="E2091" t="s">
        <x:v>527</x:v>
      </x:c>
      <x:c r="F2091" t="s">
        <x:v>126</x:v>
      </x:c>
      <x:c r="G2091" t="s">
        <x:v>730</x:v>
      </x:c>
      <x:c r="H2091" t="s">
        <x:v>516</x:v>
      </x:c>
      <x:c r="I2091" t="s">
        <x:v>179</x:v>
      </x:c>
      <x:c r="J2091">
        <x:v>100018955</x:v>
      </x:c>
      <x:c r="K2091" t="s">
        <x:v>179</x:v>
      </x:c>
      <x:c r="L2091" t="s">
        <x:v>143</x:v>
      </x:c>
      <x:c r="M2091" t="s">
        <x:v>533</x:v>
      </x:c>
      <x:c r="N2091" t="s">
        <x:v>519</x:v>
      </x:c>
      <x:c r="O2091">
        <x:v>10000</x:v>
      </x:c>
      <x:c r="P2091" t="s">
        <x:v>520</x:v>
      </x:c>
      <x:c r="Q2091" t="s">
        <x:v>16</x:v>
      </x:c>
      <x:c r="R2091" t="s">
        <x:v>522</x:v>
      </x:c>
      <x:c r="S2091">
        <x:v>20000</x:v>
      </x:c>
      <x:c r="T2091" t="s">
        <x:v>458</x:v>
      </x:c>
      <x:c r="U2091">
        <x:v>96.4</x:v>
      </x:c>
      <x:c r="V2091">
        <x:v>0.46</x:v>
      </x:c>
      <x:c r="W2091">
        <x:v>9112</x:v>
      </x:c>
    </x:row>
    <x:row r="2092" spans="1:23">
      <x:c r="A2092" t="s">
        <x:v>492</x:v>
      </x:c>
      <x:c r="B2092" t="s">
        <x:v>698</x:v>
      </x:c>
      <x:c r="C2092" t="s">
        <x:v>513</x:v>
      </x:c>
      <x:c r="D2092" t="s">
        <x:v>514</x:v>
      </x:c>
      <x:c r="E2092" t="s">
        <x:v>527</x:v>
      </x:c>
      <x:c r="F2092" t="s">
        <x:v>126</x:v>
      </x:c>
      <x:c r="G2092" t="s">
        <x:v>730</x:v>
      </x:c>
      <x:c r="H2092" t="s">
        <x:v>516</x:v>
      </x:c>
      <x:c r="I2092" t="s">
        <x:v>179</x:v>
      </x:c>
      <x:c r="J2092">
        <x:v>100018957</x:v>
      </x:c>
      <x:c r="K2092" t="s">
        <x:v>179</x:v>
      </x:c>
      <x:c r="L2092" t="s">
        <x:v>143</x:v>
      </x:c>
      <x:c r="M2092" t="s">
        <x:v>537</x:v>
      </x:c>
      <x:c r="N2092" t="s">
        <x:v>519</x:v>
      </x:c>
      <x:c r="O2092">
        <x:v>10000</x:v>
      </x:c>
      <x:c r="P2092" t="s">
        <x:v>520</x:v>
      </x:c>
      <x:c r="Q2092" t="s">
        <x:v>16</x:v>
      </x:c>
      <x:c r="R2092" t="s">
        <x:v>522</x:v>
      </x:c>
      <x:c r="S2092">
        <x:v>20000</x:v>
      </x:c>
      <x:c r="T2092" t="s">
        <x:v>458</x:v>
      </x:c>
      <x:c r="U2092">
        <x:v>96.4</x:v>
      </x:c>
      <x:c r="V2092">
        <x:v>0.46</x:v>
      </x:c>
      <x:c r="W2092">
        <x:v>9112</x:v>
      </x:c>
    </x:row>
    <x:row r="2093" spans="1:23">
      <x:c r="A2093" t="s">
        <x:v>492</x:v>
      </x:c>
      <x:c r="B2093" t="s">
        <x:v>698</x:v>
      </x:c>
      <x:c r="C2093" t="s">
        <x:v>513</x:v>
      </x:c>
      <x:c r="D2093" t="s">
        <x:v>514</x:v>
      </x:c>
      <x:c r="E2093" t="s">
        <x:v>527</x:v>
      </x:c>
      <x:c r="F2093" t="s">
        <x:v>126</x:v>
      </x:c>
      <x:c r="G2093" t="s">
        <x:v>730</x:v>
      </x:c>
      <x:c r="H2093" t="s">
        <x:v>516</x:v>
      </x:c>
      <x:c r="I2093" t="s">
        <x:v>179</x:v>
      </x:c>
      <x:c r="J2093">
        <x:v>100011191</x:v>
      </x:c>
      <x:c r="K2093" t="s">
        <x:v>179</x:v>
      </x:c>
      <x:c r="L2093" t="s">
        <x:v>141</x:v>
      </x:c>
      <x:c r="M2093" t="s">
        <x:v>518</x:v>
      </x:c>
      <x:c r="N2093" t="s">
        <x:v>519</x:v>
      </x:c>
      <x:c r="O2093">
        <x:v>12000</x:v>
      </x:c>
      <x:c r="P2093" t="s">
        <x:v>520</x:v>
      </x:c>
      <x:c r="Q2093" t="s">
        <x:v>15</x:v>
      </x:c>
      <x:c r="R2093" t="s">
        <x:v>522</x:v>
      </x:c>
      <x:c r="S2093">
        <x:v>48000</x:v>
      </x:c>
      <x:c r="T2093" t="s">
        <x:v>458</x:v>
      </x:c>
      <x:c r="U2093">
        <x:v>164.16</x:v>
      </x:c>
      <x:c r="V2093">
        <x:v>0.37</x:v>
      </x:c>
      <x:c r="W2093">
        <x:v>17625.599999999999</x:v>
      </x:c>
    </x:row>
    <x:row r="2094" spans="1:23">
      <x:c r="A2094" t="s">
        <x:v>492</x:v>
      </x:c>
      <x:c r="B2094" t="s">
        <x:v>698</x:v>
      </x:c>
      <x:c r="C2094" t="s">
        <x:v>513</x:v>
      </x:c>
      <x:c r="D2094" t="s">
        <x:v>514</x:v>
      </x:c>
      <x:c r="E2094" t="s">
        <x:v>527</x:v>
      </x:c>
      <x:c r="F2094" t="s">
        <x:v>126</x:v>
      </x:c>
      <x:c r="G2094" t="s">
        <x:v>730</x:v>
      </x:c>
      <x:c r="H2094" t="s">
        <x:v>516</x:v>
      </x:c>
      <x:c r="I2094" t="s">
        <x:v>179</x:v>
      </x:c>
      <x:c r="J2094">
        <x:v>100018951</x:v>
      </x:c>
      <x:c r="K2094" t="s">
        <x:v>179</x:v>
      </x:c>
      <x:c r="L2094" t="s">
        <x:v>143</x:v>
      </x:c>
      <x:c r="M2094" t="s">
        <x:v>518</x:v>
      </x:c>
      <x:c r="N2094" t="s">
        <x:v>519</x:v>
      </x:c>
      <x:c r="O2094">
        <x:v>10000</x:v>
      </x:c>
      <x:c r="P2094" t="s">
        <x:v>520</x:v>
      </x:c>
      <x:c r="Q2094" t="s">
        <x:v>16</x:v>
      </x:c>
      <x:c r="R2094" t="s">
        <x:v>522</x:v>
      </x:c>
      <x:c r="S2094">
        <x:v>40000</x:v>
      </x:c>
      <x:c r="T2094" t="s">
        <x:v>458</x:v>
      </x:c>
      <x:c r="U2094">
        <x:v>192.8</x:v>
      </x:c>
      <x:c r="V2094">
        <x:v>0.46</x:v>
      </x:c>
      <x:c r="W2094">
        <x:v>18224</x:v>
      </x:c>
    </x:row>
    <x:row r="2095" spans="1:23">
      <x:c r="A2095" t="s">
        <x:v>492</x:v>
      </x:c>
      <x:c r="B2095" t="s">
        <x:v>698</x:v>
      </x:c>
      <x:c r="C2095" t="s">
        <x:v>513</x:v>
      </x:c>
      <x:c r="D2095" t="s">
        <x:v>514</x:v>
      </x:c>
      <x:c r="E2095" t="s">
        <x:v>527</x:v>
      </x:c>
      <x:c r="F2095" t="s">
        <x:v>126</x:v>
      </x:c>
      <x:c r="G2095" t="s">
        <x:v>730</x:v>
      </x:c>
      <x:c r="H2095" t="s">
        <x:v>516</x:v>
      </x:c>
      <x:c r="I2095" t="s">
        <x:v>179</x:v>
      </x:c>
      <x:c r="J2095">
        <x:v>100012936</x:v>
      </x:c>
      <x:c r="K2095" t="s">
        <x:v>179</x:v>
      </x:c>
      <x:c r="L2095" t="s">
        <x:v>165</x:v>
      </x:c>
      <x:c r="M2095" t="s">
        <x:v>524</x:v>
      </x:c>
      <x:c r="N2095" t="s">
        <x:v>519</x:v>
      </x:c>
      <x:c r="O2095">
        <x:v>8000</x:v>
      </x:c>
      <x:c r="P2095" t="s">
        <x:v>520</x:v>
      </x:c>
      <x:c r="Q2095" t="s">
        <x:v>18</x:v>
      </x:c>
      <x:c r="R2095" t="s">
        <x:v>522</x:v>
      </x:c>
      <x:c r="S2095">
        <x:v>8000</x:v>
      </x:c>
      <x:c r="T2095" t="s">
        <x:v>458</x:v>
      </x:c>
      <x:c r="U2095">
        <x:v>62.08</x:v>
      </x:c>
      <x:c r="V2095">
        <x:v>0.63</x:v>
      </x:c>
      <x:c r="W2095">
        <x:v>5019.2</x:v>
      </x:c>
    </x:row>
    <x:row r="2096" spans="1:23">
      <x:c r="A2096" t="s">
        <x:v>492</x:v>
      </x:c>
      <x:c r="B2096" t="s">
        <x:v>698</x:v>
      </x:c>
      <x:c r="C2096" t="s">
        <x:v>513</x:v>
      </x:c>
      <x:c r="D2096" t="s">
        <x:v>514</x:v>
      </x:c>
      <x:c r="E2096" t="s">
        <x:v>527</x:v>
      </x:c>
      <x:c r="F2096" t="s">
        <x:v>126</x:v>
      </x:c>
      <x:c r="G2096" t="s">
        <x:v>730</x:v>
      </x:c>
      <x:c r="H2096" t="s">
        <x:v>516</x:v>
      </x:c>
      <x:c r="I2096" t="s">
        <x:v>179</x:v>
      </x:c>
      <x:c r="J2096">
        <x:v>100013829</x:v>
      </x:c>
      <x:c r="K2096" t="s">
        <x:v>179</x:v>
      </x:c>
      <x:c r="L2096" t="s">
        <x:v>141</x:v>
      </x:c>
      <x:c r="M2096" t="s">
        <x:v>568</x:v>
      </x:c>
      <x:c r="N2096" t="s">
        <x:v>519</x:v>
      </x:c>
      <x:c r="O2096">
        <x:v>12000</x:v>
      </x:c>
      <x:c r="P2096" t="s">
        <x:v>520</x:v>
      </x:c>
      <x:c r="Q2096" t="s">
        <x:v>15</x:v>
      </x:c>
      <x:c r="R2096" t="s">
        <x:v>522</x:v>
      </x:c>
      <x:c r="S2096">
        <x:v>12000</x:v>
      </x:c>
      <x:c r="T2096" t="s">
        <x:v>458</x:v>
      </x:c>
      <x:c r="U2096">
        <x:v>41.04</x:v>
      </x:c>
      <x:c r="V2096">
        <x:v>0.37</x:v>
      </x:c>
      <x:c r="W2096">
        <x:v>4406.3999999999996</x:v>
      </x:c>
    </x:row>
    <x:row r="2097" spans="1:23">
      <x:c r="A2097" t="s">
        <x:v>492</x:v>
      </x:c>
      <x:c r="B2097" t="s">
        <x:v>698</x:v>
      </x:c>
      <x:c r="C2097" t="s">
        <x:v>513</x:v>
      </x:c>
      <x:c r="D2097" t="s">
        <x:v>514</x:v>
      </x:c>
      <x:c r="E2097" t="s">
        <x:v>527</x:v>
      </x:c>
      <x:c r="F2097" t="s">
        <x:v>126</x:v>
      </x:c>
      <x:c r="G2097" t="s">
        <x:v>730</x:v>
      </x:c>
      <x:c r="H2097" t="s">
        <x:v>516</x:v>
      </x:c>
      <x:c r="I2097" t="s">
        <x:v>179</x:v>
      </x:c>
      <x:c r="J2097">
        <x:v>100003121</x:v>
      </x:c>
      <x:c r="K2097" t="s">
        <x:v>179</x:v>
      </x:c>
      <x:c r="L2097" t="s">
        <x:v>142</x:v>
      </x:c>
      <x:c r="M2097" t="s">
        <x:v>524</x:v>
      </x:c>
      <x:c r="O2097">
        <x:v>500</x:v>
      </x:c>
      <x:c r="P2097" t="s">
        <x:v>520</x:v>
      </x:c>
      <x:c r="Q2097" t="s">
        <x:v>455</x:v>
      </x:c>
      <x:c r="R2097" t="s">
        <x:v>522</x:v>
      </x:c>
      <x:c r="S2097">
        <x:v>2000</x:v>
      </x:c>
      <x:c r="T2097" t="s">
        <x:v>458</x:v>
      </x:c>
      <x:c r="U2097">
        <x:v>36.1</x:v>
      </x:c>
      <x:c r="V2097">
        <x:v>1.33</x:v>
      </x:c>
      <x:c r="W2097">
        <x:v>2654.2</x:v>
      </x:c>
    </x:row>
    <x:row r="2098" spans="1:23">
      <x:c r="A2098" t="s">
        <x:v>492</x:v>
      </x:c>
      <x:c r="B2098" t="s">
        <x:v>698</x:v>
      </x:c>
      <x:c r="C2098" t="s">
        <x:v>513</x:v>
      </x:c>
      <x:c r="D2098" t="s">
        <x:v>514</x:v>
      </x:c>
      <x:c r="E2098" t="s">
        <x:v>527</x:v>
      </x:c>
      <x:c r="F2098" t="s">
        <x:v>126</x:v>
      </x:c>
      <x:c r="G2098" t="s">
        <x:v>730</x:v>
      </x:c>
      <x:c r="H2098" t="s">
        <x:v>516</x:v>
      </x:c>
      <x:c r="I2098" t="s">
        <x:v>179</x:v>
      </x:c>
      <x:c r="J2098">
        <x:v>100003119</x:v>
      </x:c>
      <x:c r="K2098" t="s">
        <x:v>179</x:v>
      </x:c>
      <x:c r="L2098" t="s">
        <x:v>142</x:v>
      </x:c>
      <x:c r="M2098" t="s">
        <x:v>569</x:v>
      </x:c>
      <x:c r="O2098">
        <x:v>500</x:v>
      </x:c>
      <x:c r="P2098" t="s">
        <x:v>520</x:v>
      </x:c>
      <x:c r="Q2098" t="s">
        <x:v>455</x:v>
      </x:c>
      <x:c r="R2098" t="s">
        <x:v>522</x:v>
      </x:c>
      <x:c r="S2098">
        <x:v>1000</x:v>
      </x:c>
      <x:c r="T2098" t="s">
        <x:v>458</x:v>
      </x:c>
      <x:c r="U2098">
        <x:v>18.05</x:v>
      </x:c>
      <x:c r="V2098">
        <x:v>1.33</x:v>
      </x:c>
      <x:c r="W2098">
        <x:v>1327.1</x:v>
      </x:c>
    </x:row>
    <x:row r="2099" spans="1:23">
      <x:c r="A2099" t="s">
        <x:v>492</x:v>
      </x:c>
      <x:c r="B2099" t="s">
        <x:v>698</x:v>
      </x:c>
      <x:c r="C2099" t="s">
        <x:v>513</x:v>
      </x:c>
      <x:c r="D2099" t="s">
        <x:v>514</x:v>
      </x:c>
      <x:c r="E2099" t="s">
        <x:v>527</x:v>
      </x:c>
      <x:c r="F2099" t="s">
        <x:v>126</x:v>
      </x:c>
      <x:c r="G2099" t="s">
        <x:v>730</x:v>
      </x:c>
      <x:c r="H2099" t="s">
        <x:v>516</x:v>
      </x:c>
      <x:c r="I2099" t="s">
        <x:v>179</x:v>
      </x:c>
      <x:c r="J2099">
        <x:v>100003031</x:v>
      </x:c>
      <x:c r="K2099" t="s">
        <x:v>179</x:v>
      </x:c>
      <x:c r="L2099" t="s">
        <x:v>143</x:v>
      </x:c>
      <x:c r="M2099" t="s">
        <x:v>525</x:v>
      </x:c>
      <x:c r="O2099">
        <x:v>1000</x:v>
      </x:c>
      <x:c r="P2099" t="s">
        <x:v>520</x:v>
      </x:c>
      <x:c r="Q2099" t="s">
        <x:v>16</x:v>
      </x:c>
      <x:c r="R2099" t="s">
        <x:v>522</x:v>
      </x:c>
      <x:c r="S2099">
        <x:v>10000</x:v>
      </x:c>
      <x:c r="T2099" t="s">
        <x:v>458</x:v>
      </x:c>
      <x:c r="U2099">
        <x:v>48.2</x:v>
      </x:c>
      <x:c r="V2099">
        <x:v>0.46</x:v>
      </x:c>
      <x:c r="W2099">
        <x:v>4556</x:v>
      </x:c>
    </x:row>
    <x:row r="2100" spans="1:23">
      <x:c r="A2100" t="s">
        <x:v>492</x:v>
      </x:c>
      <x:c r="B2100" t="s">
        <x:v>698</x:v>
      </x:c>
      <x:c r="C2100" t="s">
        <x:v>513</x:v>
      </x:c>
      <x:c r="D2100" t="s">
        <x:v>514</x:v>
      </x:c>
      <x:c r="E2100" t="s">
        <x:v>527</x:v>
      </x:c>
      <x:c r="F2100" t="s">
        <x:v>126</x:v>
      </x:c>
      <x:c r="G2100" t="s">
        <x:v>730</x:v>
      </x:c>
      <x:c r="H2100" t="s">
        <x:v>516</x:v>
      </x:c>
      <x:c r="I2100" t="s">
        <x:v>179</x:v>
      </x:c>
      <x:c r="J2100">
        <x:v>100003026</x:v>
      </x:c>
      <x:c r="K2100" t="s">
        <x:v>179</x:v>
      </x:c>
      <x:c r="L2100" t="s">
        <x:v>143</x:v>
      </x:c>
      <x:c r="M2100" t="s">
        <x:v>553</x:v>
      </x:c>
      <x:c r="O2100">
        <x:v>1000</x:v>
      </x:c>
      <x:c r="P2100" t="s">
        <x:v>520</x:v>
      </x:c>
      <x:c r="Q2100" t="s">
        <x:v>16</x:v>
      </x:c>
      <x:c r="R2100" t="s">
        <x:v>522</x:v>
      </x:c>
      <x:c r="S2100">
        <x:v>900</x:v>
      </x:c>
      <x:c r="T2100" t="s">
        <x:v>458</x:v>
      </x:c>
      <x:c r="U2100">
        <x:v>4.34</x:v>
      </x:c>
      <x:c r="V2100">
        <x:v>0.46</x:v>
      </x:c>
      <x:c r="W2100">
        <x:v>410.04</x:v>
      </x:c>
    </x:row>
    <x:row r="2101" spans="1:23">
      <x:c r="A2101" t="s">
        <x:v>492</x:v>
      </x:c>
      <x:c r="B2101" t="s">
        <x:v>698</x:v>
      </x:c>
      <x:c r="C2101" t="s">
        <x:v>513</x:v>
      </x:c>
      <x:c r="D2101" t="s">
        <x:v>514</x:v>
      </x:c>
      <x:c r="E2101" t="s">
        <x:v>527</x:v>
      </x:c>
      <x:c r="F2101" t="s">
        <x:v>126</x:v>
      </x:c>
      <x:c r="G2101" t="s">
        <x:v>730</x:v>
      </x:c>
      <x:c r="H2101" t="s">
        <x:v>516</x:v>
      </x:c>
      <x:c r="I2101" t="s">
        <x:v>179</x:v>
      </x:c>
      <x:c r="J2101">
        <x:v>100003015</x:v>
      </x:c>
      <x:c r="K2101" t="s">
        <x:v>179</x:v>
      </x:c>
      <x:c r="L2101" t="s">
        <x:v>143</x:v>
      </x:c>
      <x:c r="M2101" t="s">
        <x:v>572</x:v>
      </x:c>
      <x:c r="O2101">
        <x:v>1000</x:v>
      </x:c>
      <x:c r="P2101" t="s">
        <x:v>520</x:v>
      </x:c>
      <x:c r="Q2101" t="s">
        <x:v>16</x:v>
      </x:c>
      <x:c r="R2101" t="s">
        <x:v>522</x:v>
      </x:c>
      <x:c r="S2101">
        <x:v>1000</x:v>
      </x:c>
      <x:c r="T2101" t="s">
        <x:v>458</x:v>
      </x:c>
      <x:c r="U2101">
        <x:v>4.82</x:v>
      </x:c>
      <x:c r="V2101">
        <x:v>0.46</x:v>
      </x:c>
      <x:c r="W2101">
        <x:v>455.6</x:v>
      </x:c>
    </x:row>
    <x:row r="2102" spans="1:23">
      <x:c r="A2102" t="s">
        <x:v>492</x:v>
      </x:c>
      <x:c r="B2102" t="s">
        <x:v>698</x:v>
      </x:c>
      <x:c r="C2102" t="s">
        <x:v>513</x:v>
      </x:c>
      <x:c r="D2102" t="s">
        <x:v>514</x:v>
      </x:c>
      <x:c r="E2102" t="s">
        <x:v>527</x:v>
      </x:c>
      <x:c r="F2102" t="s">
        <x:v>126</x:v>
      </x:c>
      <x:c r="G2102" t="s">
        <x:v>730</x:v>
      </x:c>
      <x:c r="H2102" t="s">
        <x:v>516</x:v>
      </x:c>
      <x:c r="I2102" t="s">
        <x:v>179</x:v>
      </x:c>
      <x:c r="J2102">
        <x:v>100003020</x:v>
      </x:c>
      <x:c r="K2102" t="s">
        <x:v>179</x:v>
      </x:c>
      <x:c r="L2102" t="s">
        <x:v>143</x:v>
      </x:c>
      <x:c r="M2102" t="s">
        <x:v>537</x:v>
      </x:c>
      <x:c r="O2102">
        <x:v>1000</x:v>
      </x:c>
      <x:c r="P2102" t="s">
        <x:v>520</x:v>
      </x:c>
      <x:c r="Q2102" t="s">
        <x:v>16</x:v>
      </x:c>
      <x:c r="R2102" t="s">
        <x:v>522</x:v>
      </x:c>
      <x:c r="S2102">
        <x:v>1000</x:v>
      </x:c>
      <x:c r="T2102" t="s">
        <x:v>458</x:v>
      </x:c>
      <x:c r="U2102">
        <x:v>4.82</x:v>
      </x:c>
      <x:c r="V2102">
        <x:v>0.46</x:v>
      </x:c>
      <x:c r="W2102">
        <x:v>455.6</x:v>
      </x:c>
    </x:row>
    <x:row r="2103" spans="1:23">
      <x:c r="A2103" t="s">
        <x:v>492</x:v>
      </x:c>
      <x:c r="B2103" t="s">
        <x:v>698</x:v>
      </x:c>
      <x:c r="C2103" t="s">
        <x:v>513</x:v>
      </x:c>
      <x:c r="D2103" t="s">
        <x:v>514</x:v>
      </x:c>
      <x:c r="E2103" t="s">
        <x:v>527</x:v>
      </x:c>
      <x:c r="F2103" t="s">
        <x:v>126</x:v>
      </x:c>
      <x:c r="G2103" t="s">
        <x:v>730</x:v>
      </x:c>
      <x:c r="H2103" t="s">
        <x:v>516</x:v>
      </x:c>
      <x:c r="I2103" t="s">
        <x:v>179</x:v>
      </x:c>
      <x:c r="J2103">
        <x:v>100003010</x:v>
      </x:c>
      <x:c r="K2103" t="s">
        <x:v>179</x:v>
      </x:c>
      <x:c r="L2103" t="s">
        <x:v>143</x:v>
      </x:c>
      <x:c r="M2103" t="s">
        <x:v>578</x:v>
      </x:c>
      <x:c r="O2103">
        <x:v>1000</x:v>
      </x:c>
      <x:c r="P2103" t="s">
        <x:v>520</x:v>
      </x:c>
      <x:c r="Q2103" t="s">
        <x:v>16</x:v>
      </x:c>
      <x:c r="R2103" t="s">
        <x:v>522</x:v>
      </x:c>
      <x:c r="S2103">
        <x:v>800</x:v>
      </x:c>
      <x:c r="T2103" t="s">
        <x:v>458</x:v>
      </x:c>
      <x:c r="U2103">
        <x:v>3.86</x:v>
      </x:c>
      <x:c r="V2103">
        <x:v>0.46</x:v>
      </x:c>
      <x:c r="W2103">
        <x:v>364.48</x:v>
      </x:c>
    </x:row>
    <x:row r="2104" spans="1:23">
      <x:c r="A2104" t="s">
        <x:v>492</x:v>
      </x:c>
      <x:c r="B2104" t="s">
        <x:v>698</x:v>
      </x:c>
      <x:c r="C2104" t="s">
        <x:v>513</x:v>
      </x:c>
      <x:c r="D2104" t="s">
        <x:v>514</x:v>
      </x:c>
      <x:c r="E2104" t="s">
        <x:v>527</x:v>
      </x:c>
      <x:c r="F2104" t="s">
        <x:v>126</x:v>
      </x:c>
      <x:c r="G2104" t="s">
        <x:v>730</x:v>
      </x:c>
      <x:c r="H2104" t="s">
        <x:v>516</x:v>
      </x:c>
      <x:c r="I2104" t="s">
        <x:v>179</x:v>
      </x:c>
      <x:c r="J2104">
        <x:v>100003013</x:v>
      </x:c>
      <x:c r="K2104" t="s">
        <x:v>179</x:v>
      </x:c>
      <x:c r="L2104" t="s">
        <x:v>143</x:v>
      </x:c>
      <x:c r="M2104" t="s">
        <x:v>560</x:v>
      </x:c>
      <x:c r="O2104">
        <x:v>1000</x:v>
      </x:c>
      <x:c r="P2104" t="s">
        <x:v>520</x:v>
      </x:c>
      <x:c r="Q2104" t="s">
        <x:v>16</x:v>
      </x:c>
      <x:c r="R2104" t="s">
        <x:v>522</x:v>
      </x:c>
      <x:c r="S2104">
        <x:v>2000</x:v>
      </x:c>
      <x:c r="T2104" t="s">
        <x:v>458</x:v>
      </x:c>
      <x:c r="U2104">
        <x:v>9.64</x:v>
      </x:c>
      <x:c r="V2104">
        <x:v>0.46</x:v>
      </x:c>
      <x:c r="W2104">
        <x:v>911.2</x:v>
      </x:c>
    </x:row>
    <x:row r="2105" spans="1:23">
      <x:c r="A2105" t="s">
        <x:v>492</x:v>
      </x:c>
      <x:c r="B2105" t="s">
        <x:v>698</x:v>
      </x:c>
      <x:c r="C2105" t="s">
        <x:v>513</x:v>
      </x:c>
      <x:c r="D2105" t="s">
        <x:v>514</x:v>
      </x:c>
      <x:c r="E2105" t="s">
        <x:v>527</x:v>
      </x:c>
      <x:c r="F2105" t="s">
        <x:v>126</x:v>
      </x:c>
      <x:c r="G2105" t="s">
        <x:v>730</x:v>
      </x:c>
      <x:c r="H2105" t="s">
        <x:v>516</x:v>
      </x:c>
      <x:c r="I2105" t="s">
        <x:v>179</x:v>
      </x:c>
      <x:c r="J2105">
        <x:v>100002965</x:v>
      </x:c>
      <x:c r="K2105" t="s">
        <x:v>179</x:v>
      </x:c>
      <x:c r="L2105" t="s">
        <x:v>141</x:v>
      </x:c>
      <x:c r="M2105" t="s">
        <x:v>518</x:v>
      </x:c>
      <x:c r="O2105">
        <x:v>1500</x:v>
      </x:c>
      <x:c r="P2105" t="s">
        <x:v>520</x:v>
      </x:c>
      <x:c r="Q2105" t="s">
        <x:v>15</x:v>
      </x:c>
      <x:c r="R2105" t="s">
        <x:v>522</x:v>
      </x:c>
      <x:c r="S2105">
        <x:v>1500</x:v>
      </x:c>
      <x:c r="T2105" t="s">
        <x:v>458</x:v>
      </x:c>
      <x:c r="U2105">
        <x:v>5.13</x:v>
      </x:c>
      <x:c r="V2105">
        <x:v>0.37</x:v>
      </x:c>
      <x:c r="W2105">
        <x:v>550.79999999999995</x:v>
      </x:c>
    </x:row>
    <x:row r="2106" spans="1:23">
      <x:c r="A2106" t="s">
        <x:v>492</x:v>
      </x:c>
      <x:c r="B2106" t="s">
        <x:v>698</x:v>
      </x:c>
      <x:c r="C2106" t="s">
        <x:v>513</x:v>
      </x:c>
      <x:c r="D2106" t="s">
        <x:v>514</x:v>
      </x:c>
      <x:c r="E2106" t="s">
        <x:v>527</x:v>
      </x:c>
      <x:c r="F2106" t="s">
        <x:v>126</x:v>
      </x:c>
      <x:c r="G2106" t="s">
        <x:v>730</x:v>
      </x:c>
      <x:c r="H2106" t="s">
        <x:v>516</x:v>
      </x:c>
      <x:c r="I2106" t="s">
        <x:v>179</x:v>
      </x:c>
      <x:c r="J2106">
        <x:v>100018952</x:v>
      </x:c>
      <x:c r="K2106" t="s">
        <x:v>179</x:v>
      </x:c>
      <x:c r="L2106" t="s">
        <x:v>143</x:v>
      </x:c>
      <x:c r="M2106" t="s">
        <x:v>575</x:v>
      </x:c>
      <x:c r="N2106" t="s">
        <x:v>519</x:v>
      </x:c>
      <x:c r="O2106">
        <x:v>10000</x:v>
      </x:c>
      <x:c r="P2106" t="s">
        <x:v>520</x:v>
      </x:c>
      <x:c r="Q2106" t="s">
        <x:v>16</x:v>
      </x:c>
      <x:c r="R2106" t="s">
        <x:v>522</x:v>
      </x:c>
      <x:c r="S2106">
        <x:v>8000</x:v>
      </x:c>
      <x:c r="T2106" t="s">
        <x:v>458</x:v>
      </x:c>
      <x:c r="U2106">
        <x:v>38.56</x:v>
      </x:c>
      <x:c r="V2106">
        <x:v>0.46</x:v>
      </x:c>
      <x:c r="W2106">
        <x:v>3644.8</x:v>
      </x:c>
    </x:row>
    <x:row r="2107" spans="1:23">
      <x:c r="A2107" t="s">
        <x:v>492</x:v>
      </x:c>
      <x:c r="B2107" t="s">
        <x:v>698</x:v>
      </x:c>
      <x:c r="C2107" t="s">
        <x:v>513</x:v>
      </x:c>
      <x:c r="D2107" t="s">
        <x:v>514</x:v>
      </x:c>
      <x:c r="E2107" t="s">
        <x:v>527</x:v>
      </x:c>
      <x:c r="F2107" t="s">
        <x:v>126</x:v>
      </x:c>
      <x:c r="G2107" t="s">
        <x:v>730</x:v>
      </x:c>
      <x:c r="H2107" t="s">
        <x:v>516</x:v>
      </x:c>
      <x:c r="I2107" t="s">
        <x:v>179</x:v>
      </x:c>
      <x:c r="J2107">
        <x:v>100011194</x:v>
      </x:c>
      <x:c r="K2107" t="s">
        <x:v>179</x:v>
      </x:c>
      <x:c r="L2107" t="s">
        <x:v>141</x:v>
      </x:c>
      <x:c r="M2107" t="s">
        <x:v>533</x:v>
      </x:c>
      <x:c r="N2107" t="s">
        <x:v>519</x:v>
      </x:c>
      <x:c r="O2107">
        <x:v>12000</x:v>
      </x:c>
      <x:c r="P2107" t="s">
        <x:v>520</x:v>
      </x:c>
      <x:c r="Q2107" t="s">
        <x:v>15</x:v>
      </x:c>
      <x:c r="R2107" t="s">
        <x:v>522</x:v>
      </x:c>
      <x:c r="S2107">
        <x:v>24000</x:v>
      </x:c>
      <x:c r="T2107" t="s">
        <x:v>458</x:v>
      </x:c>
      <x:c r="U2107">
        <x:v>82.08</x:v>
      </x:c>
      <x:c r="V2107">
        <x:v>0.37</x:v>
      </x:c>
      <x:c r="W2107">
        <x:v>8812.7999999999993</x:v>
      </x:c>
    </x:row>
    <x:row r="2108" spans="1:23">
      <x:c r="A2108" t="s">
        <x:v>492</x:v>
      </x:c>
      <x:c r="B2108" t="s">
        <x:v>698</x:v>
      </x:c>
      <x:c r="C2108" t="s">
        <x:v>513</x:v>
      </x:c>
      <x:c r="D2108" t="s">
        <x:v>514</x:v>
      </x:c>
      <x:c r="E2108" t="s">
        <x:v>527</x:v>
      </x:c>
      <x:c r="F2108" t="s">
        <x:v>126</x:v>
      </x:c>
      <x:c r="G2108" t="s">
        <x:v>730</x:v>
      </x:c>
      <x:c r="H2108" t="s">
        <x:v>516</x:v>
      </x:c>
      <x:c r="I2108" t="s">
        <x:v>179</x:v>
      </x:c>
      <x:c r="J2108">
        <x:v>100003094</x:v>
      </x:c>
      <x:c r="K2108" t="s">
        <x:v>179</x:v>
      </x:c>
      <x:c r="L2108" t="s">
        <x:v>145</x:v>
      </x:c>
      <x:c r="M2108" t="s">
        <x:v>550</x:v>
      </x:c>
      <x:c r="O2108">
        <x:v>500</x:v>
      </x:c>
      <x:c r="P2108" t="s">
        <x:v>520</x:v>
      </x:c>
      <x:c r="Q2108" t="s">
        <x:v>19</x:v>
      </x:c>
      <x:c r="R2108" t="s">
        <x:v>522</x:v>
      </x:c>
      <x:c r="S2108">
        <x:v>500</x:v>
      </x:c>
      <x:c r="T2108" t="s">
        <x:v>458</x:v>
      </x:c>
      <x:c r="U2108">
        <x:v>5.82</x:v>
      </x:c>
      <x:c r="V2108">
        <x:v>0.91</x:v>
      </x:c>
      <x:c r="W2108">
        <x:v>454</x:v>
      </x:c>
    </x:row>
    <x:row r="2109" spans="1:23">
      <x:c r="A2109" t="s">
        <x:v>492</x:v>
      </x:c>
      <x:c r="B2109" t="s">
        <x:v>698</x:v>
      </x:c>
      <x:c r="C2109" t="s">
        <x:v>513</x:v>
      </x:c>
      <x:c r="D2109" t="s">
        <x:v>514</x:v>
      </x:c>
      <x:c r="E2109" t="s">
        <x:v>527</x:v>
      </x:c>
      <x:c r="F2109" t="s">
        <x:v>126</x:v>
      </x:c>
      <x:c r="G2109" t="s">
        <x:v>730</x:v>
      </x:c>
      <x:c r="H2109" t="s">
        <x:v>516</x:v>
      </x:c>
      <x:c r="I2109" t="s">
        <x:v>179</x:v>
      </x:c>
      <x:c r="J2109">
        <x:v>100003090</x:v>
      </x:c>
      <x:c r="K2109" t="s">
        <x:v>179</x:v>
      </x:c>
      <x:c r="L2109" t="s">
        <x:v>145</x:v>
      </x:c>
      <x:c r="M2109" t="s">
        <x:v>518</x:v>
      </x:c>
      <x:c r="O2109">
        <x:v>500</x:v>
      </x:c>
      <x:c r="P2109" t="s">
        <x:v>520</x:v>
      </x:c>
      <x:c r="Q2109" t="s">
        <x:v>19</x:v>
      </x:c>
      <x:c r="R2109" t="s">
        <x:v>522</x:v>
      </x:c>
      <x:c r="S2109">
        <x:v>500</x:v>
      </x:c>
      <x:c r="T2109" t="s">
        <x:v>458</x:v>
      </x:c>
      <x:c r="U2109">
        <x:v>5.82</x:v>
      </x:c>
      <x:c r="V2109">
        <x:v>0.91</x:v>
      </x:c>
      <x:c r="W2109">
        <x:v>454</x:v>
      </x:c>
    </x:row>
    <x:row r="2110" spans="1:23">
      <x:c r="A2110" t="s">
        <x:v>492</x:v>
      </x:c>
      <x:c r="B2110" t="s">
        <x:v>698</x:v>
      </x:c>
      <x:c r="C2110" t="s">
        <x:v>513</x:v>
      </x:c>
      <x:c r="D2110" t="s">
        <x:v>514</x:v>
      </x:c>
      <x:c r="E2110" t="s">
        <x:v>527</x:v>
      </x:c>
      <x:c r="F2110" t="s">
        <x:v>126</x:v>
      </x:c>
      <x:c r="G2110" t="s">
        <x:v>730</x:v>
      </x:c>
      <x:c r="H2110" t="s">
        <x:v>516</x:v>
      </x:c>
      <x:c r="I2110" t="s">
        <x:v>179</x:v>
      </x:c>
      <x:c r="J2110">
        <x:v>100002983</x:v>
      </x:c>
      <x:c r="K2110" t="s">
        <x:v>179</x:v>
      </x:c>
      <x:c r="L2110" t="s">
        <x:v>141</x:v>
      </x:c>
      <x:c r="M2110" t="s">
        <x:v>574</x:v>
      </x:c>
      <x:c r="O2110">
        <x:v>1500</x:v>
      </x:c>
      <x:c r="P2110" t="s">
        <x:v>520</x:v>
      </x:c>
      <x:c r="Q2110" t="s">
        <x:v>15</x:v>
      </x:c>
      <x:c r="R2110" t="s">
        <x:v>522</x:v>
      </x:c>
      <x:c r="S2110">
        <x:v>1500</x:v>
      </x:c>
      <x:c r="T2110" t="s">
        <x:v>458</x:v>
      </x:c>
      <x:c r="U2110">
        <x:v>5.13</x:v>
      </x:c>
      <x:c r="V2110">
        <x:v>0.37</x:v>
      </x:c>
      <x:c r="W2110">
        <x:v>550.79999999999995</x:v>
      </x:c>
    </x:row>
    <x:row r="2111" spans="1:23">
      <x:c r="A2111" t="s">
        <x:v>492</x:v>
      </x:c>
      <x:c r="B2111" t="s">
        <x:v>698</x:v>
      </x:c>
      <x:c r="C2111" t="s">
        <x:v>513</x:v>
      </x:c>
      <x:c r="D2111" t="s">
        <x:v>514</x:v>
      </x:c>
      <x:c r="E2111" t="s">
        <x:v>527</x:v>
      </x:c>
      <x:c r="F2111" t="s">
        <x:v>126</x:v>
      </x:c>
      <x:c r="G2111" t="s">
        <x:v>730</x:v>
      </x:c>
      <x:c r="H2111" t="s">
        <x:v>516</x:v>
      </x:c>
      <x:c r="I2111" t="s">
        <x:v>179</x:v>
      </x:c>
      <x:c r="J2111">
        <x:v>100003001</x:v>
      </x:c>
      <x:c r="K2111" t="s">
        <x:v>179</x:v>
      </x:c>
      <x:c r="L2111" t="s">
        <x:v>143</x:v>
      </x:c>
      <x:c r="M2111" t="s">
        <x:v>575</x:v>
      </x:c>
      <x:c r="O2111">
        <x:v>1000</x:v>
      </x:c>
      <x:c r="P2111" t="s">
        <x:v>520</x:v>
      </x:c>
      <x:c r="Q2111" t="s">
        <x:v>16</x:v>
      </x:c>
      <x:c r="R2111" t="s">
        <x:v>522</x:v>
      </x:c>
      <x:c r="S2111">
        <x:v>4000</x:v>
      </x:c>
      <x:c r="T2111" t="s">
        <x:v>458</x:v>
      </x:c>
      <x:c r="U2111">
        <x:v>19.28</x:v>
      </x:c>
      <x:c r="V2111">
        <x:v>0.46</x:v>
      </x:c>
      <x:c r="W2111">
        <x:v>1822.4</x:v>
      </x:c>
    </x:row>
    <x:row r="2112" spans="1:23">
      <x:c r="A2112" t="s">
        <x:v>492</x:v>
      </x:c>
      <x:c r="B2112" t="s">
        <x:v>698</x:v>
      </x:c>
      <x:c r="C2112" t="s">
        <x:v>513</x:v>
      </x:c>
      <x:c r="D2112" t="s">
        <x:v>514</x:v>
      </x:c>
      <x:c r="E2112" t="s">
        <x:v>527</x:v>
      </x:c>
      <x:c r="F2112" t="s">
        <x:v>126</x:v>
      </x:c>
      <x:c r="G2112" t="s">
        <x:v>730</x:v>
      </x:c>
      <x:c r="H2112" t="s">
        <x:v>516</x:v>
      </x:c>
      <x:c r="I2112" t="s">
        <x:v>179</x:v>
      </x:c>
      <x:c r="J2112">
        <x:v>100013674</x:v>
      </x:c>
      <x:c r="K2112" t="s">
        <x:v>179</x:v>
      </x:c>
      <x:c r="L2112" t="s">
        <x:v>144</x:v>
      </x:c>
      <x:c r="M2112" t="s">
        <x:v>569</x:v>
      </x:c>
      <x:c r="N2112" t="s">
        <x:v>519</x:v>
      </x:c>
      <x:c r="O2112">
        <x:v>8000</x:v>
      </x:c>
      <x:c r="P2112" t="s">
        <x:v>520</x:v>
      </x:c>
      <x:c r="Q2112" t="s">
        <x:v>17</x:v>
      </x:c>
      <x:c r="R2112" t="s">
        <x:v>522</x:v>
      </x:c>
      <x:c r="S2112">
        <x:v>8000</x:v>
      </x:c>
      <x:c r="T2112" t="s">
        <x:v>458</x:v>
      </x:c>
      <x:c r="U2112">
        <x:v>56.48</x:v>
      </x:c>
      <x:c r="V2112">
        <x:v>0.59</x:v>
      </x:c>
      <x:c r="W2112">
        <x:v>4701.6000000000004</x:v>
      </x:c>
    </x:row>
    <x:row r="2113" spans="1:23">
      <x:c r="A2113" t="s">
        <x:v>492</x:v>
      </x:c>
      <x:c r="B2113" t="s">
        <x:v>698</x:v>
      </x:c>
      <x:c r="C2113" t="s">
        <x:v>513</x:v>
      </x:c>
      <x:c r="D2113" t="s">
        <x:v>514</x:v>
      </x:c>
      <x:c r="E2113" t="s">
        <x:v>527</x:v>
      </x:c>
      <x:c r="F2113" t="s">
        <x:v>126</x:v>
      </x:c>
      <x:c r="G2113" t="s">
        <x:v>730</x:v>
      </x:c>
      <x:c r="H2113" t="s">
        <x:v>516</x:v>
      </x:c>
      <x:c r="I2113" t="s">
        <x:v>179</x:v>
      </x:c>
      <x:c r="J2113">
        <x:v>100003046</x:v>
      </x:c>
      <x:c r="K2113" t="s">
        <x:v>179</x:v>
      </x:c>
      <x:c r="L2113" t="s">
        <x:v>144</x:v>
      </x:c>
      <x:c r="M2113" t="s">
        <x:v>550</x:v>
      </x:c>
      <x:c r="O2113">
        <x:v>1000</x:v>
      </x:c>
      <x:c r="P2113" t="s">
        <x:v>520</x:v>
      </x:c>
      <x:c r="Q2113" t="s">
        <x:v>17</x:v>
      </x:c>
      <x:c r="R2113" t="s">
        <x:v>522</x:v>
      </x:c>
      <x:c r="S2113">
        <x:v>6000</x:v>
      </x:c>
      <x:c r="T2113" t="s">
        <x:v>458</x:v>
      </x:c>
      <x:c r="U2113">
        <x:v>42.36</x:v>
      </x:c>
      <x:c r="V2113">
        <x:v>0.59</x:v>
      </x:c>
      <x:c r="W2113">
        <x:v>3526.2</x:v>
      </x:c>
    </x:row>
    <x:row r="2114" spans="1:23">
      <x:c r="A2114" t="s">
        <x:v>492</x:v>
      </x:c>
      <x:c r="B2114" t="s">
        <x:v>698</x:v>
      </x:c>
      <x:c r="C2114" t="s">
        <x:v>513</x:v>
      </x:c>
      <x:c r="D2114" t="s">
        <x:v>514</x:v>
      </x:c>
      <x:c r="E2114" t="s">
        <x:v>527</x:v>
      </x:c>
      <x:c r="F2114" t="s">
        <x:v>126</x:v>
      </x:c>
      <x:c r="G2114" t="s">
        <x:v>730</x:v>
      </x:c>
      <x:c r="H2114" t="s">
        <x:v>516</x:v>
      </x:c>
      <x:c r="I2114" t="s">
        <x:v>179</x:v>
      </x:c>
      <x:c r="J2114">
        <x:v>100013674</x:v>
      </x:c>
      <x:c r="K2114" t="s">
        <x:v>179</x:v>
      </x:c>
      <x:c r="L2114" t="s">
        <x:v>144</x:v>
      </x:c>
      <x:c r="M2114" t="s">
        <x:v>569</x:v>
      </x:c>
      <x:c r="N2114" t="s">
        <x:v>519</x:v>
      </x:c>
      <x:c r="O2114">
        <x:v>8000</x:v>
      </x:c>
      <x:c r="P2114" t="s">
        <x:v>520</x:v>
      </x:c>
      <x:c r="Q2114" t="s">
        <x:v>17</x:v>
      </x:c>
      <x:c r="R2114" t="s">
        <x:v>522</x:v>
      </x:c>
      <x:c r="S2114">
        <x:v>16000</x:v>
      </x:c>
      <x:c r="T2114" t="s">
        <x:v>458</x:v>
      </x:c>
      <x:c r="U2114">
        <x:v>112.96</x:v>
      </x:c>
      <x:c r="V2114">
        <x:v>0.59</x:v>
      </x:c>
      <x:c r="W2114">
        <x:v>9403.2000000000007</x:v>
      </x:c>
    </x:row>
    <x:row r="2115" spans="1:23">
      <x:c r="A2115" t="s">
        <x:v>492</x:v>
      </x:c>
      <x:c r="B2115" t="s">
        <x:v>698</x:v>
      </x:c>
      <x:c r="C2115" t="s">
        <x:v>513</x:v>
      </x:c>
      <x:c r="D2115" t="s">
        <x:v>514</x:v>
      </x:c>
      <x:c r="E2115" t="s">
        <x:v>527</x:v>
      </x:c>
      <x:c r="F2115" t="s">
        <x:v>126</x:v>
      </x:c>
      <x:c r="G2115" t="s">
        <x:v>730</x:v>
      </x:c>
      <x:c r="H2115" t="s">
        <x:v>516</x:v>
      </x:c>
      <x:c r="I2115" t="s">
        <x:v>179</x:v>
      </x:c>
      <x:c r="J2115">
        <x:v>100003066</x:v>
      </x:c>
      <x:c r="K2115" t="s">
        <x:v>179</x:v>
      </x:c>
      <x:c r="L2115" t="s">
        <x:v>165</x:v>
      </x:c>
      <x:c r="M2115" t="s">
        <x:v>518</x:v>
      </x:c>
      <x:c r="O2115">
        <x:v>1000</x:v>
      </x:c>
      <x:c r="P2115" t="s">
        <x:v>520</x:v>
      </x:c>
      <x:c r="Q2115" t="s">
        <x:v>18</x:v>
      </x:c>
      <x:c r="R2115" t="s">
        <x:v>522</x:v>
      </x:c>
      <x:c r="S2115">
        <x:v>4000</x:v>
      </x:c>
      <x:c r="T2115" t="s">
        <x:v>458</x:v>
      </x:c>
      <x:c r="U2115">
        <x:v>31.04</x:v>
      </x:c>
      <x:c r="V2115">
        <x:v>0.63</x:v>
      </x:c>
      <x:c r="W2115">
        <x:v>2509.6</x:v>
      </x:c>
    </x:row>
    <x:row r="2116" spans="1:23">
      <x:c r="A2116" t="s">
        <x:v>492</x:v>
      </x:c>
      <x:c r="B2116" t="s">
        <x:v>698</x:v>
      </x:c>
      <x:c r="C2116" t="s">
        <x:v>513</x:v>
      </x:c>
      <x:c r="D2116" t="s">
        <x:v>514</x:v>
      </x:c>
      <x:c r="E2116" t="s">
        <x:v>527</x:v>
      </x:c>
      <x:c r="F2116" t="s">
        <x:v>126</x:v>
      </x:c>
      <x:c r="G2116" t="s">
        <x:v>730</x:v>
      </x:c>
      <x:c r="H2116" t="s">
        <x:v>516</x:v>
      </x:c>
      <x:c r="I2116" t="s">
        <x:v>179</x:v>
      </x:c>
      <x:c r="J2116">
        <x:v>100002980</x:v>
      </x:c>
      <x:c r="K2116" t="s">
        <x:v>179</x:v>
      </x:c>
      <x:c r="L2116" t="s">
        <x:v>141</x:v>
      </x:c>
      <x:c r="M2116" t="s">
        <x:v>553</x:v>
      </x:c>
      <x:c r="O2116">
        <x:v>1500</x:v>
      </x:c>
      <x:c r="P2116" t="s">
        <x:v>520</x:v>
      </x:c>
      <x:c r="Q2116" t="s">
        <x:v>15</x:v>
      </x:c>
      <x:c r="R2116" t="s">
        <x:v>522</x:v>
      </x:c>
      <x:c r="S2116">
        <x:v>4500</x:v>
      </x:c>
      <x:c r="T2116" t="s">
        <x:v>458</x:v>
      </x:c>
      <x:c r="U2116">
        <x:v>15.39</x:v>
      </x:c>
      <x:c r="V2116">
        <x:v>0.37</x:v>
      </x:c>
      <x:c r="W2116">
        <x:v>1652.4</x:v>
      </x:c>
    </x:row>
    <x:row r="2117" spans="1:23">
      <x:c r="A2117" t="s">
        <x:v>492</x:v>
      </x:c>
      <x:c r="B2117" t="s">
        <x:v>698</x:v>
      </x:c>
      <x:c r="C2117" t="s">
        <x:v>513</x:v>
      </x:c>
      <x:c r="D2117" t="s">
        <x:v>514</x:v>
      </x:c>
      <x:c r="E2117" t="s">
        <x:v>527</x:v>
      </x:c>
      <x:c r="F2117" t="s">
        <x:v>126</x:v>
      </x:c>
      <x:c r="G2117" t="s">
        <x:v>730</x:v>
      </x:c>
      <x:c r="H2117" t="s">
        <x:v>516</x:v>
      </x:c>
      <x:c r="I2117" t="s">
        <x:v>179</x:v>
      </x:c>
      <x:c r="J2117">
        <x:v>100003041</x:v>
      </x:c>
      <x:c r="K2117" t="s">
        <x:v>179</x:v>
      </x:c>
      <x:c r="L2117" t="s">
        <x:v>144</x:v>
      </x:c>
      <x:c r="M2117" t="s">
        <x:v>518</x:v>
      </x:c>
      <x:c r="O2117">
        <x:v>1000</x:v>
      </x:c>
      <x:c r="P2117" t="s">
        <x:v>520</x:v>
      </x:c>
      <x:c r="Q2117" t="s">
        <x:v>17</x:v>
      </x:c>
      <x:c r="R2117" t="s">
        <x:v>522</x:v>
      </x:c>
      <x:c r="S2117">
        <x:v>9000</x:v>
      </x:c>
      <x:c r="T2117" t="s">
        <x:v>458</x:v>
      </x:c>
      <x:c r="U2117">
        <x:v>63.54</x:v>
      </x:c>
      <x:c r="V2117">
        <x:v>0.59</x:v>
      </x:c>
      <x:c r="W2117">
        <x:v>5289.3</x:v>
      </x:c>
    </x:row>
    <x:row r="2118" spans="1:23">
      <x:c r="A2118" t="s">
        <x:v>492</x:v>
      </x:c>
      <x:c r="B2118" t="s">
        <x:v>698</x:v>
      </x:c>
      <x:c r="C2118" t="s">
        <x:v>513</x:v>
      </x:c>
      <x:c r="D2118" t="s">
        <x:v>514</x:v>
      </x:c>
      <x:c r="E2118" t="s">
        <x:v>527</x:v>
      </x:c>
      <x:c r="F2118" t="s">
        <x:v>126</x:v>
      </x:c>
      <x:c r="G2118" t="s">
        <x:v>730</x:v>
      </x:c>
      <x:c r="H2118" t="s">
        <x:v>516</x:v>
      </x:c>
      <x:c r="I2118" t="s">
        <x:v>179</x:v>
      </x:c>
      <x:c r="J2118">
        <x:v>100003094</x:v>
      </x:c>
      <x:c r="K2118" t="s">
        <x:v>179</x:v>
      </x:c>
      <x:c r="L2118" t="s">
        <x:v>145</x:v>
      </x:c>
      <x:c r="M2118" t="s">
        <x:v>550</x:v>
      </x:c>
      <x:c r="O2118">
        <x:v>500</x:v>
      </x:c>
      <x:c r="P2118" t="s">
        <x:v>520</x:v>
      </x:c>
      <x:c r="Q2118" t="s">
        <x:v>19</x:v>
      </x:c>
      <x:c r="R2118" t="s">
        <x:v>522</x:v>
      </x:c>
      <x:c r="S2118">
        <x:v>4050</x:v>
      </x:c>
      <x:c r="T2118" t="s">
        <x:v>458</x:v>
      </x:c>
      <x:c r="U2118">
        <x:v>47.14</x:v>
      </x:c>
      <x:c r="V2118">
        <x:v>0.91</x:v>
      </x:c>
      <x:c r="W2118">
        <x:v>3677.4</x:v>
      </x:c>
    </x:row>
    <x:row r="2119" spans="1:23">
      <x:c r="A2119" t="s">
        <x:v>492</x:v>
      </x:c>
      <x:c r="B2119" t="s">
        <x:v>698</x:v>
      </x:c>
      <x:c r="C2119" t="s">
        <x:v>513</x:v>
      </x:c>
      <x:c r="D2119" t="s">
        <x:v>514</x:v>
      </x:c>
      <x:c r="E2119" t="s">
        <x:v>527</x:v>
      </x:c>
      <x:c r="F2119" t="s">
        <x:v>126</x:v>
      </x:c>
      <x:c r="G2119" t="s">
        <x:v>730</x:v>
      </x:c>
      <x:c r="H2119" t="s">
        <x:v>516</x:v>
      </x:c>
      <x:c r="I2119" t="s">
        <x:v>179</x:v>
      </x:c>
      <x:c r="J2119">
        <x:v>100011192</x:v>
      </x:c>
      <x:c r="K2119" t="s">
        <x:v>179</x:v>
      </x:c>
      <x:c r="L2119" t="s">
        <x:v>141</x:v>
      </x:c>
      <x:c r="M2119" t="s">
        <x:v>575</x:v>
      </x:c>
      <x:c r="N2119" t="s">
        <x:v>519</x:v>
      </x:c>
      <x:c r="O2119">
        <x:v>12000</x:v>
      </x:c>
      <x:c r="P2119" t="s">
        <x:v>520</x:v>
      </x:c>
      <x:c r="Q2119" t="s">
        <x:v>15</x:v>
      </x:c>
      <x:c r="R2119" t="s">
        <x:v>522</x:v>
      </x:c>
      <x:c r="S2119">
        <x:v>24000</x:v>
      </x:c>
      <x:c r="T2119" t="s">
        <x:v>458</x:v>
      </x:c>
      <x:c r="U2119">
        <x:v>82.08</x:v>
      </x:c>
      <x:c r="V2119">
        <x:v>0.37</x:v>
      </x:c>
      <x:c r="W2119">
        <x:v>8812.7999999999993</x:v>
      </x:c>
    </x:row>
    <x:row r="2120" spans="1:23">
      <x:c r="A2120" t="s">
        <x:v>492</x:v>
      </x:c>
      <x:c r="B2120" t="s">
        <x:v>698</x:v>
      </x:c>
      <x:c r="C2120" t="s">
        <x:v>513</x:v>
      </x:c>
      <x:c r="D2120" t="s">
        <x:v>514</x:v>
      </x:c>
      <x:c r="E2120" t="s">
        <x:v>527</x:v>
      </x:c>
      <x:c r="F2120" t="s">
        <x:v>126</x:v>
      </x:c>
      <x:c r="G2120" t="s">
        <x:v>730</x:v>
      </x:c>
      <x:c r="H2120" t="s">
        <x:v>516</x:v>
      </x:c>
      <x:c r="I2120" t="s">
        <x:v>179</x:v>
      </x:c>
      <x:c r="J2120">
        <x:v>100018951</x:v>
      </x:c>
      <x:c r="K2120" t="s">
        <x:v>179</x:v>
      </x:c>
      <x:c r="L2120" t="s">
        <x:v>143</x:v>
      </x:c>
      <x:c r="M2120" t="s">
        <x:v>518</x:v>
      </x:c>
      <x:c r="N2120" t="s">
        <x:v>519</x:v>
      </x:c>
      <x:c r="O2120">
        <x:v>10000</x:v>
      </x:c>
      <x:c r="P2120" t="s">
        <x:v>520</x:v>
      </x:c>
      <x:c r="Q2120" t="s">
        <x:v>16</x:v>
      </x:c>
      <x:c r="R2120" t="s">
        <x:v>522</x:v>
      </x:c>
      <x:c r="S2120">
        <x:v>20000</x:v>
      </x:c>
      <x:c r="T2120" t="s">
        <x:v>458</x:v>
      </x:c>
      <x:c r="U2120">
        <x:v>96.4</x:v>
      </x:c>
      <x:c r="V2120">
        <x:v>0.46</x:v>
      </x:c>
      <x:c r="W2120">
        <x:v>9112</x:v>
      </x:c>
    </x:row>
    <x:row r="2121" spans="1:23">
      <x:c r="A2121" t="s">
        <x:v>492</x:v>
      </x:c>
      <x:c r="B2121" t="s">
        <x:v>698</x:v>
      </x:c>
      <x:c r="C2121" t="s">
        <x:v>513</x:v>
      </x:c>
      <x:c r="D2121" t="s">
        <x:v>514</x:v>
      </x:c>
      <x:c r="E2121" t="s">
        <x:v>527</x:v>
      </x:c>
      <x:c r="F2121" t="s">
        <x:v>126</x:v>
      </x:c>
      <x:c r="G2121" t="s">
        <x:v>730</x:v>
      </x:c>
      <x:c r="H2121" t="s">
        <x:v>516</x:v>
      </x:c>
      <x:c r="I2121" t="s">
        <x:v>179</x:v>
      </x:c>
      <x:c r="J2121">
        <x:v>100012941</x:v>
      </x:c>
      <x:c r="K2121" t="s">
        <x:v>179</x:v>
      </x:c>
      <x:c r="L2121" t="s">
        <x:v>145</x:v>
      </x:c>
      <x:c r="M2121" t="s">
        <x:v>560</x:v>
      </x:c>
      <x:c r="N2121" t="s">
        <x:v>519</x:v>
      </x:c>
      <x:c r="O2121">
        <x:v>5000</x:v>
      </x:c>
      <x:c r="P2121" t="s">
        <x:v>520</x:v>
      </x:c>
      <x:c r="Q2121" t="s">
        <x:v>19</x:v>
      </x:c>
      <x:c r="R2121" t="s">
        <x:v>522</x:v>
      </x:c>
      <x:c r="S2121">
        <x:v>5000</x:v>
      </x:c>
      <x:c r="T2121" t="s">
        <x:v>458</x:v>
      </x:c>
      <x:c r="U2121">
        <x:v>58.2</x:v>
      </x:c>
      <x:c r="V2121">
        <x:v>0.91</x:v>
      </x:c>
      <x:c r="W2121">
        <x:v>4540</x:v>
      </x:c>
    </x:row>
    <x:row r="2122" spans="1:23">
      <x:c r="A2122" t="s">
        <x:v>492</x:v>
      </x:c>
      <x:c r="B2122" t="s">
        <x:v>698</x:v>
      </x:c>
      <x:c r="C2122" t="s">
        <x:v>513</x:v>
      </x:c>
      <x:c r="D2122" t="s">
        <x:v>514</x:v>
      </x:c>
      <x:c r="E2122" t="s">
        <x:v>527</x:v>
      </x:c>
      <x:c r="F2122" t="s">
        <x:v>126</x:v>
      </x:c>
      <x:c r="G2122" t="s">
        <x:v>730</x:v>
      </x:c>
      <x:c r="H2122" t="s">
        <x:v>516</x:v>
      </x:c>
      <x:c r="I2122" t="s">
        <x:v>179</x:v>
      </x:c>
      <x:c r="J2122">
        <x:v>100012901</x:v>
      </x:c>
      <x:c r="K2122" t="s">
        <x:v>179</x:v>
      </x:c>
      <x:c r="L2122" t="s">
        <x:v>141</x:v>
      </x:c>
      <x:c r="M2122" t="s">
        <x:v>550</x:v>
      </x:c>
      <x:c r="N2122" t="s">
        <x:v>519</x:v>
      </x:c>
      <x:c r="O2122">
        <x:v>12000</x:v>
      </x:c>
      <x:c r="P2122" t="s">
        <x:v>520</x:v>
      </x:c>
      <x:c r="Q2122" t="s">
        <x:v>15</x:v>
      </x:c>
      <x:c r="R2122" t="s">
        <x:v>522</x:v>
      </x:c>
      <x:c r="S2122">
        <x:v>60000</x:v>
      </x:c>
      <x:c r="T2122" t="s">
        <x:v>458</x:v>
      </x:c>
      <x:c r="U2122">
        <x:v>205.2</x:v>
      </x:c>
      <x:c r="V2122">
        <x:v>0.37</x:v>
      </x:c>
      <x:c r="W2122">
        <x:v>22032</x:v>
      </x:c>
    </x:row>
    <x:row r="2123" spans="1:23">
      <x:c r="A2123" t="s">
        <x:v>492</x:v>
      </x:c>
      <x:c r="B2123" t="s">
        <x:v>698</x:v>
      </x:c>
      <x:c r="C2123" t="s">
        <x:v>513</x:v>
      </x:c>
      <x:c r="D2123" t="s">
        <x:v>514</x:v>
      </x:c>
      <x:c r="E2123" t="s">
        <x:v>527</x:v>
      </x:c>
      <x:c r="F2123" t="s">
        <x:v>126</x:v>
      </x:c>
      <x:c r="G2123" t="s">
        <x:v>730</x:v>
      </x:c>
      <x:c r="H2123" t="s">
        <x:v>516</x:v>
      </x:c>
      <x:c r="I2123" t="s">
        <x:v>179</x:v>
      </x:c>
      <x:c r="J2123">
        <x:v>100012946</x:v>
      </x:c>
      <x:c r="K2123" t="s">
        <x:v>179</x:v>
      </x:c>
      <x:c r="L2123" t="s">
        <x:v>145</x:v>
      </x:c>
      <x:c r="M2123" t="s">
        <x:v>524</x:v>
      </x:c>
      <x:c r="N2123" t="s">
        <x:v>519</x:v>
      </x:c>
      <x:c r="O2123">
        <x:v>5000</x:v>
      </x:c>
      <x:c r="P2123" t="s">
        <x:v>520</x:v>
      </x:c>
      <x:c r="Q2123" t="s">
        <x:v>19</x:v>
      </x:c>
      <x:c r="R2123" t="s">
        <x:v>522</x:v>
      </x:c>
      <x:c r="S2123">
        <x:v>15000</x:v>
      </x:c>
      <x:c r="T2123" t="s">
        <x:v>458</x:v>
      </x:c>
      <x:c r="U2123">
        <x:v>174.6</x:v>
      </x:c>
      <x:c r="V2123">
        <x:v>0.91</x:v>
      </x:c>
      <x:c r="W2123">
        <x:v>13620</x:v>
      </x:c>
    </x:row>
    <x:row r="2124" spans="1:23">
      <x:c r="A2124" t="s">
        <x:v>492</x:v>
      </x:c>
      <x:c r="B2124" t="s">
        <x:v>698</x:v>
      </x:c>
      <x:c r="C2124" t="s">
        <x:v>513</x:v>
      </x:c>
      <x:c r="D2124" t="s">
        <x:v>514</x:v>
      </x:c>
      <x:c r="E2124" t="s">
        <x:v>527</x:v>
      </x:c>
      <x:c r="F2124" t="s">
        <x:v>126</x:v>
      </x:c>
      <x:c r="G2124" t="s">
        <x:v>730</x:v>
      </x:c>
      <x:c r="H2124" t="s">
        <x:v>516</x:v>
      </x:c>
      <x:c r="I2124" t="s">
        <x:v>179</x:v>
      </x:c>
      <x:c r="J2124">
        <x:v>100012940</x:v>
      </x:c>
      <x:c r="K2124" t="s">
        <x:v>179</x:v>
      </x:c>
      <x:c r="L2124" t="s">
        <x:v>145</x:v>
      </x:c>
      <x:c r="M2124" t="s">
        <x:v>575</x:v>
      </x:c>
      <x:c r="N2124" t="s">
        <x:v>519</x:v>
      </x:c>
      <x:c r="O2124">
        <x:v>5000</x:v>
      </x:c>
      <x:c r="P2124" t="s">
        <x:v>520</x:v>
      </x:c>
      <x:c r="Q2124" t="s">
        <x:v>19</x:v>
      </x:c>
      <x:c r="R2124" t="s">
        <x:v>522</x:v>
      </x:c>
      <x:c r="S2124">
        <x:v>10000</x:v>
      </x:c>
      <x:c r="T2124" t="s">
        <x:v>458</x:v>
      </x:c>
      <x:c r="U2124">
        <x:v>116.4</x:v>
      </x:c>
      <x:c r="V2124">
        <x:v>0.91</x:v>
      </x:c>
      <x:c r="W2124">
        <x:v>9080</x:v>
      </x:c>
    </x:row>
    <x:row r="2125" spans="1:23">
      <x:c r="A2125" t="s">
        <x:v>492</x:v>
      </x:c>
      <x:c r="B2125" t="s">
        <x:v>698</x:v>
      </x:c>
      <x:c r="C2125" t="s">
        <x:v>513</x:v>
      </x:c>
      <x:c r="D2125" t="s">
        <x:v>514</x:v>
      </x:c>
      <x:c r="E2125" t="s">
        <x:v>527</x:v>
      </x:c>
      <x:c r="F2125" t="s">
        <x:v>126</x:v>
      </x:c>
      <x:c r="G2125" t="s">
        <x:v>730</x:v>
      </x:c>
      <x:c r="H2125" t="s">
        <x:v>516</x:v>
      </x:c>
      <x:c r="I2125" t="s">
        <x:v>179</x:v>
      </x:c>
      <x:c r="J2125">
        <x:v>100012894</x:v>
      </x:c>
      <x:c r="K2125" t="s">
        <x:v>179</x:v>
      </x:c>
      <x:c r="L2125" t="s">
        <x:v>141</x:v>
      </x:c>
      <x:c r="M2125" t="s">
        <x:v>560</x:v>
      </x:c>
      <x:c r="N2125" t="s">
        <x:v>519</x:v>
      </x:c>
      <x:c r="O2125">
        <x:v>12000</x:v>
      </x:c>
      <x:c r="P2125" t="s">
        <x:v>520</x:v>
      </x:c>
      <x:c r="Q2125" t="s">
        <x:v>15</x:v>
      </x:c>
      <x:c r="R2125" t="s">
        <x:v>522</x:v>
      </x:c>
      <x:c r="S2125">
        <x:v>48000</x:v>
      </x:c>
      <x:c r="T2125" t="s">
        <x:v>458</x:v>
      </x:c>
      <x:c r="U2125">
        <x:v>164.16</x:v>
      </x:c>
      <x:c r="V2125">
        <x:v>0.37</x:v>
      </x:c>
      <x:c r="W2125">
        <x:v>17625.599999999999</x:v>
      </x:c>
    </x:row>
    <x:row r="2126" spans="1:23">
      <x:c r="A2126" t="s">
        <x:v>492</x:v>
      </x:c>
      <x:c r="B2126" t="s">
        <x:v>698</x:v>
      </x:c>
      <x:c r="C2126" t="s">
        <x:v>513</x:v>
      </x:c>
      <x:c r="D2126" t="s">
        <x:v>514</x:v>
      </x:c>
      <x:c r="E2126" t="s">
        <x:v>527</x:v>
      </x:c>
      <x:c r="F2126" t="s">
        <x:v>126</x:v>
      </x:c>
      <x:c r="G2126" t="s">
        <x:v>730</x:v>
      </x:c>
      <x:c r="H2126" t="s">
        <x:v>516</x:v>
      </x:c>
      <x:c r="I2126" t="s">
        <x:v>179</x:v>
      </x:c>
      <x:c r="J2126">
        <x:v>100012936</x:v>
      </x:c>
      <x:c r="K2126" t="s">
        <x:v>179</x:v>
      </x:c>
      <x:c r="L2126" t="s">
        <x:v>165</x:v>
      </x:c>
      <x:c r="M2126" t="s">
        <x:v>524</x:v>
      </x:c>
      <x:c r="N2126" t="s">
        <x:v>519</x:v>
      </x:c>
      <x:c r="O2126">
        <x:v>8000</x:v>
      </x:c>
      <x:c r="P2126" t="s">
        <x:v>520</x:v>
      </x:c>
      <x:c r="Q2126" t="s">
        <x:v>18</x:v>
      </x:c>
      <x:c r="R2126" t="s">
        <x:v>522</x:v>
      </x:c>
      <x:c r="S2126">
        <x:v>8000</x:v>
      </x:c>
      <x:c r="T2126" t="s">
        <x:v>458</x:v>
      </x:c>
      <x:c r="U2126">
        <x:v>62.08</x:v>
      </x:c>
      <x:c r="V2126">
        <x:v>0.63</x:v>
      </x:c>
      <x:c r="W2126">
        <x:v>5019.2</x:v>
      </x:c>
    </x:row>
    <x:row r="2127" spans="1:23">
      <x:c r="A2127" t="s">
        <x:v>492</x:v>
      </x:c>
      <x:c r="B2127" t="s">
        <x:v>698</x:v>
      </x:c>
      <x:c r="C2127" t="s">
        <x:v>513</x:v>
      </x:c>
      <x:c r="D2127" t="s">
        <x:v>514</x:v>
      </x:c>
      <x:c r="E2127" t="s">
        <x:v>527</x:v>
      </x:c>
      <x:c r="F2127" t="s">
        <x:v>126</x:v>
      </x:c>
      <x:c r="G2127" t="s">
        <x:v>730</x:v>
      </x:c>
      <x:c r="H2127" t="s">
        <x:v>516</x:v>
      </x:c>
      <x:c r="I2127" t="s">
        <x:v>179</x:v>
      </x:c>
      <x:c r="J2127">
        <x:v>100011199</x:v>
      </x:c>
      <x:c r="K2127" t="s">
        <x:v>179</x:v>
      </x:c>
      <x:c r="L2127" t="s">
        <x:v>141</x:v>
      </x:c>
      <x:c r="M2127" t="s">
        <x:v>569</x:v>
      </x:c>
      <x:c r="N2127" t="s">
        <x:v>519</x:v>
      </x:c>
      <x:c r="O2127">
        <x:v>12000</x:v>
      </x:c>
      <x:c r="P2127" t="s">
        <x:v>520</x:v>
      </x:c>
      <x:c r="Q2127" t="s">
        <x:v>15</x:v>
      </x:c>
      <x:c r="R2127" t="s">
        <x:v>522</x:v>
      </x:c>
      <x:c r="S2127">
        <x:v>24000</x:v>
      </x:c>
      <x:c r="T2127" t="s">
        <x:v>458</x:v>
      </x:c>
      <x:c r="U2127">
        <x:v>82.08</x:v>
      </x:c>
      <x:c r="V2127">
        <x:v>0.37</x:v>
      </x:c>
      <x:c r="W2127">
        <x:v>8812.7999999999993</x:v>
      </x:c>
    </x:row>
    <x:row r="2128" spans="1:23">
      <x:c r="A2128" t="s">
        <x:v>492</x:v>
      </x:c>
      <x:c r="B2128" t="s">
        <x:v>698</x:v>
      </x:c>
      <x:c r="C2128" t="s">
        <x:v>513</x:v>
      </x:c>
      <x:c r="D2128" t="s">
        <x:v>514</x:v>
      </x:c>
      <x:c r="E2128" t="s">
        <x:v>527</x:v>
      </x:c>
      <x:c r="F2128" t="s">
        <x:v>126</x:v>
      </x:c>
      <x:c r="G2128" t="s">
        <x:v>730</x:v>
      </x:c>
      <x:c r="H2128" t="s">
        <x:v>516</x:v>
      </x:c>
      <x:c r="I2128" t="s">
        <x:v>179</x:v>
      </x:c>
      <x:c r="J2128">
        <x:v>100013831</x:v>
      </x:c>
      <x:c r="K2128" t="s">
        <x:v>179</x:v>
      </x:c>
      <x:c r="L2128" t="s">
        <x:v>142</x:v>
      </x:c>
      <x:c r="M2128" t="s">
        <x:v>537</x:v>
      </x:c>
      <x:c r="N2128" t="s">
        <x:v>519</x:v>
      </x:c>
      <x:c r="O2128">
        <x:v>3000</x:v>
      </x:c>
      <x:c r="P2128" t="s">
        <x:v>520</x:v>
      </x:c>
      <x:c r="Q2128" t="s">
        <x:v>455</x:v>
      </x:c>
      <x:c r="R2128" t="s">
        <x:v>522</x:v>
      </x:c>
      <x:c r="S2128">
        <x:v>6000</x:v>
      </x:c>
      <x:c r="T2128" t="s">
        <x:v>458</x:v>
      </x:c>
      <x:c r="U2128">
        <x:v>108.3</x:v>
      </x:c>
      <x:c r="V2128">
        <x:v>1.33</x:v>
      </x:c>
      <x:c r="W2128">
        <x:v>7962.6</x:v>
      </x:c>
    </x:row>
    <x:row r="2129" spans="1:23">
      <x:c r="A2129" t="s">
        <x:v>492</x:v>
      </x:c>
      <x:c r="B2129" t="s">
        <x:v>698</x:v>
      </x:c>
      <x:c r="C2129" t="s">
        <x:v>513</x:v>
      </x:c>
      <x:c r="D2129" t="s">
        <x:v>514</x:v>
      </x:c>
      <x:c r="E2129" t="s">
        <x:v>527</x:v>
      </x:c>
      <x:c r="F2129" t="s">
        <x:v>126</x:v>
      </x:c>
      <x:c r="G2129" t="s">
        <x:v>730</x:v>
      </x:c>
      <x:c r="H2129" t="s">
        <x:v>516</x:v>
      </x:c>
      <x:c r="I2129" t="s">
        <x:v>179</x:v>
      </x:c>
      <x:c r="J2129">
        <x:v>100003119</x:v>
      </x:c>
      <x:c r="K2129" t="s">
        <x:v>179</x:v>
      </x:c>
      <x:c r="L2129" t="s">
        <x:v>142</x:v>
      </x:c>
      <x:c r="M2129" t="s">
        <x:v>569</x:v>
      </x:c>
      <x:c r="O2129">
        <x:v>500</x:v>
      </x:c>
      <x:c r="P2129" t="s">
        <x:v>520</x:v>
      </x:c>
      <x:c r="Q2129" t="s">
        <x:v>455</x:v>
      </x:c>
      <x:c r="R2129" t="s">
        <x:v>522</x:v>
      </x:c>
      <x:c r="S2129">
        <x:v>500</x:v>
      </x:c>
      <x:c r="T2129" t="s">
        <x:v>458</x:v>
      </x:c>
      <x:c r="U2129">
        <x:v>9.0299999999999994</x:v>
      </x:c>
      <x:c r="V2129">
        <x:v>1.33</x:v>
      </x:c>
      <x:c r="W2129">
        <x:v>663.55</x:v>
      </x:c>
    </x:row>
    <x:row r="2130" spans="1:23">
      <x:c r="A2130" t="s">
        <x:v>492</x:v>
      </x:c>
      <x:c r="B2130" t="s">
        <x:v>698</x:v>
      </x:c>
      <x:c r="C2130" t="s">
        <x:v>513</x:v>
      </x:c>
      <x:c r="D2130" t="s">
        <x:v>514</x:v>
      </x:c>
      <x:c r="E2130" t="s">
        <x:v>527</x:v>
      </x:c>
      <x:c r="F2130" t="s">
        <x:v>126</x:v>
      </x:c>
      <x:c r="G2130" t="s">
        <x:v>730</x:v>
      </x:c>
      <x:c r="H2130" t="s">
        <x:v>516</x:v>
      </x:c>
      <x:c r="I2130" t="s">
        <x:v>179</x:v>
      </x:c>
      <x:c r="J2130">
        <x:v>100003121</x:v>
      </x:c>
      <x:c r="K2130" t="s">
        <x:v>179</x:v>
      </x:c>
      <x:c r="L2130" t="s">
        <x:v>142</x:v>
      </x:c>
      <x:c r="M2130" t="s">
        <x:v>524</x:v>
      </x:c>
      <x:c r="O2130">
        <x:v>500</x:v>
      </x:c>
      <x:c r="P2130" t="s">
        <x:v>520</x:v>
      </x:c>
      <x:c r="Q2130" t="s">
        <x:v>455</x:v>
      </x:c>
      <x:c r="R2130" t="s">
        <x:v>522</x:v>
      </x:c>
      <x:c r="S2130">
        <x:v>1500</x:v>
      </x:c>
      <x:c r="T2130" t="s">
        <x:v>458</x:v>
      </x:c>
      <x:c r="U2130">
        <x:v>27.08</x:v>
      </x:c>
      <x:c r="V2130">
        <x:v>1.33</x:v>
      </x:c>
      <x:c r="W2130">
        <x:v>1990.65</x:v>
      </x:c>
    </x:row>
    <x:row r="2131" spans="1:23">
      <x:c r="A2131" t="s">
        <x:v>492</x:v>
      </x:c>
      <x:c r="B2131" t="s">
        <x:v>698</x:v>
      </x:c>
      <x:c r="C2131" t="s">
        <x:v>513</x:v>
      </x:c>
      <x:c r="D2131" t="s">
        <x:v>514</x:v>
      </x:c>
      <x:c r="E2131" t="s">
        <x:v>527</x:v>
      </x:c>
      <x:c r="F2131" t="s">
        <x:v>126</x:v>
      </x:c>
      <x:c r="G2131" t="s">
        <x:v>730</x:v>
      </x:c>
      <x:c r="H2131" t="s">
        <x:v>516</x:v>
      </x:c>
      <x:c r="I2131" t="s">
        <x:v>179</x:v>
      </x:c>
      <x:c r="J2131">
        <x:v>100003053</x:v>
      </x:c>
      <x:c r="K2131" t="s">
        <x:v>179</x:v>
      </x:c>
      <x:c r="L2131" t="s">
        <x:v>144</x:v>
      </x:c>
      <x:c r="M2131" t="s">
        <x:v>537</x:v>
      </x:c>
      <x:c r="O2131">
        <x:v>1000</x:v>
      </x:c>
      <x:c r="P2131" t="s">
        <x:v>520</x:v>
      </x:c>
      <x:c r="Q2131" t="s">
        <x:v>17</x:v>
      </x:c>
      <x:c r="R2131" t="s">
        <x:v>522</x:v>
      </x:c>
      <x:c r="S2131">
        <x:v>3000</x:v>
      </x:c>
      <x:c r="T2131" t="s">
        <x:v>458</x:v>
      </x:c>
      <x:c r="U2131">
        <x:v>21.18</x:v>
      </x:c>
      <x:c r="V2131">
        <x:v>0.59</x:v>
      </x:c>
      <x:c r="W2131">
        <x:v>1763.1</x:v>
      </x:c>
    </x:row>
    <x:row r="2132" spans="1:23">
      <x:c r="A2132" t="s">
        <x:v>492</x:v>
      </x:c>
      <x:c r="B2132" t="s">
        <x:v>698</x:v>
      </x:c>
      <x:c r="C2132" t="s">
        <x:v>513</x:v>
      </x:c>
      <x:c r="D2132" t="s">
        <x:v>514</x:v>
      </x:c>
      <x:c r="E2132" t="s">
        <x:v>527</x:v>
      </x:c>
      <x:c r="F2132" t="s">
        <x:v>126</x:v>
      </x:c>
      <x:c r="G2132" t="s">
        <x:v>730</x:v>
      </x:c>
      <x:c r="H2132" t="s">
        <x:v>516</x:v>
      </x:c>
      <x:c r="I2132" t="s">
        <x:v>179</x:v>
      </x:c>
      <x:c r="J2132">
        <x:v>100002983</x:v>
      </x:c>
      <x:c r="K2132" t="s">
        <x:v>179</x:v>
      </x:c>
      <x:c r="L2132" t="s">
        <x:v>141</x:v>
      </x:c>
      <x:c r="M2132" t="s">
        <x:v>574</x:v>
      </x:c>
      <x:c r="O2132">
        <x:v>1500</x:v>
      </x:c>
      <x:c r="P2132" t="s">
        <x:v>520</x:v>
      </x:c>
      <x:c r="Q2132" t="s">
        <x:v>15</x:v>
      </x:c>
      <x:c r="R2132" t="s">
        <x:v>522</x:v>
      </x:c>
      <x:c r="S2132">
        <x:v>1500</x:v>
      </x:c>
      <x:c r="T2132" t="s">
        <x:v>458</x:v>
      </x:c>
      <x:c r="U2132">
        <x:v>5.13</x:v>
      </x:c>
      <x:c r="V2132">
        <x:v>0.37</x:v>
      </x:c>
      <x:c r="W2132">
        <x:v>550.79999999999995</x:v>
      </x:c>
    </x:row>
    <x:row r="2133" spans="1:23">
      <x:c r="A2133" t="s">
        <x:v>492</x:v>
      </x:c>
      <x:c r="B2133" t="s">
        <x:v>698</x:v>
      </x:c>
      <x:c r="C2133" t="s">
        <x:v>513</x:v>
      </x:c>
      <x:c r="D2133" t="s">
        <x:v>514</x:v>
      </x:c>
      <x:c r="E2133" t="s">
        <x:v>527</x:v>
      </x:c>
      <x:c r="F2133" t="s">
        <x:v>126</x:v>
      </x:c>
      <x:c r="G2133" t="s">
        <x:v>730</x:v>
      </x:c>
      <x:c r="H2133" t="s">
        <x:v>516</x:v>
      </x:c>
      <x:c r="I2133" t="s">
        <x:v>179</x:v>
      </x:c>
      <x:c r="J2133">
        <x:v>100002967</x:v>
      </x:c>
      <x:c r="K2133" t="s">
        <x:v>179</x:v>
      </x:c>
      <x:c r="L2133" t="s">
        <x:v>141</x:v>
      </x:c>
      <x:c r="M2133" t="s">
        <x:v>610</x:v>
      </x:c>
      <x:c r="O2133">
        <x:v>1500</x:v>
      </x:c>
      <x:c r="P2133" t="s">
        <x:v>520</x:v>
      </x:c>
      <x:c r="Q2133" t="s">
        <x:v>15</x:v>
      </x:c>
      <x:c r="R2133" t="s">
        <x:v>522</x:v>
      </x:c>
      <x:c r="S2133">
        <x:v>1500</x:v>
      </x:c>
      <x:c r="T2133" t="s">
        <x:v>458</x:v>
      </x:c>
      <x:c r="U2133">
        <x:v>5.13</x:v>
      </x:c>
      <x:c r="V2133">
        <x:v>0.37</x:v>
      </x:c>
      <x:c r="W2133">
        <x:v>550.79999999999995</x:v>
      </x:c>
    </x:row>
    <x:row r="2134" spans="1:23">
      <x:c r="A2134" t="s">
        <x:v>492</x:v>
      </x:c>
      <x:c r="B2134" t="s">
        <x:v>698</x:v>
      </x:c>
      <x:c r="C2134" t="s">
        <x:v>513</x:v>
      </x:c>
      <x:c r="D2134" t="s">
        <x:v>514</x:v>
      </x:c>
      <x:c r="E2134" t="s">
        <x:v>527</x:v>
      </x:c>
      <x:c r="F2134" t="s">
        <x:v>126</x:v>
      </x:c>
      <x:c r="G2134" t="s">
        <x:v>730</x:v>
      </x:c>
      <x:c r="H2134" t="s">
        <x:v>516</x:v>
      </x:c>
      <x:c r="I2134" t="s">
        <x:v>179</x:v>
      </x:c>
      <x:c r="J2134">
        <x:v>100011201</x:v>
      </x:c>
      <x:c r="K2134" t="s">
        <x:v>179</x:v>
      </x:c>
      <x:c r="L2134" t="s">
        <x:v>141</x:v>
      </x:c>
      <x:c r="M2134" t="s">
        <x:v>525</x:v>
      </x:c>
      <x:c r="N2134" t="s">
        <x:v>519</x:v>
      </x:c>
      <x:c r="O2134">
        <x:v>12000</x:v>
      </x:c>
      <x:c r="P2134" t="s">
        <x:v>520</x:v>
      </x:c>
      <x:c r="Q2134" t="s">
        <x:v>15</x:v>
      </x:c>
      <x:c r="R2134" t="s">
        <x:v>522</x:v>
      </x:c>
      <x:c r="S2134">
        <x:v>24000</x:v>
      </x:c>
      <x:c r="T2134" t="s">
        <x:v>458</x:v>
      </x:c>
      <x:c r="U2134">
        <x:v>82.08</x:v>
      </x:c>
      <x:c r="V2134">
        <x:v>0.37</x:v>
      </x:c>
      <x:c r="W2134">
        <x:v>8812.7999999999993</x:v>
      </x:c>
    </x:row>
    <x:row r="2135" spans="1:23">
      <x:c r="A2135" t="s">
        <x:v>492</x:v>
      </x:c>
      <x:c r="B2135" t="s">
        <x:v>698</x:v>
      </x:c>
      <x:c r="C2135" t="s">
        <x:v>513</x:v>
      </x:c>
      <x:c r="D2135" t="s">
        <x:v>514</x:v>
      </x:c>
      <x:c r="E2135" t="s">
        <x:v>527</x:v>
      </x:c>
      <x:c r="F2135" t="s">
        <x:v>126</x:v>
      </x:c>
      <x:c r="G2135" t="s">
        <x:v>730</x:v>
      </x:c>
      <x:c r="H2135" t="s">
        <x:v>516</x:v>
      </x:c>
      <x:c r="I2135" t="s">
        <x:v>179</x:v>
      </x:c>
      <x:c r="J2135">
        <x:v>100003001</x:v>
      </x:c>
      <x:c r="K2135" t="s">
        <x:v>179</x:v>
      </x:c>
      <x:c r="L2135" t="s">
        <x:v>143</x:v>
      </x:c>
      <x:c r="M2135" t="s">
        <x:v>575</x:v>
      </x:c>
      <x:c r="O2135">
        <x:v>1000</x:v>
      </x:c>
      <x:c r="P2135" t="s">
        <x:v>520</x:v>
      </x:c>
      <x:c r="Q2135" t="s">
        <x:v>16</x:v>
      </x:c>
      <x:c r="R2135" t="s">
        <x:v>522</x:v>
      </x:c>
      <x:c r="S2135">
        <x:v>1000</x:v>
      </x:c>
      <x:c r="T2135" t="s">
        <x:v>458</x:v>
      </x:c>
      <x:c r="U2135">
        <x:v>4.82</x:v>
      </x:c>
      <x:c r="V2135">
        <x:v>0.46</x:v>
      </x:c>
      <x:c r="W2135">
        <x:v>455.6</x:v>
      </x:c>
    </x:row>
    <x:row r="2136" spans="1:23">
      <x:c r="A2136" t="s">
        <x:v>492</x:v>
      </x:c>
      <x:c r="B2136" t="s">
        <x:v>698</x:v>
      </x:c>
      <x:c r="C2136" t="s">
        <x:v>513</x:v>
      </x:c>
      <x:c r="D2136" t="s">
        <x:v>514</x:v>
      </x:c>
      <x:c r="E2136" t="s">
        <x:v>527</x:v>
      </x:c>
      <x:c r="F2136" t="s">
        <x:v>126</x:v>
      </x:c>
      <x:c r="G2136" t="s">
        <x:v>730</x:v>
      </x:c>
      <x:c r="H2136" t="s">
        <x:v>516</x:v>
      </x:c>
      <x:c r="I2136" t="s">
        <x:v>179</x:v>
      </x:c>
      <x:c r="J2136">
        <x:v>100018959</x:v>
      </x:c>
      <x:c r="K2136" t="s">
        <x:v>179</x:v>
      </x:c>
      <x:c r="L2136" t="s">
        <x:v>143</x:v>
      </x:c>
      <x:c r="M2136" t="s">
        <x:v>572</x:v>
      </x:c>
      <x:c r="N2136" t="s">
        <x:v>519</x:v>
      </x:c>
      <x:c r="O2136">
        <x:v>10000</x:v>
      </x:c>
      <x:c r="P2136" t="s">
        <x:v>520</x:v>
      </x:c>
      <x:c r="Q2136" t="s">
        <x:v>16</x:v>
      </x:c>
      <x:c r="R2136" t="s">
        <x:v>522</x:v>
      </x:c>
      <x:c r="S2136">
        <x:v>20000</x:v>
      </x:c>
      <x:c r="T2136" t="s">
        <x:v>458</x:v>
      </x:c>
      <x:c r="U2136">
        <x:v>96.4</x:v>
      </x:c>
      <x:c r="V2136">
        <x:v>0.46</x:v>
      </x:c>
      <x:c r="W2136">
        <x:v>9112</x:v>
      </x:c>
    </x:row>
    <x:row r="2137" spans="1:23">
      <x:c r="A2137" t="s">
        <x:v>492</x:v>
      </x:c>
      <x:c r="B2137" t="s">
        <x:v>698</x:v>
      </x:c>
      <x:c r="C2137" t="s">
        <x:v>513</x:v>
      </x:c>
      <x:c r="D2137" t="s">
        <x:v>514</x:v>
      </x:c>
      <x:c r="E2137" t="s">
        <x:v>527</x:v>
      </x:c>
      <x:c r="F2137" t="s">
        <x:v>126</x:v>
      </x:c>
      <x:c r="G2137" t="s">
        <x:v>730</x:v>
      </x:c>
      <x:c r="H2137" t="s">
        <x:v>516</x:v>
      </x:c>
      <x:c r="I2137" t="s">
        <x:v>179</x:v>
      </x:c>
      <x:c r="J2137">
        <x:v>100013826</x:v>
      </x:c>
      <x:c r="K2137" t="s">
        <x:v>179</x:v>
      </x:c>
      <x:c r="L2137" t="s">
        <x:v>141</x:v>
      </x:c>
      <x:c r="M2137" t="s">
        <x:v>545</x:v>
      </x:c>
      <x:c r="N2137" t="s">
        <x:v>519</x:v>
      </x:c>
      <x:c r="O2137">
        <x:v>12000</x:v>
      </x:c>
      <x:c r="P2137" t="s">
        <x:v>520</x:v>
      </x:c>
      <x:c r="Q2137" t="s">
        <x:v>15</x:v>
      </x:c>
      <x:c r="R2137" t="s">
        <x:v>522</x:v>
      </x:c>
      <x:c r="S2137">
        <x:v>12000</x:v>
      </x:c>
      <x:c r="T2137" t="s">
        <x:v>458</x:v>
      </x:c>
      <x:c r="U2137">
        <x:v>41.04</x:v>
      </x:c>
      <x:c r="V2137">
        <x:v>0.37</x:v>
      </x:c>
      <x:c r="W2137">
        <x:v>4406.3999999999996</x:v>
      </x:c>
    </x:row>
    <x:row r="2138" spans="1:23">
      <x:c r="A2138" t="s">
        <x:v>492</x:v>
      </x:c>
      <x:c r="B2138" t="s">
        <x:v>698</x:v>
      </x:c>
      <x:c r="C2138" t="s">
        <x:v>513</x:v>
      </x:c>
      <x:c r="D2138" t="s">
        <x:v>514</x:v>
      </x:c>
      <x:c r="E2138" t="s">
        <x:v>527</x:v>
      </x:c>
      <x:c r="F2138" t="s">
        <x:v>126</x:v>
      </x:c>
      <x:c r="G2138" t="s">
        <x:v>730</x:v>
      </x:c>
      <x:c r="H2138" t="s">
        <x:v>516</x:v>
      </x:c>
      <x:c r="I2138" t="s">
        <x:v>179</x:v>
      </x:c>
      <x:c r="J2138">
        <x:v>100011201</x:v>
      </x:c>
      <x:c r="K2138" t="s">
        <x:v>179</x:v>
      </x:c>
      <x:c r="L2138" t="s">
        <x:v>141</x:v>
      </x:c>
      <x:c r="M2138" t="s">
        <x:v>525</x:v>
      </x:c>
      <x:c r="N2138" t="s">
        <x:v>519</x:v>
      </x:c>
      <x:c r="O2138">
        <x:v>12000</x:v>
      </x:c>
      <x:c r="P2138" t="s">
        <x:v>520</x:v>
      </x:c>
      <x:c r="Q2138" t="s">
        <x:v>15</x:v>
      </x:c>
      <x:c r="R2138" t="s">
        <x:v>522</x:v>
      </x:c>
      <x:c r="S2138">
        <x:v>24000</x:v>
      </x:c>
      <x:c r="T2138" t="s">
        <x:v>458</x:v>
      </x:c>
      <x:c r="U2138">
        <x:v>82.08</x:v>
      </x:c>
      <x:c r="V2138">
        <x:v>0.37</x:v>
      </x:c>
      <x:c r="W2138">
        <x:v>8812.7999999999993</x:v>
      </x:c>
    </x:row>
    <x:row r="2139" spans="1:23">
      <x:c r="A2139" t="s">
        <x:v>492</x:v>
      </x:c>
      <x:c r="B2139" t="s">
        <x:v>698</x:v>
      </x:c>
      <x:c r="C2139" t="s">
        <x:v>513</x:v>
      </x:c>
      <x:c r="D2139" t="s">
        <x:v>514</x:v>
      </x:c>
      <x:c r="E2139" t="s">
        <x:v>527</x:v>
      </x:c>
      <x:c r="F2139" t="s">
        <x:v>126</x:v>
      </x:c>
      <x:c r="G2139" t="s">
        <x:v>730</x:v>
      </x:c>
      <x:c r="H2139" t="s">
        <x:v>516</x:v>
      </x:c>
      <x:c r="I2139" t="s">
        <x:v>179</x:v>
      </x:c>
      <x:c r="J2139">
        <x:v>100003136</x:v>
      </x:c>
      <x:c r="K2139" t="s">
        <x:v>179</x:v>
      </x:c>
      <x:c r="L2139" t="s">
        <x:v>146</x:v>
      </x:c>
      <x:c r="M2139" t="s">
        <x:v>524</x:v>
      </x:c>
      <x:c r="O2139">
        <x:v>400</x:v>
      </x:c>
      <x:c r="P2139" t="s">
        <x:v>520</x:v>
      </x:c>
      <x:c r="Q2139" t="s">
        <x:v>456</x:v>
      </x:c>
      <x:c r="R2139" t="s">
        <x:v>522</x:v>
      </x:c>
      <x:c r="S2139">
        <x:v>400</x:v>
      </x:c>
      <x:c r="T2139" t="s">
        <x:v>458</x:v>
      </x:c>
      <x:c r="U2139">
        <x:v>9.57</x:v>
      </x:c>
      <x:c r="V2139">
        <x:v>1.76</x:v>
      </x:c>
      <x:c r="W2139">
        <x:v>704.64</x:v>
      </x:c>
    </x:row>
    <x:row r="2140" spans="1:23">
      <x:c r="A2140" t="s">
        <x:v>492</x:v>
      </x:c>
      <x:c r="B2140" t="s">
        <x:v>698</x:v>
      </x:c>
      <x:c r="C2140" t="s">
        <x:v>513</x:v>
      </x:c>
      <x:c r="D2140" t="s">
        <x:v>514</x:v>
      </x:c>
      <x:c r="E2140" t="s">
        <x:v>527</x:v>
      </x:c>
      <x:c r="F2140" t="s">
        <x:v>126</x:v>
      </x:c>
      <x:c r="G2140" t="s">
        <x:v>730</x:v>
      </x:c>
      <x:c r="H2140" t="s">
        <x:v>516</x:v>
      </x:c>
      <x:c r="I2140" t="s">
        <x:v>179</x:v>
      </x:c>
      <x:c r="J2140">
        <x:v>100003132</x:v>
      </x:c>
      <x:c r="K2140" t="s">
        <x:v>179</x:v>
      </x:c>
      <x:c r="L2140" t="s">
        <x:v>146</x:v>
      </x:c>
      <x:c r="M2140" t="s">
        <x:v>537</x:v>
      </x:c>
      <x:c r="O2140">
        <x:v>400</x:v>
      </x:c>
      <x:c r="P2140" t="s">
        <x:v>520</x:v>
      </x:c>
      <x:c r="Q2140" t="s">
        <x:v>456</x:v>
      </x:c>
      <x:c r="R2140" t="s">
        <x:v>522</x:v>
      </x:c>
      <x:c r="S2140">
        <x:v>400</x:v>
      </x:c>
      <x:c r="T2140" t="s">
        <x:v>458</x:v>
      </x:c>
      <x:c r="U2140">
        <x:v>9.57</x:v>
      </x:c>
      <x:c r="V2140">
        <x:v>1.76</x:v>
      </x:c>
      <x:c r="W2140">
        <x:v>704.64</x:v>
      </x:c>
    </x:row>
    <x:row r="2141" spans="1:23">
      <x:c r="A2141" t="s">
        <x:v>492</x:v>
      </x:c>
      <x:c r="B2141" t="s">
        <x:v>698</x:v>
      </x:c>
      <x:c r="C2141" t="s">
        <x:v>513</x:v>
      </x:c>
      <x:c r="D2141" t="s">
        <x:v>514</x:v>
      </x:c>
      <x:c r="E2141" t="s">
        <x:v>527</x:v>
      </x:c>
      <x:c r="F2141" t="s">
        <x:v>126</x:v>
      </x:c>
      <x:c r="G2141" t="s">
        <x:v>730</x:v>
      </x:c>
      <x:c r="H2141" t="s">
        <x:v>516</x:v>
      </x:c>
      <x:c r="I2141" t="s">
        <x:v>179</x:v>
      </x:c>
      <x:c r="J2141">
        <x:v>100003122</x:v>
      </x:c>
      <x:c r="K2141" t="s">
        <x:v>179</x:v>
      </x:c>
      <x:c r="L2141" t="s">
        <x:v>142</x:v>
      </x:c>
      <x:c r="M2141" t="s">
        <x:v>525</x:v>
      </x:c>
      <x:c r="O2141">
        <x:v>500</x:v>
      </x:c>
      <x:c r="P2141" t="s">
        <x:v>520</x:v>
      </x:c>
      <x:c r="Q2141" t="s">
        <x:v>455</x:v>
      </x:c>
      <x:c r="R2141" t="s">
        <x:v>522</x:v>
      </x:c>
      <x:c r="S2141">
        <x:v>4500</x:v>
      </x:c>
      <x:c r="T2141" t="s">
        <x:v>458</x:v>
      </x:c>
      <x:c r="U2141">
        <x:v>81.23</x:v>
      </x:c>
      <x:c r="V2141">
        <x:v>1.33</x:v>
      </x:c>
      <x:c r="W2141">
        <x:v>5971.95</x:v>
      </x:c>
    </x:row>
    <x:row r="2142" spans="1:23">
      <x:c r="A2142" t="s">
        <x:v>492</x:v>
      </x:c>
      <x:c r="B2142" t="s">
        <x:v>698</x:v>
      </x:c>
      <x:c r="C2142" t="s">
        <x:v>513</x:v>
      </x:c>
      <x:c r="D2142" t="s">
        <x:v>514</x:v>
      </x:c>
      <x:c r="E2142" t="s">
        <x:v>527</x:v>
      </x:c>
      <x:c r="F2142" t="s">
        <x:v>126</x:v>
      </x:c>
      <x:c r="G2142" t="s">
        <x:v>730</x:v>
      </x:c>
      <x:c r="H2142" t="s">
        <x:v>516</x:v>
      </x:c>
      <x:c r="I2142" t="s">
        <x:v>179</x:v>
      </x:c>
      <x:c r="J2142">
        <x:v>100003058</x:v>
      </x:c>
      <x:c r="K2142" t="s">
        <x:v>179</x:v>
      </x:c>
      <x:c r="L2142" t="s">
        <x:v>144</x:v>
      </x:c>
      <x:c r="M2142" t="s">
        <x:v>524</x:v>
      </x:c>
      <x:c r="O2142">
        <x:v>1000</x:v>
      </x:c>
      <x:c r="P2142" t="s">
        <x:v>520</x:v>
      </x:c>
      <x:c r="Q2142" t="s">
        <x:v>17</x:v>
      </x:c>
      <x:c r="R2142" t="s">
        <x:v>522</x:v>
      </x:c>
      <x:c r="S2142">
        <x:v>850</x:v>
      </x:c>
      <x:c r="T2142" t="s">
        <x:v>458</x:v>
      </x:c>
      <x:c r="U2142">
        <x:v>6</x:v>
      </x:c>
      <x:c r="V2142">
        <x:v>0.59</x:v>
      </x:c>
      <x:c r="W2142">
        <x:v>499.55</x:v>
      </x:c>
    </x:row>
    <x:row r="2143" spans="1:23">
      <x:c r="A2143" t="s">
        <x:v>492</x:v>
      </x:c>
      <x:c r="B2143" t="s">
        <x:v>698</x:v>
      </x:c>
      <x:c r="C2143" t="s">
        <x:v>513</x:v>
      </x:c>
      <x:c r="D2143" t="s">
        <x:v>514</x:v>
      </x:c>
      <x:c r="E2143" t="s">
        <x:v>527</x:v>
      </x:c>
      <x:c r="F2143" t="s">
        <x:v>126</x:v>
      </x:c>
      <x:c r="G2143" t="s">
        <x:v>730</x:v>
      </x:c>
      <x:c r="H2143" t="s">
        <x:v>516</x:v>
      </x:c>
      <x:c r="I2143" t="s">
        <x:v>179</x:v>
      </x:c>
      <x:c r="J2143">
        <x:v>100002973</x:v>
      </x:c>
      <x:c r="K2143" t="s">
        <x:v>179</x:v>
      </x:c>
      <x:c r="L2143" t="s">
        <x:v>141</x:v>
      </x:c>
      <x:c r="M2143" t="s">
        <x:v>560</x:v>
      </x:c>
      <x:c r="O2143">
        <x:v>1500</x:v>
      </x:c>
      <x:c r="P2143" t="s">
        <x:v>520</x:v>
      </x:c>
      <x:c r="Q2143" t="s">
        <x:v>15</x:v>
      </x:c>
      <x:c r="R2143" t="s">
        <x:v>522</x:v>
      </x:c>
      <x:c r="S2143">
        <x:v>1500</x:v>
      </x:c>
      <x:c r="T2143" t="s">
        <x:v>458</x:v>
      </x:c>
      <x:c r="U2143">
        <x:v>5.13</x:v>
      </x:c>
      <x:c r="V2143">
        <x:v>0.37</x:v>
      </x:c>
      <x:c r="W2143">
        <x:v>550.79999999999995</x:v>
      </x:c>
    </x:row>
    <x:row r="2144" spans="1:23">
      <x:c r="A2144" t="s">
        <x:v>492</x:v>
      </x:c>
      <x:c r="B2144" t="s">
        <x:v>698</x:v>
      </x:c>
      <x:c r="C2144" t="s">
        <x:v>513</x:v>
      </x:c>
      <x:c r="D2144" t="s">
        <x:v>514</x:v>
      </x:c>
      <x:c r="E2144" t="s">
        <x:v>527</x:v>
      </x:c>
      <x:c r="F2144" t="s">
        <x:v>126</x:v>
      </x:c>
      <x:c r="G2144" t="s">
        <x:v>730</x:v>
      </x:c>
      <x:c r="H2144" t="s">
        <x:v>516</x:v>
      </x:c>
      <x:c r="I2144" t="s">
        <x:v>179</x:v>
      </x:c>
      <x:c r="J2144">
        <x:v>100011201</x:v>
      </x:c>
      <x:c r="K2144" t="s">
        <x:v>179</x:v>
      </x:c>
      <x:c r="L2144" t="s">
        <x:v>141</x:v>
      </x:c>
      <x:c r="M2144" t="s">
        <x:v>525</x:v>
      </x:c>
      <x:c r="N2144" t="s">
        <x:v>519</x:v>
      </x:c>
      <x:c r="O2144">
        <x:v>12000</x:v>
      </x:c>
      <x:c r="P2144" t="s">
        <x:v>520</x:v>
      </x:c>
      <x:c r="Q2144" t="s">
        <x:v>15</x:v>
      </x:c>
      <x:c r="R2144" t="s">
        <x:v>522</x:v>
      </x:c>
      <x:c r="S2144">
        <x:v>12000</x:v>
      </x:c>
      <x:c r="T2144" t="s">
        <x:v>458</x:v>
      </x:c>
      <x:c r="U2144">
        <x:v>41.04</x:v>
      </x:c>
      <x:c r="V2144">
        <x:v>0.37</x:v>
      </x:c>
      <x:c r="W2144">
        <x:v>4406.3999999999996</x:v>
      </x:c>
    </x:row>
    <x:row r="2145" spans="1:23">
      <x:c r="A2145" t="s">
        <x:v>492</x:v>
      </x:c>
      <x:c r="B2145" t="s">
        <x:v>698</x:v>
      </x:c>
      <x:c r="C2145" t="s">
        <x:v>513</x:v>
      </x:c>
      <x:c r="D2145" t="s">
        <x:v>514</x:v>
      </x:c>
      <x:c r="E2145" t="s">
        <x:v>527</x:v>
      </x:c>
      <x:c r="F2145" t="s">
        <x:v>126</x:v>
      </x:c>
      <x:c r="G2145" t="s">
        <x:v>730</x:v>
      </x:c>
      <x:c r="H2145" t="s">
        <x:v>516</x:v>
      </x:c>
      <x:c r="I2145" t="s">
        <x:v>179</x:v>
      </x:c>
      <x:c r="J2145">
        <x:v>100011201</x:v>
      </x:c>
      <x:c r="K2145" t="s">
        <x:v>179</x:v>
      </x:c>
      <x:c r="L2145" t="s">
        <x:v>141</x:v>
      </x:c>
      <x:c r="M2145" t="s">
        <x:v>525</x:v>
      </x:c>
      <x:c r="N2145" t="s">
        <x:v>519</x:v>
      </x:c>
      <x:c r="O2145">
        <x:v>12000</x:v>
      </x:c>
      <x:c r="P2145" t="s">
        <x:v>520</x:v>
      </x:c>
      <x:c r="Q2145" t="s">
        <x:v>15</x:v>
      </x:c>
      <x:c r="R2145" t="s">
        <x:v>522</x:v>
      </x:c>
      <x:c r="S2145">
        <x:v>12000</x:v>
      </x:c>
      <x:c r="T2145" t="s">
        <x:v>458</x:v>
      </x:c>
      <x:c r="U2145">
        <x:v>41.04</x:v>
      </x:c>
      <x:c r="V2145">
        <x:v>0.37</x:v>
      </x:c>
      <x:c r="W2145">
        <x:v>4406.3999999999996</x:v>
      </x:c>
    </x:row>
    <x:row r="2146" spans="1:23">
      <x:c r="A2146" t="s">
        <x:v>492</x:v>
      </x:c>
      <x:c r="B2146" t="s">
        <x:v>698</x:v>
      </x:c>
      <x:c r="C2146" t="s">
        <x:v>513</x:v>
      </x:c>
      <x:c r="D2146" t="s">
        <x:v>514</x:v>
      </x:c>
      <x:c r="E2146" t="s">
        <x:v>527</x:v>
      </x:c>
      <x:c r="F2146" t="s">
        <x:v>126</x:v>
      </x:c>
      <x:c r="G2146" t="s">
        <x:v>730</x:v>
      </x:c>
      <x:c r="H2146" t="s">
        <x:v>516</x:v>
      </x:c>
      <x:c r="I2146" t="s">
        <x:v>179</x:v>
      </x:c>
      <x:c r="J2146">
        <x:v>100003121</x:v>
      </x:c>
      <x:c r="K2146" t="s">
        <x:v>179</x:v>
      </x:c>
      <x:c r="L2146" t="s">
        <x:v>142</x:v>
      </x:c>
      <x:c r="M2146" t="s">
        <x:v>524</x:v>
      </x:c>
      <x:c r="O2146">
        <x:v>500</x:v>
      </x:c>
      <x:c r="P2146" t="s">
        <x:v>520</x:v>
      </x:c>
      <x:c r="Q2146" t="s">
        <x:v>455</x:v>
      </x:c>
      <x:c r="R2146" t="s">
        <x:v>522</x:v>
      </x:c>
      <x:c r="S2146">
        <x:v>2400</x:v>
      </x:c>
      <x:c r="T2146" t="s">
        <x:v>458</x:v>
      </x:c>
      <x:c r="U2146">
        <x:v>43.32</x:v>
      </x:c>
      <x:c r="V2146">
        <x:v>1.33</x:v>
      </x:c>
      <x:c r="W2146">
        <x:v>3185.04</x:v>
      </x:c>
    </x:row>
    <x:row r="2147" spans="1:23">
      <x:c r="A2147" t="s">
        <x:v>492</x:v>
      </x:c>
      <x:c r="B2147" t="s">
        <x:v>698</x:v>
      </x:c>
      <x:c r="C2147" t="s">
        <x:v>513</x:v>
      </x:c>
      <x:c r="D2147" t="s">
        <x:v>514</x:v>
      </x:c>
      <x:c r="E2147" t="s">
        <x:v>527</x:v>
      </x:c>
      <x:c r="F2147" t="s">
        <x:v>126</x:v>
      </x:c>
      <x:c r="G2147" t="s">
        <x:v>730</x:v>
      </x:c>
      <x:c r="H2147" t="s">
        <x:v>516</x:v>
      </x:c>
      <x:c r="I2147" t="s">
        <x:v>179</x:v>
      </x:c>
      <x:c r="J2147">
        <x:v>100003119</x:v>
      </x:c>
      <x:c r="K2147" t="s">
        <x:v>179</x:v>
      </x:c>
      <x:c r="L2147" t="s">
        <x:v>142</x:v>
      </x:c>
      <x:c r="M2147" t="s">
        <x:v>569</x:v>
      </x:c>
      <x:c r="O2147">
        <x:v>500</x:v>
      </x:c>
      <x:c r="P2147" t="s">
        <x:v>520</x:v>
      </x:c>
      <x:c r="Q2147" t="s">
        <x:v>455</x:v>
      </x:c>
      <x:c r="R2147" t="s">
        <x:v>522</x:v>
      </x:c>
      <x:c r="S2147">
        <x:v>1500</x:v>
      </x:c>
      <x:c r="T2147" t="s">
        <x:v>458</x:v>
      </x:c>
      <x:c r="U2147">
        <x:v>27.08</x:v>
      </x:c>
      <x:c r="V2147">
        <x:v>1.33</x:v>
      </x:c>
      <x:c r="W2147">
        <x:v>1990.65</x:v>
      </x:c>
    </x:row>
    <x:row r="2148" spans="1:23">
      <x:c r="A2148" t="s">
        <x:v>492</x:v>
      </x:c>
      <x:c r="B2148" t="s">
        <x:v>698</x:v>
      </x:c>
      <x:c r="C2148" t="s">
        <x:v>513</x:v>
      </x:c>
      <x:c r="D2148" t="s">
        <x:v>514</x:v>
      </x:c>
      <x:c r="E2148" t="s">
        <x:v>527</x:v>
      </x:c>
      <x:c r="F2148" t="s">
        <x:v>126</x:v>
      </x:c>
      <x:c r="G2148" t="s">
        <x:v>730</x:v>
      </x:c>
      <x:c r="H2148" t="s">
        <x:v>516</x:v>
      </x:c>
      <x:c r="I2148" t="s">
        <x:v>179</x:v>
      </x:c>
      <x:c r="J2148">
        <x:v>100003113</x:v>
      </x:c>
      <x:c r="K2148" t="s">
        <x:v>179</x:v>
      </x:c>
      <x:c r="L2148" t="s">
        <x:v>142</x:v>
      </x:c>
      <x:c r="M2148" t="s">
        <x:v>518</x:v>
      </x:c>
      <x:c r="O2148">
        <x:v>500</x:v>
      </x:c>
      <x:c r="P2148" t="s">
        <x:v>520</x:v>
      </x:c>
      <x:c r="Q2148" t="s">
        <x:v>455</x:v>
      </x:c>
      <x:c r="R2148" t="s">
        <x:v>522</x:v>
      </x:c>
      <x:c r="S2148">
        <x:v>1000</x:v>
      </x:c>
      <x:c r="T2148" t="s">
        <x:v>458</x:v>
      </x:c>
      <x:c r="U2148">
        <x:v>18.05</x:v>
      </x:c>
      <x:c r="V2148">
        <x:v>1.33</x:v>
      </x:c>
      <x:c r="W2148">
        <x:v>1327.1</x:v>
      </x:c>
    </x:row>
    <x:row r="2149" spans="1:23">
      <x:c r="A2149" t="s">
        <x:v>492</x:v>
      </x:c>
      <x:c r="B2149" t="s">
        <x:v>698</x:v>
      </x:c>
      <x:c r="C2149" t="s">
        <x:v>513</x:v>
      </x:c>
      <x:c r="D2149" t="s">
        <x:v>514</x:v>
      </x:c>
      <x:c r="E2149" t="s">
        <x:v>527</x:v>
      </x:c>
      <x:c r="F2149" t="s">
        <x:v>126</x:v>
      </x:c>
      <x:c r="G2149" t="s">
        <x:v>730</x:v>
      </x:c>
      <x:c r="H2149" t="s">
        <x:v>516</x:v>
      </x:c>
      <x:c r="I2149" t="s">
        <x:v>179</x:v>
      </x:c>
      <x:c r="J2149">
        <x:v>100003100</x:v>
      </x:c>
      <x:c r="K2149" t="s">
        <x:v>179</x:v>
      </x:c>
      <x:c r="L2149" t="s">
        <x:v>145</x:v>
      </x:c>
      <x:c r="M2149" t="s">
        <x:v>569</x:v>
      </x:c>
      <x:c r="O2149">
        <x:v>500</x:v>
      </x:c>
      <x:c r="P2149" t="s">
        <x:v>520</x:v>
      </x:c>
      <x:c r="Q2149" t="s">
        <x:v>19</x:v>
      </x:c>
      <x:c r="R2149" t="s">
        <x:v>522</x:v>
      </x:c>
      <x:c r="S2149">
        <x:v>1000</x:v>
      </x:c>
      <x:c r="T2149" t="s">
        <x:v>458</x:v>
      </x:c>
      <x:c r="U2149">
        <x:v>11.64</x:v>
      </x:c>
      <x:c r="V2149">
        <x:v>0.91</x:v>
      </x:c>
      <x:c r="W2149">
        <x:v>908</x:v>
      </x:c>
    </x:row>
    <x:row r="2150" spans="1:23">
      <x:c r="A2150" t="s">
        <x:v>492</x:v>
      </x:c>
      <x:c r="B2150" t="s">
        <x:v>698</x:v>
      </x:c>
      <x:c r="C2150" t="s">
        <x:v>513</x:v>
      </x:c>
      <x:c r="D2150" t="s">
        <x:v>514</x:v>
      </x:c>
      <x:c r="E2150" t="s">
        <x:v>527</x:v>
      </x:c>
      <x:c r="F2150" t="s">
        <x:v>126</x:v>
      </x:c>
      <x:c r="G2150" t="s">
        <x:v>730</x:v>
      </x:c>
      <x:c r="H2150" t="s">
        <x:v>516</x:v>
      </x:c>
      <x:c r="I2150" t="s">
        <x:v>179</x:v>
      </x:c>
      <x:c r="J2150">
        <x:v>100003063</x:v>
      </x:c>
      <x:c r="K2150" t="s">
        <x:v>179</x:v>
      </x:c>
      <x:c r="L2150" t="s">
        <x:v>144</x:v>
      </x:c>
      <x:c r="M2150" t="s">
        <x:v>526</x:v>
      </x:c>
      <x:c r="O2150">
        <x:v>1000</x:v>
      </x:c>
      <x:c r="P2150" t="s">
        <x:v>520</x:v>
      </x:c>
      <x:c r="Q2150" t="s">
        <x:v>17</x:v>
      </x:c>
      <x:c r="R2150" t="s">
        <x:v>522</x:v>
      </x:c>
      <x:c r="S2150">
        <x:v>1000</x:v>
      </x:c>
      <x:c r="T2150" t="s">
        <x:v>458</x:v>
      </x:c>
      <x:c r="U2150">
        <x:v>7.06</x:v>
      </x:c>
      <x:c r="V2150">
        <x:v>0.59</x:v>
      </x:c>
      <x:c r="W2150">
        <x:v>587.70000000000005</x:v>
      </x:c>
    </x:row>
    <x:row r="2151" spans="1:23">
      <x:c r="A2151" t="s">
        <x:v>492</x:v>
      </x:c>
      <x:c r="B2151" t="s">
        <x:v>698</x:v>
      </x:c>
      <x:c r="C2151" t="s">
        <x:v>513</x:v>
      </x:c>
      <x:c r="D2151" t="s">
        <x:v>514</x:v>
      </x:c>
      <x:c r="E2151" t="s">
        <x:v>527</x:v>
      </x:c>
      <x:c r="F2151" t="s">
        <x:v>126</x:v>
      </x:c>
      <x:c r="G2151" t="s">
        <x:v>730</x:v>
      </x:c>
      <x:c r="H2151" t="s">
        <x:v>516</x:v>
      </x:c>
      <x:c r="I2151" t="s">
        <x:v>179</x:v>
      </x:c>
      <x:c r="J2151">
        <x:v>100003060</x:v>
      </x:c>
      <x:c r="K2151" t="s">
        <x:v>179</x:v>
      </x:c>
      <x:c r="L2151" t="s">
        <x:v>144</x:v>
      </x:c>
      <x:c r="M2151" t="s">
        <x:v>525</x:v>
      </x:c>
      <x:c r="O2151">
        <x:v>1000</x:v>
      </x:c>
      <x:c r="P2151" t="s">
        <x:v>520</x:v>
      </x:c>
      <x:c r="Q2151" t="s">
        <x:v>17</x:v>
      </x:c>
      <x:c r="R2151" t="s">
        <x:v>522</x:v>
      </x:c>
      <x:c r="S2151">
        <x:v>1950</x:v>
      </x:c>
      <x:c r="T2151" t="s">
        <x:v>458</x:v>
      </x:c>
      <x:c r="U2151">
        <x:v>13.77</x:v>
      </x:c>
      <x:c r="V2151">
        <x:v>0.59</x:v>
      </x:c>
      <x:c r="W2151">
        <x:v>1146.02</x:v>
      </x:c>
    </x:row>
    <x:row r="2152" spans="1:23">
      <x:c r="A2152" t="s">
        <x:v>492</x:v>
      </x:c>
      <x:c r="B2152" t="s">
        <x:v>698</x:v>
      </x:c>
      <x:c r="C2152" t="s">
        <x:v>513</x:v>
      </x:c>
      <x:c r="D2152" t="s">
        <x:v>514</x:v>
      </x:c>
      <x:c r="E2152" t="s">
        <x:v>527</x:v>
      </x:c>
      <x:c r="F2152" t="s">
        <x:v>126</x:v>
      </x:c>
      <x:c r="G2152" t="s">
        <x:v>730</x:v>
      </x:c>
      <x:c r="H2152" t="s">
        <x:v>516</x:v>
      </x:c>
      <x:c r="I2152" t="s">
        <x:v>179</x:v>
      </x:c>
      <x:c r="J2152">
        <x:v>100003058</x:v>
      </x:c>
      <x:c r="K2152" t="s">
        <x:v>179</x:v>
      </x:c>
      <x:c r="L2152" t="s">
        <x:v>144</x:v>
      </x:c>
      <x:c r="M2152" t="s">
        <x:v>524</x:v>
      </x:c>
      <x:c r="O2152">
        <x:v>1000</x:v>
      </x:c>
      <x:c r="P2152" t="s">
        <x:v>520</x:v>
      </x:c>
      <x:c r="Q2152" t="s">
        <x:v>17</x:v>
      </x:c>
      <x:c r="R2152" t="s">
        <x:v>522</x:v>
      </x:c>
      <x:c r="S2152">
        <x:v>700</x:v>
      </x:c>
      <x:c r="T2152" t="s">
        <x:v>458</x:v>
      </x:c>
      <x:c r="U2152">
        <x:v>4.9400000000000004</x:v>
      </x:c>
      <x:c r="V2152">
        <x:v>0.59</x:v>
      </x:c>
      <x:c r="W2152">
        <x:v>411.39</x:v>
      </x:c>
    </x:row>
    <x:row r="2153" spans="1:23">
      <x:c r="A2153" t="s">
        <x:v>492</x:v>
      </x:c>
      <x:c r="B2153" t="s">
        <x:v>698</x:v>
      </x:c>
      <x:c r="C2153" t="s">
        <x:v>513</x:v>
      </x:c>
      <x:c r="D2153" t="s">
        <x:v>514</x:v>
      </x:c>
      <x:c r="E2153" t="s">
        <x:v>527</x:v>
      </x:c>
      <x:c r="F2153" t="s">
        <x:v>126</x:v>
      </x:c>
      <x:c r="G2153" t="s">
        <x:v>730</x:v>
      </x:c>
      <x:c r="H2153" t="s">
        <x:v>516</x:v>
      </x:c>
      <x:c r="I2153" t="s">
        <x:v>179</x:v>
      </x:c>
      <x:c r="J2153">
        <x:v>100003055</x:v>
      </x:c>
      <x:c r="K2153" t="s">
        <x:v>179</x:v>
      </x:c>
      <x:c r="L2153" t="s">
        <x:v>144</x:v>
      </x:c>
      <x:c r="M2153" t="s">
        <x:v>569</x:v>
      </x:c>
      <x:c r="O2153">
        <x:v>1000</x:v>
      </x:c>
      <x:c r="P2153" t="s">
        <x:v>520</x:v>
      </x:c>
      <x:c r="Q2153" t="s">
        <x:v>17</x:v>
      </x:c>
      <x:c r="R2153" t="s">
        <x:v>522</x:v>
      </x:c>
      <x:c r="S2153">
        <x:v>3000</x:v>
      </x:c>
      <x:c r="T2153" t="s">
        <x:v>458</x:v>
      </x:c>
      <x:c r="U2153">
        <x:v>21.18</x:v>
      </x:c>
      <x:c r="V2153">
        <x:v>0.59</x:v>
      </x:c>
      <x:c r="W2153">
        <x:v>1763.1</x:v>
      </x:c>
    </x:row>
    <x:row r="2154" spans="1:23">
      <x:c r="A2154" t="s">
        <x:v>492</x:v>
      </x:c>
      <x:c r="B2154" t="s">
        <x:v>698</x:v>
      </x:c>
      <x:c r="C2154" t="s">
        <x:v>513</x:v>
      </x:c>
      <x:c r="D2154" t="s">
        <x:v>514</x:v>
      </x:c>
      <x:c r="E2154" t="s">
        <x:v>527</x:v>
      </x:c>
      <x:c r="F2154" t="s">
        <x:v>126</x:v>
      </x:c>
      <x:c r="G2154" t="s">
        <x:v>730</x:v>
      </x:c>
      <x:c r="H2154" t="s">
        <x:v>516</x:v>
      </x:c>
      <x:c r="I2154" t="s">
        <x:v>179</x:v>
      </x:c>
      <x:c r="J2154">
        <x:v>100003053</x:v>
      </x:c>
      <x:c r="K2154" t="s">
        <x:v>179</x:v>
      </x:c>
      <x:c r="L2154" t="s">
        <x:v>144</x:v>
      </x:c>
      <x:c r="M2154" t="s">
        <x:v>537</x:v>
      </x:c>
      <x:c r="O2154">
        <x:v>1000</x:v>
      </x:c>
      <x:c r="P2154" t="s">
        <x:v>520</x:v>
      </x:c>
      <x:c r="Q2154" t="s">
        <x:v>17</x:v>
      </x:c>
      <x:c r="R2154" t="s">
        <x:v>522</x:v>
      </x:c>
      <x:c r="S2154">
        <x:v>3000</x:v>
      </x:c>
      <x:c r="T2154" t="s">
        <x:v>458</x:v>
      </x:c>
      <x:c r="U2154">
        <x:v>21.18</x:v>
      </x:c>
      <x:c r="V2154">
        <x:v>0.59</x:v>
      </x:c>
      <x:c r="W2154">
        <x:v>1763.1</x:v>
      </x:c>
    </x:row>
    <x:row r="2155" spans="1:23">
      <x:c r="A2155" t="s">
        <x:v>492</x:v>
      </x:c>
      <x:c r="B2155" t="s">
        <x:v>698</x:v>
      </x:c>
      <x:c r="C2155" t="s">
        <x:v>513</x:v>
      </x:c>
      <x:c r="D2155" t="s">
        <x:v>514</x:v>
      </x:c>
      <x:c r="E2155" t="s">
        <x:v>527</x:v>
      </x:c>
      <x:c r="F2155" t="s">
        <x:v>126</x:v>
      </x:c>
      <x:c r="G2155" t="s">
        <x:v>730</x:v>
      </x:c>
      <x:c r="H2155" t="s">
        <x:v>516</x:v>
      </x:c>
      <x:c r="I2155" t="s">
        <x:v>179</x:v>
      </x:c>
      <x:c r="J2155">
        <x:v>100003050</x:v>
      </x:c>
      <x:c r="K2155" t="s">
        <x:v>179</x:v>
      </x:c>
      <x:c r="L2155" t="s">
        <x:v>144</x:v>
      </x:c>
      <x:c r="M2155" t="s">
        <x:v>560</x:v>
      </x:c>
      <x:c r="O2155">
        <x:v>1000</x:v>
      </x:c>
      <x:c r="P2155" t="s">
        <x:v>520</x:v>
      </x:c>
      <x:c r="Q2155" t="s">
        <x:v>17</x:v>
      </x:c>
      <x:c r="R2155" t="s">
        <x:v>522</x:v>
      </x:c>
      <x:c r="S2155">
        <x:v>2650</x:v>
      </x:c>
      <x:c r="T2155" t="s">
        <x:v>458</x:v>
      </x:c>
      <x:c r="U2155">
        <x:v>18.71</x:v>
      </x:c>
      <x:c r="V2155">
        <x:v>0.59</x:v>
      </x:c>
      <x:c r="W2155">
        <x:v>1557.41</x:v>
      </x:c>
    </x:row>
    <x:row r="2156" spans="1:23">
      <x:c r="A2156" t="s">
        <x:v>492</x:v>
      </x:c>
      <x:c r="B2156" t="s">
        <x:v>698</x:v>
      </x:c>
      <x:c r="C2156" t="s">
        <x:v>513</x:v>
      </x:c>
      <x:c r="D2156" t="s">
        <x:v>514</x:v>
      </x:c>
      <x:c r="E2156" t="s">
        <x:v>527</x:v>
      </x:c>
      <x:c r="F2156" t="s">
        <x:v>126</x:v>
      </x:c>
      <x:c r="G2156" t="s">
        <x:v>730</x:v>
      </x:c>
      <x:c r="H2156" t="s">
        <x:v>516</x:v>
      </x:c>
      <x:c r="I2156" t="s">
        <x:v>179</x:v>
      </x:c>
      <x:c r="J2156">
        <x:v>100003044</x:v>
      </x:c>
      <x:c r="K2156" t="s">
        <x:v>179</x:v>
      </x:c>
      <x:c r="L2156" t="s">
        <x:v>144</x:v>
      </x:c>
      <x:c r="M2156" t="s">
        <x:v>575</x:v>
      </x:c>
      <x:c r="O2156">
        <x:v>1000</x:v>
      </x:c>
      <x:c r="P2156" t="s">
        <x:v>520</x:v>
      </x:c>
      <x:c r="Q2156" t="s">
        <x:v>17</x:v>
      </x:c>
      <x:c r="R2156" t="s">
        <x:v>522</x:v>
      </x:c>
      <x:c r="S2156">
        <x:v>3000</x:v>
      </x:c>
      <x:c r="T2156" t="s">
        <x:v>458</x:v>
      </x:c>
      <x:c r="U2156">
        <x:v>21.18</x:v>
      </x:c>
      <x:c r="V2156">
        <x:v>0.59</x:v>
      </x:c>
      <x:c r="W2156">
        <x:v>1763.1</x:v>
      </x:c>
    </x:row>
    <x:row r="2157" spans="1:23">
      <x:c r="A2157" t="s">
        <x:v>492</x:v>
      </x:c>
      <x:c r="B2157" t="s">
        <x:v>698</x:v>
      </x:c>
      <x:c r="C2157" t="s">
        <x:v>513</x:v>
      </x:c>
      <x:c r="D2157" t="s">
        <x:v>514</x:v>
      </x:c>
      <x:c r="E2157" t="s">
        <x:v>527</x:v>
      </x:c>
      <x:c r="F2157" t="s">
        <x:v>126</x:v>
      </x:c>
      <x:c r="G2157" t="s">
        <x:v>730</x:v>
      </x:c>
      <x:c r="H2157" t="s">
        <x:v>516</x:v>
      </x:c>
      <x:c r="I2157" t="s">
        <x:v>179</x:v>
      </x:c>
      <x:c r="J2157">
        <x:v>100003041</x:v>
      </x:c>
      <x:c r="K2157" t="s">
        <x:v>179</x:v>
      </x:c>
      <x:c r="L2157" t="s">
        <x:v>144</x:v>
      </x:c>
      <x:c r="M2157" t="s">
        <x:v>518</x:v>
      </x:c>
      <x:c r="O2157">
        <x:v>1000</x:v>
      </x:c>
      <x:c r="P2157" t="s">
        <x:v>520</x:v>
      </x:c>
      <x:c r="Q2157" t="s">
        <x:v>17</x:v>
      </x:c>
      <x:c r="R2157" t="s">
        <x:v>522</x:v>
      </x:c>
      <x:c r="S2157">
        <x:v>3000</x:v>
      </x:c>
      <x:c r="T2157" t="s">
        <x:v>458</x:v>
      </x:c>
      <x:c r="U2157">
        <x:v>21.18</x:v>
      </x:c>
      <x:c r="V2157">
        <x:v>0.59</x:v>
      </x:c>
      <x:c r="W2157">
        <x:v>1763.1</x:v>
      </x:c>
    </x:row>
    <x:row r="2158" spans="1:23">
      <x:c r="A2158" t="s">
        <x:v>492</x:v>
      </x:c>
      <x:c r="B2158" t="s">
        <x:v>698</x:v>
      </x:c>
      <x:c r="C2158" t="s">
        <x:v>513</x:v>
      </x:c>
      <x:c r="D2158" t="s">
        <x:v>514</x:v>
      </x:c>
      <x:c r="E2158" t="s">
        <x:v>527</x:v>
      </x:c>
      <x:c r="F2158" t="s">
        <x:v>126</x:v>
      </x:c>
      <x:c r="G2158" t="s">
        <x:v>730</x:v>
      </x:c>
      <x:c r="H2158" t="s">
        <x:v>516</x:v>
      </x:c>
      <x:c r="I2158" t="s">
        <x:v>179</x:v>
      </x:c>
      <x:c r="J2158">
        <x:v>100003033</x:v>
      </x:c>
      <x:c r="K2158" t="s">
        <x:v>179</x:v>
      </x:c>
      <x:c r="L2158" t="s">
        <x:v>143</x:v>
      </x:c>
      <x:c r="M2158" t="s">
        <x:v>542</x:v>
      </x:c>
      <x:c r="O2158">
        <x:v>1000</x:v>
      </x:c>
      <x:c r="P2158" t="s">
        <x:v>520</x:v>
      </x:c>
      <x:c r="Q2158" t="s">
        <x:v>16</x:v>
      </x:c>
      <x:c r="R2158" t="s">
        <x:v>522</x:v>
      </x:c>
      <x:c r="S2158">
        <x:v>1000</x:v>
      </x:c>
      <x:c r="T2158" t="s">
        <x:v>458</x:v>
      </x:c>
      <x:c r="U2158">
        <x:v>4.82</x:v>
      </x:c>
      <x:c r="V2158">
        <x:v>0.46</x:v>
      </x:c>
      <x:c r="W2158">
        <x:v>455.6</x:v>
      </x:c>
    </x:row>
    <x:row r="2159" spans="1:23">
      <x:c r="A2159" t="s">
        <x:v>492</x:v>
      </x:c>
      <x:c r="B2159" t="s">
        <x:v>698</x:v>
      </x:c>
      <x:c r="C2159" t="s">
        <x:v>513</x:v>
      </x:c>
      <x:c r="D2159" t="s">
        <x:v>514</x:v>
      </x:c>
      <x:c r="E2159" t="s">
        <x:v>527</x:v>
      </x:c>
      <x:c r="F2159" t="s">
        <x:v>126</x:v>
      </x:c>
      <x:c r="G2159" t="s">
        <x:v>730</x:v>
      </x:c>
      <x:c r="H2159" t="s">
        <x:v>516</x:v>
      </x:c>
      <x:c r="I2159" t="s">
        <x:v>179</x:v>
      </x:c>
      <x:c r="J2159">
        <x:v>100003037</x:v>
      </x:c>
      <x:c r="K2159" t="s">
        <x:v>179</x:v>
      </x:c>
      <x:c r="L2159" t="s">
        <x:v>143</x:v>
      </x:c>
      <x:c r="M2159" t="s">
        <x:v>526</x:v>
      </x:c>
      <x:c r="O2159">
        <x:v>1000</x:v>
      </x:c>
      <x:c r="P2159" t="s">
        <x:v>520</x:v>
      </x:c>
      <x:c r="Q2159" t="s">
        <x:v>16</x:v>
      </x:c>
      <x:c r="R2159" t="s">
        <x:v>522</x:v>
      </x:c>
      <x:c r="S2159">
        <x:v>3000</x:v>
      </x:c>
      <x:c r="T2159" t="s">
        <x:v>458</x:v>
      </x:c>
      <x:c r="U2159">
        <x:v>14.46</x:v>
      </x:c>
      <x:c r="V2159">
        <x:v>0.46</x:v>
      </x:c>
      <x:c r="W2159">
        <x:v>1366.8</x:v>
      </x:c>
    </x:row>
    <x:row r="2160" spans="1:23">
      <x:c r="A2160" t="s">
        <x:v>492</x:v>
      </x:c>
      <x:c r="B2160" t="s">
        <x:v>698</x:v>
      </x:c>
      <x:c r="C2160" t="s">
        <x:v>513</x:v>
      </x:c>
      <x:c r="D2160" t="s">
        <x:v>514</x:v>
      </x:c>
      <x:c r="E2160" t="s">
        <x:v>527</x:v>
      </x:c>
      <x:c r="F2160" t="s">
        <x:v>126</x:v>
      </x:c>
      <x:c r="G2160" t="s">
        <x:v>730</x:v>
      </x:c>
      <x:c r="H2160" t="s">
        <x:v>516</x:v>
      </x:c>
      <x:c r="I2160" t="s">
        <x:v>179</x:v>
      </x:c>
      <x:c r="J2160">
        <x:v>100003029</x:v>
      </x:c>
      <x:c r="K2160" t="s">
        <x:v>179</x:v>
      </x:c>
      <x:c r="L2160" t="s">
        <x:v>143</x:v>
      </x:c>
      <x:c r="M2160" t="s">
        <x:v>570</x:v>
      </x:c>
      <x:c r="O2160">
        <x:v>1000</x:v>
      </x:c>
      <x:c r="P2160" t="s">
        <x:v>520</x:v>
      </x:c>
      <x:c r="Q2160" t="s">
        <x:v>16</x:v>
      </x:c>
      <x:c r="R2160" t="s">
        <x:v>522</x:v>
      </x:c>
      <x:c r="S2160">
        <x:v>2000</x:v>
      </x:c>
      <x:c r="T2160" t="s">
        <x:v>458</x:v>
      </x:c>
      <x:c r="U2160">
        <x:v>9.64</x:v>
      </x:c>
      <x:c r="V2160">
        <x:v>0.46</x:v>
      </x:c>
      <x:c r="W2160">
        <x:v>911.2</x:v>
      </x:c>
    </x:row>
    <x:row r="2161" spans="1:23">
      <x:c r="A2161" t="s">
        <x:v>492</x:v>
      </x:c>
      <x:c r="B2161" t="s">
        <x:v>698</x:v>
      </x:c>
      <x:c r="C2161" t="s">
        <x:v>513</x:v>
      </x:c>
      <x:c r="D2161" t="s">
        <x:v>514</x:v>
      </x:c>
      <x:c r="E2161" t="s">
        <x:v>527</x:v>
      </x:c>
      <x:c r="F2161" t="s">
        <x:v>126</x:v>
      </x:c>
      <x:c r="G2161" t="s">
        <x:v>730</x:v>
      </x:c>
      <x:c r="H2161" t="s">
        <x:v>516</x:v>
      </x:c>
      <x:c r="I2161" t="s">
        <x:v>179</x:v>
      </x:c>
      <x:c r="J2161">
        <x:v>100003031</x:v>
      </x:c>
      <x:c r="K2161" t="s">
        <x:v>179</x:v>
      </x:c>
      <x:c r="L2161" t="s">
        <x:v>143</x:v>
      </x:c>
      <x:c r="M2161" t="s">
        <x:v>525</x:v>
      </x:c>
      <x:c r="O2161">
        <x:v>1000</x:v>
      </x:c>
      <x:c r="P2161" t="s">
        <x:v>520</x:v>
      </x:c>
      <x:c r="Q2161" t="s">
        <x:v>16</x:v>
      </x:c>
      <x:c r="R2161" t="s">
        <x:v>522</x:v>
      </x:c>
      <x:c r="S2161">
        <x:v>7000</x:v>
      </x:c>
      <x:c r="T2161" t="s">
        <x:v>458</x:v>
      </x:c>
      <x:c r="U2161">
        <x:v>33.74</x:v>
      </x:c>
      <x:c r="V2161">
        <x:v>0.46</x:v>
      </x:c>
      <x:c r="W2161">
        <x:v>3189.2</x:v>
      </x:c>
    </x:row>
    <x:row r="2162" spans="1:23">
      <x:c r="A2162" t="s">
        <x:v>492</x:v>
      </x:c>
      <x:c r="B2162" t="s">
        <x:v>698</x:v>
      </x:c>
      <x:c r="C2162" t="s">
        <x:v>513</x:v>
      </x:c>
      <x:c r="D2162" t="s">
        <x:v>514</x:v>
      </x:c>
      <x:c r="E2162" t="s">
        <x:v>527</x:v>
      </x:c>
      <x:c r="F2162" t="s">
        <x:v>126</x:v>
      </x:c>
      <x:c r="G2162" t="s">
        <x:v>730</x:v>
      </x:c>
      <x:c r="H2162" t="s">
        <x:v>516</x:v>
      </x:c>
      <x:c r="I2162" t="s">
        <x:v>179</x:v>
      </x:c>
      <x:c r="J2162">
        <x:v>100003026</x:v>
      </x:c>
      <x:c r="K2162" t="s">
        <x:v>179</x:v>
      </x:c>
      <x:c r="L2162" t="s">
        <x:v>143</x:v>
      </x:c>
      <x:c r="M2162" t="s">
        <x:v>553</x:v>
      </x:c>
      <x:c r="O2162">
        <x:v>1000</x:v>
      </x:c>
      <x:c r="P2162" t="s">
        <x:v>520</x:v>
      </x:c>
      <x:c r="Q2162" t="s">
        <x:v>16</x:v>
      </x:c>
      <x:c r="R2162" t="s">
        <x:v>522</x:v>
      </x:c>
      <x:c r="S2162">
        <x:v>1000</x:v>
      </x:c>
      <x:c r="T2162" t="s">
        <x:v>458</x:v>
      </x:c>
      <x:c r="U2162">
        <x:v>4.82</x:v>
      </x:c>
      <x:c r="V2162">
        <x:v>0.46</x:v>
      </x:c>
      <x:c r="W2162">
        <x:v>455.6</x:v>
      </x:c>
    </x:row>
    <x:row r="2163" spans="1:23">
      <x:c r="A2163" t="s">
        <x:v>492</x:v>
      </x:c>
      <x:c r="B2163" t="s">
        <x:v>698</x:v>
      </x:c>
      <x:c r="C2163" t="s">
        <x:v>513</x:v>
      </x:c>
      <x:c r="D2163" t="s">
        <x:v>514</x:v>
      </x:c>
      <x:c r="E2163" t="s">
        <x:v>527</x:v>
      </x:c>
      <x:c r="F2163" t="s">
        <x:v>126</x:v>
      </x:c>
      <x:c r="G2163" t="s">
        <x:v>730</x:v>
      </x:c>
      <x:c r="H2163" t="s">
        <x:v>516</x:v>
      </x:c>
      <x:c r="I2163" t="s">
        <x:v>179</x:v>
      </x:c>
      <x:c r="J2163">
        <x:v>100003022</x:v>
      </x:c>
      <x:c r="K2163" t="s">
        <x:v>179</x:v>
      </x:c>
      <x:c r="L2163" t="s">
        <x:v>143</x:v>
      </x:c>
      <x:c r="M2163" t="s">
        <x:v>608</x:v>
      </x:c>
      <x:c r="O2163">
        <x:v>1000</x:v>
      </x:c>
      <x:c r="P2163" t="s">
        <x:v>520</x:v>
      </x:c>
      <x:c r="Q2163" t="s">
        <x:v>16</x:v>
      </x:c>
      <x:c r="R2163" t="s">
        <x:v>522</x:v>
      </x:c>
      <x:c r="S2163">
        <x:v>1000</x:v>
      </x:c>
      <x:c r="T2163" t="s">
        <x:v>458</x:v>
      </x:c>
      <x:c r="U2163">
        <x:v>4.82</x:v>
      </x:c>
      <x:c r="V2163">
        <x:v>0.46</x:v>
      </x:c>
      <x:c r="W2163">
        <x:v>455.6</x:v>
      </x:c>
    </x:row>
    <x:row r="2164" spans="1:23">
      <x:c r="A2164" t="s">
        <x:v>492</x:v>
      </x:c>
      <x:c r="B2164" t="s">
        <x:v>698</x:v>
      </x:c>
      <x:c r="C2164" t="s">
        <x:v>513</x:v>
      </x:c>
      <x:c r="D2164" t="s">
        <x:v>514</x:v>
      </x:c>
      <x:c r="E2164" t="s">
        <x:v>527</x:v>
      </x:c>
      <x:c r="F2164" t="s">
        <x:v>126</x:v>
      </x:c>
      <x:c r="G2164" t="s">
        <x:v>730</x:v>
      </x:c>
      <x:c r="H2164" t="s">
        <x:v>516</x:v>
      </x:c>
      <x:c r="I2164" t="s">
        <x:v>179</x:v>
      </x:c>
      <x:c r="J2164">
        <x:v>100003024</x:v>
      </x:c>
      <x:c r="K2164" t="s">
        <x:v>179</x:v>
      </x:c>
      <x:c r="L2164" t="s">
        <x:v>143</x:v>
      </x:c>
      <x:c r="M2164" t="s">
        <x:v>569</x:v>
      </x:c>
      <x:c r="O2164">
        <x:v>1000</x:v>
      </x:c>
      <x:c r="P2164" t="s">
        <x:v>520</x:v>
      </x:c>
      <x:c r="Q2164" t="s">
        <x:v>16</x:v>
      </x:c>
      <x:c r="R2164" t="s">
        <x:v>522</x:v>
      </x:c>
      <x:c r="S2164">
        <x:v>4000</x:v>
      </x:c>
      <x:c r="T2164" t="s">
        <x:v>458</x:v>
      </x:c>
      <x:c r="U2164">
        <x:v>19.28</x:v>
      </x:c>
      <x:c r="V2164">
        <x:v>0.46</x:v>
      </x:c>
      <x:c r="W2164">
        <x:v>1822.4</x:v>
      </x:c>
    </x:row>
    <x:row r="2165" spans="1:23">
      <x:c r="A2165" t="s">
        <x:v>492</x:v>
      </x:c>
      <x:c r="B2165" t="s">
        <x:v>698</x:v>
      </x:c>
      <x:c r="C2165" t="s">
        <x:v>513</x:v>
      </x:c>
      <x:c r="D2165" t="s">
        <x:v>514</x:v>
      </x:c>
      <x:c r="E2165" t="s">
        <x:v>527</x:v>
      </x:c>
      <x:c r="F2165" t="s">
        <x:v>126</x:v>
      </x:c>
      <x:c r="G2165" t="s">
        <x:v>730</x:v>
      </x:c>
      <x:c r="H2165" t="s">
        <x:v>516</x:v>
      </x:c>
      <x:c r="I2165" t="s">
        <x:v>179</x:v>
      </x:c>
      <x:c r="J2165">
        <x:v>100003004</x:v>
      </x:c>
      <x:c r="K2165" t="s">
        <x:v>179</x:v>
      </x:c>
      <x:c r="L2165" t="s">
        <x:v>143</x:v>
      </x:c>
      <x:c r="M2165" t="s">
        <x:v>550</x:v>
      </x:c>
      <x:c r="O2165">
        <x:v>1000</x:v>
      </x:c>
      <x:c r="P2165" t="s">
        <x:v>520</x:v>
      </x:c>
      <x:c r="Q2165" t="s">
        <x:v>16</x:v>
      </x:c>
      <x:c r="R2165" t="s">
        <x:v>522</x:v>
      </x:c>
      <x:c r="S2165">
        <x:v>1000</x:v>
      </x:c>
      <x:c r="T2165" t="s">
        <x:v>458</x:v>
      </x:c>
      <x:c r="U2165">
        <x:v>4.82</x:v>
      </x:c>
      <x:c r="V2165">
        <x:v>0.46</x:v>
      </x:c>
      <x:c r="W2165">
        <x:v>455.6</x:v>
      </x:c>
    </x:row>
    <x:row r="2166" spans="1:23">
      <x:c r="A2166" t="s">
        <x:v>492</x:v>
      </x:c>
      <x:c r="B2166" t="s">
        <x:v>698</x:v>
      </x:c>
      <x:c r="C2166" t="s">
        <x:v>513</x:v>
      </x:c>
      <x:c r="D2166" t="s">
        <x:v>514</x:v>
      </x:c>
      <x:c r="E2166" t="s">
        <x:v>527</x:v>
      </x:c>
      <x:c r="F2166" t="s">
        <x:v>126</x:v>
      </x:c>
      <x:c r="G2166" t="s">
        <x:v>730</x:v>
      </x:c>
      <x:c r="H2166" t="s">
        <x:v>516</x:v>
      </x:c>
      <x:c r="I2166" t="s">
        <x:v>179</x:v>
      </x:c>
      <x:c r="J2166">
        <x:v>100003020</x:v>
      </x:c>
      <x:c r="K2166" t="s">
        <x:v>179</x:v>
      </x:c>
      <x:c r="L2166" t="s">
        <x:v>143</x:v>
      </x:c>
      <x:c r="M2166" t="s">
        <x:v>537</x:v>
      </x:c>
      <x:c r="O2166">
        <x:v>1000</x:v>
      </x:c>
      <x:c r="P2166" t="s">
        <x:v>520</x:v>
      </x:c>
      <x:c r="Q2166" t="s">
        <x:v>16</x:v>
      </x:c>
      <x:c r="R2166" t="s">
        <x:v>522</x:v>
      </x:c>
      <x:c r="S2166">
        <x:v>9000</x:v>
      </x:c>
      <x:c r="T2166" t="s">
        <x:v>458</x:v>
      </x:c>
      <x:c r="U2166">
        <x:v>43.38</x:v>
      </x:c>
      <x:c r="V2166">
        <x:v>0.46</x:v>
      </x:c>
      <x:c r="W2166">
        <x:v>4100.3999999999996</x:v>
      </x:c>
    </x:row>
    <x:row r="2167" spans="1:23">
      <x:c r="A2167" t="s">
        <x:v>492</x:v>
      </x:c>
      <x:c r="B2167" t="s">
        <x:v>698</x:v>
      </x:c>
      <x:c r="C2167" t="s">
        <x:v>513</x:v>
      </x:c>
      <x:c r="D2167" t="s">
        <x:v>514</x:v>
      </x:c>
      <x:c r="E2167" t="s">
        <x:v>527</x:v>
      </x:c>
      <x:c r="F2167" t="s">
        <x:v>126</x:v>
      </x:c>
      <x:c r="G2167" t="s">
        <x:v>730</x:v>
      </x:c>
      <x:c r="H2167" t="s">
        <x:v>516</x:v>
      </x:c>
      <x:c r="I2167" t="s">
        <x:v>179</x:v>
      </x:c>
      <x:c r="J2167">
        <x:v>100002990</x:v>
      </x:c>
      <x:c r="K2167" t="s">
        <x:v>179</x:v>
      </x:c>
      <x:c r="L2167" t="s">
        <x:v>143</x:v>
      </x:c>
      <x:c r="M2167" t="s">
        <x:v>533</x:v>
      </x:c>
      <x:c r="O2167">
        <x:v>1000</x:v>
      </x:c>
      <x:c r="P2167" t="s">
        <x:v>520</x:v>
      </x:c>
      <x:c r="Q2167" t="s">
        <x:v>16</x:v>
      </x:c>
      <x:c r="R2167" t="s">
        <x:v>522</x:v>
      </x:c>
      <x:c r="S2167">
        <x:v>3000</x:v>
      </x:c>
      <x:c r="T2167" t="s">
        <x:v>458</x:v>
      </x:c>
      <x:c r="U2167">
        <x:v>14.46</x:v>
      </x:c>
      <x:c r="V2167">
        <x:v>0.46</x:v>
      </x:c>
      <x:c r="W2167">
        <x:v>1366.8</x:v>
      </x:c>
    </x:row>
    <x:row r="2168" spans="1:23">
      <x:c r="A2168" t="s">
        <x:v>492</x:v>
      </x:c>
      <x:c r="B2168" t="s">
        <x:v>698</x:v>
      </x:c>
      <x:c r="C2168" t="s">
        <x:v>513</x:v>
      </x:c>
      <x:c r="D2168" t="s">
        <x:v>514</x:v>
      </x:c>
      <x:c r="E2168" t="s">
        <x:v>527</x:v>
      </x:c>
      <x:c r="F2168" t="s">
        <x:v>126</x:v>
      </x:c>
      <x:c r="G2168" t="s">
        <x:v>730</x:v>
      </x:c>
      <x:c r="H2168" t="s">
        <x:v>516</x:v>
      </x:c>
      <x:c r="I2168" t="s">
        <x:v>179</x:v>
      </x:c>
      <x:c r="J2168">
        <x:v>100003010</x:v>
      </x:c>
      <x:c r="K2168" t="s">
        <x:v>179</x:v>
      </x:c>
      <x:c r="L2168" t="s">
        <x:v>143</x:v>
      </x:c>
      <x:c r="M2168" t="s">
        <x:v>578</x:v>
      </x:c>
      <x:c r="O2168">
        <x:v>1000</x:v>
      </x:c>
      <x:c r="P2168" t="s">
        <x:v>520</x:v>
      </x:c>
      <x:c r="Q2168" t="s">
        <x:v>16</x:v>
      </x:c>
      <x:c r="R2168" t="s">
        <x:v>522</x:v>
      </x:c>
      <x:c r="S2168">
        <x:v>1000</x:v>
      </x:c>
      <x:c r="T2168" t="s">
        <x:v>458</x:v>
      </x:c>
      <x:c r="U2168">
        <x:v>4.82</x:v>
      </x:c>
      <x:c r="V2168">
        <x:v>0.46</x:v>
      </x:c>
      <x:c r="W2168">
        <x:v>455.6</x:v>
      </x:c>
    </x:row>
    <x:row r="2169" spans="1:23">
      <x:c r="A2169" t="s">
        <x:v>492</x:v>
      </x:c>
      <x:c r="B2169" t="s">
        <x:v>698</x:v>
      </x:c>
      <x:c r="C2169" t="s">
        <x:v>513</x:v>
      </x:c>
      <x:c r="D2169" t="s">
        <x:v>514</x:v>
      </x:c>
      <x:c r="E2169" t="s">
        <x:v>527</x:v>
      </x:c>
      <x:c r="F2169" t="s">
        <x:v>126</x:v>
      </x:c>
      <x:c r="G2169" t="s">
        <x:v>730</x:v>
      </x:c>
      <x:c r="H2169" t="s">
        <x:v>516</x:v>
      </x:c>
      <x:c r="I2169" t="s">
        <x:v>179</x:v>
      </x:c>
      <x:c r="J2169">
        <x:v>100003008</x:v>
      </x:c>
      <x:c r="K2169" t="s">
        <x:v>179</x:v>
      </x:c>
      <x:c r="L2169" t="s">
        <x:v>143</x:v>
      </x:c>
      <x:c r="M2169" t="s">
        <x:v>545</x:v>
      </x:c>
      <x:c r="O2169">
        <x:v>1000</x:v>
      </x:c>
      <x:c r="P2169" t="s">
        <x:v>520</x:v>
      </x:c>
      <x:c r="Q2169" t="s">
        <x:v>16</x:v>
      </x:c>
      <x:c r="R2169" t="s">
        <x:v>522</x:v>
      </x:c>
      <x:c r="S2169">
        <x:v>2000</x:v>
      </x:c>
      <x:c r="T2169" t="s">
        <x:v>458</x:v>
      </x:c>
      <x:c r="U2169">
        <x:v>9.64</x:v>
      </x:c>
      <x:c r="V2169">
        <x:v>0.46</x:v>
      </x:c>
      <x:c r="W2169">
        <x:v>911.2</x:v>
      </x:c>
    </x:row>
    <x:row r="2170" spans="1:23">
      <x:c r="A2170" t="s">
        <x:v>492</x:v>
      </x:c>
      <x:c r="B2170" t="s">
        <x:v>698</x:v>
      </x:c>
      <x:c r="C2170" t="s">
        <x:v>513</x:v>
      </x:c>
      <x:c r="D2170" t="s">
        <x:v>514</x:v>
      </x:c>
      <x:c r="E2170" t="s">
        <x:v>527</x:v>
      </x:c>
      <x:c r="F2170" t="s">
        <x:v>126</x:v>
      </x:c>
      <x:c r="G2170" t="s">
        <x:v>730</x:v>
      </x:c>
      <x:c r="H2170" t="s">
        <x:v>516</x:v>
      </x:c>
      <x:c r="I2170" t="s">
        <x:v>179</x:v>
      </x:c>
      <x:c r="J2170">
        <x:v>100003013</x:v>
      </x:c>
      <x:c r="K2170" t="s">
        <x:v>179</x:v>
      </x:c>
      <x:c r="L2170" t="s">
        <x:v>143</x:v>
      </x:c>
      <x:c r="M2170" t="s">
        <x:v>560</x:v>
      </x:c>
      <x:c r="O2170">
        <x:v>1000</x:v>
      </x:c>
      <x:c r="P2170" t="s">
        <x:v>520</x:v>
      </x:c>
      <x:c r="Q2170" t="s">
        <x:v>16</x:v>
      </x:c>
      <x:c r="R2170" t="s">
        <x:v>522</x:v>
      </x:c>
      <x:c r="S2170">
        <x:v>9000</x:v>
      </x:c>
      <x:c r="T2170" t="s">
        <x:v>458</x:v>
      </x:c>
      <x:c r="U2170">
        <x:v>43.38</x:v>
      </x:c>
      <x:c r="V2170">
        <x:v>0.46</x:v>
      </x:c>
      <x:c r="W2170">
        <x:v>4100.3999999999996</x:v>
      </x:c>
    </x:row>
    <x:row r="2171" spans="1:23">
      <x:c r="A2171" t="s">
        <x:v>492</x:v>
      </x:c>
      <x:c r="B2171" t="s">
        <x:v>698</x:v>
      </x:c>
      <x:c r="C2171" t="s">
        <x:v>513</x:v>
      </x:c>
      <x:c r="D2171" t="s">
        <x:v>514</x:v>
      </x:c>
      <x:c r="E2171" t="s">
        <x:v>527</x:v>
      </x:c>
      <x:c r="F2171" t="s">
        <x:v>126</x:v>
      </x:c>
      <x:c r="G2171" t="s">
        <x:v>730</x:v>
      </x:c>
      <x:c r="H2171" t="s">
        <x:v>516</x:v>
      </x:c>
      <x:c r="I2171" t="s">
        <x:v>179</x:v>
      </x:c>
      <x:c r="J2171">
        <x:v>100002998</x:v>
      </x:c>
      <x:c r="K2171" t="s">
        <x:v>179</x:v>
      </x:c>
      <x:c r="L2171" t="s">
        <x:v>143</x:v>
      </x:c>
      <x:c r="M2171" t="s">
        <x:v>610</x:v>
      </x:c>
      <x:c r="O2171">
        <x:v>1000</x:v>
      </x:c>
      <x:c r="P2171" t="s">
        <x:v>520</x:v>
      </x:c>
      <x:c r="Q2171" t="s">
        <x:v>16</x:v>
      </x:c>
      <x:c r="R2171" t="s">
        <x:v>522</x:v>
      </x:c>
      <x:c r="S2171">
        <x:v>6000</x:v>
      </x:c>
      <x:c r="T2171" t="s">
        <x:v>458</x:v>
      </x:c>
      <x:c r="U2171">
        <x:v>28.92</x:v>
      </x:c>
      <x:c r="V2171">
        <x:v>0.46</x:v>
      </x:c>
      <x:c r="W2171">
        <x:v>2733.6</x:v>
      </x:c>
    </x:row>
    <x:row r="2172" spans="1:23">
      <x:c r="A2172" t="s">
        <x:v>492</x:v>
      </x:c>
      <x:c r="B2172" t="s">
        <x:v>698</x:v>
      </x:c>
      <x:c r="C2172" t="s">
        <x:v>513</x:v>
      </x:c>
      <x:c r="D2172" t="s">
        <x:v>514</x:v>
      </x:c>
      <x:c r="E2172" t="s">
        <x:v>527</x:v>
      </x:c>
      <x:c r="F2172" t="s">
        <x:v>126</x:v>
      </x:c>
      <x:c r="G2172" t="s">
        <x:v>730</x:v>
      </x:c>
      <x:c r="H2172" t="s">
        <x:v>516</x:v>
      </x:c>
      <x:c r="I2172" t="s">
        <x:v>179</x:v>
      </x:c>
      <x:c r="J2172">
        <x:v>100003001</x:v>
      </x:c>
      <x:c r="K2172" t="s">
        <x:v>179</x:v>
      </x:c>
      <x:c r="L2172" t="s">
        <x:v>143</x:v>
      </x:c>
      <x:c r="M2172" t="s">
        <x:v>575</x:v>
      </x:c>
      <x:c r="O2172">
        <x:v>1000</x:v>
      </x:c>
      <x:c r="P2172" t="s">
        <x:v>520</x:v>
      </x:c>
      <x:c r="Q2172" t="s">
        <x:v>16</x:v>
      </x:c>
      <x:c r="R2172" t="s">
        <x:v>522</x:v>
      </x:c>
      <x:c r="S2172">
        <x:v>4000</x:v>
      </x:c>
      <x:c r="T2172" t="s">
        <x:v>458</x:v>
      </x:c>
      <x:c r="U2172">
        <x:v>19.28</x:v>
      </x:c>
      <x:c r="V2172">
        <x:v>0.46</x:v>
      </x:c>
      <x:c r="W2172">
        <x:v>1822.4</x:v>
      </x:c>
    </x:row>
    <x:row r="2173" spans="1:23">
      <x:c r="A2173" t="s">
        <x:v>492</x:v>
      </x:c>
      <x:c r="B2173" t="s">
        <x:v>698</x:v>
      </x:c>
      <x:c r="C2173" t="s">
        <x:v>513</x:v>
      </x:c>
      <x:c r="D2173" t="s">
        <x:v>514</x:v>
      </x:c>
      <x:c r="E2173" t="s">
        <x:v>527</x:v>
      </x:c>
      <x:c r="F2173" t="s">
        <x:v>126</x:v>
      </x:c>
      <x:c r="G2173" t="s">
        <x:v>730</x:v>
      </x:c>
      <x:c r="H2173" t="s">
        <x:v>516</x:v>
      </x:c>
      <x:c r="I2173" t="s">
        <x:v>179</x:v>
      </x:c>
      <x:c r="J2173">
        <x:v>100002987</x:v>
      </x:c>
      <x:c r="K2173" t="s">
        <x:v>179</x:v>
      </x:c>
      <x:c r="L2173" t="s">
        <x:v>141</x:v>
      </x:c>
      <x:c r="M2173" t="s">
        <x:v>526</x:v>
      </x:c>
      <x:c r="O2173">
        <x:v>1500</x:v>
      </x:c>
      <x:c r="P2173" t="s">
        <x:v>520</x:v>
      </x:c>
      <x:c r="Q2173" t="s">
        <x:v>15</x:v>
      </x:c>
      <x:c r="R2173" t="s">
        <x:v>522</x:v>
      </x:c>
      <x:c r="S2173">
        <x:v>1500</x:v>
      </x:c>
      <x:c r="T2173" t="s">
        <x:v>458</x:v>
      </x:c>
      <x:c r="U2173">
        <x:v>5.13</x:v>
      </x:c>
      <x:c r="V2173">
        <x:v>0.37</x:v>
      </x:c>
      <x:c r="W2173">
        <x:v>550.79999999999995</x:v>
      </x:c>
    </x:row>
    <x:row r="2174" spans="1:23">
      <x:c r="A2174" t="s">
        <x:v>492</x:v>
      </x:c>
      <x:c r="B2174" t="s">
        <x:v>698</x:v>
      </x:c>
      <x:c r="C2174" t="s">
        <x:v>513</x:v>
      </x:c>
      <x:c r="D2174" t="s">
        <x:v>514</x:v>
      </x:c>
      <x:c r="E2174" t="s">
        <x:v>527</x:v>
      </x:c>
      <x:c r="F2174" t="s">
        <x:v>126</x:v>
      </x:c>
      <x:c r="G2174" t="s">
        <x:v>730</x:v>
      </x:c>
      <x:c r="H2174" t="s">
        <x:v>516</x:v>
      </x:c>
      <x:c r="I2174" t="s">
        <x:v>179</x:v>
      </x:c>
      <x:c r="J2174">
        <x:v>100002982</x:v>
      </x:c>
      <x:c r="K2174" t="s">
        <x:v>179</x:v>
      </x:c>
      <x:c r="L2174" t="s">
        <x:v>141</x:v>
      </x:c>
      <x:c r="M2174" t="s">
        <x:v>570</x:v>
      </x:c>
      <x:c r="O2174">
        <x:v>1500</x:v>
      </x:c>
      <x:c r="P2174" t="s">
        <x:v>520</x:v>
      </x:c>
      <x:c r="Q2174" t="s">
        <x:v>15</x:v>
      </x:c>
      <x:c r="R2174" t="s">
        <x:v>522</x:v>
      </x:c>
      <x:c r="S2174">
        <x:v>3000</x:v>
      </x:c>
      <x:c r="T2174" t="s">
        <x:v>458</x:v>
      </x:c>
      <x:c r="U2174">
        <x:v>10.26</x:v>
      </x:c>
      <x:c r="V2174">
        <x:v>0.37</x:v>
      </x:c>
      <x:c r="W2174">
        <x:v>1101.5999999999999</x:v>
      </x:c>
    </x:row>
    <x:row r="2175" spans="1:23">
      <x:c r="A2175" t="s">
        <x:v>492</x:v>
      </x:c>
      <x:c r="B2175" t="s">
        <x:v>698</x:v>
      </x:c>
      <x:c r="C2175" t="s">
        <x:v>513</x:v>
      </x:c>
      <x:c r="D2175" t="s">
        <x:v>514</x:v>
      </x:c>
      <x:c r="E2175" t="s">
        <x:v>527</x:v>
      </x:c>
      <x:c r="F2175" t="s">
        <x:v>126</x:v>
      </x:c>
      <x:c r="G2175" t="s">
        <x:v>730</x:v>
      </x:c>
      <x:c r="H2175" t="s">
        <x:v>516</x:v>
      </x:c>
      <x:c r="I2175" t="s">
        <x:v>179</x:v>
      </x:c>
      <x:c r="J2175">
        <x:v>100002984</x:v>
      </x:c>
      <x:c r="K2175" t="s">
        <x:v>179</x:v>
      </x:c>
      <x:c r="L2175" t="s">
        <x:v>141</x:v>
      </x:c>
      <x:c r="M2175" t="s">
        <x:v>525</x:v>
      </x:c>
      <x:c r="O2175">
        <x:v>1500</x:v>
      </x:c>
      <x:c r="P2175" t="s">
        <x:v>520</x:v>
      </x:c>
      <x:c r="Q2175" t="s">
        <x:v>15</x:v>
      </x:c>
      <x:c r="R2175" t="s">
        <x:v>522</x:v>
      </x:c>
      <x:c r="S2175">
        <x:v>9000</x:v>
      </x:c>
      <x:c r="T2175" t="s">
        <x:v>458</x:v>
      </x:c>
      <x:c r="U2175">
        <x:v>30.78</x:v>
      </x:c>
      <x:c r="V2175">
        <x:v>0.37</x:v>
      </x:c>
      <x:c r="W2175">
        <x:v>3304.8</x:v>
      </x:c>
    </x:row>
    <x:row r="2176" spans="1:23">
      <x:c r="A2176" t="s">
        <x:v>492</x:v>
      </x:c>
      <x:c r="B2176" t="s">
        <x:v>698</x:v>
      </x:c>
      <x:c r="C2176" t="s">
        <x:v>513</x:v>
      </x:c>
      <x:c r="D2176" t="s">
        <x:v>514</x:v>
      </x:c>
      <x:c r="E2176" t="s">
        <x:v>527</x:v>
      </x:c>
      <x:c r="F2176" t="s">
        <x:v>126</x:v>
      </x:c>
      <x:c r="G2176" t="s">
        <x:v>730</x:v>
      </x:c>
      <x:c r="H2176" t="s">
        <x:v>516</x:v>
      </x:c>
      <x:c r="I2176" t="s">
        <x:v>179</x:v>
      </x:c>
      <x:c r="J2176">
        <x:v>100002980</x:v>
      </x:c>
      <x:c r="K2176" t="s">
        <x:v>179</x:v>
      </x:c>
      <x:c r="L2176" t="s">
        <x:v>141</x:v>
      </x:c>
      <x:c r="M2176" t="s">
        <x:v>553</x:v>
      </x:c>
      <x:c r="O2176">
        <x:v>1500</x:v>
      </x:c>
      <x:c r="P2176" t="s">
        <x:v>520</x:v>
      </x:c>
      <x:c r="Q2176" t="s">
        <x:v>15</x:v>
      </x:c>
      <x:c r="R2176" t="s">
        <x:v>522</x:v>
      </x:c>
      <x:c r="S2176">
        <x:v>1500</x:v>
      </x:c>
      <x:c r="T2176" t="s">
        <x:v>458</x:v>
      </x:c>
      <x:c r="U2176">
        <x:v>5.13</x:v>
      </x:c>
      <x:c r="V2176">
        <x:v>0.37</x:v>
      </x:c>
      <x:c r="W2176">
        <x:v>550.79999999999995</x:v>
      </x:c>
    </x:row>
    <x:row r="2177" spans="1:23">
      <x:c r="A2177" t="s">
        <x:v>492</x:v>
      </x:c>
      <x:c r="B2177" t="s">
        <x:v>698</x:v>
      </x:c>
      <x:c r="C2177" t="s">
        <x:v>513</x:v>
      </x:c>
      <x:c r="D2177" t="s">
        <x:v>514</x:v>
      </x:c>
      <x:c r="E2177" t="s">
        <x:v>527</x:v>
      </x:c>
      <x:c r="F2177" t="s">
        <x:v>126</x:v>
      </x:c>
      <x:c r="G2177" t="s">
        <x:v>730</x:v>
      </x:c>
      <x:c r="H2177" t="s">
        <x:v>516</x:v>
      </x:c>
      <x:c r="I2177" t="s">
        <x:v>179</x:v>
      </x:c>
      <x:c r="J2177">
        <x:v>100002979</x:v>
      </x:c>
      <x:c r="K2177" t="s">
        <x:v>179</x:v>
      </x:c>
      <x:c r="L2177" t="s">
        <x:v>141</x:v>
      </x:c>
      <x:c r="M2177" t="s">
        <x:v>558</x:v>
      </x:c>
      <x:c r="O2177">
        <x:v>1500</x:v>
      </x:c>
      <x:c r="P2177" t="s">
        <x:v>520</x:v>
      </x:c>
      <x:c r="Q2177" t="s">
        <x:v>15</x:v>
      </x:c>
      <x:c r="R2177" t="s">
        <x:v>522</x:v>
      </x:c>
      <x:c r="S2177">
        <x:v>1500</x:v>
      </x:c>
      <x:c r="T2177" t="s">
        <x:v>458</x:v>
      </x:c>
      <x:c r="U2177">
        <x:v>5.13</x:v>
      </x:c>
      <x:c r="V2177">
        <x:v>0.37</x:v>
      </x:c>
      <x:c r="W2177">
        <x:v>550.79999999999995</x:v>
      </x:c>
    </x:row>
    <x:row r="2178" spans="1:23">
      <x:c r="A2178" t="s">
        <x:v>492</x:v>
      </x:c>
      <x:c r="B2178" t="s">
        <x:v>698</x:v>
      </x:c>
      <x:c r="C2178" t="s">
        <x:v>513</x:v>
      </x:c>
      <x:c r="D2178" t="s">
        <x:v>514</x:v>
      </x:c>
      <x:c r="E2178" t="s">
        <x:v>527</x:v>
      </x:c>
      <x:c r="F2178" t="s">
        <x:v>126</x:v>
      </x:c>
      <x:c r="G2178" t="s">
        <x:v>730</x:v>
      </x:c>
      <x:c r="H2178" t="s">
        <x:v>516</x:v>
      </x:c>
      <x:c r="I2178" t="s">
        <x:v>179</x:v>
      </x:c>
      <x:c r="J2178">
        <x:v>100002981</x:v>
      </x:c>
      <x:c r="K2178" t="s">
        <x:v>179</x:v>
      </x:c>
      <x:c r="L2178" t="s">
        <x:v>141</x:v>
      </x:c>
      <x:c r="M2178" t="s">
        <x:v>524</x:v>
      </x:c>
      <x:c r="O2178">
        <x:v>1500</x:v>
      </x:c>
      <x:c r="P2178" t="s">
        <x:v>520</x:v>
      </x:c>
      <x:c r="Q2178" t="s">
        <x:v>15</x:v>
      </x:c>
      <x:c r="R2178" t="s">
        <x:v>522</x:v>
      </x:c>
      <x:c r="S2178">
        <x:v>1500</x:v>
      </x:c>
      <x:c r="T2178" t="s">
        <x:v>458</x:v>
      </x:c>
      <x:c r="U2178">
        <x:v>5.13</x:v>
      </x:c>
      <x:c r="V2178">
        <x:v>0.37</x:v>
      </x:c>
      <x:c r="W2178">
        <x:v>550.79999999999995</x:v>
      </x:c>
    </x:row>
    <x:row r="2179" spans="1:23">
      <x:c r="A2179" t="s">
        <x:v>492</x:v>
      </x:c>
      <x:c r="B2179" t="s">
        <x:v>698</x:v>
      </x:c>
      <x:c r="C2179" t="s">
        <x:v>513</x:v>
      </x:c>
      <x:c r="D2179" t="s">
        <x:v>514</x:v>
      </x:c>
      <x:c r="E2179" t="s">
        <x:v>527</x:v>
      </x:c>
      <x:c r="F2179" t="s">
        <x:v>126</x:v>
      </x:c>
      <x:c r="G2179" t="s">
        <x:v>730</x:v>
      </x:c>
      <x:c r="H2179" t="s">
        <x:v>516</x:v>
      </x:c>
      <x:c r="I2179" t="s">
        <x:v>179</x:v>
      </x:c>
      <x:c r="J2179">
        <x:v>100002978</x:v>
      </x:c>
      <x:c r="K2179" t="s">
        <x:v>179</x:v>
      </x:c>
      <x:c r="L2179" t="s">
        <x:v>141</x:v>
      </x:c>
      <x:c r="M2179" t="s">
        <x:v>569</x:v>
      </x:c>
      <x:c r="O2179">
        <x:v>1500</x:v>
      </x:c>
      <x:c r="P2179" t="s">
        <x:v>520</x:v>
      </x:c>
      <x:c r="Q2179" t="s">
        <x:v>15</x:v>
      </x:c>
      <x:c r="R2179" t="s">
        <x:v>522</x:v>
      </x:c>
      <x:c r="S2179">
        <x:v>13500</x:v>
      </x:c>
      <x:c r="T2179" t="s">
        <x:v>458</x:v>
      </x:c>
      <x:c r="U2179">
        <x:v>46.17</x:v>
      </x:c>
      <x:c r="V2179">
        <x:v>0.37</x:v>
      </x:c>
      <x:c r="W2179">
        <x:v>4957.2</x:v>
      </x:c>
    </x:row>
    <x:row r="2180" spans="1:23">
      <x:c r="A2180" t="s">
        <x:v>492</x:v>
      </x:c>
      <x:c r="B2180" t="s">
        <x:v>698</x:v>
      </x:c>
      <x:c r="C2180" t="s">
        <x:v>513</x:v>
      </x:c>
      <x:c r="D2180" t="s">
        <x:v>514</x:v>
      </x:c>
      <x:c r="E2180" t="s">
        <x:v>527</x:v>
      </x:c>
      <x:c r="F2180" t="s">
        <x:v>126</x:v>
      </x:c>
      <x:c r="G2180" t="s">
        <x:v>730</x:v>
      </x:c>
      <x:c r="H2180" t="s">
        <x:v>516</x:v>
      </x:c>
      <x:c r="I2180" t="s">
        <x:v>179</x:v>
      </x:c>
      <x:c r="J2180">
        <x:v>100002970</x:v>
      </x:c>
      <x:c r="K2180" t="s">
        <x:v>179</x:v>
      </x:c>
      <x:c r="L2180" t="s">
        <x:v>141</x:v>
      </x:c>
      <x:c r="M2180" t="s">
        <x:v>550</x:v>
      </x:c>
      <x:c r="O2180">
        <x:v>1500</x:v>
      </x:c>
      <x:c r="P2180" t="s">
        <x:v>520</x:v>
      </x:c>
      <x:c r="Q2180" t="s">
        <x:v>15</x:v>
      </x:c>
      <x:c r="R2180" t="s">
        <x:v>522</x:v>
      </x:c>
      <x:c r="S2180">
        <x:v>4500</x:v>
      </x:c>
      <x:c r="T2180" t="s">
        <x:v>458</x:v>
      </x:c>
      <x:c r="U2180">
        <x:v>15.39</x:v>
      </x:c>
      <x:c r="V2180">
        <x:v>0.37</x:v>
      </x:c>
      <x:c r="W2180">
        <x:v>1652.4</x:v>
      </x:c>
    </x:row>
    <x:row r="2181" spans="1:23">
      <x:c r="A2181" t="s">
        <x:v>492</x:v>
      </x:c>
      <x:c r="B2181" t="s">
        <x:v>698</x:v>
      </x:c>
      <x:c r="C2181" t="s">
        <x:v>513</x:v>
      </x:c>
      <x:c r="D2181" t="s">
        <x:v>514</x:v>
      </x:c>
      <x:c r="E2181" t="s">
        <x:v>527</x:v>
      </x:c>
      <x:c r="F2181" t="s">
        <x:v>126</x:v>
      </x:c>
      <x:c r="G2181" t="s">
        <x:v>730</x:v>
      </x:c>
      <x:c r="H2181" t="s">
        <x:v>516</x:v>
      </x:c>
      <x:c r="I2181" t="s">
        <x:v>179</x:v>
      </x:c>
      <x:c r="J2181">
        <x:v>100002974</x:v>
      </x:c>
      <x:c r="K2181" t="s">
        <x:v>179</x:v>
      </x:c>
      <x:c r="L2181" t="s">
        <x:v>141</x:v>
      </x:c>
      <x:c r="M2181" t="s">
        <x:v>563</x:v>
      </x:c>
      <x:c r="O2181">
        <x:v>1500</x:v>
      </x:c>
      <x:c r="P2181" t="s">
        <x:v>520</x:v>
      </x:c>
      <x:c r="Q2181" t="s">
        <x:v>15</x:v>
      </x:c>
      <x:c r="R2181" t="s">
        <x:v>522</x:v>
      </x:c>
      <x:c r="S2181">
        <x:v>3000</x:v>
      </x:c>
      <x:c r="T2181" t="s">
        <x:v>458</x:v>
      </x:c>
      <x:c r="U2181">
        <x:v>10.26</x:v>
      </x:c>
      <x:c r="V2181">
        <x:v>0.37</x:v>
      </x:c>
      <x:c r="W2181">
        <x:v>1101.5999999999999</x:v>
      </x:c>
    </x:row>
    <x:row r="2182" spans="1:23">
      <x:c r="A2182" t="s">
        <x:v>492</x:v>
      </x:c>
      <x:c r="B2182" t="s">
        <x:v>698</x:v>
      </x:c>
      <x:c r="C2182" t="s">
        <x:v>513</x:v>
      </x:c>
      <x:c r="D2182" t="s">
        <x:v>514</x:v>
      </x:c>
      <x:c r="E2182" t="s">
        <x:v>527</x:v>
      </x:c>
      <x:c r="F2182" t="s">
        <x:v>126</x:v>
      </x:c>
      <x:c r="G2182" t="s">
        <x:v>730</x:v>
      </x:c>
      <x:c r="H2182" t="s">
        <x:v>516</x:v>
      </x:c>
      <x:c r="I2182" t="s">
        <x:v>179</x:v>
      </x:c>
      <x:c r="J2182">
        <x:v>100002976</x:v>
      </x:c>
      <x:c r="K2182" t="s">
        <x:v>179</x:v>
      </x:c>
      <x:c r="L2182" t="s">
        <x:v>141</x:v>
      </x:c>
      <x:c r="M2182" t="s">
        <x:v>537</x:v>
      </x:c>
      <x:c r="O2182">
        <x:v>1500</x:v>
      </x:c>
      <x:c r="P2182" t="s">
        <x:v>520</x:v>
      </x:c>
      <x:c r="Q2182" t="s">
        <x:v>15</x:v>
      </x:c>
      <x:c r="R2182" t="s">
        <x:v>522</x:v>
      </x:c>
      <x:c r="S2182">
        <x:v>7500</x:v>
      </x:c>
      <x:c r="T2182" t="s">
        <x:v>458</x:v>
      </x:c>
      <x:c r="U2182">
        <x:v>25.65</x:v>
      </x:c>
      <x:c r="V2182">
        <x:v>0.37</x:v>
      </x:c>
      <x:c r="W2182">
        <x:v>2754</x:v>
      </x:c>
    </x:row>
    <x:row r="2183" spans="1:23">
      <x:c r="A2183" t="s">
        <x:v>492</x:v>
      </x:c>
      <x:c r="B2183" t="s">
        <x:v>698</x:v>
      </x:c>
      <x:c r="C2183" t="s">
        <x:v>513</x:v>
      </x:c>
      <x:c r="D2183" t="s">
        <x:v>514</x:v>
      </x:c>
      <x:c r="E2183" t="s">
        <x:v>527</x:v>
      </x:c>
      <x:c r="F2183" t="s">
        <x:v>126</x:v>
      </x:c>
      <x:c r="G2183" t="s">
        <x:v>730</x:v>
      </x:c>
      <x:c r="H2183" t="s">
        <x:v>516</x:v>
      </x:c>
      <x:c r="I2183" t="s">
        <x:v>179</x:v>
      </x:c>
      <x:c r="J2183">
        <x:v>100002963</x:v>
      </x:c>
      <x:c r="K2183" t="s">
        <x:v>179</x:v>
      </x:c>
      <x:c r="L2183" t="s">
        <x:v>141</x:v>
      </x:c>
      <x:c r="M2183" t="s">
        <x:v>533</x:v>
      </x:c>
      <x:c r="O2183">
        <x:v>1500</x:v>
      </x:c>
      <x:c r="P2183" t="s">
        <x:v>520</x:v>
      </x:c>
      <x:c r="Q2183" t="s">
        <x:v>15</x:v>
      </x:c>
      <x:c r="R2183" t="s">
        <x:v>522</x:v>
      </x:c>
      <x:c r="S2183">
        <x:v>3000</x:v>
      </x:c>
      <x:c r="T2183" t="s">
        <x:v>458</x:v>
      </x:c>
      <x:c r="U2183">
        <x:v>10.26</x:v>
      </x:c>
      <x:c r="V2183">
        <x:v>0.37</x:v>
      </x:c>
      <x:c r="W2183">
        <x:v>1101.5999999999999</x:v>
      </x:c>
    </x:row>
    <x:row r="2184" spans="1:23">
      <x:c r="A2184" t="s">
        <x:v>492</x:v>
      </x:c>
      <x:c r="B2184" t="s">
        <x:v>698</x:v>
      </x:c>
      <x:c r="C2184" t="s">
        <x:v>513</x:v>
      </x:c>
      <x:c r="D2184" t="s">
        <x:v>514</x:v>
      </x:c>
      <x:c r="E2184" t="s">
        <x:v>527</x:v>
      </x:c>
      <x:c r="F2184" t="s">
        <x:v>126</x:v>
      </x:c>
      <x:c r="G2184" t="s">
        <x:v>730</x:v>
      </x:c>
      <x:c r="H2184" t="s">
        <x:v>516</x:v>
      </x:c>
      <x:c r="I2184" t="s">
        <x:v>179</x:v>
      </x:c>
      <x:c r="J2184">
        <x:v>100002972</x:v>
      </x:c>
      <x:c r="K2184" t="s">
        <x:v>179</x:v>
      </x:c>
      <x:c r="L2184" t="s">
        <x:v>141</x:v>
      </x:c>
      <x:c r="M2184" t="s">
        <x:v>578</x:v>
      </x:c>
      <x:c r="O2184">
        <x:v>1500</x:v>
      </x:c>
      <x:c r="P2184" t="s">
        <x:v>520</x:v>
      </x:c>
      <x:c r="Q2184" t="s">
        <x:v>15</x:v>
      </x:c>
      <x:c r="R2184" t="s">
        <x:v>522</x:v>
      </x:c>
      <x:c r="S2184">
        <x:v>3000</x:v>
      </x:c>
      <x:c r="T2184" t="s">
        <x:v>458</x:v>
      </x:c>
      <x:c r="U2184">
        <x:v>10.26</x:v>
      </x:c>
      <x:c r="V2184">
        <x:v>0.37</x:v>
      </x:c>
      <x:c r="W2184">
        <x:v>1101.5999999999999</x:v>
      </x:c>
    </x:row>
    <x:row r="2185" spans="1:23">
      <x:c r="A2185" t="s">
        <x:v>492</x:v>
      </x:c>
      <x:c r="B2185" t="s">
        <x:v>698</x:v>
      </x:c>
      <x:c r="C2185" t="s">
        <x:v>513</x:v>
      </x:c>
      <x:c r="D2185" t="s">
        <x:v>514</x:v>
      </x:c>
      <x:c r="E2185" t="s">
        <x:v>527</x:v>
      </x:c>
      <x:c r="F2185" t="s">
        <x:v>126</x:v>
      </x:c>
      <x:c r="G2185" t="s">
        <x:v>730</x:v>
      </x:c>
      <x:c r="H2185" t="s">
        <x:v>516</x:v>
      </x:c>
      <x:c r="I2185" t="s">
        <x:v>179</x:v>
      </x:c>
      <x:c r="J2185">
        <x:v>100002973</x:v>
      </x:c>
      <x:c r="K2185" t="s">
        <x:v>179</x:v>
      </x:c>
      <x:c r="L2185" t="s">
        <x:v>141</x:v>
      </x:c>
      <x:c r="M2185" t="s">
        <x:v>560</x:v>
      </x:c>
      <x:c r="O2185">
        <x:v>1500</x:v>
      </x:c>
      <x:c r="P2185" t="s">
        <x:v>520</x:v>
      </x:c>
      <x:c r="Q2185" t="s">
        <x:v>15</x:v>
      </x:c>
      <x:c r="R2185" t="s">
        <x:v>522</x:v>
      </x:c>
      <x:c r="S2185">
        <x:v>6000</x:v>
      </x:c>
      <x:c r="T2185" t="s">
        <x:v>458</x:v>
      </x:c>
      <x:c r="U2185">
        <x:v>20.52</x:v>
      </x:c>
      <x:c r="V2185">
        <x:v>0.37</x:v>
      </x:c>
      <x:c r="W2185">
        <x:v>2203.1999999999998</x:v>
      </x:c>
    </x:row>
    <x:row r="2186" spans="1:23">
      <x:c r="A2186" t="s">
        <x:v>492</x:v>
      </x:c>
      <x:c r="B2186" t="s">
        <x:v>698</x:v>
      </x:c>
      <x:c r="C2186" t="s">
        <x:v>513</x:v>
      </x:c>
      <x:c r="D2186" t="s">
        <x:v>514</x:v>
      </x:c>
      <x:c r="E2186" t="s">
        <x:v>527</x:v>
      </x:c>
      <x:c r="F2186" t="s">
        <x:v>126</x:v>
      </x:c>
      <x:c r="G2186" t="s">
        <x:v>730</x:v>
      </x:c>
      <x:c r="H2186" t="s">
        <x:v>516</x:v>
      </x:c>
      <x:c r="I2186" t="s">
        <x:v>179</x:v>
      </x:c>
      <x:c r="J2186">
        <x:v>100002967</x:v>
      </x:c>
      <x:c r="K2186" t="s">
        <x:v>179</x:v>
      </x:c>
      <x:c r="L2186" t="s">
        <x:v>141</x:v>
      </x:c>
      <x:c r="M2186" t="s">
        <x:v>610</x:v>
      </x:c>
      <x:c r="O2186">
        <x:v>1500</x:v>
      </x:c>
      <x:c r="P2186" t="s">
        <x:v>520</x:v>
      </x:c>
      <x:c r="Q2186" t="s">
        <x:v>15</x:v>
      </x:c>
      <x:c r="R2186" t="s">
        <x:v>522</x:v>
      </x:c>
      <x:c r="S2186">
        <x:v>1500</x:v>
      </x:c>
      <x:c r="T2186" t="s">
        <x:v>458</x:v>
      </x:c>
      <x:c r="U2186">
        <x:v>5.13</x:v>
      </x:c>
      <x:c r="V2186">
        <x:v>0.37</x:v>
      </x:c>
      <x:c r="W2186">
        <x:v>550.79999999999995</x:v>
      </x:c>
    </x:row>
    <x:row r="2187" spans="1:23">
      <x:c r="A2187" t="s">
        <x:v>492</x:v>
      </x:c>
      <x:c r="B2187" t="s">
        <x:v>698</x:v>
      </x:c>
      <x:c r="C2187" t="s">
        <x:v>513</x:v>
      </x:c>
      <x:c r="D2187" t="s">
        <x:v>514</x:v>
      </x:c>
      <x:c r="E2187" t="s">
        <x:v>527</x:v>
      </x:c>
      <x:c r="F2187" t="s">
        <x:v>126</x:v>
      </x:c>
      <x:c r="G2187" t="s">
        <x:v>730</x:v>
      </x:c>
      <x:c r="H2187" t="s">
        <x:v>516</x:v>
      </x:c>
      <x:c r="I2187" t="s">
        <x:v>179</x:v>
      </x:c>
      <x:c r="J2187">
        <x:v>100002966</x:v>
      </x:c>
      <x:c r="K2187" t="s">
        <x:v>179</x:v>
      </x:c>
      <x:c r="L2187" t="s">
        <x:v>141</x:v>
      </x:c>
      <x:c r="M2187" t="s">
        <x:v>571</x:v>
      </x:c>
      <x:c r="O2187">
        <x:v>1500</x:v>
      </x:c>
      <x:c r="P2187" t="s">
        <x:v>520</x:v>
      </x:c>
      <x:c r="Q2187" t="s">
        <x:v>15</x:v>
      </x:c>
      <x:c r="R2187" t="s">
        <x:v>522</x:v>
      </x:c>
      <x:c r="S2187">
        <x:v>1500</x:v>
      </x:c>
      <x:c r="T2187" t="s">
        <x:v>458</x:v>
      </x:c>
      <x:c r="U2187">
        <x:v>5.13</x:v>
      </x:c>
      <x:c r="V2187">
        <x:v>0.37</x:v>
      </x:c>
      <x:c r="W2187">
        <x:v>550.79999999999995</x:v>
      </x:c>
    </x:row>
    <x:row r="2188" spans="1:23">
      <x:c r="A2188" t="s">
        <x:v>492</x:v>
      </x:c>
      <x:c r="B2188" t="s">
        <x:v>698</x:v>
      </x:c>
      <x:c r="C2188" t="s">
        <x:v>513</x:v>
      </x:c>
      <x:c r="D2188" t="s">
        <x:v>514</x:v>
      </x:c>
      <x:c r="E2188" t="s">
        <x:v>527</x:v>
      </x:c>
      <x:c r="F2188" t="s">
        <x:v>126</x:v>
      </x:c>
      <x:c r="G2188" t="s">
        <x:v>730</x:v>
      </x:c>
      <x:c r="H2188" t="s">
        <x:v>516</x:v>
      </x:c>
      <x:c r="I2188" t="s">
        <x:v>179</x:v>
      </x:c>
      <x:c r="J2188">
        <x:v>100002968</x:v>
      </x:c>
      <x:c r="K2188" t="s">
        <x:v>179</x:v>
      </x:c>
      <x:c r="L2188" t="s">
        <x:v>141</x:v>
      </x:c>
      <x:c r="M2188" t="s">
        <x:v>575</x:v>
      </x:c>
      <x:c r="O2188">
        <x:v>1500</x:v>
      </x:c>
      <x:c r="P2188" t="s">
        <x:v>520</x:v>
      </x:c>
      <x:c r="Q2188" t="s">
        <x:v>15</x:v>
      </x:c>
      <x:c r="R2188" t="s">
        <x:v>522</x:v>
      </x:c>
      <x:c r="S2188">
        <x:v>6000</x:v>
      </x:c>
      <x:c r="T2188" t="s">
        <x:v>458</x:v>
      </x:c>
      <x:c r="U2188">
        <x:v>20.52</x:v>
      </x:c>
      <x:c r="V2188">
        <x:v>0.37</x:v>
      </x:c>
      <x:c r="W2188">
        <x:v>2203.1999999999998</x:v>
      </x:c>
    </x:row>
    <x:row r="2189" spans="1:23">
      <x:c r="A2189" t="s">
        <x:v>492</x:v>
      </x:c>
      <x:c r="B2189" t="s">
        <x:v>698</x:v>
      </x:c>
      <x:c r="C2189" t="s">
        <x:v>513</x:v>
      </x:c>
      <x:c r="D2189" t="s">
        <x:v>514</x:v>
      </x:c>
      <x:c r="E2189" t="s">
        <x:v>527</x:v>
      </x:c>
      <x:c r="F2189" t="s">
        <x:v>126</x:v>
      </x:c>
      <x:c r="G2189" t="s">
        <x:v>730</x:v>
      </x:c>
      <x:c r="H2189" t="s">
        <x:v>516</x:v>
      </x:c>
      <x:c r="I2189" t="s">
        <x:v>179</x:v>
      </x:c>
      <x:c r="J2189">
        <x:v>100002965</x:v>
      </x:c>
      <x:c r="K2189" t="s">
        <x:v>179</x:v>
      </x:c>
      <x:c r="L2189" t="s">
        <x:v>141</x:v>
      </x:c>
      <x:c r="M2189" t="s">
        <x:v>518</x:v>
      </x:c>
      <x:c r="O2189">
        <x:v>1500</x:v>
      </x:c>
      <x:c r="P2189" t="s">
        <x:v>520</x:v>
      </x:c>
      <x:c r="Q2189" t="s">
        <x:v>15</x:v>
      </x:c>
      <x:c r="R2189" t="s">
        <x:v>522</x:v>
      </x:c>
      <x:c r="S2189">
        <x:v>1500</x:v>
      </x:c>
      <x:c r="T2189" t="s">
        <x:v>458</x:v>
      </x:c>
      <x:c r="U2189">
        <x:v>5.13</x:v>
      </x:c>
      <x:c r="V2189">
        <x:v>0.37</x:v>
      </x:c>
      <x:c r="W2189">
        <x:v>550.79999999999995</x:v>
      </x:c>
    </x:row>
    <x:row r="2190" spans="1:23">
      <x:c r="A2190" t="s">
        <x:v>492</x:v>
      </x:c>
      <x:c r="B2190" t="s">
        <x:v>698</x:v>
      </x:c>
      <x:c r="C2190" t="s">
        <x:v>513</x:v>
      </x:c>
      <x:c r="D2190" t="s">
        <x:v>514</x:v>
      </x:c>
      <x:c r="E2190" t="s">
        <x:v>527</x:v>
      </x:c>
      <x:c r="F2190" t="s">
        <x:v>126</x:v>
      </x:c>
      <x:c r="G2190" t="s">
        <x:v>730</x:v>
      </x:c>
      <x:c r="H2190" t="s">
        <x:v>516</x:v>
      </x:c>
      <x:c r="I2190" t="s">
        <x:v>179</x:v>
      </x:c>
      <x:c r="J2190">
        <x:v>100003027</x:v>
      </x:c>
      <x:c r="K2190" t="s">
        <x:v>179</x:v>
      </x:c>
      <x:c r="L2190" t="s">
        <x:v>143</x:v>
      </x:c>
      <x:c r="M2190" t="s">
        <x:v>524</x:v>
      </x:c>
      <x:c r="O2190">
        <x:v>1000</x:v>
      </x:c>
      <x:c r="P2190" t="s">
        <x:v>520</x:v>
      </x:c>
      <x:c r="Q2190" t="s">
        <x:v>16</x:v>
      </x:c>
      <x:c r="R2190" t="s">
        <x:v>522</x:v>
      </x:c>
      <x:c r="S2190">
        <x:v>1000</x:v>
      </x:c>
      <x:c r="T2190" t="s">
        <x:v>458</x:v>
      </x:c>
      <x:c r="U2190">
        <x:v>4.82</x:v>
      </x:c>
      <x:c r="V2190">
        <x:v>0.46</x:v>
      </x:c>
      <x:c r="W2190">
        <x:v>455.6</x:v>
      </x:c>
    </x:row>
    <x:row r="2191" spans="1:23">
      <x:c r="A2191" t="s">
        <x:v>492</x:v>
      </x:c>
      <x:c r="B2191" t="s">
        <x:v>698</x:v>
      </x:c>
      <x:c r="C2191" t="s">
        <x:v>513</x:v>
      </x:c>
      <x:c r="D2191" t="s">
        <x:v>514</x:v>
      </x:c>
      <x:c r="E2191" t="s">
        <x:v>527</x:v>
      </x:c>
      <x:c r="F2191" t="s">
        <x:v>126</x:v>
      </x:c>
      <x:c r="G2191" t="s">
        <x:v>730</x:v>
      </x:c>
      <x:c r="H2191" t="s">
        <x:v>516</x:v>
      </x:c>
      <x:c r="I2191" t="s">
        <x:v>179</x:v>
      </x:c>
      <x:c r="J2191">
        <x:v>100003039</x:v>
      </x:c>
      <x:c r="K2191" t="s">
        <x:v>179</x:v>
      </x:c>
      <x:c r="L2191" t="s">
        <x:v>144</x:v>
      </x:c>
      <x:c r="M2191" t="s">
        <x:v>533</x:v>
      </x:c>
      <x:c r="O2191">
        <x:v>1000</x:v>
      </x:c>
      <x:c r="P2191" t="s">
        <x:v>520</x:v>
      </x:c>
      <x:c r="Q2191" t="s">
        <x:v>17</x:v>
      </x:c>
      <x:c r="R2191" t="s">
        <x:v>522</x:v>
      </x:c>
      <x:c r="S2191">
        <x:v>4000</x:v>
      </x:c>
      <x:c r="T2191" t="s">
        <x:v>458</x:v>
      </x:c>
      <x:c r="U2191">
        <x:v>28.24</x:v>
      </x:c>
      <x:c r="V2191">
        <x:v>0.59</x:v>
      </x:c>
      <x:c r="W2191">
        <x:v>2350.8000000000002</x:v>
      </x:c>
    </x:row>
    <x:row r="2192" spans="1:23">
      <x:c r="A2192" t="s">
        <x:v>492</x:v>
      </x:c>
      <x:c r="B2192" t="s">
        <x:v>698</x:v>
      </x:c>
      <x:c r="C2192" t="s">
        <x:v>513</x:v>
      </x:c>
      <x:c r="D2192" t="s">
        <x:v>514</x:v>
      </x:c>
      <x:c r="E2192" t="s">
        <x:v>527</x:v>
      </x:c>
      <x:c r="F2192" t="s">
        <x:v>126</x:v>
      </x:c>
      <x:c r="G2192" t="s">
        <x:v>730</x:v>
      </x:c>
      <x:c r="H2192" t="s">
        <x:v>516</x:v>
      </x:c>
      <x:c r="I2192" t="s">
        <x:v>179</x:v>
      </x:c>
      <x:c r="J2192">
        <x:v>100003121</x:v>
      </x:c>
      <x:c r="K2192" t="s">
        <x:v>179</x:v>
      </x:c>
      <x:c r="L2192" t="s">
        <x:v>142</x:v>
      </x:c>
      <x:c r="M2192" t="s">
        <x:v>524</x:v>
      </x:c>
      <x:c r="O2192">
        <x:v>500</x:v>
      </x:c>
      <x:c r="P2192" t="s">
        <x:v>520</x:v>
      </x:c>
      <x:c r="Q2192" t="s">
        <x:v>455</x:v>
      </x:c>
      <x:c r="R2192" t="s">
        <x:v>522</x:v>
      </x:c>
      <x:c r="S2192">
        <x:v>500</x:v>
      </x:c>
      <x:c r="T2192" t="s">
        <x:v>458</x:v>
      </x:c>
      <x:c r="U2192">
        <x:v>9.0299999999999994</x:v>
      </x:c>
      <x:c r="V2192">
        <x:v>1.33</x:v>
      </x:c>
      <x:c r="W2192">
        <x:v>663.55</x:v>
      </x:c>
    </x:row>
    <x:row r="2193" spans="1:23">
      <x:c r="A2193" t="s">
        <x:v>492</x:v>
      </x:c>
      <x:c r="B2193" t="s">
        <x:v>698</x:v>
      </x:c>
      <x:c r="C2193" t="s">
        <x:v>513</x:v>
      </x:c>
      <x:c r="D2193" t="s">
        <x:v>514</x:v>
      </x:c>
      <x:c r="E2193" t="s">
        <x:v>527</x:v>
      </x:c>
      <x:c r="F2193" t="s">
        <x:v>126</x:v>
      </x:c>
      <x:c r="G2193" t="s">
        <x:v>730</x:v>
      </x:c>
      <x:c r="H2193" t="s">
        <x:v>516</x:v>
      </x:c>
      <x:c r="I2193" t="s">
        <x:v>179</x:v>
      </x:c>
      <x:c r="J2193">
        <x:v>100011196</x:v>
      </x:c>
      <x:c r="K2193" t="s">
        <x:v>179</x:v>
      </x:c>
      <x:c r="L2193" t="s">
        <x:v>141</x:v>
      </x:c>
      <x:c r="M2193" t="s">
        <x:v>537</x:v>
      </x:c>
      <x:c r="N2193" t="s">
        <x:v>519</x:v>
      </x:c>
      <x:c r="O2193">
        <x:v>12000</x:v>
      </x:c>
      <x:c r="P2193" t="s">
        <x:v>520</x:v>
      </x:c>
      <x:c r="Q2193" t="s">
        <x:v>15</x:v>
      </x:c>
      <x:c r="R2193" t="s">
        <x:v>522</x:v>
      </x:c>
      <x:c r="S2193">
        <x:v>24000</x:v>
      </x:c>
      <x:c r="T2193" t="s">
        <x:v>458</x:v>
      </x:c>
      <x:c r="U2193">
        <x:v>82.08</x:v>
      </x:c>
      <x:c r="V2193">
        <x:v>0.37</x:v>
      </x:c>
      <x:c r="W2193">
        <x:v>8812.7999999999993</x:v>
      </x:c>
    </x:row>
    <x:row r="2194" spans="1:23">
      <x:c r="A2194" t="s">
        <x:v>492</x:v>
      </x:c>
      <x:c r="B2194" t="s">
        <x:v>698</x:v>
      </x:c>
      <x:c r="C2194" t="s">
        <x:v>513</x:v>
      </x:c>
      <x:c r="D2194" t="s">
        <x:v>514</x:v>
      </x:c>
      <x:c r="E2194" t="s">
        <x:v>527</x:v>
      </x:c>
      <x:c r="F2194" t="s">
        <x:v>126</x:v>
      </x:c>
      <x:c r="G2194" t="s">
        <x:v>730</x:v>
      </x:c>
      <x:c r="H2194" t="s">
        <x:v>516</x:v>
      </x:c>
      <x:c r="I2194" t="s">
        <x:v>179</x:v>
      </x:c>
      <x:c r="J2194">
        <x:v>100011196</x:v>
      </x:c>
      <x:c r="K2194" t="s">
        <x:v>179</x:v>
      </x:c>
      <x:c r="L2194" t="s">
        <x:v>141</x:v>
      </x:c>
      <x:c r="M2194" t="s">
        <x:v>537</x:v>
      </x:c>
      <x:c r="N2194" t="s">
        <x:v>519</x:v>
      </x:c>
      <x:c r="O2194">
        <x:v>12000</x:v>
      </x:c>
      <x:c r="P2194" t="s">
        <x:v>520</x:v>
      </x:c>
      <x:c r="Q2194" t="s">
        <x:v>15</x:v>
      </x:c>
      <x:c r="R2194" t="s">
        <x:v>522</x:v>
      </x:c>
      <x:c r="S2194">
        <x:v>48000</x:v>
      </x:c>
      <x:c r="T2194" t="s">
        <x:v>458</x:v>
      </x:c>
      <x:c r="U2194">
        <x:v>164.16</x:v>
      </x:c>
      <x:c r="V2194">
        <x:v>0.37</x:v>
      </x:c>
      <x:c r="W2194">
        <x:v>17625.599999999999</x:v>
      </x:c>
    </x:row>
    <x:row r="2195" spans="1:23">
      <x:c r="A2195" t="s">
        <x:v>492</x:v>
      </x:c>
      <x:c r="B2195" t="s">
        <x:v>698</x:v>
      </x:c>
      <x:c r="C2195" t="s">
        <x:v>513</x:v>
      </x:c>
      <x:c r="D2195" t="s">
        <x:v>514</x:v>
      </x:c>
      <x:c r="E2195" t="s">
        <x:v>527</x:v>
      </x:c>
      <x:c r="F2195" t="s">
        <x:v>126</x:v>
      </x:c>
      <x:c r="G2195" t="s">
        <x:v>730</x:v>
      </x:c>
      <x:c r="H2195" t="s">
        <x:v>516</x:v>
      </x:c>
      <x:c r="I2195" t="s">
        <x:v>179</x:v>
      </x:c>
      <x:c r="J2195">
        <x:v>100003039</x:v>
      </x:c>
      <x:c r="K2195" t="s">
        <x:v>179</x:v>
      </x:c>
      <x:c r="L2195" t="s">
        <x:v>144</x:v>
      </x:c>
      <x:c r="M2195" t="s">
        <x:v>533</x:v>
      </x:c>
      <x:c r="O2195">
        <x:v>1000</x:v>
      </x:c>
      <x:c r="P2195" t="s">
        <x:v>520</x:v>
      </x:c>
      <x:c r="Q2195" t="s">
        <x:v>17</x:v>
      </x:c>
      <x:c r="R2195" t="s">
        <x:v>522</x:v>
      </x:c>
      <x:c r="S2195">
        <x:v>7000</x:v>
      </x:c>
      <x:c r="T2195" t="s">
        <x:v>458</x:v>
      </x:c>
      <x:c r="U2195">
        <x:v>49.42</x:v>
      </x:c>
      <x:c r="V2195">
        <x:v>0.59</x:v>
      </x:c>
      <x:c r="W2195">
        <x:v>4113.8999999999996</x:v>
      </x:c>
    </x:row>
    <x:row r="2196" spans="1:23">
      <x:c r="A2196" t="s">
        <x:v>492</x:v>
      </x:c>
      <x:c r="B2196" t="s">
        <x:v>698</x:v>
      </x:c>
      <x:c r="C2196" t="s">
        <x:v>513</x:v>
      </x:c>
      <x:c r="D2196" t="s">
        <x:v>514</x:v>
      </x:c>
      <x:c r="E2196" t="s">
        <x:v>527</x:v>
      </x:c>
      <x:c r="F2196" t="s">
        <x:v>126</x:v>
      </x:c>
      <x:c r="G2196" t="s">
        <x:v>730</x:v>
      </x:c>
      <x:c r="H2196" t="s">
        <x:v>516</x:v>
      </x:c>
      <x:c r="I2196" t="s">
        <x:v>179</x:v>
      </x:c>
      <x:c r="J2196">
        <x:v>100013455</x:v>
      </x:c>
      <x:c r="K2196" t="s">
        <x:v>179</x:v>
      </x:c>
      <x:c r="L2196" t="s">
        <x:v>141</x:v>
      </x:c>
      <x:c r="M2196" t="s">
        <x:v>558</x:v>
      </x:c>
      <x:c r="N2196" t="s">
        <x:v>519</x:v>
      </x:c>
      <x:c r="O2196">
        <x:v>12000</x:v>
      </x:c>
      <x:c r="P2196" t="s">
        <x:v>520</x:v>
      </x:c>
      <x:c r="Q2196" t="s">
        <x:v>15</x:v>
      </x:c>
      <x:c r="R2196" t="s">
        <x:v>522</x:v>
      </x:c>
      <x:c r="S2196">
        <x:v>12000</x:v>
      </x:c>
      <x:c r="T2196" t="s">
        <x:v>458</x:v>
      </x:c>
      <x:c r="U2196">
        <x:v>41.04</x:v>
      </x:c>
      <x:c r="V2196">
        <x:v>0.37</x:v>
      </x:c>
      <x:c r="W2196">
        <x:v>4406.3999999999996</x:v>
      </x:c>
    </x:row>
    <x:row r="2197" spans="1:23">
      <x:c r="A2197" t="s">
        <x:v>492</x:v>
      </x:c>
      <x:c r="B2197" t="s">
        <x:v>698</x:v>
      </x:c>
      <x:c r="C2197" t="s">
        <x:v>513</x:v>
      </x:c>
      <x:c r="D2197" t="s">
        <x:v>514</x:v>
      </x:c>
      <x:c r="E2197" t="s">
        <x:v>527</x:v>
      </x:c>
      <x:c r="F2197" t="s">
        <x:v>126</x:v>
      </x:c>
      <x:c r="G2197" t="s">
        <x:v>730</x:v>
      </x:c>
      <x:c r="H2197" t="s">
        <x:v>516</x:v>
      </x:c>
      <x:c r="I2197" t="s">
        <x:v>179</x:v>
      </x:c>
      <x:c r="J2197">
        <x:v>100018964</x:v>
      </x:c>
      <x:c r="K2197" t="s">
        <x:v>179</x:v>
      </x:c>
      <x:c r="L2197" t="s">
        <x:v>143</x:v>
      </x:c>
      <x:c r="M2197" t="s">
        <x:v>524</x:v>
      </x:c>
      <x:c r="N2197" t="s">
        <x:v>519</x:v>
      </x:c>
      <x:c r="O2197">
        <x:v>10000</x:v>
      </x:c>
      <x:c r="P2197" t="s">
        <x:v>520</x:v>
      </x:c>
      <x:c r="Q2197" t="s">
        <x:v>16</x:v>
      </x:c>
      <x:c r="R2197" t="s">
        <x:v>522</x:v>
      </x:c>
      <x:c r="S2197">
        <x:v>10000</x:v>
      </x:c>
      <x:c r="T2197" t="s">
        <x:v>458</x:v>
      </x:c>
      <x:c r="U2197">
        <x:v>48.2</x:v>
      </x:c>
      <x:c r="V2197">
        <x:v>0.46</x:v>
      </x:c>
      <x:c r="W2197">
        <x:v>4556</x:v>
      </x:c>
    </x:row>
    <x:row r="2198" spans="1:23">
      <x:c r="A2198" t="s">
        <x:v>492</x:v>
      </x:c>
      <x:c r="B2198" t="s">
        <x:v>698</x:v>
      </x:c>
      <x:c r="C2198" t="s">
        <x:v>513</x:v>
      </x:c>
      <x:c r="D2198" t="s">
        <x:v>514</x:v>
      </x:c>
      <x:c r="E2198" t="s">
        <x:v>527</x:v>
      </x:c>
      <x:c r="F2198" t="s">
        <x:v>126</x:v>
      </x:c>
      <x:c r="G2198" t="s">
        <x:v>730</x:v>
      </x:c>
      <x:c r="H2198" t="s">
        <x:v>516</x:v>
      </x:c>
      <x:c r="I2198" t="s">
        <x:v>179</x:v>
      </x:c>
      <x:c r="J2198">
        <x:v>100018953</x:v>
      </x:c>
      <x:c r="K2198" t="s">
        <x:v>179</x:v>
      </x:c>
      <x:c r="L2198" t="s">
        <x:v>143</x:v>
      </x:c>
      <x:c r="M2198" t="s">
        <x:v>560</x:v>
      </x:c>
      <x:c r="N2198" t="s">
        <x:v>519</x:v>
      </x:c>
      <x:c r="O2198">
        <x:v>10000</x:v>
      </x:c>
      <x:c r="P2198" t="s">
        <x:v>520</x:v>
      </x:c>
      <x:c r="Q2198" t="s">
        <x:v>16</x:v>
      </x:c>
      <x:c r="R2198" t="s">
        <x:v>522</x:v>
      </x:c>
      <x:c r="S2198">
        <x:v>10000</x:v>
      </x:c>
      <x:c r="T2198" t="s">
        <x:v>458</x:v>
      </x:c>
      <x:c r="U2198">
        <x:v>48.2</x:v>
      </x:c>
      <x:c r="V2198">
        <x:v>0.46</x:v>
      </x:c>
      <x:c r="W2198">
        <x:v>4556</x:v>
      </x:c>
    </x:row>
    <x:row r="2199" spans="1:23">
      <x:c r="A2199" t="s">
        <x:v>492</x:v>
      </x:c>
      <x:c r="B2199" t="s">
        <x:v>698</x:v>
      </x:c>
      <x:c r="C2199" t="s">
        <x:v>513</x:v>
      </x:c>
      <x:c r="D2199" t="s">
        <x:v>514</x:v>
      </x:c>
      <x:c r="E2199" t="s">
        <x:v>527</x:v>
      </x:c>
      <x:c r="F2199" t="s">
        <x:v>126</x:v>
      </x:c>
      <x:c r="G2199" t="s">
        <x:v>730</x:v>
      </x:c>
      <x:c r="H2199" t="s">
        <x:v>516</x:v>
      </x:c>
      <x:c r="I2199" t="s">
        <x:v>179</x:v>
      </x:c>
      <x:c r="J2199">
        <x:v>100012900</x:v>
      </x:c>
      <x:c r="K2199" t="s">
        <x:v>179</x:v>
      </x:c>
      <x:c r="L2199" t="s">
        <x:v>141</x:v>
      </x:c>
      <x:c r="M2199" t="s">
        <x:v>572</x:v>
      </x:c>
      <x:c r="N2199" t="s">
        <x:v>519</x:v>
      </x:c>
      <x:c r="O2199">
        <x:v>12000</x:v>
      </x:c>
      <x:c r="P2199" t="s">
        <x:v>520</x:v>
      </x:c>
      <x:c r="Q2199" t="s">
        <x:v>15</x:v>
      </x:c>
      <x:c r="R2199" t="s">
        <x:v>522</x:v>
      </x:c>
      <x:c r="S2199">
        <x:v>12000</x:v>
      </x:c>
      <x:c r="T2199" t="s">
        <x:v>458</x:v>
      </x:c>
      <x:c r="U2199">
        <x:v>41.04</x:v>
      </x:c>
      <x:c r="V2199">
        <x:v>0.37</x:v>
      </x:c>
      <x:c r="W2199">
        <x:v>4406.3999999999996</x:v>
      </x:c>
    </x:row>
    <x:row r="2200" spans="1:23">
      <x:c r="A2200" t="s">
        <x:v>492</x:v>
      </x:c>
      <x:c r="B2200" t="s">
        <x:v>698</x:v>
      </x:c>
      <x:c r="C2200" t="s">
        <x:v>513</x:v>
      </x:c>
      <x:c r="D2200" t="s">
        <x:v>514</x:v>
      </x:c>
      <x:c r="E2200" t="s">
        <x:v>527</x:v>
      </x:c>
      <x:c r="F2200" t="s">
        <x:v>126</x:v>
      </x:c>
      <x:c r="G2200" t="s">
        <x:v>730</x:v>
      </x:c>
      <x:c r="H2200" t="s">
        <x:v>516</x:v>
      </x:c>
      <x:c r="I2200" t="s">
        <x:v>179</x:v>
      </x:c>
      <x:c r="J2200">
        <x:v>100018951</x:v>
      </x:c>
      <x:c r="K2200" t="s">
        <x:v>179</x:v>
      </x:c>
      <x:c r="L2200" t="s">
        <x:v>143</x:v>
      </x:c>
      <x:c r="M2200" t="s">
        <x:v>518</x:v>
      </x:c>
      <x:c r="N2200" t="s">
        <x:v>519</x:v>
      </x:c>
      <x:c r="O2200">
        <x:v>10000</x:v>
      </x:c>
      <x:c r="P2200" t="s">
        <x:v>520</x:v>
      </x:c>
      <x:c r="Q2200" t="s">
        <x:v>16</x:v>
      </x:c>
      <x:c r="R2200" t="s">
        <x:v>522</x:v>
      </x:c>
      <x:c r="S2200">
        <x:v>50000</x:v>
      </x:c>
      <x:c r="T2200" t="s">
        <x:v>458</x:v>
      </x:c>
      <x:c r="U2200">
        <x:v>241</x:v>
      </x:c>
      <x:c r="V2200">
        <x:v>0.46</x:v>
      </x:c>
      <x:c r="W2200">
        <x:v>22780</x:v>
      </x:c>
    </x:row>
    <x:row r="2201" spans="1:23">
      <x:c r="A2201" t="s">
        <x:v>492</x:v>
      </x:c>
      <x:c r="B2201" t="s">
        <x:v>698</x:v>
      </x:c>
      <x:c r="C2201" t="s">
        <x:v>513</x:v>
      </x:c>
      <x:c r="D2201" t="s">
        <x:v>514</x:v>
      </x:c>
      <x:c r="E2201" t="s">
        <x:v>527</x:v>
      </x:c>
      <x:c r="F2201" t="s">
        <x:v>126</x:v>
      </x:c>
      <x:c r="G2201" t="s">
        <x:v>730</x:v>
      </x:c>
      <x:c r="H2201" t="s">
        <x:v>516</x:v>
      </x:c>
      <x:c r="I2201" t="s">
        <x:v>179</x:v>
      </x:c>
      <x:c r="J2201">
        <x:v>100012900</x:v>
      </x:c>
      <x:c r="K2201" t="s">
        <x:v>179</x:v>
      </x:c>
      <x:c r="L2201" t="s">
        <x:v>141</x:v>
      </x:c>
      <x:c r="M2201" t="s">
        <x:v>572</x:v>
      </x:c>
      <x:c r="N2201" t="s">
        <x:v>519</x:v>
      </x:c>
      <x:c r="O2201">
        <x:v>12000</x:v>
      </x:c>
      <x:c r="P2201" t="s">
        <x:v>520</x:v>
      </x:c>
      <x:c r="Q2201" t="s">
        <x:v>15</x:v>
      </x:c>
      <x:c r="R2201" t="s">
        <x:v>522</x:v>
      </x:c>
      <x:c r="S2201">
        <x:v>12000</x:v>
      </x:c>
      <x:c r="T2201" t="s">
        <x:v>458</x:v>
      </x:c>
      <x:c r="U2201">
        <x:v>41.04</x:v>
      </x:c>
      <x:c r="V2201">
        <x:v>0.37</x:v>
      </x:c>
      <x:c r="W2201">
        <x:v>4406.3999999999996</x:v>
      </x:c>
    </x:row>
    <x:row r="2202" spans="1:23">
      <x:c r="A2202" t="s">
        <x:v>492</x:v>
      </x:c>
      <x:c r="B2202" t="s">
        <x:v>698</x:v>
      </x:c>
      <x:c r="C2202" t="s">
        <x:v>513</x:v>
      </x:c>
      <x:c r="D2202" t="s">
        <x:v>514</x:v>
      </x:c>
      <x:c r="E2202" t="s">
        <x:v>527</x:v>
      </x:c>
      <x:c r="F2202" t="s">
        <x:v>126</x:v>
      </x:c>
      <x:c r="G2202" t="s">
        <x:v>730</x:v>
      </x:c>
      <x:c r="H2202" t="s">
        <x:v>516</x:v>
      </x:c>
      <x:c r="I2202" t="s">
        <x:v>179</x:v>
      </x:c>
      <x:c r="J2202">
        <x:v>100018951</x:v>
      </x:c>
      <x:c r="K2202" t="s">
        <x:v>179</x:v>
      </x:c>
      <x:c r="L2202" t="s">
        <x:v>143</x:v>
      </x:c>
      <x:c r="M2202" t="s">
        <x:v>518</x:v>
      </x:c>
      <x:c r="N2202" t="s">
        <x:v>519</x:v>
      </x:c>
      <x:c r="O2202">
        <x:v>10000</x:v>
      </x:c>
      <x:c r="P2202" t="s">
        <x:v>520</x:v>
      </x:c>
      <x:c r="Q2202" t="s">
        <x:v>16</x:v>
      </x:c>
      <x:c r="R2202" t="s">
        <x:v>522</x:v>
      </x:c>
      <x:c r="S2202">
        <x:v>40000</x:v>
      </x:c>
      <x:c r="T2202" t="s">
        <x:v>458</x:v>
      </x:c>
      <x:c r="U2202">
        <x:v>192.8</x:v>
      </x:c>
      <x:c r="V2202">
        <x:v>0.46</x:v>
      </x:c>
      <x:c r="W2202">
        <x:v>18224</x:v>
      </x:c>
    </x:row>
    <x:row r="2203" spans="1:23">
      <x:c r="A2203" t="s">
        <x:v>492</x:v>
      </x:c>
      <x:c r="B2203" t="s">
        <x:v>698</x:v>
      </x:c>
      <x:c r="C2203" t="s">
        <x:v>513</x:v>
      </x:c>
      <x:c r="D2203" t="s">
        <x:v>514</x:v>
      </x:c>
      <x:c r="E2203" t="s">
        <x:v>527</x:v>
      </x:c>
      <x:c r="F2203" t="s">
        <x:v>126</x:v>
      </x:c>
      <x:c r="G2203" t="s">
        <x:v>730</x:v>
      </x:c>
      <x:c r="H2203" t="s">
        <x:v>516</x:v>
      </x:c>
      <x:c r="I2203" t="s">
        <x:v>179</x:v>
      </x:c>
      <x:c r="J2203">
        <x:v>100018951</x:v>
      </x:c>
      <x:c r="K2203" t="s">
        <x:v>179</x:v>
      </x:c>
      <x:c r="L2203" t="s">
        <x:v>143</x:v>
      </x:c>
      <x:c r="M2203" t="s">
        <x:v>518</x:v>
      </x:c>
      <x:c r="N2203" t="s">
        <x:v>519</x:v>
      </x:c>
      <x:c r="O2203">
        <x:v>10000</x:v>
      </x:c>
      <x:c r="P2203" t="s">
        <x:v>520</x:v>
      </x:c>
      <x:c r="Q2203" t="s">
        <x:v>16</x:v>
      </x:c>
      <x:c r="R2203" t="s">
        <x:v>522</x:v>
      </x:c>
      <x:c r="S2203">
        <x:v>10000</x:v>
      </x:c>
      <x:c r="T2203" t="s">
        <x:v>458</x:v>
      </x:c>
      <x:c r="U2203">
        <x:v>48.2</x:v>
      </x:c>
      <x:c r="V2203">
        <x:v>0.46</x:v>
      </x:c>
      <x:c r="W2203">
        <x:v>4556</x:v>
      </x:c>
    </x:row>
    <x:row r="2204" spans="1:23">
      <x:c r="A2204" t="s">
        <x:v>492</x:v>
      </x:c>
      <x:c r="B2204" t="s">
        <x:v>698</x:v>
      </x:c>
      <x:c r="C2204" t="s">
        <x:v>513</x:v>
      </x:c>
      <x:c r="D2204" t="s">
        <x:v>514</x:v>
      </x:c>
      <x:c r="E2204" t="s">
        <x:v>527</x:v>
      </x:c>
      <x:c r="F2204" t="s">
        <x:v>126</x:v>
      </x:c>
      <x:c r="G2204" t="s">
        <x:v>730</x:v>
      </x:c>
      <x:c r="H2204" t="s">
        <x:v>516</x:v>
      </x:c>
      <x:c r="I2204" t="s">
        <x:v>179</x:v>
      </x:c>
      <x:c r="J2204">
        <x:v>100003116</x:v>
      </x:c>
      <x:c r="K2204" t="s">
        <x:v>179</x:v>
      </x:c>
      <x:c r="L2204" t="s">
        <x:v>142</x:v>
      </x:c>
      <x:c r="M2204" t="s">
        <x:v>560</x:v>
      </x:c>
      <x:c r="O2204">
        <x:v>500</x:v>
      </x:c>
      <x:c r="P2204" t="s">
        <x:v>520</x:v>
      </x:c>
      <x:c r="Q2204" t="s">
        <x:v>455</x:v>
      </x:c>
      <x:c r="R2204" t="s">
        <x:v>522</x:v>
      </x:c>
      <x:c r="S2204">
        <x:v>1000</x:v>
      </x:c>
      <x:c r="T2204" t="s">
        <x:v>458</x:v>
      </x:c>
      <x:c r="U2204">
        <x:v>18.05</x:v>
      </x:c>
      <x:c r="V2204">
        <x:v>1.33</x:v>
      </x:c>
      <x:c r="W2204">
        <x:v>1327.1</x:v>
      </x:c>
    </x:row>
    <x:row r="2205" spans="1:23">
      <x:c r="A2205" t="s">
        <x:v>492</x:v>
      </x:c>
      <x:c r="B2205" t="s">
        <x:v>698</x:v>
      </x:c>
      <x:c r="C2205" t="s">
        <x:v>513</x:v>
      </x:c>
      <x:c r="D2205" t="s">
        <x:v>514</x:v>
      </x:c>
      <x:c r="E2205" t="s">
        <x:v>527</x:v>
      </x:c>
      <x:c r="F2205" t="s">
        <x:v>126</x:v>
      </x:c>
      <x:c r="G2205" t="s">
        <x:v>730</x:v>
      </x:c>
      <x:c r="H2205" t="s">
        <x:v>516</x:v>
      </x:c>
      <x:c r="I2205" t="s">
        <x:v>179</x:v>
      </x:c>
      <x:c r="J2205">
        <x:v>100003094</x:v>
      </x:c>
      <x:c r="K2205" t="s">
        <x:v>179</x:v>
      </x:c>
      <x:c r="L2205" t="s">
        <x:v>145</x:v>
      </x:c>
      <x:c r="M2205" t="s">
        <x:v>550</x:v>
      </x:c>
      <x:c r="O2205">
        <x:v>500</x:v>
      </x:c>
      <x:c r="P2205" t="s">
        <x:v>520</x:v>
      </x:c>
      <x:c r="Q2205" t="s">
        <x:v>19</x:v>
      </x:c>
      <x:c r="R2205" t="s">
        <x:v>522</x:v>
      </x:c>
      <x:c r="S2205">
        <x:v>500</x:v>
      </x:c>
      <x:c r="T2205" t="s">
        <x:v>458</x:v>
      </x:c>
      <x:c r="U2205">
        <x:v>5.82</x:v>
      </x:c>
      <x:c r="V2205">
        <x:v>0.91</x:v>
      </x:c>
      <x:c r="W2205">
        <x:v>454</x:v>
      </x:c>
    </x:row>
    <x:row r="2206" spans="1:23">
      <x:c r="A2206" t="s">
        <x:v>492</x:v>
      </x:c>
      <x:c r="B2206" t="s">
        <x:v>698</x:v>
      </x:c>
      <x:c r="C2206" t="s">
        <x:v>513</x:v>
      </x:c>
      <x:c r="D2206" t="s">
        <x:v>514</x:v>
      </x:c>
      <x:c r="E2206" t="s">
        <x:v>527</x:v>
      </x:c>
      <x:c r="F2206" t="s">
        <x:v>126</x:v>
      </x:c>
      <x:c r="G2206" t="s">
        <x:v>730</x:v>
      </x:c>
      <x:c r="H2206" t="s">
        <x:v>516</x:v>
      </x:c>
      <x:c r="I2206" t="s">
        <x:v>179</x:v>
      </x:c>
      <x:c r="J2206">
        <x:v>100003099</x:v>
      </x:c>
      <x:c r="K2206" t="s">
        <x:v>179</x:v>
      </x:c>
      <x:c r="L2206" t="s">
        <x:v>145</x:v>
      </x:c>
      <x:c r="M2206" t="s">
        <x:v>537</x:v>
      </x:c>
      <x:c r="O2206">
        <x:v>500</x:v>
      </x:c>
      <x:c r="P2206" t="s">
        <x:v>520</x:v>
      </x:c>
      <x:c r="Q2206" t="s">
        <x:v>19</x:v>
      </x:c>
      <x:c r="R2206" t="s">
        <x:v>522</x:v>
      </x:c>
      <x:c r="S2206">
        <x:v>500</x:v>
      </x:c>
      <x:c r="T2206" t="s">
        <x:v>458</x:v>
      </x:c>
      <x:c r="U2206">
        <x:v>5.82</x:v>
      </x:c>
      <x:c r="V2206">
        <x:v>0.91</x:v>
      </x:c>
      <x:c r="W2206">
        <x:v>454</x:v>
      </x:c>
    </x:row>
    <x:row r="2207" spans="1:23">
      <x:c r="A2207" t="s">
        <x:v>492</x:v>
      </x:c>
      <x:c r="B2207" t="s">
        <x:v>698</x:v>
      </x:c>
      <x:c r="C2207" t="s">
        <x:v>513</x:v>
      </x:c>
      <x:c r="D2207" t="s">
        <x:v>514</x:v>
      </x:c>
      <x:c r="E2207" t="s">
        <x:v>527</x:v>
      </x:c>
      <x:c r="F2207" t="s">
        <x:v>126</x:v>
      </x:c>
      <x:c r="G2207" t="s">
        <x:v>730</x:v>
      </x:c>
      <x:c r="H2207" t="s">
        <x:v>516</x:v>
      </x:c>
      <x:c r="I2207" t="s">
        <x:v>179</x:v>
      </x:c>
      <x:c r="J2207">
        <x:v>100003041</x:v>
      </x:c>
      <x:c r="K2207" t="s">
        <x:v>179</x:v>
      </x:c>
      <x:c r="L2207" t="s">
        <x:v>144</x:v>
      </x:c>
      <x:c r="M2207" t="s">
        <x:v>518</x:v>
      </x:c>
      <x:c r="O2207">
        <x:v>1000</x:v>
      </x:c>
      <x:c r="P2207" t="s">
        <x:v>520</x:v>
      </x:c>
      <x:c r="Q2207" t="s">
        <x:v>17</x:v>
      </x:c>
      <x:c r="R2207" t="s">
        <x:v>522</x:v>
      </x:c>
      <x:c r="S2207">
        <x:v>1000</x:v>
      </x:c>
      <x:c r="T2207" t="s">
        <x:v>458</x:v>
      </x:c>
      <x:c r="U2207">
        <x:v>7.06</x:v>
      </x:c>
      <x:c r="V2207">
        <x:v>0.59</x:v>
      </x:c>
      <x:c r="W2207">
        <x:v>587.70000000000005</x:v>
      </x:c>
    </x:row>
    <x:row r="2208" spans="1:23">
      <x:c r="A2208" t="s">
        <x:v>492</x:v>
      </x:c>
      <x:c r="B2208" t="s">
        <x:v>698</x:v>
      </x:c>
      <x:c r="C2208" t="s">
        <x:v>513</x:v>
      </x:c>
      <x:c r="D2208" t="s">
        <x:v>514</x:v>
      </x:c>
      <x:c r="E2208" t="s">
        <x:v>527</x:v>
      </x:c>
      <x:c r="F2208" t="s">
        <x:v>126</x:v>
      </x:c>
      <x:c r="G2208" t="s">
        <x:v>730</x:v>
      </x:c>
      <x:c r="H2208" t="s">
        <x:v>516</x:v>
      </x:c>
      <x:c r="I2208" t="s">
        <x:v>179</x:v>
      </x:c>
      <x:c r="J2208">
        <x:v>100002987</x:v>
      </x:c>
      <x:c r="K2208" t="s">
        <x:v>179</x:v>
      </x:c>
      <x:c r="L2208" t="s">
        <x:v>141</x:v>
      </x:c>
      <x:c r="M2208" t="s">
        <x:v>526</x:v>
      </x:c>
      <x:c r="O2208">
        <x:v>1500</x:v>
      </x:c>
      <x:c r="P2208" t="s">
        <x:v>520</x:v>
      </x:c>
      <x:c r="Q2208" t="s">
        <x:v>15</x:v>
      </x:c>
      <x:c r="R2208" t="s">
        <x:v>522</x:v>
      </x:c>
      <x:c r="S2208">
        <x:v>4500</x:v>
      </x:c>
      <x:c r="T2208" t="s">
        <x:v>458</x:v>
      </x:c>
      <x:c r="U2208">
        <x:v>15.39</x:v>
      </x:c>
      <x:c r="V2208">
        <x:v>0.37</x:v>
      </x:c>
      <x:c r="W2208">
        <x:v>1652.4</x:v>
      </x:c>
    </x:row>
    <x:row r="2209" spans="1:23">
      <x:c r="A2209" t="s">
        <x:v>492</x:v>
      </x:c>
      <x:c r="B2209" t="s">
        <x:v>698</x:v>
      </x:c>
      <x:c r="C2209" t="s">
        <x:v>513</x:v>
      </x:c>
      <x:c r="D2209" t="s">
        <x:v>514</x:v>
      </x:c>
      <x:c r="E2209" t="s">
        <x:v>527</x:v>
      </x:c>
      <x:c r="F2209" t="s">
        <x:v>126</x:v>
      </x:c>
      <x:c r="G2209" t="s">
        <x:v>730</x:v>
      </x:c>
      <x:c r="H2209" t="s">
        <x:v>516</x:v>
      </x:c>
      <x:c r="I2209" t="s">
        <x:v>179</x:v>
      </x:c>
      <x:c r="J2209">
        <x:v>100002977</x:v>
      </x:c>
      <x:c r="K2209" t="s">
        <x:v>179</x:v>
      </x:c>
      <x:c r="L2209" t="s">
        <x:v>141</x:v>
      </x:c>
      <x:c r="M2209" t="s">
        <x:v>608</x:v>
      </x:c>
      <x:c r="O2209">
        <x:v>1500</x:v>
      </x:c>
      <x:c r="P2209" t="s">
        <x:v>520</x:v>
      </x:c>
      <x:c r="Q2209" t="s">
        <x:v>15</x:v>
      </x:c>
      <x:c r="R2209" t="s">
        <x:v>522</x:v>
      </x:c>
      <x:c r="S2209">
        <x:v>1500</x:v>
      </x:c>
      <x:c r="T2209" t="s">
        <x:v>458</x:v>
      </x:c>
      <x:c r="U2209">
        <x:v>5.13</x:v>
      </x:c>
      <x:c r="V2209">
        <x:v>0.37</x:v>
      </x:c>
      <x:c r="W2209">
        <x:v>550.79999999999995</x:v>
      </x:c>
    </x:row>
    <x:row r="2210" spans="1:23">
      <x:c r="A2210" t="s">
        <x:v>492</x:v>
      </x:c>
      <x:c r="B2210" t="s">
        <x:v>698</x:v>
      </x:c>
      <x:c r="C2210" t="s">
        <x:v>513</x:v>
      </x:c>
      <x:c r="D2210" t="s">
        <x:v>514</x:v>
      </x:c>
      <x:c r="E2210" t="s">
        <x:v>527</x:v>
      </x:c>
      <x:c r="F2210" t="s">
        <x:v>126</x:v>
      </x:c>
      <x:c r="G2210" t="s">
        <x:v>730</x:v>
      </x:c>
      <x:c r="H2210" t="s">
        <x:v>516</x:v>
      </x:c>
      <x:c r="I2210" t="s">
        <x:v>179</x:v>
      </x:c>
      <x:c r="J2210">
        <x:v>100002976</x:v>
      </x:c>
      <x:c r="K2210" t="s">
        <x:v>179</x:v>
      </x:c>
      <x:c r="L2210" t="s">
        <x:v>141</x:v>
      </x:c>
      <x:c r="M2210" t="s">
        <x:v>537</x:v>
      </x:c>
      <x:c r="O2210">
        <x:v>1500</x:v>
      </x:c>
      <x:c r="P2210" t="s">
        <x:v>520</x:v>
      </x:c>
      <x:c r="Q2210" t="s">
        <x:v>15</x:v>
      </x:c>
      <x:c r="R2210" t="s">
        <x:v>522</x:v>
      </x:c>
      <x:c r="S2210">
        <x:v>3000</x:v>
      </x:c>
      <x:c r="T2210" t="s">
        <x:v>458</x:v>
      </x:c>
      <x:c r="U2210">
        <x:v>10.26</x:v>
      </x:c>
      <x:c r="V2210">
        <x:v>0.37</x:v>
      </x:c>
      <x:c r="W2210">
        <x:v>1101.5999999999999</x:v>
      </x:c>
    </x:row>
    <x:row r="2211" spans="1:23">
      <x:c r="A2211" t="s">
        <x:v>492</x:v>
      </x:c>
      <x:c r="B2211" t="s">
        <x:v>698</x:v>
      </x:c>
      <x:c r="C2211" t="s">
        <x:v>513</x:v>
      </x:c>
      <x:c r="D2211" t="s">
        <x:v>514</x:v>
      </x:c>
      <x:c r="E2211" t="s">
        <x:v>527</x:v>
      </x:c>
      <x:c r="F2211" t="s">
        <x:v>126</x:v>
      </x:c>
      <x:c r="G2211" t="s">
        <x:v>730</x:v>
      </x:c>
      <x:c r="H2211" t="s">
        <x:v>516</x:v>
      </x:c>
      <x:c r="I2211" t="s">
        <x:v>179</x:v>
      </x:c>
      <x:c r="J2211">
        <x:v>100003127</x:v>
      </x:c>
      <x:c r="K2211" t="s">
        <x:v>179</x:v>
      </x:c>
      <x:c r="L2211" t="s">
        <x:v>146</x:v>
      </x:c>
      <x:c r="M2211" t="s">
        <x:v>518</x:v>
      </x:c>
      <x:c r="O2211">
        <x:v>400</x:v>
      </x:c>
      <x:c r="P2211" t="s">
        <x:v>520</x:v>
      </x:c>
      <x:c r="Q2211" t="s">
        <x:v>456</x:v>
      </x:c>
      <x:c r="R2211" t="s">
        <x:v>522</x:v>
      </x:c>
      <x:c r="S2211">
        <x:v>2600</x:v>
      </x:c>
      <x:c r="T2211" t="s">
        <x:v>458</x:v>
      </x:c>
      <x:c r="U2211">
        <x:v>62.19</x:v>
      </x:c>
      <x:c r="V2211">
        <x:v>1.76</x:v>
      </x:c>
      <x:c r="W2211">
        <x:v>4580.16</x:v>
      </x:c>
    </x:row>
    <x:row r="2212" spans="1:23">
      <x:c r="A2212" t="s">
        <x:v>492</x:v>
      </x:c>
      <x:c r="B2212" t="s">
        <x:v>698</x:v>
      </x:c>
      <x:c r="C2212" t="s">
        <x:v>513</x:v>
      </x:c>
      <x:c r="D2212" t="s">
        <x:v>514</x:v>
      </x:c>
      <x:c r="E2212" t="s">
        <x:v>527</x:v>
      </x:c>
      <x:c r="F2212" t="s">
        <x:v>126</x:v>
      </x:c>
      <x:c r="G2212" t="s">
        <x:v>730</x:v>
      </x:c>
      <x:c r="H2212" t="s">
        <x:v>516</x:v>
      </x:c>
      <x:c r="I2212" t="s">
        <x:v>179</x:v>
      </x:c>
      <x:c r="J2212">
        <x:v>100003041</x:v>
      </x:c>
      <x:c r="K2212" t="s">
        <x:v>179</x:v>
      </x:c>
      <x:c r="L2212" t="s">
        <x:v>144</x:v>
      </x:c>
      <x:c r="M2212" t="s">
        <x:v>518</x:v>
      </x:c>
      <x:c r="O2212">
        <x:v>1000</x:v>
      </x:c>
      <x:c r="P2212" t="s">
        <x:v>520</x:v>
      </x:c>
      <x:c r="Q2212" t="s">
        <x:v>17</x:v>
      </x:c>
      <x:c r="R2212" t="s">
        <x:v>522</x:v>
      </x:c>
      <x:c r="S2212">
        <x:v>5000</x:v>
      </x:c>
      <x:c r="T2212" t="s">
        <x:v>458</x:v>
      </x:c>
      <x:c r="U2212">
        <x:v>35.299999999999997</x:v>
      </x:c>
      <x:c r="V2212">
        <x:v>0.59</x:v>
      </x:c>
      <x:c r="W2212">
        <x:v>2938.5</x:v>
      </x:c>
    </x:row>
    <x:row r="2213" spans="1:23">
      <x:c r="A2213" t="s">
        <x:v>492</x:v>
      </x:c>
      <x:c r="B2213" t="s">
        <x:v>698</x:v>
      </x:c>
      <x:c r="C2213" t="s">
        <x:v>513</x:v>
      </x:c>
      <x:c r="D2213" t="s">
        <x:v>514</x:v>
      </x:c>
      <x:c r="E2213" t="s">
        <x:v>527</x:v>
      </x:c>
      <x:c r="F2213" t="s">
        <x:v>126</x:v>
      </x:c>
      <x:c r="G2213" t="s">
        <x:v>730</x:v>
      </x:c>
      <x:c r="H2213" t="s">
        <x:v>516</x:v>
      </x:c>
      <x:c r="I2213" t="s">
        <x:v>179</x:v>
      </x:c>
      <x:c r="J2213">
        <x:v>100002980</x:v>
      </x:c>
      <x:c r="K2213" t="s">
        <x:v>179</x:v>
      </x:c>
      <x:c r="L2213" t="s">
        <x:v>141</x:v>
      </x:c>
      <x:c r="M2213" t="s">
        <x:v>553</x:v>
      </x:c>
      <x:c r="O2213">
        <x:v>1500</x:v>
      </x:c>
      <x:c r="P2213" t="s">
        <x:v>520</x:v>
      </x:c>
      <x:c r="Q2213" t="s">
        <x:v>15</x:v>
      </x:c>
      <x:c r="R2213" t="s">
        <x:v>522</x:v>
      </x:c>
      <x:c r="S2213">
        <x:v>5500</x:v>
      </x:c>
      <x:c r="T2213" t="s">
        <x:v>458</x:v>
      </x:c>
      <x:c r="U2213">
        <x:v>18.809999999999999</x:v>
      </x:c>
      <x:c r="V2213">
        <x:v>0.37</x:v>
      </x:c>
      <x:c r="W2213">
        <x:v>2019.6</x:v>
      </x:c>
    </x:row>
    <x:row r="2214" spans="1:23">
      <x:c r="A2214" t="s">
        <x:v>492</x:v>
      </x:c>
      <x:c r="B2214" t="s">
        <x:v>698</x:v>
      </x:c>
      <x:c r="C2214" t="s">
        <x:v>513</x:v>
      </x:c>
      <x:c r="D2214" t="s">
        <x:v>514</x:v>
      </x:c>
      <x:c r="E2214" t="s">
        <x:v>527</x:v>
      </x:c>
      <x:c r="F2214" t="s">
        <x:v>126</x:v>
      </x:c>
      <x:c r="G2214" t="s">
        <x:v>730</x:v>
      </x:c>
      <x:c r="H2214" t="s">
        <x:v>516</x:v>
      </x:c>
      <x:c r="I2214" t="s">
        <x:v>179</x:v>
      </x:c>
      <x:c r="J2214">
        <x:v>100003121</x:v>
      </x:c>
      <x:c r="K2214" t="s">
        <x:v>179</x:v>
      </x:c>
      <x:c r="L2214" t="s">
        <x:v>142</x:v>
      </x:c>
      <x:c r="M2214" t="s">
        <x:v>524</x:v>
      </x:c>
      <x:c r="O2214">
        <x:v>500</x:v>
      </x:c>
      <x:c r="P2214" t="s">
        <x:v>520</x:v>
      </x:c>
      <x:c r="Q2214" t="s">
        <x:v>455</x:v>
      </x:c>
      <x:c r="R2214" t="s">
        <x:v>522</x:v>
      </x:c>
      <x:c r="S2214">
        <x:v>5500</x:v>
      </x:c>
      <x:c r="T2214" t="s">
        <x:v>458</x:v>
      </x:c>
      <x:c r="U2214">
        <x:v>99.28</x:v>
      </x:c>
      <x:c r="V2214">
        <x:v>1.33</x:v>
      </x:c>
      <x:c r="W2214">
        <x:v>7299.05</x:v>
      </x:c>
    </x:row>
    <x:row r="2215" spans="1:23">
      <x:c r="A2215" t="s">
        <x:v>492</x:v>
      </x:c>
      <x:c r="B2215" t="s">
        <x:v>698</x:v>
      </x:c>
      <x:c r="C2215" t="s">
        <x:v>513</x:v>
      </x:c>
      <x:c r="D2215" t="s">
        <x:v>514</x:v>
      </x:c>
      <x:c r="E2215" t="s">
        <x:v>527</x:v>
      </x:c>
      <x:c r="F2215" t="s">
        <x:v>126</x:v>
      </x:c>
      <x:c r="G2215" t="s">
        <x:v>730</x:v>
      </x:c>
      <x:c r="H2215" t="s">
        <x:v>516</x:v>
      </x:c>
      <x:c r="I2215" t="s">
        <x:v>179</x:v>
      </x:c>
      <x:c r="J2215">
        <x:v>100003122</x:v>
      </x:c>
      <x:c r="K2215" t="s">
        <x:v>179</x:v>
      </x:c>
      <x:c r="L2215" t="s">
        <x:v>142</x:v>
      </x:c>
      <x:c r="M2215" t="s">
        <x:v>525</x:v>
      </x:c>
      <x:c r="O2215">
        <x:v>500</x:v>
      </x:c>
      <x:c r="P2215" t="s">
        <x:v>520</x:v>
      </x:c>
      <x:c r="Q2215" t="s">
        <x:v>455</x:v>
      </x:c>
      <x:c r="R2215" t="s">
        <x:v>522</x:v>
      </x:c>
      <x:c r="S2215">
        <x:v>6000</x:v>
      </x:c>
      <x:c r="T2215" t="s">
        <x:v>458</x:v>
      </x:c>
      <x:c r="U2215">
        <x:v>108.3</x:v>
      </x:c>
      <x:c r="V2215">
        <x:v>1.33</x:v>
      </x:c>
      <x:c r="W2215">
        <x:v>7962.6</x:v>
      </x:c>
    </x:row>
    <x:row r="2216" spans="1:23">
      <x:c r="A2216" t="s">
        <x:v>492</x:v>
      </x:c>
      <x:c r="B2216" t="s">
        <x:v>698</x:v>
      </x:c>
      <x:c r="C2216" t="s">
        <x:v>513</x:v>
      </x:c>
      <x:c r="D2216" t="s">
        <x:v>514</x:v>
      </x:c>
      <x:c r="E2216" t="s">
        <x:v>527</x:v>
      </x:c>
      <x:c r="F2216" t="s">
        <x:v>126</x:v>
      </x:c>
      <x:c r="G2216" t="s">
        <x:v>730</x:v>
      </x:c>
      <x:c r="H2216" t="s">
        <x:v>516</x:v>
      </x:c>
      <x:c r="I2216" t="s">
        <x:v>179</x:v>
      </x:c>
      <x:c r="J2216">
        <x:v>100003088</x:v>
      </x:c>
      <x:c r="K2216" t="s">
        <x:v>179</x:v>
      </x:c>
      <x:c r="L2216" t="s">
        <x:v>145</x:v>
      </x:c>
      <x:c r="M2216" t="s">
        <x:v>533</x:v>
      </x:c>
      <x:c r="O2216">
        <x:v>500</x:v>
      </x:c>
      <x:c r="P2216" t="s">
        <x:v>520</x:v>
      </x:c>
      <x:c r="Q2216" t="s">
        <x:v>19</x:v>
      </x:c>
      <x:c r="R2216" t="s">
        <x:v>522</x:v>
      </x:c>
      <x:c r="S2216">
        <x:v>3000</x:v>
      </x:c>
      <x:c r="T2216" t="s">
        <x:v>458</x:v>
      </x:c>
      <x:c r="U2216">
        <x:v>34.92</x:v>
      </x:c>
      <x:c r="V2216">
        <x:v>0.91</x:v>
      </x:c>
      <x:c r="W2216">
        <x:v>2724</x:v>
      </x:c>
    </x:row>
    <x:row r="2217" spans="1:23">
      <x:c r="A2217" t="s">
        <x:v>492</x:v>
      </x:c>
      <x:c r="B2217" t="s">
        <x:v>698</x:v>
      </x:c>
      <x:c r="C2217" t="s">
        <x:v>513</x:v>
      </x:c>
      <x:c r="D2217" t="s">
        <x:v>514</x:v>
      </x:c>
      <x:c r="E2217" t="s">
        <x:v>527</x:v>
      </x:c>
      <x:c r="F2217" t="s">
        <x:v>126</x:v>
      </x:c>
      <x:c r="G2217" t="s">
        <x:v>730</x:v>
      </x:c>
      <x:c r="H2217" t="s">
        <x:v>516</x:v>
      </x:c>
      <x:c r="I2217" t="s">
        <x:v>179</x:v>
      </x:c>
      <x:c r="J2217">
        <x:v>100013831</x:v>
      </x:c>
      <x:c r="K2217" t="s">
        <x:v>179</x:v>
      </x:c>
      <x:c r="L2217" t="s">
        <x:v>142</x:v>
      </x:c>
      <x:c r="M2217" t="s">
        <x:v>537</x:v>
      </x:c>
      <x:c r="N2217" t="s">
        <x:v>519</x:v>
      </x:c>
      <x:c r="O2217">
        <x:v>3000</x:v>
      </x:c>
      <x:c r="P2217" t="s">
        <x:v>520</x:v>
      </x:c>
      <x:c r="Q2217" t="s">
        <x:v>455</x:v>
      </x:c>
      <x:c r="R2217" t="s">
        <x:v>522</x:v>
      </x:c>
      <x:c r="S2217">
        <x:v>15000</x:v>
      </x:c>
      <x:c r="T2217" t="s">
        <x:v>458</x:v>
      </x:c>
      <x:c r="U2217">
        <x:v>270.75</x:v>
      </x:c>
      <x:c r="V2217">
        <x:v>1.33</x:v>
      </x:c>
      <x:c r="W2217">
        <x:v>19906.5</x:v>
      </x:c>
    </x:row>
    <x:row r="2218" spans="1:23">
      <x:c r="A2218" t="s">
        <x:v>492</x:v>
      </x:c>
      <x:c r="B2218" t="s">
        <x:v>698</x:v>
      </x:c>
      <x:c r="C2218" t="s">
        <x:v>513</x:v>
      </x:c>
      <x:c r="D2218" t="s">
        <x:v>514</x:v>
      </x:c>
      <x:c r="E2218" t="s">
        <x:v>527</x:v>
      </x:c>
      <x:c r="F2218" t="s">
        <x:v>126</x:v>
      </x:c>
      <x:c r="G2218" t="s">
        <x:v>730</x:v>
      </x:c>
      <x:c r="H2218" t="s">
        <x:v>516</x:v>
      </x:c>
      <x:c r="I2218" t="s">
        <x:v>179</x:v>
      </x:c>
      <x:c r="J2218">
        <x:v>100003066</x:v>
      </x:c>
      <x:c r="K2218" t="s">
        <x:v>179</x:v>
      </x:c>
      <x:c r="L2218" t="s">
        <x:v>165</x:v>
      </x:c>
      <x:c r="M2218" t="s">
        <x:v>518</x:v>
      </x:c>
      <x:c r="O2218">
        <x:v>1000</x:v>
      </x:c>
      <x:c r="P2218" t="s">
        <x:v>520</x:v>
      </x:c>
      <x:c r="Q2218" t="s">
        <x:v>18</x:v>
      </x:c>
      <x:c r="R2218" t="s">
        <x:v>522</x:v>
      </x:c>
      <x:c r="S2218">
        <x:v>1000</x:v>
      </x:c>
      <x:c r="T2218" t="s">
        <x:v>458</x:v>
      </x:c>
      <x:c r="U2218">
        <x:v>7.76</x:v>
      </x:c>
      <x:c r="V2218">
        <x:v>0.63</x:v>
      </x:c>
      <x:c r="W2218">
        <x:v>627.4</x:v>
      </x:c>
    </x:row>
    <x:row r="2219" spans="1:23">
      <x:c r="A2219" t="s">
        <x:v>492</x:v>
      </x:c>
      <x:c r="B2219" t="s">
        <x:v>698</x:v>
      </x:c>
      <x:c r="C2219" t="s">
        <x:v>513</x:v>
      </x:c>
      <x:c r="D2219" t="s">
        <x:v>514</x:v>
      </x:c>
      <x:c r="E2219" t="s">
        <x:v>527</x:v>
      </x:c>
      <x:c r="F2219" t="s">
        <x:v>126</x:v>
      </x:c>
      <x:c r="G2219" t="s">
        <x:v>730</x:v>
      </x:c>
      <x:c r="H2219" t="s">
        <x:v>516</x:v>
      </x:c>
      <x:c r="I2219" t="s">
        <x:v>179</x:v>
      </x:c>
      <x:c r="J2219">
        <x:v>100003122</x:v>
      </x:c>
      <x:c r="K2219" t="s">
        <x:v>179</x:v>
      </x:c>
      <x:c r="L2219" t="s">
        <x:v>142</x:v>
      </x:c>
      <x:c r="M2219" t="s">
        <x:v>525</x:v>
      </x:c>
      <x:c r="O2219">
        <x:v>500</x:v>
      </x:c>
      <x:c r="P2219" t="s">
        <x:v>520</x:v>
      </x:c>
      <x:c r="Q2219" t="s">
        <x:v>455</x:v>
      </x:c>
      <x:c r="R2219" t="s">
        <x:v>522</x:v>
      </x:c>
      <x:c r="S2219">
        <x:v>4500</x:v>
      </x:c>
      <x:c r="T2219" t="s">
        <x:v>458</x:v>
      </x:c>
      <x:c r="U2219">
        <x:v>81.23</x:v>
      </x:c>
      <x:c r="V2219">
        <x:v>1.33</x:v>
      </x:c>
      <x:c r="W2219">
        <x:v>5971.95</x:v>
      </x:c>
    </x:row>
    <x:row r="2220" spans="1:23">
      <x:c r="A2220" t="s">
        <x:v>492</x:v>
      </x:c>
      <x:c r="B2220" t="s">
        <x:v>698</x:v>
      </x:c>
      <x:c r="C2220" t="s">
        <x:v>513</x:v>
      </x:c>
      <x:c r="D2220" t="s">
        <x:v>514</x:v>
      </x:c>
      <x:c r="E2220" t="s">
        <x:v>527</x:v>
      </x:c>
      <x:c r="F2220" t="s">
        <x:v>126</x:v>
      </x:c>
      <x:c r="G2220" t="s">
        <x:v>730</x:v>
      </x:c>
      <x:c r="H2220" t="s">
        <x:v>516</x:v>
      </x:c>
      <x:c r="I2220" t="s">
        <x:v>179</x:v>
      </x:c>
      <x:c r="J2220">
        <x:v>100002980</x:v>
      </x:c>
      <x:c r="K2220" t="s">
        <x:v>179</x:v>
      </x:c>
      <x:c r="L2220" t="s">
        <x:v>141</x:v>
      </x:c>
      <x:c r="M2220" t="s">
        <x:v>553</x:v>
      </x:c>
      <x:c r="O2220">
        <x:v>1500</x:v>
      </x:c>
      <x:c r="P2220" t="s">
        <x:v>520</x:v>
      </x:c>
      <x:c r="Q2220" t="s">
        <x:v>15</x:v>
      </x:c>
      <x:c r="R2220" t="s">
        <x:v>522</x:v>
      </x:c>
      <x:c r="S2220">
        <x:v>1500</x:v>
      </x:c>
      <x:c r="T2220" t="s">
        <x:v>458</x:v>
      </x:c>
      <x:c r="U2220">
        <x:v>5.13</x:v>
      </x:c>
      <x:c r="V2220">
        <x:v>0.37</x:v>
      </x:c>
      <x:c r="W2220">
        <x:v>550.79999999999995</x:v>
      </x:c>
    </x:row>
    <x:row r="2221" spans="1:23">
      <x:c r="A2221" t="s">
        <x:v>492</x:v>
      </x:c>
      <x:c r="B2221" t="s">
        <x:v>698</x:v>
      </x:c>
      <x:c r="C2221" t="s">
        <x:v>513</x:v>
      </x:c>
      <x:c r="D2221" t="s">
        <x:v>514</x:v>
      </x:c>
      <x:c r="E2221" t="s">
        <x:v>527</x:v>
      </x:c>
      <x:c r="F2221" t="s">
        <x:v>126</x:v>
      </x:c>
      <x:c r="G2221" t="s">
        <x:v>730</x:v>
      </x:c>
      <x:c r="H2221" t="s">
        <x:v>516</x:v>
      </x:c>
      <x:c r="I2221" t="s">
        <x:v>179</x:v>
      </x:c>
      <x:c r="J2221">
        <x:v>100003121</x:v>
      </x:c>
      <x:c r="K2221" t="s">
        <x:v>179</x:v>
      </x:c>
      <x:c r="L2221" t="s">
        <x:v>142</x:v>
      </x:c>
      <x:c r="M2221" t="s">
        <x:v>524</x:v>
      </x:c>
      <x:c r="O2221">
        <x:v>500</x:v>
      </x:c>
      <x:c r="P2221" t="s">
        <x:v>520</x:v>
      </x:c>
      <x:c r="Q2221" t="s">
        <x:v>455</x:v>
      </x:c>
      <x:c r="R2221" t="s">
        <x:v>522</x:v>
      </x:c>
      <x:c r="S2221">
        <x:v>5000</x:v>
      </x:c>
      <x:c r="T2221" t="s">
        <x:v>458</x:v>
      </x:c>
      <x:c r="U2221">
        <x:v>90.25</x:v>
      </x:c>
      <x:c r="V2221">
        <x:v>1.33</x:v>
      </x:c>
      <x:c r="W2221">
        <x:v>6635.5</x:v>
      </x:c>
    </x:row>
    <x:row r="2222" spans="1:23">
      <x:c r="A2222" t="s">
        <x:v>492</x:v>
      </x:c>
      <x:c r="B2222" t="s">
        <x:v>698</x:v>
      </x:c>
      <x:c r="C2222" t="s">
        <x:v>513</x:v>
      </x:c>
      <x:c r="D2222" t="s">
        <x:v>514</x:v>
      </x:c>
      <x:c r="E2222" t="s">
        <x:v>527</x:v>
      </x:c>
      <x:c r="F2222" t="s">
        <x:v>126</x:v>
      </x:c>
      <x:c r="G2222" t="s">
        <x:v>730</x:v>
      </x:c>
      <x:c r="H2222" t="s">
        <x:v>516</x:v>
      </x:c>
      <x:c r="I2222" t="s">
        <x:v>179</x:v>
      </x:c>
      <x:c r="J2222">
        <x:v>100003121</x:v>
      </x:c>
      <x:c r="K2222" t="s">
        <x:v>179</x:v>
      </x:c>
      <x:c r="L2222" t="s">
        <x:v>142</x:v>
      </x:c>
      <x:c r="M2222" t="s">
        <x:v>524</x:v>
      </x:c>
      <x:c r="O2222">
        <x:v>500</x:v>
      </x:c>
      <x:c r="P2222" t="s">
        <x:v>520</x:v>
      </x:c>
      <x:c r="Q2222" t="s">
        <x:v>455</x:v>
      </x:c>
      <x:c r="R2222" t="s">
        <x:v>522</x:v>
      </x:c>
      <x:c r="S2222">
        <x:v>3000</x:v>
      </x:c>
      <x:c r="T2222" t="s">
        <x:v>458</x:v>
      </x:c>
      <x:c r="U2222">
        <x:v>54.15</x:v>
      </x:c>
      <x:c r="V2222">
        <x:v>1.33</x:v>
      </x:c>
      <x:c r="W2222">
        <x:v>3981.3</x:v>
      </x:c>
    </x:row>
    <x:row r="2223" spans="1:23">
      <x:c r="A2223" t="s">
        <x:v>492</x:v>
      </x:c>
      <x:c r="B2223" t="s">
        <x:v>698</x:v>
      </x:c>
      <x:c r="C2223" t="s">
        <x:v>513</x:v>
      </x:c>
      <x:c r="D2223" t="s">
        <x:v>514</x:v>
      </x:c>
      <x:c r="E2223" t="s">
        <x:v>527</x:v>
      </x:c>
      <x:c r="F2223" t="s">
        <x:v>126</x:v>
      </x:c>
      <x:c r="G2223" t="s">
        <x:v>730</x:v>
      </x:c>
      <x:c r="H2223" t="s">
        <x:v>516</x:v>
      </x:c>
      <x:c r="I2223" t="s">
        <x:v>179</x:v>
      </x:c>
      <x:c r="J2223">
        <x:v>100003122</x:v>
      </x:c>
      <x:c r="K2223" t="s">
        <x:v>179</x:v>
      </x:c>
      <x:c r="L2223" t="s">
        <x:v>142</x:v>
      </x:c>
      <x:c r="M2223" t="s">
        <x:v>525</x:v>
      </x:c>
      <x:c r="O2223">
        <x:v>500</x:v>
      </x:c>
      <x:c r="P2223" t="s">
        <x:v>520</x:v>
      </x:c>
      <x:c r="Q2223" t="s">
        <x:v>455</x:v>
      </x:c>
      <x:c r="R2223" t="s">
        <x:v>522</x:v>
      </x:c>
      <x:c r="S2223">
        <x:v>2500</x:v>
      </x:c>
      <x:c r="T2223" t="s">
        <x:v>458</x:v>
      </x:c>
      <x:c r="U2223">
        <x:v>45.13</x:v>
      </x:c>
      <x:c r="V2223">
        <x:v>1.33</x:v>
      </x:c>
      <x:c r="W2223">
        <x:v>3317.75</x:v>
      </x:c>
    </x:row>
    <x:row r="2224" spans="1:23">
      <x:c r="A2224" t="s">
        <x:v>492</x:v>
      </x:c>
      <x:c r="B2224" t="s">
        <x:v>698</x:v>
      </x:c>
      <x:c r="C2224" t="s">
        <x:v>513</x:v>
      </x:c>
      <x:c r="D2224" t="s">
        <x:v>514</x:v>
      </x:c>
      <x:c r="E2224" t="s">
        <x:v>527</x:v>
      </x:c>
      <x:c r="F2224" t="s">
        <x:v>126</x:v>
      </x:c>
      <x:c r="G2224" t="s">
        <x:v>730</x:v>
      </x:c>
      <x:c r="H2224" t="s">
        <x:v>516</x:v>
      </x:c>
      <x:c r="I2224" t="s">
        <x:v>179</x:v>
      </x:c>
      <x:c r="J2224">
        <x:v>100003121</x:v>
      </x:c>
      <x:c r="K2224" t="s">
        <x:v>179</x:v>
      </x:c>
      <x:c r="L2224" t="s">
        <x:v>142</x:v>
      </x:c>
      <x:c r="M2224" t="s">
        <x:v>524</x:v>
      </x:c>
      <x:c r="O2224">
        <x:v>500</x:v>
      </x:c>
      <x:c r="P2224" t="s">
        <x:v>520</x:v>
      </x:c>
      <x:c r="Q2224" t="s">
        <x:v>455</x:v>
      </x:c>
      <x:c r="R2224" t="s">
        <x:v>522</x:v>
      </x:c>
      <x:c r="S2224">
        <x:v>2500</x:v>
      </x:c>
      <x:c r="T2224" t="s">
        <x:v>458</x:v>
      </x:c>
      <x:c r="U2224">
        <x:v>45.13</x:v>
      </x:c>
      <x:c r="V2224">
        <x:v>1.33</x:v>
      </x:c>
      <x:c r="W2224">
        <x:v>3317.75</x:v>
      </x:c>
    </x:row>
    <x:row r="2225" spans="1:23">
      <x:c r="A2225" t="s">
        <x:v>492</x:v>
      </x:c>
      <x:c r="B2225" t="s">
        <x:v>698</x:v>
      </x:c>
      <x:c r="C2225" t="s">
        <x:v>513</x:v>
      </x:c>
      <x:c r="D2225" t="s">
        <x:v>514</x:v>
      </x:c>
      <x:c r="E2225" t="s">
        <x:v>527</x:v>
      </x:c>
      <x:c r="F2225" t="s">
        <x:v>126</x:v>
      </x:c>
      <x:c r="G2225" t="s">
        <x:v>730</x:v>
      </x:c>
      <x:c r="H2225" t="s">
        <x:v>516</x:v>
      </x:c>
      <x:c r="I2225" t="s">
        <x:v>179</x:v>
      </x:c>
      <x:c r="J2225">
        <x:v>100003116</x:v>
      </x:c>
      <x:c r="K2225" t="s">
        <x:v>179</x:v>
      </x:c>
      <x:c r="L2225" t="s">
        <x:v>142</x:v>
      </x:c>
      <x:c r="M2225" t="s">
        <x:v>560</x:v>
      </x:c>
      <x:c r="O2225">
        <x:v>500</x:v>
      </x:c>
      <x:c r="P2225" t="s">
        <x:v>520</x:v>
      </x:c>
      <x:c r="Q2225" t="s">
        <x:v>455</x:v>
      </x:c>
      <x:c r="R2225" t="s">
        <x:v>522</x:v>
      </x:c>
      <x:c r="S2225">
        <x:v>500</x:v>
      </x:c>
      <x:c r="T2225" t="s">
        <x:v>458</x:v>
      </x:c>
      <x:c r="U2225">
        <x:v>9.0299999999999994</x:v>
      </x:c>
      <x:c r="V2225">
        <x:v>1.33</x:v>
      </x:c>
      <x:c r="W2225">
        <x:v>663.55</x:v>
      </x:c>
    </x:row>
    <x:row r="2226" spans="1:23">
      <x:c r="A2226" t="s">
        <x:v>492</x:v>
      </x:c>
      <x:c r="B2226" t="s">
        <x:v>698</x:v>
      </x:c>
      <x:c r="C2226" t="s">
        <x:v>513</x:v>
      </x:c>
      <x:c r="D2226" t="s">
        <x:v>514</x:v>
      </x:c>
      <x:c r="E2226" t="s">
        <x:v>527</x:v>
      </x:c>
      <x:c r="F2226" t="s">
        <x:v>126</x:v>
      </x:c>
      <x:c r="G2226" t="s">
        <x:v>730</x:v>
      </x:c>
      <x:c r="H2226" t="s">
        <x:v>516</x:v>
      </x:c>
      <x:c r="I2226" t="s">
        <x:v>179</x:v>
      </x:c>
      <x:c r="J2226">
        <x:v>100003121</x:v>
      </x:c>
      <x:c r="K2226" t="s">
        <x:v>179</x:v>
      </x:c>
      <x:c r="L2226" t="s">
        <x:v>142</x:v>
      </x:c>
      <x:c r="M2226" t="s">
        <x:v>524</x:v>
      </x:c>
      <x:c r="O2226">
        <x:v>500</x:v>
      </x:c>
      <x:c r="P2226" t="s">
        <x:v>520</x:v>
      </x:c>
      <x:c r="Q2226" t="s">
        <x:v>455</x:v>
      </x:c>
      <x:c r="R2226" t="s">
        <x:v>522</x:v>
      </x:c>
      <x:c r="S2226">
        <x:v>2000</x:v>
      </x:c>
      <x:c r="T2226" t="s">
        <x:v>458</x:v>
      </x:c>
      <x:c r="U2226">
        <x:v>36.1</x:v>
      </x:c>
      <x:c r="V2226">
        <x:v>1.33</x:v>
      </x:c>
      <x:c r="W2226">
        <x:v>2654.2</x:v>
      </x:c>
    </x:row>
    <x:row r="2227" spans="1:23">
      <x:c r="A2227" t="s">
        <x:v>492</x:v>
      </x:c>
      <x:c r="B2227" t="s">
        <x:v>698</x:v>
      </x:c>
      <x:c r="C2227" t="s">
        <x:v>513</x:v>
      </x:c>
      <x:c r="D2227" t="s">
        <x:v>514</x:v>
      </x:c>
      <x:c r="E2227" t="s">
        <x:v>527</x:v>
      </x:c>
      <x:c r="F2227" t="s">
        <x:v>126</x:v>
      </x:c>
      <x:c r="G2227" t="s">
        <x:v>730</x:v>
      </x:c>
      <x:c r="H2227" t="s">
        <x:v>516</x:v>
      </x:c>
      <x:c r="I2227" t="s">
        <x:v>179</x:v>
      </x:c>
      <x:c r="J2227">
        <x:v>100012935</x:v>
      </x:c>
      <x:c r="K2227" t="s">
        <x:v>179</x:v>
      </x:c>
      <x:c r="L2227" t="s">
        <x:v>165</x:v>
      </x:c>
      <x:c r="M2227" t="s">
        <x:v>537</x:v>
      </x:c>
      <x:c r="N2227" t="s">
        <x:v>519</x:v>
      </x:c>
      <x:c r="O2227">
        <x:v>8000</x:v>
      </x:c>
      <x:c r="P2227" t="s">
        <x:v>520</x:v>
      </x:c>
      <x:c r="Q2227" t="s">
        <x:v>18</x:v>
      </x:c>
      <x:c r="R2227" t="s">
        <x:v>522</x:v>
      </x:c>
      <x:c r="S2227">
        <x:v>8000</x:v>
      </x:c>
      <x:c r="T2227" t="s">
        <x:v>458</x:v>
      </x:c>
      <x:c r="U2227">
        <x:v>62.08</x:v>
      </x:c>
      <x:c r="V2227">
        <x:v>0.63</x:v>
      </x:c>
      <x:c r="W2227">
        <x:v>5019.2</x:v>
      </x:c>
    </x:row>
    <x:row r="2228" spans="1:23">
      <x:c r="A2228" t="s">
        <x:v>492</x:v>
      </x:c>
      <x:c r="B2228" t="s">
        <x:v>698</x:v>
      </x:c>
      <x:c r="C2228" t="s">
        <x:v>513</x:v>
      </x:c>
      <x:c r="D2228" t="s">
        <x:v>514</x:v>
      </x:c>
      <x:c r="E2228" t="s">
        <x:v>527</x:v>
      </x:c>
      <x:c r="F2228" t="s">
        <x:v>126</x:v>
      </x:c>
      <x:c r="G2228" t="s">
        <x:v>730</x:v>
      </x:c>
      <x:c r="H2228" t="s">
        <x:v>516</x:v>
      </x:c>
      <x:c r="I2228" t="s">
        <x:v>179</x:v>
      </x:c>
      <x:c r="J2228">
        <x:v>100018977</x:v>
      </x:c>
      <x:c r="K2228" t="s">
        <x:v>179</x:v>
      </x:c>
      <x:c r="L2228" t="s">
        <x:v>143</x:v>
      </x:c>
      <x:c r="M2228" t="s">
        <x:v>545</x:v>
      </x:c>
      <x:c r="N2228" t="s">
        <x:v>519</x:v>
      </x:c>
      <x:c r="O2228">
        <x:v>10000</x:v>
      </x:c>
      <x:c r="P2228" t="s">
        <x:v>520</x:v>
      </x:c>
      <x:c r="Q2228" t="s">
        <x:v>16</x:v>
      </x:c>
      <x:c r="R2228" t="s">
        <x:v>522</x:v>
      </x:c>
      <x:c r="S2228">
        <x:v>20000</x:v>
      </x:c>
      <x:c r="T2228" t="s">
        <x:v>458</x:v>
      </x:c>
      <x:c r="U2228">
        <x:v>96.4</x:v>
      </x:c>
      <x:c r="V2228">
        <x:v>0.46</x:v>
      </x:c>
      <x:c r="W2228">
        <x:v>9112</x:v>
      </x:c>
    </x:row>
    <x:row r="2229" spans="1:23">
      <x:c r="A2229" t="s">
        <x:v>492</x:v>
      </x:c>
      <x:c r="B2229" t="s">
        <x:v>698</x:v>
      </x:c>
      <x:c r="C2229" t="s">
        <x:v>513</x:v>
      </x:c>
      <x:c r="D2229" t="s">
        <x:v>514</x:v>
      </x:c>
      <x:c r="E2229" t="s">
        <x:v>527</x:v>
      </x:c>
      <x:c r="F2229" t="s">
        <x:v>126</x:v>
      </x:c>
      <x:c r="G2229" t="s">
        <x:v>730</x:v>
      </x:c>
      <x:c r="H2229" t="s">
        <x:v>516</x:v>
      </x:c>
      <x:c r="I2229" t="s">
        <x:v>179</x:v>
      </x:c>
      <x:c r="J2229">
        <x:v>100012928</x:v>
      </x:c>
      <x:c r="K2229" t="s">
        <x:v>179</x:v>
      </x:c>
      <x:c r="L2229" t="s">
        <x:v>144</x:v>
      </x:c>
      <x:c r="M2229" t="s">
        <x:v>560</x:v>
      </x:c>
      <x:c r="N2229" t="s">
        <x:v>519</x:v>
      </x:c>
      <x:c r="O2229">
        <x:v>8000</x:v>
      </x:c>
      <x:c r="P2229" t="s">
        <x:v>520</x:v>
      </x:c>
      <x:c r="Q2229" t="s">
        <x:v>17</x:v>
      </x:c>
      <x:c r="R2229" t="s">
        <x:v>522</x:v>
      </x:c>
      <x:c r="S2229">
        <x:v>7500</x:v>
      </x:c>
      <x:c r="T2229" t="s">
        <x:v>458</x:v>
      </x:c>
      <x:c r="U2229">
        <x:v>52.95</x:v>
      </x:c>
      <x:c r="V2229">
        <x:v>0.59</x:v>
      </x:c>
      <x:c r="W2229">
        <x:v>4407.75</x:v>
      </x:c>
    </x:row>
    <x:row r="2230" spans="1:23">
      <x:c r="A2230" t="s">
        <x:v>492</x:v>
      </x:c>
      <x:c r="B2230" t="s">
        <x:v>698</x:v>
      </x:c>
      <x:c r="C2230" t="s">
        <x:v>513</x:v>
      </x:c>
      <x:c r="D2230" t="s">
        <x:v>514</x:v>
      </x:c>
      <x:c r="E2230" t="s">
        <x:v>527</x:v>
      </x:c>
      <x:c r="F2230" t="s">
        <x:v>126</x:v>
      </x:c>
      <x:c r="G2230" t="s">
        <x:v>730</x:v>
      </x:c>
      <x:c r="H2230" t="s">
        <x:v>516</x:v>
      </x:c>
      <x:c r="I2230" t="s">
        <x:v>179</x:v>
      </x:c>
      <x:c r="J2230">
        <x:v>100012946</x:v>
      </x:c>
      <x:c r="K2230" t="s">
        <x:v>179</x:v>
      </x:c>
      <x:c r="L2230" t="s">
        <x:v>145</x:v>
      </x:c>
      <x:c r="M2230" t="s">
        <x:v>524</x:v>
      </x:c>
      <x:c r="N2230" t="s">
        <x:v>519</x:v>
      </x:c>
      <x:c r="O2230">
        <x:v>5000</x:v>
      </x:c>
      <x:c r="P2230" t="s">
        <x:v>520</x:v>
      </x:c>
      <x:c r="Q2230" t="s">
        <x:v>19</x:v>
      </x:c>
      <x:c r="R2230" t="s">
        <x:v>522</x:v>
      </x:c>
      <x:c r="S2230">
        <x:v>5000</x:v>
      </x:c>
      <x:c r="T2230" t="s">
        <x:v>458</x:v>
      </x:c>
      <x:c r="U2230">
        <x:v>58.2</x:v>
      </x:c>
      <x:c r="V2230">
        <x:v>0.91</x:v>
      </x:c>
      <x:c r="W2230">
        <x:v>4540</x:v>
      </x:c>
    </x:row>
    <x:row r="2231" spans="1:23">
      <x:c r="A2231" t="s">
        <x:v>492</x:v>
      </x:c>
      <x:c r="B2231" t="s">
        <x:v>698</x:v>
      </x:c>
      <x:c r="C2231" t="s">
        <x:v>513</x:v>
      </x:c>
      <x:c r="D2231" t="s">
        <x:v>514</x:v>
      </x:c>
      <x:c r="E2231" t="s">
        <x:v>527</x:v>
      </x:c>
      <x:c r="F2231" t="s">
        <x:v>126</x:v>
      </x:c>
      <x:c r="G2231" t="s">
        <x:v>730</x:v>
      </x:c>
      <x:c r="H2231" t="s">
        <x:v>516</x:v>
      </x:c>
      <x:c r="I2231" t="s">
        <x:v>179</x:v>
      </x:c>
      <x:c r="J2231">
        <x:v>100018957</x:v>
      </x:c>
      <x:c r="K2231" t="s">
        <x:v>179</x:v>
      </x:c>
      <x:c r="L2231" t="s">
        <x:v>143</x:v>
      </x:c>
      <x:c r="M2231" t="s">
        <x:v>537</x:v>
      </x:c>
      <x:c r="N2231" t="s">
        <x:v>519</x:v>
      </x:c>
      <x:c r="O2231">
        <x:v>10000</x:v>
      </x:c>
      <x:c r="P2231" t="s">
        <x:v>520</x:v>
      </x:c>
      <x:c r="Q2231" t="s">
        <x:v>16</x:v>
      </x:c>
      <x:c r="R2231" t="s">
        <x:v>522</x:v>
      </x:c>
      <x:c r="S2231">
        <x:v>19000</x:v>
      </x:c>
      <x:c r="T2231" t="s">
        <x:v>458</x:v>
      </x:c>
      <x:c r="U2231">
        <x:v>91.58</x:v>
      </x:c>
      <x:c r="V2231">
        <x:v>0.46</x:v>
      </x:c>
      <x:c r="W2231">
        <x:v>8656.4</x:v>
      </x:c>
    </x:row>
    <x:row r="2232" spans="1:23">
      <x:c r="A2232" t="s">
        <x:v>492</x:v>
      </x:c>
      <x:c r="B2232" t="s">
        <x:v>698</x:v>
      </x:c>
      <x:c r="C2232" t="s">
        <x:v>513</x:v>
      </x:c>
      <x:c r="D2232" t="s">
        <x:v>514</x:v>
      </x:c>
      <x:c r="E2232" t="s">
        <x:v>527</x:v>
      </x:c>
      <x:c r="F2232" t="s">
        <x:v>126</x:v>
      </x:c>
      <x:c r="G2232" t="s">
        <x:v>730</x:v>
      </x:c>
      <x:c r="H2232" t="s">
        <x:v>516</x:v>
      </x:c>
      <x:c r="I2232" t="s">
        <x:v>179</x:v>
      </x:c>
      <x:c r="J2232">
        <x:v>100011194</x:v>
      </x:c>
      <x:c r="K2232" t="s">
        <x:v>179</x:v>
      </x:c>
      <x:c r="L2232" t="s">
        <x:v>141</x:v>
      </x:c>
      <x:c r="M2232" t="s">
        <x:v>533</x:v>
      </x:c>
      <x:c r="N2232" t="s">
        <x:v>519</x:v>
      </x:c>
      <x:c r="O2232">
        <x:v>12000</x:v>
      </x:c>
      <x:c r="P2232" t="s">
        <x:v>520</x:v>
      </x:c>
      <x:c r="Q2232" t="s">
        <x:v>15</x:v>
      </x:c>
      <x:c r="R2232" t="s">
        <x:v>522</x:v>
      </x:c>
      <x:c r="S2232">
        <x:v>12000</x:v>
      </x:c>
      <x:c r="T2232" t="s">
        <x:v>458</x:v>
      </x:c>
      <x:c r="U2232">
        <x:v>41.04</x:v>
      </x:c>
      <x:c r="V2232">
        <x:v>0.37</x:v>
      </x:c>
      <x:c r="W2232">
        <x:v>4406.3999999999996</x:v>
      </x:c>
    </x:row>
    <x:row r="2233" spans="1:23">
      <x:c r="A2233" t="s">
        <x:v>492</x:v>
      </x:c>
      <x:c r="B2233" t="s">
        <x:v>698</x:v>
      </x:c>
      <x:c r="C2233" t="s">
        <x:v>513</x:v>
      </x:c>
      <x:c r="D2233" t="s">
        <x:v>514</x:v>
      </x:c>
      <x:c r="E2233" t="s">
        <x:v>527</x:v>
      </x:c>
      <x:c r="F2233" t="s">
        <x:v>126</x:v>
      </x:c>
      <x:c r="G2233" t="s">
        <x:v>730</x:v>
      </x:c>
      <x:c r="H2233" t="s">
        <x:v>516</x:v>
      </x:c>
      <x:c r="I2233" t="s">
        <x:v>179</x:v>
      </x:c>
      <x:c r="J2233">
        <x:v>100013674</x:v>
      </x:c>
      <x:c r="K2233" t="s">
        <x:v>179</x:v>
      </x:c>
      <x:c r="L2233" t="s">
        <x:v>144</x:v>
      </x:c>
      <x:c r="M2233" t="s">
        <x:v>569</x:v>
      </x:c>
      <x:c r="N2233" t="s">
        <x:v>519</x:v>
      </x:c>
      <x:c r="O2233">
        <x:v>8000</x:v>
      </x:c>
      <x:c r="P2233" t="s">
        <x:v>520</x:v>
      </x:c>
      <x:c r="Q2233" t="s">
        <x:v>17</x:v>
      </x:c>
      <x:c r="R2233" t="s">
        <x:v>522</x:v>
      </x:c>
      <x:c r="S2233">
        <x:v>16000</x:v>
      </x:c>
      <x:c r="T2233" t="s">
        <x:v>458</x:v>
      </x:c>
      <x:c r="U2233">
        <x:v>112.96</x:v>
      </x:c>
      <x:c r="V2233">
        <x:v>0.59</x:v>
      </x:c>
      <x:c r="W2233">
        <x:v>9403.2000000000007</x:v>
      </x:c>
    </x:row>
    <x:row r="2234" spans="1:23">
      <x:c r="A2234" t="s">
        <x:v>492</x:v>
      </x:c>
      <x:c r="B2234" t="s">
        <x:v>698</x:v>
      </x:c>
      <x:c r="C2234" t="s">
        <x:v>513</x:v>
      </x:c>
      <x:c r="D2234" t="s">
        <x:v>514</x:v>
      </x:c>
      <x:c r="E2234" t="s">
        <x:v>527</x:v>
      </x:c>
      <x:c r="F2234" t="s">
        <x:v>126</x:v>
      </x:c>
      <x:c r="G2234" t="s">
        <x:v>730</x:v>
      </x:c>
      <x:c r="H2234" t="s">
        <x:v>516</x:v>
      </x:c>
      <x:c r="I2234" t="s">
        <x:v>179</x:v>
      </x:c>
      <x:c r="J2234">
        <x:v>100012363</x:v>
      </x:c>
      <x:c r="K2234" t="s">
        <x:v>179</x:v>
      </x:c>
      <x:c r="L2234" t="s">
        <x:v>142</x:v>
      </x:c>
      <x:c r="M2234" t="s">
        <x:v>518</x:v>
      </x:c>
      <x:c r="N2234" t="s">
        <x:v>519</x:v>
      </x:c>
      <x:c r="O2234">
        <x:v>3000</x:v>
      </x:c>
      <x:c r="P2234" t="s">
        <x:v>520</x:v>
      </x:c>
      <x:c r="Q2234" t="s">
        <x:v>455</x:v>
      </x:c>
      <x:c r="R2234" t="s">
        <x:v>522</x:v>
      </x:c>
      <x:c r="S2234">
        <x:v>3000</x:v>
      </x:c>
      <x:c r="T2234" t="s">
        <x:v>458</x:v>
      </x:c>
      <x:c r="U2234">
        <x:v>54.15</x:v>
      </x:c>
      <x:c r="V2234">
        <x:v>1.33</x:v>
      </x:c>
      <x:c r="W2234">
        <x:v>3981.3</x:v>
      </x:c>
    </x:row>
    <x:row r="2235" spans="1:23">
      <x:c r="A2235" t="s">
        <x:v>492</x:v>
      </x:c>
      <x:c r="B2235" t="s">
        <x:v>698</x:v>
      </x:c>
      <x:c r="C2235" t="s">
        <x:v>513</x:v>
      </x:c>
      <x:c r="D2235" t="s">
        <x:v>514</x:v>
      </x:c>
      <x:c r="E2235" t="s">
        <x:v>527</x:v>
      </x:c>
      <x:c r="F2235" t="s">
        <x:v>126</x:v>
      </x:c>
      <x:c r="G2235" t="s">
        <x:v>730</x:v>
      </x:c>
      <x:c r="H2235" t="s">
        <x:v>516</x:v>
      </x:c>
      <x:c r="I2235" t="s">
        <x:v>179</x:v>
      </x:c>
      <x:c r="J2235">
        <x:v>100012939</x:v>
      </x:c>
      <x:c r="K2235" t="s">
        <x:v>179</x:v>
      </x:c>
      <x:c r="L2235" t="s">
        <x:v>145</x:v>
      </x:c>
      <x:c r="M2235" t="s">
        <x:v>518</x:v>
      </x:c>
      <x:c r="N2235" t="s">
        <x:v>519</x:v>
      </x:c>
      <x:c r="O2235">
        <x:v>5000</x:v>
      </x:c>
      <x:c r="P2235" t="s">
        <x:v>520</x:v>
      </x:c>
      <x:c r="Q2235" t="s">
        <x:v>19</x:v>
      </x:c>
      <x:c r="R2235" t="s">
        <x:v>522</x:v>
      </x:c>
      <x:c r="S2235">
        <x:v>5000</x:v>
      </x:c>
      <x:c r="T2235" t="s">
        <x:v>458</x:v>
      </x:c>
      <x:c r="U2235">
        <x:v>58.2</x:v>
      </x:c>
      <x:c r="V2235">
        <x:v>0.91</x:v>
      </x:c>
      <x:c r="W2235">
        <x:v>4540</x:v>
      </x:c>
    </x:row>
    <x:row r="2236" spans="1:23">
      <x:c r="A2236" t="s">
        <x:v>492</x:v>
      </x:c>
      <x:c r="B2236" t="s">
        <x:v>698</x:v>
      </x:c>
      <x:c r="C2236" t="s">
        <x:v>513</x:v>
      </x:c>
      <x:c r="D2236" t="s">
        <x:v>514</x:v>
      </x:c>
      <x:c r="E2236" t="s">
        <x:v>527</x:v>
      </x:c>
      <x:c r="F2236" t="s">
        <x:v>126</x:v>
      </x:c>
      <x:c r="G2236" t="s">
        <x:v>730</x:v>
      </x:c>
      <x:c r="H2236" t="s">
        <x:v>516</x:v>
      </x:c>
      <x:c r="I2236" t="s">
        <x:v>179</x:v>
      </x:c>
      <x:c r="J2236">
        <x:v>100012936</x:v>
      </x:c>
      <x:c r="K2236" t="s">
        <x:v>179</x:v>
      </x:c>
      <x:c r="L2236" t="s">
        <x:v>165</x:v>
      </x:c>
      <x:c r="M2236" t="s">
        <x:v>524</x:v>
      </x:c>
      <x:c r="N2236" t="s">
        <x:v>519</x:v>
      </x:c>
      <x:c r="O2236">
        <x:v>8000</x:v>
      </x:c>
      <x:c r="P2236" t="s">
        <x:v>520</x:v>
      </x:c>
      <x:c r="Q2236" t="s">
        <x:v>18</x:v>
      </x:c>
      <x:c r="R2236" t="s">
        <x:v>522</x:v>
      </x:c>
      <x:c r="S2236">
        <x:v>8000</x:v>
      </x:c>
      <x:c r="T2236" t="s">
        <x:v>458</x:v>
      </x:c>
      <x:c r="U2236">
        <x:v>62.08</x:v>
      </x:c>
      <x:c r="V2236">
        <x:v>0.63</x:v>
      </x:c>
      <x:c r="W2236">
        <x:v>5019.2</x:v>
      </x:c>
    </x:row>
    <x:row r="2237" spans="1:23">
      <x:c r="A2237" t="s">
        <x:v>492</x:v>
      </x:c>
      <x:c r="B2237" t="s">
        <x:v>698</x:v>
      </x:c>
      <x:c r="C2237" t="s">
        <x:v>513</x:v>
      </x:c>
      <x:c r="D2237" t="s">
        <x:v>514</x:v>
      </x:c>
      <x:c r="E2237" t="s">
        <x:v>527</x:v>
      </x:c>
      <x:c r="F2237" t="s">
        <x:v>126</x:v>
      </x:c>
      <x:c r="G2237" t="s">
        <x:v>730</x:v>
      </x:c>
      <x:c r="H2237" t="s">
        <x:v>516</x:v>
      </x:c>
      <x:c r="I2237" t="s">
        <x:v>179</x:v>
      </x:c>
      <x:c r="J2237">
        <x:v>100020831</x:v>
      </x:c>
      <x:c r="K2237" t="s">
        <x:v>179</x:v>
      </x:c>
      <x:c r="L2237" t="s">
        <x:v>144</x:v>
      </x:c>
      <x:c r="M2237" t="s">
        <x:v>550</x:v>
      </x:c>
      <x:c r="N2237" t="s">
        <x:v>519</x:v>
      </x:c>
      <x:c r="O2237">
        <x:v>8000</x:v>
      </x:c>
      <x:c r="P2237" t="s">
        <x:v>520</x:v>
      </x:c>
      <x:c r="Q2237" t="s">
        <x:v>17</x:v>
      </x:c>
      <x:c r="R2237" t="s">
        <x:v>522</x:v>
      </x:c>
      <x:c r="S2237">
        <x:v>8000</x:v>
      </x:c>
      <x:c r="T2237" t="s">
        <x:v>458</x:v>
      </x:c>
      <x:c r="U2237">
        <x:v>56.48</x:v>
      </x:c>
      <x:c r="V2237">
        <x:v>0.59</x:v>
      </x:c>
      <x:c r="W2237">
        <x:v>4701.6000000000004</x:v>
      </x:c>
    </x:row>
    <x:row r="2238" spans="1:23">
      <x:c r="A2238" t="s">
        <x:v>492</x:v>
      </x:c>
      <x:c r="B2238" t="s">
        <x:v>698</x:v>
      </x:c>
      <x:c r="C2238" t="s">
        <x:v>513</x:v>
      </x:c>
      <x:c r="D2238" t="s">
        <x:v>514</x:v>
      </x:c>
      <x:c r="E2238" t="s">
        <x:v>527</x:v>
      </x:c>
      <x:c r="F2238" t="s">
        <x:v>126</x:v>
      </x:c>
      <x:c r="G2238" t="s">
        <x:v>730</x:v>
      </x:c>
      <x:c r="H2238" t="s">
        <x:v>516</x:v>
      </x:c>
      <x:c r="I2238" t="s">
        <x:v>179</x:v>
      </x:c>
      <x:c r="J2238">
        <x:v>100018957</x:v>
      </x:c>
      <x:c r="K2238" t="s">
        <x:v>179</x:v>
      </x:c>
      <x:c r="L2238" t="s">
        <x:v>143</x:v>
      </x:c>
      <x:c r="M2238" t="s">
        <x:v>537</x:v>
      </x:c>
      <x:c r="N2238" t="s">
        <x:v>519</x:v>
      </x:c>
      <x:c r="O2238">
        <x:v>10000</x:v>
      </x:c>
      <x:c r="P2238" t="s">
        <x:v>520</x:v>
      </x:c>
      <x:c r="Q2238" t="s">
        <x:v>16</x:v>
      </x:c>
      <x:c r="R2238" t="s">
        <x:v>522</x:v>
      </x:c>
      <x:c r="S2238">
        <x:v>20000</x:v>
      </x:c>
      <x:c r="T2238" t="s">
        <x:v>458</x:v>
      </x:c>
      <x:c r="U2238">
        <x:v>96.4</x:v>
      </x:c>
      <x:c r="V2238">
        <x:v>0.46</x:v>
      </x:c>
      <x:c r="W2238">
        <x:v>9112</x:v>
      </x:c>
    </x:row>
    <x:row r="2239" spans="1:23">
      <x:c r="A2239" t="s">
        <x:v>492</x:v>
      </x:c>
      <x:c r="B2239" t="s">
        <x:v>698</x:v>
      </x:c>
      <x:c r="C2239" t="s">
        <x:v>513</x:v>
      </x:c>
      <x:c r="D2239" t="s">
        <x:v>514</x:v>
      </x:c>
      <x:c r="E2239" t="s">
        <x:v>527</x:v>
      </x:c>
      <x:c r="F2239" t="s">
        <x:v>126</x:v>
      </x:c>
      <x:c r="G2239" t="s">
        <x:v>730</x:v>
      </x:c>
      <x:c r="H2239" t="s">
        <x:v>516</x:v>
      </x:c>
      <x:c r="I2239" t="s">
        <x:v>179</x:v>
      </x:c>
      <x:c r="J2239">
        <x:v>100013831</x:v>
      </x:c>
      <x:c r="K2239" t="s">
        <x:v>179</x:v>
      </x:c>
      <x:c r="L2239" t="s">
        <x:v>142</x:v>
      </x:c>
      <x:c r="M2239" t="s">
        <x:v>537</x:v>
      </x:c>
      <x:c r="N2239" t="s">
        <x:v>519</x:v>
      </x:c>
      <x:c r="O2239">
        <x:v>3000</x:v>
      </x:c>
      <x:c r="P2239" t="s">
        <x:v>520</x:v>
      </x:c>
      <x:c r="Q2239" t="s">
        <x:v>455</x:v>
      </x:c>
      <x:c r="R2239" t="s">
        <x:v>522</x:v>
      </x:c>
      <x:c r="S2239">
        <x:v>9000</x:v>
      </x:c>
      <x:c r="T2239" t="s">
        <x:v>458</x:v>
      </x:c>
      <x:c r="U2239">
        <x:v>162.44999999999999</x:v>
      </x:c>
      <x:c r="V2239">
        <x:v>1.33</x:v>
      </x:c>
      <x:c r="W2239">
        <x:v>11943.9</x:v>
      </x:c>
    </x:row>
    <x:row r="2240" spans="1:23">
      <x:c r="A2240" t="s">
        <x:v>492</x:v>
      </x:c>
      <x:c r="B2240" t="s">
        <x:v>698</x:v>
      </x:c>
      <x:c r="C2240" t="s">
        <x:v>513</x:v>
      </x:c>
      <x:c r="D2240" t="s">
        <x:v>514</x:v>
      </x:c>
      <x:c r="E2240" t="s">
        <x:v>527</x:v>
      </x:c>
      <x:c r="F2240" t="s">
        <x:v>126</x:v>
      </x:c>
      <x:c r="G2240" t="s">
        <x:v>730</x:v>
      </x:c>
      <x:c r="H2240" t="s">
        <x:v>516</x:v>
      </x:c>
      <x:c r="I2240" t="s">
        <x:v>179</x:v>
      </x:c>
      <x:c r="J2240">
        <x:v>100013674</x:v>
      </x:c>
      <x:c r="K2240" t="s">
        <x:v>179</x:v>
      </x:c>
      <x:c r="L2240" t="s">
        <x:v>144</x:v>
      </x:c>
      <x:c r="M2240" t="s">
        <x:v>569</x:v>
      </x:c>
      <x:c r="N2240" t="s">
        <x:v>519</x:v>
      </x:c>
      <x:c r="O2240">
        <x:v>8000</x:v>
      </x:c>
      <x:c r="P2240" t="s">
        <x:v>520</x:v>
      </x:c>
      <x:c r="Q2240" t="s">
        <x:v>17</x:v>
      </x:c>
      <x:c r="R2240" t="s">
        <x:v>522</x:v>
      </x:c>
      <x:c r="S2240">
        <x:v>8000</x:v>
      </x:c>
      <x:c r="T2240" t="s">
        <x:v>458</x:v>
      </x:c>
      <x:c r="U2240">
        <x:v>56.48</x:v>
      </x:c>
      <x:c r="V2240">
        <x:v>0.59</x:v>
      </x:c>
      <x:c r="W2240">
        <x:v>4701.6000000000004</x:v>
      </x:c>
    </x:row>
    <x:row r="2241" spans="1:23">
      <x:c r="A2241" t="s">
        <x:v>492</x:v>
      </x:c>
      <x:c r="B2241" t="s">
        <x:v>698</x:v>
      </x:c>
      <x:c r="C2241" t="s">
        <x:v>513</x:v>
      </x:c>
      <x:c r="D2241" t="s">
        <x:v>514</x:v>
      </x:c>
      <x:c r="E2241" t="s">
        <x:v>527</x:v>
      </x:c>
      <x:c r="F2241" t="s">
        <x:v>126</x:v>
      </x:c>
      <x:c r="G2241" t="s">
        <x:v>730</x:v>
      </x:c>
      <x:c r="H2241" t="s">
        <x:v>516</x:v>
      </x:c>
      <x:c r="I2241" t="s">
        <x:v>179</x:v>
      </x:c>
      <x:c r="J2241">
        <x:v>100012363</x:v>
      </x:c>
      <x:c r="K2241" t="s">
        <x:v>179</x:v>
      </x:c>
      <x:c r="L2241" t="s">
        <x:v>142</x:v>
      </x:c>
      <x:c r="M2241" t="s">
        <x:v>518</x:v>
      </x:c>
      <x:c r="N2241" t="s">
        <x:v>519</x:v>
      </x:c>
      <x:c r="O2241">
        <x:v>3000</x:v>
      </x:c>
      <x:c r="P2241" t="s">
        <x:v>520</x:v>
      </x:c>
      <x:c r="Q2241" t="s">
        <x:v>455</x:v>
      </x:c>
      <x:c r="R2241" t="s">
        <x:v>522</x:v>
      </x:c>
      <x:c r="S2241">
        <x:v>9000</x:v>
      </x:c>
      <x:c r="T2241" t="s">
        <x:v>458</x:v>
      </x:c>
      <x:c r="U2241">
        <x:v>162.44999999999999</x:v>
      </x:c>
      <x:c r="V2241">
        <x:v>1.33</x:v>
      </x:c>
      <x:c r="W2241">
        <x:v>11943.9</x:v>
      </x:c>
    </x:row>
    <x:row r="2242" spans="1:23">
      <x:c r="A2242" t="s">
        <x:v>492</x:v>
      </x:c>
      <x:c r="B2242" t="s">
        <x:v>698</x:v>
      </x:c>
      <x:c r="C2242" t="s">
        <x:v>513</x:v>
      </x:c>
      <x:c r="D2242" t="s">
        <x:v>514</x:v>
      </x:c>
      <x:c r="E2242" t="s">
        <x:v>527</x:v>
      </x:c>
      <x:c r="F2242" t="s">
        <x:v>126</x:v>
      </x:c>
      <x:c r="G2242" t="s">
        <x:v>730</x:v>
      </x:c>
      <x:c r="H2242" t="s">
        <x:v>516</x:v>
      </x:c>
      <x:c r="I2242" t="s">
        <x:v>179</x:v>
      </x:c>
      <x:c r="J2242">
        <x:v>100012939</x:v>
      </x:c>
      <x:c r="K2242" t="s">
        <x:v>179</x:v>
      </x:c>
      <x:c r="L2242" t="s">
        <x:v>145</x:v>
      </x:c>
      <x:c r="M2242" t="s">
        <x:v>518</x:v>
      </x:c>
      <x:c r="N2242" t="s">
        <x:v>519</x:v>
      </x:c>
      <x:c r="O2242">
        <x:v>5000</x:v>
      </x:c>
      <x:c r="P2242" t="s">
        <x:v>520</x:v>
      </x:c>
      <x:c r="Q2242" t="s">
        <x:v>19</x:v>
      </x:c>
      <x:c r="R2242" t="s">
        <x:v>522</x:v>
      </x:c>
      <x:c r="S2242">
        <x:v>10000</x:v>
      </x:c>
      <x:c r="T2242" t="s">
        <x:v>458</x:v>
      </x:c>
      <x:c r="U2242">
        <x:v>116.4</x:v>
      </x:c>
      <x:c r="V2242">
        <x:v>0.91</x:v>
      </x:c>
      <x:c r="W2242">
        <x:v>9080</x:v>
      </x:c>
    </x:row>
    <x:row r="2243" spans="1:23">
      <x:c r="A2243" t="s">
        <x:v>492</x:v>
      </x:c>
      <x:c r="B2243" t="s">
        <x:v>698</x:v>
      </x:c>
      <x:c r="C2243" t="s">
        <x:v>513</x:v>
      </x:c>
      <x:c r="D2243" t="s">
        <x:v>514</x:v>
      </x:c>
      <x:c r="E2243" t="s">
        <x:v>527</x:v>
      </x:c>
      <x:c r="F2243" t="s">
        <x:v>126</x:v>
      </x:c>
      <x:c r="G2243" t="s">
        <x:v>730</x:v>
      </x:c>
      <x:c r="H2243" t="s">
        <x:v>516</x:v>
      </x:c>
      <x:c r="I2243" t="s">
        <x:v>179</x:v>
      </x:c>
      <x:c r="J2243">
        <x:v>100013831</x:v>
      </x:c>
      <x:c r="K2243" t="s">
        <x:v>179</x:v>
      </x:c>
      <x:c r="L2243" t="s">
        <x:v>142</x:v>
      </x:c>
      <x:c r="M2243" t="s">
        <x:v>537</x:v>
      </x:c>
      <x:c r="N2243" t="s">
        <x:v>519</x:v>
      </x:c>
      <x:c r="O2243">
        <x:v>3000</x:v>
      </x:c>
      <x:c r="P2243" t="s">
        <x:v>520</x:v>
      </x:c>
      <x:c r="Q2243" t="s">
        <x:v>455</x:v>
      </x:c>
      <x:c r="R2243" t="s">
        <x:v>522</x:v>
      </x:c>
      <x:c r="S2243">
        <x:v>12000</x:v>
      </x:c>
      <x:c r="T2243" t="s">
        <x:v>458</x:v>
      </x:c>
      <x:c r="U2243">
        <x:v>216.6</x:v>
      </x:c>
      <x:c r="V2243">
        <x:v>1.33</x:v>
      </x:c>
      <x:c r="W2243">
        <x:v>15925.2</x:v>
      </x:c>
    </x:row>
    <x:row r="2244" spans="1:23">
      <x:c r="A2244" t="s">
        <x:v>492</x:v>
      </x:c>
      <x:c r="B2244" t="s">
        <x:v>698</x:v>
      </x:c>
      <x:c r="C2244" t="s">
        <x:v>513</x:v>
      </x:c>
      <x:c r="D2244" t="s">
        <x:v>514</x:v>
      </x:c>
      <x:c r="E2244" t="s">
        <x:v>527</x:v>
      </x:c>
      <x:c r="F2244" t="s">
        <x:v>126</x:v>
      </x:c>
      <x:c r="G2244" t="s">
        <x:v>730</x:v>
      </x:c>
      <x:c r="H2244" t="s">
        <x:v>516</x:v>
      </x:c>
      <x:c r="I2244" t="s">
        <x:v>179</x:v>
      </x:c>
      <x:c r="J2244">
        <x:v>100013831</x:v>
      </x:c>
      <x:c r="K2244" t="s">
        <x:v>179</x:v>
      </x:c>
      <x:c r="L2244" t="s">
        <x:v>142</x:v>
      </x:c>
      <x:c r="M2244" t="s">
        <x:v>537</x:v>
      </x:c>
      <x:c r="N2244" t="s">
        <x:v>519</x:v>
      </x:c>
      <x:c r="O2244">
        <x:v>3000</x:v>
      </x:c>
      <x:c r="P2244" t="s">
        <x:v>520</x:v>
      </x:c>
      <x:c r="Q2244" t="s">
        <x:v>455</x:v>
      </x:c>
      <x:c r="R2244" t="s">
        <x:v>522</x:v>
      </x:c>
      <x:c r="S2244">
        <x:v>9000</x:v>
      </x:c>
      <x:c r="T2244" t="s">
        <x:v>458</x:v>
      </x:c>
      <x:c r="U2244">
        <x:v>162.44999999999999</x:v>
      </x:c>
      <x:c r="V2244">
        <x:v>1.33</x:v>
      </x:c>
      <x:c r="W2244">
        <x:v>11943.9</x:v>
      </x:c>
    </x:row>
    <x:row r="2245" spans="1:23">
      <x:c r="A2245" t="s">
        <x:v>492</x:v>
      </x:c>
      <x:c r="B2245" t="s">
        <x:v>698</x:v>
      </x:c>
      <x:c r="C2245" t="s">
        <x:v>513</x:v>
      </x:c>
      <x:c r="D2245" t="s">
        <x:v>514</x:v>
      </x:c>
      <x:c r="E2245" t="s">
        <x:v>527</x:v>
      </x:c>
      <x:c r="F2245" t="s">
        <x:v>126</x:v>
      </x:c>
      <x:c r="G2245" t="s">
        <x:v>730</x:v>
      </x:c>
      <x:c r="H2245" t="s">
        <x:v>516</x:v>
      </x:c>
      <x:c r="I2245" t="s">
        <x:v>179</x:v>
      </x:c>
      <x:c r="J2245">
        <x:v>100013456</x:v>
      </x:c>
      <x:c r="K2245" t="s">
        <x:v>179</x:v>
      </x:c>
      <x:c r="L2245" t="s">
        <x:v>141</x:v>
      </x:c>
      <x:c r="M2245" t="s">
        <x:v>570</x:v>
      </x:c>
      <x:c r="N2245" t="s">
        <x:v>519</x:v>
      </x:c>
      <x:c r="O2245">
        <x:v>12000</x:v>
      </x:c>
      <x:c r="P2245" t="s">
        <x:v>520</x:v>
      </x:c>
      <x:c r="Q2245" t="s">
        <x:v>15</x:v>
      </x:c>
      <x:c r="R2245" t="s">
        <x:v>522</x:v>
      </x:c>
      <x:c r="S2245">
        <x:v>12000</x:v>
      </x:c>
      <x:c r="T2245" t="s">
        <x:v>458</x:v>
      </x:c>
      <x:c r="U2245">
        <x:v>41.04</x:v>
      </x:c>
      <x:c r="V2245">
        <x:v>0.37</x:v>
      </x:c>
      <x:c r="W2245">
        <x:v>4406.3999999999996</x:v>
      </x:c>
    </x:row>
    <x:row r="2246" spans="1:23">
      <x:c r="A2246" t="s">
        <x:v>492</x:v>
      </x:c>
      <x:c r="B2246" t="s">
        <x:v>698</x:v>
      </x:c>
      <x:c r="C2246" t="s">
        <x:v>513</x:v>
      </x:c>
      <x:c r="D2246" t="s">
        <x:v>514</x:v>
      </x:c>
      <x:c r="E2246" t="s">
        <x:v>527</x:v>
      </x:c>
      <x:c r="F2246" t="s">
        <x:v>126</x:v>
      </x:c>
      <x:c r="G2246" t="s">
        <x:v>730</x:v>
      </x:c>
      <x:c r="H2246" t="s">
        <x:v>516</x:v>
      </x:c>
      <x:c r="I2246" t="s">
        <x:v>179</x:v>
      </x:c>
      <x:c r="J2246">
        <x:v>100011191</x:v>
      </x:c>
      <x:c r="K2246" t="s">
        <x:v>179</x:v>
      </x:c>
      <x:c r="L2246" t="s">
        <x:v>141</x:v>
      </x:c>
      <x:c r="M2246" t="s">
        <x:v>518</x:v>
      </x:c>
      <x:c r="N2246" t="s">
        <x:v>519</x:v>
      </x:c>
      <x:c r="O2246">
        <x:v>12000</x:v>
      </x:c>
      <x:c r="P2246" t="s">
        <x:v>520</x:v>
      </x:c>
      <x:c r="Q2246" t="s">
        <x:v>15</x:v>
      </x:c>
      <x:c r="R2246" t="s">
        <x:v>522</x:v>
      </x:c>
      <x:c r="S2246">
        <x:v>48000</x:v>
      </x:c>
      <x:c r="T2246" t="s">
        <x:v>458</x:v>
      </x:c>
      <x:c r="U2246">
        <x:v>164.16</x:v>
      </x:c>
      <x:c r="V2246">
        <x:v>0.37</x:v>
      </x:c>
      <x:c r="W2246">
        <x:v>17625.599999999999</x:v>
      </x:c>
    </x:row>
    <x:row r="2247" spans="1:23">
      <x:c r="A2247" t="s">
        <x:v>492</x:v>
      </x:c>
      <x:c r="B2247" t="s">
        <x:v>698</x:v>
      </x:c>
      <x:c r="C2247" t="s">
        <x:v>513</x:v>
      </x:c>
      <x:c r="D2247" t="s">
        <x:v>514</x:v>
      </x:c>
      <x:c r="E2247" t="s">
        <x:v>527</x:v>
      </x:c>
      <x:c r="F2247" t="s">
        <x:v>126</x:v>
      </x:c>
      <x:c r="G2247" t="s">
        <x:v>730</x:v>
      </x:c>
      <x:c r="H2247" t="s">
        <x:v>516</x:v>
      </x:c>
      <x:c r="I2247" t="s">
        <x:v>179</x:v>
      </x:c>
      <x:c r="J2247">
        <x:v>100013826</x:v>
      </x:c>
      <x:c r="K2247" t="s">
        <x:v>179</x:v>
      </x:c>
      <x:c r="L2247" t="s">
        <x:v>141</x:v>
      </x:c>
      <x:c r="M2247" t="s">
        <x:v>545</x:v>
      </x:c>
      <x:c r="N2247" t="s">
        <x:v>519</x:v>
      </x:c>
      <x:c r="O2247">
        <x:v>12000</x:v>
      </x:c>
      <x:c r="P2247" t="s">
        <x:v>520</x:v>
      </x:c>
      <x:c r="Q2247" t="s">
        <x:v>15</x:v>
      </x:c>
      <x:c r="R2247" t="s">
        <x:v>522</x:v>
      </x:c>
      <x:c r="S2247">
        <x:v>12000</x:v>
      </x:c>
      <x:c r="T2247" t="s">
        <x:v>458</x:v>
      </x:c>
      <x:c r="U2247">
        <x:v>41.04</x:v>
      </x:c>
      <x:c r="V2247">
        <x:v>0.37</x:v>
      </x:c>
      <x:c r="W2247">
        <x:v>4406.3999999999996</x:v>
      </x:c>
    </x:row>
    <x:row r="2248" spans="1:23">
      <x:c r="A2248" t="s">
        <x:v>492</x:v>
      </x:c>
      <x:c r="B2248" t="s">
        <x:v>698</x:v>
      </x:c>
      <x:c r="C2248" t="s">
        <x:v>513</x:v>
      </x:c>
      <x:c r="D2248" t="s">
        <x:v>514</x:v>
      </x:c>
      <x:c r="E2248" t="s">
        <x:v>527</x:v>
      </x:c>
      <x:c r="F2248" t="s">
        <x:v>126</x:v>
      </x:c>
      <x:c r="G2248" t="s">
        <x:v>730</x:v>
      </x:c>
      <x:c r="H2248" t="s">
        <x:v>516</x:v>
      </x:c>
      <x:c r="I2248" t="s">
        <x:v>179</x:v>
      </x:c>
      <x:c r="J2248">
        <x:v>100011192</x:v>
      </x:c>
      <x:c r="K2248" t="s">
        <x:v>179</x:v>
      </x:c>
      <x:c r="L2248" t="s">
        <x:v>141</x:v>
      </x:c>
      <x:c r="M2248" t="s">
        <x:v>575</x:v>
      </x:c>
      <x:c r="N2248" t="s">
        <x:v>519</x:v>
      </x:c>
      <x:c r="O2248">
        <x:v>12000</x:v>
      </x:c>
      <x:c r="P2248" t="s">
        <x:v>520</x:v>
      </x:c>
      <x:c r="Q2248" t="s">
        <x:v>15</x:v>
      </x:c>
      <x:c r="R2248" t="s">
        <x:v>522</x:v>
      </x:c>
      <x:c r="S2248">
        <x:v>36000</x:v>
      </x:c>
      <x:c r="T2248" t="s">
        <x:v>458</x:v>
      </x:c>
      <x:c r="U2248">
        <x:v>123.12</x:v>
      </x:c>
      <x:c r="V2248">
        <x:v>0.37</x:v>
      </x:c>
      <x:c r="W2248">
        <x:v>13219.2</x:v>
      </x:c>
    </x:row>
    <x:row r="2249" spans="1:23">
      <x:c r="A2249" t="s">
        <x:v>492</x:v>
      </x:c>
      <x:c r="B2249" t="s">
        <x:v>698</x:v>
      </x:c>
      <x:c r="C2249" t="s">
        <x:v>513</x:v>
      </x:c>
      <x:c r="D2249" t="s">
        <x:v>514</x:v>
      </x:c>
      <x:c r="E2249" t="s">
        <x:v>527</x:v>
      </x:c>
      <x:c r="F2249" t="s">
        <x:v>126</x:v>
      </x:c>
      <x:c r="G2249" t="s">
        <x:v>730</x:v>
      </x:c>
      <x:c r="H2249" t="s">
        <x:v>516</x:v>
      </x:c>
      <x:c r="I2249" t="s">
        <x:v>179</x:v>
      </x:c>
      <x:c r="J2249">
        <x:v>100012905</x:v>
      </x:c>
      <x:c r="K2249" t="s">
        <x:v>179</x:v>
      </x:c>
      <x:c r="L2249" t="s">
        <x:v>141</x:v>
      </x:c>
      <x:c r="M2249" t="s">
        <x:v>524</x:v>
      </x:c>
      <x:c r="N2249" t="s">
        <x:v>519</x:v>
      </x:c>
      <x:c r="O2249">
        <x:v>12000</x:v>
      </x:c>
      <x:c r="P2249" t="s">
        <x:v>520</x:v>
      </x:c>
      <x:c r="Q2249" t="s">
        <x:v>15</x:v>
      </x:c>
      <x:c r="R2249" t="s">
        <x:v>522</x:v>
      </x:c>
      <x:c r="S2249">
        <x:v>12000</x:v>
      </x:c>
      <x:c r="T2249" t="s">
        <x:v>458</x:v>
      </x:c>
      <x:c r="U2249">
        <x:v>41.04</x:v>
      </x:c>
      <x:c r="V2249">
        <x:v>0.37</x:v>
      </x:c>
      <x:c r="W2249">
        <x:v>4406.3999999999996</x:v>
      </x:c>
    </x:row>
    <x:row r="2250" spans="1:23">
      <x:c r="A2250" t="s">
        <x:v>492</x:v>
      </x:c>
      <x:c r="B2250" t="s">
        <x:v>698</x:v>
      </x:c>
      <x:c r="C2250" t="s">
        <x:v>513</x:v>
      </x:c>
      <x:c r="D2250" t="s">
        <x:v>514</x:v>
      </x:c>
      <x:c r="E2250" t="s">
        <x:v>527</x:v>
      </x:c>
      <x:c r="F2250" t="s">
        <x:v>126</x:v>
      </x:c>
      <x:c r="G2250" t="s">
        <x:v>730</x:v>
      </x:c>
      <x:c r="H2250" t="s">
        <x:v>516</x:v>
      </x:c>
      <x:c r="I2250" t="s">
        <x:v>179</x:v>
      </x:c>
      <x:c r="J2250">
        <x:v>100013454</x:v>
      </x:c>
      <x:c r="K2250" t="s">
        <x:v>179</x:v>
      </x:c>
      <x:c r="L2250" t="s">
        <x:v>141</x:v>
      </x:c>
      <x:c r="M2250" t="s">
        <x:v>563</x:v>
      </x:c>
      <x:c r="N2250" t="s">
        <x:v>519</x:v>
      </x:c>
      <x:c r="O2250">
        <x:v>12000</x:v>
      </x:c>
      <x:c r="P2250" t="s">
        <x:v>520</x:v>
      </x:c>
      <x:c r="Q2250" t="s">
        <x:v>15</x:v>
      </x:c>
      <x:c r="R2250" t="s">
        <x:v>522</x:v>
      </x:c>
      <x:c r="S2250">
        <x:v>12000</x:v>
      </x:c>
      <x:c r="T2250" t="s">
        <x:v>458</x:v>
      </x:c>
      <x:c r="U2250">
        <x:v>41.04</x:v>
      </x:c>
      <x:c r="V2250">
        <x:v>0.37</x:v>
      </x:c>
      <x:c r="W2250">
        <x:v>4406.3999999999996</x:v>
      </x:c>
    </x:row>
    <x:row r="2251" spans="1:23">
      <x:c r="A2251" t="s">
        <x:v>492</x:v>
      </x:c>
      <x:c r="B2251" t="s">
        <x:v>698</x:v>
      </x:c>
      <x:c r="C2251" t="s">
        <x:v>513</x:v>
      </x:c>
      <x:c r="D2251" t="s">
        <x:v>514</x:v>
      </x:c>
      <x:c r="E2251" t="s">
        <x:v>527</x:v>
      </x:c>
      <x:c r="F2251" t="s">
        <x:v>126</x:v>
      </x:c>
      <x:c r="G2251" t="s">
        <x:v>730</x:v>
      </x:c>
      <x:c r="H2251" t="s">
        <x:v>516</x:v>
      </x:c>
      <x:c r="I2251" t="s">
        <x:v>179</x:v>
      </x:c>
      <x:c r="J2251">
        <x:v>100013455</x:v>
      </x:c>
      <x:c r="K2251" t="s">
        <x:v>179</x:v>
      </x:c>
      <x:c r="L2251" t="s">
        <x:v>141</x:v>
      </x:c>
      <x:c r="M2251" t="s">
        <x:v>558</x:v>
      </x:c>
      <x:c r="N2251" t="s">
        <x:v>519</x:v>
      </x:c>
      <x:c r="O2251">
        <x:v>12000</x:v>
      </x:c>
      <x:c r="P2251" t="s">
        <x:v>520</x:v>
      </x:c>
      <x:c r="Q2251" t="s">
        <x:v>15</x:v>
      </x:c>
      <x:c r="R2251" t="s">
        <x:v>522</x:v>
      </x:c>
      <x:c r="S2251">
        <x:v>24000</x:v>
      </x:c>
      <x:c r="T2251" t="s">
        <x:v>458</x:v>
      </x:c>
      <x:c r="U2251">
        <x:v>82.08</x:v>
      </x:c>
      <x:c r="V2251">
        <x:v>0.37</x:v>
      </x:c>
      <x:c r="W2251">
        <x:v>8812.7999999999993</x:v>
      </x:c>
    </x:row>
    <x:row r="2252" spans="1:23">
      <x:c r="A2252" t="s">
        <x:v>492</x:v>
      </x:c>
      <x:c r="B2252" t="s">
        <x:v>698</x:v>
      </x:c>
      <x:c r="C2252" t="s">
        <x:v>513</x:v>
      </x:c>
      <x:c r="D2252" t="s">
        <x:v>514</x:v>
      </x:c>
      <x:c r="E2252" t="s">
        <x:v>527</x:v>
      </x:c>
      <x:c r="F2252" t="s">
        <x:v>126</x:v>
      </x:c>
      <x:c r="G2252" t="s">
        <x:v>730</x:v>
      </x:c>
      <x:c r="H2252" t="s">
        <x:v>516</x:v>
      </x:c>
      <x:c r="I2252" t="s">
        <x:v>179</x:v>
      </x:c>
      <x:c r="J2252">
        <x:v>100013826</x:v>
      </x:c>
      <x:c r="K2252" t="s">
        <x:v>179</x:v>
      </x:c>
      <x:c r="L2252" t="s">
        <x:v>141</x:v>
      </x:c>
      <x:c r="M2252" t="s">
        <x:v>545</x:v>
      </x:c>
      <x:c r="N2252" t="s">
        <x:v>519</x:v>
      </x:c>
      <x:c r="O2252">
        <x:v>12000</x:v>
      </x:c>
      <x:c r="P2252" t="s">
        <x:v>520</x:v>
      </x:c>
      <x:c r="Q2252" t="s">
        <x:v>15</x:v>
      </x:c>
      <x:c r="R2252" t="s">
        <x:v>522</x:v>
      </x:c>
      <x:c r="S2252">
        <x:v>12000</x:v>
      </x:c>
      <x:c r="T2252" t="s">
        <x:v>458</x:v>
      </x:c>
      <x:c r="U2252">
        <x:v>41.04</x:v>
      </x:c>
      <x:c r="V2252">
        <x:v>0.37</x:v>
      </x:c>
      <x:c r="W2252">
        <x:v>4406.3999999999996</x:v>
      </x:c>
    </x:row>
    <x:row r="2253" spans="1:23">
      <x:c r="A2253" t="s">
        <x:v>492</x:v>
      </x:c>
      <x:c r="B2253" t="s">
        <x:v>698</x:v>
      </x:c>
      <x:c r="C2253" t="s">
        <x:v>513</x:v>
      </x:c>
      <x:c r="D2253" t="s">
        <x:v>514</x:v>
      </x:c>
      <x:c r="E2253" t="s">
        <x:v>527</x:v>
      </x:c>
      <x:c r="F2253" t="s">
        <x:v>126</x:v>
      </x:c>
      <x:c r="G2253" t="s">
        <x:v>730</x:v>
      </x:c>
      <x:c r="H2253" t="s">
        <x:v>516</x:v>
      </x:c>
      <x:c r="I2253" t="s">
        <x:v>179</x:v>
      </x:c>
      <x:c r="J2253">
        <x:v>100012905</x:v>
      </x:c>
      <x:c r="K2253" t="s">
        <x:v>179</x:v>
      </x:c>
      <x:c r="L2253" t="s">
        <x:v>141</x:v>
      </x:c>
      <x:c r="M2253" t="s">
        <x:v>524</x:v>
      </x:c>
      <x:c r="N2253" t="s">
        <x:v>519</x:v>
      </x:c>
      <x:c r="O2253">
        <x:v>12000</x:v>
      </x:c>
      <x:c r="P2253" t="s">
        <x:v>520</x:v>
      </x:c>
      <x:c r="Q2253" t="s">
        <x:v>15</x:v>
      </x:c>
      <x:c r="R2253" t="s">
        <x:v>522</x:v>
      </x:c>
      <x:c r="S2253">
        <x:v>24000</x:v>
      </x:c>
      <x:c r="T2253" t="s">
        <x:v>458</x:v>
      </x:c>
      <x:c r="U2253">
        <x:v>82.08</x:v>
      </x:c>
      <x:c r="V2253">
        <x:v>0.37</x:v>
      </x:c>
      <x:c r="W2253">
        <x:v>8812.7999999999993</x:v>
      </x:c>
    </x:row>
    <x:row r="2254" spans="1:23">
      <x:c r="A2254" t="s">
        <x:v>492</x:v>
      </x:c>
      <x:c r="B2254" t="s">
        <x:v>698</x:v>
      </x:c>
      <x:c r="C2254" t="s">
        <x:v>513</x:v>
      </x:c>
      <x:c r="D2254" t="s">
        <x:v>514</x:v>
      </x:c>
      <x:c r="E2254" t="s">
        <x:v>527</x:v>
      </x:c>
      <x:c r="F2254" t="s">
        <x:v>126</x:v>
      </x:c>
      <x:c r="G2254" t="s">
        <x:v>730</x:v>
      </x:c>
      <x:c r="H2254" t="s">
        <x:v>516</x:v>
      </x:c>
      <x:c r="I2254" t="s">
        <x:v>179</x:v>
      </x:c>
      <x:c r="J2254">
        <x:v>100013454</x:v>
      </x:c>
      <x:c r="K2254" t="s">
        <x:v>179</x:v>
      </x:c>
      <x:c r="L2254" t="s">
        <x:v>141</x:v>
      </x:c>
      <x:c r="M2254" t="s">
        <x:v>563</x:v>
      </x:c>
      <x:c r="N2254" t="s">
        <x:v>519</x:v>
      </x:c>
      <x:c r="O2254">
        <x:v>12000</x:v>
      </x:c>
      <x:c r="P2254" t="s">
        <x:v>520</x:v>
      </x:c>
      <x:c r="Q2254" t="s">
        <x:v>15</x:v>
      </x:c>
      <x:c r="R2254" t="s">
        <x:v>522</x:v>
      </x:c>
      <x:c r="S2254">
        <x:v>24000</x:v>
      </x:c>
      <x:c r="T2254" t="s">
        <x:v>458</x:v>
      </x:c>
      <x:c r="U2254">
        <x:v>82.08</x:v>
      </x:c>
      <x:c r="V2254">
        <x:v>0.37</x:v>
      </x:c>
      <x:c r="W2254">
        <x:v>8812.7999999999993</x:v>
      </x:c>
    </x:row>
    <x:row r="2255" spans="1:23">
      <x:c r="A2255" t="s">
        <x:v>492</x:v>
      </x:c>
      <x:c r="B2255" t="s">
        <x:v>698</x:v>
      </x:c>
      <x:c r="C2255" t="s">
        <x:v>513</x:v>
      </x:c>
      <x:c r="D2255" t="s">
        <x:v>514</x:v>
      </x:c>
      <x:c r="E2255" t="s">
        <x:v>527</x:v>
      </x:c>
      <x:c r="F2255" t="s">
        <x:v>126</x:v>
      </x:c>
      <x:c r="G2255" t="s">
        <x:v>730</x:v>
      </x:c>
      <x:c r="H2255" t="s">
        <x:v>516</x:v>
      </x:c>
      <x:c r="I2255" t="s">
        <x:v>179</x:v>
      </x:c>
      <x:c r="J2255">
        <x:v>100003139</x:v>
      </x:c>
      <x:c r="K2255" t="s">
        <x:v>179</x:v>
      </x:c>
      <x:c r="L2255" t="s">
        <x:v>146</x:v>
      </x:c>
      <x:c r="M2255" t="s">
        <x:v>525</x:v>
      </x:c>
      <x:c r="O2255">
        <x:v>400</x:v>
      </x:c>
      <x:c r="P2255" t="s">
        <x:v>520</x:v>
      </x:c>
      <x:c r="Q2255" t="s">
        <x:v>456</x:v>
      </x:c>
      <x:c r="R2255" t="s">
        <x:v>522</x:v>
      </x:c>
      <x:c r="S2255">
        <x:v>400</x:v>
      </x:c>
      <x:c r="T2255" t="s">
        <x:v>458</x:v>
      </x:c>
      <x:c r="U2255">
        <x:v>9.57</x:v>
      </x:c>
      <x:c r="V2255">
        <x:v>1.76</x:v>
      </x:c>
      <x:c r="W2255">
        <x:v>704.64</x:v>
      </x:c>
    </x:row>
    <x:row r="2256" spans="1:23">
      <x:c r="A2256" t="s">
        <x:v>492</x:v>
      </x:c>
      <x:c r="B2256" t="s">
        <x:v>698</x:v>
      </x:c>
      <x:c r="C2256" t="s">
        <x:v>513</x:v>
      </x:c>
      <x:c r="D2256" t="s">
        <x:v>514</x:v>
      </x:c>
      <x:c r="E2256" t="s">
        <x:v>527</x:v>
      </x:c>
      <x:c r="F2256" t="s">
        <x:v>126</x:v>
      </x:c>
      <x:c r="G2256" t="s">
        <x:v>730</x:v>
      </x:c>
      <x:c r="H2256" t="s">
        <x:v>516</x:v>
      </x:c>
      <x:c r="I2256" t="s">
        <x:v>179</x:v>
      </x:c>
      <x:c r="J2256">
        <x:v>100003136</x:v>
      </x:c>
      <x:c r="K2256" t="s">
        <x:v>179</x:v>
      </x:c>
      <x:c r="L2256" t="s">
        <x:v>146</x:v>
      </x:c>
      <x:c r="M2256" t="s">
        <x:v>524</x:v>
      </x:c>
      <x:c r="O2256">
        <x:v>400</x:v>
      </x:c>
      <x:c r="P2256" t="s">
        <x:v>520</x:v>
      </x:c>
      <x:c r="Q2256" t="s">
        <x:v>456</x:v>
      </x:c>
      <x:c r="R2256" t="s">
        <x:v>522</x:v>
      </x:c>
      <x:c r="S2256">
        <x:v>400</x:v>
      </x:c>
      <x:c r="T2256" t="s">
        <x:v>458</x:v>
      </x:c>
      <x:c r="U2256">
        <x:v>9.57</x:v>
      </x:c>
      <x:c r="V2256">
        <x:v>1.76</x:v>
      </x:c>
      <x:c r="W2256">
        <x:v>704.64</x:v>
      </x:c>
    </x:row>
    <x:row r="2257" spans="1:23">
      <x:c r="A2257" t="s">
        <x:v>492</x:v>
      </x:c>
      <x:c r="B2257" t="s">
        <x:v>698</x:v>
      </x:c>
      <x:c r="C2257" t="s">
        <x:v>513</x:v>
      </x:c>
      <x:c r="D2257" t="s">
        <x:v>514</x:v>
      </x:c>
      <x:c r="E2257" t="s">
        <x:v>527</x:v>
      </x:c>
      <x:c r="F2257" t="s">
        <x:v>126</x:v>
      </x:c>
      <x:c r="G2257" t="s">
        <x:v>730</x:v>
      </x:c>
      <x:c r="H2257" t="s">
        <x:v>516</x:v>
      </x:c>
      <x:c r="I2257" t="s">
        <x:v>179</x:v>
      </x:c>
      <x:c r="J2257">
        <x:v>100003133</x:v>
      </x:c>
      <x:c r="K2257" t="s">
        <x:v>179</x:v>
      </x:c>
      <x:c r="L2257" t="s">
        <x:v>146</x:v>
      </x:c>
      <x:c r="M2257" t="s">
        <x:v>569</x:v>
      </x:c>
      <x:c r="O2257">
        <x:v>400</x:v>
      </x:c>
      <x:c r="P2257" t="s">
        <x:v>520</x:v>
      </x:c>
      <x:c r="Q2257" t="s">
        <x:v>456</x:v>
      </x:c>
      <x:c r="R2257" t="s">
        <x:v>522</x:v>
      </x:c>
      <x:c r="S2257">
        <x:v>800</x:v>
      </x:c>
      <x:c r="T2257" t="s">
        <x:v>458</x:v>
      </x:c>
      <x:c r="U2257">
        <x:v>19.14</x:v>
      </x:c>
      <x:c r="V2257">
        <x:v>1.76</x:v>
      </x:c>
      <x:c r="W2257">
        <x:v>1409.28</x:v>
      </x:c>
    </x:row>
    <x:row r="2258" spans="1:23">
      <x:c r="A2258" t="s">
        <x:v>492</x:v>
      </x:c>
      <x:c r="B2258" t="s">
        <x:v>698</x:v>
      </x:c>
      <x:c r="C2258" t="s">
        <x:v>513</x:v>
      </x:c>
      <x:c r="D2258" t="s">
        <x:v>514</x:v>
      </x:c>
      <x:c r="E2258" t="s">
        <x:v>527</x:v>
      </x:c>
      <x:c r="F2258" t="s">
        <x:v>126</x:v>
      </x:c>
      <x:c r="G2258" t="s">
        <x:v>730</x:v>
      </x:c>
      <x:c r="H2258" t="s">
        <x:v>516</x:v>
      </x:c>
      <x:c r="I2258" t="s">
        <x:v>179</x:v>
      </x:c>
      <x:c r="J2258">
        <x:v>100003132</x:v>
      </x:c>
      <x:c r="K2258" t="s">
        <x:v>179</x:v>
      </x:c>
      <x:c r="L2258" t="s">
        <x:v>146</x:v>
      </x:c>
      <x:c r="M2258" t="s">
        <x:v>537</x:v>
      </x:c>
      <x:c r="O2258">
        <x:v>400</x:v>
      </x:c>
      <x:c r="P2258" t="s">
        <x:v>520</x:v>
      </x:c>
      <x:c r="Q2258" t="s">
        <x:v>456</x:v>
      </x:c>
      <x:c r="R2258" t="s">
        <x:v>522</x:v>
      </x:c>
      <x:c r="S2258">
        <x:v>400</x:v>
      </x:c>
      <x:c r="T2258" t="s">
        <x:v>458</x:v>
      </x:c>
      <x:c r="U2258">
        <x:v>9.57</x:v>
      </x:c>
      <x:c r="V2258">
        <x:v>1.76</x:v>
      </x:c>
      <x:c r="W2258">
        <x:v>704.64</x:v>
      </x:c>
    </x:row>
    <x:row r="2259" spans="1:23">
      <x:c r="A2259" t="s">
        <x:v>492</x:v>
      </x:c>
      <x:c r="B2259" t="s">
        <x:v>698</x:v>
      </x:c>
      <x:c r="C2259" t="s">
        <x:v>513</x:v>
      </x:c>
      <x:c r="D2259" t="s">
        <x:v>514</x:v>
      </x:c>
      <x:c r="E2259" t="s">
        <x:v>527</x:v>
      </x:c>
      <x:c r="F2259" t="s">
        <x:v>126</x:v>
      </x:c>
      <x:c r="G2259" t="s">
        <x:v>730</x:v>
      </x:c>
      <x:c r="H2259" t="s">
        <x:v>516</x:v>
      </x:c>
      <x:c r="I2259" t="s">
        <x:v>179</x:v>
      </x:c>
      <x:c r="J2259">
        <x:v>100003130</x:v>
      </x:c>
      <x:c r="K2259" t="s">
        <x:v>179</x:v>
      </x:c>
      <x:c r="L2259" t="s">
        <x:v>146</x:v>
      </x:c>
      <x:c r="M2259" t="s">
        <x:v>560</x:v>
      </x:c>
      <x:c r="O2259">
        <x:v>400</x:v>
      </x:c>
      <x:c r="P2259" t="s">
        <x:v>520</x:v>
      </x:c>
      <x:c r="Q2259" t="s">
        <x:v>456</x:v>
      </x:c>
      <x:c r="R2259" t="s">
        <x:v>522</x:v>
      </x:c>
      <x:c r="S2259">
        <x:v>800</x:v>
      </x:c>
      <x:c r="T2259" t="s">
        <x:v>458</x:v>
      </x:c>
      <x:c r="U2259">
        <x:v>19.14</x:v>
      </x:c>
      <x:c r="V2259">
        <x:v>1.76</x:v>
      </x:c>
      <x:c r="W2259">
        <x:v>1409.28</x:v>
      </x:c>
    </x:row>
    <x:row r="2260" spans="1:23">
      <x:c r="A2260" t="s">
        <x:v>492</x:v>
      </x:c>
      <x:c r="B2260" t="s">
        <x:v>698</x:v>
      </x:c>
      <x:c r="C2260" t="s">
        <x:v>513</x:v>
      </x:c>
      <x:c r="D2260" t="s">
        <x:v>514</x:v>
      </x:c>
      <x:c r="E2260" t="s">
        <x:v>527</x:v>
      </x:c>
      <x:c r="F2260" t="s">
        <x:v>126</x:v>
      </x:c>
      <x:c r="G2260" t="s">
        <x:v>730</x:v>
      </x:c>
      <x:c r="H2260" t="s">
        <x:v>516</x:v>
      </x:c>
      <x:c r="I2260" t="s">
        <x:v>179</x:v>
      </x:c>
      <x:c r="J2260">
        <x:v>100003119</x:v>
      </x:c>
      <x:c r="K2260" t="s">
        <x:v>179</x:v>
      </x:c>
      <x:c r="L2260" t="s">
        <x:v>142</x:v>
      </x:c>
      <x:c r="M2260" t="s">
        <x:v>569</x:v>
      </x:c>
      <x:c r="O2260">
        <x:v>500</x:v>
      </x:c>
      <x:c r="P2260" t="s">
        <x:v>520</x:v>
      </x:c>
      <x:c r="Q2260" t="s">
        <x:v>455</x:v>
      </x:c>
      <x:c r="R2260" t="s">
        <x:v>522</x:v>
      </x:c>
      <x:c r="S2260">
        <x:v>1000</x:v>
      </x:c>
      <x:c r="T2260" t="s">
        <x:v>458</x:v>
      </x:c>
      <x:c r="U2260">
        <x:v>18.05</x:v>
      </x:c>
      <x:c r="V2260">
        <x:v>1.33</x:v>
      </x:c>
      <x:c r="W2260">
        <x:v>1327.1</x:v>
      </x:c>
    </x:row>
    <x:row r="2261" spans="1:23">
      <x:c r="A2261" t="s">
        <x:v>492</x:v>
      </x:c>
      <x:c r="B2261" t="s">
        <x:v>698</x:v>
      </x:c>
      <x:c r="C2261" t="s">
        <x:v>513</x:v>
      </x:c>
      <x:c r="D2261" t="s">
        <x:v>514</x:v>
      </x:c>
      <x:c r="E2261" t="s">
        <x:v>527</x:v>
      </x:c>
      <x:c r="F2261" t="s">
        <x:v>126</x:v>
      </x:c>
      <x:c r="G2261" t="s">
        <x:v>730</x:v>
      </x:c>
      <x:c r="H2261" t="s">
        <x:v>516</x:v>
      </x:c>
      <x:c r="I2261" t="s">
        <x:v>179</x:v>
      </x:c>
      <x:c r="J2261">
        <x:v>100003117</x:v>
      </x:c>
      <x:c r="K2261" t="s">
        <x:v>179</x:v>
      </x:c>
      <x:c r="L2261" t="s">
        <x:v>142</x:v>
      </x:c>
      <x:c r="M2261" t="s">
        <x:v>537</x:v>
      </x:c>
      <x:c r="O2261">
        <x:v>500</x:v>
      </x:c>
      <x:c r="P2261" t="s">
        <x:v>520</x:v>
      </x:c>
      <x:c r="Q2261" t="s">
        <x:v>455</x:v>
      </x:c>
      <x:c r="R2261" t="s">
        <x:v>522</x:v>
      </x:c>
      <x:c r="S2261">
        <x:v>500</x:v>
      </x:c>
      <x:c r="T2261" t="s">
        <x:v>458</x:v>
      </x:c>
      <x:c r="U2261">
        <x:v>9.0299999999999994</x:v>
      </x:c>
      <x:c r="V2261">
        <x:v>1.33</x:v>
      </x:c>
      <x:c r="W2261">
        <x:v>663.55</x:v>
      </x:c>
    </x:row>
    <x:row r="2262" spans="1:23">
      <x:c r="A2262" t="s">
        <x:v>492</x:v>
      </x:c>
      <x:c r="B2262" t="s">
        <x:v>698</x:v>
      </x:c>
      <x:c r="C2262" t="s">
        <x:v>513</x:v>
      </x:c>
      <x:c r="D2262" t="s">
        <x:v>514</x:v>
      </x:c>
      <x:c r="E2262" t="s">
        <x:v>527</x:v>
      </x:c>
      <x:c r="F2262" t="s">
        <x:v>126</x:v>
      </x:c>
      <x:c r="G2262" t="s">
        <x:v>730</x:v>
      </x:c>
      <x:c r="H2262" t="s">
        <x:v>516</x:v>
      </x:c>
      <x:c r="I2262" t="s">
        <x:v>179</x:v>
      </x:c>
      <x:c r="J2262">
        <x:v>100003113</x:v>
      </x:c>
      <x:c r="K2262" t="s">
        <x:v>179</x:v>
      </x:c>
      <x:c r="L2262" t="s">
        <x:v>142</x:v>
      </x:c>
      <x:c r="M2262" t="s">
        <x:v>518</x:v>
      </x:c>
      <x:c r="O2262">
        <x:v>500</x:v>
      </x:c>
      <x:c r="P2262" t="s">
        <x:v>520</x:v>
      </x:c>
      <x:c r="Q2262" t="s">
        <x:v>455</x:v>
      </x:c>
      <x:c r="R2262" t="s">
        <x:v>522</x:v>
      </x:c>
      <x:c r="S2262">
        <x:v>1500</x:v>
      </x:c>
      <x:c r="T2262" t="s">
        <x:v>458</x:v>
      </x:c>
      <x:c r="U2262">
        <x:v>27.08</x:v>
      </x:c>
      <x:c r="V2262">
        <x:v>1.33</x:v>
      </x:c>
      <x:c r="W2262">
        <x:v>1990.65</x:v>
      </x:c>
    </x:row>
    <x:row r="2263" spans="1:23">
      <x:c r="A2263" t="s">
        <x:v>492</x:v>
      </x:c>
      <x:c r="B2263" t="s">
        <x:v>698</x:v>
      </x:c>
      <x:c r="C2263" t="s">
        <x:v>513</x:v>
      </x:c>
      <x:c r="D2263" t="s">
        <x:v>514</x:v>
      </x:c>
      <x:c r="E2263" t="s">
        <x:v>527</x:v>
      </x:c>
      <x:c r="F2263" t="s">
        <x:v>126</x:v>
      </x:c>
      <x:c r="G2263" t="s">
        <x:v>730</x:v>
      </x:c>
      <x:c r="H2263" t="s">
        <x:v>516</x:v>
      </x:c>
      <x:c r="I2263" t="s">
        <x:v>179</x:v>
      </x:c>
      <x:c r="J2263">
        <x:v>100003104</x:v>
      </x:c>
      <x:c r="K2263" t="s">
        <x:v>179</x:v>
      </x:c>
      <x:c r="L2263" t="s">
        <x:v>145</x:v>
      </x:c>
      <x:c r="M2263" t="s">
        <x:v>525</x:v>
      </x:c>
      <x:c r="O2263">
        <x:v>500</x:v>
      </x:c>
      <x:c r="P2263" t="s">
        <x:v>520</x:v>
      </x:c>
      <x:c r="Q2263" t="s">
        <x:v>19</x:v>
      </x:c>
      <x:c r="R2263" t="s">
        <x:v>522</x:v>
      </x:c>
      <x:c r="S2263">
        <x:v>500</x:v>
      </x:c>
      <x:c r="T2263" t="s">
        <x:v>458</x:v>
      </x:c>
      <x:c r="U2263">
        <x:v>5.82</x:v>
      </x:c>
      <x:c r="V2263">
        <x:v>0.91</x:v>
      </x:c>
      <x:c r="W2263">
        <x:v>454</x:v>
      </x:c>
    </x:row>
    <x:row r="2264" spans="1:23">
      <x:c r="A2264" t="s">
        <x:v>492</x:v>
      </x:c>
      <x:c r="B2264" t="s">
        <x:v>698</x:v>
      </x:c>
      <x:c r="C2264" t="s">
        <x:v>513</x:v>
      </x:c>
      <x:c r="D2264" t="s">
        <x:v>514</x:v>
      </x:c>
      <x:c r="E2264" t="s">
        <x:v>527</x:v>
      </x:c>
      <x:c r="F2264" t="s">
        <x:v>126</x:v>
      </x:c>
      <x:c r="G2264" t="s">
        <x:v>730</x:v>
      </x:c>
      <x:c r="H2264" t="s">
        <x:v>516</x:v>
      </x:c>
      <x:c r="I2264" t="s">
        <x:v>179</x:v>
      </x:c>
      <x:c r="J2264">
        <x:v>100003102</x:v>
      </x:c>
      <x:c r="K2264" t="s">
        <x:v>179</x:v>
      </x:c>
      <x:c r="L2264" t="s">
        <x:v>145</x:v>
      </x:c>
      <x:c r="M2264" t="s">
        <x:v>524</x:v>
      </x:c>
      <x:c r="O2264">
        <x:v>500</x:v>
      </x:c>
      <x:c r="P2264" t="s">
        <x:v>520</x:v>
      </x:c>
      <x:c r="Q2264" t="s">
        <x:v>19</x:v>
      </x:c>
      <x:c r="R2264" t="s">
        <x:v>522</x:v>
      </x:c>
      <x:c r="S2264">
        <x:v>1000</x:v>
      </x:c>
      <x:c r="T2264" t="s">
        <x:v>458</x:v>
      </x:c>
      <x:c r="U2264">
        <x:v>11.64</x:v>
      </x:c>
      <x:c r="V2264">
        <x:v>0.91</x:v>
      </x:c>
      <x:c r="W2264">
        <x:v>908</x:v>
      </x:c>
    </x:row>
    <x:row r="2265" spans="1:23">
      <x:c r="A2265" t="s">
        <x:v>492</x:v>
      </x:c>
      <x:c r="B2265" t="s">
        <x:v>698</x:v>
      </x:c>
      <x:c r="C2265" t="s">
        <x:v>513</x:v>
      </x:c>
      <x:c r="D2265" t="s">
        <x:v>514</x:v>
      </x:c>
      <x:c r="E2265" t="s">
        <x:v>527</x:v>
      </x:c>
      <x:c r="F2265" t="s">
        <x:v>126</x:v>
      </x:c>
      <x:c r="G2265" t="s">
        <x:v>730</x:v>
      </x:c>
      <x:c r="H2265" t="s">
        <x:v>516</x:v>
      </x:c>
      <x:c r="I2265" t="s">
        <x:v>179</x:v>
      </x:c>
      <x:c r="J2265">
        <x:v>100003100</x:v>
      </x:c>
      <x:c r="K2265" t="s">
        <x:v>179</x:v>
      </x:c>
      <x:c r="L2265" t="s">
        <x:v>145</x:v>
      </x:c>
      <x:c r="M2265" t="s">
        <x:v>569</x:v>
      </x:c>
      <x:c r="O2265">
        <x:v>500</x:v>
      </x:c>
      <x:c r="P2265" t="s">
        <x:v>520</x:v>
      </x:c>
      <x:c r="Q2265" t="s">
        <x:v>19</x:v>
      </x:c>
      <x:c r="R2265" t="s">
        <x:v>522</x:v>
      </x:c>
      <x:c r="S2265">
        <x:v>1500</x:v>
      </x:c>
      <x:c r="T2265" t="s">
        <x:v>458</x:v>
      </x:c>
      <x:c r="U2265">
        <x:v>17.46</x:v>
      </x:c>
      <x:c r="V2265">
        <x:v>0.91</x:v>
      </x:c>
      <x:c r="W2265">
        <x:v>1362</x:v>
      </x:c>
    </x:row>
    <x:row r="2266" spans="1:23">
      <x:c r="A2266" t="s">
        <x:v>492</x:v>
      </x:c>
      <x:c r="B2266" t="s">
        <x:v>698</x:v>
      </x:c>
      <x:c r="C2266" t="s">
        <x:v>513</x:v>
      </x:c>
      <x:c r="D2266" t="s">
        <x:v>514</x:v>
      </x:c>
      <x:c r="E2266" t="s">
        <x:v>527</x:v>
      </x:c>
      <x:c r="F2266" t="s">
        <x:v>126</x:v>
      </x:c>
      <x:c r="G2266" t="s">
        <x:v>730</x:v>
      </x:c>
      <x:c r="H2266" t="s">
        <x:v>516</x:v>
      </x:c>
      <x:c r="I2266" t="s">
        <x:v>179</x:v>
      </x:c>
      <x:c r="J2266">
        <x:v>100003094</x:v>
      </x:c>
      <x:c r="K2266" t="s">
        <x:v>179</x:v>
      </x:c>
      <x:c r="L2266" t="s">
        <x:v>145</x:v>
      </x:c>
      <x:c r="M2266" t="s">
        <x:v>550</x:v>
      </x:c>
      <x:c r="O2266">
        <x:v>500</x:v>
      </x:c>
      <x:c r="P2266" t="s">
        <x:v>520</x:v>
      </x:c>
      <x:c r="Q2266" t="s">
        <x:v>19</x:v>
      </x:c>
      <x:c r="R2266" t="s">
        <x:v>522</x:v>
      </x:c>
      <x:c r="S2266">
        <x:v>500</x:v>
      </x:c>
      <x:c r="T2266" t="s">
        <x:v>458</x:v>
      </x:c>
      <x:c r="U2266">
        <x:v>5.82</x:v>
      </x:c>
      <x:c r="V2266">
        <x:v>0.91</x:v>
      </x:c>
      <x:c r="W2266">
        <x:v>454</x:v>
      </x:c>
    </x:row>
    <x:row r="2267" spans="1:23">
      <x:c r="A2267" t="s">
        <x:v>492</x:v>
      </x:c>
      <x:c r="B2267" t="s">
        <x:v>698</x:v>
      </x:c>
      <x:c r="C2267" t="s">
        <x:v>513</x:v>
      </x:c>
      <x:c r="D2267" t="s">
        <x:v>514</x:v>
      </x:c>
      <x:c r="E2267" t="s">
        <x:v>527</x:v>
      </x:c>
      <x:c r="F2267" t="s">
        <x:v>126</x:v>
      </x:c>
      <x:c r="G2267" t="s">
        <x:v>730</x:v>
      </x:c>
      <x:c r="H2267" t="s">
        <x:v>516</x:v>
      </x:c>
      <x:c r="I2267" t="s">
        <x:v>179</x:v>
      </x:c>
      <x:c r="J2267">
        <x:v>100003099</x:v>
      </x:c>
      <x:c r="K2267" t="s">
        <x:v>179</x:v>
      </x:c>
      <x:c r="L2267" t="s">
        <x:v>145</x:v>
      </x:c>
      <x:c r="M2267" t="s">
        <x:v>537</x:v>
      </x:c>
      <x:c r="O2267">
        <x:v>500</x:v>
      </x:c>
      <x:c r="P2267" t="s">
        <x:v>520</x:v>
      </x:c>
      <x:c r="Q2267" t="s">
        <x:v>19</x:v>
      </x:c>
      <x:c r="R2267" t="s">
        <x:v>522</x:v>
      </x:c>
      <x:c r="S2267">
        <x:v>500</x:v>
      </x:c>
      <x:c r="T2267" t="s">
        <x:v>458</x:v>
      </x:c>
      <x:c r="U2267">
        <x:v>5.82</x:v>
      </x:c>
      <x:c r="V2267">
        <x:v>0.91</x:v>
      </x:c>
      <x:c r="W2267">
        <x:v>454</x:v>
      </x:c>
    </x:row>
    <x:row r="2268" spans="1:23">
      <x:c r="A2268" t="s">
        <x:v>492</x:v>
      </x:c>
      <x:c r="B2268" t="s">
        <x:v>698</x:v>
      </x:c>
      <x:c r="C2268" t="s">
        <x:v>513</x:v>
      </x:c>
      <x:c r="D2268" t="s">
        <x:v>514</x:v>
      </x:c>
      <x:c r="E2268" t="s">
        <x:v>527</x:v>
      </x:c>
      <x:c r="F2268" t="s">
        <x:v>126</x:v>
      </x:c>
      <x:c r="G2268" t="s">
        <x:v>730</x:v>
      </x:c>
      <x:c r="H2268" t="s">
        <x:v>516</x:v>
      </x:c>
      <x:c r="I2268" t="s">
        <x:v>179</x:v>
      </x:c>
      <x:c r="J2268">
        <x:v>100003090</x:v>
      </x:c>
      <x:c r="K2268" t="s">
        <x:v>179</x:v>
      </x:c>
      <x:c r="L2268" t="s">
        <x:v>145</x:v>
      </x:c>
      <x:c r="M2268" t="s">
        <x:v>518</x:v>
      </x:c>
      <x:c r="O2268">
        <x:v>500</x:v>
      </x:c>
      <x:c r="P2268" t="s">
        <x:v>520</x:v>
      </x:c>
      <x:c r="Q2268" t="s">
        <x:v>19</x:v>
      </x:c>
      <x:c r="R2268" t="s">
        <x:v>522</x:v>
      </x:c>
      <x:c r="S2268">
        <x:v>2500</x:v>
      </x:c>
      <x:c r="T2268" t="s">
        <x:v>458</x:v>
      </x:c>
      <x:c r="U2268">
        <x:v>29.1</x:v>
      </x:c>
      <x:c r="V2268">
        <x:v>0.91</x:v>
      </x:c>
      <x:c r="W2268">
        <x:v>2270</x:v>
      </x:c>
    </x:row>
    <x:row r="2269" spans="1:23">
      <x:c r="A2269" t="s">
        <x:v>492</x:v>
      </x:c>
      <x:c r="B2269" t="s">
        <x:v>698</x:v>
      </x:c>
      <x:c r="C2269" t="s">
        <x:v>513</x:v>
      </x:c>
      <x:c r="D2269" t="s">
        <x:v>514</x:v>
      </x:c>
      <x:c r="E2269" t="s">
        <x:v>527</x:v>
      </x:c>
      <x:c r="F2269" t="s">
        <x:v>126</x:v>
      </x:c>
      <x:c r="G2269" t="s">
        <x:v>730</x:v>
      </x:c>
      <x:c r="H2269" t="s">
        <x:v>516</x:v>
      </x:c>
      <x:c r="I2269" t="s">
        <x:v>179</x:v>
      </x:c>
      <x:c r="J2269">
        <x:v>100003063</x:v>
      </x:c>
      <x:c r="K2269" t="s">
        <x:v>179</x:v>
      </x:c>
      <x:c r="L2269" t="s">
        <x:v>144</x:v>
      </x:c>
      <x:c r="M2269" t="s">
        <x:v>526</x:v>
      </x:c>
      <x:c r="O2269">
        <x:v>1000</x:v>
      </x:c>
      <x:c r="P2269" t="s">
        <x:v>520</x:v>
      </x:c>
      <x:c r="Q2269" t="s">
        <x:v>17</x:v>
      </x:c>
      <x:c r="R2269" t="s">
        <x:v>522</x:v>
      </x:c>
      <x:c r="S2269">
        <x:v>1000</x:v>
      </x:c>
      <x:c r="T2269" t="s">
        <x:v>458</x:v>
      </x:c>
      <x:c r="U2269">
        <x:v>7.06</x:v>
      </x:c>
      <x:c r="V2269">
        <x:v>0.59</x:v>
      </x:c>
      <x:c r="W2269">
        <x:v>587.70000000000005</x:v>
      </x:c>
    </x:row>
    <x:row r="2270" spans="1:23">
      <x:c r="A2270" t="s">
        <x:v>492</x:v>
      </x:c>
      <x:c r="B2270" t="s">
        <x:v>698</x:v>
      </x:c>
      <x:c r="C2270" t="s">
        <x:v>513</x:v>
      </x:c>
      <x:c r="D2270" t="s">
        <x:v>514</x:v>
      </x:c>
      <x:c r="E2270" t="s">
        <x:v>527</x:v>
      </x:c>
      <x:c r="F2270" t="s">
        <x:v>126</x:v>
      </x:c>
      <x:c r="G2270" t="s">
        <x:v>730</x:v>
      </x:c>
      <x:c r="H2270" t="s">
        <x:v>516</x:v>
      </x:c>
      <x:c r="I2270" t="s">
        <x:v>179</x:v>
      </x:c>
      <x:c r="J2270">
        <x:v>100003027</x:v>
      </x:c>
      <x:c r="K2270" t="s">
        <x:v>179</x:v>
      </x:c>
      <x:c r="L2270" t="s">
        <x:v>143</x:v>
      </x:c>
      <x:c r="M2270" t="s">
        <x:v>524</x:v>
      </x:c>
      <x:c r="O2270">
        <x:v>1000</x:v>
      </x:c>
      <x:c r="P2270" t="s">
        <x:v>520</x:v>
      </x:c>
      <x:c r="Q2270" t="s">
        <x:v>16</x:v>
      </x:c>
      <x:c r="R2270" t="s">
        <x:v>522</x:v>
      </x:c>
      <x:c r="S2270">
        <x:v>2000</x:v>
      </x:c>
      <x:c r="T2270" t="s">
        <x:v>458</x:v>
      </x:c>
      <x:c r="U2270">
        <x:v>9.64</x:v>
      </x:c>
      <x:c r="V2270">
        <x:v>0.46</x:v>
      </x:c>
      <x:c r="W2270">
        <x:v>911.2</x:v>
      </x:c>
    </x:row>
    <x:row r="2271" spans="1:23">
      <x:c r="A2271" t="s">
        <x:v>492</x:v>
      </x:c>
      <x:c r="B2271" t="s">
        <x:v>698</x:v>
      </x:c>
      <x:c r="C2271" t="s">
        <x:v>513</x:v>
      </x:c>
      <x:c r="D2271" t="s">
        <x:v>514</x:v>
      </x:c>
      <x:c r="E2271" t="s">
        <x:v>527</x:v>
      </x:c>
      <x:c r="F2271" t="s">
        <x:v>126</x:v>
      </x:c>
      <x:c r="G2271" t="s">
        <x:v>730</x:v>
      </x:c>
      <x:c r="H2271" t="s">
        <x:v>516</x:v>
      </x:c>
      <x:c r="I2271" t="s">
        <x:v>179</x:v>
      </x:c>
      <x:c r="J2271">
        <x:v>100002990</x:v>
      </x:c>
      <x:c r="K2271" t="s">
        <x:v>179</x:v>
      </x:c>
      <x:c r="L2271" t="s">
        <x:v>143</x:v>
      </x:c>
      <x:c r="M2271" t="s">
        <x:v>533</x:v>
      </x:c>
      <x:c r="O2271">
        <x:v>1000</x:v>
      </x:c>
      <x:c r="P2271" t="s">
        <x:v>520</x:v>
      </x:c>
      <x:c r="Q2271" t="s">
        <x:v>16</x:v>
      </x:c>
      <x:c r="R2271" t="s">
        <x:v>522</x:v>
      </x:c>
      <x:c r="S2271">
        <x:v>2000</x:v>
      </x:c>
      <x:c r="T2271" t="s">
        <x:v>458</x:v>
      </x:c>
      <x:c r="U2271">
        <x:v>9.64</x:v>
      </x:c>
      <x:c r="V2271">
        <x:v>0.46</x:v>
      </x:c>
      <x:c r="W2271">
        <x:v>911.2</x:v>
      </x:c>
    </x:row>
    <x:row r="2272" spans="1:23">
      <x:c r="A2272" t="s">
        <x:v>492</x:v>
      </x:c>
      <x:c r="B2272" t="s">
        <x:v>698</x:v>
      </x:c>
      <x:c r="C2272" t="s">
        <x:v>513</x:v>
      </x:c>
      <x:c r="D2272" t="s">
        <x:v>514</x:v>
      </x:c>
      <x:c r="E2272" t="s">
        <x:v>527</x:v>
      </x:c>
      <x:c r="F2272" t="s">
        <x:v>126</x:v>
      </x:c>
      <x:c r="G2272" t="s">
        <x:v>730</x:v>
      </x:c>
      <x:c r="H2272" t="s">
        <x:v>516</x:v>
      </x:c>
      <x:c r="I2272" t="s">
        <x:v>179</x:v>
      </x:c>
      <x:c r="J2272">
        <x:v>100003001</x:v>
      </x:c>
      <x:c r="K2272" t="s">
        <x:v>179</x:v>
      </x:c>
      <x:c r="L2272" t="s">
        <x:v>143</x:v>
      </x:c>
      <x:c r="M2272" t="s">
        <x:v>575</x:v>
      </x:c>
      <x:c r="O2272">
        <x:v>1000</x:v>
      </x:c>
      <x:c r="P2272" t="s">
        <x:v>520</x:v>
      </x:c>
      <x:c r="Q2272" t="s">
        <x:v>16</x:v>
      </x:c>
      <x:c r="R2272" t="s">
        <x:v>522</x:v>
      </x:c>
      <x:c r="S2272">
        <x:v>1000</x:v>
      </x:c>
      <x:c r="T2272" t="s">
        <x:v>458</x:v>
      </x:c>
      <x:c r="U2272">
        <x:v>4.82</x:v>
      </x:c>
      <x:c r="V2272">
        <x:v>0.46</x:v>
      </x:c>
      <x:c r="W2272">
        <x:v>455.6</x:v>
      </x:c>
    </x:row>
    <x:row r="2273" spans="1:23">
      <x:c r="A2273" t="s">
        <x:v>492</x:v>
      </x:c>
      <x:c r="B2273" t="s">
        <x:v>698</x:v>
      </x:c>
      <x:c r="C2273" t="s">
        <x:v>513</x:v>
      </x:c>
      <x:c r="D2273" t="s">
        <x:v>514</x:v>
      </x:c>
      <x:c r="E2273" t="s">
        <x:v>527</x:v>
      </x:c>
      <x:c r="F2273" t="s">
        <x:v>126</x:v>
      </x:c>
      <x:c r="G2273" t="s">
        <x:v>730</x:v>
      </x:c>
      <x:c r="H2273" t="s">
        <x:v>516</x:v>
      </x:c>
      <x:c r="I2273" t="s">
        <x:v>179</x:v>
      </x:c>
      <x:c r="J2273">
        <x:v>100002996</x:v>
      </x:c>
      <x:c r="K2273" t="s">
        <x:v>179</x:v>
      </x:c>
      <x:c r="L2273" t="s">
        <x:v>143</x:v>
      </x:c>
      <x:c r="M2273" t="s">
        <x:v>518</x:v>
      </x:c>
      <x:c r="O2273">
        <x:v>1000</x:v>
      </x:c>
      <x:c r="P2273" t="s">
        <x:v>520</x:v>
      </x:c>
      <x:c r="Q2273" t="s">
        <x:v>16</x:v>
      </x:c>
      <x:c r="R2273" t="s">
        <x:v>522</x:v>
      </x:c>
      <x:c r="S2273">
        <x:v>2000</x:v>
      </x:c>
      <x:c r="T2273" t="s">
        <x:v>458</x:v>
      </x:c>
      <x:c r="U2273">
        <x:v>9.64</x:v>
      </x:c>
      <x:c r="V2273">
        <x:v>0.46</x:v>
      </x:c>
      <x:c r="W2273">
        <x:v>911.2</x:v>
      </x:c>
    </x:row>
    <x:row r="2274" spans="1:23">
      <x:c r="A2274" t="s">
        <x:v>492</x:v>
      </x:c>
      <x:c r="B2274" t="s">
        <x:v>698</x:v>
      </x:c>
      <x:c r="C2274" t="s">
        <x:v>513</x:v>
      </x:c>
      <x:c r="D2274" t="s">
        <x:v>514</x:v>
      </x:c>
      <x:c r="E2274" t="s">
        <x:v>527</x:v>
      </x:c>
      <x:c r="F2274" t="s">
        <x:v>126</x:v>
      </x:c>
      <x:c r="G2274" t="s">
        <x:v>730</x:v>
      </x:c>
      <x:c r="H2274" t="s">
        <x:v>516</x:v>
      </x:c>
      <x:c r="I2274" t="s">
        <x:v>179</x:v>
      </x:c>
      <x:c r="J2274">
        <x:v>100002987</x:v>
      </x:c>
      <x:c r="K2274" t="s">
        <x:v>179</x:v>
      </x:c>
      <x:c r="L2274" t="s">
        <x:v>141</x:v>
      </x:c>
      <x:c r="M2274" t="s">
        <x:v>526</x:v>
      </x:c>
      <x:c r="O2274">
        <x:v>1500</x:v>
      </x:c>
      <x:c r="P2274" t="s">
        <x:v>520</x:v>
      </x:c>
      <x:c r="Q2274" t="s">
        <x:v>15</x:v>
      </x:c>
      <x:c r="R2274" t="s">
        <x:v>522</x:v>
      </x:c>
      <x:c r="S2274">
        <x:v>1250</x:v>
      </x:c>
      <x:c r="T2274" t="s">
        <x:v>458</x:v>
      </x:c>
      <x:c r="U2274">
        <x:v>4.28</x:v>
      </x:c>
      <x:c r="V2274">
        <x:v>0.37</x:v>
      </x:c>
      <x:c r="W2274">
        <x:v>459</x:v>
      </x:c>
    </x:row>
    <x:row r="2275" spans="1:23">
      <x:c r="A2275" t="s">
        <x:v>492</x:v>
      </x:c>
      <x:c r="B2275" t="s">
        <x:v>698</x:v>
      </x:c>
      <x:c r="C2275" t="s">
        <x:v>513</x:v>
      </x:c>
      <x:c r="D2275" t="s">
        <x:v>514</x:v>
      </x:c>
      <x:c r="E2275" t="s">
        <x:v>527</x:v>
      </x:c>
      <x:c r="F2275" t="s">
        <x:v>126</x:v>
      </x:c>
      <x:c r="G2275" t="s">
        <x:v>730</x:v>
      </x:c>
      <x:c r="H2275" t="s">
        <x:v>516</x:v>
      </x:c>
      <x:c r="I2275" t="s">
        <x:v>179</x:v>
      </x:c>
      <x:c r="J2275">
        <x:v>100002983</x:v>
      </x:c>
      <x:c r="K2275" t="s">
        <x:v>179</x:v>
      </x:c>
      <x:c r="L2275" t="s">
        <x:v>141</x:v>
      </x:c>
      <x:c r="M2275" t="s">
        <x:v>574</x:v>
      </x:c>
      <x:c r="O2275">
        <x:v>1500</x:v>
      </x:c>
      <x:c r="P2275" t="s">
        <x:v>520</x:v>
      </x:c>
      <x:c r="Q2275" t="s">
        <x:v>15</x:v>
      </x:c>
      <x:c r="R2275" t="s">
        <x:v>522</x:v>
      </x:c>
      <x:c r="S2275">
        <x:v>3000</x:v>
      </x:c>
      <x:c r="T2275" t="s">
        <x:v>458</x:v>
      </x:c>
      <x:c r="U2275">
        <x:v>10.26</x:v>
      </x:c>
      <x:c r="V2275">
        <x:v>0.37</x:v>
      </x:c>
      <x:c r="W2275">
        <x:v>1101.5999999999999</x:v>
      </x:c>
    </x:row>
    <x:row r="2276" spans="1:23">
      <x:c r="A2276" t="s">
        <x:v>492</x:v>
      </x:c>
      <x:c r="B2276" t="s">
        <x:v>698</x:v>
      </x:c>
      <x:c r="C2276" t="s">
        <x:v>513</x:v>
      </x:c>
      <x:c r="D2276" t="s">
        <x:v>514</x:v>
      </x:c>
      <x:c r="E2276" t="s">
        <x:v>527</x:v>
      </x:c>
      <x:c r="F2276" t="s">
        <x:v>126</x:v>
      </x:c>
      <x:c r="G2276" t="s">
        <x:v>730</x:v>
      </x:c>
      <x:c r="H2276" t="s">
        <x:v>516</x:v>
      </x:c>
      <x:c r="I2276" t="s">
        <x:v>179</x:v>
      </x:c>
      <x:c r="J2276">
        <x:v>100002982</x:v>
      </x:c>
      <x:c r="K2276" t="s">
        <x:v>179</x:v>
      </x:c>
      <x:c r="L2276" t="s">
        <x:v>141</x:v>
      </x:c>
      <x:c r="M2276" t="s">
        <x:v>570</x:v>
      </x:c>
      <x:c r="O2276">
        <x:v>1500</x:v>
      </x:c>
      <x:c r="P2276" t="s">
        <x:v>520</x:v>
      </x:c>
      <x:c r="Q2276" t="s">
        <x:v>15</x:v>
      </x:c>
      <x:c r="R2276" t="s">
        <x:v>522</x:v>
      </x:c>
      <x:c r="S2276">
        <x:v>1500</x:v>
      </x:c>
      <x:c r="T2276" t="s">
        <x:v>458</x:v>
      </x:c>
      <x:c r="U2276">
        <x:v>5.13</x:v>
      </x:c>
      <x:c r="V2276">
        <x:v>0.37</x:v>
      </x:c>
      <x:c r="W2276">
        <x:v>550.79999999999995</x:v>
      </x:c>
    </x:row>
    <x:row r="2277" spans="1:23">
      <x:c r="A2277" t="s">
        <x:v>492</x:v>
      </x:c>
      <x:c r="B2277" t="s">
        <x:v>698</x:v>
      </x:c>
      <x:c r="C2277" t="s">
        <x:v>513</x:v>
      </x:c>
      <x:c r="D2277" t="s">
        <x:v>514</x:v>
      </x:c>
      <x:c r="E2277" t="s">
        <x:v>527</x:v>
      </x:c>
      <x:c r="F2277" t="s">
        <x:v>126</x:v>
      </x:c>
      <x:c r="G2277" t="s">
        <x:v>730</x:v>
      </x:c>
      <x:c r="H2277" t="s">
        <x:v>516</x:v>
      </x:c>
      <x:c r="I2277" t="s">
        <x:v>179</x:v>
      </x:c>
      <x:c r="J2277">
        <x:v>100002984</x:v>
      </x:c>
      <x:c r="K2277" t="s">
        <x:v>179</x:v>
      </x:c>
      <x:c r="L2277" t="s">
        <x:v>141</x:v>
      </x:c>
      <x:c r="M2277" t="s">
        <x:v>525</x:v>
      </x:c>
      <x:c r="O2277">
        <x:v>1500</x:v>
      </x:c>
      <x:c r="P2277" t="s">
        <x:v>520</x:v>
      </x:c>
      <x:c r="Q2277" t="s">
        <x:v>15</x:v>
      </x:c>
      <x:c r="R2277" t="s">
        <x:v>522</x:v>
      </x:c>
      <x:c r="S2277">
        <x:v>6000</x:v>
      </x:c>
      <x:c r="T2277" t="s">
        <x:v>458</x:v>
      </x:c>
      <x:c r="U2277">
        <x:v>20.52</x:v>
      </x:c>
      <x:c r="V2277">
        <x:v>0.37</x:v>
      </x:c>
      <x:c r="W2277">
        <x:v>2203.1999999999998</x:v>
      </x:c>
    </x:row>
    <x:row r="2278" spans="1:23">
      <x:c r="A2278" t="s">
        <x:v>492</x:v>
      </x:c>
      <x:c r="B2278" t="s">
        <x:v>698</x:v>
      </x:c>
      <x:c r="C2278" t="s">
        <x:v>513</x:v>
      </x:c>
      <x:c r="D2278" t="s">
        <x:v>514</x:v>
      </x:c>
      <x:c r="E2278" t="s">
        <x:v>527</x:v>
      </x:c>
      <x:c r="F2278" t="s">
        <x:v>126</x:v>
      </x:c>
      <x:c r="G2278" t="s">
        <x:v>730</x:v>
      </x:c>
      <x:c r="H2278" t="s">
        <x:v>516</x:v>
      </x:c>
      <x:c r="I2278" t="s">
        <x:v>179</x:v>
      </x:c>
      <x:c r="J2278">
        <x:v>100002979</x:v>
      </x:c>
      <x:c r="K2278" t="s">
        <x:v>179</x:v>
      </x:c>
      <x:c r="L2278" t="s">
        <x:v>141</x:v>
      </x:c>
      <x:c r="M2278" t="s">
        <x:v>558</x:v>
      </x:c>
      <x:c r="O2278">
        <x:v>1500</x:v>
      </x:c>
      <x:c r="P2278" t="s">
        <x:v>520</x:v>
      </x:c>
      <x:c r="Q2278" t="s">
        <x:v>15</x:v>
      </x:c>
      <x:c r="R2278" t="s">
        <x:v>522</x:v>
      </x:c>
      <x:c r="S2278">
        <x:v>1500</x:v>
      </x:c>
      <x:c r="T2278" t="s">
        <x:v>458</x:v>
      </x:c>
      <x:c r="U2278">
        <x:v>5.13</x:v>
      </x:c>
      <x:c r="V2278">
        <x:v>0.37</x:v>
      </x:c>
      <x:c r="W2278">
        <x:v>550.79999999999995</x:v>
      </x:c>
    </x:row>
    <x:row r="2279" spans="1:23">
      <x:c r="A2279" t="s">
        <x:v>492</x:v>
      </x:c>
      <x:c r="B2279" t="s">
        <x:v>698</x:v>
      </x:c>
      <x:c r="C2279" t="s">
        <x:v>513</x:v>
      </x:c>
      <x:c r="D2279" t="s">
        <x:v>514</x:v>
      </x:c>
      <x:c r="E2279" t="s">
        <x:v>527</x:v>
      </x:c>
      <x:c r="F2279" t="s">
        <x:v>126</x:v>
      </x:c>
      <x:c r="G2279" t="s">
        <x:v>730</x:v>
      </x:c>
      <x:c r="H2279" t="s">
        <x:v>516</x:v>
      </x:c>
      <x:c r="I2279" t="s">
        <x:v>179</x:v>
      </x:c>
      <x:c r="J2279">
        <x:v>100002981</x:v>
      </x:c>
      <x:c r="K2279" t="s">
        <x:v>179</x:v>
      </x:c>
      <x:c r="L2279" t="s">
        <x:v>141</x:v>
      </x:c>
      <x:c r="M2279" t="s">
        <x:v>524</x:v>
      </x:c>
      <x:c r="O2279">
        <x:v>1500</x:v>
      </x:c>
      <x:c r="P2279" t="s">
        <x:v>520</x:v>
      </x:c>
      <x:c r="Q2279" t="s">
        <x:v>15</x:v>
      </x:c>
      <x:c r="R2279" t="s">
        <x:v>522</x:v>
      </x:c>
      <x:c r="S2279">
        <x:v>1500</x:v>
      </x:c>
      <x:c r="T2279" t="s">
        <x:v>458</x:v>
      </x:c>
      <x:c r="U2279">
        <x:v>5.13</x:v>
      </x:c>
      <x:c r="V2279">
        <x:v>0.37</x:v>
      </x:c>
      <x:c r="W2279">
        <x:v>550.79999999999995</x:v>
      </x:c>
    </x:row>
    <x:row r="2280" spans="1:23">
      <x:c r="A2280" t="s">
        <x:v>492</x:v>
      </x:c>
      <x:c r="B2280" t="s">
        <x:v>698</x:v>
      </x:c>
      <x:c r="C2280" t="s">
        <x:v>513</x:v>
      </x:c>
      <x:c r="D2280" t="s">
        <x:v>514</x:v>
      </x:c>
      <x:c r="E2280" t="s">
        <x:v>527</x:v>
      </x:c>
      <x:c r="F2280" t="s">
        <x:v>126</x:v>
      </x:c>
      <x:c r="G2280" t="s">
        <x:v>730</x:v>
      </x:c>
      <x:c r="H2280" t="s">
        <x:v>516</x:v>
      </x:c>
      <x:c r="I2280" t="s">
        <x:v>179</x:v>
      </x:c>
      <x:c r="J2280">
        <x:v>100002978</x:v>
      </x:c>
      <x:c r="K2280" t="s">
        <x:v>179</x:v>
      </x:c>
      <x:c r="L2280" t="s">
        <x:v>141</x:v>
      </x:c>
      <x:c r="M2280" t="s">
        <x:v>569</x:v>
      </x:c>
      <x:c r="O2280">
        <x:v>1500</x:v>
      </x:c>
      <x:c r="P2280" t="s">
        <x:v>520</x:v>
      </x:c>
      <x:c r="Q2280" t="s">
        <x:v>15</x:v>
      </x:c>
      <x:c r="R2280" t="s">
        <x:v>522</x:v>
      </x:c>
      <x:c r="S2280">
        <x:v>3000</x:v>
      </x:c>
      <x:c r="T2280" t="s">
        <x:v>458</x:v>
      </x:c>
      <x:c r="U2280">
        <x:v>10.26</x:v>
      </x:c>
      <x:c r="V2280">
        <x:v>0.37</x:v>
      </x:c>
      <x:c r="W2280">
        <x:v>1101.5999999999999</x:v>
      </x:c>
    </x:row>
    <x:row r="2281" spans="1:23">
      <x:c r="A2281" t="s">
        <x:v>492</x:v>
      </x:c>
      <x:c r="B2281" t="s">
        <x:v>698</x:v>
      </x:c>
      <x:c r="C2281" t="s">
        <x:v>513</x:v>
      </x:c>
      <x:c r="D2281" t="s">
        <x:v>514</x:v>
      </x:c>
      <x:c r="E2281" t="s">
        <x:v>527</x:v>
      </x:c>
      <x:c r="F2281" t="s">
        <x:v>126</x:v>
      </x:c>
      <x:c r="G2281" t="s">
        <x:v>730</x:v>
      </x:c>
      <x:c r="H2281" t="s">
        <x:v>516</x:v>
      </x:c>
      <x:c r="I2281" t="s">
        <x:v>179</x:v>
      </x:c>
      <x:c r="J2281">
        <x:v>100002975</x:v>
      </x:c>
      <x:c r="K2281" t="s">
        <x:v>179</x:v>
      </x:c>
      <x:c r="L2281" t="s">
        <x:v>141</x:v>
      </x:c>
      <x:c r="M2281" t="s">
        <x:v>572</x:v>
      </x:c>
      <x:c r="O2281">
        <x:v>1500</x:v>
      </x:c>
      <x:c r="P2281" t="s">
        <x:v>520</x:v>
      </x:c>
      <x:c r="Q2281" t="s">
        <x:v>15</x:v>
      </x:c>
      <x:c r="R2281" t="s">
        <x:v>522</x:v>
      </x:c>
      <x:c r="S2281">
        <x:v>3000</x:v>
      </x:c>
      <x:c r="T2281" t="s">
        <x:v>458</x:v>
      </x:c>
      <x:c r="U2281">
        <x:v>10.26</x:v>
      </x:c>
      <x:c r="V2281">
        <x:v>0.37</x:v>
      </x:c>
      <x:c r="W2281">
        <x:v>1101.5999999999999</x:v>
      </x:c>
    </x:row>
    <x:row r="2282" spans="1:23">
      <x:c r="A2282" t="s">
        <x:v>492</x:v>
      </x:c>
      <x:c r="B2282" t="s">
        <x:v>698</x:v>
      </x:c>
      <x:c r="C2282" t="s">
        <x:v>513</x:v>
      </x:c>
      <x:c r="D2282" t="s">
        <x:v>514</x:v>
      </x:c>
      <x:c r="E2282" t="s">
        <x:v>527</x:v>
      </x:c>
      <x:c r="F2282" t="s">
        <x:v>126</x:v>
      </x:c>
      <x:c r="G2282" t="s">
        <x:v>730</x:v>
      </x:c>
      <x:c r="H2282" t="s">
        <x:v>516</x:v>
      </x:c>
      <x:c r="I2282" t="s">
        <x:v>179</x:v>
      </x:c>
      <x:c r="J2282">
        <x:v>100002974</x:v>
      </x:c>
      <x:c r="K2282" t="s">
        <x:v>179</x:v>
      </x:c>
      <x:c r="L2282" t="s">
        <x:v>141</x:v>
      </x:c>
      <x:c r="M2282" t="s">
        <x:v>563</x:v>
      </x:c>
      <x:c r="O2282">
        <x:v>1500</x:v>
      </x:c>
      <x:c r="P2282" t="s">
        <x:v>520</x:v>
      </x:c>
      <x:c r="Q2282" t="s">
        <x:v>15</x:v>
      </x:c>
      <x:c r="R2282" t="s">
        <x:v>522</x:v>
      </x:c>
      <x:c r="S2282">
        <x:v>1500</x:v>
      </x:c>
      <x:c r="T2282" t="s">
        <x:v>458</x:v>
      </x:c>
      <x:c r="U2282">
        <x:v>5.13</x:v>
      </x:c>
      <x:c r="V2282">
        <x:v>0.37</x:v>
      </x:c>
      <x:c r="W2282">
        <x:v>550.79999999999995</x:v>
      </x:c>
    </x:row>
    <x:row r="2283" spans="1:23">
      <x:c r="A2283" t="s">
        <x:v>492</x:v>
      </x:c>
      <x:c r="B2283" t="s">
        <x:v>698</x:v>
      </x:c>
      <x:c r="C2283" t="s">
        <x:v>513</x:v>
      </x:c>
      <x:c r="D2283" t="s">
        <x:v>514</x:v>
      </x:c>
      <x:c r="E2283" t="s">
        <x:v>527</x:v>
      </x:c>
      <x:c r="F2283" t="s">
        <x:v>126</x:v>
      </x:c>
      <x:c r="G2283" t="s">
        <x:v>730</x:v>
      </x:c>
      <x:c r="H2283" t="s">
        <x:v>516</x:v>
      </x:c>
      <x:c r="I2283" t="s">
        <x:v>179</x:v>
      </x:c>
      <x:c r="J2283">
        <x:v>100002976</x:v>
      </x:c>
      <x:c r="K2283" t="s">
        <x:v>179</x:v>
      </x:c>
      <x:c r="L2283" t="s">
        <x:v>141</x:v>
      </x:c>
      <x:c r="M2283" t="s">
        <x:v>537</x:v>
      </x:c>
      <x:c r="O2283">
        <x:v>1500</x:v>
      </x:c>
      <x:c r="P2283" t="s">
        <x:v>520</x:v>
      </x:c>
      <x:c r="Q2283" t="s">
        <x:v>15</x:v>
      </x:c>
      <x:c r="R2283" t="s">
        <x:v>522</x:v>
      </x:c>
      <x:c r="S2283">
        <x:v>6000</x:v>
      </x:c>
      <x:c r="T2283" t="s">
        <x:v>458</x:v>
      </x:c>
      <x:c r="U2283">
        <x:v>20.52</x:v>
      </x:c>
      <x:c r="V2283">
        <x:v>0.37</x:v>
      </x:c>
      <x:c r="W2283">
        <x:v>2203.1999999999998</x:v>
      </x:c>
    </x:row>
    <x:row r="2284" spans="1:23">
      <x:c r="A2284" t="s">
        <x:v>492</x:v>
      </x:c>
      <x:c r="B2284" t="s">
        <x:v>698</x:v>
      </x:c>
      <x:c r="C2284" t="s">
        <x:v>513</x:v>
      </x:c>
      <x:c r="D2284" t="s">
        <x:v>514</x:v>
      </x:c>
      <x:c r="E2284" t="s">
        <x:v>527</x:v>
      </x:c>
      <x:c r="F2284" t="s">
        <x:v>126</x:v>
      </x:c>
      <x:c r="G2284" t="s">
        <x:v>730</x:v>
      </x:c>
      <x:c r="H2284" t="s">
        <x:v>516</x:v>
      </x:c>
      <x:c r="I2284" t="s">
        <x:v>179</x:v>
      </x:c>
      <x:c r="J2284">
        <x:v>100002972</x:v>
      </x:c>
      <x:c r="K2284" t="s">
        <x:v>179</x:v>
      </x:c>
      <x:c r="L2284" t="s">
        <x:v>141</x:v>
      </x:c>
      <x:c r="M2284" t="s">
        <x:v>578</x:v>
      </x:c>
      <x:c r="O2284">
        <x:v>1500</x:v>
      </x:c>
      <x:c r="P2284" t="s">
        <x:v>520</x:v>
      </x:c>
      <x:c r="Q2284" t="s">
        <x:v>15</x:v>
      </x:c>
      <x:c r="R2284" t="s">
        <x:v>522</x:v>
      </x:c>
      <x:c r="S2284">
        <x:v>1500</x:v>
      </x:c>
      <x:c r="T2284" t="s">
        <x:v>458</x:v>
      </x:c>
      <x:c r="U2284">
        <x:v>5.13</x:v>
      </x:c>
      <x:c r="V2284">
        <x:v>0.37</x:v>
      </x:c>
      <x:c r="W2284">
        <x:v>550.79999999999995</x:v>
      </x:c>
    </x:row>
    <x:row r="2285" spans="1:23">
      <x:c r="A2285" t="s">
        <x:v>492</x:v>
      </x:c>
      <x:c r="B2285" t="s">
        <x:v>698</x:v>
      </x:c>
      <x:c r="C2285" t="s">
        <x:v>513</x:v>
      </x:c>
      <x:c r="D2285" t="s">
        <x:v>514</x:v>
      </x:c>
      <x:c r="E2285" t="s">
        <x:v>527</x:v>
      </x:c>
      <x:c r="F2285" t="s">
        <x:v>126</x:v>
      </x:c>
      <x:c r="G2285" t="s">
        <x:v>730</x:v>
      </x:c>
      <x:c r="H2285" t="s">
        <x:v>516</x:v>
      </x:c>
      <x:c r="I2285" t="s">
        <x:v>179</x:v>
      </x:c>
      <x:c r="J2285">
        <x:v>100002971</x:v>
      </x:c>
      <x:c r="K2285" t="s">
        <x:v>179</x:v>
      </x:c>
      <x:c r="L2285" t="s">
        <x:v>141</x:v>
      </x:c>
      <x:c r="M2285" t="s">
        <x:v>545</x:v>
      </x:c>
      <x:c r="O2285">
        <x:v>1500</x:v>
      </x:c>
      <x:c r="P2285" t="s">
        <x:v>520</x:v>
      </x:c>
      <x:c r="Q2285" t="s">
        <x:v>15</x:v>
      </x:c>
      <x:c r="R2285" t="s">
        <x:v>522</x:v>
      </x:c>
      <x:c r="S2285">
        <x:v>1500</x:v>
      </x:c>
      <x:c r="T2285" t="s">
        <x:v>458</x:v>
      </x:c>
      <x:c r="U2285">
        <x:v>5.13</x:v>
      </x:c>
      <x:c r="V2285">
        <x:v>0.37</x:v>
      </x:c>
      <x:c r="W2285">
        <x:v>550.79999999999995</x:v>
      </x:c>
    </x:row>
    <x:row r="2286" spans="1:23">
      <x:c r="A2286" t="s">
        <x:v>492</x:v>
      </x:c>
      <x:c r="B2286" t="s">
        <x:v>698</x:v>
      </x:c>
      <x:c r="C2286" t="s">
        <x:v>513</x:v>
      </x:c>
      <x:c r="D2286" t="s">
        <x:v>514</x:v>
      </x:c>
      <x:c r="E2286" t="s">
        <x:v>527</x:v>
      </x:c>
      <x:c r="F2286" t="s">
        <x:v>126</x:v>
      </x:c>
      <x:c r="G2286" t="s">
        <x:v>730</x:v>
      </x:c>
      <x:c r="H2286" t="s">
        <x:v>516</x:v>
      </x:c>
      <x:c r="I2286" t="s">
        <x:v>179</x:v>
      </x:c>
      <x:c r="J2286">
        <x:v>100002973</x:v>
      </x:c>
      <x:c r="K2286" t="s">
        <x:v>179</x:v>
      </x:c>
      <x:c r="L2286" t="s">
        <x:v>141</x:v>
      </x:c>
      <x:c r="M2286" t="s">
        <x:v>560</x:v>
      </x:c>
      <x:c r="O2286">
        <x:v>1500</x:v>
      </x:c>
      <x:c r="P2286" t="s">
        <x:v>520</x:v>
      </x:c>
      <x:c r="Q2286" t="s">
        <x:v>15</x:v>
      </x:c>
      <x:c r="R2286" t="s">
        <x:v>522</x:v>
      </x:c>
      <x:c r="S2286">
        <x:v>6000</x:v>
      </x:c>
      <x:c r="T2286" t="s">
        <x:v>458</x:v>
      </x:c>
      <x:c r="U2286">
        <x:v>20.52</x:v>
      </x:c>
      <x:c r="V2286">
        <x:v>0.37</x:v>
      </x:c>
      <x:c r="W2286">
        <x:v>2203.1999999999998</x:v>
      </x:c>
    </x:row>
    <x:row r="2287" spans="1:23">
      <x:c r="A2287" t="s">
        <x:v>492</x:v>
      </x:c>
      <x:c r="B2287" t="s">
        <x:v>698</x:v>
      </x:c>
      <x:c r="C2287" t="s">
        <x:v>513</x:v>
      </x:c>
      <x:c r="D2287" t="s">
        <x:v>514</x:v>
      </x:c>
      <x:c r="E2287" t="s">
        <x:v>527</x:v>
      </x:c>
      <x:c r="F2287" t="s">
        <x:v>126</x:v>
      </x:c>
      <x:c r="G2287" t="s">
        <x:v>730</x:v>
      </x:c>
      <x:c r="H2287" t="s">
        <x:v>516</x:v>
      </x:c>
      <x:c r="I2287" t="s">
        <x:v>179</x:v>
      </x:c>
      <x:c r="J2287">
        <x:v>100002966</x:v>
      </x:c>
      <x:c r="K2287" t="s">
        <x:v>179</x:v>
      </x:c>
      <x:c r="L2287" t="s">
        <x:v>141</x:v>
      </x:c>
      <x:c r="M2287" t="s">
        <x:v>571</x:v>
      </x:c>
      <x:c r="O2287">
        <x:v>1500</x:v>
      </x:c>
      <x:c r="P2287" t="s">
        <x:v>520</x:v>
      </x:c>
      <x:c r="Q2287" t="s">
        <x:v>15</x:v>
      </x:c>
      <x:c r="R2287" t="s">
        <x:v>522</x:v>
      </x:c>
      <x:c r="S2287">
        <x:v>1500</x:v>
      </x:c>
      <x:c r="T2287" t="s">
        <x:v>458</x:v>
      </x:c>
      <x:c r="U2287">
        <x:v>5.13</x:v>
      </x:c>
      <x:c r="V2287">
        <x:v>0.37</x:v>
      </x:c>
      <x:c r="W2287">
        <x:v>550.79999999999995</x:v>
      </x:c>
    </x:row>
    <x:row r="2288" spans="1:23">
      <x:c r="A2288" t="s">
        <x:v>492</x:v>
      </x:c>
      <x:c r="B2288" t="s">
        <x:v>698</x:v>
      </x:c>
      <x:c r="C2288" t="s">
        <x:v>513</x:v>
      </x:c>
      <x:c r="D2288" t="s">
        <x:v>514</x:v>
      </x:c>
      <x:c r="E2288" t="s">
        <x:v>527</x:v>
      </x:c>
      <x:c r="F2288" t="s">
        <x:v>126</x:v>
      </x:c>
      <x:c r="G2288" t="s">
        <x:v>730</x:v>
      </x:c>
      <x:c r="H2288" t="s">
        <x:v>516</x:v>
      </x:c>
      <x:c r="I2288" t="s">
        <x:v>179</x:v>
      </x:c>
      <x:c r="J2288">
        <x:v>100002968</x:v>
      </x:c>
      <x:c r="K2288" t="s">
        <x:v>179</x:v>
      </x:c>
      <x:c r="L2288" t="s">
        <x:v>141</x:v>
      </x:c>
      <x:c r="M2288" t="s">
        <x:v>575</x:v>
      </x:c>
      <x:c r="O2288">
        <x:v>1500</x:v>
      </x:c>
      <x:c r="P2288" t="s">
        <x:v>520</x:v>
      </x:c>
      <x:c r="Q2288" t="s">
        <x:v>15</x:v>
      </x:c>
      <x:c r="R2288" t="s">
        <x:v>522</x:v>
      </x:c>
      <x:c r="S2288">
        <x:v>4500</x:v>
      </x:c>
      <x:c r="T2288" t="s">
        <x:v>458</x:v>
      </x:c>
      <x:c r="U2288">
        <x:v>15.39</x:v>
      </x:c>
      <x:c r="V2288">
        <x:v>0.37</x:v>
      </x:c>
      <x:c r="W2288">
        <x:v>1652.4</x:v>
      </x:c>
    </x:row>
    <x:row r="2289" spans="1:23">
      <x:c r="A2289" t="s">
        <x:v>492</x:v>
      </x:c>
      <x:c r="B2289" t="s">
        <x:v>698</x:v>
      </x:c>
      <x:c r="C2289" t="s">
        <x:v>513</x:v>
      </x:c>
      <x:c r="D2289" t="s">
        <x:v>514</x:v>
      </x:c>
      <x:c r="E2289" t="s">
        <x:v>527</x:v>
      </x:c>
      <x:c r="F2289" t="s">
        <x:v>126</x:v>
      </x:c>
      <x:c r="G2289" t="s">
        <x:v>730</x:v>
      </x:c>
      <x:c r="H2289" t="s">
        <x:v>516</x:v>
      </x:c>
      <x:c r="I2289" t="s">
        <x:v>179</x:v>
      </x:c>
      <x:c r="J2289">
        <x:v>100002964</x:v>
      </x:c>
      <x:c r="K2289" t="s">
        <x:v>179</x:v>
      </x:c>
      <x:c r="L2289" t="s">
        <x:v>141</x:v>
      </x:c>
      <x:c r="M2289" t="s">
        <x:v>577</x:v>
      </x:c>
      <x:c r="O2289">
        <x:v>1500</x:v>
      </x:c>
      <x:c r="P2289" t="s">
        <x:v>520</x:v>
      </x:c>
      <x:c r="Q2289" t="s">
        <x:v>15</x:v>
      </x:c>
      <x:c r="R2289" t="s">
        <x:v>522</x:v>
      </x:c>
      <x:c r="S2289">
        <x:v>1500</x:v>
      </x:c>
      <x:c r="T2289" t="s">
        <x:v>458</x:v>
      </x:c>
      <x:c r="U2289">
        <x:v>5.13</x:v>
      </x:c>
      <x:c r="V2289">
        <x:v>0.37</x:v>
      </x:c>
      <x:c r="W2289">
        <x:v>550.79999999999995</x:v>
      </x:c>
    </x:row>
    <x:row r="2290" spans="1:23">
      <x:c r="A2290" t="s">
        <x:v>492</x:v>
      </x:c>
      <x:c r="B2290" t="s">
        <x:v>698</x:v>
      </x:c>
      <x:c r="C2290" t="s">
        <x:v>513</x:v>
      </x:c>
      <x:c r="D2290" t="s">
        <x:v>514</x:v>
      </x:c>
      <x:c r="E2290" t="s">
        <x:v>527</x:v>
      </x:c>
      <x:c r="F2290" t="s">
        <x:v>126</x:v>
      </x:c>
      <x:c r="G2290" t="s">
        <x:v>730</x:v>
      </x:c>
      <x:c r="H2290" t="s">
        <x:v>516</x:v>
      </x:c>
      <x:c r="I2290" t="s">
        <x:v>179</x:v>
      </x:c>
      <x:c r="J2290">
        <x:v>100002965</x:v>
      </x:c>
      <x:c r="K2290" t="s">
        <x:v>179</x:v>
      </x:c>
      <x:c r="L2290" t="s">
        <x:v>141</x:v>
      </x:c>
      <x:c r="M2290" t="s">
        <x:v>518</x:v>
      </x:c>
      <x:c r="O2290">
        <x:v>1500</x:v>
      </x:c>
      <x:c r="P2290" t="s">
        <x:v>520</x:v>
      </x:c>
      <x:c r="Q2290" t="s">
        <x:v>15</x:v>
      </x:c>
      <x:c r="R2290" t="s">
        <x:v>522</x:v>
      </x:c>
      <x:c r="S2290">
        <x:v>6000</x:v>
      </x:c>
      <x:c r="T2290" t="s">
        <x:v>458</x:v>
      </x:c>
      <x:c r="U2290">
        <x:v>20.52</x:v>
      </x:c>
      <x:c r="V2290">
        <x:v>0.37</x:v>
      </x:c>
      <x:c r="W2290">
        <x:v>2203.1999999999998</x:v>
      </x:c>
    </x:row>
    <x:row r="2291" spans="1:23">
      <x:c r="A2291" t="s">
        <x:v>492</x:v>
      </x:c>
      <x:c r="B2291" t="s">
        <x:v>698</x:v>
      </x:c>
      <x:c r="C2291" t="s">
        <x:v>513</x:v>
      </x:c>
      <x:c r="D2291" t="s">
        <x:v>514</x:v>
      </x:c>
      <x:c r="E2291" t="s">
        <x:v>527</x:v>
      </x:c>
      <x:c r="F2291" t="s">
        <x:v>126</x:v>
      </x:c>
      <x:c r="G2291" t="s">
        <x:v>730</x:v>
      </x:c>
      <x:c r="H2291" t="s">
        <x:v>516</x:v>
      </x:c>
      <x:c r="I2291" t="s">
        <x:v>179</x:v>
      </x:c>
      <x:c r="J2291">
        <x:v>100003127</x:v>
      </x:c>
      <x:c r="K2291" t="s">
        <x:v>179</x:v>
      </x:c>
      <x:c r="L2291" t="s">
        <x:v>146</x:v>
      </x:c>
      <x:c r="M2291" t="s">
        <x:v>518</x:v>
      </x:c>
      <x:c r="O2291">
        <x:v>400</x:v>
      </x:c>
      <x:c r="P2291" t="s">
        <x:v>520</x:v>
      </x:c>
      <x:c r="Q2291" t="s">
        <x:v>456</x:v>
      </x:c>
      <x:c r="R2291" t="s">
        <x:v>522</x:v>
      </x:c>
      <x:c r="S2291">
        <x:v>4400</x:v>
      </x:c>
      <x:c r="T2291" t="s">
        <x:v>458</x:v>
      </x:c>
      <x:c r="U2291">
        <x:v>105.25</x:v>
      </x:c>
      <x:c r="V2291">
        <x:v>1.76</x:v>
      </x:c>
      <x:c r="W2291">
        <x:v>7751.04</x:v>
      </x:c>
    </x:row>
    <x:row r="2292" spans="1:23">
      <x:c r="A2292" t="s">
        <x:v>492</x:v>
      </x:c>
      <x:c r="B2292" t="s">
        <x:v>698</x:v>
      </x:c>
      <x:c r="C2292" t="s">
        <x:v>513</x:v>
      </x:c>
      <x:c r="D2292" t="s">
        <x:v>514</x:v>
      </x:c>
      <x:c r="E2292" t="s">
        <x:v>527</x:v>
      </x:c>
      <x:c r="F2292" t="s">
        <x:v>126</x:v>
      </x:c>
      <x:c r="G2292" t="s">
        <x:v>730</x:v>
      </x:c>
      <x:c r="H2292" t="s">
        <x:v>516</x:v>
      </x:c>
      <x:c r="I2292" t="s">
        <x:v>179</x:v>
      </x:c>
      <x:c r="J2292">
        <x:v>100002988</x:v>
      </x:c>
      <x:c r="K2292" t="s">
        <x:v>179</x:v>
      </x:c>
      <x:c r="L2292" t="s">
        <x:v>143</x:v>
      </x:c>
      <x:c r="M2292" t="s">
        <x:v>573</x:v>
      </x:c>
      <x:c r="O2292">
        <x:v>1000</x:v>
      </x:c>
      <x:c r="P2292" t="s">
        <x:v>520</x:v>
      </x:c>
      <x:c r="Q2292" t="s">
        <x:v>16</x:v>
      </x:c>
      <x:c r="R2292" t="s">
        <x:v>522</x:v>
      </x:c>
      <x:c r="S2292">
        <x:v>1000</x:v>
      </x:c>
      <x:c r="T2292" t="s">
        <x:v>458</x:v>
      </x:c>
      <x:c r="U2292">
        <x:v>4.82</x:v>
      </x:c>
      <x:c r="V2292">
        <x:v>0.46</x:v>
      </x:c>
      <x:c r="W2292">
        <x:v>455.6</x:v>
      </x:c>
    </x:row>
    <x:row r="2293" spans="1:23">
      <x:c r="A2293" t="s">
        <x:v>492</x:v>
      </x:c>
      <x:c r="B2293" t="s">
        <x:v>698</x:v>
      </x:c>
      <x:c r="C2293" t="s">
        <x:v>513</x:v>
      </x:c>
      <x:c r="D2293" t="s">
        <x:v>514</x:v>
      </x:c>
      <x:c r="E2293" t="s">
        <x:v>527</x:v>
      </x:c>
      <x:c r="F2293" t="s">
        <x:v>126</x:v>
      </x:c>
      <x:c r="G2293" t="s">
        <x:v>730</x:v>
      </x:c>
      <x:c r="H2293" t="s">
        <x:v>516</x:v>
      </x:c>
      <x:c r="I2293" t="s">
        <x:v>179</x:v>
      </x:c>
      <x:c r="J2293">
        <x:v>100002991</x:v>
      </x:c>
      <x:c r="K2293" t="s">
        <x:v>179</x:v>
      </x:c>
      <x:c r="L2293" t="s">
        <x:v>143</x:v>
      </x:c>
      <x:c r="M2293" t="s">
        <x:v>577</x:v>
      </x:c>
      <x:c r="O2293">
        <x:v>1000</x:v>
      </x:c>
      <x:c r="P2293" t="s">
        <x:v>520</x:v>
      </x:c>
      <x:c r="Q2293" t="s">
        <x:v>16</x:v>
      </x:c>
      <x:c r="R2293" t="s">
        <x:v>522</x:v>
      </x:c>
      <x:c r="S2293">
        <x:v>6000</x:v>
      </x:c>
      <x:c r="T2293" t="s">
        <x:v>458</x:v>
      </x:c>
      <x:c r="U2293">
        <x:v>28.92</x:v>
      </x:c>
      <x:c r="V2293">
        <x:v>0.46</x:v>
      </x:c>
      <x:c r="W2293">
        <x:v>2733.6</x:v>
      </x:c>
    </x:row>
    <x:row r="2294" spans="1:23">
      <x:c r="A2294" t="s">
        <x:v>492</x:v>
      </x:c>
      <x:c r="B2294" t="s">
        <x:v>698</x:v>
      </x:c>
      <x:c r="C2294" t="s">
        <x:v>513</x:v>
      </x:c>
      <x:c r="D2294" t="s">
        <x:v>514</x:v>
      </x:c>
      <x:c r="E2294" t="s">
        <x:v>527</x:v>
      </x:c>
      <x:c r="F2294" t="s">
        <x:v>126</x:v>
      </x:c>
      <x:c r="G2294" t="s">
        <x:v>730</x:v>
      </x:c>
      <x:c r="H2294" t="s">
        <x:v>516</x:v>
      </x:c>
      <x:c r="I2294" t="s">
        <x:v>179</x:v>
      </x:c>
      <x:c r="J2294">
        <x:v>100003112</x:v>
      </x:c>
      <x:c r="K2294" t="s">
        <x:v>179</x:v>
      </x:c>
      <x:c r="L2294" t="s">
        <x:v>142</x:v>
      </x:c>
      <x:c r="M2294" t="s">
        <x:v>533</x:v>
      </x:c>
      <x:c r="O2294">
        <x:v>500</x:v>
      </x:c>
      <x:c r="P2294" t="s">
        <x:v>520</x:v>
      </x:c>
      <x:c r="Q2294" t="s">
        <x:v>455</x:v>
      </x:c>
      <x:c r="R2294" t="s">
        <x:v>522</x:v>
      </x:c>
      <x:c r="S2294">
        <x:v>1000</x:v>
      </x:c>
      <x:c r="T2294" t="s">
        <x:v>458</x:v>
      </x:c>
      <x:c r="U2294">
        <x:v>18.05</x:v>
      </x:c>
      <x:c r="V2294">
        <x:v>1.33</x:v>
      </x:c>
      <x:c r="W2294">
        <x:v>1327.1</x:v>
      </x:c>
    </x:row>
    <x:row r="2295" spans="1:23">
      <x:c r="A2295" t="s">
        <x:v>492</x:v>
      </x:c>
      <x:c r="B2295" t="s">
        <x:v>698</x:v>
      </x:c>
      <x:c r="C2295" t="s">
        <x:v>513</x:v>
      </x:c>
      <x:c r="D2295" t="s">
        <x:v>514</x:v>
      </x:c>
      <x:c r="E2295" t="s">
        <x:v>527</x:v>
      </x:c>
      <x:c r="F2295" t="s">
        <x:v>126</x:v>
      </x:c>
      <x:c r="G2295" t="s">
        <x:v>730</x:v>
      </x:c>
      <x:c r="H2295" t="s">
        <x:v>516</x:v>
      </x:c>
      <x:c r="I2295" t="s">
        <x:v>179</x:v>
      </x:c>
      <x:c r="J2295">
        <x:v>100003127</x:v>
      </x:c>
      <x:c r="K2295" t="s">
        <x:v>179</x:v>
      </x:c>
      <x:c r="L2295" t="s">
        <x:v>146</x:v>
      </x:c>
      <x:c r="M2295" t="s">
        <x:v>518</x:v>
      </x:c>
      <x:c r="O2295">
        <x:v>400</x:v>
      </x:c>
      <x:c r="P2295" t="s">
        <x:v>520</x:v>
      </x:c>
      <x:c r="Q2295" t="s">
        <x:v>456</x:v>
      </x:c>
      <x:c r="R2295" t="s">
        <x:v>522</x:v>
      </x:c>
      <x:c r="S2295">
        <x:v>3200</x:v>
      </x:c>
      <x:c r="T2295" t="s">
        <x:v>458</x:v>
      </x:c>
      <x:c r="U2295">
        <x:v>76.540000000000006</x:v>
      </x:c>
      <x:c r="V2295">
        <x:v>1.76</x:v>
      </x:c>
      <x:c r="W2295">
        <x:v>5637.12</x:v>
      </x:c>
    </x:row>
    <x:row r="2296" spans="1:23">
      <x:c r="A2296" t="s">
        <x:v>492</x:v>
      </x:c>
      <x:c r="B2296" t="s">
        <x:v>698</x:v>
      </x:c>
      <x:c r="C2296" t="s">
        <x:v>513</x:v>
      </x:c>
      <x:c r="D2296" t="s">
        <x:v>514</x:v>
      </x:c>
      <x:c r="E2296" t="s">
        <x:v>527</x:v>
      </x:c>
      <x:c r="F2296" t="s">
        <x:v>126</x:v>
      </x:c>
      <x:c r="G2296" t="s">
        <x:v>730</x:v>
      </x:c>
      <x:c r="H2296" t="s">
        <x:v>516</x:v>
      </x:c>
      <x:c r="I2296" t="s">
        <x:v>179</x:v>
      </x:c>
      <x:c r="J2296">
        <x:v>100003041</x:v>
      </x:c>
      <x:c r="K2296" t="s">
        <x:v>179</x:v>
      </x:c>
      <x:c r="L2296" t="s">
        <x:v>144</x:v>
      </x:c>
      <x:c r="M2296" t="s">
        <x:v>518</x:v>
      </x:c>
      <x:c r="O2296">
        <x:v>1000</x:v>
      </x:c>
      <x:c r="P2296" t="s">
        <x:v>520</x:v>
      </x:c>
      <x:c r="Q2296" t="s">
        <x:v>17</x:v>
      </x:c>
      <x:c r="R2296" t="s">
        <x:v>522</x:v>
      </x:c>
      <x:c r="S2296">
        <x:v>5000</x:v>
      </x:c>
      <x:c r="T2296" t="s">
        <x:v>458</x:v>
      </x:c>
      <x:c r="U2296">
        <x:v>35.299999999999997</x:v>
      </x:c>
      <x:c r="V2296">
        <x:v>0.59</x:v>
      </x:c>
      <x:c r="W2296">
        <x:v>2938.5</x:v>
      </x:c>
    </x:row>
    <x:row r="2297" spans="1:23">
      <x:c r="A2297" t="s">
        <x:v>492</x:v>
      </x:c>
      <x:c r="B2297" t="s">
        <x:v>698</x:v>
      </x:c>
      <x:c r="C2297" t="s">
        <x:v>513</x:v>
      </x:c>
      <x:c r="D2297" t="s">
        <x:v>514</x:v>
      </x:c>
      <x:c r="E2297" t="s">
        <x:v>527</x:v>
      </x:c>
      <x:c r="F2297" t="s">
        <x:v>126</x:v>
      </x:c>
      <x:c r="G2297" t="s">
        <x:v>730</x:v>
      </x:c>
      <x:c r="H2297" t="s">
        <x:v>516</x:v>
      </x:c>
      <x:c r="I2297" t="s">
        <x:v>179</x:v>
      </x:c>
      <x:c r="J2297">
        <x:v>100003063</x:v>
      </x:c>
      <x:c r="K2297" t="s">
        <x:v>179</x:v>
      </x:c>
      <x:c r="L2297" t="s">
        <x:v>144</x:v>
      </x:c>
      <x:c r="M2297" t="s">
        <x:v>526</x:v>
      </x:c>
      <x:c r="O2297">
        <x:v>1000</x:v>
      </x:c>
      <x:c r="P2297" t="s">
        <x:v>520</x:v>
      </x:c>
      <x:c r="Q2297" t="s">
        <x:v>17</x:v>
      </x:c>
      <x:c r="R2297" t="s">
        <x:v>522</x:v>
      </x:c>
      <x:c r="S2297">
        <x:v>5000</x:v>
      </x:c>
      <x:c r="T2297" t="s">
        <x:v>458</x:v>
      </x:c>
      <x:c r="U2297">
        <x:v>35.299999999999997</x:v>
      </x:c>
      <x:c r="V2297">
        <x:v>0.59</x:v>
      </x:c>
      <x:c r="W2297">
        <x:v>2938.5</x:v>
      </x:c>
    </x:row>
    <x:row r="2298" spans="1:23">
      <x:c r="A2298" t="s">
        <x:v>492</x:v>
      </x:c>
      <x:c r="B2298" t="s">
        <x:v>698</x:v>
      </x:c>
      <x:c r="C2298" t="s">
        <x:v>513</x:v>
      </x:c>
      <x:c r="D2298" t="s">
        <x:v>514</x:v>
      </x:c>
      <x:c r="E2298" t="s">
        <x:v>527</x:v>
      </x:c>
      <x:c r="F2298" t="s">
        <x:v>126</x:v>
      </x:c>
      <x:c r="G2298" t="s">
        <x:v>730</x:v>
      </x:c>
      <x:c r="H2298" t="s">
        <x:v>516</x:v>
      </x:c>
      <x:c r="I2298" t="s">
        <x:v>179</x:v>
      </x:c>
      <x:c r="J2298">
        <x:v>100003094</x:v>
      </x:c>
      <x:c r="K2298" t="s">
        <x:v>179</x:v>
      </x:c>
      <x:c r="L2298" t="s">
        <x:v>145</x:v>
      </x:c>
      <x:c r="M2298" t="s">
        <x:v>550</x:v>
      </x:c>
      <x:c r="O2298">
        <x:v>500</x:v>
      </x:c>
      <x:c r="P2298" t="s">
        <x:v>520</x:v>
      </x:c>
      <x:c r="Q2298" t="s">
        <x:v>19</x:v>
      </x:c>
      <x:c r="R2298" t="s">
        <x:v>522</x:v>
      </x:c>
      <x:c r="S2298">
        <x:v>5000</x:v>
      </x:c>
      <x:c r="T2298" t="s">
        <x:v>458</x:v>
      </x:c>
      <x:c r="U2298">
        <x:v>58.2</x:v>
      </x:c>
      <x:c r="V2298">
        <x:v>0.91</x:v>
      </x:c>
      <x:c r="W2298">
        <x:v>4540</x:v>
      </x:c>
    </x:row>
    <x:row r="2299" spans="1:23">
      <x:c r="A2299" t="s">
        <x:v>492</x:v>
      </x:c>
      <x:c r="B2299" t="s">
        <x:v>698</x:v>
      </x:c>
      <x:c r="C2299" t="s">
        <x:v>513</x:v>
      </x:c>
      <x:c r="D2299" t="s">
        <x:v>514</x:v>
      </x:c>
      <x:c r="E2299" t="s">
        <x:v>527</x:v>
      </x:c>
      <x:c r="F2299" t="s">
        <x:v>126</x:v>
      </x:c>
      <x:c r="G2299" t="s">
        <x:v>730</x:v>
      </x:c>
      <x:c r="H2299" t="s">
        <x:v>516</x:v>
      </x:c>
      <x:c r="I2299" t="s">
        <x:v>179</x:v>
      </x:c>
      <x:c r="J2299">
        <x:v>100002988</x:v>
      </x:c>
      <x:c r="K2299" t="s">
        <x:v>179</x:v>
      </x:c>
      <x:c r="L2299" t="s">
        <x:v>143</x:v>
      </x:c>
      <x:c r="M2299" t="s">
        <x:v>573</x:v>
      </x:c>
      <x:c r="O2299">
        <x:v>1000</x:v>
      </x:c>
      <x:c r="P2299" t="s">
        <x:v>520</x:v>
      </x:c>
      <x:c r="Q2299" t="s">
        <x:v>16</x:v>
      </x:c>
      <x:c r="R2299" t="s">
        <x:v>522</x:v>
      </x:c>
      <x:c r="S2299">
        <x:v>6000</x:v>
      </x:c>
      <x:c r="T2299" t="s">
        <x:v>458</x:v>
      </x:c>
      <x:c r="U2299">
        <x:v>28.92</x:v>
      </x:c>
      <x:c r="V2299">
        <x:v>0.46</x:v>
      </x:c>
      <x:c r="W2299">
        <x:v>2733.6</x:v>
      </x:c>
    </x:row>
    <x:row r="2300" spans="1:23">
      <x:c r="A2300" t="s">
        <x:v>492</x:v>
      </x:c>
      <x:c r="B2300" t="s">
        <x:v>698</x:v>
      </x:c>
      <x:c r="C2300" t="s">
        <x:v>513</x:v>
      </x:c>
      <x:c r="D2300" t="s">
        <x:v>514</x:v>
      </x:c>
      <x:c r="E2300" t="s">
        <x:v>527</x:v>
      </x:c>
      <x:c r="F2300" t="s">
        <x:v>126</x:v>
      </x:c>
      <x:c r="G2300" t="s">
        <x:v>730</x:v>
      </x:c>
      <x:c r="H2300" t="s">
        <x:v>516</x:v>
      </x:c>
      <x:c r="I2300" t="s">
        <x:v>179</x:v>
      </x:c>
      <x:c r="J2300">
        <x:v>100003104</x:v>
      </x:c>
      <x:c r="K2300" t="s">
        <x:v>179</x:v>
      </x:c>
      <x:c r="L2300" t="s">
        <x:v>145</x:v>
      </x:c>
      <x:c r="M2300" t="s">
        <x:v>525</x:v>
      </x:c>
      <x:c r="O2300">
        <x:v>500</x:v>
      </x:c>
      <x:c r="P2300" t="s">
        <x:v>520</x:v>
      </x:c>
      <x:c r="Q2300" t="s">
        <x:v>19</x:v>
      </x:c>
      <x:c r="R2300" t="s">
        <x:v>522</x:v>
      </x:c>
      <x:c r="S2300">
        <x:v>2500</x:v>
      </x:c>
      <x:c r="T2300" t="s">
        <x:v>458</x:v>
      </x:c>
      <x:c r="U2300">
        <x:v>29.1</x:v>
      </x:c>
      <x:c r="V2300">
        <x:v>0.91</x:v>
      </x:c>
      <x:c r="W2300">
        <x:v>2270</x:v>
      </x:c>
    </x:row>
    <x:row r="2301" spans="1:23">
      <x:c r="A2301" t="s">
        <x:v>492</x:v>
      </x:c>
      <x:c r="B2301" t="s">
        <x:v>698</x:v>
      </x:c>
      <x:c r="C2301" t="s">
        <x:v>513</x:v>
      </x:c>
      <x:c r="D2301" t="s">
        <x:v>514</x:v>
      </x:c>
      <x:c r="E2301" t="s">
        <x:v>527</x:v>
      </x:c>
      <x:c r="F2301" t="s">
        <x:v>126</x:v>
      </x:c>
      <x:c r="G2301" t="s">
        <x:v>730</x:v>
      </x:c>
      <x:c r="H2301" t="s">
        <x:v>516</x:v>
      </x:c>
      <x:c r="I2301" t="s">
        <x:v>179</x:v>
      </x:c>
      <x:c r="J2301">
        <x:v>100002991</x:v>
      </x:c>
      <x:c r="K2301" t="s">
        <x:v>179</x:v>
      </x:c>
      <x:c r="L2301" t="s">
        <x:v>143</x:v>
      </x:c>
      <x:c r="M2301" t="s">
        <x:v>577</x:v>
      </x:c>
      <x:c r="O2301">
        <x:v>1000</x:v>
      </x:c>
      <x:c r="P2301" t="s">
        <x:v>520</x:v>
      </x:c>
      <x:c r="Q2301" t="s">
        <x:v>16</x:v>
      </x:c>
      <x:c r="R2301" t="s">
        <x:v>522</x:v>
      </x:c>
      <x:c r="S2301">
        <x:v>2000</x:v>
      </x:c>
      <x:c r="T2301" t="s">
        <x:v>458</x:v>
      </x:c>
      <x:c r="U2301">
        <x:v>9.64</x:v>
      </x:c>
      <x:c r="V2301">
        <x:v>0.46</x:v>
      </x:c>
      <x:c r="W2301">
        <x:v>911.2</x:v>
      </x:c>
    </x:row>
    <x:row r="2302" spans="1:23">
      <x:c r="A2302" t="s">
        <x:v>492</x:v>
      </x:c>
      <x:c r="B2302" t="s">
        <x:v>698</x:v>
      </x:c>
      <x:c r="C2302" t="s">
        <x:v>513</x:v>
      </x:c>
      <x:c r="D2302" t="s">
        <x:v>514</x:v>
      </x:c>
      <x:c r="E2302" t="s">
        <x:v>527</x:v>
      </x:c>
      <x:c r="F2302" t="s">
        <x:v>126</x:v>
      </x:c>
      <x:c r="G2302" t="s">
        <x:v>730</x:v>
      </x:c>
      <x:c r="H2302" t="s">
        <x:v>516</x:v>
      </x:c>
      <x:c r="I2302" t="s">
        <x:v>179</x:v>
      </x:c>
      <x:c r="J2302">
        <x:v>100003088</x:v>
      </x:c>
      <x:c r="K2302" t="s">
        <x:v>179</x:v>
      </x:c>
      <x:c r="L2302" t="s">
        <x:v>145</x:v>
      </x:c>
      <x:c r="M2302" t="s">
        <x:v>533</x:v>
      </x:c>
      <x:c r="O2302">
        <x:v>500</x:v>
      </x:c>
      <x:c r="P2302" t="s">
        <x:v>520</x:v>
      </x:c>
      <x:c r="Q2302" t="s">
        <x:v>19</x:v>
      </x:c>
      <x:c r="R2302" t="s">
        <x:v>522</x:v>
      </x:c>
      <x:c r="S2302">
        <x:v>3000</x:v>
      </x:c>
      <x:c r="T2302" t="s">
        <x:v>458</x:v>
      </x:c>
      <x:c r="U2302">
        <x:v>34.92</x:v>
      </x:c>
      <x:c r="V2302">
        <x:v>0.91</x:v>
      </x:c>
      <x:c r="W2302">
        <x:v>2724</x:v>
      </x:c>
    </x:row>
    <x:row r="2303" spans="1:23">
      <x:c r="A2303" t="s">
        <x:v>492</x:v>
      </x:c>
      <x:c r="B2303" t="s">
        <x:v>698</x:v>
      </x:c>
      <x:c r="C2303" t="s">
        <x:v>513</x:v>
      </x:c>
      <x:c r="D2303" t="s">
        <x:v>514</x:v>
      </x:c>
      <x:c r="E2303" t="s">
        <x:v>527</x:v>
      </x:c>
      <x:c r="F2303" t="s">
        <x:v>126</x:v>
      </x:c>
      <x:c r="G2303" t="s">
        <x:v>730</x:v>
      </x:c>
      <x:c r="H2303" t="s">
        <x:v>516</x:v>
      </x:c>
      <x:c r="I2303" t="s">
        <x:v>179</x:v>
      </x:c>
      <x:c r="J2303">
        <x:v>100003030</x:v>
      </x:c>
      <x:c r="K2303" t="s">
        <x:v>179</x:v>
      </x:c>
      <x:c r="L2303" t="s">
        <x:v>143</x:v>
      </x:c>
      <x:c r="M2303" t="s">
        <x:v>574</x:v>
      </x:c>
      <x:c r="O2303">
        <x:v>1000</x:v>
      </x:c>
      <x:c r="P2303" t="s">
        <x:v>520</x:v>
      </x:c>
      <x:c r="Q2303" t="s">
        <x:v>16</x:v>
      </x:c>
      <x:c r="R2303" t="s">
        <x:v>522</x:v>
      </x:c>
      <x:c r="S2303">
        <x:v>2000</x:v>
      </x:c>
      <x:c r="T2303" t="s">
        <x:v>458</x:v>
      </x:c>
      <x:c r="U2303">
        <x:v>9.64</x:v>
      </x:c>
      <x:c r="V2303">
        <x:v>0.46</x:v>
      </x:c>
      <x:c r="W2303">
        <x:v>911.2</x:v>
      </x:c>
    </x:row>
    <x:row r="2304" spans="1:23">
      <x:c r="A2304" t="s">
        <x:v>492</x:v>
      </x:c>
      <x:c r="B2304" t="s">
        <x:v>698</x:v>
      </x:c>
      <x:c r="C2304" t="s">
        <x:v>513</x:v>
      </x:c>
      <x:c r="D2304" t="s">
        <x:v>514</x:v>
      </x:c>
      <x:c r="E2304" t="s">
        <x:v>527</x:v>
      </x:c>
      <x:c r="F2304" t="s">
        <x:v>126</x:v>
      </x:c>
      <x:c r="G2304" t="s">
        <x:v>730</x:v>
      </x:c>
      <x:c r="H2304" t="s">
        <x:v>516</x:v>
      </x:c>
      <x:c r="I2304" t="s">
        <x:v>179</x:v>
      </x:c>
      <x:c r="J2304">
        <x:v>100002966</x:v>
      </x:c>
      <x:c r="K2304" t="s">
        <x:v>179</x:v>
      </x:c>
      <x:c r="L2304" t="s">
        <x:v>141</x:v>
      </x:c>
      <x:c r="M2304" t="s">
        <x:v>571</x:v>
      </x:c>
      <x:c r="O2304">
        <x:v>1500</x:v>
      </x:c>
      <x:c r="P2304" t="s">
        <x:v>520</x:v>
      </x:c>
      <x:c r="Q2304" t="s">
        <x:v>15</x:v>
      </x:c>
      <x:c r="R2304" t="s">
        <x:v>522</x:v>
      </x:c>
      <x:c r="S2304">
        <x:v>12000</x:v>
      </x:c>
      <x:c r="T2304" t="s">
        <x:v>458</x:v>
      </x:c>
      <x:c r="U2304">
        <x:v>41.04</x:v>
      </x:c>
      <x:c r="V2304">
        <x:v>0.37</x:v>
      </x:c>
      <x:c r="W2304">
        <x:v>4406.3999999999996</x:v>
      </x:c>
    </x:row>
    <x:row r="2305" spans="1:23">
      <x:c r="A2305" t="s">
        <x:v>492</x:v>
      </x:c>
      <x:c r="B2305" t="s">
        <x:v>698</x:v>
      </x:c>
      <x:c r="C2305" t="s">
        <x:v>513</x:v>
      </x:c>
      <x:c r="D2305" t="s">
        <x:v>514</x:v>
      </x:c>
      <x:c r="E2305" t="s">
        <x:v>527</x:v>
      </x:c>
      <x:c r="F2305" t="s">
        <x:v>126</x:v>
      </x:c>
      <x:c r="G2305" t="s">
        <x:v>730</x:v>
      </x:c>
      <x:c r="H2305" t="s">
        <x:v>516</x:v>
      </x:c>
      <x:c r="I2305" t="s">
        <x:v>179</x:v>
      </x:c>
      <x:c r="J2305">
        <x:v>100012901</x:v>
      </x:c>
      <x:c r="K2305" t="s">
        <x:v>179</x:v>
      </x:c>
      <x:c r="L2305" t="s">
        <x:v>141</x:v>
      </x:c>
      <x:c r="M2305" t="s">
        <x:v>550</x:v>
      </x:c>
      <x:c r="N2305" t="s">
        <x:v>519</x:v>
      </x:c>
      <x:c r="O2305">
        <x:v>12000</x:v>
      </x:c>
      <x:c r="P2305" t="s">
        <x:v>520</x:v>
      </x:c>
      <x:c r="Q2305" t="s">
        <x:v>15</x:v>
      </x:c>
      <x:c r="R2305" t="s">
        <x:v>522</x:v>
      </x:c>
      <x:c r="S2305">
        <x:v>24000</x:v>
      </x:c>
      <x:c r="T2305" t="s">
        <x:v>458</x:v>
      </x:c>
      <x:c r="U2305">
        <x:v>82.08</x:v>
      </x:c>
      <x:c r="V2305">
        <x:v>0.37</x:v>
      </x:c>
      <x:c r="W2305">
        <x:v>8812.7999999999993</x:v>
      </x:c>
    </x:row>
    <x:row r="2306" spans="1:23">
      <x:c r="A2306" t="s">
        <x:v>492</x:v>
      </x:c>
      <x:c r="B2306" t="s">
        <x:v>698</x:v>
      </x:c>
      <x:c r="C2306" t="s">
        <x:v>513</x:v>
      </x:c>
      <x:c r="D2306" t="s">
        <x:v>514</x:v>
      </x:c>
      <x:c r="E2306" t="s">
        <x:v>527</x:v>
      </x:c>
      <x:c r="F2306" t="s">
        <x:v>126</x:v>
      </x:c>
      <x:c r="G2306" t="s">
        <x:v>730</x:v>
      </x:c>
      <x:c r="H2306" t="s">
        <x:v>516</x:v>
      </x:c>
      <x:c r="I2306" t="s">
        <x:v>179</x:v>
      </x:c>
      <x:c r="J2306">
        <x:v>100011199</x:v>
      </x:c>
      <x:c r="K2306" t="s">
        <x:v>179</x:v>
      </x:c>
      <x:c r="L2306" t="s">
        <x:v>141</x:v>
      </x:c>
      <x:c r="M2306" t="s">
        <x:v>569</x:v>
      </x:c>
      <x:c r="N2306" t="s">
        <x:v>519</x:v>
      </x:c>
      <x:c r="O2306">
        <x:v>12000</x:v>
      </x:c>
      <x:c r="P2306" t="s">
        <x:v>520</x:v>
      </x:c>
      <x:c r="Q2306" t="s">
        <x:v>15</x:v>
      </x:c>
      <x:c r="R2306" t="s">
        <x:v>522</x:v>
      </x:c>
      <x:c r="S2306">
        <x:v>24000</x:v>
      </x:c>
      <x:c r="T2306" t="s">
        <x:v>458</x:v>
      </x:c>
      <x:c r="U2306">
        <x:v>82.08</x:v>
      </x:c>
      <x:c r="V2306">
        <x:v>0.37</x:v>
      </x:c>
      <x:c r="W2306">
        <x:v>8812.7999999999993</x:v>
      </x:c>
    </x:row>
    <x:row r="2307" spans="1:23">
      <x:c r="A2307" t="s">
        <x:v>492</x:v>
      </x:c>
      <x:c r="B2307" t="s">
        <x:v>698</x:v>
      </x:c>
      <x:c r="C2307" t="s">
        <x:v>513</x:v>
      </x:c>
      <x:c r="D2307" t="s">
        <x:v>514</x:v>
      </x:c>
      <x:c r="E2307" t="s">
        <x:v>527</x:v>
      </x:c>
      <x:c r="F2307" t="s">
        <x:v>126</x:v>
      </x:c>
      <x:c r="G2307" t="s">
        <x:v>730</x:v>
      </x:c>
      <x:c r="H2307" t="s">
        <x:v>516</x:v>
      </x:c>
      <x:c r="I2307" t="s">
        <x:v>179</x:v>
      </x:c>
      <x:c r="J2307">
        <x:v>100012894</x:v>
      </x:c>
      <x:c r="K2307" t="s">
        <x:v>179</x:v>
      </x:c>
      <x:c r="L2307" t="s">
        <x:v>141</x:v>
      </x:c>
      <x:c r="M2307" t="s">
        <x:v>560</x:v>
      </x:c>
      <x:c r="N2307" t="s">
        <x:v>519</x:v>
      </x:c>
      <x:c r="O2307">
        <x:v>12000</x:v>
      </x:c>
      <x:c r="P2307" t="s">
        <x:v>520</x:v>
      </x:c>
      <x:c r="Q2307" t="s">
        <x:v>15</x:v>
      </x:c>
      <x:c r="R2307" t="s">
        <x:v>522</x:v>
      </x:c>
      <x:c r="S2307">
        <x:v>48000</x:v>
      </x:c>
      <x:c r="T2307" t="s">
        <x:v>458</x:v>
      </x:c>
      <x:c r="U2307">
        <x:v>164.16</x:v>
      </x:c>
      <x:c r="V2307">
        <x:v>0.37</x:v>
      </x:c>
      <x:c r="W2307">
        <x:v>17625.599999999999</x:v>
      </x:c>
    </x:row>
    <x:row r="2308" spans="1:23">
      <x:c r="A2308" t="s">
        <x:v>492</x:v>
      </x:c>
      <x:c r="B2308" t="s">
        <x:v>698</x:v>
      </x:c>
      <x:c r="C2308" t="s">
        <x:v>513</x:v>
      </x:c>
      <x:c r="D2308" t="s">
        <x:v>514</x:v>
      </x:c>
      <x:c r="E2308" t="s">
        <x:v>527</x:v>
      </x:c>
      <x:c r="F2308" t="s">
        <x:v>126</x:v>
      </x:c>
      <x:c r="G2308" t="s">
        <x:v>730</x:v>
      </x:c>
      <x:c r="H2308" t="s">
        <x:v>516</x:v>
      </x:c>
      <x:c r="I2308" t="s">
        <x:v>179</x:v>
      </x:c>
      <x:c r="J2308">
        <x:v>100012907</x:v>
      </x:c>
      <x:c r="K2308" t="s">
        <x:v>179</x:v>
      </x:c>
      <x:c r="L2308" t="s">
        <x:v>141</x:v>
      </x:c>
      <x:c r="M2308" t="s">
        <x:v>526</x:v>
      </x:c>
      <x:c r="N2308" t="s">
        <x:v>519</x:v>
      </x:c>
      <x:c r="O2308">
        <x:v>12000</x:v>
      </x:c>
      <x:c r="P2308" t="s">
        <x:v>520</x:v>
      </x:c>
      <x:c r="Q2308" t="s">
        <x:v>15</x:v>
      </x:c>
      <x:c r="R2308" t="s">
        <x:v>522</x:v>
      </x:c>
      <x:c r="S2308">
        <x:v>24000</x:v>
      </x:c>
      <x:c r="T2308" t="s">
        <x:v>458</x:v>
      </x:c>
      <x:c r="U2308">
        <x:v>82.08</x:v>
      </x:c>
      <x:c r="V2308">
        <x:v>0.37</x:v>
      </x:c>
      <x:c r="W2308">
        <x:v>8812.7999999999993</x:v>
      </x:c>
    </x:row>
    <x:row r="2309" spans="1:23">
      <x:c r="A2309" t="s">
        <x:v>492</x:v>
      </x:c>
      <x:c r="B2309" t="s">
        <x:v>698</x:v>
      </x:c>
      <x:c r="C2309" t="s">
        <x:v>513</x:v>
      </x:c>
      <x:c r="D2309" t="s">
        <x:v>514</x:v>
      </x:c>
      <x:c r="E2309" t="s">
        <x:v>527</x:v>
      </x:c>
      <x:c r="F2309" t="s">
        <x:v>126</x:v>
      </x:c>
      <x:c r="G2309" t="s">
        <x:v>730</x:v>
      </x:c>
      <x:c r="H2309" t="s">
        <x:v>516</x:v>
      </x:c>
      <x:c r="I2309" t="s">
        <x:v>179</x:v>
      </x:c>
      <x:c r="J2309">
        <x:v>100012901</x:v>
      </x:c>
      <x:c r="K2309" t="s">
        <x:v>179</x:v>
      </x:c>
      <x:c r="L2309" t="s">
        <x:v>141</x:v>
      </x:c>
      <x:c r="M2309" t="s">
        <x:v>550</x:v>
      </x:c>
      <x:c r="N2309" t="s">
        <x:v>519</x:v>
      </x:c>
      <x:c r="O2309">
        <x:v>12000</x:v>
      </x:c>
      <x:c r="P2309" t="s">
        <x:v>520</x:v>
      </x:c>
      <x:c r="Q2309" t="s">
        <x:v>15</x:v>
      </x:c>
      <x:c r="R2309" t="s">
        <x:v>522</x:v>
      </x:c>
      <x:c r="S2309">
        <x:v>48000</x:v>
      </x:c>
      <x:c r="T2309" t="s">
        <x:v>458</x:v>
      </x:c>
      <x:c r="U2309">
        <x:v>164.16</x:v>
      </x:c>
      <x:c r="V2309">
        <x:v>0.37</x:v>
      </x:c>
      <x:c r="W2309">
        <x:v>17625.599999999999</x:v>
      </x:c>
    </x:row>
    <x:row r="2310" spans="1:23">
      <x:c r="A2310" t="s">
        <x:v>492</x:v>
      </x:c>
      <x:c r="B2310" t="s">
        <x:v>698</x:v>
      </x:c>
      <x:c r="C2310" t="s">
        <x:v>513</x:v>
      </x:c>
      <x:c r="D2310" t="s">
        <x:v>514</x:v>
      </x:c>
      <x:c r="E2310" t="s">
        <x:v>527</x:v>
      </x:c>
      <x:c r="F2310" t="s">
        <x:v>126</x:v>
      </x:c>
      <x:c r="G2310" t="s">
        <x:v>730</x:v>
      </x:c>
      <x:c r="H2310" t="s">
        <x:v>516</x:v>
      </x:c>
      <x:c r="I2310" t="s">
        <x:v>179</x:v>
      </x:c>
      <x:c r="J2310">
        <x:v>100012894</x:v>
      </x:c>
      <x:c r="K2310" t="s">
        <x:v>179</x:v>
      </x:c>
      <x:c r="L2310" t="s">
        <x:v>141</x:v>
      </x:c>
      <x:c r="M2310" t="s">
        <x:v>560</x:v>
      </x:c>
      <x:c r="N2310" t="s">
        <x:v>519</x:v>
      </x:c>
      <x:c r="O2310">
        <x:v>12000</x:v>
      </x:c>
      <x:c r="P2310" t="s">
        <x:v>520</x:v>
      </x:c>
      <x:c r="Q2310" t="s">
        <x:v>15</x:v>
      </x:c>
      <x:c r="R2310" t="s">
        <x:v>522</x:v>
      </x:c>
      <x:c r="S2310">
        <x:v>36000</x:v>
      </x:c>
      <x:c r="T2310" t="s">
        <x:v>458</x:v>
      </x:c>
      <x:c r="U2310">
        <x:v>123.12</x:v>
      </x:c>
      <x:c r="V2310">
        <x:v>0.37</x:v>
      </x:c>
      <x:c r="W2310">
        <x:v>13219.2</x:v>
      </x:c>
    </x:row>
    <x:row r="2311" spans="1:23">
      <x:c r="A2311" t="s">
        <x:v>492</x:v>
      </x:c>
      <x:c r="B2311" t="s">
        <x:v>698</x:v>
      </x:c>
      <x:c r="C2311" t="s">
        <x:v>513</x:v>
      </x:c>
      <x:c r="D2311" t="s">
        <x:v>514</x:v>
      </x:c>
      <x:c r="E2311" t="s">
        <x:v>527</x:v>
      </x:c>
      <x:c r="F2311" t="s">
        <x:v>126</x:v>
      </x:c>
      <x:c r="G2311" t="s">
        <x:v>730</x:v>
      </x:c>
      <x:c r="H2311" t="s">
        <x:v>516</x:v>
      </x:c>
      <x:c r="I2311" t="s">
        <x:v>179</x:v>
      </x:c>
      <x:c r="J2311">
        <x:v>100011199</x:v>
      </x:c>
      <x:c r="K2311" t="s">
        <x:v>179</x:v>
      </x:c>
      <x:c r="L2311" t="s">
        <x:v>141</x:v>
      </x:c>
      <x:c r="M2311" t="s">
        <x:v>569</x:v>
      </x:c>
      <x:c r="N2311" t="s">
        <x:v>519</x:v>
      </x:c>
      <x:c r="O2311">
        <x:v>12000</x:v>
      </x:c>
      <x:c r="P2311" t="s">
        <x:v>520</x:v>
      </x:c>
      <x:c r="Q2311" t="s">
        <x:v>15</x:v>
      </x:c>
      <x:c r="R2311" t="s">
        <x:v>522</x:v>
      </x:c>
      <x:c r="S2311">
        <x:v>24000</x:v>
      </x:c>
      <x:c r="T2311" t="s">
        <x:v>458</x:v>
      </x:c>
      <x:c r="U2311">
        <x:v>82.08</x:v>
      </x:c>
      <x:c r="V2311">
        <x:v>0.37</x:v>
      </x:c>
      <x:c r="W2311">
        <x:v>8812.7999999999993</x:v>
      </x:c>
    </x:row>
    <x:row r="2312" spans="1:23">
      <x:c r="A2312" t="s">
        <x:v>492</x:v>
      </x:c>
      <x:c r="B2312" t="s">
        <x:v>698</x:v>
      </x:c>
      <x:c r="C2312" t="s">
        <x:v>513</x:v>
      </x:c>
      <x:c r="D2312" t="s">
        <x:v>514</x:v>
      </x:c>
      <x:c r="E2312" t="s">
        <x:v>527</x:v>
      </x:c>
      <x:c r="F2312" t="s">
        <x:v>126</x:v>
      </x:c>
      <x:c r="G2312" t="s">
        <x:v>730</x:v>
      </x:c>
      <x:c r="H2312" t="s">
        <x:v>516</x:v>
      </x:c>
      <x:c r="I2312" t="s">
        <x:v>179</x:v>
      </x:c>
      <x:c r="J2312">
        <x:v>100012907</x:v>
      </x:c>
      <x:c r="K2312" t="s">
        <x:v>179</x:v>
      </x:c>
      <x:c r="L2312" t="s">
        <x:v>141</x:v>
      </x:c>
      <x:c r="M2312" t="s">
        <x:v>526</x:v>
      </x:c>
      <x:c r="N2312" t="s">
        <x:v>519</x:v>
      </x:c>
      <x:c r="O2312">
        <x:v>12000</x:v>
      </x:c>
      <x:c r="P2312" t="s">
        <x:v>520</x:v>
      </x:c>
      <x:c r="Q2312" t="s">
        <x:v>15</x:v>
      </x:c>
      <x:c r="R2312" t="s">
        <x:v>522</x:v>
      </x:c>
      <x:c r="S2312">
        <x:v>12000</x:v>
      </x:c>
      <x:c r="T2312" t="s">
        <x:v>458</x:v>
      </x:c>
      <x:c r="U2312">
        <x:v>41.04</x:v>
      </x:c>
      <x:c r="V2312">
        <x:v>0.37</x:v>
      </x:c>
      <x:c r="W2312">
        <x:v>4406.3999999999996</x:v>
      </x:c>
    </x:row>
    <x:row r="2313" spans="1:23">
      <x:c r="A2313" t="s">
        <x:v>492</x:v>
      </x:c>
      <x:c r="B2313" t="s">
        <x:v>698</x:v>
      </x:c>
      <x:c r="C2313" t="s">
        <x:v>513</x:v>
      </x:c>
      <x:c r="D2313" t="s">
        <x:v>514</x:v>
      </x:c>
      <x:c r="E2313" t="s">
        <x:v>527</x:v>
      </x:c>
      <x:c r="F2313" t="s">
        <x:v>126</x:v>
      </x:c>
      <x:c r="G2313" t="s">
        <x:v>730</x:v>
      </x:c>
      <x:c r="H2313" t="s">
        <x:v>516</x:v>
      </x:c>
      <x:c r="I2313" t="s">
        <x:v>179</x:v>
      </x:c>
      <x:c r="J2313">
        <x:v>100012894</x:v>
      </x:c>
      <x:c r="K2313" t="s">
        <x:v>179</x:v>
      </x:c>
      <x:c r="L2313" t="s">
        <x:v>141</x:v>
      </x:c>
      <x:c r="M2313" t="s">
        <x:v>560</x:v>
      </x:c>
      <x:c r="N2313" t="s">
        <x:v>519</x:v>
      </x:c>
      <x:c r="O2313">
        <x:v>12000</x:v>
      </x:c>
      <x:c r="P2313" t="s">
        <x:v>520</x:v>
      </x:c>
      <x:c r="Q2313" t="s">
        <x:v>15</x:v>
      </x:c>
      <x:c r="R2313" t="s">
        <x:v>522</x:v>
      </x:c>
      <x:c r="S2313">
        <x:v>12000</x:v>
      </x:c>
      <x:c r="T2313" t="s">
        <x:v>458</x:v>
      </x:c>
      <x:c r="U2313">
        <x:v>41.04</x:v>
      </x:c>
      <x:c r="V2313">
        <x:v>0.37</x:v>
      </x:c>
      <x:c r="W2313">
        <x:v>4406.3999999999996</x:v>
      </x:c>
    </x:row>
    <x:row r="2314" spans="1:23">
      <x:c r="A2314" t="s">
        <x:v>492</x:v>
      </x:c>
      <x:c r="B2314" t="s">
        <x:v>698</x:v>
      </x:c>
      <x:c r="C2314" t="s">
        <x:v>513</x:v>
      </x:c>
      <x:c r="D2314" t="s">
        <x:v>514</x:v>
      </x:c>
      <x:c r="E2314" t="s">
        <x:v>527</x:v>
      </x:c>
      <x:c r="F2314" t="s">
        <x:v>126</x:v>
      </x:c>
      <x:c r="G2314" t="s">
        <x:v>730</x:v>
      </x:c>
      <x:c r="H2314" t="s">
        <x:v>516</x:v>
      </x:c>
      <x:c r="I2314" t="s">
        <x:v>179</x:v>
      </x:c>
      <x:c r="J2314">
        <x:v>100003104</x:v>
      </x:c>
      <x:c r="K2314" t="s">
        <x:v>179</x:v>
      </x:c>
      <x:c r="L2314" t="s">
        <x:v>145</x:v>
      </x:c>
      <x:c r="M2314" t="s">
        <x:v>525</x:v>
      </x:c>
      <x:c r="O2314">
        <x:v>500</x:v>
      </x:c>
      <x:c r="P2314" t="s">
        <x:v>520</x:v>
      </x:c>
      <x:c r="Q2314" t="s">
        <x:v>19</x:v>
      </x:c>
      <x:c r="R2314" t="s">
        <x:v>522</x:v>
      </x:c>
      <x:c r="S2314">
        <x:v>500</x:v>
      </x:c>
      <x:c r="T2314" t="s">
        <x:v>458</x:v>
      </x:c>
      <x:c r="U2314">
        <x:v>5.82</x:v>
      </x:c>
      <x:c r="V2314">
        <x:v>0.91</x:v>
      </x:c>
      <x:c r="W2314">
        <x:v>454</x:v>
      </x:c>
    </x:row>
    <x:row r="2315" spans="1:23">
      <x:c r="A2315" t="s">
        <x:v>492</x:v>
      </x:c>
      <x:c r="B2315" t="s">
        <x:v>698</x:v>
      </x:c>
      <x:c r="C2315" t="s">
        <x:v>513</x:v>
      </x:c>
      <x:c r="D2315" t="s">
        <x:v>514</x:v>
      </x:c>
      <x:c r="E2315" t="s">
        <x:v>527</x:v>
      </x:c>
      <x:c r="F2315" t="s">
        <x:v>126</x:v>
      </x:c>
      <x:c r="G2315" t="s">
        <x:v>730</x:v>
      </x:c>
      <x:c r="H2315" t="s">
        <x:v>516</x:v>
      </x:c>
      <x:c r="I2315" t="s">
        <x:v>179</x:v>
      </x:c>
      <x:c r="J2315">
        <x:v>100003066</x:v>
      </x:c>
      <x:c r="K2315" t="s">
        <x:v>179</x:v>
      </x:c>
      <x:c r="L2315" t="s">
        <x:v>165</x:v>
      </x:c>
      <x:c r="M2315" t="s">
        <x:v>518</x:v>
      </x:c>
      <x:c r="O2315">
        <x:v>1000</x:v>
      </x:c>
      <x:c r="P2315" t="s">
        <x:v>520</x:v>
      </x:c>
      <x:c r="Q2315" t="s">
        <x:v>18</x:v>
      </x:c>
      <x:c r="R2315" t="s">
        <x:v>522</x:v>
      </x:c>
      <x:c r="S2315">
        <x:v>1000</x:v>
      </x:c>
      <x:c r="T2315" t="s">
        <x:v>458</x:v>
      </x:c>
      <x:c r="U2315">
        <x:v>7.76</x:v>
      </x:c>
      <x:c r="V2315">
        <x:v>0.63</x:v>
      </x:c>
      <x:c r="W2315">
        <x:v>627.4</x:v>
      </x:c>
    </x:row>
    <x:row r="2316" spans="1:23">
      <x:c r="A2316" t="s">
        <x:v>492</x:v>
      </x:c>
      <x:c r="B2316" t="s">
        <x:v>698</x:v>
      </x:c>
      <x:c r="C2316" t="s">
        <x:v>513</x:v>
      </x:c>
      <x:c r="D2316" t="s">
        <x:v>514</x:v>
      </x:c>
      <x:c r="E2316" t="s">
        <x:v>527</x:v>
      </x:c>
      <x:c r="F2316" t="s">
        <x:v>126</x:v>
      </x:c>
      <x:c r="G2316" t="s">
        <x:v>730</x:v>
      </x:c>
      <x:c r="H2316" t="s">
        <x:v>516</x:v>
      </x:c>
      <x:c r="I2316" t="s">
        <x:v>179</x:v>
      </x:c>
      <x:c r="J2316">
        <x:v>100003112</x:v>
      </x:c>
      <x:c r="K2316" t="s">
        <x:v>179</x:v>
      </x:c>
      <x:c r="L2316" t="s">
        <x:v>142</x:v>
      </x:c>
      <x:c r="M2316" t="s">
        <x:v>533</x:v>
      </x:c>
      <x:c r="O2316">
        <x:v>500</x:v>
      </x:c>
      <x:c r="P2316" t="s">
        <x:v>520</x:v>
      </x:c>
      <x:c r="Q2316" t="s">
        <x:v>455</x:v>
      </x:c>
      <x:c r="R2316" t="s">
        <x:v>522</x:v>
      </x:c>
      <x:c r="S2316">
        <x:v>1000</x:v>
      </x:c>
      <x:c r="T2316" t="s">
        <x:v>458</x:v>
      </x:c>
      <x:c r="U2316">
        <x:v>18.05</x:v>
      </x:c>
      <x:c r="V2316">
        <x:v>1.33</x:v>
      </x:c>
      <x:c r="W2316">
        <x:v>1327.1</x:v>
      </x:c>
    </x:row>
    <x:row r="2317" spans="1:23">
      <x:c r="A2317" t="s">
        <x:v>492</x:v>
      </x:c>
      <x:c r="B2317" t="s">
        <x:v>698</x:v>
      </x:c>
      <x:c r="C2317" t="s">
        <x:v>513</x:v>
      </x:c>
      <x:c r="D2317" t="s">
        <x:v>514</x:v>
      </x:c>
      <x:c r="E2317" t="s">
        <x:v>527</x:v>
      </x:c>
      <x:c r="F2317" t="s">
        <x:v>126</x:v>
      </x:c>
      <x:c r="G2317" t="s">
        <x:v>730</x:v>
      </x:c>
      <x:c r="H2317" t="s">
        <x:v>516</x:v>
      </x:c>
      <x:c r="I2317" t="s">
        <x:v>179</x:v>
      </x:c>
      <x:c r="J2317">
        <x:v>100003127</x:v>
      </x:c>
      <x:c r="K2317" t="s">
        <x:v>179</x:v>
      </x:c>
      <x:c r="L2317" t="s">
        <x:v>146</x:v>
      </x:c>
      <x:c r="M2317" t="s">
        <x:v>518</x:v>
      </x:c>
      <x:c r="O2317">
        <x:v>400</x:v>
      </x:c>
      <x:c r="P2317" t="s">
        <x:v>520</x:v>
      </x:c>
      <x:c r="Q2317" t="s">
        <x:v>456</x:v>
      </x:c>
      <x:c r="R2317" t="s">
        <x:v>522</x:v>
      </x:c>
      <x:c r="S2317">
        <x:v>1600</x:v>
      </x:c>
      <x:c r="T2317" t="s">
        <x:v>458</x:v>
      </x:c>
      <x:c r="U2317">
        <x:v>38.270000000000003</x:v>
      </x:c>
      <x:c r="V2317">
        <x:v>1.76</x:v>
      </x:c>
      <x:c r="W2317">
        <x:v>2818.56</x:v>
      </x:c>
    </x:row>
    <x:row r="2318" spans="1:23">
      <x:c r="A2318" t="s">
        <x:v>492</x:v>
      </x:c>
      <x:c r="B2318" t="s">
        <x:v>698</x:v>
      </x:c>
      <x:c r="C2318" t="s">
        <x:v>513</x:v>
      </x:c>
      <x:c r="D2318" t="s">
        <x:v>514</x:v>
      </x:c>
      <x:c r="E2318" t="s">
        <x:v>527</x:v>
      </x:c>
      <x:c r="F2318" t="s">
        <x:v>126</x:v>
      </x:c>
      <x:c r="G2318" t="s">
        <x:v>730</x:v>
      </x:c>
      <x:c r="H2318" t="s">
        <x:v>516</x:v>
      </x:c>
      <x:c r="I2318" t="s">
        <x:v>179</x:v>
      </x:c>
      <x:c r="J2318">
        <x:v>100003041</x:v>
      </x:c>
      <x:c r="K2318" t="s">
        <x:v>179</x:v>
      </x:c>
      <x:c r="L2318" t="s">
        <x:v>144</x:v>
      </x:c>
      <x:c r="M2318" t="s">
        <x:v>518</x:v>
      </x:c>
      <x:c r="O2318">
        <x:v>1000</x:v>
      </x:c>
      <x:c r="P2318" t="s">
        <x:v>520</x:v>
      </x:c>
      <x:c r="Q2318" t="s">
        <x:v>17</x:v>
      </x:c>
      <x:c r="R2318" t="s">
        <x:v>522</x:v>
      </x:c>
      <x:c r="S2318">
        <x:v>5000</x:v>
      </x:c>
      <x:c r="T2318" t="s">
        <x:v>458</x:v>
      </x:c>
      <x:c r="U2318">
        <x:v>35.299999999999997</x:v>
      </x:c>
      <x:c r="V2318">
        <x:v>0.59</x:v>
      </x:c>
      <x:c r="W2318">
        <x:v>2938.5</x:v>
      </x:c>
    </x:row>
    <x:row r="2319" spans="1:23">
      <x:c r="A2319" t="s">
        <x:v>492</x:v>
      </x:c>
      <x:c r="B2319" t="s">
        <x:v>698</x:v>
      </x:c>
      <x:c r="C2319" t="s">
        <x:v>513</x:v>
      </x:c>
      <x:c r="D2319" t="s">
        <x:v>514</x:v>
      </x:c>
      <x:c r="E2319" t="s">
        <x:v>527</x:v>
      </x:c>
      <x:c r="F2319" t="s">
        <x:v>126</x:v>
      </x:c>
      <x:c r="G2319" t="s">
        <x:v>730</x:v>
      </x:c>
      <x:c r="H2319" t="s">
        <x:v>516</x:v>
      </x:c>
      <x:c r="I2319" t="s">
        <x:v>179</x:v>
      </x:c>
      <x:c r="J2319">
        <x:v>100003063</x:v>
      </x:c>
      <x:c r="K2319" t="s">
        <x:v>179</x:v>
      </x:c>
      <x:c r="L2319" t="s">
        <x:v>144</x:v>
      </x:c>
      <x:c r="M2319" t="s">
        <x:v>526</x:v>
      </x:c>
      <x:c r="O2319">
        <x:v>1000</x:v>
      </x:c>
      <x:c r="P2319" t="s">
        <x:v>520</x:v>
      </x:c>
      <x:c r="Q2319" t="s">
        <x:v>17</x:v>
      </x:c>
      <x:c r="R2319" t="s">
        <x:v>522</x:v>
      </x:c>
      <x:c r="S2319">
        <x:v>3000</x:v>
      </x:c>
      <x:c r="T2319" t="s">
        <x:v>458</x:v>
      </x:c>
      <x:c r="U2319">
        <x:v>21.18</x:v>
      </x:c>
      <x:c r="V2319">
        <x:v>0.59</x:v>
      </x:c>
      <x:c r="W2319">
        <x:v>1763.1</x:v>
      </x:c>
    </x:row>
    <x:row r="2320" spans="1:23">
      <x:c r="A2320" t="s">
        <x:v>492</x:v>
      </x:c>
      <x:c r="B2320" t="s">
        <x:v>698</x:v>
      </x:c>
      <x:c r="C2320" t="s">
        <x:v>513</x:v>
      </x:c>
      <x:c r="D2320" t="s">
        <x:v>514</x:v>
      </x:c>
      <x:c r="E2320" t="s">
        <x:v>527</x:v>
      </x:c>
      <x:c r="F2320" t="s">
        <x:v>126</x:v>
      </x:c>
      <x:c r="G2320" t="s">
        <x:v>730</x:v>
      </x:c>
      <x:c r="H2320" t="s">
        <x:v>516</x:v>
      </x:c>
      <x:c r="I2320" t="s">
        <x:v>179</x:v>
      </x:c>
      <x:c r="J2320">
        <x:v>100003072</x:v>
      </x:c>
      <x:c r="K2320" t="s">
        <x:v>179</x:v>
      </x:c>
      <x:c r="L2320" t="s">
        <x:v>165</x:v>
      </x:c>
      <x:c r="M2320" t="s">
        <x:v>560</x:v>
      </x:c>
      <x:c r="O2320">
        <x:v>1000</x:v>
      </x:c>
      <x:c r="P2320" t="s">
        <x:v>520</x:v>
      </x:c>
      <x:c r="Q2320" t="s">
        <x:v>18</x:v>
      </x:c>
      <x:c r="R2320" t="s">
        <x:v>522</x:v>
      </x:c>
      <x:c r="S2320">
        <x:v>2000</x:v>
      </x:c>
      <x:c r="T2320" t="s">
        <x:v>458</x:v>
      </x:c>
      <x:c r="U2320">
        <x:v>15.52</x:v>
      </x:c>
      <x:c r="V2320">
        <x:v>0.63</x:v>
      </x:c>
      <x:c r="W2320">
        <x:v>1254.8</x:v>
      </x:c>
    </x:row>
    <x:row r="2321" spans="1:23">
      <x:c r="A2321" t="s">
        <x:v>492</x:v>
      </x:c>
      <x:c r="B2321" t="s">
        <x:v>698</x:v>
      </x:c>
      <x:c r="C2321" t="s">
        <x:v>513</x:v>
      </x:c>
      <x:c r="D2321" t="s">
        <x:v>514</x:v>
      </x:c>
      <x:c r="E2321" t="s">
        <x:v>527</x:v>
      </x:c>
      <x:c r="F2321" t="s">
        <x:v>126</x:v>
      </x:c>
      <x:c r="G2321" t="s">
        <x:v>730</x:v>
      </x:c>
      <x:c r="H2321" t="s">
        <x:v>516</x:v>
      </x:c>
      <x:c r="I2321" t="s">
        <x:v>179</x:v>
      </x:c>
      <x:c r="J2321">
        <x:v>100002966</x:v>
      </x:c>
      <x:c r="K2321" t="s">
        <x:v>179</x:v>
      </x:c>
      <x:c r="L2321" t="s">
        <x:v>141</x:v>
      </x:c>
      <x:c r="M2321" t="s">
        <x:v>571</x:v>
      </x:c>
      <x:c r="O2321">
        <x:v>1500</x:v>
      </x:c>
      <x:c r="P2321" t="s">
        <x:v>520</x:v>
      </x:c>
      <x:c r="Q2321" t="s">
        <x:v>15</x:v>
      </x:c>
      <x:c r="R2321" t="s">
        <x:v>522</x:v>
      </x:c>
      <x:c r="S2321">
        <x:v>6000</x:v>
      </x:c>
      <x:c r="T2321" t="s">
        <x:v>458</x:v>
      </x:c>
      <x:c r="U2321">
        <x:v>20.52</x:v>
      </x:c>
      <x:c r="V2321">
        <x:v>0.37</x:v>
      </x:c>
      <x:c r="W2321">
        <x:v>2203.1999999999998</x:v>
      </x:c>
    </x:row>
    <x:row r="2322" spans="1:23">
      <x:c r="A2322" t="s">
        <x:v>492</x:v>
      </x:c>
      <x:c r="B2322" t="s">
        <x:v>698</x:v>
      </x:c>
      <x:c r="C2322" t="s">
        <x:v>513</x:v>
      </x:c>
      <x:c r="D2322" t="s">
        <x:v>514</x:v>
      </x:c>
      <x:c r="E2322" t="s">
        <x:v>527</x:v>
      </x:c>
      <x:c r="F2322" t="s">
        <x:v>126</x:v>
      </x:c>
      <x:c r="G2322" t="s">
        <x:v>730</x:v>
      </x:c>
      <x:c r="H2322" t="s">
        <x:v>516</x:v>
      </x:c>
      <x:c r="I2322" t="s">
        <x:v>179</x:v>
      </x:c>
      <x:c r="J2322">
        <x:v>100003094</x:v>
      </x:c>
      <x:c r="K2322" t="s">
        <x:v>179</x:v>
      </x:c>
      <x:c r="L2322" t="s">
        <x:v>145</x:v>
      </x:c>
      <x:c r="M2322" t="s">
        <x:v>550</x:v>
      </x:c>
      <x:c r="O2322">
        <x:v>500</x:v>
      </x:c>
      <x:c r="P2322" t="s">
        <x:v>520</x:v>
      </x:c>
      <x:c r="Q2322" t="s">
        <x:v>19</x:v>
      </x:c>
      <x:c r="R2322" t="s">
        <x:v>522</x:v>
      </x:c>
      <x:c r="S2322">
        <x:v>3500</x:v>
      </x:c>
      <x:c r="T2322" t="s">
        <x:v>458</x:v>
      </x:c>
      <x:c r="U2322">
        <x:v>40.74</x:v>
      </x:c>
      <x:c r="V2322">
        <x:v>0.91</x:v>
      </x:c>
      <x:c r="W2322">
        <x:v>3178</x:v>
      </x:c>
    </x:row>
    <x:row r="2323" spans="1:23">
      <x:c r="A2323" t="s">
        <x:v>492</x:v>
      </x:c>
      <x:c r="B2323" t="s">
        <x:v>698</x:v>
      </x:c>
      <x:c r="C2323" t="s">
        <x:v>513</x:v>
      </x:c>
      <x:c r="D2323" t="s">
        <x:v>514</x:v>
      </x:c>
      <x:c r="E2323" t="s">
        <x:v>527</x:v>
      </x:c>
      <x:c r="F2323" t="s">
        <x:v>126</x:v>
      </x:c>
      <x:c r="G2323" t="s">
        <x:v>730</x:v>
      </x:c>
      <x:c r="H2323" t="s">
        <x:v>516</x:v>
      </x:c>
      <x:c r="I2323" t="s">
        <x:v>179</x:v>
      </x:c>
      <x:c r="J2323">
        <x:v>100002988</x:v>
      </x:c>
      <x:c r="K2323" t="s">
        <x:v>179</x:v>
      </x:c>
      <x:c r="L2323" t="s">
        <x:v>143</x:v>
      </x:c>
      <x:c r="M2323" t="s">
        <x:v>573</x:v>
      </x:c>
      <x:c r="O2323">
        <x:v>1000</x:v>
      </x:c>
      <x:c r="P2323" t="s">
        <x:v>520</x:v>
      </x:c>
      <x:c r="Q2323" t="s">
        <x:v>16</x:v>
      </x:c>
      <x:c r="R2323" t="s">
        <x:v>522</x:v>
      </x:c>
      <x:c r="S2323">
        <x:v>3000</x:v>
      </x:c>
      <x:c r="T2323" t="s">
        <x:v>458</x:v>
      </x:c>
      <x:c r="U2323">
        <x:v>14.46</x:v>
      </x:c>
      <x:c r="V2323">
        <x:v>0.46</x:v>
      </x:c>
      <x:c r="W2323">
        <x:v>1366.8</x:v>
      </x:c>
    </x:row>
    <x:row r="2324" spans="1:23">
      <x:c r="A2324" t="s">
        <x:v>492</x:v>
      </x:c>
      <x:c r="B2324" t="s">
        <x:v>698</x:v>
      </x:c>
      <x:c r="C2324" t="s">
        <x:v>513</x:v>
      </x:c>
      <x:c r="D2324" t="s">
        <x:v>514</x:v>
      </x:c>
      <x:c r="E2324" t="s">
        <x:v>527</x:v>
      </x:c>
      <x:c r="F2324" t="s">
        <x:v>126</x:v>
      </x:c>
      <x:c r="G2324" t="s">
        <x:v>730</x:v>
      </x:c>
      <x:c r="H2324" t="s">
        <x:v>516</x:v>
      </x:c>
      <x:c r="I2324" t="s">
        <x:v>179</x:v>
      </x:c>
      <x:c r="J2324">
        <x:v>100002980</x:v>
      </x:c>
      <x:c r="K2324" t="s">
        <x:v>179</x:v>
      </x:c>
      <x:c r="L2324" t="s">
        <x:v>141</x:v>
      </x:c>
      <x:c r="M2324" t="s">
        <x:v>553</x:v>
      </x:c>
      <x:c r="O2324">
        <x:v>1500</x:v>
      </x:c>
      <x:c r="P2324" t="s">
        <x:v>520</x:v>
      </x:c>
      <x:c r="Q2324" t="s">
        <x:v>15</x:v>
      </x:c>
      <x:c r="R2324" t="s">
        <x:v>522</x:v>
      </x:c>
      <x:c r="S2324">
        <x:v>1500</x:v>
      </x:c>
      <x:c r="T2324" t="s">
        <x:v>458</x:v>
      </x:c>
      <x:c r="U2324">
        <x:v>5.13</x:v>
      </x:c>
      <x:c r="V2324">
        <x:v>0.37</x:v>
      </x:c>
      <x:c r="W2324">
        <x:v>550.79999999999995</x:v>
      </x:c>
    </x:row>
    <x:row r="2325" spans="1:23">
      <x:c r="A2325" t="s">
        <x:v>492</x:v>
      </x:c>
      <x:c r="B2325" t="s">
        <x:v>698</x:v>
      </x:c>
      <x:c r="C2325" t="s">
        <x:v>513</x:v>
      </x:c>
      <x:c r="D2325" t="s">
        <x:v>514</x:v>
      </x:c>
      <x:c r="E2325" t="s">
        <x:v>527</x:v>
      </x:c>
      <x:c r="F2325" t="s">
        <x:v>126</x:v>
      </x:c>
      <x:c r="G2325" t="s">
        <x:v>730</x:v>
      </x:c>
      <x:c r="H2325" t="s">
        <x:v>516</x:v>
      </x:c>
      <x:c r="I2325" t="s">
        <x:v>179</x:v>
      </x:c>
      <x:c r="J2325">
        <x:v>100003088</x:v>
      </x:c>
      <x:c r="K2325" t="s">
        <x:v>179</x:v>
      </x:c>
      <x:c r="L2325" t="s">
        <x:v>145</x:v>
      </x:c>
      <x:c r="M2325" t="s">
        <x:v>533</x:v>
      </x:c>
      <x:c r="O2325">
        <x:v>500</x:v>
      </x:c>
      <x:c r="P2325" t="s">
        <x:v>520</x:v>
      </x:c>
      <x:c r="Q2325" t="s">
        <x:v>19</x:v>
      </x:c>
      <x:c r="R2325" t="s">
        <x:v>522</x:v>
      </x:c>
      <x:c r="S2325">
        <x:v>6000</x:v>
      </x:c>
      <x:c r="T2325" t="s">
        <x:v>458</x:v>
      </x:c>
      <x:c r="U2325">
        <x:v>69.84</x:v>
      </x:c>
      <x:c r="V2325">
        <x:v>0.91</x:v>
      </x:c>
      <x:c r="W2325">
        <x:v>5448</x:v>
      </x:c>
    </x:row>
    <x:row r="2326" spans="1:23">
      <x:c r="A2326" t="s">
        <x:v>492</x:v>
      </x:c>
      <x:c r="B2326" t="s">
        <x:v>698</x:v>
      </x:c>
      <x:c r="C2326" t="s">
        <x:v>513</x:v>
      </x:c>
      <x:c r="D2326" t="s">
        <x:v>514</x:v>
      </x:c>
      <x:c r="E2326" t="s">
        <x:v>527</x:v>
      </x:c>
      <x:c r="F2326" t="s">
        <x:v>126</x:v>
      </x:c>
      <x:c r="G2326" t="s">
        <x:v>730</x:v>
      </x:c>
      <x:c r="H2326" t="s">
        <x:v>516</x:v>
      </x:c>
      <x:c r="I2326" t="s">
        <x:v>179</x:v>
      </x:c>
      <x:c r="J2326">
        <x:v>100003030</x:v>
      </x:c>
      <x:c r="K2326" t="s">
        <x:v>179</x:v>
      </x:c>
      <x:c r="L2326" t="s">
        <x:v>143</x:v>
      </x:c>
      <x:c r="M2326" t="s">
        <x:v>574</x:v>
      </x:c>
      <x:c r="O2326">
        <x:v>1000</x:v>
      </x:c>
      <x:c r="P2326" t="s">
        <x:v>520</x:v>
      </x:c>
      <x:c r="Q2326" t="s">
        <x:v>16</x:v>
      </x:c>
      <x:c r="R2326" t="s">
        <x:v>522</x:v>
      </x:c>
      <x:c r="S2326">
        <x:v>8000</x:v>
      </x:c>
      <x:c r="T2326" t="s">
        <x:v>458</x:v>
      </x:c>
      <x:c r="U2326">
        <x:v>38.56</x:v>
      </x:c>
      <x:c r="V2326">
        <x:v>0.46</x:v>
      </x:c>
      <x:c r="W2326">
        <x:v>3644.8</x:v>
      </x:c>
    </x:row>
    <x:row r="2327" spans="1:23">
      <x:c r="A2327" t="s">
        <x:v>492</x:v>
      </x:c>
      <x:c r="B2327" t="s">
        <x:v>698</x:v>
      </x:c>
      <x:c r="C2327" t="s">
        <x:v>513</x:v>
      </x:c>
      <x:c r="D2327" t="s">
        <x:v>514</x:v>
      </x:c>
      <x:c r="E2327" t="s">
        <x:v>527</x:v>
      </x:c>
      <x:c r="F2327" t="s">
        <x:v>126</x:v>
      </x:c>
      <x:c r="G2327" t="s">
        <x:v>730</x:v>
      </x:c>
      <x:c r="H2327" t="s">
        <x:v>516</x:v>
      </x:c>
      <x:c r="I2327" t="s">
        <x:v>179</x:v>
      </x:c>
      <x:c r="J2327">
        <x:v>100020831</x:v>
      </x:c>
      <x:c r="K2327" t="s">
        <x:v>179</x:v>
      </x:c>
      <x:c r="L2327" t="s">
        <x:v>144</x:v>
      </x:c>
      <x:c r="M2327" t="s">
        <x:v>550</x:v>
      </x:c>
      <x:c r="N2327" t="s">
        <x:v>519</x:v>
      </x:c>
      <x:c r="O2327">
        <x:v>8000</x:v>
      </x:c>
      <x:c r="P2327" t="s">
        <x:v>520</x:v>
      </x:c>
      <x:c r="Q2327" t="s">
        <x:v>17</x:v>
      </x:c>
      <x:c r="R2327" t="s">
        <x:v>522</x:v>
      </x:c>
      <x:c r="S2327">
        <x:v>8000</x:v>
      </x:c>
      <x:c r="T2327" t="s">
        <x:v>458</x:v>
      </x:c>
      <x:c r="U2327">
        <x:v>56.48</x:v>
      </x:c>
      <x:c r="V2327">
        <x:v>0.59</x:v>
      </x:c>
      <x:c r="W2327">
        <x:v>4701.6000000000004</x:v>
      </x:c>
    </x:row>
    <x:row r="2328" spans="1:23">
      <x:c r="A2328" t="s">
        <x:v>492</x:v>
      </x:c>
      <x:c r="B2328" t="s">
        <x:v>698</x:v>
      </x:c>
      <x:c r="C2328" t="s">
        <x:v>513</x:v>
      </x:c>
      <x:c r="D2328" t="s">
        <x:v>514</x:v>
      </x:c>
      <x:c r="E2328" t="s">
        <x:v>527</x:v>
      </x:c>
      <x:c r="F2328" t="s">
        <x:v>126</x:v>
      </x:c>
      <x:c r="G2328" t="s">
        <x:v>730</x:v>
      </x:c>
      <x:c r="H2328" t="s">
        <x:v>516</x:v>
      </x:c>
      <x:c r="I2328" t="s">
        <x:v>179</x:v>
      </x:c>
      <x:c r="J2328">
        <x:v>100018966</x:v>
      </x:c>
      <x:c r="K2328" t="s">
        <x:v>179</x:v>
      </x:c>
      <x:c r="L2328" t="s">
        <x:v>143</x:v>
      </x:c>
      <x:c r="M2328" t="s">
        <x:v>553</x:v>
      </x:c>
      <x:c r="N2328" t="s">
        <x:v>519</x:v>
      </x:c>
      <x:c r="O2328">
        <x:v>10000</x:v>
      </x:c>
      <x:c r="P2328" t="s">
        <x:v>520</x:v>
      </x:c>
      <x:c r="Q2328" t="s">
        <x:v>16</x:v>
      </x:c>
      <x:c r="R2328" t="s">
        <x:v>522</x:v>
      </x:c>
      <x:c r="S2328">
        <x:v>10000</x:v>
      </x:c>
      <x:c r="T2328" t="s">
        <x:v>458</x:v>
      </x:c>
      <x:c r="U2328">
        <x:v>48.2</x:v>
      </x:c>
      <x:c r="V2328">
        <x:v>0.46</x:v>
      </x:c>
      <x:c r="W2328">
        <x:v>4556</x:v>
      </x:c>
    </x:row>
    <x:row r="2329" spans="1:23">
      <x:c r="A2329" t="s">
        <x:v>492</x:v>
      </x:c>
      <x:c r="B2329" t="s">
        <x:v>698</x:v>
      </x:c>
      <x:c r="C2329" t="s">
        <x:v>513</x:v>
      </x:c>
      <x:c r="D2329" t="s">
        <x:v>514</x:v>
      </x:c>
      <x:c r="E2329" t="s">
        <x:v>527</x:v>
      </x:c>
      <x:c r="F2329" t="s">
        <x:v>126</x:v>
      </x:c>
      <x:c r="G2329" t="s">
        <x:v>730</x:v>
      </x:c>
      <x:c r="H2329" t="s">
        <x:v>516</x:v>
      </x:c>
      <x:c r="I2329" t="s">
        <x:v>179</x:v>
      </x:c>
      <x:c r="J2329">
        <x:v>100013827</x:v>
      </x:c>
      <x:c r="K2329" t="s">
        <x:v>179</x:v>
      </x:c>
      <x:c r="L2329" t="s">
        <x:v>141</x:v>
      </x:c>
      <x:c r="M2329" t="s">
        <x:v>578</x:v>
      </x:c>
      <x:c r="N2329" t="s">
        <x:v>519</x:v>
      </x:c>
      <x:c r="O2329">
        <x:v>12000</x:v>
      </x:c>
      <x:c r="P2329" t="s">
        <x:v>520</x:v>
      </x:c>
      <x:c r="Q2329" t="s">
        <x:v>15</x:v>
      </x:c>
      <x:c r="R2329" t="s">
        <x:v>522</x:v>
      </x:c>
      <x:c r="S2329">
        <x:v>12000</x:v>
      </x:c>
      <x:c r="T2329" t="s">
        <x:v>458</x:v>
      </x:c>
      <x:c r="U2329">
        <x:v>41.04</x:v>
      </x:c>
      <x:c r="V2329">
        <x:v>0.37</x:v>
      </x:c>
      <x:c r="W2329">
        <x:v>4406.3999999999996</x:v>
      </x:c>
    </x:row>
    <x:row r="2330" spans="1:23">
      <x:c r="A2330" t="s">
        <x:v>492</x:v>
      </x:c>
      <x:c r="B2330" t="s">
        <x:v>698</x:v>
      </x:c>
      <x:c r="C2330" t="s">
        <x:v>513</x:v>
      </x:c>
      <x:c r="D2330" t="s">
        <x:v>514</x:v>
      </x:c>
      <x:c r="E2330" t="s">
        <x:v>527</x:v>
      </x:c>
      <x:c r="F2330" t="s">
        <x:v>126</x:v>
      </x:c>
      <x:c r="G2330" t="s">
        <x:v>730</x:v>
      </x:c>
      <x:c r="H2330" t="s">
        <x:v>516</x:v>
      </x:c>
      <x:c r="I2330" t="s">
        <x:v>179</x:v>
      </x:c>
      <x:c r="J2330">
        <x:v>100012940</x:v>
      </x:c>
      <x:c r="K2330" t="s">
        <x:v>179</x:v>
      </x:c>
      <x:c r="L2330" t="s">
        <x:v>145</x:v>
      </x:c>
      <x:c r="M2330" t="s">
        <x:v>575</x:v>
      </x:c>
      <x:c r="N2330" t="s">
        <x:v>519</x:v>
      </x:c>
      <x:c r="O2330">
        <x:v>5000</x:v>
      </x:c>
      <x:c r="P2330" t="s">
        <x:v>520</x:v>
      </x:c>
      <x:c r="Q2330" t="s">
        <x:v>19</x:v>
      </x:c>
      <x:c r="R2330" t="s">
        <x:v>522</x:v>
      </x:c>
      <x:c r="S2330">
        <x:v>5000</x:v>
      </x:c>
      <x:c r="T2330" t="s">
        <x:v>458</x:v>
      </x:c>
      <x:c r="U2330">
        <x:v>58.2</x:v>
      </x:c>
      <x:c r="V2330">
        <x:v>0.91</x:v>
      </x:c>
      <x:c r="W2330">
        <x:v>4540</x:v>
      </x:c>
    </x:row>
    <x:row r="2331" spans="1:23">
      <x:c r="A2331" t="s">
        <x:v>492</x:v>
      </x:c>
      <x:c r="B2331" t="s">
        <x:v>698</x:v>
      </x:c>
      <x:c r="C2331" t="s">
        <x:v>513</x:v>
      </x:c>
      <x:c r="D2331" t="s">
        <x:v>514</x:v>
      </x:c>
      <x:c r="E2331" t="s">
        <x:v>527</x:v>
      </x:c>
      <x:c r="F2331" t="s">
        <x:v>126</x:v>
      </x:c>
      <x:c r="G2331" t="s">
        <x:v>730</x:v>
      </x:c>
      <x:c r="H2331" t="s">
        <x:v>516</x:v>
      </x:c>
      <x:c r="I2331" t="s">
        <x:v>179</x:v>
      </x:c>
      <x:c r="J2331">
        <x:v>100012934</x:v>
      </x:c>
      <x:c r="K2331" t="s">
        <x:v>179</x:v>
      </x:c>
      <x:c r="L2331" t="s">
        <x:v>165</x:v>
      </x:c>
      <x:c r="M2331" t="s">
        <x:v>533</x:v>
      </x:c>
      <x:c r="N2331" t="s">
        <x:v>519</x:v>
      </x:c>
      <x:c r="O2331">
        <x:v>8000</x:v>
      </x:c>
      <x:c r="P2331" t="s">
        <x:v>520</x:v>
      </x:c>
      <x:c r="Q2331" t="s">
        <x:v>18</x:v>
      </x:c>
      <x:c r="R2331" t="s">
        <x:v>522</x:v>
      </x:c>
      <x:c r="S2331">
        <x:v>8000</x:v>
      </x:c>
      <x:c r="T2331" t="s">
        <x:v>458</x:v>
      </x:c>
      <x:c r="U2331">
        <x:v>62.08</x:v>
      </x:c>
      <x:c r="V2331">
        <x:v>0.63</x:v>
      </x:c>
      <x:c r="W2331">
        <x:v>5019.2</x:v>
      </x:c>
    </x:row>
    <x:row r="2332" spans="1:23">
      <x:c r="A2332" t="s">
        <x:v>492</x:v>
      </x:c>
      <x:c r="B2332" t="s">
        <x:v>698</x:v>
      </x:c>
      <x:c r="C2332" t="s">
        <x:v>513</x:v>
      </x:c>
      <x:c r="D2332" t="s">
        <x:v>514</x:v>
      </x:c>
      <x:c r="E2332" t="s">
        <x:v>527</x:v>
      </x:c>
      <x:c r="F2332" t="s">
        <x:v>126</x:v>
      </x:c>
      <x:c r="G2332" t="s">
        <x:v>730</x:v>
      </x:c>
      <x:c r="H2332" t="s">
        <x:v>516</x:v>
      </x:c>
      <x:c r="I2332" t="s">
        <x:v>179</x:v>
      </x:c>
      <x:c r="J2332">
        <x:v>100012945</x:v>
      </x:c>
      <x:c r="K2332" t="s">
        <x:v>179</x:v>
      </x:c>
      <x:c r="L2332" t="s">
        <x:v>145</x:v>
      </x:c>
      <x:c r="M2332" t="s">
        <x:v>569</x:v>
      </x:c>
      <x:c r="N2332" t="s">
        <x:v>519</x:v>
      </x:c>
      <x:c r="O2332">
        <x:v>5000</x:v>
      </x:c>
      <x:c r="P2332" t="s">
        <x:v>520</x:v>
      </x:c>
      <x:c r="Q2332" t="s">
        <x:v>19</x:v>
      </x:c>
      <x:c r="R2332" t="s">
        <x:v>522</x:v>
      </x:c>
      <x:c r="S2332">
        <x:v>10000</x:v>
      </x:c>
      <x:c r="T2332" t="s">
        <x:v>458</x:v>
      </x:c>
      <x:c r="U2332">
        <x:v>116.4</x:v>
      </x:c>
      <x:c r="V2332">
        <x:v>0.91</x:v>
      </x:c>
      <x:c r="W2332">
        <x:v>9080</x:v>
      </x:c>
    </x:row>
    <x:row r="2333" spans="1:23">
      <x:c r="A2333" t="s">
        <x:v>492</x:v>
      </x:c>
      <x:c r="B2333" t="s">
        <x:v>698</x:v>
      </x:c>
      <x:c r="C2333" t="s">
        <x:v>513</x:v>
      </x:c>
      <x:c r="D2333" t="s">
        <x:v>514</x:v>
      </x:c>
      <x:c r="E2333" t="s">
        <x:v>527</x:v>
      </x:c>
      <x:c r="F2333" t="s">
        <x:v>126</x:v>
      </x:c>
      <x:c r="G2333" t="s">
        <x:v>730</x:v>
      </x:c>
      <x:c r="H2333" t="s">
        <x:v>516</x:v>
      </x:c>
      <x:c r="I2333" t="s">
        <x:v>179</x:v>
      </x:c>
      <x:c r="J2333">
        <x:v>100012897</x:v>
      </x:c>
      <x:c r="K2333" t="s">
        <x:v>179</x:v>
      </x:c>
      <x:c r="L2333" t="s">
        <x:v>141</x:v>
      </x:c>
      <x:c r="M2333" t="s">
        <x:v>573</x:v>
      </x:c>
      <x:c r="N2333" t="s">
        <x:v>519</x:v>
      </x:c>
      <x:c r="O2333">
        <x:v>12000</x:v>
      </x:c>
      <x:c r="P2333" t="s">
        <x:v>520</x:v>
      </x:c>
      <x:c r="Q2333" t="s">
        <x:v>15</x:v>
      </x:c>
      <x:c r="R2333" t="s">
        <x:v>522</x:v>
      </x:c>
      <x:c r="S2333">
        <x:v>12000</x:v>
      </x:c>
      <x:c r="T2333" t="s">
        <x:v>458</x:v>
      </x:c>
      <x:c r="U2333">
        <x:v>41.04</x:v>
      </x:c>
      <x:c r="V2333">
        <x:v>0.37</x:v>
      </x:c>
      <x:c r="W2333">
        <x:v>4406.3999999999996</x:v>
      </x:c>
    </x:row>
    <x:row r="2334" spans="1:23">
      <x:c r="A2334" t="s">
        <x:v>492</x:v>
      </x:c>
      <x:c r="B2334" t="s">
        <x:v>698</x:v>
      </x:c>
      <x:c r="C2334" t="s">
        <x:v>513</x:v>
      </x:c>
      <x:c r="D2334" t="s">
        <x:v>514</x:v>
      </x:c>
      <x:c r="E2334" t="s">
        <x:v>527</x:v>
      </x:c>
      <x:c r="F2334" t="s">
        <x:v>126</x:v>
      </x:c>
      <x:c r="G2334" t="s">
        <x:v>730</x:v>
      </x:c>
      <x:c r="H2334" t="s">
        <x:v>516</x:v>
      </x:c>
      <x:c r="I2334" t="s">
        <x:v>179</x:v>
      </x:c>
      <x:c r="J2334">
        <x:v>100011191</x:v>
      </x:c>
      <x:c r="K2334" t="s">
        <x:v>179</x:v>
      </x:c>
      <x:c r="L2334" t="s">
        <x:v>141</x:v>
      </x:c>
      <x:c r="M2334" t="s">
        <x:v>518</x:v>
      </x:c>
      <x:c r="N2334" t="s">
        <x:v>519</x:v>
      </x:c>
      <x:c r="O2334">
        <x:v>12000</x:v>
      </x:c>
      <x:c r="P2334" t="s">
        <x:v>520</x:v>
      </x:c>
      <x:c r="Q2334" t="s">
        <x:v>15</x:v>
      </x:c>
      <x:c r="R2334" t="s">
        <x:v>522</x:v>
      </x:c>
      <x:c r="S2334">
        <x:v>20000</x:v>
      </x:c>
      <x:c r="T2334" t="s">
        <x:v>458</x:v>
      </x:c>
      <x:c r="U2334">
        <x:v>68.400000000000006</x:v>
      </x:c>
      <x:c r="V2334">
        <x:v>0.37</x:v>
      </x:c>
      <x:c r="W2334">
        <x:v>7344</x:v>
      </x:c>
    </x:row>
    <x:row r="2335" spans="1:23">
      <x:c r="A2335" t="s">
        <x:v>492</x:v>
      </x:c>
      <x:c r="B2335" t="s">
        <x:v>698</x:v>
      </x:c>
      <x:c r="C2335" t="s">
        <x:v>513</x:v>
      </x:c>
      <x:c r="D2335" t="s">
        <x:v>514</x:v>
      </x:c>
      <x:c r="E2335" t="s">
        <x:v>527</x:v>
      </x:c>
      <x:c r="F2335" t="s">
        <x:v>126</x:v>
      </x:c>
      <x:c r="G2335" t="s">
        <x:v>730</x:v>
      </x:c>
      <x:c r="H2335" t="s">
        <x:v>516</x:v>
      </x:c>
      <x:c r="I2335" t="s">
        <x:v>179</x:v>
      </x:c>
      <x:c r="J2335">
        <x:v>100011201</x:v>
      </x:c>
      <x:c r="K2335" t="s">
        <x:v>179</x:v>
      </x:c>
      <x:c r="L2335" t="s">
        <x:v>141</x:v>
      </x:c>
      <x:c r="M2335" t="s">
        <x:v>525</x:v>
      </x:c>
      <x:c r="N2335" t="s">
        <x:v>519</x:v>
      </x:c>
      <x:c r="O2335">
        <x:v>12000</x:v>
      </x:c>
      <x:c r="P2335" t="s">
        <x:v>520</x:v>
      </x:c>
      <x:c r="Q2335" t="s">
        <x:v>15</x:v>
      </x:c>
      <x:c r="R2335" t="s">
        <x:v>522</x:v>
      </x:c>
      <x:c r="S2335">
        <x:v>12000</x:v>
      </x:c>
      <x:c r="T2335" t="s">
        <x:v>458</x:v>
      </x:c>
      <x:c r="U2335">
        <x:v>41.04</x:v>
      </x:c>
      <x:c r="V2335">
        <x:v>0.37</x:v>
      </x:c>
      <x:c r="W2335">
        <x:v>4406.3999999999996</x:v>
      </x:c>
    </x:row>
    <x:row r="2336" spans="1:23">
      <x:c r="A2336" t="s">
        <x:v>492</x:v>
      </x:c>
      <x:c r="B2336" t="s">
        <x:v>698</x:v>
      </x:c>
      <x:c r="C2336" t="s">
        <x:v>513</x:v>
      </x:c>
      <x:c r="D2336" t="s">
        <x:v>514</x:v>
      </x:c>
      <x:c r="E2336" t="s">
        <x:v>527</x:v>
      </x:c>
      <x:c r="F2336" t="s">
        <x:v>126</x:v>
      </x:c>
      <x:c r="G2336" t="s">
        <x:v>730</x:v>
      </x:c>
      <x:c r="H2336" t="s">
        <x:v>516</x:v>
      </x:c>
      <x:c r="I2336" t="s">
        <x:v>179</x:v>
      </x:c>
      <x:c r="J2336">
        <x:v>100011192</x:v>
      </x:c>
      <x:c r="K2336" t="s">
        <x:v>179</x:v>
      </x:c>
      <x:c r="L2336" t="s">
        <x:v>141</x:v>
      </x:c>
      <x:c r="M2336" t="s">
        <x:v>575</x:v>
      </x:c>
      <x:c r="N2336" t="s">
        <x:v>519</x:v>
      </x:c>
      <x:c r="O2336">
        <x:v>12000</x:v>
      </x:c>
      <x:c r="P2336" t="s">
        <x:v>520</x:v>
      </x:c>
      <x:c r="Q2336" t="s">
        <x:v>15</x:v>
      </x:c>
      <x:c r="R2336" t="s">
        <x:v>522</x:v>
      </x:c>
      <x:c r="S2336">
        <x:v>12000</x:v>
      </x:c>
      <x:c r="T2336" t="s">
        <x:v>458</x:v>
      </x:c>
      <x:c r="U2336">
        <x:v>41.04</x:v>
      </x:c>
      <x:c r="V2336">
        <x:v>0.37</x:v>
      </x:c>
      <x:c r="W2336">
        <x:v>4406.3999999999996</x:v>
      </x:c>
    </x:row>
    <x:row r="2337" spans="1:23">
      <x:c r="A2337" t="s">
        <x:v>492</x:v>
      </x:c>
      <x:c r="B2337" t="s">
        <x:v>698</x:v>
      </x:c>
      <x:c r="C2337" t="s">
        <x:v>513</x:v>
      </x:c>
      <x:c r="D2337" t="s">
        <x:v>514</x:v>
      </x:c>
      <x:c r="E2337" t="s">
        <x:v>527</x:v>
      </x:c>
      <x:c r="F2337" t="s">
        <x:v>126</x:v>
      </x:c>
      <x:c r="G2337" t="s">
        <x:v>730</x:v>
      </x:c>
      <x:c r="H2337" t="s">
        <x:v>516</x:v>
      </x:c>
      <x:c r="I2337" t="s">
        <x:v>179</x:v>
      </x:c>
      <x:c r="J2337">
        <x:v>100011194</x:v>
      </x:c>
      <x:c r="K2337" t="s">
        <x:v>179</x:v>
      </x:c>
      <x:c r="L2337" t="s">
        <x:v>141</x:v>
      </x:c>
      <x:c r="M2337" t="s">
        <x:v>533</x:v>
      </x:c>
      <x:c r="N2337" t="s">
        <x:v>519</x:v>
      </x:c>
      <x:c r="O2337">
        <x:v>12000</x:v>
      </x:c>
      <x:c r="P2337" t="s">
        <x:v>520</x:v>
      </x:c>
      <x:c r="Q2337" t="s">
        <x:v>15</x:v>
      </x:c>
      <x:c r="R2337" t="s">
        <x:v>522</x:v>
      </x:c>
      <x:c r="S2337">
        <x:v>12000</x:v>
      </x:c>
      <x:c r="T2337" t="s">
        <x:v>458</x:v>
      </x:c>
      <x:c r="U2337">
        <x:v>41.04</x:v>
      </x:c>
      <x:c r="V2337">
        <x:v>0.37</x:v>
      </x:c>
      <x:c r="W2337">
        <x:v>4406.3999999999996</x:v>
      </x:c>
    </x:row>
    <x:row r="2338" spans="1:23">
      <x:c r="A2338" t="s">
        <x:v>492</x:v>
      </x:c>
      <x:c r="B2338" t="s">
        <x:v>698</x:v>
      </x:c>
      <x:c r="C2338" t="s">
        <x:v>513</x:v>
      </x:c>
      <x:c r="D2338" t="s">
        <x:v>514</x:v>
      </x:c>
      <x:c r="E2338" t="s">
        <x:v>527</x:v>
      </x:c>
      <x:c r="F2338" t="s">
        <x:v>126</x:v>
      </x:c>
      <x:c r="G2338" t="s">
        <x:v>730</x:v>
      </x:c>
      <x:c r="H2338" t="s">
        <x:v>516</x:v>
      </x:c>
      <x:c r="I2338" t="s">
        <x:v>179</x:v>
      </x:c>
      <x:c r="J2338">
        <x:v>100012928</x:v>
      </x:c>
      <x:c r="K2338" t="s">
        <x:v>179</x:v>
      </x:c>
      <x:c r="L2338" t="s">
        <x:v>144</x:v>
      </x:c>
      <x:c r="M2338" t="s">
        <x:v>560</x:v>
      </x:c>
      <x:c r="N2338" t="s">
        <x:v>519</x:v>
      </x:c>
      <x:c r="O2338">
        <x:v>8000</x:v>
      </x:c>
      <x:c r="P2338" t="s">
        <x:v>520</x:v>
      </x:c>
      <x:c r="Q2338" t="s">
        <x:v>17</x:v>
      </x:c>
      <x:c r="R2338" t="s">
        <x:v>522</x:v>
      </x:c>
      <x:c r="S2338">
        <x:v>8000</x:v>
      </x:c>
      <x:c r="T2338" t="s">
        <x:v>458</x:v>
      </x:c>
      <x:c r="U2338">
        <x:v>56.48</x:v>
      </x:c>
      <x:c r="V2338">
        <x:v>0.59</x:v>
      </x:c>
      <x:c r="W2338">
        <x:v>4701.6000000000004</x:v>
      </x:c>
    </x:row>
    <x:row r="2339" spans="1:23">
      <x:c r="A2339" t="s">
        <x:v>492</x:v>
      </x:c>
      <x:c r="B2339" t="s">
        <x:v>698</x:v>
      </x:c>
      <x:c r="C2339" t="s">
        <x:v>513</x:v>
      </x:c>
      <x:c r="D2339" t="s">
        <x:v>514</x:v>
      </x:c>
      <x:c r="E2339" t="s">
        <x:v>527</x:v>
      </x:c>
      <x:c r="F2339" t="s">
        <x:v>126</x:v>
      </x:c>
      <x:c r="G2339" t="s">
        <x:v>730</x:v>
      </x:c>
      <x:c r="H2339" t="s">
        <x:v>516</x:v>
      </x:c>
      <x:c r="I2339" t="s">
        <x:v>179</x:v>
      </x:c>
      <x:c r="J2339">
        <x:v>100012946</x:v>
      </x:c>
      <x:c r="K2339" t="s">
        <x:v>179</x:v>
      </x:c>
      <x:c r="L2339" t="s">
        <x:v>145</x:v>
      </x:c>
      <x:c r="M2339" t="s">
        <x:v>524</x:v>
      </x:c>
      <x:c r="N2339" t="s">
        <x:v>519</x:v>
      </x:c>
      <x:c r="O2339">
        <x:v>5000</x:v>
      </x:c>
      <x:c r="P2339" t="s">
        <x:v>520</x:v>
      </x:c>
      <x:c r="Q2339" t="s">
        <x:v>19</x:v>
      </x:c>
      <x:c r="R2339" t="s">
        <x:v>522</x:v>
      </x:c>
      <x:c r="S2339">
        <x:v>5000</x:v>
      </x:c>
      <x:c r="T2339" t="s">
        <x:v>458</x:v>
      </x:c>
      <x:c r="U2339">
        <x:v>58.2</x:v>
      </x:c>
      <x:c r="V2339">
        <x:v>0.91</x:v>
      </x:c>
      <x:c r="W2339">
        <x:v>4540</x:v>
      </x:c>
    </x:row>
    <x:row r="2340" spans="1:23">
      <x:c r="A2340" t="s">
        <x:v>492</x:v>
      </x:c>
      <x:c r="B2340" t="s">
        <x:v>698</x:v>
      </x:c>
      <x:c r="C2340" t="s">
        <x:v>513</x:v>
      </x:c>
      <x:c r="D2340" t="s">
        <x:v>514</x:v>
      </x:c>
      <x:c r="E2340" t="s">
        <x:v>527</x:v>
      </x:c>
      <x:c r="F2340" t="s">
        <x:v>126</x:v>
      </x:c>
      <x:c r="G2340" t="s">
        <x:v>730</x:v>
      </x:c>
      <x:c r="H2340" t="s">
        <x:v>516</x:v>
      </x:c>
      <x:c r="I2340" t="s">
        <x:v>179</x:v>
      </x:c>
      <x:c r="J2340">
        <x:v>100011199</x:v>
      </x:c>
      <x:c r="K2340" t="s">
        <x:v>179</x:v>
      </x:c>
      <x:c r="L2340" t="s">
        <x:v>141</x:v>
      </x:c>
      <x:c r="M2340" t="s">
        <x:v>569</x:v>
      </x:c>
      <x:c r="N2340" t="s">
        <x:v>519</x:v>
      </x:c>
      <x:c r="O2340">
        <x:v>12000</x:v>
      </x:c>
      <x:c r="P2340" t="s">
        <x:v>520</x:v>
      </x:c>
      <x:c r="Q2340" t="s">
        <x:v>15</x:v>
      </x:c>
      <x:c r="R2340" t="s">
        <x:v>522</x:v>
      </x:c>
      <x:c r="S2340">
        <x:v>12000</x:v>
      </x:c>
      <x:c r="T2340" t="s">
        <x:v>458</x:v>
      </x:c>
      <x:c r="U2340">
        <x:v>41.04</x:v>
      </x:c>
      <x:c r="V2340">
        <x:v>0.37</x:v>
      </x:c>
      <x:c r="W2340">
        <x:v>4406.3999999999996</x:v>
      </x:c>
    </x:row>
    <x:row r="2341" spans="1:23">
      <x:c r="A2341" t="s">
        <x:v>492</x:v>
      </x:c>
      <x:c r="B2341" t="s">
        <x:v>698</x:v>
      </x:c>
      <x:c r="C2341" t="s">
        <x:v>513</x:v>
      </x:c>
      <x:c r="D2341" t="s">
        <x:v>514</x:v>
      </x:c>
      <x:c r="E2341" t="s">
        <x:v>527</x:v>
      </x:c>
      <x:c r="F2341" t="s">
        <x:v>126</x:v>
      </x:c>
      <x:c r="G2341" t="s">
        <x:v>730</x:v>
      </x:c>
      <x:c r="H2341" t="s">
        <x:v>516</x:v>
      </x:c>
      <x:c r="I2341" t="s">
        <x:v>179</x:v>
      </x:c>
      <x:c r="J2341">
        <x:v>100012907</x:v>
      </x:c>
      <x:c r="K2341" t="s">
        <x:v>179</x:v>
      </x:c>
      <x:c r="L2341" t="s">
        <x:v>141</x:v>
      </x:c>
      <x:c r="M2341" t="s">
        <x:v>526</x:v>
      </x:c>
      <x:c r="N2341" t="s">
        <x:v>519</x:v>
      </x:c>
      <x:c r="O2341">
        <x:v>12000</x:v>
      </x:c>
      <x:c r="P2341" t="s">
        <x:v>520</x:v>
      </x:c>
      <x:c r="Q2341" t="s">
        <x:v>15</x:v>
      </x:c>
      <x:c r="R2341" t="s">
        <x:v>522</x:v>
      </x:c>
      <x:c r="S2341">
        <x:v>12000</x:v>
      </x:c>
      <x:c r="T2341" t="s">
        <x:v>458</x:v>
      </x:c>
      <x:c r="U2341">
        <x:v>41.04</x:v>
      </x:c>
      <x:c r="V2341">
        <x:v>0.37</x:v>
      </x:c>
      <x:c r="W2341">
        <x:v>4406.3999999999996</x:v>
      </x:c>
    </x:row>
    <x:row r="2342" spans="1:23">
      <x:c r="A2342" t="s">
        <x:v>492</x:v>
      </x:c>
      <x:c r="B2342" t="s">
        <x:v>698</x:v>
      </x:c>
      <x:c r="C2342" t="s">
        <x:v>513</x:v>
      </x:c>
      <x:c r="D2342" t="s">
        <x:v>514</x:v>
      </x:c>
      <x:c r="E2342" t="s">
        <x:v>527</x:v>
      </x:c>
      <x:c r="F2342" t="s">
        <x:v>126</x:v>
      </x:c>
      <x:c r="G2342" t="s">
        <x:v>730</x:v>
      </x:c>
      <x:c r="H2342" t="s">
        <x:v>516</x:v>
      </x:c>
      <x:c r="I2342" t="s">
        <x:v>179</x:v>
      </x:c>
      <x:c r="J2342">
        <x:v>100013674</x:v>
      </x:c>
      <x:c r="K2342" t="s">
        <x:v>179</x:v>
      </x:c>
      <x:c r="L2342" t="s">
        <x:v>144</x:v>
      </x:c>
      <x:c r="M2342" t="s">
        <x:v>569</x:v>
      </x:c>
      <x:c r="N2342" t="s">
        <x:v>519</x:v>
      </x:c>
      <x:c r="O2342">
        <x:v>8000</x:v>
      </x:c>
      <x:c r="P2342" t="s">
        <x:v>520</x:v>
      </x:c>
      <x:c r="Q2342" t="s">
        <x:v>17</x:v>
      </x:c>
      <x:c r="R2342" t="s">
        <x:v>522</x:v>
      </x:c>
      <x:c r="S2342">
        <x:v>8000</x:v>
      </x:c>
      <x:c r="T2342" t="s">
        <x:v>458</x:v>
      </x:c>
      <x:c r="U2342">
        <x:v>56.48</x:v>
      </x:c>
      <x:c r="V2342">
        <x:v>0.59</x:v>
      </x:c>
      <x:c r="W2342">
        <x:v>4701.6000000000004</x:v>
      </x:c>
    </x:row>
    <x:row r="2343" spans="1:23">
      <x:c r="A2343" t="s">
        <x:v>492</x:v>
      </x:c>
      <x:c r="B2343" t="s">
        <x:v>698</x:v>
      </x:c>
      <x:c r="C2343" t="s">
        <x:v>513</x:v>
      </x:c>
      <x:c r="D2343" t="s">
        <x:v>514</x:v>
      </x:c>
      <x:c r="E2343" t="s">
        <x:v>527</x:v>
      </x:c>
      <x:c r="F2343" t="s">
        <x:v>126</x:v>
      </x:c>
      <x:c r="G2343" t="s">
        <x:v>730</x:v>
      </x:c>
      <x:c r="H2343" t="s">
        <x:v>516</x:v>
      </x:c>
      <x:c r="I2343" t="s">
        <x:v>179</x:v>
      </x:c>
      <x:c r="J2343">
        <x:v>100012939</x:v>
      </x:c>
      <x:c r="K2343" t="s">
        <x:v>179</x:v>
      </x:c>
      <x:c r="L2343" t="s">
        <x:v>145</x:v>
      </x:c>
      <x:c r="M2343" t="s">
        <x:v>518</x:v>
      </x:c>
      <x:c r="N2343" t="s">
        <x:v>519</x:v>
      </x:c>
      <x:c r="O2343">
        <x:v>5000</x:v>
      </x:c>
      <x:c r="P2343" t="s">
        <x:v>520</x:v>
      </x:c>
      <x:c r="Q2343" t="s">
        <x:v>19</x:v>
      </x:c>
      <x:c r="R2343" t="s">
        <x:v>522</x:v>
      </x:c>
      <x:c r="S2343">
        <x:v>5000</x:v>
      </x:c>
      <x:c r="T2343" t="s">
        <x:v>458</x:v>
      </x:c>
      <x:c r="U2343">
        <x:v>58.2</x:v>
      </x:c>
      <x:c r="V2343">
        <x:v>0.91</x:v>
      </x:c>
      <x:c r="W2343">
        <x:v>4540</x:v>
      </x:c>
    </x:row>
    <x:row r="2344" spans="1:23">
      <x:c r="A2344" t="s">
        <x:v>492</x:v>
      </x:c>
      <x:c r="B2344" t="s">
        <x:v>698</x:v>
      </x:c>
      <x:c r="C2344" t="s">
        <x:v>513</x:v>
      </x:c>
      <x:c r="D2344" t="s">
        <x:v>514</x:v>
      </x:c>
      <x:c r="E2344" t="s">
        <x:v>527</x:v>
      </x:c>
      <x:c r="F2344" t="s">
        <x:v>126</x:v>
      </x:c>
      <x:c r="G2344" t="s">
        <x:v>730</x:v>
      </x:c>
      <x:c r="H2344" t="s">
        <x:v>516</x:v>
      </x:c>
      <x:c r="I2344" t="s">
        <x:v>179</x:v>
      </x:c>
      <x:c r="J2344">
        <x:v>190020393</x:v>
      </x:c>
      <x:c r="K2344" t="s">
        <x:v>179</x:v>
      </x:c>
      <x:c r="L2344" t="s">
        <x:v>181</x:v>
      </x:c>
      <x:c r="M2344" t="s">
        <x:v>550</x:v>
      </x:c>
      <x:c r="O2344">
        <x:v>1000</x:v>
      </x:c>
      <x:c r="P2344" t="s">
        <x:v>520</x:v>
      </x:c>
      <x:c r="Q2344" t="s">
        <x:v>712</x:v>
      </x:c>
      <x:c r="R2344" t="s">
        <x:v>522</x:v>
      </x:c>
      <x:c r="S2344">
        <x:v>1000</x:v>
      </x:c>
      <x:c r="T2344" t="s">
        <x:v>458</x:v>
      </x:c>
      <x:c r="U2344">
        <x:v>9.0399999999999991</x:v>
      </x:c>
      <x:c r="V2344">
        <x:v>0.83</x:v>
      </x:c>
      <x:c r="W2344">
        <x:v>826.1</x:v>
      </x:c>
    </x:row>
    <x:row r="2345" spans="1:23">
      <x:c r="A2345" t="s">
        <x:v>492</x:v>
      </x:c>
      <x:c r="B2345" t="s">
        <x:v>698</x:v>
      </x:c>
      <x:c r="C2345" t="s">
        <x:v>513</x:v>
      </x:c>
      <x:c r="D2345" t="s">
        <x:v>514</x:v>
      </x:c>
      <x:c r="E2345" t="s">
        <x:v>527</x:v>
      </x:c>
      <x:c r="F2345" t="s">
        <x:v>126</x:v>
      </x:c>
      <x:c r="G2345" t="s">
        <x:v>730</x:v>
      </x:c>
      <x:c r="H2345" t="s">
        <x:v>516</x:v>
      </x:c>
      <x:c r="I2345" t="s">
        <x:v>179</x:v>
      </x:c>
      <x:c r="J2345">
        <x:v>190020391</x:v>
      </x:c>
      <x:c r="K2345" t="s">
        <x:v>179</x:v>
      </x:c>
      <x:c r="L2345" t="s">
        <x:v>181</x:v>
      </x:c>
      <x:c r="M2345" t="s">
        <x:v>575</x:v>
      </x:c>
      <x:c r="O2345">
        <x:v>1000</x:v>
      </x:c>
      <x:c r="P2345" t="s">
        <x:v>520</x:v>
      </x:c>
      <x:c r="Q2345" t="s">
        <x:v>712</x:v>
      </x:c>
      <x:c r="R2345" t="s">
        <x:v>522</x:v>
      </x:c>
      <x:c r="S2345">
        <x:v>900</x:v>
      </x:c>
      <x:c r="T2345" t="s">
        <x:v>458</x:v>
      </x:c>
      <x:c r="U2345">
        <x:v>8.14</x:v>
      </x:c>
      <x:c r="V2345">
        <x:v>0.83</x:v>
      </x:c>
      <x:c r="W2345">
        <x:v>743.49</x:v>
      </x:c>
    </x:row>
    <x:row r="2346" spans="1:23">
      <x:c r="A2346" t="s">
        <x:v>492</x:v>
      </x:c>
      <x:c r="B2346" t="s">
        <x:v>698</x:v>
      </x:c>
      <x:c r="C2346" t="s">
        <x:v>513</x:v>
      </x:c>
      <x:c r="D2346" t="s">
        <x:v>514</x:v>
      </x:c>
      <x:c r="E2346" t="s">
        <x:v>527</x:v>
      </x:c>
      <x:c r="F2346" t="s">
        <x:v>126</x:v>
      </x:c>
      <x:c r="G2346" t="s">
        <x:v>730</x:v>
      </x:c>
      <x:c r="H2346" t="s">
        <x:v>516</x:v>
      </x:c>
      <x:c r="I2346" t="s">
        <x:v>179</x:v>
      </x:c>
      <x:c r="J2346">
        <x:v>100003104</x:v>
      </x:c>
      <x:c r="K2346" t="s">
        <x:v>179</x:v>
      </x:c>
      <x:c r="L2346" t="s">
        <x:v>145</x:v>
      </x:c>
      <x:c r="M2346" t="s">
        <x:v>525</x:v>
      </x:c>
      <x:c r="O2346">
        <x:v>500</x:v>
      </x:c>
      <x:c r="P2346" t="s">
        <x:v>520</x:v>
      </x:c>
      <x:c r="Q2346" t="s">
        <x:v>19</x:v>
      </x:c>
      <x:c r="R2346" t="s">
        <x:v>522</x:v>
      </x:c>
      <x:c r="S2346">
        <x:v>1450</x:v>
      </x:c>
      <x:c r="T2346" t="s">
        <x:v>458</x:v>
      </x:c>
      <x:c r="U2346">
        <x:v>16.88</x:v>
      </x:c>
      <x:c r="V2346">
        <x:v>0.91</x:v>
      </x:c>
      <x:c r="W2346">
        <x:v>1316.6</x:v>
      </x:c>
    </x:row>
    <x:row r="2347" spans="1:23">
      <x:c r="A2347" t="s">
        <x:v>492</x:v>
      </x:c>
      <x:c r="B2347" t="s">
        <x:v>698</x:v>
      </x:c>
      <x:c r="C2347" t="s">
        <x:v>513</x:v>
      </x:c>
      <x:c r="D2347" t="s">
        <x:v>514</x:v>
      </x:c>
      <x:c r="E2347" t="s">
        <x:v>527</x:v>
      </x:c>
      <x:c r="F2347" t="s">
        <x:v>126</x:v>
      </x:c>
      <x:c r="G2347" t="s">
        <x:v>730</x:v>
      </x:c>
      <x:c r="H2347" t="s">
        <x:v>516</x:v>
      </x:c>
      <x:c r="I2347" t="s">
        <x:v>179</x:v>
      </x:c>
      <x:c r="J2347">
        <x:v>100003094</x:v>
      </x:c>
      <x:c r="K2347" t="s">
        <x:v>179</x:v>
      </x:c>
      <x:c r="L2347" t="s">
        <x:v>145</x:v>
      </x:c>
      <x:c r="M2347" t="s">
        <x:v>550</x:v>
      </x:c>
      <x:c r="O2347">
        <x:v>500</x:v>
      </x:c>
      <x:c r="P2347" t="s">
        <x:v>520</x:v>
      </x:c>
      <x:c r="Q2347" t="s">
        <x:v>19</x:v>
      </x:c>
      <x:c r="R2347" t="s">
        <x:v>522</x:v>
      </x:c>
      <x:c r="S2347">
        <x:v>3000</x:v>
      </x:c>
      <x:c r="T2347" t="s">
        <x:v>458</x:v>
      </x:c>
      <x:c r="U2347">
        <x:v>34.92</x:v>
      </x:c>
      <x:c r="V2347">
        <x:v>0.91</x:v>
      </x:c>
      <x:c r="W2347">
        <x:v>2724</x:v>
      </x:c>
    </x:row>
    <x:row r="2348" spans="1:23">
      <x:c r="A2348" t="s">
        <x:v>492</x:v>
      </x:c>
      <x:c r="B2348" t="s">
        <x:v>698</x:v>
      </x:c>
      <x:c r="C2348" t="s">
        <x:v>513</x:v>
      </x:c>
      <x:c r="D2348" t="s">
        <x:v>514</x:v>
      </x:c>
      <x:c r="E2348" t="s">
        <x:v>527</x:v>
      </x:c>
      <x:c r="F2348" t="s">
        <x:v>126</x:v>
      </x:c>
      <x:c r="G2348" t="s">
        <x:v>730</x:v>
      </x:c>
      <x:c r="H2348" t="s">
        <x:v>516</x:v>
      </x:c>
      <x:c r="I2348" t="s">
        <x:v>179</x:v>
      </x:c>
      <x:c r="J2348">
        <x:v>100003087</x:v>
      </x:c>
      <x:c r="K2348" t="s">
        <x:v>179</x:v>
      </x:c>
      <x:c r="L2348" t="s">
        <x:v>165</x:v>
      </x:c>
      <x:c r="M2348" t="s">
        <x:v>526</x:v>
      </x:c>
      <x:c r="O2348">
        <x:v>1000</x:v>
      </x:c>
      <x:c r="P2348" t="s">
        <x:v>520</x:v>
      </x:c>
      <x:c r="Q2348" t="s">
        <x:v>18</x:v>
      </x:c>
      <x:c r="R2348" t="s">
        <x:v>522</x:v>
      </x:c>
      <x:c r="S2348">
        <x:v>1000</x:v>
      </x:c>
      <x:c r="T2348" t="s">
        <x:v>458</x:v>
      </x:c>
      <x:c r="U2348">
        <x:v>7.76</x:v>
      </x:c>
      <x:c r="V2348">
        <x:v>0.63</x:v>
      </x:c>
      <x:c r="W2348">
        <x:v>627.4</x:v>
      </x:c>
    </x:row>
    <x:row r="2349" spans="1:23">
      <x:c r="A2349" t="s">
        <x:v>492</x:v>
      </x:c>
      <x:c r="B2349" t="s">
        <x:v>698</x:v>
      </x:c>
      <x:c r="C2349" t="s">
        <x:v>513</x:v>
      </x:c>
      <x:c r="D2349" t="s">
        <x:v>514</x:v>
      </x:c>
      <x:c r="E2349" t="s">
        <x:v>527</x:v>
      </x:c>
      <x:c r="F2349" t="s">
        <x:v>126</x:v>
      </x:c>
      <x:c r="G2349" t="s">
        <x:v>730</x:v>
      </x:c>
      <x:c r="H2349" t="s">
        <x:v>516</x:v>
      </x:c>
      <x:c r="I2349" t="s">
        <x:v>179</x:v>
      </x:c>
      <x:c r="J2349">
        <x:v>190020391</x:v>
      </x:c>
      <x:c r="K2349" t="s">
        <x:v>179</x:v>
      </x:c>
      <x:c r="L2349" t="s">
        <x:v>181</x:v>
      </x:c>
      <x:c r="M2349" t="s">
        <x:v>575</x:v>
      </x:c>
      <x:c r="O2349">
        <x:v>1000</x:v>
      </x:c>
      <x:c r="P2349" t="s">
        <x:v>520</x:v>
      </x:c>
      <x:c r="Q2349" t="s">
        <x:v>712</x:v>
      </x:c>
      <x:c r="R2349" t="s">
        <x:v>522</x:v>
      </x:c>
      <x:c r="S2349">
        <x:v>1000</x:v>
      </x:c>
      <x:c r="T2349" t="s">
        <x:v>458</x:v>
      </x:c>
      <x:c r="U2349">
        <x:v>9.0399999999999991</x:v>
      </x:c>
      <x:c r="V2349">
        <x:v>0.83</x:v>
      </x:c>
      <x:c r="W2349">
        <x:v>826.1</x:v>
      </x:c>
    </x:row>
    <x:row r="2350" spans="1:23">
      <x:c r="A2350" t="s">
        <x:v>492</x:v>
      </x:c>
      <x:c r="B2350" t="s">
        <x:v>698</x:v>
      </x:c>
      <x:c r="C2350" t="s">
        <x:v>513</x:v>
      </x:c>
      <x:c r="D2350" t="s">
        <x:v>514</x:v>
      </x:c>
      <x:c r="E2350" t="s">
        <x:v>527</x:v>
      </x:c>
      <x:c r="F2350" t="s">
        <x:v>126</x:v>
      </x:c>
      <x:c r="G2350" t="s">
        <x:v>730</x:v>
      </x:c>
      <x:c r="H2350" t="s">
        <x:v>516</x:v>
      </x:c>
      <x:c r="I2350" t="s">
        <x:v>179</x:v>
      </x:c>
      <x:c r="J2350">
        <x:v>100012940</x:v>
      </x:c>
      <x:c r="K2350" t="s">
        <x:v>179</x:v>
      </x:c>
      <x:c r="L2350" t="s">
        <x:v>145</x:v>
      </x:c>
      <x:c r="M2350" t="s">
        <x:v>575</x:v>
      </x:c>
      <x:c r="N2350" t="s">
        <x:v>519</x:v>
      </x:c>
      <x:c r="O2350">
        <x:v>5000</x:v>
      </x:c>
      <x:c r="P2350" t="s">
        <x:v>520</x:v>
      </x:c>
      <x:c r="Q2350" t="s">
        <x:v>19</x:v>
      </x:c>
      <x:c r="R2350" t="s">
        <x:v>522</x:v>
      </x:c>
      <x:c r="S2350">
        <x:v>5000</x:v>
      </x:c>
      <x:c r="T2350" t="s">
        <x:v>458</x:v>
      </x:c>
      <x:c r="U2350">
        <x:v>58.2</x:v>
      </x:c>
      <x:c r="V2350">
        <x:v>0.91</x:v>
      </x:c>
      <x:c r="W2350">
        <x:v>4540</x:v>
      </x:c>
    </x:row>
    <x:row r="2351" spans="1:23">
      <x:c r="A2351" t="s">
        <x:v>492</x:v>
      </x:c>
      <x:c r="B2351" t="s">
        <x:v>698</x:v>
      </x:c>
      <x:c r="C2351" t="s">
        <x:v>513</x:v>
      </x:c>
      <x:c r="D2351" t="s">
        <x:v>514</x:v>
      </x:c>
      <x:c r="E2351" t="s">
        <x:v>527</x:v>
      </x:c>
      <x:c r="F2351" t="s">
        <x:v>126</x:v>
      </x:c>
      <x:c r="G2351" t="s">
        <x:v>730</x:v>
      </x:c>
      <x:c r="H2351" t="s">
        <x:v>516</x:v>
      </x:c>
      <x:c r="I2351" t="s">
        <x:v>179</x:v>
      </x:c>
      <x:c r="J2351">
        <x:v>100013456</x:v>
      </x:c>
      <x:c r="K2351" t="s">
        <x:v>179</x:v>
      </x:c>
      <x:c r="L2351" t="s">
        <x:v>141</x:v>
      </x:c>
      <x:c r="M2351" t="s">
        <x:v>570</x:v>
      </x:c>
      <x:c r="N2351" t="s">
        <x:v>519</x:v>
      </x:c>
      <x:c r="O2351">
        <x:v>12000</x:v>
      </x:c>
      <x:c r="P2351" t="s">
        <x:v>520</x:v>
      </x:c>
      <x:c r="Q2351" t="s">
        <x:v>15</x:v>
      </x:c>
      <x:c r="R2351" t="s">
        <x:v>522</x:v>
      </x:c>
      <x:c r="S2351">
        <x:v>12000</x:v>
      </x:c>
      <x:c r="T2351" t="s">
        <x:v>458</x:v>
      </x:c>
      <x:c r="U2351">
        <x:v>41.04</x:v>
      </x:c>
      <x:c r="V2351">
        <x:v>0.37</x:v>
      </x:c>
      <x:c r="W2351">
        <x:v>4406.3999999999996</x:v>
      </x:c>
    </x:row>
    <x:row r="2352" spans="1:23">
      <x:c r="A2352" t="s">
        <x:v>492</x:v>
      </x:c>
      <x:c r="B2352" t="s">
        <x:v>698</x:v>
      </x:c>
      <x:c r="C2352" t="s">
        <x:v>513</x:v>
      </x:c>
      <x:c r="D2352" t="s">
        <x:v>514</x:v>
      </x:c>
      <x:c r="E2352" t="s">
        <x:v>527</x:v>
      </x:c>
      <x:c r="F2352" t="s">
        <x:v>126</x:v>
      </x:c>
      <x:c r="G2352" t="s">
        <x:v>730</x:v>
      </x:c>
      <x:c r="H2352" t="s">
        <x:v>516</x:v>
      </x:c>
      <x:c r="I2352" t="s">
        <x:v>179</x:v>
      </x:c>
      <x:c r="J2352">
        <x:v>100012901</x:v>
      </x:c>
      <x:c r="K2352" t="s">
        <x:v>179</x:v>
      </x:c>
      <x:c r="L2352" t="s">
        <x:v>141</x:v>
      </x:c>
      <x:c r="M2352" t="s">
        <x:v>550</x:v>
      </x:c>
      <x:c r="N2352" t="s">
        <x:v>519</x:v>
      </x:c>
      <x:c r="O2352">
        <x:v>12000</x:v>
      </x:c>
      <x:c r="P2352" t="s">
        <x:v>520</x:v>
      </x:c>
      <x:c r="Q2352" t="s">
        <x:v>15</x:v>
      </x:c>
      <x:c r="R2352" t="s">
        <x:v>522</x:v>
      </x:c>
      <x:c r="S2352">
        <x:v>12000</x:v>
      </x:c>
      <x:c r="T2352" t="s">
        <x:v>458</x:v>
      </x:c>
      <x:c r="U2352">
        <x:v>41.04</x:v>
      </x:c>
      <x:c r="V2352">
        <x:v>0.37</x:v>
      </x:c>
      <x:c r="W2352">
        <x:v>4406.3999999999996</x:v>
      </x:c>
    </x:row>
    <x:row r="2353" spans="1:23">
      <x:c r="A2353" t="s">
        <x:v>492</x:v>
      </x:c>
      <x:c r="B2353" t="s">
        <x:v>698</x:v>
      </x:c>
      <x:c r="C2353" t="s">
        <x:v>513</x:v>
      </x:c>
      <x:c r="D2353" t="s">
        <x:v>514</x:v>
      </x:c>
      <x:c r="E2353" t="s">
        <x:v>527</x:v>
      </x:c>
      <x:c r="F2353" t="s">
        <x:v>126</x:v>
      </x:c>
      <x:c r="G2353" t="s">
        <x:v>730</x:v>
      </x:c>
      <x:c r="H2353" t="s">
        <x:v>516</x:v>
      </x:c>
      <x:c r="I2353" t="s">
        <x:v>179</x:v>
      </x:c>
      <x:c r="J2353">
        <x:v>100012894</x:v>
      </x:c>
      <x:c r="K2353" t="s">
        <x:v>179</x:v>
      </x:c>
      <x:c r="L2353" t="s">
        <x:v>141</x:v>
      </x:c>
      <x:c r="M2353" t="s">
        <x:v>560</x:v>
      </x:c>
      <x:c r="N2353" t="s">
        <x:v>519</x:v>
      </x:c>
      <x:c r="O2353">
        <x:v>12000</x:v>
      </x:c>
      <x:c r="P2353" t="s">
        <x:v>520</x:v>
      </x:c>
      <x:c r="Q2353" t="s">
        <x:v>15</x:v>
      </x:c>
      <x:c r="R2353" t="s">
        <x:v>522</x:v>
      </x:c>
      <x:c r="S2353">
        <x:v>12000</x:v>
      </x:c>
      <x:c r="T2353" t="s">
        <x:v>458</x:v>
      </x:c>
      <x:c r="U2353">
        <x:v>41.04</x:v>
      </x:c>
      <x:c r="V2353">
        <x:v>0.37</x:v>
      </x:c>
      <x:c r="W2353">
        <x:v>4406.3999999999996</x:v>
      </x:c>
    </x:row>
    <x:row r="2354" spans="1:23">
      <x:c r="A2354" t="s">
        <x:v>492</x:v>
      </x:c>
      <x:c r="B2354" t="s">
        <x:v>698</x:v>
      </x:c>
      <x:c r="C2354" t="s">
        <x:v>513</x:v>
      </x:c>
      <x:c r="D2354" t="s">
        <x:v>514</x:v>
      </x:c>
      <x:c r="E2354" t="s">
        <x:v>527</x:v>
      </x:c>
      <x:c r="F2354" t="s">
        <x:v>126</x:v>
      </x:c>
      <x:c r="G2354" t="s">
        <x:v>730</x:v>
      </x:c>
      <x:c r="H2354" t="s">
        <x:v>516</x:v>
      </x:c>
      <x:c r="I2354" t="s">
        <x:v>179</x:v>
      </x:c>
      <x:c r="J2354">
        <x:v>100012907</x:v>
      </x:c>
      <x:c r="K2354" t="s">
        <x:v>179</x:v>
      </x:c>
      <x:c r="L2354" t="s">
        <x:v>141</x:v>
      </x:c>
      <x:c r="M2354" t="s">
        <x:v>526</x:v>
      </x:c>
      <x:c r="N2354" t="s">
        <x:v>519</x:v>
      </x:c>
      <x:c r="O2354">
        <x:v>12000</x:v>
      </x:c>
      <x:c r="P2354" t="s">
        <x:v>520</x:v>
      </x:c>
      <x:c r="Q2354" t="s">
        <x:v>15</x:v>
      </x:c>
      <x:c r="R2354" t="s">
        <x:v>522</x:v>
      </x:c>
      <x:c r="S2354">
        <x:v>24000</x:v>
      </x:c>
      <x:c r="T2354" t="s">
        <x:v>458</x:v>
      </x:c>
      <x:c r="U2354">
        <x:v>82.08</x:v>
      </x:c>
      <x:c r="V2354">
        <x:v>0.37</x:v>
      </x:c>
      <x:c r="W2354">
        <x:v>8812.7999999999993</x:v>
      </x:c>
    </x:row>
    <x:row r="2355" spans="1:23">
      <x:c r="A2355" t="s">
        <x:v>492</x:v>
      </x:c>
      <x:c r="B2355" t="s">
        <x:v>698</x:v>
      </x:c>
      <x:c r="C2355" t="s">
        <x:v>513</x:v>
      </x:c>
      <x:c r="D2355" t="s">
        <x:v>514</x:v>
      </x:c>
      <x:c r="E2355" t="s">
        <x:v>527</x:v>
      </x:c>
      <x:c r="F2355" t="s">
        <x:v>126</x:v>
      </x:c>
      <x:c r="G2355" t="s">
        <x:v>730</x:v>
      </x:c>
      <x:c r="H2355" t="s">
        <x:v>516</x:v>
      </x:c>
      <x:c r="I2355" t="s">
        <x:v>179</x:v>
      </x:c>
      <x:c r="J2355">
        <x:v>100013830</x:v>
      </x:c>
      <x:c r="K2355" t="s">
        <x:v>179</x:v>
      </x:c>
      <x:c r="L2355" t="s">
        <x:v>141</x:v>
      </x:c>
      <x:c r="M2355" t="s">
        <x:v>608</x:v>
      </x:c>
      <x:c r="N2355" t="s">
        <x:v>519</x:v>
      </x:c>
      <x:c r="O2355">
        <x:v>12000</x:v>
      </x:c>
      <x:c r="P2355" t="s">
        <x:v>520</x:v>
      </x:c>
      <x:c r="Q2355" t="s">
        <x:v>15</x:v>
      </x:c>
      <x:c r="R2355" t="s">
        <x:v>522</x:v>
      </x:c>
      <x:c r="S2355">
        <x:v>12000</x:v>
      </x:c>
      <x:c r="T2355" t="s">
        <x:v>458</x:v>
      </x:c>
      <x:c r="U2355">
        <x:v>41.04</x:v>
      </x:c>
      <x:c r="V2355">
        <x:v>0.37</x:v>
      </x:c>
      <x:c r="W2355">
        <x:v>4406.3999999999996</x:v>
      </x:c>
    </x:row>
    <x:row r="2356" spans="1:23">
      <x:c r="A2356" t="s">
        <x:v>492</x:v>
      </x:c>
      <x:c r="B2356" t="s">
        <x:v>698</x:v>
      </x:c>
      <x:c r="C2356" t="s">
        <x:v>513</x:v>
      </x:c>
      <x:c r="D2356" t="s">
        <x:v>514</x:v>
      </x:c>
      <x:c r="E2356" t="s">
        <x:v>527</x:v>
      </x:c>
      <x:c r="F2356" t="s">
        <x:v>126</x:v>
      </x:c>
      <x:c r="G2356" t="s">
        <x:v>730</x:v>
      </x:c>
      <x:c r="H2356" t="s">
        <x:v>516</x:v>
      </x:c>
      <x:c r="I2356" t="s">
        <x:v>179</x:v>
      </x:c>
      <x:c r="J2356">
        <x:v>100012945</x:v>
      </x:c>
      <x:c r="K2356" t="s">
        <x:v>179</x:v>
      </x:c>
      <x:c r="L2356" t="s">
        <x:v>145</x:v>
      </x:c>
      <x:c r="M2356" t="s">
        <x:v>569</x:v>
      </x:c>
      <x:c r="N2356" t="s">
        <x:v>519</x:v>
      </x:c>
      <x:c r="O2356">
        <x:v>5000</x:v>
      </x:c>
      <x:c r="P2356" t="s">
        <x:v>520</x:v>
      </x:c>
      <x:c r="Q2356" t="s">
        <x:v>19</x:v>
      </x:c>
      <x:c r="R2356" t="s">
        <x:v>522</x:v>
      </x:c>
      <x:c r="S2356">
        <x:v>20000</x:v>
      </x:c>
      <x:c r="T2356" t="s">
        <x:v>458</x:v>
      </x:c>
      <x:c r="U2356">
        <x:v>232.8</x:v>
      </x:c>
      <x:c r="V2356">
        <x:v>0.91</x:v>
      </x:c>
      <x:c r="W2356">
        <x:v>18160</x:v>
      </x:c>
    </x:row>
    <x:row r="2357" spans="1:23">
      <x:c r="A2357" t="s">
        <x:v>492</x:v>
      </x:c>
      <x:c r="B2357" t="s">
        <x:v>698</x:v>
      </x:c>
      <x:c r="C2357" t="s">
        <x:v>513</x:v>
      </x:c>
      <x:c r="D2357" t="s">
        <x:v>514</x:v>
      </x:c>
      <x:c r="E2357" t="s">
        <x:v>527</x:v>
      </x:c>
      <x:c r="F2357" t="s">
        <x:v>126</x:v>
      </x:c>
      <x:c r="G2357" t="s">
        <x:v>730</x:v>
      </x:c>
      <x:c r="H2357" t="s">
        <x:v>516</x:v>
      </x:c>
      <x:c r="I2357" t="s">
        <x:v>179</x:v>
      </x:c>
      <x:c r="J2357">
        <x:v>100003037</x:v>
      </x:c>
      <x:c r="K2357" t="s">
        <x:v>179</x:v>
      </x:c>
      <x:c r="L2357" t="s">
        <x:v>143</x:v>
      </x:c>
      <x:c r="M2357" t="s">
        <x:v>526</x:v>
      </x:c>
      <x:c r="O2357">
        <x:v>1000</x:v>
      </x:c>
      <x:c r="P2357" t="s">
        <x:v>520</x:v>
      </x:c>
      <x:c r="Q2357" t="s">
        <x:v>16</x:v>
      </x:c>
      <x:c r="R2357" t="s">
        <x:v>522</x:v>
      </x:c>
      <x:c r="S2357">
        <x:v>3000</x:v>
      </x:c>
      <x:c r="T2357" t="s">
        <x:v>458</x:v>
      </x:c>
      <x:c r="U2357">
        <x:v>14.46</x:v>
      </x:c>
      <x:c r="V2357">
        <x:v>0.46</x:v>
      </x:c>
      <x:c r="W2357">
        <x:v>1366.8</x:v>
      </x:c>
    </x:row>
    <x:row r="2358" spans="1:23">
      <x:c r="A2358" t="s">
        <x:v>492</x:v>
      </x:c>
      <x:c r="B2358" t="s">
        <x:v>698</x:v>
      </x:c>
      <x:c r="C2358" t="s">
        <x:v>513</x:v>
      </x:c>
      <x:c r="D2358" t="s">
        <x:v>514</x:v>
      </x:c>
      <x:c r="E2358" t="s">
        <x:v>527</x:v>
      </x:c>
      <x:c r="F2358" t="s">
        <x:v>126</x:v>
      </x:c>
      <x:c r="G2358" t="s">
        <x:v>730</x:v>
      </x:c>
      <x:c r="H2358" t="s">
        <x:v>516</x:v>
      </x:c>
      <x:c r="I2358" t="s">
        <x:v>179</x:v>
      </x:c>
      <x:c r="J2358">
        <x:v>100002982</x:v>
      </x:c>
      <x:c r="K2358" t="s">
        <x:v>179</x:v>
      </x:c>
      <x:c r="L2358" t="s">
        <x:v>141</x:v>
      </x:c>
      <x:c r="M2358" t="s">
        <x:v>570</x:v>
      </x:c>
      <x:c r="O2358">
        <x:v>1500</x:v>
      </x:c>
      <x:c r="P2358" t="s">
        <x:v>520</x:v>
      </x:c>
      <x:c r="Q2358" t="s">
        <x:v>15</x:v>
      </x:c>
      <x:c r="R2358" t="s">
        <x:v>522</x:v>
      </x:c>
      <x:c r="S2358">
        <x:v>4500</x:v>
      </x:c>
      <x:c r="T2358" t="s">
        <x:v>458</x:v>
      </x:c>
      <x:c r="U2358">
        <x:v>15.39</x:v>
      </x:c>
      <x:c r="V2358">
        <x:v>0.37</x:v>
      </x:c>
      <x:c r="W2358">
        <x:v>1652.4</x:v>
      </x:c>
    </x:row>
    <x:row r="2359" spans="1:23">
      <x:c r="A2359" t="s">
        <x:v>492</x:v>
      </x:c>
      <x:c r="B2359" t="s">
        <x:v>698</x:v>
      </x:c>
      <x:c r="C2359" t="s">
        <x:v>513</x:v>
      </x:c>
      <x:c r="D2359" t="s">
        <x:v>514</x:v>
      </x:c>
      <x:c r="E2359" t="s">
        <x:v>527</x:v>
      </x:c>
      <x:c r="F2359" t="s">
        <x:v>126</x:v>
      </x:c>
      <x:c r="G2359" t="s">
        <x:v>730</x:v>
      </x:c>
      <x:c r="H2359" t="s">
        <x:v>516</x:v>
      </x:c>
      <x:c r="I2359" t="s">
        <x:v>179</x:v>
      </x:c>
      <x:c r="J2359">
        <x:v>100002984</x:v>
      </x:c>
      <x:c r="K2359" t="s">
        <x:v>179</x:v>
      </x:c>
      <x:c r="L2359" t="s">
        <x:v>141</x:v>
      </x:c>
      <x:c r="M2359" t="s">
        <x:v>525</x:v>
      </x:c>
      <x:c r="O2359">
        <x:v>1500</x:v>
      </x:c>
      <x:c r="P2359" t="s">
        <x:v>520</x:v>
      </x:c>
      <x:c r="Q2359" t="s">
        <x:v>15</x:v>
      </x:c>
      <x:c r="R2359" t="s">
        <x:v>522</x:v>
      </x:c>
      <x:c r="S2359">
        <x:v>9000</x:v>
      </x:c>
      <x:c r="T2359" t="s">
        <x:v>458</x:v>
      </x:c>
      <x:c r="U2359">
        <x:v>30.78</x:v>
      </x:c>
      <x:c r="V2359">
        <x:v>0.37</x:v>
      </x:c>
      <x:c r="W2359">
        <x:v>3304.8</x:v>
      </x:c>
    </x:row>
    <x:row r="2360" spans="1:23">
      <x:c r="A2360" t="s">
        <x:v>492</x:v>
      </x:c>
      <x:c r="B2360" t="s">
        <x:v>698</x:v>
      </x:c>
      <x:c r="C2360" t="s">
        <x:v>513</x:v>
      </x:c>
      <x:c r="D2360" t="s">
        <x:v>514</x:v>
      </x:c>
      <x:c r="E2360" t="s">
        <x:v>527</x:v>
      </x:c>
      <x:c r="F2360" t="s">
        <x:v>126</x:v>
      </x:c>
      <x:c r="G2360" t="s">
        <x:v>730</x:v>
      </x:c>
      <x:c r="H2360" t="s">
        <x:v>516</x:v>
      </x:c>
      <x:c r="I2360" t="s">
        <x:v>179</x:v>
      </x:c>
      <x:c r="J2360">
        <x:v>100002974</x:v>
      </x:c>
      <x:c r="K2360" t="s">
        <x:v>179</x:v>
      </x:c>
      <x:c r="L2360" t="s">
        <x:v>141</x:v>
      </x:c>
      <x:c r="M2360" t="s">
        <x:v>563</x:v>
      </x:c>
      <x:c r="O2360">
        <x:v>1500</x:v>
      </x:c>
      <x:c r="P2360" t="s">
        <x:v>520</x:v>
      </x:c>
      <x:c r="Q2360" t="s">
        <x:v>15</x:v>
      </x:c>
      <x:c r="R2360" t="s">
        <x:v>522</x:v>
      </x:c>
      <x:c r="S2360">
        <x:v>1500</x:v>
      </x:c>
      <x:c r="T2360" t="s">
        <x:v>458</x:v>
      </x:c>
      <x:c r="U2360">
        <x:v>5.13</x:v>
      </x:c>
      <x:c r="V2360">
        <x:v>0.37</x:v>
      </x:c>
      <x:c r="W2360">
        <x:v>550.79999999999995</x:v>
      </x:c>
    </x:row>
    <x:row r="2361" spans="1:23">
      <x:c r="A2361" t="s">
        <x:v>492</x:v>
      </x:c>
      <x:c r="B2361" t="s">
        <x:v>698</x:v>
      </x:c>
      <x:c r="C2361" t="s">
        <x:v>513</x:v>
      </x:c>
      <x:c r="D2361" t="s">
        <x:v>514</x:v>
      </x:c>
      <x:c r="E2361" t="s">
        <x:v>527</x:v>
      </x:c>
      <x:c r="F2361" t="s">
        <x:v>126</x:v>
      </x:c>
      <x:c r="G2361" t="s">
        <x:v>730</x:v>
      </x:c>
      <x:c r="H2361" t="s">
        <x:v>516</x:v>
      </x:c>
      <x:c r="I2361" t="s">
        <x:v>179</x:v>
      </x:c>
      <x:c r="J2361">
        <x:v>100002966</x:v>
      </x:c>
      <x:c r="K2361" t="s">
        <x:v>179</x:v>
      </x:c>
      <x:c r="L2361" t="s">
        <x:v>141</x:v>
      </x:c>
      <x:c r="M2361" t="s">
        <x:v>571</x:v>
      </x:c>
      <x:c r="O2361">
        <x:v>1500</x:v>
      </x:c>
      <x:c r="P2361" t="s">
        <x:v>520</x:v>
      </x:c>
      <x:c r="Q2361" t="s">
        <x:v>15</x:v>
      </x:c>
      <x:c r="R2361" t="s">
        <x:v>522</x:v>
      </x:c>
      <x:c r="S2361">
        <x:v>1500</x:v>
      </x:c>
      <x:c r="T2361" t="s">
        <x:v>458</x:v>
      </x:c>
      <x:c r="U2361">
        <x:v>5.13</x:v>
      </x:c>
      <x:c r="V2361">
        <x:v>0.37</x:v>
      </x:c>
      <x:c r="W2361">
        <x:v>550.79999999999995</x:v>
      </x:c>
    </x:row>
    <x:row r="2362" spans="1:23">
      <x:c r="A2362" t="s">
        <x:v>492</x:v>
      </x:c>
      <x:c r="B2362" t="s">
        <x:v>698</x:v>
      </x:c>
      <x:c r="C2362" t="s">
        <x:v>513</x:v>
      </x:c>
      <x:c r="D2362" t="s">
        <x:v>514</x:v>
      </x:c>
      <x:c r="E2362" t="s">
        <x:v>527</x:v>
      </x:c>
      <x:c r="F2362" t="s">
        <x:v>126</x:v>
      </x:c>
      <x:c r="G2362" t="s">
        <x:v>730</x:v>
      </x:c>
      <x:c r="H2362" t="s">
        <x:v>516</x:v>
      </x:c>
      <x:c r="I2362" t="s">
        <x:v>179</x:v>
      </x:c>
      <x:c r="J2362">
        <x:v>100002968</x:v>
      </x:c>
      <x:c r="K2362" t="s">
        <x:v>179</x:v>
      </x:c>
      <x:c r="L2362" t="s">
        <x:v>141</x:v>
      </x:c>
      <x:c r="M2362" t="s">
        <x:v>575</x:v>
      </x:c>
      <x:c r="O2362">
        <x:v>1500</x:v>
      </x:c>
      <x:c r="P2362" t="s">
        <x:v>520</x:v>
      </x:c>
      <x:c r="Q2362" t="s">
        <x:v>15</x:v>
      </x:c>
      <x:c r="R2362" t="s">
        <x:v>522</x:v>
      </x:c>
      <x:c r="S2362">
        <x:v>3000</x:v>
      </x:c>
      <x:c r="T2362" t="s">
        <x:v>458</x:v>
      </x:c>
      <x:c r="U2362">
        <x:v>10.26</x:v>
      </x:c>
      <x:c r="V2362">
        <x:v>0.37</x:v>
      </x:c>
      <x:c r="W2362">
        <x:v>1101.5999999999999</x:v>
      </x:c>
    </x:row>
    <x:row r="2363" spans="1:23">
      <x:c r="A2363" t="s">
        <x:v>492</x:v>
      </x:c>
      <x:c r="B2363" t="s">
        <x:v>698</x:v>
      </x:c>
      <x:c r="C2363" t="s">
        <x:v>513</x:v>
      </x:c>
      <x:c r="D2363" t="s">
        <x:v>514</x:v>
      </x:c>
      <x:c r="E2363" t="s">
        <x:v>527</x:v>
      </x:c>
      <x:c r="F2363" t="s">
        <x:v>126</x:v>
      </x:c>
      <x:c r="G2363" t="s">
        <x:v>730</x:v>
      </x:c>
      <x:c r="H2363" t="s">
        <x:v>516</x:v>
      </x:c>
      <x:c r="I2363" t="s">
        <x:v>179</x:v>
      </x:c>
      <x:c r="J2363">
        <x:v>100002968</x:v>
      </x:c>
      <x:c r="K2363" t="s">
        <x:v>179</x:v>
      </x:c>
      <x:c r="L2363" t="s">
        <x:v>141</x:v>
      </x:c>
      <x:c r="M2363" t="s">
        <x:v>575</x:v>
      </x:c>
      <x:c r="O2363">
        <x:v>1500</x:v>
      </x:c>
      <x:c r="P2363" t="s">
        <x:v>520</x:v>
      </x:c>
      <x:c r="Q2363" t="s">
        <x:v>15</x:v>
      </x:c>
      <x:c r="R2363" t="s">
        <x:v>522</x:v>
      </x:c>
      <x:c r="S2363">
        <x:v>1500</x:v>
      </x:c>
      <x:c r="T2363" t="s">
        <x:v>458</x:v>
      </x:c>
      <x:c r="U2363">
        <x:v>5.13</x:v>
      </x:c>
      <x:c r="V2363">
        <x:v>0.37</x:v>
      </x:c>
      <x:c r="W2363">
        <x:v>550.79999999999995</x:v>
      </x:c>
    </x:row>
    <x:row r="2364" spans="1:23">
      <x:c r="A2364" t="s">
        <x:v>492</x:v>
      </x:c>
      <x:c r="B2364" t="s">
        <x:v>698</x:v>
      </x:c>
      <x:c r="C2364" t="s">
        <x:v>513</x:v>
      </x:c>
      <x:c r="D2364" t="s">
        <x:v>514</x:v>
      </x:c>
      <x:c r="E2364" t="s">
        <x:v>527</x:v>
      </x:c>
      <x:c r="F2364" t="s">
        <x:v>126</x:v>
      </x:c>
      <x:c r="G2364" t="s">
        <x:v>730</x:v>
      </x:c>
      <x:c r="H2364" t="s">
        <x:v>516</x:v>
      </x:c>
      <x:c r="I2364" t="s">
        <x:v>179</x:v>
      </x:c>
      <x:c r="J2364">
        <x:v>100002966</x:v>
      </x:c>
      <x:c r="K2364" t="s">
        <x:v>179</x:v>
      </x:c>
      <x:c r="L2364" t="s">
        <x:v>141</x:v>
      </x:c>
      <x:c r="M2364" t="s">
        <x:v>571</x:v>
      </x:c>
      <x:c r="O2364">
        <x:v>1500</x:v>
      </x:c>
      <x:c r="P2364" t="s">
        <x:v>520</x:v>
      </x:c>
      <x:c r="Q2364" t="s">
        <x:v>15</x:v>
      </x:c>
      <x:c r="R2364" t="s">
        <x:v>522</x:v>
      </x:c>
      <x:c r="S2364">
        <x:v>4500</x:v>
      </x:c>
      <x:c r="T2364" t="s">
        <x:v>458</x:v>
      </x:c>
      <x:c r="U2364">
        <x:v>15.39</x:v>
      </x:c>
      <x:c r="V2364">
        <x:v>0.37</x:v>
      </x:c>
      <x:c r="W2364">
        <x:v>1652.4</x:v>
      </x:c>
    </x:row>
    <x:row r="2365" spans="1:23">
      <x:c r="A2365" t="s">
        <x:v>492</x:v>
      </x:c>
      <x:c r="B2365" t="s">
        <x:v>698</x:v>
      </x:c>
      <x:c r="C2365" t="s">
        <x:v>513</x:v>
      </x:c>
      <x:c r="D2365" t="s">
        <x:v>514</x:v>
      </x:c>
      <x:c r="E2365" t="s">
        <x:v>527</x:v>
      </x:c>
      <x:c r="F2365" t="s">
        <x:v>126</x:v>
      </x:c>
      <x:c r="G2365" t="s">
        <x:v>730</x:v>
      </x:c>
      <x:c r="H2365" t="s">
        <x:v>516</x:v>
      </x:c>
      <x:c r="I2365" t="s">
        <x:v>179</x:v>
      </x:c>
      <x:c r="J2365">
        <x:v>100012901</x:v>
      </x:c>
      <x:c r="K2365" t="s">
        <x:v>179</x:v>
      </x:c>
      <x:c r="L2365" t="s">
        <x:v>141</x:v>
      </x:c>
      <x:c r="M2365" t="s">
        <x:v>550</x:v>
      </x:c>
      <x:c r="N2365" t="s">
        <x:v>519</x:v>
      </x:c>
      <x:c r="O2365">
        <x:v>12000</x:v>
      </x:c>
      <x:c r="P2365" t="s">
        <x:v>520</x:v>
      </x:c>
      <x:c r="Q2365" t="s">
        <x:v>15</x:v>
      </x:c>
      <x:c r="R2365" t="s">
        <x:v>522</x:v>
      </x:c>
      <x:c r="S2365">
        <x:v>12000</x:v>
      </x:c>
      <x:c r="T2365" t="s">
        <x:v>458</x:v>
      </x:c>
      <x:c r="U2365">
        <x:v>41.04</x:v>
      </x:c>
      <x:c r="V2365">
        <x:v>0.37</x:v>
      </x:c>
      <x:c r="W2365">
        <x:v>4406.3999999999996</x:v>
      </x:c>
    </x:row>
    <x:row r="2366" spans="1:23">
      <x:c r="A2366" t="s">
        <x:v>492</x:v>
      </x:c>
      <x:c r="B2366" t="s">
        <x:v>698</x:v>
      </x:c>
      <x:c r="C2366" t="s">
        <x:v>513</x:v>
      </x:c>
      <x:c r="D2366" t="s">
        <x:v>514</x:v>
      </x:c>
      <x:c r="E2366" t="s">
        <x:v>527</x:v>
      </x:c>
      <x:c r="F2366" t="s">
        <x:v>126</x:v>
      </x:c>
      <x:c r="G2366" t="s">
        <x:v>730</x:v>
      </x:c>
      <x:c r="H2366" t="s">
        <x:v>516</x:v>
      </x:c>
      <x:c r="I2366" t="s">
        <x:v>179</x:v>
      </x:c>
      <x:c r="J2366">
        <x:v>100002970</x:v>
      </x:c>
      <x:c r="K2366" t="s">
        <x:v>179</x:v>
      </x:c>
      <x:c r="L2366" t="s">
        <x:v>141</x:v>
      </x:c>
      <x:c r="M2366" t="s">
        <x:v>550</x:v>
      </x:c>
      <x:c r="O2366">
        <x:v>1500</x:v>
      </x:c>
      <x:c r="P2366" t="s">
        <x:v>520</x:v>
      </x:c>
      <x:c r="Q2366" t="s">
        <x:v>15</x:v>
      </x:c>
      <x:c r="R2366" t="s">
        <x:v>522</x:v>
      </x:c>
      <x:c r="S2366">
        <x:v>9000</x:v>
      </x:c>
      <x:c r="T2366" t="s">
        <x:v>458</x:v>
      </x:c>
      <x:c r="U2366">
        <x:v>30.78</x:v>
      </x:c>
      <x:c r="V2366">
        <x:v>0.37</x:v>
      </x:c>
      <x:c r="W2366">
        <x:v>3304.8</x:v>
      </x:c>
    </x:row>
    <x:row r="2367" spans="1:23">
      <x:c r="A2367" t="s">
        <x:v>492</x:v>
      </x:c>
      <x:c r="B2367" t="s">
        <x:v>698</x:v>
      </x:c>
      <x:c r="C2367" t="s">
        <x:v>513</x:v>
      </x:c>
      <x:c r="D2367" t="s">
        <x:v>514</x:v>
      </x:c>
      <x:c r="E2367" t="s">
        <x:v>527</x:v>
      </x:c>
      <x:c r="F2367" t="s">
        <x:v>126</x:v>
      </x:c>
      <x:c r="G2367" t="s">
        <x:v>730</x:v>
      </x:c>
      <x:c r="H2367" t="s">
        <x:v>516</x:v>
      </x:c>
      <x:c r="I2367" t="s">
        <x:v>179</x:v>
      </x:c>
      <x:c r="J2367">
        <x:v>100018959</x:v>
      </x:c>
      <x:c r="K2367" t="s">
        <x:v>179</x:v>
      </x:c>
      <x:c r="L2367" t="s">
        <x:v>143</x:v>
      </x:c>
      <x:c r="M2367" t="s">
        <x:v>572</x:v>
      </x:c>
      <x:c r="N2367" t="s">
        <x:v>519</x:v>
      </x:c>
      <x:c r="O2367">
        <x:v>10000</x:v>
      </x:c>
      <x:c r="P2367" t="s">
        <x:v>520</x:v>
      </x:c>
      <x:c r="Q2367" t="s">
        <x:v>16</x:v>
      </x:c>
      <x:c r="R2367" t="s">
        <x:v>522</x:v>
      </x:c>
      <x:c r="S2367">
        <x:v>10000</x:v>
      </x:c>
      <x:c r="T2367" t="s">
        <x:v>458</x:v>
      </x:c>
      <x:c r="U2367">
        <x:v>48.2</x:v>
      </x:c>
      <x:c r="V2367">
        <x:v>0.46</x:v>
      </x:c>
      <x:c r="W2367">
        <x:v>4556</x:v>
      </x:c>
    </x:row>
    <x:row r="2368" spans="1:23">
      <x:c r="A2368" t="s">
        <x:v>492</x:v>
      </x:c>
      <x:c r="B2368" t="s">
        <x:v>698</x:v>
      </x:c>
      <x:c r="C2368" t="s">
        <x:v>513</x:v>
      </x:c>
      <x:c r="D2368" t="s">
        <x:v>514</x:v>
      </x:c>
      <x:c r="E2368" t="s">
        <x:v>527</x:v>
      </x:c>
      <x:c r="F2368" t="s">
        <x:v>126</x:v>
      </x:c>
      <x:c r="G2368" t="s">
        <x:v>730</x:v>
      </x:c>
      <x:c r="H2368" t="s">
        <x:v>516</x:v>
      </x:c>
      <x:c r="I2368" t="s">
        <x:v>179</x:v>
      </x:c>
      <x:c r="J2368">
        <x:v>191000003</x:v>
      </x:c>
      <x:c r="K2368" t="s">
        <x:v>179</x:v>
      </x:c>
      <x:c r="L2368" t="s">
        <x:v>145</x:v>
      </x:c>
      <x:c r="M2368" t="s">
        <x:v>526</x:v>
      </x:c>
      <x:c r="N2368" t="s">
        <x:v>519</x:v>
      </x:c>
      <x:c r="O2368">
        <x:v>5000</x:v>
      </x:c>
      <x:c r="P2368" t="s">
        <x:v>520</x:v>
      </x:c>
      <x:c r="Q2368" t="s">
        <x:v>19</x:v>
      </x:c>
      <x:c r="R2368" t="s">
        <x:v>522</x:v>
      </x:c>
      <x:c r="S2368">
        <x:v>5000</x:v>
      </x:c>
      <x:c r="T2368" t="s">
        <x:v>458</x:v>
      </x:c>
      <x:c r="U2368">
        <x:v>58.2</x:v>
      </x:c>
      <x:c r="V2368">
        <x:v>0.91</x:v>
      </x:c>
      <x:c r="W2368">
        <x:v>4540</x:v>
      </x:c>
    </x:row>
    <x:row r="2369" spans="1:23">
      <x:c r="A2369" t="s">
        <x:v>492</x:v>
      </x:c>
      <x:c r="B2369" t="s">
        <x:v>698</x:v>
      </x:c>
      <x:c r="C2369" t="s">
        <x:v>513</x:v>
      </x:c>
      <x:c r="D2369" t="s">
        <x:v>514</x:v>
      </x:c>
      <x:c r="E2369" t="s">
        <x:v>527</x:v>
      </x:c>
      <x:c r="F2369" t="s">
        <x:v>126</x:v>
      </x:c>
      <x:c r="G2369" t="s">
        <x:v>730</x:v>
      </x:c>
      <x:c r="H2369" t="s">
        <x:v>516</x:v>
      </x:c>
      <x:c r="I2369" t="s">
        <x:v>179</x:v>
      </x:c>
      <x:c r="J2369">
        <x:v>100018953</x:v>
      </x:c>
      <x:c r="K2369" t="s">
        <x:v>179</x:v>
      </x:c>
      <x:c r="L2369" t="s">
        <x:v>143</x:v>
      </x:c>
      <x:c r="M2369" t="s">
        <x:v>560</x:v>
      </x:c>
      <x:c r="N2369" t="s">
        <x:v>519</x:v>
      </x:c>
      <x:c r="O2369">
        <x:v>10000</x:v>
      </x:c>
      <x:c r="P2369" t="s">
        <x:v>520</x:v>
      </x:c>
      <x:c r="Q2369" t="s">
        <x:v>16</x:v>
      </x:c>
      <x:c r="R2369" t="s">
        <x:v>522</x:v>
      </x:c>
      <x:c r="S2369">
        <x:v>10000</x:v>
      </x:c>
      <x:c r="T2369" t="s">
        <x:v>458</x:v>
      </x:c>
      <x:c r="U2369">
        <x:v>48.2</x:v>
      </x:c>
      <x:c r="V2369">
        <x:v>0.46</x:v>
      </x:c>
      <x:c r="W2369">
        <x:v>4556</x:v>
      </x:c>
    </x:row>
    <x:row r="2370" spans="1:23">
      <x:c r="A2370" t="s">
        <x:v>492</x:v>
      </x:c>
      <x:c r="B2370" t="s">
        <x:v>698</x:v>
      </x:c>
      <x:c r="C2370" t="s">
        <x:v>513</x:v>
      </x:c>
      <x:c r="D2370" t="s">
        <x:v>514</x:v>
      </x:c>
      <x:c r="E2370" t="s">
        <x:v>527</x:v>
      </x:c>
      <x:c r="F2370" t="s">
        <x:v>126</x:v>
      </x:c>
      <x:c r="G2370" t="s">
        <x:v>730</x:v>
      </x:c>
      <x:c r="H2370" t="s">
        <x:v>516</x:v>
      </x:c>
      <x:c r="I2370" t="s">
        <x:v>179</x:v>
      </x:c>
      <x:c r="J2370">
        <x:v>100018963</x:v>
      </x:c>
      <x:c r="K2370" t="s">
        <x:v>179</x:v>
      </x:c>
      <x:c r="L2370" t="s">
        <x:v>143</x:v>
      </x:c>
      <x:c r="M2370" t="s">
        <x:v>608</x:v>
      </x:c>
      <x:c r="N2370" t="s">
        <x:v>519</x:v>
      </x:c>
      <x:c r="O2370">
        <x:v>10000</x:v>
      </x:c>
      <x:c r="P2370" t="s">
        <x:v>520</x:v>
      </x:c>
      <x:c r="Q2370" t="s">
        <x:v>16</x:v>
      </x:c>
      <x:c r="R2370" t="s">
        <x:v>522</x:v>
      </x:c>
      <x:c r="S2370">
        <x:v>10000</x:v>
      </x:c>
      <x:c r="T2370" t="s">
        <x:v>458</x:v>
      </x:c>
      <x:c r="U2370">
        <x:v>48.2</x:v>
      </x:c>
      <x:c r="V2370">
        <x:v>0.46</x:v>
      </x:c>
      <x:c r="W2370">
        <x:v>4556</x:v>
      </x:c>
    </x:row>
    <x:row r="2371" spans="1:23">
      <x:c r="A2371" t="s">
        <x:v>492</x:v>
      </x:c>
      <x:c r="B2371" t="s">
        <x:v>698</x:v>
      </x:c>
      <x:c r="C2371" t="s">
        <x:v>513</x:v>
      </x:c>
      <x:c r="D2371" t="s">
        <x:v>514</x:v>
      </x:c>
      <x:c r="E2371" t="s">
        <x:v>527</x:v>
      </x:c>
      <x:c r="F2371" t="s">
        <x:v>126</x:v>
      </x:c>
      <x:c r="G2371" t="s">
        <x:v>730</x:v>
      </x:c>
      <x:c r="H2371" t="s">
        <x:v>516</x:v>
      </x:c>
      <x:c r="I2371" t="s">
        <x:v>179</x:v>
      </x:c>
      <x:c r="J2371">
        <x:v>100018952</x:v>
      </x:c>
      <x:c r="K2371" t="s">
        <x:v>179</x:v>
      </x:c>
      <x:c r="L2371" t="s">
        <x:v>143</x:v>
      </x:c>
      <x:c r="M2371" t="s">
        <x:v>575</x:v>
      </x:c>
      <x:c r="N2371" t="s">
        <x:v>519</x:v>
      </x:c>
      <x:c r="O2371">
        <x:v>10000</x:v>
      </x:c>
      <x:c r="P2371" t="s">
        <x:v>520</x:v>
      </x:c>
      <x:c r="Q2371" t="s">
        <x:v>16</x:v>
      </x:c>
      <x:c r="R2371" t="s">
        <x:v>522</x:v>
      </x:c>
      <x:c r="S2371">
        <x:v>10000</x:v>
      </x:c>
      <x:c r="T2371" t="s">
        <x:v>458</x:v>
      </x:c>
      <x:c r="U2371">
        <x:v>48.2</x:v>
      </x:c>
      <x:c r="V2371">
        <x:v>0.46</x:v>
      </x:c>
      <x:c r="W2371">
        <x:v>4556</x:v>
      </x:c>
    </x:row>
    <x:row r="2372" spans="1:23">
      <x:c r="A2372" t="s">
        <x:v>492</x:v>
      </x:c>
      <x:c r="B2372" t="s">
        <x:v>698</x:v>
      </x:c>
      <x:c r="C2372" t="s">
        <x:v>513</x:v>
      </x:c>
      <x:c r="D2372" t="s">
        <x:v>514</x:v>
      </x:c>
      <x:c r="E2372" t="s">
        <x:v>527</x:v>
      </x:c>
      <x:c r="F2372" t="s">
        <x:v>126</x:v>
      </x:c>
      <x:c r="G2372" t="s">
        <x:v>730</x:v>
      </x:c>
      <x:c r="H2372" t="s">
        <x:v>516</x:v>
      </x:c>
      <x:c r="I2372" t="s">
        <x:v>179</x:v>
      </x:c>
      <x:c r="J2372">
        <x:v>100013454</x:v>
      </x:c>
      <x:c r="K2372" t="s">
        <x:v>179</x:v>
      </x:c>
      <x:c r="L2372" t="s">
        <x:v>141</x:v>
      </x:c>
      <x:c r="M2372" t="s">
        <x:v>563</x:v>
      </x:c>
      <x:c r="N2372" t="s">
        <x:v>519</x:v>
      </x:c>
      <x:c r="O2372">
        <x:v>12000</x:v>
      </x:c>
      <x:c r="P2372" t="s">
        <x:v>520</x:v>
      </x:c>
      <x:c r="Q2372" t="s">
        <x:v>15</x:v>
      </x:c>
      <x:c r="R2372" t="s">
        <x:v>522</x:v>
      </x:c>
      <x:c r="S2372">
        <x:v>12000</x:v>
      </x:c>
      <x:c r="T2372" t="s">
        <x:v>458</x:v>
      </x:c>
      <x:c r="U2372">
        <x:v>41.04</x:v>
      </x:c>
      <x:c r="V2372">
        <x:v>0.37</x:v>
      </x:c>
      <x:c r="W2372">
        <x:v>4406.3999999999996</x:v>
      </x:c>
    </x:row>
    <x:row r="2373" spans="1:23">
      <x:c r="A2373" t="s">
        <x:v>492</x:v>
      </x:c>
      <x:c r="B2373" t="s">
        <x:v>698</x:v>
      </x:c>
      <x:c r="C2373" t="s">
        <x:v>513</x:v>
      </x:c>
      <x:c r="D2373" t="s">
        <x:v>514</x:v>
      </x:c>
      <x:c r="E2373" t="s">
        <x:v>527</x:v>
      </x:c>
      <x:c r="F2373" t="s">
        <x:v>126</x:v>
      </x:c>
      <x:c r="G2373" t="s">
        <x:v>730</x:v>
      </x:c>
      <x:c r="H2373" t="s">
        <x:v>516</x:v>
      </x:c>
      <x:c r="I2373" t="s">
        <x:v>179</x:v>
      </x:c>
      <x:c r="J2373">
        <x:v>100003030</x:v>
      </x:c>
      <x:c r="K2373" t="s">
        <x:v>179</x:v>
      </x:c>
      <x:c r="L2373" t="s">
        <x:v>143</x:v>
      </x:c>
      <x:c r="M2373" t="s">
        <x:v>574</x:v>
      </x:c>
      <x:c r="O2373">
        <x:v>1000</x:v>
      </x:c>
      <x:c r="P2373" t="s">
        <x:v>520</x:v>
      </x:c>
      <x:c r="Q2373" t="s">
        <x:v>16</x:v>
      </x:c>
      <x:c r="R2373" t="s">
        <x:v>522</x:v>
      </x:c>
      <x:c r="S2373">
        <x:v>5900</x:v>
      </x:c>
      <x:c r="T2373" t="s">
        <x:v>458</x:v>
      </x:c>
      <x:c r="U2373">
        <x:v>28.44</x:v>
      </x:c>
      <x:c r="V2373">
        <x:v>0.46</x:v>
      </x:c>
      <x:c r="W2373">
        <x:v>2688.04</x:v>
      </x:c>
    </x:row>
    <x:row r="2374" spans="1:23">
      <x:c r="A2374" t="s">
        <x:v>492</x:v>
      </x:c>
      <x:c r="B2374" t="s">
        <x:v>698</x:v>
      </x:c>
      <x:c r="C2374" t="s">
        <x:v>513</x:v>
      </x:c>
      <x:c r="D2374" t="s">
        <x:v>514</x:v>
      </x:c>
      <x:c r="E2374" t="s">
        <x:v>527</x:v>
      </x:c>
      <x:c r="F2374" t="s">
        <x:v>126</x:v>
      </x:c>
      <x:c r="G2374" t="s">
        <x:v>730</x:v>
      </x:c>
      <x:c r="H2374" t="s">
        <x:v>516</x:v>
      </x:c>
      <x:c r="I2374" t="s">
        <x:v>179</x:v>
      </x:c>
      <x:c r="J2374">
        <x:v>100003088</x:v>
      </x:c>
      <x:c r="K2374" t="s">
        <x:v>179</x:v>
      </x:c>
      <x:c r="L2374" t="s">
        <x:v>145</x:v>
      </x:c>
      <x:c r="M2374" t="s">
        <x:v>533</x:v>
      </x:c>
      <x:c r="O2374">
        <x:v>500</x:v>
      </x:c>
      <x:c r="P2374" t="s">
        <x:v>520</x:v>
      </x:c>
      <x:c r="Q2374" t="s">
        <x:v>19</x:v>
      </x:c>
      <x:c r="R2374" t="s">
        <x:v>522</x:v>
      </x:c>
      <x:c r="S2374">
        <x:v>3500</x:v>
      </x:c>
      <x:c r="T2374" t="s">
        <x:v>458</x:v>
      </x:c>
      <x:c r="U2374">
        <x:v>40.74</x:v>
      </x:c>
      <x:c r="V2374">
        <x:v>0.91</x:v>
      </x:c>
      <x:c r="W2374">
        <x:v>3178</x:v>
      </x:c>
    </x:row>
    <x:row r="2375" spans="1:23">
      <x:c r="A2375" t="s">
        <x:v>492</x:v>
      </x:c>
      <x:c r="B2375" t="s">
        <x:v>698</x:v>
      </x:c>
      <x:c r="C2375" t="s">
        <x:v>513</x:v>
      </x:c>
      <x:c r="D2375" t="s">
        <x:v>514</x:v>
      </x:c>
      <x:c r="E2375" t="s">
        <x:v>527</x:v>
      </x:c>
      <x:c r="F2375" t="s">
        <x:v>126</x:v>
      </x:c>
      <x:c r="G2375" t="s">
        <x:v>730</x:v>
      </x:c>
      <x:c r="H2375" t="s">
        <x:v>516</x:v>
      </x:c>
      <x:c r="I2375" t="s">
        <x:v>179</x:v>
      </x:c>
      <x:c r="J2375">
        <x:v>100018962</x:v>
      </x:c>
      <x:c r="K2375" t="s">
        <x:v>179</x:v>
      </x:c>
      <x:c r="L2375" t="s">
        <x:v>143</x:v>
      </x:c>
      <x:c r="M2375" t="s">
        <x:v>569</x:v>
      </x:c>
      <x:c r="N2375" t="s">
        <x:v>519</x:v>
      </x:c>
      <x:c r="O2375">
        <x:v>10000</x:v>
      </x:c>
      <x:c r="P2375" t="s">
        <x:v>520</x:v>
      </x:c>
      <x:c r="Q2375" t="s">
        <x:v>16</x:v>
      </x:c>
      <x:c r="R2375" t="s">
        <x:v>522</x:v>
      </x:c>
      <x:c r="S2375">
        <x:v>39500</x:v>
      </x:c>
      <x:c r="T2375" t="s">
        <x:v>458</x:v>
      </x:c>
      <x:c r="U2375">
        <x:v>190.39</x:v>
      </x:c>
      <x:c r="V2375">
        <x:v>0.46</x:v>
      </x:c>
      <x:c r="W2375">
        <x:v>17996.2</x:v>
      </x:c>
    </x:row>
    <x:row r="2376" spans="1:23">
      <x:c r="A2376" t="s">
        <x:v>492</x:v>
      </x:c>
      <x:c r="B2376" t="s">
        <x:v>698</x:v>
      </x:c>
      <x:c r="C2376" t="s">
        <x:v>513</x:v>
      </x:c>
      <x:c r="D2376" t="s">
        <x:v>514</x:v>
      </x:c>
      <x:c r="E2376" t="s">
        <x:v>527</x:v>
      </x:c>
      <x:c r="F2376" t="s">
        <x:v>126</x:v>
      </x:c>
      <x:c r="G2376" t="s">
        <x:v>730</x:v>
      </x:c>
      <x:c r="H2376" t="s">
        <x:v>516</x:v>
      </x:c>
      <x:c r="I2376" t="s">
        <x:v>179</x:v>
      </x:c>
      <x:c r="J2376">
        <x:v>100012363</x:v>
      </x:c>
      <x:c r="K2376" t="s">
        <x:v>179</x:v>
      </x:c>
      <x:c r="L2376" t="s">
        <x:v>142</x:v>
      </x:c>
      <x:c r="M2376" t="s">
        <x:v>518</x:v>
      </x:c>
      <x:c r="N2376" t="s">
        <x:v>519</x:v>
      </x:c>
      <x:c r="O2376">
        <x:v>3000</x:v>
      </x:c>
      <x:c r="P2376" t="s">
        <x:v>520</x:v>
      </x:c>
      <x:c r="Q2376" t="s">
        <x:v>455</x:v>
      </x:c>
      <x:c r="R2376" t="s">
        <x:v>522</x:v>
      </x:c>
      <x:c r="S2376">
        <x:v>5000</x:v>
      </x:c>
      <x:c r="T2376" t="s">
        <x:v>458</x:v>
      </x:c>
      <x:c r="U2376">
        <x:v>90.25</x:v>
      </x:c>
      <x:c r="V2376">
        <x:v>1.33</x:v>
      </x:c>
      <x:c r="W2376">
        <x:v>6635.5</x:v>
      </x:c>
    </x:row>
    <x:row r="2377" spans="1:23">
      <x:c r="A2377" t="s">
        <x:v>492</x:v>
      </x:c>
      <x:c r="B2377" t="s">
        <x:v>698</x:v>
      </x:c>
      <x:c r="C2377" t="s">
        <x:v>513</x:v>
      </x:c>
      <x:c r="D2377" t="s">
        <x:v>514</x:v>
      </x:c>
      <x:c r="E2377" t="s">
        <x:v>527</x:v>
      </x:c>
      <x:c r="F2377" t="s">
        <x:v>126</x:v>
      </x:c>
      <x:c r="G2377" t="s">
        <x:v>730</x:v>
      </x:c>
      <x:c r="H2377" t="s">
        <x:v>516</x:v>
      </x:c>
      <x:c r="I2377" t="s">
        <x:v>179</x:v>
      </x:c>
      <x:c r="J2377">
        <x:v>100018969</x:v>
      </x:c>
      <x:c r="K2377" t="s">
        <x:v>179</x:v>
      </x:c>
      <x:c r="L2377" t="s">
        <x:v>143</x:v>
      </x:c>
      <x:c r="M2377" t="s">
        <x:v>526</x:v>
      </x:c>
      <x:c r="N2377" t="s">
        <x:v>519</x:v>
      </x:c>
      <x:c r="O2377">
        <x:v>10000</x:v>
      </x:c>
      <x:c r="P2377" t="s">
        <x:v>520</x:v>
      </x:c>
      <x:c r="Q2377" t="s">
        <x:v>16</x:v>
      </x:c>
      <x:c r="R2377" t="s">
        <x:v>522</x:v>
      </x:c>
      <x:c r="S2377">
        <x:v>10000</x:v>
      </x:c>
      <x:c r="T2377" t="s">
        <x:v>458</x:v>
      </x:c>
      <x:c r="U2377">
        <x:v>48.2</x:v>
      </x:c>
      <x:c r="V2377">
        <x:v>0.46</x:v>
      </x:c>
      <x:c r="W2377">
        <x:v>4556</x:v>
      </x:c>
    </x:row>
    <x:row r="2378" spans="1:23">
      <x:c r="A2378" t="s">
        <x:v>492</x:v>
      </x:c>
      <x:c r="B2378" t="s">
        <x:v>698</x:v>
      </x:c>
      <x:c r="C2378" t="s">
        <x:v>513</x:v>
      </x:c>
      <x:c r="D2378" t="s">
        <x:v>514</x:v>
      </x:c>
      <x:c r="E2378" t="s">
        <x:v>527</x:v>
      </x:c>
      <x:c r="F2378" t="s">
        <x:v>126</x:v>
      </x:c>
      <x:c r="G2378" t="s">
        <x:v>730</x:v>
      </x:c>
      <x:c r="H2378" t="s">
        <x:v>516</x:v>
      </x:c>
      <x:c r="I2378" t="s">
        <x:v>179</x:v>
      </x:c>
      <x:c r="J2378">
        <x:v>100018955</x:v>
      </x:c>
      <x:c r="K2378" t="s">
        <x:v>179</x:v>
      </x:c>
      <x:c r="L2378" t="s">
        <x:v>143</x:v>
      </x:c>
      <x:c r="M2378" t="s">
        <x:v>533</x:v>
      </x:c>
      <x:c r="N2378" t="s">
        <x:v>519</x:v>
      </x:c>
      <x:c r="O2378">
        <x:v>10000</x:v>
      </x:c>
      <x:c r="P2378" t="s">
        <x:v>520</x:v>
      </x:c>
      <x:c r="Q2378" t="s">
        <x:v>16</x:v>
      </x:c>
      <x:c r="R2378" t="s">
        <x:v>522</x:v>
      </x:c>
      <x:c r="S2378">
        <x:v>10000</x:v>
      </x:c>
      <x:c r="T2378" t="s">
        <x:v>458</x:v>
      </x:c>
      <x:c r="U2378">
        <x:v>48.2</x:v>
      </x:c>
      <x:c r="V2378">
        <x:v>0.46</x:v>
      </x:c>
      <x:c r="W2378">
        <x:v>4556</x:v>
      </x:c>
    </x:row>
    <x:row r="2379" spans="1:23">
      <x:c r="A2379" t="s">
        <x:v>492</x:v>
      </x:c>
      <x:c r="B2379" t="s">
        <x:v>698</x:v>
      </x:c>
      <x:c r="C2379" t="s">
        <x:v>513</x:v>
      </x:c>
      <x:c r="D2379" t="s">
        <x:v>514</x:v>
      </x:c>
      <x:c r="E2379" t="s">
        <x:v>527</x:v>
      </x:c>
      <x:c r="F2379" t="s">
        <x:v>126</x:v>
      </x:c>
      <x:c r="G2379" t="s">
        <x:v>730</x:v>
      </x:c>
      <x:c r="H2379" t="s">
        <x:v>516</x:v>
      </x:c>
      <x:c r="I2379" t="s">
        <x:v>179</x:v>
      </x:c>
      <x:c r="J2379">
        <x:v>100003030</x:v>
      </x:c>
      <x:c r="K2379" t="s">
        <x:v>179</x:v>
      </x:c>
      <x:c r="L2379" t="s">
        <x:v>143</x:v>
      </x:c>
      <x:c r="M2379" t="s">
        <x:v>574</x:v>
      </x:c>
      <x:c r="O2379">
        <x:v>1000</x:v>
      </x:c>
      <x:c r="P2379" t="s">
        <x:v>520</x:v>
      </x:c>
      <x:c r="Q2379" t="s">
        <x:v>16</x:v>
      </x:c>
      <x:c r="R2379" t="s">
        <x:v>522</x:v>
      </x:c>
      <x:c r="S2379">
        <x:v>4000</x:v>
      </x:c>
      <x:c r="T2379" t="s">
        <x:v>458</x:v>
      </x:c>
      <x:c r="U2379">
        <x:v>19.28</x:v>
      </x:c>
      <x:c r="V2379">
        <x:v>0.46</x:v>
      </x:c>
      <x:c r="W2379">
        <x:v>1822.4</x:v>
      </x:c>
    </x:row>
    <x:row r="2380" spans="1:23">
      <x:c r="A2380" t="s">
        <x:v>492</x:v>
      </x:c>
      <x:c r="B2380" t="s">
        <x:v>698</x:v>
      </x:c>
      <x:c r="C2380" t="s">
        <x:v>513</x:v>
      </x:c>
      <x:c r="D2380" t="s">
        <x:v>514</x:v>
      </x:c>
      <x:c r="E2380" t="s">
        <x:v>527</x:v>
      </x:c>
      <x:c r="F2380" t="s">
        <x:v>126</x:v>
      </x:c>
      <x:c r="G2380" t="s">
        <x:v>730</x:v>
      </x:c>
      <x:c r="H2380" t="s">
        <x:v>516</x:v>
      </x:c>
      <x:c r="I2380" t="s">
        <x:v>179</x:v>
      </x:c>
      <x:c r="J2380">
        <x:v>100003088</x:v>
      </x:c>
      <x:c r="K2380" t="s">
        <x:v>179</x:v>
      </x:c>
      <x:c r="L2380" t="s">
        <x:v>145</x:v>
      </x:c>
      <x:c r="M2380" t="s">
        <x:v>533</x:v>
      </x:c>
      <x:c r="O2380">
        <x:v>500</x:v>
      </x:c>
      <x:c r="P2380" t="s">
        <x:v>520</x:v>
      </x:c>
      <x:c r="Q2380" t="s">
        <x:v>19</x:v>
      </x:c>
      <x:c r="R2380" t="s">
        <x:v>522</x:v>
      </x:c>
      <x:c r="S2380">
        <x:v>6850</x:v>
      </x:c>
      <x:c r="T2380" t="s">
        <x:v>458</x:v>
      </x:c>
      <x:c r="U2380">
        <x:v>79.73</x:v>
      </x:c>
      <x:c r="V2380">
        <x:v>0.91</x:v>
      </x:c>
      <x:c r="W2380">
        <x:v>6219.8</x:v>
      </x:c>
    </x:row>
    <x:row r="2381" spans="1:23">
      <x:c r="A2381" t="s">
        <x:v>492</x:v>
      </x:c>
      <x:c r="B2381" t="s">
        <x:v>698</x:v>
      </x:c>
      <x:c r="C2381" t="s">
        <x:v>513</x:v>
      </x:c>
      <x:c r="D2381" t="s">
        <x:v>514</x:v>
      </x:c>
      <x:c r="E2381" t="s">
        <x:v>527</x:v>
      </x:c>
      <x:c r="F2381" t="s">
        <x:v>126</x:v>
      </x:c>
      <x:c r="G2381" t="s">
        <x:v>730</x:v>
      </x:c>
      <x:c r="H2381" t="s">
        <x:v>516</x:v>
      </x:c>
      <x:c r="I2381" t="s">
        <x:v>179</x:v>
      </x:c>
      <x:c r="J2381">
        <x:v>100012363</x:v>
      </x:c>
      <x:c r="K2381" t="s">
        <x:v>179</x:v>
      </x:c>
      <x:c r="L2381" t="s">
        <x:v>142</x:v>
      </x:c>
      <x:c r="M2381" t="s">
        <x:v>518</x:v>
      </x:c>
      <x:c r="N2381" t="s">
        <x:v>519</x:v>
      </x:c>
      <x:c r="O2381">
        <x:v>3000</x:v>
      </x:c>
      <x:c r="P2381" t="s">
        <x:v>520</x:v>
      </x:c>
      <x:c r="Q2381" t="s">
        <x:v>455</x:v>
      </x:c>
      <x:c r="R2381" t="s">
        <x:v>522</x:v>
      </x:c>
      <x:c r="S2381">
        <x:v>3000</x:v>
      </x:c>
      <x:c r="T2381" t="s">
        <x:v>458</x:v>
      </x:c>
      <x:c r="U2381">
        <x:v>54.15</x:v>
      </x:c>
      <x:c r="V2381">
        <x:v>1.33</x:v>
      </x:c>
      <x:c r="W2381">
        <x:v>3981.3</x:v>
      </x:c>
    </x:row>
    <x:row r="2382" spans="1:23">
      <x:c r="A2382" t="s">
        <x:v>492</x:v>
      </x:c>
      <x:c r="B2382" t="s">
        <x:v>698</x:v>
      </x:c>
      <x:c r="C2382" t="s">
        <x:v>513</x:v>
      </x:c>
      <x:c r="D2382" t="s">
        <x:v>514</x:v>
      </x:c>
      <x:c r="E2382" t="s">
        <x:v>527</x:v>
      </x:c>
      <x:c r="F2382" t="s">
        <x:v>126</x:v>
      </x:c>
      <x:c r="G2382" t="s">
        <x:v>730</x:v>
      </x:c>
      <x:c r="H2382" t="s">
        <x:v>516</x:v>
      </x:c>
      <x:c r="I2382" t="s">
        <x:v>179</x:v>
      </x:c>
      <x:c r="J2382">
        <x:v>191000003</x:v>
      </x:c>
      <x:c r="K2382" t="s">
        <x:v>179</x:v>
      </x:c>
      <x:c r="L2382" t="s">
        <x:v>145</x:v>
      </x:c>
      <x:c r="M2382" t="s">
        <x:v>526</x:v>
      </x:c>
      <x:c r="N2382" t="s">
        <x:v>519</x:v>
      </x:c>
      <x:c r="O2382">
        <x:v>5000</x:v>
      </x:c>
      <x:c r="P2382" t="s">
        <x:v>520</x:v>
      </x:c>
      <x:c r="Q2382" t="s">
        <x:v>19</x:v>
      </x:c>
      <x:c r="R2382" t="s">
        <x:v>522</x:v>
      </x:c>
      <x:c r="S2382">
        <x:v>5000</x:v>
      </x:c>
      <x:c r="T2382" t="s">
        <x:v>458</x:v>
      </x:c>
      <x:c r="U2382">
        <x:v>58.2</x:v>
      </x:c>
      <x:c r="V2382">
        <x:v>0.91</x:v>
      </x:c>
      <x:c r="W2382">
        <x:v>4540</x:v>
      </x:c>
    </x:row>
    <x:row r="2383" spans="1:23">
      <x:c r="A2383" t="s">
        <x:v>492</x:v>
      </x:c>
      <x:c r="B2383" t="s">
        <x:v>698</x:v>
      </x:c>
      <x:c r="C2383" t="s">
        <x:v>513</x:v>
      </x:c>
      <x:c r="D2383" t="s">
        <x:v>514</x:v>
      </x:c>
      <x:c r="E2383" t="s">
        <x:v>527</x:v>
      </x:c>
      <x:c r="F2383" t="s">
        <x:v>126</x:v>
      </x:c>
      <x:c r="G2383" t="s">
        <x:v>730</x:v>
      </x:c>
      <x:c r="H2383" t="s">
        <x:v>516</x:v>
      </x:c>
      <x:c r="I2383" t="s">
        <x:v>179</x:v>
      </x:c>
      <x:c r="J2383">
        <x:v>100018969</x:v>
      </x:c>
      <x:c r="K2383" t="s">
        <x:v>179</x:v>
      </x:c>
      <x:c r="L2383" t="s">
        <x:v>143</x:v>
      </x:c>
      <x:c r="M2383" t="s">
        <x:v>526</x:v>
      </x:c>
      <x:c r="N2383" t="s">
        <x:v>519</x:v>
      </x:c>
      <x:c r="O2383">
        <x:v>10000</x:v>
      </x:c>
      <x:c r="P2383" t="s">
        <x:v>520</x:v>
      </x:c>
      <x:c r="Q2383" t="s">
        <x:v>16</x:v>
      </x:c>
      <x:c r="R2383" t="s">
        <x:v>522</x:v>
      </x:c>
      <x:c r="S2383">
        <x:v>10000</x:v>
      </x:c>
      <x:c r="T2383" t="s">
        <x:v>458</x:v>
      </x:c>
      <x:c r="U2383">
        <x:v>48.2</x:v>
      </x:c>
      <x:c r="V2383">
        <x:v>0.46</x:v>
      </x:c>
      <x:c r="W2383">
        <x:v>4556</x:v>
      </x:c>
    </x:row>
    <x:row r="2384" spans="1:23">
      <x:c r="A2384" t="s">
        <x:v>492</x:v>
      </x:c>
      <x:c r="B2384" t="s">
        <x:v>698</x:v>
      </x:c>
      <x:c r="C2384" t="s">
        <x:v>513</x:v>
      </x:c>
      <x:c r="D2384" t="s">
        <x:v>514</x:v>
      </x:c>
      <x:c r="E2384" t="s">
        <x:v>527</x:v>
      </x:c>
      <x:c r="F2384" t="s">
        <x:v>126</x:v>
      </x:c>
      <x:c r="G2384" t="s">
        <x:v>730</x:v>
      </x:c>
      <x:c r="H2384" t="s">
        <x:v>516</x:v>
      </x:c>
      <x:c r="I2384" t="s">
        <x:v>179</x:v>
      </x:c>
      <x:c r="J2384">
        <x:v>100018955</x:v>
      </x:c>
      <x:c r="K2384" t="s">
        <x:v>179</x:v>
      </x:c>
      <x:c r="L2384" t="s">
        <x:v>143</x:v>
      </x:c>
      <x:c r="M2384" t="s">
        <x:v>533</x:v>
      </x:c>
      <x:c r="N2384" t="s">
        <x:v>519</x:v>
      </x:c>
      <x:c r="O2384">
        <x:v>10000</x:v>
      </x:c>
      <x:c r="P2384" t="s">
        <x:v>520</x:v>
      </x:c>
      <x:c r="Q2384" t="s">
        <x:v>16</x:v>
      </x:c>
      <x:c r="R2384" t="s">
        <x:v>522</x:v>
      </x:c>
      <x:c r="S2384">
        <x:v>30000</x:v>
      </x:c>
      <x:c r="T2384" t="s">
        <x:v>458</x:v>
      </x:c>
      <x:c r="U2384">
        <x:v>144.6</x:v>
      </x:c>
      <x:c r="V2384">
        <x:v>0.46</x:v>
      </x:c>
      <x:c r="W2384">
        <x:v>13668</x:v>
      </x:c>
    </x:row>
    <x:row r="2385" spans="1:23">
      <x:c r="A2385" t="s">
        <x:v>492</x:v>
      </x:c>
      <x:c r="B2385" t="s">
        <x:v>698</x:v>
      </x:c>
      <x:c r="C2385" t="s">
        <x:v>513</x:v>
      </x:c>
      <x:c r="D2385" t="s">
        <x:v>514</x:v>
      </x:c>
      <x:c r="E2385" t="s">
        <x:v>527</x:v>
      </x:c>
      <x:c r="F2385" t="s">
        <x:v>126</x:v>
      </x:c>
      <x:c r="G2385" t="s">
        <x:v>730</x:v>
      </x:c>
      <x:c r="H2385" t="s">
        <x:v>516</x:v>
      </x:c>
      <x:c r="I2385" t="s">
        <x:v>179</x:v>
      </x:c>
      <x:c r="J2385">
        <x:v>100012907</x:v>
      </x:c>
      <x:c r="K2385" t="s">
        <x:v>179</x:v>
      </x:c>
      <x:c r="L2385" t="s">
        <x:v>141</x:v>
      </x:c>
      <x:c r="M2385" t="s">
        <x:v>526</x:v>
      </x:c>
      <x:c r="N2385" t="s">
        <x:v>519</x:v>
      </x:c>
      <x:c r="O2385">
        <x:v>12000</x:v>
      </x:c>
      <x:c r="P2385" t="s">
        <x:v>520</x:v>
      </x:c>
      <x:c r="Q2385" t="s">
        <x:v>15</x:v>
      </x:c>
      <x:c r="R2385" t="s">
        <x:v>522</x:v>
      </x:c>
      <x:c r="S2385">
        <x:v>24000</x:v>
      </x:c>
      <x:c r="T2385" t="s">
        <x:v>458</x:v>
      </x:c>
      <x:c r="U2385">
        <x:v>82.08</x:v>
      </x:c>
      <x:c r="V2385">
        <x:v>0.37</x:v>
      </x:c>
      <x:c r="W2385">
        <x:v>8812.7999999999993</x:v>
      </x:c>
    </x:row>
    <x:row r="2386" spans="1:23">
      <x:c r="A2386" t="s">
        <x:v>492</x:v>
      </x:c>
      <x:c r="B2386" t="s">
        <x:v>698</x:v>
      </x:c>
      <x:c r="C2386" t="s">
        <x:v>513</x:v>
      </x:c>
      <x:c r="D2386" t="s">
        <x:v>514</x:v>
      </x:c>
      <x:c r="E2386" t="s">
        <x:v>527</x:v>
      </x:c>
      <x:c r="F2386" t="s">
        <x:v>126</x:v>
      </x:c>
      <x:c r="G2386" t="s">
        <x:v>730</x:v>
      </x:c>
      <x:c r="H2386" t="s">
        <x:v>516</x:v>
      </x:c>
      <x:c r="I2386" t="s">
        <x:v>179</x:v>
      </x:c>
      <x:c r="J2386">
        <x:v>100002991</x:v>
      </x:c>
      <x:c r="K2386" t="s">
        <x:v>179</x:v>
      </x:c>
      <x:c r="L2386" t="s">
        <x:v>143</x:v>
      </x:c>
      <x:c r="M2386" t="s">
        <x:v>577</x:v>
      </x:c>
      <x:c r="O2386">
        <x:v>1000</x:v>
      </x:c>
      <x:c r="P2386" t="s">
        <x:v>520</x:v>
      </x:c>
      <x:c r="Q2386" t="s">
        <x:v>16</x:v>
      </x:c>
      <x:c r="R2386" t="s">
        <x:v>522</x:v>
      </x:c>
      <x:c r="S2386">
        <x:v>2000</x:v>
      </x:c>
      <x:c r="T2386" t="s">
        <x:v>458</x:v>
      </x:c>
      <x:c r="U2386">
        <x:v>9.64</x:v>
      </x:c>
      <x:c r="V2386">
        <x:v>0.46</x:v>
      </x:c>
      <x:c r="W2386">
        <x:v>911.2</x:v>
      </x:c>
    </x:row>
    <x:row r="2387" spans="1:23">
      <x:c r="A2387" t="s">
        <x:v>492</x:v>
      </x:c>
      <x:c r="B2387" t="s">
        <x:v>698</x:v>
      </x:c>
      <x:c r="C2387" t="s">
        <x:v>513</x:v>
      </x:c>
      <x:c r="D2387" t="s">
        <x:v>514</x:v>
      </x:c>
      <x:c r="E2387" t="s">
        <x:v>527</x:v>
      </x:c>
      <x:c r="F2387" t="s">
        <x:v>126</x:v>
      </x:c>
      <x:c r="G2387" t="s">
        <x:v>730</x:v>
      </x:c>
      <x:c r="H2387" t="s">
        <x:v>516</x:v>
      </x:c>
      <x:c r="I2387" t="s">
        <x:v>179</x:v>
      </x:c>
      <x:c r="J2387">
        <x:v>100012945</x:v>
      </x:c>
      <x:c r="K2387" t="s">
        <x:v>179</x:v>
      </x:c>
      <x:c r="L2387" t="s">
        <x:v>145</x:v>
      </x:c>
      <x:c r="M2387" t="s">
        <x:v>569</x:v>
      </x:c>
      <x:c r="N2387" t="s">
        <x:v>519</x:v>
      </x:c>
      <x:c r="O2387">
        <x:v>5000</x:v>
      </x:c>
      <x:c r="P2387" t="s">
        <x:v>520</x:v>
      </x:c>
      <x:c r="Q2387" t="s">
        <x:v>19</x:v>
      </x:c>
      <x:c r="R2387" t="s">
        <x:v>522</x:v>
      </x:c>
      <x:c r="S2387">
        <x:v>4500</x:v>
      </x:c>
      <x:c r="T2387" t="s">
        <x:v>458</x:v>
      </x:c>
      <x:c r="U2387">
        <x:v>52.38</x:v>
      </x:c>
      <x:c r="V2387">
        <x:v>0.91</x:v>
      </x:c>
      <x:c r="W2387">
        <x:v>4086</x:v>
      </x:c>
    </x:row>
    <x:row r="2388" spans="1:23">
      <x:c r="A2388" t="s">
        <x:v>492</x:v>
      </x:c>
      <x:c r="B2388" t="s">
        <x:v>698</x:v>
      </x:c>
      <x:c r="C2388" t="s">
        <x:v>513</x:v>
      </x:c>
      <x:c r="D2388" t="s">
        <x:v>514</x:v>
      </x:c>
      <x:c r="E2388" t="s">
        <x:v>527</x:v>
      </x:c>
      <x:c r="F2388" t="s">
        <x:v>126</x:v>
      </x:c>
      <x:c r="G2388" t="s">
        <x:v>730</x:v>
      </x:c>
      <x:c r="H2388" t="s">
        <x:v>516</x:v>
      </x:c>
      <x:c r="I2388" t="s">
        <x:v>179</x:v>
      </x:c>
      <x:c r="J2388">
        <x:v>100013674</x:v>
      </x:c>
      <x:c r="K2388" t="s">
        <x:v>179</x:v>
      </x:c>
      <x:c r="L2388" t="s">
        <x:v>144</x:v>
      </x:c>
      <x:c r="M2388" t="s">
        <x:v>569</x:v>
      </x:c>
      <x:c r="N2388" t="s">
        <x:v>519</x:v>
      </x:c>
      <x:c r="O2388">
        <x:v>8000</x:v>
      </x:c>
      <x:c r="P2388" t="s">
        <x:v>520</x:v>
      </x:c>
      <x:c r="Q2388" t="s">
        <x:v>17</x:v>
      </x:c>
      <x:c r="R2388" t="s">
        <x:v>522</x:v>
      </x:c>
      <x:c r="S2388">
        <x:v>8000</x:v>
      </x:c>
      <x:c r="T2388" t="s">
        <x:v>458</x:v>
      </x:c>
      <x:c r="U2388">
        <x:v>56.48</x:v>
      </x:c>
      <x:c r="V2388">
        <x:v>0.59</x:v>
      </x:c>
      <x:c r="W2388">
        <x:v>4701.6000000000004</x:v>
      </x:c>
    </x:row>
    <x:row r="2389" spans="1:23">
      <x:c r="A2389" t="s">
        <x:v>492</x:v>
      </x:c>
      <x:c r="B2389" t="s">
        <x:v>698</x:v>
      </x:c>
      <x:c r="C2389" t="s">
        <x:v>513</x:v>
      </x:c>
      <x:c r="D2389" t="s">
        <x:v>514</x:v>
      </x:c>
      <x:c r="E2389" t="s">
        <x:v>527</x:v>
      </x:c>
      <x:c r="F2389" t="s">
        <x:v>126</x:v>
      </x:c>
      <x:c r="G2389" t="s">
        <x:v>730</x:v>
      </x:c>
      <x:c r="H2389" t="s">
        <x:v>516</x:v>
      </x:c>
      <x:c r="I2389" t="s">
        <x:v>179</x:v>
      </x:c>
      <x:c r="J2389">
        <x:v>100012939</x:v>
      </x:c>
      <x:c r="K2389" t="s">
        <x:v>179</x:v>
      </x:c>
      <x:c r="L2389" t="s">
        <x:v>145</x:v>
      </x:c>
      <x:c r="M2389" t="s">
        <x:v>518</x:v>
      </x:c>
      <x:c r="N2389" t="s">
        <x:v>519</x:v>
      </x:c>
      <x:c r="O2389">
        <x:v>5000</x:v>
      </x:c>
      <x:c r="P2389" t="s">
        <x:v>520</x:v>
      </x:c>
      <x:c r="Q2389" t="s">
        <x:v>19</x:v>
      </x:c>
      <x:c r="R2389" t="s">
        <x:v>522</x:v>
      </x:c>
      <x:c r="S2389">
        <x:v>5000</x:v>
      </x:c>
      <x:c r="T2389" t="s">
        <x:v>458</x:v>
      </x:c>
      <x:c r="U2389">
        <x:v>58.2</x:v>
      </x:c>
      <x:c r="V2389">
        <x:v>0.91</x:v>
      </x:c>
      <x:c r="W2389">
        <x:v>4540</x:v>
      </x:c>
    </x:row>
    <x:row r="2390" spans="1:23">
      <x:c r="A2390" t="s">
        <x:v>492</x:v>
      </x:c>
      <x:c r="B2390" t="s">
        <x:v>698</x:v>
      </x:c>
      <x:c r="C2390" t="s">
        <x:v>513</x:v>
      </x:c>
      <x:c r="D2390" t="s">
        <x:v>514</x:v>
      </x:c>
      <x:c r="E2390" t="s">
        <x:v>527</x:v>
      </x:c>
      <x:c r="F2390" t="s">
        <x:v>126</x:v>
      </x:c>
      <x:c r="G2390" t="s">
        <x:v>730</x:v>
      </x:c>
      <x:c r="H2390" t="s">
        <x:v>516</x:v>
      </x:c>
      <x:c r="I2390" t="s">
        <x:v>179</x:v>
      </x:c>
      <x:c r="J2390">
        <x:v>190020393</x:v>
      </x:c>
      <x:c r="K2390" t="s">
        <x:v>179</x:v>
      </x:c>
      <x:c r="L2390" t="s">
        <x:v>181</x:v>
      </x:c>
      <x:c r="M2390" t="s">
        <x:v>550</x:v>
      </x:c>
      <x:c r="O2390">
        <x:v>1000</x:v>
      </x:c>
      <x:c r="P2390" t="s">
        <x:v>520</x:v>
      </x:c>
      <x:c r="Q2390" t="s">
        <x:v>712</x:v>
      </x:c>
      <x:c r="R2390" t="s">
        <x:v>522</x:v>
      </x:c>
      <x:c r="S2390">
        <x:v>1000</x:v>
      </x:c>
      <x:c r="T2390" t="s">
        <x:v>458</x:v>
      </x:c>
      <x:c r="U2390">
        <x:v>9.0399999999999991</x:v>
      </x:c>
      <x:c r="V2390">
        <x:v>0.83</x:v>
      </x:c>
      <x:c r="W2390">
        <x:v>826.1</x:v>
      </x:c>
    </x:row>
    <x:row r="2391" spans="1:23">
      <x:c r="A2391" t="s">
        <x:v>492</x:v>
      </x:c>
      <x:c r="B2391" t="s">
        <x:v>698</x:v>
      </x:c>
      <x:c r="C2391" t="s">
        <x:v>513</x:v>
      </x:c>
      <x:c r="D2391" t="s">
        <x:v>514</x:v>
      </x:c>
      <x:c r="E2391" t="s">
        <x:v>527</x:v>
      </x:c>
      <x:c r="F2391" t="s">
        <x:v>126</x:v>
      </x:c>
      <x:c r="G2391" t="s">
        <x:v>730</x:v>
      </x:c>
      <x:c r="H2391" t="s">
        <x:v>516</x:v>
      </x:c>
      <x:c r="I2391" t="s">
        <x:v>179</x:v>
      </x:c>
      <x:c r="J2391">
        <x:v>100013830</x:v>
      </x:c>
      <x:c r="K2391" t="s">
        <x:v>179</x:v>
      </x:c>
      <x:c r="L2391" t="s">
        <x:v>141</x:v>
      </x:c>
      <x:c r="M2391" t="s">
        <x:v>608</x:v>
      </x:c>
      <x:c r="N2391" t="s">
        <x:v>519</x:v>
      </x:c>
      <x:c r="O2391">
        <x:v>12000</x:v>
      </x:c>
      <x:c r="P2391" t="s">
        <x:v>520</x:v>
      </x:c>
      <x:c r="Q2391" t="s">
        <x:v>15</x:v>
      </x:c>
      <x:c r="R2391" t="s">
        <x:v>522</x:v>
      </x:c>
      <x:c r="S2391">
        <x:v>12000</x:v>
      </x:c>
      <x:c r="T2391" t="s">
        <x:v>458</x:v>
      </x:c>
      <x:c r="U2391">
        <x:v>41.04</x:v>
      </x:c>
      <x:c r="V2391">
        <x:v>0.37</x:v>
      </x:c>
      <x:c r="W2391">
        <x:v>4406.3999999999996</x:v>
      </x:c>
    </x:row>
    <x:row r="2392" spans="1:23">
      <x:c r="A2392" t="s">
        <x:v>492</x:v>
      </x:c>
      <x:c r="B2392" t="s">
        <x:v>698</x:v>
      </x:c>
      <x:c r="C2392" t="s">
        <x:v>513</x:v>
      </x:c>
      <x:c r="D2392" t="s">
        <x:v>514</x:v>
      </x:c>
      <x:c r="E2392" t="s">
        <x:v>527</x:v>
      </x:c>
      <x:c r="F2392" t="s">
        <x:v>126</x:v>
      </x:c>
      <x:c r="G2392" t="s">
        <x:v>730</x:v>
      </x:c>
      <x:c r="H2392" t="s">
        <x:v>516</x:v>
      </x:c>
      <x:c r="I2392" t="s">
        <x:v>179</x:v>
      </x:c>
      <x:c r="J2392">
        <x:v>100011194</x:v>
      </x:c>
      <x:c r="K2392" t="s">
        <x:v>179</x:v>
      </x:c>
      <x:c r="L2392" t="s">
        <x:v>141</x:v>
      </x:c>
      <x:c r="M2392" t="s">
        <x:v>533</x:v>
      </x:c>
      <x:c r="N2392" t="s">
        <x:v>519</x:v>
      </x:c>
      <x:c r="O2392">
        <x:v>12000</x:v>
      </x:c>
      <x:c r="P2392" t="s">
        <x:v>520</x:v>
      </x:c>
      <x:c r="Q2392" t="s">
        <x:v>15</x:v>
      </x:c>
      <x:c r="R2392" t="s">
        <x:v>522</x:v>
      </x:c>
      <x:c r="S2392">
        <x:v>24000</x:v>
      </x:c>
      <x:c r="T2392" t="s">
        <x:v>458</x:v>
      </x:c>
      <x:c r="U2392">
        <x:v>82.08</x:v>
      </x:c>
      <x:c r="V2392">
        <x:v>0.37</x:v>
      </x:c>
      <x:c r="W2392">
        <x:v>8812.7999999999993</x:v>
      </x:c>
    </x:row>
    <x:row r="2393" spans="1:23">
      <x:c r="A2393" t="s">
        <x:v>492</x:v>
      </x:c>
      <x:c r="B2393" t="s">
        <x:v>698</x:v>
      </x:c>
      <x:c r="C2393" t="s">
        <x:v>513</x:v>
      </x:c>
      <x:c r="D2393" t="s">
        <x:v>514</x:v>
      </x:c>
      <x:c r="E2393" t="s">
        <x:v>527</x:v>
      </x:c>
      <x:c r="F2393" t="s">
        <x:v>126</x:v>
      </x:c>
      <x:c r="G2393" t="s">
        <x:v>730</x:v>
      </x:c>
      <x:c r="H2393" t="s">
        <x:v>516</x:v>
      </x:c>
      <x:c r="I2393" t="s">
        <x:v>179</x:v>
      </x:c>
      <x:c r="J2393">
        <x:v>100003104</x:v>
      </x:c>
      <x:c r="K2393" t="s">
        <x:v>179</x:v>
      </x:c>
      <x:c r="L2393" t="s">
        <x:v>145</x:v>
      </x:c>
      <x:c r="M2393" t="s">
        <x:v>525</x:v>
      </x:c>
      <x:c r="O2393">
        <x:v>500</x:v>
      </x:c>
      <x:c r="P2393" t="s">
        <x:v>520</x:v>
      </x:c>
      <x:c r="Q2393" t="s">
        <x:v>19</x:v>
      </x:c>
      <x:c r="R2393" t="s">
        <x:v>522</x:v>
      </x:c>
      <x:c r="S2393">
        <x:v>1000</x:v>
      </x:c>
      <x:c r="T2393" t="s">
        <x:v>458</x:v>
      </x:c>
      <x:c r="U2393">
        <x:v>11.64</x:v>
      </x:c>
      <x:c r="V2393">
        <x:v>0.91</x:v>
      </x:c>
      <x:c r="W2393">
        <x:v>908</x:v>
      </x:c>
    </x:row>
    <x:row r="2394" spans="1:23">
      <x:c r="A2394" t="s">
        <x:v>492</x:v>
      </x:c>
      <x:c r="B2394" t="s">
        <x:v>698</x:v>
      </x:c>
      <x:c r="C2394" t="s">
        <x:v>513</x:v>
      </x:c>
      <x:c r="D2394" t="s">
        <x:v>514</x:v>
      </x:c>
      <x:c r="E2394" t="s">
        <x:v>527</x:v>
      </x:c>
      <x:c r="F2394" t="s">
        <x:v>126</x:v>
      </x:c>
      <x:c r="G2394" t="s">
        <x:v>730</x:v>
      </x:c>
      <x:c r="H2394" t="s">
        <x:v>516</x:v>
      </x:c>
      <x:c r="I2394" t="s">
        <x:v>179</x:v>
      </x:c>
      <x:c r="J2394">
        <x:v>100003094</x:v>
      </x:c>
      <x:c r="K2394" t="s">
        <x:v>179</x:v>
      </x:c>
      <x:c r="L2394" t="s">
        <x:v>145</x:v>
      </x:c>
      <x:c r="M2394" t="s">
        <x:v>550</x:v>
      </x:c>
      <x:c r="O2394">
        <x:v>500</x:v>
      </x:c>
      <x:c r="P2394" t="s">
        <x:v>520</x:v>
      </x:c>
      <x:c r="Q2394" t="s">
        <x:v>19</x:v>
      </x:c>
      <x:c r="R2394" t="s">
        <x:v>522</x:v>
      </x:c>
      <x:c r="S2394">
        <x:v>1000</x:v>
      </x:c>
      <x:c r="T2394" t="s">
        <x:v>458</x:v>
      </x:c>
      <x:c r="U2394">
        <x:v>11.64</x:v>
      </x:c>
      <x:c r="V2394">
        <x:v>0.91</x:v>
      </x:c>
      <x:c r="W2394">
        <x:v>908</x:v>
      </x:c>
    </x:row>
    <x:row r="2395" spans="1:23">
      <x:c r="A2395" t="s">
        <x:v>492</x:v>
      </x:c>
      <x:c r="B2395" t="s">
        <x:v>698</x:v>
      </x:c>
      <x:c r="C2395" t="s">
        <x:v>513</x:v>
      </x:c>
      <x:c r="D2395" t="s">
        <x:v>514</x:v>
      </x:c>
      <x:c r="E2395" t="s">
        <x:v>527</x:v>
      </x:c>
      <x:c r="F2395" t="s">
        <x:v>126</x:v>
      </x:c>
      <x:c r="G2395" t="s">
        <x:v>730</x:v>
      </x:c>
      <x:c r="H2395" t="s">
        <x:v>516</x:v>
      </x:c>
      <x:c r="I2395" t="s">
        <x:v>179</x:v>
      </x:c>
      <x:c r="J2395">
        <x:v>100003094</x:v>
      </x:c>
      <x:c r="K2395" t="s">
        <x:v>179</x:v>
      </x:c>
      <x:c r="L2395" t="s">
        <x:v>145</x:v>
      </x:c>
      <x:c r="M2395" t="s">
        <x:v>550</x:v>
      </x:c>
      <x:c r="O2395">
        <x:v>500</x:v>
      </x:c>
      <x:c r="P2395" t="s">
        <x:v>520</x:v>
      </x:c>
      <x:c r="Q2395" t="s">
        <x:v>19</x:v>
      </x:c>
      <x:c r="R2395" t="s">
        <x:v>522</x:v>
      </x:c>
      <x:c r="S2395">
        <x:v>1000</x:v>
      </x:c>
      <x:c r="T2395" t="s">
        <x:v>458</x:v>
      </x:c>
      <x:c r="U2395">
        <x:v>11.64</x:v>
      </x:c>
      <x:c r="V2395">
        <x:v>0.91</x:v>
      </x:c>
      <x:c r="W2395">
        <x:v>908</x:v>
      </x:c>
    </x:row>
    <x:row r="2396" spans="1:23">
      <x:c r="A2396" t="s">
        <x:v>492</x:v>
      </x:c>
      <x:c r="B2396" t="s">
        <x:v>698</x:v>
      </x:c>
      <x:c r="C2396" t="s">
        <x:v>513</x:v>
      </x:c>
      <x:c r="D2396" t="s">
        <x:v>514</x:v>
      </x:c>
      <x:c r="E2396" t="s">
        <x:v>527</x:v>
      </x:c>
      <x:c r="F2396" t="s">
        <x:v>126</x:v>
      </x:c>
      <x:c r="G2396" t="s">
        <x:v>730</x:v>
      </x:c>
      <x:c r="H2396" t="s">
        <x:v>516</x:v>
      </x:c>
      <x:c r="I2396" t="s">
        <x:v>179</x:v>
      </x:c>
      <x:c r="J2396">
        <x:v>100003104</x:v>
      </x:c>
      <x:c r="K2396" t="s">
        <x:v>179</x:v>
      </x:c>
      <x:c r="L2396" t="s">
        <x:v>145</x:v>
      </x:c>
      <x:c r="M2396" t="s">
        <x:v>525</x:v>
      </x:c>
      <x:c r="O2396">
        <x:v>500</x:v>
      </x:c>
      <x:c r="P2396" t="s">
        <x:v>520</x:v>
      </x:c>
      <x:c r="Q2396" t="s">
        <x:v>19</x:v>
      </x:c>
      <x:c r="R2396" t="s">
        <x:v>522</x:v>
      </x:c>
      <x:c r="S2396">
        <x:v>3500</x:v>
      </x:c>
      <x:c r="T2396" t="s">
        <x:v>458</x:v>
      </x:c>
      <x:c r="U2396">
        <x:v>40.74</x:v>
      </x:c>
      <x:c r="V2396">
        <x:v>0.91</x:v>
      </x:c>
      <x:c r="W2396">
        <x:v>3178</x:v>
      </x:c>
    </x:row>
    <x:row r="2397" spans="1:23">
      <x:c r="A2397" t="s">
        <x:v>492</x:v>
      </x:c>
      <x:c r="B2397" t="s">
        <x:v>698</x:v>
      </x:c>
      <x:c r="C2397" t="s">
        <x:v>513</x:v>
      </x:c>
      <x:c r="D2397" t="s">
        <x:v>514</x:v>
      </x:c>
      <x:c r="E2397" t="s">
        <x:v>527</x:v>
      </x:c>
      <x:c r="F2397" t="s">
        <x:v>126</x:v>
      </x:c>
      <x:c r="G2397" t="s">
        <x:v>730</x:v>
      </x:c>
      <x:c r="H2397" t="s">
        <x:v>516</x:v>
      </x:c>
      <x:c r="I2397" t="s">
        <x:v>179</x:v>
      </x:c>
      <x:c r="J2397">
        <x:v>100012945</x:v>
      </x:c>
      <x:c r="K2397" t="s">
        <x:v>179</x:v>
      </x:c>
      <x:c r="L2397" t="s">
        <x:v>145</x:v>
      </x:c>
      <x:c r="M2397" t="s">
        <x:v>569</x:v>
      </x:c>
      <x:c r="N2397" t="s">
        <x:v>519</x:v>
      </x:c>
      <x:c r="O2397">
        <x:v>5000</x:v>
      </x:c>
      <x:c r="P2397" t="s">
        <x:v>520</x:v>
      </x:c>
      <x:c r="Q2397" t="s">
        <x:v>19</x:v>
      </x:c>
      <x:c r="R2397" t="s">
        <x:v>522</x:v>
      </x:c>
      <x:c r="S2397">
        <x:v>14900</x:v>
      </x:c>
      <x:c r="T2397" t="s">
        <x:v>458</x:v>
      </x:c>
      <x:c r="U2397">
        <x:v>173.44</x:v>
      </x:c>
      <x:c r="V2397">
        <x:v>0.91</x:v>
      </x:c>
      <x:c r="W2397">
        <x:v>13529.2</x:v>
      </x:c>
    </x:row>
    <x:row r="2398" spans="1:23">
      <x:c r="A2398" t="s">
        <x:v>492</x:v>
      </x:c>
      <x:c r="B2398" t="s">
        <x:v>698</x:v>
      </x:c>
      <x:c r="C2398" t="s">
        <x:v>513</x:v>
      </x:c>
      <x:c r="D2398" t="s">
        <x:v>514</x:v>
      </x:c>
      <x:c r="E2398" t="s">
        <x:v>527</x:v>
      </x:c>
      <x:c r="F2398" t="s">
        <x:v>126</x:v>
      </x:c>
      <x:c r="G2398" t="s">
        <x:v>730</x:v>
      </x:c>
      <x:c r="H2398" t="s">
        <x:v>516</x:v>
      </x:c>
      <x:c r="I2398" t="s">
        <x:v>179</x:v>
      </x:c>
      <x:c r="J2398">
        <x:v>100013674</x:v>
      </x:c>
      <x:c r="K2398" t="s">
        <x:v>179</x:v>
      </x:c>
      <x:c r="L2398" t="s">
        <x:v>144</x:v>
      </x:c>
      <x:c r="M2398" t="s">
        <x:v>569</x:v>
      </x:c>
      <x:c r="N2398" t="s">
        <x:v>519</x:v>
      </x:c>
      <x:c r="O2398">
        <x:v>8000</x:v>
      </x:c>
      <x:c r="P2398" t="s">
        <x:v>520</x:v>
      </x:c>
      <x:c r="Q2398" t="s">
        <x:v>17</x:v>
      </x:c>
      <x:c r="R2398" t="s">
        <x:v>522</x:v>
      </x:c>
      <x:c r="S2398">
        <x:v>8000</x:v>
      </x:c>
      <x:c r="T2398" t="s">
        <x:v>458</x:v>
      </x:c>
      <x:c r="U2398">
        <x:v>56.48</x:v>
      </x:c>
      <x:c r="V2398">
        <x:v>0.59</x:v>
      </x:c>
      <x:c r="W2398">
        <x:v>4701.6000000000004</x:v>
      </x:c>
    </x:row>
    <x:row r="2399" spans="1:23">
      <x:c r="A2399" t="s">
        <x:v>492</x:v>
      </x:c>
      <x:c r="B2399" t="s">
        <x:v>698</x:v>
      </x:c>
      <x:c r="C2399" t="s">
        <x:v>513</x:v>
      </x:c>
      <x:c r="D2399" t="s">
        <x:v>514</x:v>
      </x:c>
      <x:c r="E2399" t="s">
        <x:v>527</x:v>
      </x:c>
      <x:c r="F2399" t="s">
        <x:v>126</x:v>
      </x:c>
      <x:c r="G2399" t="s">
        <x:v>730</x:v>
      </x:c>
      <x:c r="H2399" t="s">
        <x:v>516</x:v>
      </x:c>
      <x:c r="I2399" t="s">
        <x:v>179</x:v>
      </x:c>
      <x:c r="J2399">
        <x:v>100011201</x:v>
      </x:c>
      <x:c r="K2399" t="s">
        <x:v>179</x:v>
      </x:c>
      <x:c r="L2399" t="s">
        <x:v>141</x:v>
      </x:c>
      <x:c r="M2399" t="s">
        <x:v>525</x:v>
      </x:c>
      <x:c r="N2399" t="s">
        <x:v>519</x:v>
      </x:c>
      <x:c r="O2399">
        <x:v>12000</x:v>
      </x:c>
      <x:c r="P2399" t="s">
        <x:v>520</x:v>
      </x:c>
      <x:c r="Q2399" t="s">
        <x:v>15</x:v>
      </x:c>
      <x:c r="R2399" t="s">
        <x:v>522</x:v>
      </x:c>
      <x:c r="S2399">
        <x:v>36000</x:v>
      </x:c>
      <x:c r="T2399" t="s">
        <x:v>458</x:v>
      </x:c>
      <x:c r="U2399">
        <x:v>123.12</x:v>
      </x:c>
      <x:c r="V2399">
        <x:v>0.37</x:v>
      </x:c>
      <x:c r="W2399">
        <x:v>13219.2</x:v>
      </x:c>
    </x:row>
    <x:row r="2400" spans="1:23">
      <x:c r="A2400" t="s">
        <x:v>492</x:v>
      </x:c>
      <x:c r="B2400" t="s">
        <x:v>698</x:v>
      </x:c>
      <x:c r="C2400" t="s">
        <x:v>513</x:v>
      </x:c>
      <x:c r="D2400" t="s">
        <x:v>514</x:v>
      </x:c>
      <x:c r="E2400" t="s">
        <x:v>527</x:v>
      </x:c>
      <x:c r="F2400" t="s">
        <x:v>126</x:v>
      </x:c>
      <x:c r="G2400" t="s">
        <x:v>730</x:v>
      </x:c>
      <x:c r="H2400" t="s">
        <x:v>516</x:v>
      </x:c>
      <x:c r="I2400" t="s">
        <x:v>179</x:v>
      </x:c>
      <x:c r="J2400">
        <x:v>100012946</x:v>
      </x:c>
      <x:c r="K2400" t="s">
        <x:v>179</x:v>
      </x:c>
      <x:c r="L2400" t="s">
        <x:v>145</x:v>
      </x:c>
      <x:c r="M2400" t="s">
        <x:v>524</x:v>
      </x:c>
      <x:c r="N2400" t="s">
        <x:v>519</x:v>
      </x:c>
      <x:c r="O2400">
        <x:v>5000</x:v>
      </x:c>
      <x:c r="P2400" t="s">
        <x:v>520</x:v>
      </x:c>
      <x:c r="Q2400" t="s">
        <x:v>19</x:v>
      </x:c>
      <x:c r="R2400" t="s">
        <x:v>522</x:v>
      </x:c>
      <x:c r="S2400">
        <x:v>5000</x:v>
      </x:c>
      <x:c r="T2400" t="s">
        <x:v>458</x:v>
      </x:c>
      <x:c r="U2400">
        <x:v>58.2</x:v>
      </x:c>
      <x:c r="V2400">
        <x:v>0.91</x:v>
      </x:c>
      <x:c r="W2400">
        <x:v>4540</x:v>
      </x:c>
    </x:row>
    <x:row r="2401" spans="1:23">
      <x:c r="A2401" t="s">
        <x:v>492</x:v>
      </x:c>
      <x:c r="B2401" t="s">
        <x:v>698</x:v>
      </x:c>
      <x:c r="C2401" t="s">
        <x:v>513</x:v>
      </x:c>
      <x:c r="D2401" t="s">
        <x:v>514</x:v>
      </x:c>
      <x:c r="E2401" t="s">
        <x:v>527</x:v>
      </x:c>
      <x:c r="F2401" t="s">
        <x:v>126</x:v>
      </x:c>
      <x:c r="G2401" t="s">
        <x:v>730</x:v>
      </x:c>
      <x:c r="H2401" t="s">
        <x:v>516</x:v>
      </x:c>
      <x:c r="I2401" t="s">
        <x:v>179</x:v>
      </x:c>
      <x:c r="J2401">
        <x:v>100013827</x:v>
      </x:c>
      <x:c r="K2401" t="s">
        <x:v>179</x:v>
      </x:c>
      <x:c r="L2401" t="s">
        <x:v>141</x:v>
      </x:c>
      <x:c r="M2401" t="s">
        <x:v>578</x:v>
      </x:c>
      <x:c r="N2401" t="s">
        <x:v>519</x:v>
      </x:c>
      <x:c r="O2401">
        <x:v>12000</x:v>
      </x:c>
      <x:c r="P2401" t="s">
        <x:v>520</x:v>
      </x:c>
      <x:c r="Q2401" t="s">
        <x:v>15</x:v>
      </x:c>
      <x:c r="R2401" t="s">
        <x:v>522</x:v>
      </x:c>
      <x:c r="S2401">
        <x:v>24000</x:v>
      </x:c>
      <x:c r="T2401" t="s">
        <x:v>458</x:v>
      </x:c>
      <x:c r="U2401">
        <x:v>82.08</x:v>
      </x:c>
      <x:c r="V2401">
        <x:v>0.37</x:v>
      </x:c>
      <x:c r="W2401">
        <x:v>8812.7999999999993</x:v>
      </x:c>
    </x:row>
    <x:row r="2402" spans="1:23">
      <x:c r="A2402" t="s">
        <x:v>492</x:v>
      </x:c>
      <x:c r="B2402" t="s">
        <x:v>698</x:v>
      </x:c>
      <x:c r="C2402" t="s">
        <x:v>513</x:v>
      </x:c>
      <x:c r="D2402" t="s">
        <x:v>514</x:v>
      </x:c>
      <x:c r="E2402" t="s">
        <x:v>527</x:v>
      </x:c>
      <x:c r="F2402" t="s">
        <x:v>126</x:v>
      </x:c>
      <x:c r="G2402" t="s">
        <x:v>730</x:v>
      </x:c>
      <x:c r="H2402" t="s">
        <x:v>516</x:v>
      </x:c>
      <x:c r="I2402" t="s">
        <x:v>179</x:v>
      </x:c>
      <x:c r="J2402">
        <x:v>100012939</x:v>
      </x:c>
      <x:c r="K2402" t="s">
        <x:v>179</x:v>
      </x:c>
      <x:c r="L2402" t="s">
        <x:v>145</x:v>
      </x:c>
      <x:c r="M2402" t="s">
        <x:v>518</x:v>
      </x:c>
      <x:c r="N2402" t="s">
        <x:v>519</x:v>
      </x:c>
      <x:c r="O2402">
        <x:v>5000</x:v>
      </x:c>
      <x:c r="P2402" t="s">
        <x:v>520</x:v>
      </x:c>
      <x:c r="Q2402" t="s">
        <x:v>19</x:v>
      </x:c>
      <x:c r="R2402" t="s">
        <x:v>522</x:v>
      </x:c>
      <x:c r="S2402">
        <x:v>5000</x:v>
      </x:c>
      <x:c r="T2402" t="s">
        <x:v>458</x:v>
      </x:c>
      <x:c r="U2402">
        <x:v>58.2</x:v>
      </x:c>
      <x:c r="V2402">
        <x:v>0.91</x:v>
      </x:c>
      <x:c r="W2402">
        <x:v>4540</x:v>
      </x:c>
    </x:row>
    <x:row r="2403" spans="1:23">
      <x:c r="A2403" t="s">
        <x:v>492</x:v>
      </x:c>
      <x:c r="B2403" t="s">
        <x:v>698</x:v>
      </x:c>
      <x:c r="C2403" t="s">
        <x:v>513</x:v>
      </x:c>
      <x:c r="D2403" t="s">
        <x:v>514</x:v>
      </x:c>
      <x:c r="E2403" t="s">
        <x:v>527</x:v>
      </x:c>
      <x:c r="F2403" t="s">
        <x:v>126</x:v>
      </x:c>
      <x:c r="G2403" t="s">
        <x:v>730</x:v>
      </x:c>
      <x:c r="H2403" t="s">
        <x:v>516</x:v>
      </x:c>
      <x:c r="I2403" t="s">
        <x:v>179</x:v>
      </x:c>
      <x:c r="J2403">
        <x:v>100012900</x:v>
      </x:c>
      <x:c r="K2403" t="s">
        <x:v>179</x:v>
      </x:c>
      <x:c r="L2403" t="s">
        <x:v>141</x:v>
      </x:c>
      <x:c r="M2403" t="s">
        <x:v>572</x:v>
      </x:c>
      <x:c r="N2403" t="s">
        <x:v>519</x:v>
      </x:c>
      <x:c r="O2403">
        <x:v>12000</x:v>
      </x:c>
      <x:c r="P2403" t="s">
        <x:v>520</x:v>
      </x:c>
      <x:c r="Q2403" t="s">
        <x:v>15</x:v>
      </x:c>
      <x:c r="R2403" t="s">
        <x:v>522</x:v>
      </x:c>
      <x:c r="S2403">
        <x:v>12000</x:v>
      </x:c>
      <x:c r="T2403" t="s">
        <x:v>458</x:v>
      </x:c>
      <x:c r="U2403">
        <x:v>41.04</x:v>
      </x:c>
      <x:c r="V2403">
        <x:v>0.37</x:v>
      </x:c>
      <x:c r="W2403">
        <x:v>4406.3999999999996</x:v>
      </x:c>
    </x:row>
    <x:row r="2404" spans="1:23">
      <x:c r="A2404" t="s">
        <x:v>492</x:v>
      </x:c>
      <x:c r="B2404" t="s">
        <x:v>698</x:v>
      </x:c>
      <x:c r="C2404" t="s">
        <x:v>513</x:v>
      </x:c>
      <x:c r="D2404" t="s">
        <x:v>514</x:v>
      </x:c>
      <x:c r="E2404" t="s">
        <x:v>527</x:v>
      </x:c>
      <x:c r="F2404" t="s">
        <x:v>126</x:v>
      </x:c>
      <x:c r="G2404" t="s">
        <x:v>730</x:v>
      </x:c>
      <x:c r="H2404" t="s">
        <x:v>516</x:v>
      </x:c>
      <x:c r="I2404" t="s">
        <x:v>179</x:v>
      </x:c>
      <x:c r="J2404">
        <x:v>100012905</x:v>
      </x:c>
      <x:c r="K2404" t="s">
        <x:v>179</x:v>
      </x:c>
      <x:c r="L2404" t="s">
        <x:v>141</x:v>
      </x:c>
      <x:c r="M2404" t="s">
        <x:v>524</x:v>
      </x:c>
      <x:c r="N2404" t="s">
        <x:v>519</x:v>
      </x:c>
      <x:c r="O2404">
        <x:v>12000</x:v>
      </x:c>
      <x:c r="P2404" t="s">
        <x:v>520</x:v>
      </x:c>
      <x:c r="Q2404" t="s">
        <x:v>15</x:v>
      </x:c>
      <x:c r="R2404" t="s">
        <x:v>522</x:v>
      </x:c>
      <x:c r="S2404">
        <x:v>12000</x:v>
      </x:c>
      <x:c r="T2404" t="s">
        <x:v>458</x:v>
      </x:c>
      <x:c r="U2404">
        <x:v>41.04</x:v>
      </x:c>
      <x:c r="V2404">
        <x:v>0.37</x:v>
      </x:c>
      <x:c r="W2404">
        <x:v>4406.3999999999996</x:v>
      </x:c>
    </x:row>
    <x:row r="2405" spans="1:23">
      <x:c r="A2405" t="s">
        <x:v>492</x:v>
      </x:c>
      <x:c r="B2405" t="s">
        <x:v>698</x:v>
      </x:c>
      <x:c r="C2405" t="s">
        <x:v>513</x:v>
      </x:c>
      <x:c r="D2405" t="s">
        <x:v>514</x:v>
      </x:c>
      <x:c r="E2405" t="s">
        <x:v>527</x:v>
      </x:c>
      <x:c r="F2405" t="s">
        <x:v>126</x:v>
      </x:c>
      <x:c r="G2405" t="s">
        <x:v>730</x:v>
      </x:c>
      <x:c r="H2405" t="s">
        <x:v>516</x:v>
      </x:c>
      <x:c r="I2405" t="s">
        <x:v>179</x:v>
      </x:c>
      <x:c r="J2405">
        <x:v>100018967</x:v>
      </x:c>
      <x:c r="K2405" t="s">
        <x:v>179</x:v>
      </x:c>
      <x:c r="L2405" t="s">
        <x:v>143</x:v>
      </x:c>
      <x:c r="M2405" t="s">
        <x:v>525</x:v>
      </x:c>
      <x:c r="N2405" t="s">
        <x:v>519</x:v>
      </x:c>
      <x:c r="O2405">
        <x:v>10000</x:v>
      </x:c>
      <x:c r="P2405" t="s">
        <x:v>520</x:v>
      </x:c>
      <x:c r="Q2405" t="s">
        <x:v>16</x:v>
      </x:c>
      <x:c r="R2405" t="s">
        <x:v>522</x:v>
      </x:c>
      <x:c r="S2405">
        <x:v>20000</x:v>
      </x:c>
      <x:c r="T2405" t="s">
        <x:v>458</x:v>
      </x:c>
      <x:c r="U2405">
        <x:v>96.4</x:v>
      </x:c>
      <x:c r="V2405">
        <x:v>0.46</x:v>
      </x:c>
      <x:c r="W2405">
        <x:v>9112</x:v>
      </x:c>
    </x:row>
    <x:row r="2406" spans="1:23">
      <x:c r="A2406" t="s">
        <x:v>492</x:v>
      </x:c>
      <x:c r="B2406" t="s">
        <x:v>698</x:v>
      </x:c>
      <x:c r="C2406" t="s">
        <x:v>513</x:v>
      </x:c>
      <x:c r="D2406" t="s">
        <x:v>514</x:v>
      </x:c>
      <x:c r="E2406" t="s">
        <x:v>527</x:v>
      </x:c>
      <x:c r="F2406" t="s">
        <x:v>126</x:v>
      </x:c>
      <x:c r="G2406" t="s">
        <x:v>730</x:v>
      </x:c>
      <x:c r="H2406" t="s">
        <x:v>516</x:v>
      </x:c>
      <x:c r="I2406" t="s">
        <x:v>179</x:v>
      </x:c>
      <x:c r="J2406">
        <x:v>100011196</x:v>
      </x:c>
      <x:c r="K2406" t="s">
        <x:v>179</x:v>
      </x:c>
      <x:c r="L2406" t="s">
        <x:v>141</x:v>
      </x:c>
      <x:c r="M2406" t="s">
        <x:v>537</x:v>
      </x:c>
      <x:c r="N2406" t="s">
        <x:v>519</x:v>
      </x:c>
      <x:c r="O2406">
        <x:v>12000</x:v>
      </x:c>
      <x:c r="P2406" t="s">
        <x:v>520</x:v>
      </x:c>
      <x:c r="Q2406" t="s">
        <x:v>15</x:v>
      </x:c>
      <x:c r="R2406" t="s">
        <x:v>522</x:v>
      </x:c>
      <x:c r="S2406">
        <x:v>12000</x:v>
      </x:c>
      <x:c r="T2406" t="s">
        <x:v>458</x:v>
      </x:c>
      <x:c r="U2406">
        <x:v>41.04</x:v>
      </x:c>
      <x:c r="V2406">
        <x:v>0.37</x:v>
      </x:c>
      <x:c r="W2406">
        <x:v>4406.3999999999996</x:v>
      </x:c>
    </x:row>
    <x:row r="2407" spans="1:23">
      <x:c r="A2407" t="s">
        <x:v>492</x:v>
      </x:c>
      <x:c r="B2407" t="s">
        <x:v>698</x:v>
      </x:c>
      <x:c r="C2407" t="s">
        <x:v>513</x:v>
      </x:c>
      <x:c r="D2407" t="s">
        <x:v>514</x:v>
      </x:c>
      <x:c r="E2407" t="s">
        <x:v>527</x:v>
      </x:c>
      <x:c r="F2407" t="s">
        <x:v>126</x:v>
      </x:c>
      <x:c r="G2407" t="s">
        <x:v>730</x:v>
      </x:c>
      <x:c r="H2407" t="s">
        <x:v>516</x:v>
      </x:c>
      <x:c r="I2407" t="s">
        <x:v>179</x:v>
      </x:c>
      <x:c r="J2407">
        <x:v>100013455</x:v>
      </x:c>
      <x:c r="K2407" t="s">
        <x:v>179</x:v>
      </x:c>
      <x:c r="L2407" t="s">
        <x:v>141</x:v>
      </x:c>
      <x:c r="M2407" t="s">
        <x:v>558</x:v>
      </x:c>
      <x:c r="N2407" t="s">
        <x:v>519</x:v>
      </x:c>
      <x:c r="O2407">
        <x:v>12000</x:v>
      </x:c>
      <x:c r="P2407" t="s">
        <x:v>520</x:v>
      </x:c>
      <x:c r="Q2407" t="s">
        <x:v>15</x:v>
      </x:c>
      <x:c r="R2407" t="s">
        <x:v>522</x:v>
      </x:c>
      <x:c r="S2407">
        <x:v>12000</x:v>
      </x:c>
      <x:c r="T2407" t="s">
        <x:v>458</x:v>
      </x:c>
      <x:c r="U2407">
        <x:v>41.04</x:v>
      </x:c>
      <x:c r="V2407">
        <x:v>0.37</x:v>
      </x:c>
      <x:c r="W2407">
        <x:v>4406.3999999999996</x:v>
      </x:c>
    </x:row>
    <x:row r="2408" spans="1:23">
      <x:c r="A2408" t="s">
        <x:v>492</x:v>
      </x:c>
      <x:c r="B2408" t="s">
        <x:v>698</x:v>
      </x:c>
      <x:c r="C2408" t="s">
        <x:v>513</x:v>
      </x:c>
      <x:c r="D2408" t="s">
        <x:v>514</x:v>
      </x:c>
      <x:c r="E2408" t="s">
        <x:v>527</x:v>
      </x:c>
      <x:c r="F2408" t="s">
        <x:v>126</x:v>
      </x:c>
      <x:c r="G2408" t="s">
        <x:v>730</x:v>
      </x:c>
      <x:c r="H2408" t="s">
        <x:v>516</x:v>
      </x:c>
      <x:c r="I2408" t="s">
        <x:v>179</x:v>
      </x:c>
      <x:c r="J2408">
        <x:v>100013456</x:v>
      </x:c>
      <x:c r="K2408" t="s">
        <x:v>179</x:v>
      </x:c>
      <x:c r="L2408" t="s">
        <x:v>141</x:v>
      </x:c>
      <x:c r="M2408" t="s">
        <x:v>570</x:v>
      </x:c>
      <x:c r="N2408" t="s">
        <x:v>519</x:v>
      </x:c>
      <x:c r="O2408">
        <x:v>12000</x:v>
      </x:c>
      <x:c r="P2408" t="s">
        <x:v>520</x:v>
      </x:c>
      <x:c r="Q2408" t="s">
        <x:v>15</x:v>
      </x:c>
      <x:c r="R2408" t="s">
        <x:v>522</x:v>
      </x:c>
      <x:c r="S2408">
        <x:v>12000</x:v>
      </x:c>
      <x:c r="T2408" t="s">
        <x:v>458</x:v>
      </x:c>
      <x:c r="U2408">
        <x:v>41.04</x:v>
      </x:c>
      <x:c r="V2408">
        <x:v>0.37</x:v>
      </x:c>
      <x:c r="W2408">
        <x:v>4406.3999999999996</x:v>
      </x:c>
    </x:row>
    <x:row r="2409" spans="1:23">
      <x:c r="A2409" t="s">
        <x:v>492</x:v>
      </x:c>
      <x:c r="B2409" t="s">
        <x:v>698</x:v>
      </x:c>
      <x:c r="C2409" t="s">
        <x:v>513</x:v>
      </x:c>
      <x:c r="D2409" t="s">
        <x:v>514</x:v>
      </x:c>
      <x:c r="E2409" t="s">
        <x:v>527</x:v>
      </x:c>
      <x:c r="F2409" t="s">
        <x:v>126</x:v>
      </x:c>
      <x:c r="G2409" t="s">
        <x:v>730</x:v>
      </x:c>
      <x:c r="H2409" t="s">
        <x:v>516</x:v>
      </x:c>
      <x:c r="I2409" t="s">
        <x:v>179</x:v>
      </x:c>
      <x:c r="J2409">
        <x:v>100012940</x:v>
      </x:c>
      <x:c r="K2409" t="s">
        <x:v>179</x:v>
      </x:c>
      <x:c r="L2409" t="s">
        <x:v>145</x:v>
      </x:c>
      <x:c r="M2409" t="s">
        <x:v>575</x:v>
      </x:c>
      <x:c r="N2409" t="s">
        <x:v>519</x:v>
      </x:c>
      <x:c r="O2409">
        <x:v>5000</x:v>
      </x:c>
      <x:c r="P2409" t="s">
        <x:v>520</x:v>
      </x:c>
      <x:c r="Q2409" t="s">
        <x:v>19</x:v>
      </x:c>
      <x:c r="R2409" t="s">
        <x:v>522</x:v>
      </x:c>
      <x:c r="S2409">
        <x:v>5000</x:v>
      </x:c>
      <x:c r="T2409" t="s">
        <x:v>458</x:v>
      </x:c>
      <x:c r="U2409">
        <x:v>58.2</x:v>
      </x:c>
      <x:c r="V2409">
        <x:v>0.91</x:v>
      </x:c>
      <x:c r="W2409">
        <x:v>4540</x:v>
      </x:c>
    </x:row>
    <x:row r="2410" spans="1:23">
      <x:c r="A2410" t="s">
        <x:v>492</x:v>
      </x:c>
      <x:c r="B2410" t="s">
        <x:v>698</x:v>
      </x:c>
      <x:c r="C2410" t="s">
        <x:v>513</x:v>
      </x:c>
      <x:c r="D2410" t="s">
        <x:v>514</x:v>
      </x:c>
      <x:c r="E2410" t="s">
        <x:v>527</x:v>
      </x:c>
      <x:c r="F2410" t="s">
        <x:v>126</x:v>
      </x:c>
      <x:c r="G2410" t="s">
        <x:v>730</x:v>
      </x:c>
      <x:c r="H2410" t="s">
        <x:v>516</x:v>
      </x:c>
      <x:c r="I2410" t="s">
        <x:v>179</x:v>
      </x:c>
      <x:c r="J2410">
        <x:v>100012900</x:v>
      </x:c>
      <x:c r="K2410" t="s">
        <x:v>179</x:v>
      </x:c>
      <x:c r="L2410" t="s">
        <x:v>141</x:v>
      </x:c>
      <x:c r="M2410" t="s">
        <x:v>572</x:v>
      </x:c>
      <x:c r="N2410" t="s">
        <x:v>519</x:v>
      </x:c>
      <x:c r="O2410">
        <x:v>12000</x:v>
      </x:c>
      <x:c r="P2410" t="s">
        <x:v>520</x:v>
      </x:c>
      <x:c r="Q2410" t="s">
        <x:v>15</x:v>
      </x:c>
      <x:c r="R2410" t="s">
        <x:v>522</x:v>
      </x:c>
      <x:c r="S2410">
        <x:v>12000</x:v>
      </x:c>
      <x:c r="T2410" t="s">
        <x:v>458</x:v>
      </x:c>
      <x:c r="U2410">
        <x:v>41.04</x:v>
      </x:c>
      <x:c r="V2410">
        <x:v>0.37</x:v>
      </x:c>
      <x:c r="W2410">
        <x:v>4406.3999999999996</x:v>
      </x:c>
    </x:row>
    <x:row r="2411" spans="1:23">
      <x:c r="A2411" t="s">
        <x:v>492</x:v>
      </x:c>
      <x:c r="B2411" t="s">
        <x:v>698</x:v>
      </x:c>
      <x:c r="C2411" t="s">
        <x:v>513</x:v>
      </x:c>
      <x:c r="D2411" t="s">
        <x:v>514</x:v>
      </x:c>
      <x:c r="E2411" t="s">
        <x:v>527</x:v>
      </x:c>
      <x:c r="F2411" t="s">
        <x:v>126</x:v>
      </x:c>
      <x:c r="G2411" t="s">
        <x:v>730</x:v>
      </x:c>
      <x:c r="H2411" t="s">
        <x:v>516</x:v>
      </x:c>
      <x:c r="I2411" t="s">
        <x:v>179</x:v>
      </x:c>
      <x:c r="J2411">
        <x:v>100012905</x:v>
      </x:c>
      <x:c r="K2411" t="s">
        <x:v>179</x:v>
      </x:c>
      <x:c r="L2411" t="s">
        <x:v>141</x:v>
      </x:c>
      <x:c r="M2411" t="s">
        <x:v>524</x:v>
      </x:c>
      <x:c r="N2411" t="s">
        <x:v>519</x:v>
      </x:c>
      <x:c r="O2411">
        <x:v>12000</x:v>
      </x:c>
      <x:c r="P2411" t="s">
        <x:v>520</x:v>
      </x:c>
      <x:c r="Q2411" t="s">
        <x:v>15</x:v>
      </x:c>
      <x:c r="R2411" t="s">
        <x:v>522</x:v>
      </x:c>
      <x:c r="S2411">
        <x:v>12000</x:v>
      </x:c>
      <x:c r="T2411" t="s">
        <x:v>458</x:v>
      </x:c>
      <x:c r="U2411">
        <x:v>41.04</x:v>
      </x:c>
      <x:c r="V2411">
        <x:v>0.37</x:v>
      </x:c>
      <x:c r="W2411">
        <x:v>4406.3999999999996</x:v>
      </x:c>
    </x:row>
    <x:row r="2412" spans="1:23">
      <x:c r="A2412" t="s">
        <x:v>492</x:v>
      </x:c>
      <x:c r="B2412" t="s">
        <x:v>698</x:v>
      </x:c>
      <x:c r="C2412" t="s">
        <x:v>513</x:v>
      </x:c>
      <x:c r="D2412" t="s">
        <x:v>514</x:v>
      </x:c>
      <x:c r="E2412" t="s">
        <x:v>527</x:v>
      </x:c>
      <x:c r="F2412" t="s">
        <x:v>126</x:v>
      </x:c>
      <x:c r="G2412" t="s">
        <x:v>730</x:v>
      </x:c>
      <x:c r="H2412" t="s">
        <x:v>516</x:v>
      </x:c>
      <x:c r="I2412" t="s">
        <x:v>179</x:v>
      </x:c>
      <x:c r="J2412">
        <x:v>100011199</x:v>
      </x:c>
      <x:c r="K2412" t="s">
        <x:v>179</x:v>
      </x:c>
      <x:c r="L2412" t="s">
        <x:v>141</x:v>
      </x:c>
      <x:c r="M2412" t="s">
        <x:v>569</x:v>
      </x:c>
      <x:c r="N2412" t="s">
        <x:v>519</x:v>
      </x:c>
      <x:c r="O2412">
        <x:v>12000</x:v>
      </x:c>
      <x:c r="P2412" t="s">
        <x:v>520</x:v>
      </x:c>
      <x:c r="Q2412" t="s">
        <x:v>15</x:v>
      </x:c>
      <x:c r="R2412" t="s">
        <x:v>522</x:v>
      </x:c>
      <x:c r="S2412">
        <x:v>12000</x:v>
      </x:c>
      <x:c r="T2412" t="s">
        <x:v>458</x:v>
      </x:c>
      <x:c r="U2412">
        <x:v>41.04</x:v>
      </x:c>
      <x:c r="V2412">
        <x:v>0.37</x:v>
      </x:c>
      <x:c r="W2412">
        <x:v>4406.3999999999996</x:v>
      </x:c>
    </x:row>
    <x:row r="2413" spans="1:23">
      <x:c r="A2413" t="s">
        <x:v>492</x:v>
      </x:c>
      <x:c r="B2413" t="s">
        <x:v>698</x:v>
      </x:c>
      <x:c r="C2413" t="s">
        <x:v>513</x:v>
      </x:c>
      <x:c r="D2413" t="s">
        <x:v>514</x:v>
      </x:c>
      <x:c r="E2413" t="s">
        <x:v>527</x:v>
      </x:c>
      <x:c r="F2413" t="s">
        <x:v>126</x:v>
      </x:c>
      <x:c r="G2413" t="s">
        <x:v>730</x:v>
      </x:c>
      <x:c r="H2413" t="s">
        <x:v>516</x:v>
      </x:c>
      <x:c r="I2413" t="s">
        <x:v>179</x:v>
      </x:c>
      <x:c r="J2413">
        <x:v>100011194</x:v>
      </x:c>
      <x:c r="K2413" t="s">
        <x:v>179</x:v>
      </x:c>
      <x:c r="L2413" t="s">
        <x:v>141</x:v>
      </x:c>
      <x:c r="M2413" t="s">
        <x:v>533</x:v>
      </x:c>
      <x:c r="N2413" t="s">
        <x:v>519</x:v>
      </x:c>
      <x:c r="O2413">
        <x:v>12000</x:v>
      </x:c>
      <x:c r="P2413" t="s">
        <x:v>520</x:v>
      </x:c>
      <x:c r="Q2413" t="s">
        <x:v>15</x:v>
      </x:c>
      <x:c r="R2413" t="s">
        <x:v>522</x:v>
      </x:c>
      <x:c r="S2413">
        <x:v>24000</x:v>
      </x:c>
      <x:c r="T2413" t="s">
        <x:v>458</x:v>
      </x:c>
      <x:c r="U2413">
        <x:v>82.08</x:v>
      </x:c>
      <x:c r="V2413">
        <x:v>0.37</x:v>
      </x:c>
      <x:c r="W2413">
        <x:v>8812.7999999999993</x:v>
      </x:c>
    </x:row>
    <x:row r="2414" spans="1:23">
      <x:c r="A2414" t="s">
        <x:v>492</x:v>
      </x:c>
      <x:c r="B2414" t="s">
        <x:v>698</x:v>
      </x:c>
      <x:c r="C2414" t="s">
        <x:v>513</x:v>
      </x:c>
      <x:c r="D2414" t="s">
        <x:v>514</x:v>
      </x:c>
      <x:c r="E2414" t="s">
        <x:v>527</x:v>
      </x:c>
      <x:c r="F2414" t="s">
        <x:v>126</x:v>
      </x:c>
      <x:c r="G2414" t="s">
        <x:v>730</x:v>
      </x:c>
      <x:c r="H2414" t="s">
        <x:v>516</x:v>
      </x:c>
      <x:c r="I2414" t="s">
        <x:v>179</x:v>
      </x:c>
      <x:c r="J2414">
        <x:v>100011196</x:v>
      </x:c>
      <x:c r="K2414" t="s">
        <x:v>179</x:v>
      </x:c>
      <x:c r="L2414" t="s">
        <x:v>141</x:v>
      </x:c>
      <x:c r="M2414" t="s">
        <x:v>537</x:v>
      </x:c>
      <x:c r="N2414" t="s">
        <x:v>519</x:v>
      </x:c>
      <x:c r="O2414">
        <x:v>12000</x:v>
      </x:c>
      <x:c r="P2414" t="s">
        <x:v>520</x:v>
      </x:c>
      <x:c r="Q2414" t="s">
        <x:v>15</x:v>
      </x:c>
      <x:c r="R2414" t="s">
        <x:v>522</x:v>
      </x:c>
      <x:c r="S2414">
        <x:v>24000</x:v>
      </x:c>
      <x:c r="T2414" t="s">
        <x:v>458</x:v>
      </x:c>
      <x:c r="U2414">
        <x:v>82.08</x:v>
      </x:c>
      <x:c r="V2414">
        <x:v>0.37</x:v>
      </x:c>
      <x:c r="W2414">
        <x:v>8812.7999999999993</x:v>
      </x:c>
    </x:row>
    <x:row r="2415" spans="1:23">
      <x:c r="A2415" t="s">
        <x:v>492</x:v>
      </x:c>
      <x:c r="B2415" t="s">
        <x:v>698</x:v>
      </x:c>
      <x:c r="C2415" t="s">
        <x:v>513</x:v>
      </x:c>
      <x:c r="D2415" t="s">
        <x:v>514</x:v>
      </x:c>
      <x:c r="E2415" t="s">
        <x:v>527</x:v>
      </x:c>
      <x:c r="F2415" t="s">
        <x:v>126</x:v>
      </x:c>
      <x:c r="G2415" t="s">
        <x:v>730</x:v>
      </x:c>
      <x:c r="H2415" t="s">
        <x:v>516</x:v>
      </x:c>
      <x:c r="I2415" t="s">
        <x:v>179</x:v>
      </x:c>
      <x:c r="J2415">
        <x:v>100012894</x:v>
      </x:c>
      <x:c r="K2415" t="s">
        <x:v>179</x:v>
      </x:c>
      <x:c r="L2415" t="s">
        <x:v>141</x:v>
      </x:c>
      <x:c r="M2415" t="s">
        <x:v>560</x:v>
      </x:c>
      <x:c r="N2415" t="s">
        <x:v>519</x:v>
      </x:c>
      <x:c r="O2415">
        <x:v>12000</x:v>
      </x:c>
      <x:c r="P2415" t="s">
        <x:v>520</x:v>
      </x:c>
      <x:c r="Q2415" t="s">
        <x:v>15</x:v>
      </x:c>
      <x:c r="R2415" t="s">
        <x:v>522</x:v>
      </x:c>
      <x:c r="S2415">
        <x:v>24000</x:v>
      </x:c>
      <x:c r="T2415" t="s">
        <x:v>458</x:v>
      </x:c>
      <x:c r="U2415">
        <x:v>82.08</x:v>
      </x:c>
      <x:c r="V2415">
        <x:v>0.37</x:v>
      </x:c>
      <x:c r="W2415">
        <x:v>8812.7999999999993</x:v>
      </x:c>
    </x:row>
    <x:row r="2416" spans="1:23">
      <x:c r="A2416" t="s">
        <x:v>492</x:v>
      </x:c>
      <x:c r="B2416" t="s">
        <x:v>698</x:v>
      </x:c>
      <x:c r="C2416" t="s">
        <x:v>513</x:v>
      </x:c>
      <x:c r="D2416" t="s">
        <x:v>514</x:v>
      </x:c>
      <x:c r="E2416" t="s">
        <x:v>527</x:v>
      </x:c>
      <x:c r="F2416" t="s">
        <x:v>126</x:v>
      </x:c>
      <x:c r="G2416" t="s">
        <x:v>730</x:v>
      </x:c>
      <x:c r="H2416" t="s">
        <x:v>516</x:v>
      </x:c>
      <x:c r="I2416" t="s">
        <x:v>179</x:v>
      </x:c>
      <x:c r="J2416">
        <x:v>100013454</x:v>
      </x:c>
      <x:c r="K2416" t="s">
        <x:v>179</x:v>
      </x:c>
      <x:c r="L2416" t="s">
        <x:v>141</x:v>
      </x:c>
      <x:c r="M2416" t="s">
        <x:v>563</x:v>
      </x:c>
      <x:c r="N2416" t="s">
        <x:v>519</x:v>
      </x:c>
      <x:c r="O2416">
        <x:v>12000</x:v>
      </x:c>
      <x:c r="P2416" t="s">
        <x:v>520</x:v>
      </x:c>
      <x:c r="Q2416" t="s">
        <x:v>15</x:v>
      </x:c>
      <x:c r="R2416" t="s">
        <x:v>522</x:v>
      </x:c>
      <x:c r="S2416">
        <x:v>12000</x:v>
      </x:c>
      <x:c r="T2416" t="s">
        <x:v>458</x:v>
      </x:c>
      <x:c r="U2416">
        <x:v>41.04</x:v>
      </x:c>
      <x:c r="V2416">
        <x:v>0.37</x:v>
      </x:c>
      <x:c r="W2416">
        <x:v>4406.3999999999996</x:v>
      </x:c>
    </x:row>
    <x:row r="2417" spans="1:23">
      <x:c r="A2417" t="s">
        <x:v>492</x:v>
      </x:c>
      <x:c r="B2417" t="s">
        <x:v>698</x:v>
      </x:c>
      <x:c r="C2417" t="s">
        <x:v>513</x:v>
      </x:c>
      <x:c r="D2417" t="s">
        <x:v>514</x:v>
      </x:c>
      <x:c r="E2417" t="s">
        <x:v>527</x:v>
      </x:c>
      <x:c r="F2417" t="s">
        <x:v>126</x:v>
      </x:c>
      <x:c r="G2417" t="s">
        <x:v>730</x:v>
      </x:c>
      <x:c r="H2417" t="s">
        <x:v>516</x:v>
      </x:c>
      <x:c r="I2417" t="s">
        <x:v>179</x:v>
      </x:c>
      <x:c r="J2417">
        <x:v>100011192</x:v>
      </x:c>
      <x:c r="K2417" t="s">
        <x:v>179</x:v>
      </x:c>
      <x:c r="L2417" t="s">
        <x:v>141</x:v>
      </x:c>
      <x:c r="M2417" t="s">
        <x:v>575</x:v>
      </x:c>
      <x:c r="N2417" t="s">
        <x:v>519</x:v>
      </x:c>
      <x:c r="O2417">
        <x:v>12000</x:v>
      </x:c>
      <x:c r="P2417" t="s">
        <x:v>520</x:v>
      </x:c>
      <x:c r="Q2417" t="s">
        <x:v>15</x:v>
      </x:c>
      <x:c r="R2417" t="s">
        <x:v>522</x:v>
      </x:c>
      <x:c r="S2417">
        <x:v>36000</x:v>
      </x:c>
      <x:c r="T2417" t="s">
        <x:v>458</x:v>
      </x:c>
      <x:c r="U2417">
        <x:v>123.12</x:v>
      </x:c>
      <x:c r="V2417">
        <x:v>0.37</x:v>
      </x:c>
      <x:c r="W2417">
        <x:v>13219.2</x:v>
      </x:c>
    </x:row>
    <x:row r="2418" spans="1:23">
      <x:c r="A2418" t="s">
        <x:v>492</x:v>
      </x:c>
      <x:c r="B2418" t="s">
        <x:v>698</x:v>
      </x:c>
      <x:c r="C2418" t="s">
        <x:v>513</x:v>
      </x:c>
      <x:c r="D2418" t="s">
        <x:v>514</x:v>
      </x:c>
      <x:c r="E2418" t="s">
        <x:v>527</x:v>
      </x:c>
      <x:c r="F2418" t="s">
        <x:v>126</x:v>
      </x:c>
      <x:c r="G2418" t="s">
        <x:v>730</x:v>
      </x:c>
      <x:c r="H2418" t="s">
        <x:v>516</x:v>
      </x:c>
      <x:c r="I2418" t="s">
        <x:v>179</x:v>
      </x:c>
      <x:c r="J2418">
        <x:v>100018967</x:v>
      </x:c>
      <x:c r="K2418" t="s">
        <x:v>179</x:v>
      </x:c>
      <x:c r="L2418" t="s">
        <x:v>143</x:v>
      </x:c>
      <x:c r="M2418" t="s">
        <x:v>525</x:v>
      </x:c>
      <x:c r="N2418" t="s">
        <x:v>519</x:v>
      </x:c>
      <x:c r="O2418">
        <x:v>10000</x:v>
      </x:c>
      <x:c r="P2418" t="s">
        <x:v>520</x:v>
      </x:c>
      <x:c r="Q2418" t="s">
        <x:v>16</x:v>
      </x:c>
      <x:c r="R2418" t="s">
        <x:v>522</x:v>
      </x:c>
      <x:c r="S2418">
        <x:v>30000</x:v>
      </x:c>
      <x:c r="T2418" t="s">
        <x:v>458</x:v>
      </x:c>
      <x:c r="U2418">
        <x:v>144.6</x:v>
      </x:c>
      <x:c r="V2418">
        <x:v>0.46</x:v>
      </x:c>
      <x:c r="W2418">
        <x:v>13668</x:v>
      </x:c>
    </x:row>
    <x:row r="2419" spans="1:23">
      <x:c r="A2419" t="s">
        <x:v>492</x:v>
      </x:c>
      <x:c r="B2419" t="s">
        <x:v>698</x:v>
      </x:c>
      <x:c r="C2419" t="s">
        <x:v>513</x:v>
      </x:c>
      <x:c r="D2419" t="s">
        <x:v>514</x:v>
      </x:c>
      <x:c r="E2419" t="s">
        <x:v>527</x:v>
      </x:c>
      <x:c r="F2419" t="s">
        <x:v>126</x:v>
      </x:c>
      <x:c r="G2419" t="s">
        <x:v>730</x:v>
      </x:c>
      <x:c r="H2419" t="s">
        <x:v>516</x:v>
      </x:c>
      <x:c r="I2419" t="s">
        <x:v>179</x:v>
      </x:c>
      <x:c r="J2419">
        <x:v>100003039</x:v>
      </x:c>
      <x:c r="K2419" t="s">
        <x:v>179</x:v>
      </x:c>
      <x:c r="L2419" t="s">
        <x:v>144</x:v>
      </x:c>
      <x:c r="M2419" t="s">
        <x:v>533</x:v>
      </x:c>
      <x:c r="O2419">
        <x:v>1000</x:v>
      </x:c>
      <x:c r="P2419" t="s">
        <x:v>520</x:v>
      </x:c>
      <x:c r="Q2419" t="s">
        <x:v>17</x:v>
      </x:c>
      <x:c r="R2419" t="s">
        <x:v>522</x:v>
      </x:c>
      <x:c r="S2419">
        <x:v>7000</x:v>
      </x:c>
      <x:c r="T2419" t="s">
        <x:v>458</x:v>
      </x:c>
      <x:c r="U2419">
        <x:v>49.42</x:v>
      </x:c>
      <x:c r="V2419">
        <x:v>0.59</x:v>
      </x:c>
      <x:c r="W2419">
        <x:v>4113.8999999999996</x:v>
      </x:c>
    </x:row>
    <x:row r="2420" spans="1:23">
      <x:c r="A2420" t="s">
        <x:v>492</x:v>
      </x:c>
      <x:c r="B2420" t="s">
        <x:v>698</x:v>
      </x:c>
      <x:c r="C2420" t="s">
        <x:v>513</x:v>
      </x:c>
      <x:c r="D2420" t="s">
        <x:v>514</x:v>
      </x:c>
      <x:c r="E2420" t="s">
        <x:v>527</x:v>
      </x:c>
      <x:c r="F2420" t="s">
        <x:v>126</x:v>
      </x:c>
      <x:c r="G2420" t="s">
        <x:v>730</x:v>
      </x:c>
      <x:c r="H2420" t="s">
        <x:v>516</x:v>
      </x:c>
      <x:c r="I2420" t="s">
        <x:v>179</x:v>
      </x:c>
      <x:c r="J2420">
        <x:v>100003041</x:v>
      </x:c>
      <x:c r="K2420" t="s">
        <x:v>179</x:v>
      </x:c>
      <x:c r="L2420" t="s">
        <x:v>144</x:v>
      </x:c>
      <x:c r="M2420" t="s">
        <x:v>518</x:v>
      </x:c>
      <x:c r="O2420">
        <x:v>1000</x:v>
      </x:c>
      <x:c r="P2420" t="s">
        <x:v>520</x:v>
      </x:c>
      <x:c r="Q2420" t="s">
        <x:v>17</x:v>
      </x:c>
      <x:c r="R2420" t="s">
        <x:v>522</x:v>
      </x:c>
      <x:c r="S2420">
        <x:v>15000</x:v>
      </x:c>
      <x:c r="T2420" t="s">
        <x:v>458</x:v>
      </x:c>
      <x:c r="U2420">
        <x:v>105.9</x:v>
      </x:c>
      <x:c r="V2420">
        <x:v>0.59</x:v>
      </x:c>
      <x:c r="W2420">
        <x:v>8815.5</x:v>
      </x:c>
    </x:row>
    <x:row r="2421" spans="1:23">
      <x:c r="A2421" t="s">
        <x:v>492</x:v>
      </x:c>
      <x:c r="B2421" t="s">
        <x:v>698</x:v>
      </x:c>
      <x:c r="C2421" t="s">
        <x:v>513</x:v>
      </x:c>
      <x:c r="D2421" t="s">
        <x:v>514</x:v>
      </x:c>
      <x:c r="E2421" t="s">
        <x:v>527</x:v>
      </x:c>
      <x:c r="F2421" t="s">
        <x:v>126</x:v>
      </x:c>
      <x:c r="G2421" t="s">
        <x:v>730</x:v>
      </x:c>
      <x:c r="H2421" t="s">
        <x:v>516</x:v>
      </x:c>
      <x:c r="I2421" t="s">
        <x:v>179</x:v>
      </x:c>
      <x:c r="J2421">
        <x:v>100003039</x:v>
      </x:c>
      <x:c r="K2421" t="s">
        <x:v>179</x:v>
      </x:c>
      <x:c r="L2421" t="s">
        <x:v>144</x:v>
      </x:c>
      <x:c r="M2421" t="s">
        <x:v>533</x:v>
      </x:c>
      <x:c r="O2421">
        <x:v>1000</x:v>
      </x:c>
      <x:c r="P2421" t="s">
        <x:v>520</x:v>
      </x:c>
      <x:c r="Q2421" t="s">
        <x:v>17</x:v>
      </x:c>
      <x:c r="R2421" t="s">
        <x:v>522</x:v>
      </x:c>
      <x:c r="S2421">
        <x:v>5000</x:v>
      </x:c>
      <x:c r="T2421" t="s">
        <x:v>458</x:v>
      </x:c>
      <x:c r="U2421">
        <x:v>35.299999999999997</x:v>
      </x:c>
      <x:c r="V2421">
        <x:v>0.59</x:v>
      </x:c>
      <x:c r="W2421">
        <x:v>2938.5</x:v>
      </x:c>
    </x:row>
    <x:row r="2422" spans="1:23">
      <x:c r="A2422" t="s">
        <x:v>492</x:v>
      </x:c>
      <x:c r="B2422" t="s">
        <x:v>698</x:v>
      </x:c>
      <x:c r="C2422" t="s">
        <x:v>513</x:v>
      </x:c>
      <x:c r="D2422" t="s">
        <x:v>514</x:v>
      </x:c>
      <x:c r="E2422" t="s">
        <x:v>527</x:v>
      </x:c>
      <x:c r="F2422" t="s">
        <x:v>126</x:v>
      </x:c>
      <x:c r="G2422" t="s">
        <x:v>730</x:v>
      </x:c>
      <x:c r="H2422" t="s">
        <x:v>516</x:v>
      </x:c>
      <x:c r="I2422" t="s">
        <x:v>179</x:v>
      </x:c>
      <x:c r="J2422">
        <x:v>100018993</x:v>
      </x:c>
      <x:c r="K2422" t="s">
        <x:v>179</x:v>
      </x:c>
      <x:c r="L2422" t="s">
        <x:v>143</x:v>
      </x:c>
      <x:c r="M2422" t="s">
        <x:v>542</x:v>
      </x:c>
      <x:c r="N2422" t="s">
        <x:v>519</x:v>
      </x:c>
      <x:c r="O2422">
        <x:v>10000</x:v>
      </x:c>
      <x:c r="P2422" t="s">
        <x:v>520</x:v>
      </x:c>
      <x:c r="Q2422" t="s">
        <x:v>16</x:v>
      </x:c>
      <x:c r="R2422" t="s">
        <x:v>522</x:v>
      </x:c>
      <x:c r="S2422">
        <x:v>20000</x:v>
      </x:c>
      <x:c r="T2422" t="s">
        <x:v>458</x:v>
      </x:c>
      <x:c r="U2422">
        <x:v>96.4</x:v>
      </x:c>
      <x:c r="V2422">
        <x:v>0.46</x:v>
      </x:c>
      <x:c r="W2422">
        <x:v>9112</x:v>
      </x:c>
    </x:row>
    <x:row r="2423" spans="1:23">
      <x:c r="A2423" t="s">
        <x:v>492</x:v>
      </x:c>
      <x:c r="B2423" t="s">
        <x:v>698</x:v>
      </x:c>
      <x:c r="C2423" t="s">
        <x:v>513</x:v>
      </x:c>
      <x:c r="D2423" t="s">
        <x:v>514</x:v>
      </x:c>
      <x:c r="E2423" t="s">
        <x:v>527</x:v>
      </x:c>
      <x:c r="F2423" t="s">
        <x:v>126</x:v>
      </x:c>
      <x:c r="G2423" t="s">
        <x:v>730</x:v>
      </x:c>
      <x:c r="H2423" t="s">
        <x:v>516</x:v>
      </x:c>
      <x:c r="I2423" t="s">
        <x:v>179</x:v>
      </x:c>
      <x:c r="J2423">
        <x:v>100011191</x:v>
      </x:c>
      <x:c r="K2423" t="s">
        <x:v>179</x:v>
      </x:c>
      <x:c r="L2423" t="s">
        <x:v>141</x:v>
      </x:c>
      <x:c r="M2423" t="s">
        <x:v>518</x:v>
      </x:c>
      <x:c r="N2423" t="s">
        <x:v>519</x:v>
      </x:c>
      <x:c r="O2423">
        <x:v>12000</x:v>
      </x:c>
      <x:c r="P2423" t="s">
        <x:v>520</x:v>
      </x:c>
      <x:c r="Q2423" t="s">
        <x:v>15</x:v>
      </x:c>
      <x:c r="R2423" t="s">
        <x:v>522</x:v>
      </x:c>
      <x:c r="S2423">
        <x:v>60000</x:v>
      </x:c>
      <x:c r="T2423" t="s">
        <x:v>458</x:v>
      </x:c>
      <x:c r="U2423">
        <x:v>205.2</x:v>
      </x:c>
      <x:c r="V2423">
        <x:v>0.37</x:v>
      </x:c>
      <x:c r="W2423">
        <x:v>22032</x:v>
      </x:c>
    </x:row>
    <x:row r="2424" spans="1:23">
      <x:c r="A2424" t="s">
        <x:v>492</x:v>
      </x:c>
      <x:c r="B2424" t="s">
        <x:v>698</x:v>
      </x:c>
      <x:c r="C2424" t="s">
        <x:v>513</x:v>
      </x:c>
      <x:c r="D2424" t="s">
        <x:v>514</x:v>
      </x:c>
      <x:c r="E2424" t="s">
        <x:v>527</x:v>
      </x:c>
      <x:c r="F2424" t="s">
        <x:v>126</x:v>
      </x:c>
      <x:c r="G2424" t="s">
        <x:v>730</x:v>
      </x:c>
      <x:c r="H2424" t="s">
        <x:v>516</x:v>
      </x:c>
      <x:c r="I2424" t="s">
        <x:v>179</x:v>
      </x:c>
      <x:c r="J2424">
        <x:v>100003039</x:v>
      </x:c>
      <x:c r="K2424" t="s">
        <x:v>179</x:v>
      </x:c>
      <x:c r="L2424" t="s">
        <x:v>144</x:v>
      </x:c>
      <x:c r="M2424" t="s">
        <x:v>533</x:v>
      </x:c>
      <x:c r="O2424">
        <x:v>1000</x:v>
      </x:c>
      <x:c r="P2424" t="s">
        <x:v>520</x:v>
      </x:c>
      <x:c r="Q2424" t="s">
        <x:v>17</x:v>
      </x:c>
      <x:c r="R2424" t="s">
        <x:v>522</x:v>
      </x:c>
      <x:c r="S2424">
        <x:v>4000</x:v>
      </x:c>
      <x:c r="T2424" t="s">
        <x:v>458</x:v>
      </x:c>
      <x:c r="U2424">
        <x:v>28.24</x:v>
      </x:c>
      <x:c r="V2424">
        <x:v>0.59</x:v>
      </x:c>
      <x:c r="W2424">
        <x:v>2350.8000000000002</x:v>
      </x:c>
    </x:row>
    <x:row r="2425" spans="1:23">
      <x:c r="A2425" t="s">
        <x:v>492</x:v>
      </x:c>
      <x:c r="B2425" t="s">
        <x:v>698</x:v>
      </x:c>
      <x:c r="C2425" t="s">
        <x:v>513</x:v>
      </x:c>
      <x:c r="D2425" t="s">
        <x:v>514</x:v>
      </x:c>
      <x:c r="E2425" t="s">
        <x:v>527</x:v>
      </x:c>
      <x:c r="F2425" t="s">
        <x:v>126</x:v>
      </x:c>
      <x:c r="G2425" t="s">
        <x:v>730</x:v>
      </x:c>
      <x:c r="H2425" t="s">
        <x:v>516</x:v>
      </x:c>
      <x:c r="I2425" t="s">
        <x:v>179</x:v>
      </x:c>
      <x:c r="J2425">
        <x:v>100003053</x:v>
      </x:c>
      <x:c r="K2425" t="s">
        <x:v>179</x:v>
      </x:c>
      <x:c r="L2425" t="s">
        <x:v>144</x:v>
      </x:c>
      <x:c r="M2425" t="s">
        <x:v>537</x:v>
      </x:c>
      <x:c r="O2425">
        <x:v>1000</x:v>
      </x:c>
      <x:c r="P2425" t="s">
        <x:v>520</x:v>
      </x:c>
      <x:c r="Q2425" t="s">
        <x:v>17</x:v>
      </x:c>
      <x:c r="R2425" t="s">
        <x:v>522</x:v>
      </x:c>
      <x:c r="S2425">
        <x:v>3950</x:v>
      </x:c>
      <x:c r="T2425" t="s">
        <x:v>458</x:v>
      </x:c>
      <x:c r="U2425">
        <x:v>27.89</x:v>
      </x:c>
      <x:c r="V2425">
        <x:v>0.59</x:v>
      </x:c>
      <x:c r="W2425">
        <x:v>2321.42</x:v>
      </x:c>
    </x:row>
    <x:row r="2426" spans="1:23">
      <x:c r="A2426" t="s">
        <x:v>492</x:v>
      </x:c>
      <x:c r="B2426" t="s">
        <x:v>698</x:v>
      </x:c>
      <x:c r="C2426" t="s">
        <x:v>513</x:v>
      </x:c>
      <x:c r="D2426" t="s">
        <x:v>514</x:v>
      </x:c>
      <x:c r="E2426" t="s">
        <x:v>527</x:v>
      </x:c>
      <x:c r="F2426" t="s">
        <x:v>126</x:v>
      </x:c>
      <x:c r="G2426" t="s">
        <x:v>730</x:v>
      </x:c>
      <x:c r="H2426" t="s">
        <x:v>516</x:v>
      </x:c>
      <x:c r="I2426" t="s">
        <x:v>179</x:v>
      </x:c>
      <x:c r="J2426">
        <x:v>100003039</x:v>
      </x:c>
      <x:c r="K2426" t="s">
        <x:v>179</x:v>
      </x:c>
      <x:c r="L2426" t="s">
        <x:v>144</x:v>
      </x:c>
      <x:c r="M2426" t="s">
        <x:v>533</x:v>
      </x:c>
      <x:c r="O2426">
        <x:v>1000</x:v>
      </x:c>
      <x:c r="P2426" t="s">
        <x:v>520</x:v>
      </x:c>
      <x:c r="Q2426" t="s">
        <x:v>17</x:v>
      </x:c>
      <x:c r="R2426" t="s">
        <x:v>522</x:v>
      </x:c>
      <x:c r="S2426">
        <x:v>3950</x:v>
      </x:c>
      <x:c r="T2426" t="s">
        <x:v>458</x:v>
      </x:c>
      <x:c r="U2426">
        <x:v>27.89</x:v>
      </x:c>
      <x:c r="V2426">
        <x:v>0.59</x:v>
      </x:c>
      <x:c r="W2426">
        <x:v>2321.42</x:v>
      </x:c>
    </x:row>
    <x:row r="2427" spans="1:23">
      <x:c r="A2427" t="s">
        <x:v>492</x:v>
      </x:c>
      <x:c r="B2427" t="s">
        <x:v>698</x:v>
      </x:c>
      <x:c r="C2427" t="s">
        <x:v>513</x:v>
      </x:c>
      <x:c r="D2427" t="s">
        <x:v>514</x:v>
      </x:c>
      <x:c r="E2427" t="s">
        <x:v>527</x:v>
      </x:c>
      <x:c r="F2427" t="s">
        <x:v>126</x:v>
      </x:c>
      <x:c r="G2427" t="s">
        <x:v>730</x:v>
      </x:c>
      <x:c r="H2427" t="s">
        <x:v>516</x:v>
      </x:c>
      <x:c r="I2427" t="s">
        <x:v>179</x:v>
      </x:c>
      <x:c r="J2427">
        <x:v>100003041</x:v>
      </x:c>
      <x:c r="K2427" t="s">
        <x:v>179</x:v>
      </x:c>
      <x:c r="L2427" t="s">
        <x:v>144</x:v>
      </x:c>
      <x:c r="M2427" t="s">
        <x:v>518</x:v>
      </x:c>
      <x:c r="O2427">
        <x:v>1000</x:v>
      </x:c>
      <x:c r="P2427" t="s">
        <x:v>520</x:v>
      </x:c>
      <x:c r="Q2427" t="s">
        <x:v>17</x:v>
      </x:c>
      <x:c r="R2427" t="s">
        <x:v>522</x:v>
      </x:c>
      <x:c r="S2427">
        <x:v>5000</x:v>
      </x:c>
      <x:c r="T2427" t="s">
        <x:v>458</x:v>
      </x:c>
      <x:c r="U2427">
        <x:v>35.299999999999997</x:v>
      </x:c>
      <x:c r="V2427">
        <x:v>0.59</x:v>
      </x:c>
      <x:c r="W2427">
        <x:v>2938.5</x:v>
      </x:c>
    </x:row>
    <x:row r="2428" spans="1:23">
      <x:c r="A2428" t="s">
        <x:v>492</x:v>
      </x:c>
      <x:c r="B2428" t="s">
        <x:v>698</x:v>
      </x:c>
      <x:c r="C2428" t="s">
        <x:v>513</x:v>
      </x:c>
      <x:c r="D2428" t="s">
        <x:v>514</x:v>
      </x:c>
      <x:c r="E2428" t="s">
        <x:v>527</x:v>
      </x:c>
      <x:c r="F2428" t="s">
        <x:v>126</x:v>
      </x:c>
      <x:c r="G2428" t="s">
        <x:v>730</x:v>
      </x:c>
      <x:c r="H2428" t="s">
        <x:v>516</x:v>
      </x:c>
      <x:c r="I2428" t="s">
        <x:v>179</x:v>
      </x:c>
      <x:c r="J2428">
        <x:v>100011191</x:v>
      </x:c>
      <x:c r="K2428" t="s">
        <x:v>179</x:v>
      </x:c>
      <x:c r="L2428" t="s">
        <x:v>141</x:v>
      </x:c>
      <x:c r="M2428" t="s">
        <x:v>518</x:v>
      </x:c>
      <x:c r="N2428" t="s">
        <x:v>519</x:v>
      </x:c>
      <x:c r="O2428">
        <x:v>12000</x:v>
      </x:c>
      <x:c r="P2428" t="s">
        <x:v>520</x:v>
      </x:c>
      <x:c r="Q2428" t="s">
        <x:v>15</x:v>
      </x:c>
      <x:c r="R2428" t="s">
        <x:v>522</x:v>
      </x:c>
      <x:c r="S2428">
        <x:v>60000</x:v>
      </x:c>
      <x:c r="T2428" t="s">
        <x:v>458</x:v>
      </x:c>
      <x:c r="U2428">
        <x:v>205.2</x:v>
      </x:c>
      <x:c r="V2428">
        <x:v>0.37</x:v>
      </x:c>
      <x:c r="W2428">
        <x:v>22032</x:v>
      </x:c>
    </x:row>
    <x:row r="2429" spans="1:23">
      <x:c r="A2429" t="s">
        <x:v>492</x:v>
      </x:c>
      <x:c r="B2429" t="s">
        <x:v>698</x:v>
      </x:c>
      <x:c r="C2429" t="s">
        <x:v>513</x:v>
      </x:c>
      <x:c r="D2429" t="s">
        <x:v>514</x:v>
      </x:c>
      <x:c r="E2429" t="s">
        <x:v>527</x:v>
      </x:c>
      <x:c r="F2429" t="s">
        <x:v>126</x:v>
      </x:c>
      <x:c r="G2429" t="s">
        <x:v>730</x:v>
      </x:c>
      <x:c r="H2429" t="s">
        <x:v>516</x:v>
      </x:c>
      <x:c r="I2429" t="s">
        <x:v>179</x:v>
      </x:c>
      <x:c r="J2429">
        <x:v>100002988</x:v>
      </x:c>
      <x:c r="K2429" t="s">
        <x:v>179</x:v>
      </x:c>
      <x:c r="L2429" t="s">
        <x:v>143</x:v>
      </x:c>
      <x:c r="M2429" t="s">
        <x:v>573</x:v>
      </x:c>
      <x:c r="O2429">
        <x:v>1000</x:v>
      </x:c>
      <x:c r="P2429" t="s">
        <x:v>520</x:v>
      </x:c>
      <x:c r="Q2429" t="s">
        <x:v>16</x:v>
      </x:c>
      <x:c r="R2429" t="s">
        <x:v>522</x:v>
      </x:c>
      <x:c r="S2429">
        <x:v>1000</x:v>
      </x:c>
      <x:c r="T2429" t="s">
        <x:v>458</x:v>
      </x:c>
      <x:c r="U2429">
        <x:v>4.82</x:v>
      </x:c>
      <x:c r="V2429">
        <x:v>0.46</x:v>
      </x:c>
      <x:c r="W2429">
        <x:v>455.6</x:v>
      </x:c>
    </x:row>
    <x:row r="2430" spans="1:23">
      <x:c r="A2430" t="s">
        <x:v>492</x:v>
      </x:c>
      <x:c r="B2430" t="s">
        <x:v>698</x:v>
      </x:c>
      <x:c r="C2430" t="s">
        <x:v>513</x:v>
      </x:c>
      <x:c r="D2430" t="s">
        <x:v>514</x:v>
      </x:c>
      <x:c r="E2430" t="s">
        <x:v>527</x:v>
      </x:c>
      <x:c r="F2430" t="s">
        <x:v>126</x:v>
      </x:c>
      <x:c r="G2430" t="s">
        <x:v>730</x:v>
      </x:c>
      <x:c r="H2430" t="s">
        <x:v>516</x:v>
      </x:c>
      <x:c r="I2430" t="s">
        <x:v>179</x:v>
      </x:c>
      <x:c r="J2430">
        <x:v>100003127</x:v>
      </x:c>
      <x:c r="K2430" t="s">
        <x:v>179</x:v>
      </x:c>
      <x:c r="L2430" t="s">
        <x:v>146</x:v>
      </x:c>
      <x:c r="M2430" t="s">
        <x:v>518</x:v>
      </x:c>
      <x:c r="O2430">
        <x:v>400</x:v>
      </x:c>
      <x:c r="P2430" t="s">
        <x:v>520</x:v>
      </x:c>
      <x:c r="Q2430" t="s">
        <x:v>456</x:v>
      </x:c>
      <x:c r="R2430" t="s">
        <x:v>522</x:v>
      </x:c>
      <x:c r="S2430">
        <x:v>5400</x:v>
      </x:c>
      <x:c r="T2430" t="s">
        <x:v>458</x:v>
      </x:c>
      <x:c r="U2430">
        <x:v>129.16999999999999</x:v>
      </x:c>
      <x:c r="V2430">
        <x:v>1.76</x:v>
      </x:c>
      <x:c r="W2430">
        <x:v>9512.64</x:v>
      </x:c>
    </x:row>
    <x:row r="2431" spans="1:23">
      <x:c r="A2431" t="s">
        <x:v>492</x:v>
      </x:c>
      <x:c r="B2431" t="s">
        <x:v>698</x:v>
      </x:c>
      <x:c r="C2431" t="s">
        <x:v>513</x:v>
      </x:c>
      <x:c r="D2431" t="s">
        <x:v>514</x:v>
      </x:c>
      <x:c r="E2431" t="s">
        <x:v>527</x:v>
      </x:c>
      <x:c r="F2431" t="s">
        <x:v>126</x:v>
      </x:c>
      <x:c r="G2431" t="s">
        <x:v>730</x:v>
      </x:c>
      <x:c r="H2431" t="s">
        <x:v>516</x:v>
      </x:c>
      <x:c r="I2431" t="s">
        <x:v>179</x:v>
      </x:c>
      <x:c r="J2431">
        <x:v>100002991</x:v>
      </x:c>
      <x:c r="K2431" t="s">
        <x:v>179</x:v>
      </x:c>
      <x:c r="L2431" t="s">
        <x:v>143</x:v>
      </x:c>
      <x:c r="M2431" t="s">
        <x:v>577</x:v>
      </x:c>
      <x:c r="O2431">
        <x:v>1000</x:v>
      </x:c>
      <x:c r="P2431" t="s">
        <x:v>520</x:v>
      </x:c>
      <x:c r="Q2431" t="s">
        <x:v>16</x:v>
      </x:c>
      <x:c r="R2431" t="s">
        <x:v>522</x:v>
      </x:c>
      <x:c r="S2431">
        <x:v>2000</x:v>
      </x:c>
      <x:c r="T2431" t="s">
        <x:v>458</x:v>
      </x:c>
      <x:c r="U2431">
        <x:v>9.64</x:v>
      </x:c>
      <x:c r="V2431">
        <x:v>0.46</x:v>
      </x:c>
      <x:c r="W2431">
        <x:v>911.2</x:v>
      </x:c>
    </x:row>
    <x:row r="2432" spans="1:23">
      <x:c r="A2432" t="s">
        <x:v>492</x:v>
      </x:c>
      <x:c r="B2432" t="s">
        <x:v>698</x:v>
      </x:c>
      <x:c r="C2432" t="s">
        <x:v>513</x:v>
      </x:c>
      <x:c r="D2432" t="s">
        <x:v>514</x:v>
      </x:c>
      <x:c r="E2432" t="s">
        <x:v>527</x:v>
      </x:c>
      <x:c r="F2432" t="s">
        <x:v>126</x:v>
      </x:c>
      <x:c r="G2432" t="s">
        <x:v>730</x:v>
      </x:c>
      <x:c r="H2432" t="s">
        <x:v>516</x:v>
      </x:c>
      <x:c r="I2432" t="s">
        <x:v>179</x:v>
      </x:c>
      <x:c r="J2432">
        <x:v>100003127</x:v>
      </x:c>
      <x:c r="K2432" t="s">
        <x:v>179</x:v>
      </x:c>
      <x:c r="L2432" t="s">
        <x:v>146</x:v>
      </x:c>
      <x:c r="M2432" t="s">
        <x:v>518</x:v>
      </x:c>
      <x:c r="O2432">
        <x:v>400</x:v>
      </x:c>
      <x:c r="P2432" t="s">
        <x:v>520</x:v>
      </x:c>
      <x:c r="Q2432" t="s">
        <x:v>456</x:v>
      </x:c>
      <x:c r="R2432" t="s">
        <x:v>522</x:v>
      </x:c>
      <x:c r="S2432">
        <x:v>400</x:v>
      </x:c>
      <x:c r="T2432" t="s">
        <x:v>458</x:v>
      </x:c>
      <x:c r="U2432">
        <x:v>9.57</x:v>
      </x:c>
      <x:c r="V2432">
        <x:v>1.76</x:v>
      </x:c>
      <x:c r="W2432">
        <x:v>704.64</x:v>
      </x:c>
    </x:row>
    <x:row r="2433" spans="1:23">
      <x:c r="A2433" t="s">
        <x:v>492</x:v>
      </x:c>
      <x:c r="B2433" t="s">
        <x:v>698</x:v>
      </x:c>
      <x:c r="C2433" t="s">
        <x:v>513</x:v>
      </x:c>
      <x:c r="D2433" t="s">
        <x:v>514</x:v>
      </x:c>
      <x:c r="E2433" t="s">
        <x:v>527</x:v>
      </x:c>
      <x:c r="F2433" t="s">
        <x:v>126</x:v>
      </x:c>
      <x:c r="G2433" t="s">
        <x:v>730</x:v>
      </x:c>
      <x:c r="H2433" t="s">
        <x:v>516</x:v>
      </x:c>
      <x:c r="I2433" t="s">
        <x:v>179</x:v>
      </x:c>
      <x:c r="J2433">
        <x:v>100002988</x:v>
      </x:c>
      <x:c r="K2433" t="s">
        <x:v>179</x:v>
      </x:c>
      <x:c r="L2433" t="s">
        <x:v>143</x:v>
      </x:c>
      <x:c r="M2433" t="s">
        <x:v>573</x:v>
      </x:c>
      <x:c r="O2433">
        <x:v>1000</x:v>
      </x:c>
      <x:c r="P2433" t="s">
        <x:v>520</x:v>
      </x:c>
      <x:c r="Q2433" t="s">
        <x:v>16</x:v>
      </x:c>
      <x:c r="R2433" t="s">
        <x:v>522</x:v>
      </x:c>
      <x:c r="S2433">
        <x:v>1000</x:v>
      </x:c>
      <x:c r="T2433" t="s">
        <x:v>458</x:v>
      </x:c>
      <x:c r="U2433">
        <x:v>4.82</x:v>
      </x:c>
      <x:c r="V2433">
        <x:v>0.46</x:v>
      </x:c>
      <x:c r="W2433">
        <x:v>455.6</x:v>
      </x:c>
    </x:row>
    <x:row r="2434" spans="1:23">
      <x:c r="A2434" t="s">
        <x:v>492</x:v>
      </x:c>
      <x:c r="B2434" t="s">
        <x:v>698</x:v>
      </x:c>
      <x:c r="C2434" t="s">
        <x:v>513</x:v>
      </x:c>
      <x:c r="D2434" t="s">
        <x:v>514</x:v>
      </x:c>
      <x:c r="E2434" t="s">
        <x:v>527</x:v>
      </x:c>
      <x:c r="F2434" t="s">
        <x:v>126</x:v>
      </x:c>
      <x:c r="G2434" t="s">
        <x:v>730</x:v>
      </x:c>
      <x:c r="H2434" t="s">
        <x:v>516</x:v>
      </x:c>
      <x:c r="I2434" t="s">
        <x:v>179</x:v>
      </x:c>
      <x:c r="J2434">
        <x:v>100003127</x:v>
      </x:c>
      <x:c r="K2434" t="s">
        <x:v>179</x:v>
      </x:c>
      <x:c r="L2434" t="s">
        <x:v>146</x:v>
      </x:c>
      <x:c r="M2434" t="s">
        <x:v>518</x:v>
      </x:c>
      <x:c r="O2434">
        <x:v>400</x:v>
      </x:c>
      <x:c r="P2434" t="s">
        <x:v>520</x:v>
      </x:c>
      <x:c r="Q2434" t="s">
        <x:v>456</x:v>
      </x:c>
      <x:c r="R2434" t="s">
        <x:v>522</x:v>
      </x:c>
      <x:c r="S2434">
        <x:v>1200</x:v>
      </x:c>
      <x:c r="T2434" t="s">
        <x:v>458</x:v>
      </x:c>
      <x:c r="U2434">
        <x:v>28.7</x:v>
      </x:c>
      <x:c r="V2434">
        <x:v>1.76</x:v>
      </x:c>
      <x:c r="W2434">
        <x:v>2113.92</x:v>
      </x:c>
    </x:row>
    <x:row r="2435" spans="1:23">
      <x:c r="A2435" t="s">
        <x:v>492</x:v>
      </x:c>
      <x:c r="B2435" t="s">
        <x:v>698</x:v>
      </x:c>
      <x:c r="C2435" t="s">
        <x:v>513</x:v>
      </x:c>
      <x:c r="D2435" t="s">
        <x:v>514</x:v>
      </x:c>
      <x:c r="E2435" t="s">
        <x:v>527</x:v>
      </x:c>
      <x:c r="F2435" t="s">
        <x:v>126</x:v>
      </x:c>
      <x:c r="G2435" t="s">
        <x:v>730</x:v>
      </x:c>
      <x:c r="H2435" t="s">
        <x:v>516</x:v>
      </x:c>
      <x:c r="I2435" t="s">
        <x:v>179</x:v>
      </x:c>
      <x:c r="J2435">
        <x:v>100002991</x:v>
      </x:c>
      <x:c r="K2435" t="s">
        <x:v>179</x:v>
      </x:c>
      <x:c r="L2435" t="s">
        <x:v>143</x:v>
      </x:c>
      <x:c r="M2435" t="s">
        <x:v>577</x:v>
      </x:c>
      <x:c r="O2435">
        <x:v>1000</x:v>
      </x:c>
      <x:c r="P2435" t="s">
        <x:v>520</x:v>
      </x:c>
      <x:c r="Q2435" t="s">
        <x:v>16</x:v>
      </x:c>
      <x:c r="R2435" t="s">
        <x:v>522</x:v>
      </x:c>
      <x:c r="S2435">
        <x:v>8000</x:v>
      </x:c>
      <x:c r="T2435" t="s">
        <x:v>458</x:v>
      </x:c>
      <x:c r="U2435">
        <x:v>38.56</x:v>
      </x:c>
      <x:c r="V2435">
        <x:v>0.46</x:v>
      </x:c>
      <x:c r="W2435">
        <x:v>3644.8</x:v>
      </x:c>
    </x:row>
    <x:row r="2436" spans="1:23">
      <x:c r="A2436" t="s">
        <x:v>492</x:v>
      </x:c>
      <x:c r="B2436" t="s">
        <x:v>698</x:v>
      </x:c>
      <x:c r="C2436" t="s">
        <x:v>513</x:v>
      </x:c>
      <x:c r="D2436" t="s">
        <x:v>514</x:v>
      </x:c>
      <x:c r="E2436" t="s">
        <x:v>527</x:v>
      </x:c>
      <x:c r="F2436" t="s">
        <x:v>126</x:v>
      </x:c>
      <x:c r="G2436" t="s">
        <x:v>730</x:v>
      </x:c>
      <x:c r="H2436" t="s">
        <x:v>516</x:v>
      </x:c>
      <x:c r="I2436" t="s">
        <x:v>179</x:v>
      </x:c>
      <x:c r="J2436">
        <x:v>100018960</x:v>
      </x:c>
      <x:c r="K2436" t="s">
        <x:v>179</x:v>
      </x:c>
      <x:c r="L2436" t="s">
        <x:v>143</x:v>
      </x:c>
      <x:c r="M2436" t="s">
        <x:v>550</x:v>
      </x:c>
      <x:c r="N2436" t="s">
        <x:v>519</x:v>
      </x:c>
      <x:c r="O2436">
        <x:v>10000</x:v>
      </x:c>
      <x:c r="P2436" t="s">
        <x:v>520</x:v>
      </x:c>
      <x:c r="Q2436" t="s">
        <x:v>16</x:v>
      </x:c>
      <x:c r="R2436" t="s">
        <x:v>522</x:v>
      </x:c>
      <x:c r="S2436">
        <x:v>10000</x:v>
      </x:c>
      <x:c r="T2436" t="s">
        <x:v>458</x:v>
      </x:c>
      <x:c r="U2436">
        <x:v>48.2</x:v>
      </x:c>
      <x:c r="V2436">
        <x:v>0.46</x:v>
      </x:c>
      <x:c r="W2436">
        <x:v>4556</x:v>
      </x:c>
    </x:row>
    <x:row r="2437" spans="1:23">
      <x:c r="A2437" t="s">
        <x:v>492</x:v>
      </x:c>
      <x:c r="B2437" t="s">
        <x:v>698</x:v>
      </x:c>
      <x:c r="C2437" t="s">
        <x:v>513</x:v>
      </x:c>
      <x:c r="D2437" t="s">
        <x:v>514</x:v>
      </x:c>
      <x:c r="E2437" t="s">
        <x:v>527</x:v>
      </x:c>
      <x:c r="F2437" t="s">
        <x:v>126</x:v>
      </x:c>
      <x:c r="G2437" t="s">
        <x:v>730</x:v>
      </x:c>
      <x:c r="H2437" t="s">
        <x:v>516</x:v>
      </x:c>
      <x:c r="I2437" t="s">
        <x:v>179</x:v>
      </x:c>
      <x:c r="J2437">
        <x:v>100018951</x:v>
      </x:c>
      <x:c r="K2437" t="s">
        <x:v>179</x:v>
      </x:c>
      <x:c r="L2437" t="s">
        <x:v>143</x:v>
      </x:c>
      <x:c r="M2437" t="s">
        <x:v>518</x:v>
      </x:c>
      <x:c r="N2437" t="s">
        <x:v>519</x:v>
      </x:c>
      <x:c r="O2437">
        <x:v>10000</x:v>
      </x:c>
      <x:c r="P2437" t="s">
        <x:v>520</x:v>
      </x:c>
      <x:c r="Q2437" t="s">
        <x:v>16</x:v>
      </x:c>
      <x:c r="R2437" t="s">
        <x:v>522</x:v>
      </x:c>
      <x:c r="S2437">
        <x:v>10000</x:v>
      </x:c>
      <x:c r="T2437" t="s">
        <x:v>458</x:v>
      </x:c>
      <x:c r="U2437">
        <x:v>48.2</x:v>
      </x:c>
      <x:c r="V2437">
        <x:v>0.46</x:v>
      </x:c>
      <x:c r="W2437">
        <x:v>4556</x:v>
      </x:c>
    </x:row>
    <x:row r="2438" spans="1:23">
      <x:c r="A2438" t="s">
        <x:v>492</x:v>
      </x:c>
      <x:c r="B2438" t="s">
        <x:v>698</x:v>
      </x:c>
      <x:c r="C2438" t="s">
        <x:v>513</x:v>
      </x:c>
      <x:c r="D2438" t="s">
        <x:v>514</x:v>
      </x:c>
      <x:c r="E2438" t="s">
        <x:v>527</x:v>
      </x:c>
      <x:c r="F2438" t="s">
        <x:v>126</x:v>
      </x:c>
      <x:c r="G2438" t="s">
        <x:v>730</x:v>
      </x:c>
      <x:c r="H2438" t="s">
        <x:v>516</x:v>
      </x:c>
      <x:c r="I2438" t="s">
        <x:v>179</x:v>
      </x:c>
      <x:c r="J2438">
        <x:v>100018960</x:v>
      </x:c>
      <x:c r="K2438" t="s">
        <x:v>179</x:v>
      </x:c>
      <x:c r="L2438" t="s">
        <x:v>143</x:v>
      </x:c>
      <x:c r="M2438" t="s">
        <x:v>550</x:v>
      </x:c>
      <x:c r="N2438" t="s">
        <x:v>519</x:v>
      </x:c>
      <x:c r="O2438">
        <x:v>10000</x:v>
      </x:c>
      <x:c r="P2438" t="s">
        <x:v>520</x:v>
      </x:c>
      <x:c r="Q2438" t="s">
        <x:v>16</x:v>
      </x:c>
      <x:c r="R2438" t="s">
        <x:v>522</x:v>
      </x:c>
      <x:c r="S2438">
        <x:v>30000</x:v>
      </x:c>
      <x:c r="T2438" t="s">
        <x:v>458</x:v>
      </x:c>
      <x:c r="U2438">
        <x:v>144.6</x:v>
      </x:c>
      <x:c r="V2438">
        <x:v>0.46</x:v>
      </x:c>
      <x:c r="W2438">
        <x:v>13668</x:v>
      </x:c>
    </x:row>
    <x:row r="2439" spans="1:23">
      <x:c r="A2439" t="s">
        <x:v>492</x:v>
      </x:c>
      <x:c r="B2439" t="s">
        <x:v>698</x:v>
      </x:c>
      <x:c r="C2439" t="s">
        <x:v>513</x:v>
      </x:c>
      <x:c r="D2439" t="s">
        <x:v>514</x:v>
      </x:c>
      <x:c r="E2439" t="s">
        <x:v>527</x:v>
      </x:c>
      <x:c r="F2439" t="s">
        <x:v>126</x:v>
      </x:c>
      <x:c r="G2439" t="s">
        <x:v>730</x:v>
      </x:c>
      <x:c r="H2439" t="s">
        <x:v>516</x:v>
      </x:c>
      <x:c r="I2439" t="s">
        <x:v>179</x:v>
      </x:c>
      <x:c r="J2439">
        <x:v>100018961</x:v>
      </x:c>
      <x:c r="K2439" t="s">
        <x:v>179</x:v>
      </x:c>
      <x:c r="L2439" t="s">
        <x:v>143</x:v>
      </x:c>
      <x:c r="M2439" t="s">
        <x:v>568</x:v>
      </x:c>
      <x:c r="N2439" t="s">
        <x:v>519</x:v>
      </x:c>
      <x:c r="O2439">
        <x:v>10000</x:v>
      </x:c>
      <x:c r="P2439" t="s">
        <x:v>520</x:v>
      </x:c>
      <x:c r="Q2439" t="s">
        <x:v>16</x:v>
      </x:c>
      <x:c r="R2439" t="s">
        <x:v>522</x:v>
      </x:c>
      <x:c r="S2439">
        <x:v>10000</x:v>
      </x:c>
      <x:c r="T2439" t="s">
        <x:v>458</x:v>
      </x:c>
      <x:c r="U2439">
        <x:v>48.2</x:v>
      </x:c>
      <x:c r="V2439">
        <x:v>0.46</x:v>
      </x:c>
      <x:c r="W2439">
        <x:v>4556</x:v>
      </x:c>
    </x:row>
    <x:row r="2440" spans="1:23">
      <x:c r="A2440" t="s">
        <x:v>492</x:v>
      </x:c>
      <x:c r="B2440" t="s">
        <x:v>698</x:v>
      </x:c>
      <x:c r="C2440" t="s">
        <x:v>513</x:v>
      </x:c>
      <x:c r="D2440" t="s">
        <x:v>514</x:v>
      </x:c>
      <x:c r="E2440" t="s">
        <x:v>527</x:v>
      </x:c>
      <x:c r="F2440" t="s">
        <x:v>126</x:v>
      </x:c>
      <x:c r="G2440" t="s">
        <x:v>730</x:v>
      </x:c>
      <x:c r="H2440" t="s">
        <x:v>516</x:v>
      </x:c>
      <x:c r="I2440" t="s">
        <x:v>179</x:v>
      </x:c>
      <x:c r="J2440">
        <x:v>100018951</x:v>
      </x:c>
      <x:c r="K2440" t="s">
        <x:v>179</x:v>
      </x:c>
      <x:c r="L2440" t="s">
        <x:v>143</x:v>
      </x:c>
      <x:c r="M2440" t="s">
        <x:v>518</x:v>
      </x:c>
      <x:c r="N2440" t="s">
        <x:v>519</x:v>
      </x:c>
      <x:c r="O2440">
        <x:v>10000</x:v>
      </x:c>
      <x:c r="P2440" t="s">
        <x:v>520</x:v>
      </x:c>
      <x:c r="Q2440" t="s">
        <x:v>16</x:v>
      </x:c>
      <x:c r="R2440" t="s">
        <x:v>522</x:v>
      </x:c>
      <x:c r="S2440">
        <x:v>40000</x:v>
      </x:c>
      <x:c r="T2440" t="s">
        <x:v>458</x:v>
      </x:c>
      <x:c r="U2440">
        <x:v>192.8</x:v>
      </x:c>
      <x:c r="V2440">
        <x:v>0.46</x:v>
      </x:c>
      <x:c r="W2440">
        <x:v>18224</x:v>
      </x:c>
    </x:row>
    <x:row r="2441" spans="1:23">
      <x:c r="A2441" t="s">
        <x:v>492</x:v>
      </x:c>
      <x:c r="B2441" t="s">
        <x:v>698</x:v>
      </x:c>
      <x:c r="C2441" t="s">
        <x:v>513</x:v>
      </x:c>
      <x:c r="D2441" t="s">
        <x:v>514</x:v>
      </x:c>
      <x:c r="E2441" t="s">
        <x:v>527</x:v>
      </x:c>
      <x:c r="F2441" t="s">
        <x:v>126</x:v>
      </x:c>
      <x:c r="G2441" t="s">
        <x:v>730</x:v>
      </x:c>
      <x:c r="H2441" t="s">
        <x:v>516</x:v>
      </x:c>
      <x:c r="I2441" t="s">
        <x:v>179</x:v>
      </x:c>
      <x:c r="J2441">
        <x:v>100018966</x:v>
      </x:c>
      <x:c r="K2441" t="s">
        <x:v>179</x:v>
      </x:c>
      <x:c r="L2441" t="s">
        <x:v>143</x:v>
      </x:c>
      <x:c r="M2441" t="s">
        <x:v>553</x:v>
      </x:c>
      <x:c r="N2441" t="s">
        <x:v>519</x:v>
      </x:c>
      <x:c r="O2441">
        <x:v>10000</x:v>
      </x:c>
      <x:c r="P2441" t="s">
        <x:v>520</x:v>
      </x:c>
      <x:c r="Q2441" t="s">
        <x:v>16</x:v>
      </x:c>
      <x:c r="R2441" t="s">
        <x:v>522</x:v>
      </x:c>
      <x:c r="S2441">
        <x:v>10000</x:v>
      </x:c>
      <x:c r="T2441" t="s">
        <x:v>458</x:v>
      </x:c>
      <x:c r="U2441">
        <x:v>48.2</x:v>
      </x:c>
      <x:c r="V2441">
        <x:v>0.46</x:v>
      </x:c>
      <x:c r="W2441">
        <x:v>4556</x:v>
      </x:c>
    </x:row>
    <x:row r="2442" spans="1:23">
      <x:c r="A2442" t="s">
        <x:v>492</x:v>
      </x:c>
      <x:c r="B2442" t="s">
        <x:v>698</x:v>
      </x:c>
      <x:c r="C2442" t="s">
        <x:v>513</x:v>
      </x:c>
      <x:c r="D2442" t="s">
        <x:v>514</x:v>
      </x:c>
      <x:c r="E2442" t="s">
        <x:v>527</x:v>
      </x:c>
      <x:c r="F2442" t="s">
        <x:v>126</x:v>
      </x:c>
      <x:c r="G2442" t="s">
        <x:v>730</x:v>
      </x:c>
      <x:c r="H2442" t="s">
        <x:v>516</x:v>
      </x:c>
      <x:c r="I2442" t="s">
        <x:v>179</x:v>
      </x:c>
      <x:c r="J2442">
        <x:v>100003025</x:v>
      </x:c>
      <x:c r="K2442" t="s">
        <x:v>179</x:v>
      </x:c>
      <x:c r="L2442" t="s">
        <x:v>143</x:v>
      </x:c>
      <x:c r="M2442" t="s">
        <x:v>558</x:v>
      </x:c>
      <x:c r="O2442">
        <x:v>1000</x:v>
      </x:c>
      <x:c r="P2442" t="s">
        <x:v>520</x:v>
      </x:c>
      <x:c r="Q2442" t="s">
        <x:v>16</x:v>
      </x:c>
      <x:c r="R2442" t="s">
        <x:v>522</x:v>
      </x:c>
      <x:c r="S2442">
        <x:v>5000</x:v>
      </x:c>
      <x:c r="T2442" t="s">
        <x:v>458</x:v>
      </x:c>
      <x:c r="U2442">
        <x:v>24.1</x:v>
      </x:c>
      <x:c r="V2442">
        <x:v>0.46</x:v>
      </x:c>
      <x:c r="W2442">
        <x:v>2278</x:v>
      </x:c>
    </x:row>
    <x:row r="2443" spans="1:23">
      <x:c r="A2443" t="s">
        <x:v>492</x:v>
      </x:c>
      <x:c r="B2443" t="s">
        <x:v>698</x:v>
      </x:c>
      <x:c r="C2443" t="s">
        <x:v>513</x:v>
      </x:c>
      <x:c r="D2443" t="s">
        <x:v>514</x:v>
      </x:c>
      <x:c r="E2443" t="s">
        <x:v>527</x:v>
      </x:c>
      <x:c r="F2443" t="s">
        <x:v>126</x:v>
      </x:c>
      <x:c r="G2443" t="s">
        <x:v>730</x:v>
      </x:c>
      <x:c r="H2443" t="s">
        <x:v>516</x:v>
      </x:c>
      <x:c r="I2443" t="s">
        <x:v>179</x:v>
      </x:c>
      <x:c r="J2443">
        <x:v>100003063</x:v>
      </x:c>
      <x:c r="K2443" t="s">
        <x:v>179</x:v>
      </x:c>
      <x:c r="L2443" t="s">
        <x:v>144</x:v>
      </x:c>
      <x:c r="M2443" t="s">
        <x:v>526</x:v>
      </x:c>
      <x:c r="O2443">
        <x:v>1000</x:v>
      </x:c>
      <x:c r="P2443" t="s">
        <x:v>520</x:v>
      </x:c>
      <x:c r="Q2443" t="s">
        <x:v>17</x:v>
      </x:c>
      <x:c r="R2443" t="s">
        <x:v>522</x:v>
      </x:c>
      <x:c r="S2443">
        <x:v>4000</x:v>
      </x:c>
      <x:c r="T2443" t="s">
        <x:v>458</x:v>
      </x:c>
      <x:c r="U2443">
        <x:v>28.24</x:v>
      </x:c>
      <x:c r="V2443">
        <x:v>0.59</x:v>
      </x:c>
      <x:c r="W2443">
        <x:v>2350.8000000000002</x:v>
      </x:c>
    </x:row>
    <x:row r="2444" spans="1:23">
      <x:c r="A2444" t="s">
        <x:v>492</x:v>
      </x:c>
      <x:c r="B2444" t="s">
        <x:v>698</x:v>
      </x:c>
      <x:c r="C2444" t="s">
        <x:v>513</x:v>
      </x:c>
      <x:c r="D2444" t="s">
        <x:v>514</x:v>
      </x:c>
      <x:c r="E2444" t="s">
        <x:v>527</x:v>
      </x:c>
      <x:c r="F2444" t="s">
        <x:v>126</x:v>
      </x:c>
      <x:c r="G2444" t="s">
        <x:v>730</x:v>
      </x:c>
      <x:c r="H2444" t="s">
        <x:v>516</x:v>
      </x:c>
      <x:c r="I2444" t="s">
        <x:v>179</x:v>
      </x:c>
      <x:c r="J2444">
        <x:v>100003087</x:v>
      </x:c>
      <x:c r="K2444" t="s">
        <x:v>179</x:v>
      </x:c>
      <x:c r="L2444" t="s">
        <x:v>165</x:v>
      </x:c>
      <x:c r="M2444" t="s">
        <x:v>526</x:v>
      </x:c>
      <x:c r="O2444">
        <x:v>1000</x:v>
      </x:c>
      <x:c r="P2444" t="s">
        <x:v>520</x:v>
      </x:c>
      <x:c r="Q2444" t="s">
        <x:v>18</x:v>
      </x:c>
      <x:c r="R2444" t="s">
        <x:v>522</x:v>
      </x:c>
      <x:c r="S2444">
        <x:v>2000</x:v>
      </x:c>
      <x:c r="T2444" t="s">
        <x:v>458</x:v>
      </x:c>
      <x:c r="U2444">
        <x:v>15.52</x:v>
      </x:c>
      <x:c r="V2444">
        <x:v>0.63</x:v>
      </x:c>
      <x:c r="W2444">
        <x:v>1254.8</x:v>
      </x:c>
    </x:row>
    <x:row r="2445" spans="1:23">
      <x:c r="A2445" t="s">
        <x:v>492</x:v>
      </x:c>
      <x:c r="B2445" t="s">
        <x:v>698</x:v>
      </x:c>
      <x:c r="C2445" t="s">
        <x:v>513</x:v>
      </x:c>
      <x:c r="D2445" t="s">
        <x:v>514</x:v>
      </x:c>
      <x:c r="E2445" t="s">
        <x:v>527</x:v>
      </x:c>
      <x:c r="F2445" t="s">
        <x:v>126</x:v>
      </x:c>
      <x:c r="G2445" t="s">
        <x:v>730</x:v>
      </x:c>
      <x:c r="H2445" t="s">
        <x:v>516</x:v>
      </x:c>
      <x:c r="I2445" t="s">
        <x:v>179</x:v>
      </x:c>
      <x:c r="J2445">
        <x:v>100003112</x:v>
      </x:c>
      <x:c r="K2445" t="s">
        <x:v>179</x:v>
      </x:c>
      <x:c r="L2445" t="s">
        <x:v>142</x:v>
      </x:c>
      <x:c r="M2445" t="s">
        <x:v>533</x:v>
      </x:c>
      <x:c r="O2445">
        <x:v>500</x:v>
      </x:c>
      <x:c r="P2445" t="s">
        <x:v>520</x:v>
      </x:c>
      <x:c r="Q2445" t="s">
        <x:v>455</x:v>
      </x:c>
      <x:c r="R2445" t="s">
        <x:v>522</x:v>
      </x:c>
      <x:c r="S2445">
        <x:v>1500</x:v>
      </x:c>
      <x:c r="T2445" t="s">
        <x:v>458</x:v>
      </x:c>
      <x:c r="U2445">
        <x:v>27.08</x:v>
      </x:c>
      <x:c r="V2445">
        <x:v>1.33</x:v>
      </x:c>
      <x:c r="W2445">
        <x:v>1990.65</x:v>
      </x:c>
    </x:row>
    <x:row r="2446" spans="1:23">
      <x:c r="A2446" t="s">
        <x:v>492</x:v>
      </x:c>
      <x:c r="B2446" t="s">
        <x:v>698</x:v>
      </x:c>
      <x:c r="C2446" t="s">
        <x:v>513</x:v>
      </x:c>
      <x:c r="D2446" t="s">
        <x:v>514</x:v>
      </x:c>
      <x:c r="E2446" t="s">
        <x:v>527</x:v>
      </x:c>
      <x:c r="F2446" t="s">
        <x:v>126</x:v>
      </x:c>
      <x:c r="G2446" t="s">
        <x:v>730</x:v>
      </x:c>
      <x:c r="H2446" t="s">
        <x:v>516</x:v>
      </x:c>
      <x:c r="I2446" t="s">
        <x:v>179</x:v>
      </x:c>
      <x:c r="J2446">
        <x:v>100003122</x:v>
      </x:c>
      <x:c r="K2446" t="s">
        <x:v>179</x:v>
      </x:c>
      <x:c r="L2446" t="s">
        <x:v>142</x:v>
      </x:c>
      <x:c r="M2446" t="s">
        <x:v>525</x:v>
      </x:c>
      <x:c r="O2446">
        <x:v>500</x:v>
      </x:c>
      <x:c r="P2446" t="s">
        <x:v>520</x:v>
      </x:c>
      <x:c r="Q2446" t="s">
        <x:v>455</x:v>
      </x:c>
      <x:c r="R2446" t="s">
        <x:v>522</x:v>
      </x:c>
      <x:c r="S2446">
        <x:v>1500</x:v>
      </x:c>
      <x:c r="T2446" t="s">
        <x:v>458</x:v>
      </x:c>
      <x:c r="U2446">
        <x:v>27.08</x:v>
      </x:c>
      <x:c r="V2446">
        <x:v>1.33</x:v>
      </x:c>
      <x:c r="W2446">
        <x:v>1990.65</x:v>
      </x:c>
    </x:row>
    <x:row r="2447" spans="1:23">
      <x:c r="A2447" t="s">
        <x:v>492</x:v>
      </x:c>
      <x:c r="B2447" t="s">
        <x:v>698</x:v>
      </x:c>
      <x:c r="C2447" t="s">
        <x:v>513</x:v>
      </x:c>
      <x:c r="D2447" t="s">
        <x:v>514</x:v>
      </x:c>
      <x:c r="E2447" t="s">
        <x:v>527</x:v>
      </x:c>
      <x:c r="F2447" t="s">
        <x:v>126</x:v>
      </x:c>
      <x:c r="G2447" t="s">
        <x:v>730</x:v>
      </x:c>
      <x:c r="H2447" t="s">
        <x:v>516</x:v>
      </x:c>
      <x:c r="I2447" t="s">
        <x:v>179</x:v>
      </x:c>
      <x:c r="J2447">
        <x:v>100002980</x:v>
      </x:c>
      <x:c r="K2447" t="s">
        <x:v>179</x:v>
      </x:c>
      <x:c r="L2447" t="s">
        <x:v>141</x:v>
      </x:c>
      <x:c r="M2447" t="s">
        <x:v>553</x:v>
      </x:c>
      <x:c r="O2447">
        <x:v>1500</x:v>
      </x:c>
      <x:c r="P2447" t="s">
        <x:v>520</x:v>
      </x:c>
      <x:c r="Q2447" t="s">
        <x:v>15</x:v>
      </x:c>
      <x:c r="R2447" t="s">
        <x:v>522</x:v>
      </x:c>
      <x:c r="S2447">
        <x:v>6000</x:v>
      </x:c>
      <x:c r="T2447" t="s">
        <x:v>458</x:v>
      </x:c>
      <x:c r="U2447">
        <x:v>20.52</x:v>
      </x:c>
      <x:c r="V2447">
        <x:v>0.37</x:v>
      </x:c>
      <x:c r="W2447">
        <x:v>2203.1999999999998</x:v>
      </x:c>
    </x:row>
    <x:row r="2448" spans="1:23">
      <x:c r="A2448" t="s">
        <x:v>492</x:v>
      </x:c>
      <x:c r="B2448" t="s">
        <x:v>698</x:v>
      </x:c>
      <x:c r="C2448" t="s">
        <x:v>513</x:v>
      </x:c>
      <x:c r="D2448" t="s">
        <x:v>514</x:v>
      </x:c>
      <x:c r="E2448" t="s">
        <x:v>527</x:v>
      </x:c>
      <x:c r="F2448" t="s">
        <x:v>126</x:v>
      </x:c>
      <x:c r="G2448" t="s">
        <x:v>730</x:v>
      </x:c>
      <x:c r="H2448" t="s">
        <x:v>516</x:v>
      </x:c>
      <x:c r="I2448" t="s">
        <x:v>179</x:v>
      </x:c>
      <x:c r="J2448">
        <x:v>100013829</x:v>
      </x:c>
      <x:c r="K2448" t="s">
        <x:v>179</x:v>
      </x:c>
      <x:c r="L2448" t="s">
        <x:v>141</x:v>
      </x:c>
      <x:c r="M2448" t="s">
        <x:v>568</x:v>
      </x:c>
      <x:c r="N2448" t="s">
        <x:v>519</x:v>
      </x:c>
      <x:c r="O2448">
        <x:v>12000</x:v>
      </x:c>
      <x:c r="P2448" t="s">
        <x:v>520</x:v>
      </x:c>
      <x:c r="Q2448" t="s">
        <x:v>15</x:v>
      </x:c>
      <x:c r="R2448" t="s">
        <x:v>522</x:v>
      </x:c>
      <x:c r="S2448">
        <x:v>12000</x:v>
      </x:c>
      <x:c r="T2448" t="s">
        <x:v>458</x:v>
      </x:c>
      <x:c r="U2448">
        <x:v>41.04</x:v>
      </x:c>
      <x:c r="V2448">
        <x:v>0.37</x:v>
      </x:c>
      <x:c r="W2448">
        <x:v>4406.3999999999996</x:v>
      </x:c>
    </x:row>
    <x:row r="2449" spans="1:23">
      <x:c r="A2449" t="s">
        <x:v>492</x:v>
      </x:c>
      <x:c r="B2449" t="s">
        <x:v>698</x:v>
      </x:c>
      <x:c r="C2449" t="s">
        <x:v>513</x:v>
      </x:c>
      <x:c r="D2449" t="s">
        <x:v>514</x:v>
      </x:c>
      <x:c r="E2449" t="s">
        <x:v>527</x:v>
      </x:c>
      <x:c r="F2449" t="s">
        <x:v>126</x:v>
      </x:c>
      <x:c r="G2449" t="s">
        <x:v>730</x:v>
      </x:c>
      <x:c r="H2449" t="s">
        <x:v>516</x:v>
      </x:c>
      <x:c r="I2449" t="s">
        <x:v>179</x:v>
      </x:c>
      <x:c r="J2449">
        <x:v>100003029</x:v>
      </x:c>
      <x:c r="K2449" t="s">
        <x:v>179</x:v>
      </x:c>
      <x:c r="L2449" t="s">
        <x:v>143</x:v>
      </x:c>
      <x:c r="M2449" t="s">
        <x:v>570</x:v>
      </x:c>
      <x:c r="O2449">
        <x:v>1000</x:v>
      </x:c>
      <x:c r="P2449" t="s">
        <x:v>520</x:v>
      </x:c>
      <x:c r="Q2449" t="s">
        <x:v>16</x:v>
      </x:c>
      <x:c r="R2449" t="s">
        <x:v>522</x:v>
      </x:c>
      <x:c r="S2449">
        <x:v>1000</x:v>
      </x:c>
      <x:c r="T2449" t="s">
        <x:v>458</x:v>
      </x:c>
      <x:c r="U2449">
        <x:v>4.82</x:v>
      </x:c>
      <x:c r="V2449">
        <x:v>0.46</x:v>
      </x:c>
      <x:c r="W2449">
        <x:v>455.6</x:v>
      </x:c>
    </x:row>
    <x:row r="2450" spans="1:23">
      <x:c r="A2450" t="s">
        <x:v>492</x:v>
      </x:c>
      <x:c r="B2450" t="s">
        <x:v>698</x:v>
      </x:c>
      <x:c r="C2450" t="s">
        <x:v>513</x:v>
      </x:c>
      <x:c r="D2450" t="s">
        <x:v>514</x:v>
      </x:c>
      <x:c r="E2450" t="s">
        <x:v>527</x:v>
      </x:c>
      <x:c r="F2450" t="s">
        <x:v>126</x:v>
      </x:c>
      <x:c r="G2450" t="s">
        <x:v>730</x:v>
      </x:c>
      <x:c r="H2450" t="s">
        <x:v>516</x:v>
      </x:c>
      <x:c r="I2450" t="s">
        <x:v>179</x:v>
      </x:c>
      <x:c r="J2450">
        <x:v>100003024</x:v>
      </x:c>
      <x:c r="K2450" t="s">
        <x:v>179</x:v>
      </x:c>
      <x:c r="L2450" t="s">
        <x:v>143</x:v>
      </x:c>
      <x:c r="M2450" t="s">
        <x:v>569</x:v>
      </x:c>
      <x:c r="O2450">
        <x:v>1000</x:v>
      </x:c>
      <x:c r="P2450" t="s">
        <x:v>520</x:v>
      </x:c>
      <x:c r="Q2450" t="s">
        <x:v>16</x:v>
      </x:c>
      <x:c r="R2450" t="s">
        <x:v>522</x:v>
      </x:c>
      <x:c r="S2450">
        <x:v>1000</x:v>
      </x:c>
      <x:c r="T2450" t="s">
        <x:v>458</x:v>
      </x:c>
      <x:c r="U2450">
        <x:v>4.82</x:v>
      </x:c>
      <x:c r="V2450">
        <x:v>0.46</x:v>
      </x:c>
      <x:c r="W2450">
        <x:v>455.6</x:v>
      </x:c>
    </x:row>
    <x:row r="2451" spans="1:23">
      <x:c r="A2451" t="s">
        <x:v>492</x:v>
      </x:c>
      <x:c r="B2451" t="s">
        <x:v>698</x:v>
      </x:c>
      <x:c r="C2451" t="s">
        <x:v>513</x:v>
      </x:c>
      <x:c r="D2451" t="s">
        <x:v>514</x:v>
      </x:c>
      <x:c r="E2451" t="s">
        <x:v>527</x:v>
      </x:c>
      <x:c r="F2451" t="s">
        <x:v>126</x:v>
      </x:c>
      <x:c r="G2451" t="s">
        <x:v>730</x:v>
      </x:c>
      <x:c r="H2451" t="s">
        <x:v>516</x:v>
      </x:c>
      <x:c r="I2451" t="s">
        <x:v>179</x:v>
      </x:c>
      <x:c r="J2451">
        <x:v>100013829</x:v>
      </x:c>
      <x:c r="K2451" t="s">
        <x:v>179</x:v>
      </x:c>
      <x:c r="L2451" t="s">
        <x:v>141</x:v>
      </x:c>
      <x:c r="M2451" t="s">
        <x:v>568</x:v>
      </x:c>
      <x:c r="N2451" t="s">
        <x:v>519</x:v>
      </x:c>
      <x:c r="O2451">
        <x:v>12000</x:v>
      </x:c>
      <x:c r="P2451" t="s">
        <x:v>520</x:v>
      </x:c>
      <x:c r="Q2451" t="s">
        <x:v>15</x:v>
      </x:c>
      <x:c r="R2451" t="s">
        <x:v>522</x:v>
      </x:c>
      <x:c r="S2451">
        <x:v>12000</x:v>
      </x:c>
      <x:c r="T2451" t="s">
        <x:v>458</x:v>
      </x:c>
      <x:c r="U2451">
        <x:v>41.04</x:v>
      </x:c>
      <x:c r="V2451">
        <x:v>0.37</x:v>
      </x:c>
      <x:c r="W2451">
        <x:v>4406.3999999999996</x:v>
      </x:c>
    </x:row>
    <x:row r="2452" spans="1:23">
      <x:c r="A2452" t="s">
        <x:v>492</x:v>
      </x:c>
      <x:c r="B2452" t="s">
        <x:v>698</x:v>
      </x:c>
      <x:c r="C2452" t="s">
        <x:v>513</x:v>
      </x:c>
      <x:c r="D2452" t="s">
        <x:v>514</x:v>
      </x:c>
      <x:c r="E2452" t="s">
        <x:v>527</x:v>
      </x:c>
      <x:c r="F2452" t="s">
        <x:v>126</x:v>
      </x:c>
      <x:c r="G2452" t="s">
        <x:v>730</x:v>
      </x:c>
      <x:c r="H2452" t="s">
        <x:v>538</x:v>
      </x:c>
      <x:c r="I2452" t="s">
        <x:v>602</x:v>
      </x:c>
      <x:c r="J2452">
        <x:v>190005442</x:v>
      </x:c>
      <x:c r="K2452" t="s">
        <x:v>182</x:v>
      </x:c>
      <x:c r="L2452" t="s">
        <x:v>150</x:v>
      </x:c>
      <x:c r="M2452" t="s">
        <x:v>603</x:v>
      </x:c>
      <x:c r="O2452">
        <x:v>300</x:v>
      </x:c>
      <x:c r="P2452" t="s">
        <x:v>520</x:v>
      </x:c>
      <x:c r="Q2452" t="s">
        <x:v>20</x:v>
      </x:c>
      <x:c r="R2452" t="s">
        <x:v>522</x:v>
      </x:c>
      <x:c r="S2452">
        <x:v>2400</x:v>
      </x:c>
      <x:c r="T2452" t="s">
        <x:v>458</x:v>
      </x:c>
      <x:c r="U2452">
        <x:v>44.28</x:v>
      </x:c>
      <x:c r="V2452">
        <x:v>1.95</x:v>
      </x:c>
      <x:c r="W2452">
        <x:v>4685.5200000000004</x:v>
      </x:c>
    </x:row>
    <x:row r="2453" spans="1:23">
      <x:c r="A2453" t="s">
        <x:v>492</x:v>
      </x:c>
      <x:c r="B2453" t="s">
        <x:v>698</x:v>
      </x:c>
      <x:c r="C2453" t="s">
        <x:v>513</x:v>
      </x:c>
      <x:c r="D2453" t="s">
        <x:v>514</x:v>
      </x:c>
      <x:c r="E2453" t="s">
        <x:v>527</x:v>
      </x:c>
      <x:c r="F2453" t="s">
        <x:v>126</x:v>
      </x:c>
      <x:c r="G2453" t="s">
        <x:v>730</x:v>
      </x:c>
      <x:c r="H2453" t="s">
        <x:v>538</x:v>
      </x:c>
      <x:c r="I2453" t="s">
        <x:v>602</x:v>
      </x:c>
      <x:c r="J2453">
        <x:v>190005442</x:v>
      </x:c>
      <x:c r="K2453" t="s">
        <x:v>182</x:v>
      </x:c>
      <x:c r="L2453" t="s">
        <x:v>150</x:v>
      </x:c>
      <x:c r="M2453" t="s">
        <x:v>603</x:v>
      </x:c>
      <x:c r="O2453">
        <x:v>300</x:v>
      </x:c>
      <x:c r="P2453" t="s">
        <x:v>520</x:v>
      </x:c>
      <x:c r="Q2453" t="s">
        <x:v>20</x:v>
      </x:c>
      <x:c r="R2453" t="s">
        <x:v>522</x:v>
      </x:c>
      <x:c r="S2453">
        <x:v>1200</x:v>
      </x:c>
      <x:c r="T2453" t="s">
        <x:v>458</x:v>
      </x:c>
      <x:c r="U2453">
        <x:v>22.14</x:v>
      </x:c>
      <x:c r="V2453">
        <x:v>1.95</x:v>
      </x:c>
      <x:c r="W2453">
        <x:v>2342.7600000000002</x:v>
      </x:c>
    </x:row>
    <x:row r="2454" spans="1:23">
      <x:c r="A2454" t="s">
        <x:v>492</x:v>
      </x:c>
      <x:c r="B2454" t="s">
        <x:v>698</x:v>
      </x:c>
      <x:c r="C2454" t="s">
        <x:v>513</x:v>
      </x:c>
      <x:c r="D2454" t="s">
        <x:v>514</x:v>
      </x:c>
      <x:c r="E2454" t="s">
        <x:v>527</x:v>
      </x:c>
      <x:c r="F2454" t="s">
        <x:v>126</x:v>
      </x:c>
      <x:c r="G2454" t="s">
        <x:v>730</x:v>
      </x:c>
      <x:c r="H2454" t="s">
        <x:v>538</x:v>
      </x:c>
      <x:c r="I2454" t="s">
        <x:v>602</x:v>
      </x:c>
      <x:c r="J2454">
        <x:v>190005442</x:v>
      </x:c>
      <x:c r="K2454" t="s">
        <x:v>182</x:v>
      </x:c>
      <x:c r="L2454" t="s">
        <x:v>150</x:v>
      </x:c>
      <x:c r="M2454" t="s">
        <x:v>603</x:v>
      </x:c>
      <x:c r="O2454">
        <x:v>300</x:v>
      </x:c>
      <x:c r="P2454" t="s">
        <x:v>520</x:v>
      </x:c>
      <x:c r="Q2454" t="s">
        <x:v>20</x:v>
      </x:c>
      <x:c r="R2454" t="s">
        <x:v>522</x:v>
      </x:c>
      <x:c r="S2454">
        <x:v>1200</x:v>
      </x:c>
      <x:c r="T2454" t="s">
        <x:v>458</x:v>
      </x:c>
      <x:c r="U2454">
        <x:v>22.14</x:v>
      </x:c>
      <x:c r="V2454">
        <x:v>1.95</x:v>
      </x:c>
      <x:c r="W2454">
        <x:v>2342.7600000000002</x:v>
      </x:c>
    </x:row>
    <x:row r="2455" spans="1:23">
      <x:c r="A2455" t="s">
        <x:v>492</x:v>
      </x:c>
      <x:c r="B2455" t="s">
        <x:v>698</x:v>
      </x:c>
      <x:c r="C2455" t="s">
        <x:v>513</x:v>
      </x:c>
      <x:c r="D2455" t="s">
        <x:v>514</x:v>
      </x:c>
      <x:c r="E2455" t="s">
        <x:v>527</x:v>
      </x:c>
      <x:c r="F2455" t="s">
        <x:v>126</x:v>
      </x:c>
      <x:c r="G2455" t="s">
        <x:v>730</x:v>
      </x:c>
      <x:c r="H2455" t="s">
        <x:v>538</x:v>
      </x:c>
      <x:c r="I2455" t="s">
        <x:v>602</x:v>
      </x:c>
      <x:c r="J2455">
        <x:v>190005442</x:v>
      </x:c>
      <x:c r="K2455" t="s">
        <x:v>182</x:v>
      </x:c>
      <x:c r="L2455" t="s">
        <x:v>150</x:v>
      </x:c>
      <x:c r="M2455" t="s">
        <x:v>603</x:v>
      </x:c>
      <x:c r="O2455">
        <x:v>300</x:v>
      </x:c>
      <x:c r="P2455" t="s">
        <x:v>520</x:v>
      </x:c>
      <x:c r="Q2455" t="s">
        <x:v>20</x:v>
      </x:c>
      <x:c r="R2455" t="s">
        <x:v>522</x:v>
      </x:c>
      <x:c r="S2455">
        <x:v>3000</x:v>
      </x:c>
      <x:c r="T2455" t="s">
        <x:v>458</x:v>
      </x:c>
      <x:c r="U2455">
        <x:v>55.36</x:v>
      </x:c>
      <x:c r="V2455">
        <x:v>1.95</x:v>
      </x:c>
      <x:c r="W2455">
        <x:v>5856.9</x:v>
      </x:c>
    </x:row>
    <x:row r="2456" spans="1:23">
      <x:c r="A2456" t="s">
        <x:v>492</x:v>
      </x:c>
      <x:c r="B2456" t="s">
        <x:v>698</x:v>
      </x:c>
      <x:c r="C2456" t="s">
        <x:v>513</x:v>
      </x:c>
      <x:c r="D2456" t="s">
        <x:v>514</x:v>
      </x:c>
      <x:c r="E2456" t="s">
        <x:v>527</x:v>
      </x:c>
      <x:c r="F2456" t="s">
        <x:v>126</x:v>
      </x:c>
      <x:c r="G2456" t="s">
        <x:v>730</x:v>
      </x:c>
      <x:c r="H2456" t="s">
        <x:v>538</x:v>
      </x:c>
      <x:c r="I2456" t="s">
        <x:v>602</x:v>
      </x:c>
      <x:c r="J2456">
        <x:v>190005442</x:v>
      </x:c>
      <x:c r="K2456" t="s">
        <x:v>182</x:v>
      </x:c>
      <x:c r="L2456" t="s">
        <x:v>150</x:v>
      </x:c>
      <x:c r="M2456" t="s">
        <x:v>603</x:v>
      </x:c>
      <x:c r="O2456">
        <x:v>300</x:v>
      </x:c>
      <x:c r="P2456" t="s">
        <x:v>520</x:v>
      </x:c>
      <x:c r="Q2456" t="s">
        <x:v>20</x:v>
      </x:c>
      <x:c r="R2456" t="s">
        <x:v>522</x:v>
      </x:c>
      <x:c r="S2456">
        <x:v>600</x:v>
      </x:c>
      <x:c r="T2456" t="s">
        <x:v>458</x:v>
      </x:c>
      <x:c r="U2456">
        <x:v>11.07</x:v>
      </x:c>
      <x:c r="V2456">
        <x:v>1.95</x:v>
      </x:c>
      <x:c r="W2456">
        <x:v>1171.3800000000001</x:v>
      </x:c>
    </x:row>
    <x:row r="2457" spans="1:23">
      <x:c r="A2457" t="s">
        <x:v>492</x:v>
      </x:c>
      <x:c r="B2457" t="s">
        <x:v>698</x:v>
      </x:c>
      <x:c r="C2457" t="s">
        <x:v>513</x:v>
      </x:c>
      <x:c r="D2457" t="s">
        <x:v>514</x:v>
      </x:c>
      <x:c r="E2457" t="s">
        <x:v>527</x:v>
      </x:c>
      <x:c r="F2457" t="s">
        <x:v>126</x:v>
      </x:c>
      <x:c r="G2457" t="s">
        <x:v>730</x:v>
      </x:c>
      <x:c r="H2457" t="s">
        <x:v>538</x:v>
      </x:c>
      <x:c r="I2457" t="s">
        <x:v>602</x:v>
      </x:c>
      <x:c r="J2457">
        <x:v>190005442</x:v>
      </x:c>
      <x:c r="K2457" t="s">
        <x:v>182</x:v>
      </x:c>
      <x:c r="L2457" t="s">
        <x:v>150</x:v>
      </x:c>
      <x:c r="M2457" t="s">
        <x:v>603</x:v>
      </x:c>
      <x:c r="O2457">
        <x:v>300</x:v>
      </x:c>
      <x:c r="P2457" t="s">
        <x:v>520</x:v>
      </x:c>
      <x:c r="Q2457" t="s">
        <x:v>20</x:v>
      </x:c>
      <x:c r="R2457" t="s">
        <x:v>522</x:v>
      </x:c>
      <x:c r="S2457">
        <x:v>600</x:v>
      </x:c>
      <x:c r="T2457" t="s">
        <x:v>458</x:v>
      </x:c>
      <x:c r="U2457">
        <x:v>11.07</x:v>
      </x:c>
      <x:c r="V2457">
        <x:v>1.95</x:v>
      </x:c>
      <x:c r="W2457">
        <x:v>1171.3800000000001</x:v>
      </x:c>
    </x:row>
    <x:row r="2458" spans="1:23">
      <x:c r="A2458" t="s">
        <x:v>492</x:v>
      </x:c>
      <x:c r="B2458" t="s">
        <x:v>698</x:v>
      </x:c>
      <x:c r="C2458" t="s">
        <x:v>513</x:v>
      </x:c>
      <x:c r="D2458" t="s">
        <x:v>514</x:v>
      </x:c>
      <x:c r="E2458" t="s">
        <x:v>527</x:v>
      </x:c>
      <x:c r="F2458" t="s">
        <x:v>126</x:v>
      </x:c>
      <x:c r="G2458" t="s">
        <x:v>730</x:v>
      </x:c>
      <x:c r="H2458" t="s">
        <x:v>538</x:v>
      </x:c>
      <x:c r="I2458" t="s">
        <x:v>602</x:v>
      </x:c>
      <x:c r="J2458">
        <x:v>100022194</x:v>
      </x:c>
      <x:c r="K2458" t="s">
        <x:v>182</x:v>
      </x:c>
      <x:c r="L2458" t="s">
        <x:v>183</x:v>
      </x:c>
      <x:c r="M2458" t="s">
        <x:v>604</x:v>
      </x:c>
      <x:c r="O2458">
        <x:v>500</x:v>
      </x:c>
      <x:c r="P2458" t="s">
        <x:v>530</x:v>
      </x:c>
      <x:c r="Q2458" t="s">
        <x:v>670</x:v>
      </x:c>
      <x:c r="R2458" t="s">
        <x:v>522</x:v>
      </x:c>
      <x:c r="S2458">
        <x:v>500</x:v>
      </x:c>
      <x:c r="T2458" t="s">
        <x:v>458</x:v>
      </x:c>
      <x:c r="U2458">
        <x:v>4.51</x:v>
      </x:c>
      <x:c r="V2458">
        <x:v>2.06</x:v>
      </x:c>
      <x:c r="W2458">
        <x:v>1028.95</x:v>
      </x:c>
    </x:row>
    <x:row r="2459" spans="1:23">
      <x:c r="A2459" t="s">
        <x:v>492</x:v>
      </x:c>
      <x:c r="B2459" t="s">
        <x:v>698</x:v>
      </x:c>
      <x:c r="C2459" t="s">
        <x:v>513</x:v>
      </x:c>
      <x:c r="D2459" t="s">
        <x:v>514</x:v>
      </x:c>
      <x:c r="E2459" t="s">
        <x:v>527</x:v>
      </x:c>
      <x:c r="F2459" t="s">
        <x:v>126</x:v>
      </x:c>
      <x:c r="G2459" t="s">
        <x:v>730</x:v>
      </x:c>
      <x:c r="H2459" t="s">
        <x:v>528</x:v>
      </x:c>
      <x:c r="I2459" t="s">
        <x:v>529</x:v>
      </x:c>
      <x:c r="J2459">
        <x:v>100002390</x:v>
      </x:c>
      <x:c r="K2459" t="s">
        <x:v>184</x:v>
      </x:c>
      <x:c r="L2459" t="s">
        <x:v>164</x:v>
      </x:c>
      <x:c r="M2459" t="s">
        <x:v>518</x:v>
      </x:c>
      <x:c r="O2459">
        <x:v>1500</x:v>
      </x:c>
      <x:c r="P2459" t="s">
        <x:v>520</x:v>
      </x:c>
      <x:c r="Q2459" t="s">
        <x:v>600</x:v>
      </x:c>
      <x:c r="R2459" t="s">
        <x:v>522</x:v>
      </x:c>
      <x:c r="S2459">
        <x:v>1500</x:v>
      </x:c>
      <x:c r="T2459" t="s">
        <x:v>458</x:v>
      </x:c>
      <x:c r="U2459">
        <x:v>269.07</x:v>
      </x:c>
      <x:c r="V2459">
        <x:v>14.22</x:v>
      </x:c>
      <x:c r="W2459">
        <x:v>21325.95</x:v>
      </x:c>
    </x:row>
    <x:row r="2460" spans="1:23">
      <x:c r="A2460" t="s">
        <x:v>492</x:v>
      </x:c>
      <x:c r="B2460" t="s">
        <x:v>698</x:v>
      </x:c>
      <x:c r="C2460" t="s">
        <x:v>513</x:v>
      </x:c>
      <x:c r="D2460" t="s">
        <x:v>514</x:v>
      </x:c>
      <x:c r="E2460" t="s">
        <x:v>527</x:v>
      </x:c>
      <x:c r="F2460" t="s">
        <x:v>126</x:v>
      </x:c>
      <x:c r="G2460" t="s">
        <x:v>730</x:v>
      </x:c>
      <x:c r="H2460" t="s">
        <x:v>528</x:v>
      </x:c>
      <x:c r="I2460" t="s">
        <x:v>529</x:v>
      </x:c>
      <x:c r="J2460">
        <x:v>100010964</x:v>
      </x:c>
      <x:c r="K2460" t="s">
        <x:v>184</x:v>
      </x:c>
      <x:c r="L2460" t="s">
        <x:v>185</x:v>
      </x:c>
      <x:c r="M2460" t="s">
        <x:v>524</x:v>
      </x:c>
      <x:c r="O2460">
        <x:v>1000</x:v>
      </x:c>
      <x:c r="P2460" t="s">
        <x:v>520</x:v>
      </x:c>
      <x:c r="Q2460" t="s">
        <x:v>443</x:v>
      </x:c>
      <x:c r="R2460" t="s">
        <x:v>522</x:v>
      </x:c>
      <x:c r="S2460">
        <x:v>2000</x:v>
      </x:c>
      <x:c r="T2460" t="s">
        <x:v>458</x:v>
      </x:c>
      <x:c r="U2460">
        <x:v>461.74</x:v>
      </x:c>
      <x:c r="V2460">
        <x:v>18.04</x:v>
      </x:c>
      <x:c r="W2460">
        <x:v>36082</x:v>
      </x:c>
    </x:row>
    <x:row r="2461" spans="1:23">
      <x:c r="A2461" t="s">
        <x:v>492</x:v>
      </x:c>
      <x:c r="B2461" t="s">
        <x:v>698</x:v>
      </x:c>
      <x:c r="C2461" t="s">
        <x:v>513</x:v>
      </x:c>
      <x:c r="D2461" t="s">
        <x:v>514</x:v>
      </x:c>
      <x:c r="E2461" t="s">
        <x:v>527</x:v>
      </x:c>
      <x:c r="F2461" t="s">
        <x:v>126</x:v>
      </x:c>
      <x:c r="G2461" t="s">
        <x:v>730</x:v>
      </x:c>
      <x:c r="H2461" t="s">
        <x:v>528</x:v>
      </x:c>
      <x:c r="I2461" t="s">
        <x:v>529</x:v>
      </x:c>
      <x:c r="J2461">
        <x:v>100010964</x:v>
      </x:c>
      <x:c r="K2461" t="s">
        <x:v>184</x:v>
      </x:c>
      <x:c r="L2461" t="s">
        <x:v>185</x:v>
      </x:c>
      <x:c r="M2461" t="s">
        <x:v>524</x:v>
      </x:c>
      <x:c r="O2461">
        <x:v>1000</x:v>
      </x:c>
      <x:c r="P2461" t="s">
        <x:v>520</x:v>
      </x:c>
      <x:c r="Q2461" t="s">
        <x:v>443</x:v>
      </x:c>
      <x:c r="R2461" t="s">
        <x:v>522</x:v>
      </x:c>
      <x:c r="S2461">
        <x:v>2710</x:v>
      </x:c>
      <x:c r="T2461" t="s">
        <x:v>458</x:v>
      </x:c>
      <x:c r="U2461">
        <x:v>625.66</x:v>
      </x:c>
      <x:c r="V2461">
        <x:v>18.04</x:v>
      </x:c>
      <x:c r="W2461">
        <x:v>48891.11</x:v>
      </x:c>
    </x:row>
    <x:row r="2462" spans="1:23">
      <x:c r="A2462" t="s">
        <x:v>492</x:v>
      </x:c>
      <x:c r="B2462" t="s">
        <x:v>698</x:v>
      </x:c>
      <x:c r="C2462" t="s">
        <x:v>513</x:v>
      </x:c>
      <x:c r="D2462" t="s">
        <x:v>514</x:v>
      </x:c>
      <x:c r="E2462" t="s">
        <x:v>527</x:v>
      </x:c>
      <x:c r="F2462" t="s">
        <x:v>126</x:v>
      </x:c>
      <x:c r="G2462" t="s">
        <x:v>730</x:v>
      </x:c>
      <x:c r="H2462" t="s">
        <x:v>528</x:v>
      </x:c>
      <x:c r="I2462" t="s">
        <x:v>529</x:v>
      </x:c>
      <x:c r="J2462">
        <x:v>100010964</x:v>
      </x:c>
      <x:c r="K2462" t="s">
        <x:v>184</x:v>
      </x:c>
      <x:c r="L2462" t="s">
        <x:v>185</x:v>
      </x:c>
      <x:c r="M2462" t="s">
        <x:v>524</x:v>
      </x:c>
      <x:c r="O2462">
        <x:v>1000</x:v>
      </x:c>
      <x:c r="P2462" t="s">
        <x:v>520</x:v>
      </x:c>
      <x:c r="Q2462" t="s">
        <x:v>443</x:v>
      </x:c>
      <x:c r="R2462" t="s">
        <x:v>522</x:v>
      </x:c>
      <x:c r="S2462">
        <x:v>2000</x:v>
      </x:c>
      <x:c r="T2462" t="s">
        <x:v>458</x:v>
      </x:c>
      <x:c r="U2462">
        <x:v>461.74</x:v>
      </x:c>
      <x:c r="V2462">
        <x:v>18.04</x:v>
      </x:c>
      <x:c r="W2462">
        <x:v>36082</x:v>
      </x:c>
    </x:row>
    <x:row r="2463" spans="1:23">
      <x:c r="A2463" t="s">
        <x:v>492</x:v>
      </x:c>
      <x:c r="B2463" t="s">
        <x:v>698</x:v>
      </x:c>
      <x:c r="C2463" t="s">
        <x:v>513</x:v>
      </x:c>
      <x:c r="D2463" t="s">
        <x:v>514</x:v>
      </x:c>
      <x:c r="E2463" t="s">
        <x:v>527</x:v>
      </x:c>
      <x:c r="F2463" t="s">
        <x:v>126</x:v>
      </x:c>
      <x:c r="G2463" t="s">
        <x:v>730</x:v>
      </x:c>
      <x:c r="H2463" t="s">
        <x:v>528</x:v>
      </x:c>
      <x:c r="I2463" t="s">
        <x:v>529</x:v>
      </x:c>
      <x:c r="J2463">
        <x:v>100002390</x:v>
      </x:c>
      <x:c r="K2463" t="s">
        <x:v>184</x:v>
      </x:c>
      <x:c r="L2463" t="s">
        <x:v>164</x:v>
      </x:c>
      <x:c r="M2463" t="s">
        <x:v>518</x:v>
      </x:c>
      <x:c r="O2463">
        <x:v>1500</x:v>
      </x:c>
      <x:c r="P2463" t="s">
        <x:v>520</x:v>
      </x:c>
      <x:c r="Q2463" t="s">
        <x:v>600</x:v>
      </x:c>
      <x:c r="R2463" t="s">
        <x:v>522</x:v>
      </x:c>
      <x:c r="S2463">
        <x:v>1500</x:v>
      </x:c>
      <x:c r="T2463" t="s">
        <x:v>458</x:v>
      </x:c>
      <x:c r="U2463">
        <x:v>269.07</x:v>
      </x:c>
      <x:c r="V2463">
        <x:v>14.22</x:v>
      </x:c>
      <x:c r="W2463">
        <x:v>21325.95</x:v>
      </x:c>
    </x:row>
    <x:row r="2464" spans="1:23">
      <x:c r="A2464" t="s">
        <x:v>492</x:v>
      </x:c>
      <x:c r="B2464" t="s">
        <x:v>698</x:v>
      </x:c>
      <x:c r="C2464" t="s">
        <x:v>513</x:v>
      </x:c>
      <x:c r="D2464" t="s">
        <x:v>514</x:v>
      </x:c>
      <x:c r="E2464" t="s">
        <x:v>527</x:v>
      </x:c>
      <x:c r="F2464" t="s">
        <x:v>126</x:v>
      </x:c>
      <x:c r="G2464" t="s">
        <x:v>730</x:v>
      </x:c>
      <x:c r="H2464" t="s">
        <x:v>528</x:v>
      </x:c>
      <x:c r="I2464" t="s">
        <x:v>529</x:v>
      </x:c>
      <x:c r="J2464">
        <x:v>100002390</x:v>
      </x:c>
      <x:c r="K2464" t="s">
        <x:v>184</x:v>
      </x:c>
      <x:c r="L2464" t="s">
        <x:v>164</x:v>
      </x:c>
      <x:c r="M2464" t="s">
        <x:v>518</x:v>
      </x:c>
      <x:c r="O2464">
        <x:v>1500</x:v>
      </x:c>
      <x:c r="P2464" t="s">
        <x:v>520</x:v>
      </x:c>
      <x:c r="Q2464" t="s">
        <x:v>600</x:v>
      </x:c>
      <x:c r="R2464" t="s">
        <x:v>522</x:v>
      </x:c>
      <x:c r="S2464">
        <x:v>1500</x:v>
      </x:c>
      <x:c r="T2464" t="s">
        <x:v>458</x:v>
      </x:c>
      <x:c r="U2464">
        <x:v>269.07</x:v>
      </x:c>
      <x:c r="V2464">
        <x:v>14.22</x:v>
      </x:c>
      <x:c r="W2464">
        <x:v>21325.95</x:v>
      </x:c>
    </x:row>
    <x:row r="2465" spans="1:23">
      <x:c r="A2465" t="s">
        <x:v>492</x:v>
      </x:c>
      <x:c r="B2465" t="s">
        <x:v>698</x:v>
      </x:c>
      <x:c r="C2465" t="s">
        <x:v>513</x:v>
      </x:c>
      <x:c r="D2465" t="s">
        <x:v>514</x:v>
      </x:c>
      <x:c r="E2465" t="s">
        <x:v>527</x:v>
      </x:c>
      <x:c r="F2465" t="s">
        <x:v>126</x:v>
      </x:c>
      <x:c r="G2465" t="s">
        <x:v>730</x:v>
      </x:c>
      <x:c r="H2465" t="s">
        <x:v>528</x:v>
      </x:c>
      <x:c r="I2465" t="s">
        <x:v>529</x:v>
      </x:c>
      <x:c r="J2465">
        <x:v>100010964</x:v>
      </x:c>
      <x:c r="K2465" t="s">
        <x:v>184</x:v>
      </x:c>
      <x:c r="L2465" t="s">
        <x:v>185</x:v>
      </x:c>
      <x:c r="M2465" t="s">
        <x:v>524</x:v>
      </x:c>
      <x:c r="O2465">
        <x:v>1000</x:v>
      </x:c>
      <x:c r="P2465" t="s">
        <x:v>520</x:v>
      </x:c>
      <x:c r="Q2465" t="s">
        <x:v>443</x:v>
      </x:c>
      <x:c r="R2465" t="s">
        <x:v>522</x:v>
      </x:c>
      <x:c r="S2465">
        <x:v>3000</x:v>
      </x:c>
      <x:c r="T2465" t="s">
        <x:v>458</x:v>
      </x:c>
      <x:c r="U2465">
        <x:v>692.61</x:v>
      </x:c>
      <x:c r="V2465">
        <x:v>18.04</x:v>
      </x:c>
      <x:c r="W2465">
        <x:v>54123</x:v>
      </x:c>
    </x:row>
    <x:row r="2466" spans="1:23">
      <x:c r="A2466" t="s">
        <x:v>492</x:v>
      </x:c>
      <x:c r="B2466" t="s">
        <x:v>698</x:v>
      </x:c>
      <x:c r="C2466" t="s">
        <x:v>513</x:v>
      </x:c>
      <x:c r="D2466" t="s">
        <x:v>514</x:v>
      </x:c>
      <x:c r="E2466" t="s">
        <x:v>527</x:v>
      </x:c>
      <x:c r="F2466" t="s">
        <x:v>126</x:v>
      </x:c>
      <x:c r="G2466" t="s">
        <x:v>730</x:v>
      </x:c>
      <x:c r="H2466" t="s">
        <x:v>528</x:v>
      </x:c>
      <x:c r="I2466" t="s">
        <x:v>529</x:v>
      </x:c>
      <x:c r="J2466">
        <x:v>100010964</x:v>
      </x:c>
      <x:c r="K2466" t="s">
        <x:v>184</x:v>
      </x:c>
      <x:c r="L2466" t="s">
        <x:v>185</x:v>
      </x:c>
      <x:c r="M2466" t="s">
        <x:v>524</x:v>
      </x:c>
      <x:c r="O2466">
        <x:v>1000</x:v>
      </x:c>
      <x:c r="P2466" t="s">
        <x:v>520</x:v>
      </x:c>
      <x:c r="Q2466" t="s">
        <x:v>443</x:v>
      </x:c>
      <x:c r="R2466" t="s">
        <x:v>522</x:v>
      </x:c>
      <x:c r="S2466">
        <x:v>3000</x:v>
      </x:c>
      <x:c r="T2466" t="s">
        <x:v>458</x:v>
      </x:c>
      <x:c r="U2466">
        <x:v>692.61</x:v>
      </x:c>
      <x:c r="V2466">
        <x:v>18.04</x:v>
      </x:c>
      <x:c r="W2466">
        <x:v>54123</x:v>
      </x:c>
    </x:row>
    <x:row r="2467" spans="1:23">
      <x:c r="A2467" t="s">
        <x:v>492</x:v>
      </x:c>
      <x:c r="B2467" t="s">
        <x:v>698</x:v>
      </x:c>
      <x:c r="C2467" t="s">
        <x:v>513</x:v>
      </x:c>
      <x:c r="D2467" t="s">
        <x:v>514</x:v>
      </x:c>
      <x:c r="E2467" t="s">
        <x:v>527</x:v>
      </x:c>
      <x:c r="F2467" t="s">
        <x:v>126</x:v>
      </x:c>
      <x:c r="G2467" t="s">
        <x:v>730</x:v>
      </x:c>
      <x:c r="H2467" t="s">
        <x:v>516</x:v>
      </x:c>
      <x:c r="I2467" t="s">
        <x:v>186</x:v>
      </x:c>
      <x:c r="J2467">
        <x:v>100008081</x:v>
      </x:c>
      <x:c r="K2467" t="s">
        <x:v>186</x:v>
      </x:c>
      <x:c r="L2467" t="s">
        <x:v>163</x:v>
      </x:c>
      <x:c r="M2467" t="s">
        <x:v>525</x:v>
      </x:c>
      <x:c r="N2467" t="s">
        <x:v>519</x:v>
      </x:c>
      <x:c r="O2467">
        <x:v>1500</x:v>
      </x:c>
      <x:c r="P2467" t="s">
        <x:v>520</x:v>
      </x:c>
      <x:c r="Q2467" t="s">
        <x:v>453</x:v>
      </x:c>
      <x:c r="R2467" t="s">
        <x:v>522</x:v>
      </x:c>
      <x:c r="S2467">
        <x:v>9000</x:v>
      </x:c>
      <x:c r="T2467" t="s">
        <x:v>458</x:v>
      </x:c>
      <x:c r="U2467">
        <x:v>243.63</x:v>
      </x:c>
      <x:c r="V2467">
        <x:v>2</x:v>
      </x:c>
      <x:c r="W2467">
        <x:v>18028.8</x:v>
      </x:c>
    </x:row>
    <x:row r="2468" spans="1:23">
      <x:c r="A2468" t="s">
        <x:v>492</x:v>
      </x:c>
      <x:c r="B2468" t="s">
        <x:v>698</x:v>
      </x:c>
      <x:c r="C2468" t="s">
        <x:v>513</x:v>
      </x:c>
      <x:c r="D2468" t="s">
        <x:v>514</x:v>
      </x:c>
      <x:c r="E2468" t="s">
        <x:v>527</x:v>
      </x:c>
      <x:c r="F2468" t="s">
        <x:v>126</x:v>
      </x:c>
      <x:c r="G2468" t="s">
        <x:v>730</x:v>
      </x:c>
      <x:c r="H2468" t="s">
        <x:v>516</x:v>
      </x:c>
      <x:c r="I2468" t="s">
        <x:v>186</x:v>
      </x:c>
      <x:c r="J2468">
        <x:v>100002822</x:v>
      </x:c>
      <x:c r="K2468" t="s">
        <x:v>186</x:v>
      </x:c>
      <x:c r="L2468" t="s">
        <x:v>164</x:v>
      </x:c>
      <x:c r="M2468" t="s">
        <x:v>518</x:v>
      </x:c>
      <x:c r="O2468">
        <x:v>1500</x:v>
      </x:c>
      <x:c r="P2468" t="s">
        <x:v>520</x:v>
      </x:c>
      <x:c r="Q2468" t="s">
        <x:v>598</x:v>
      </x:c>
      <x:c r="R2468" t="s">
        <x:v>522</x:v>
      </x:c>
      <x:c r="S2468">
        <x:v>3000</x:v>
      </x:c>
      <x:c r="T2468" t="s">
        <x:v>458</x:v>
      </x:c>
      <x:c r="U2468">
        <x:v>535.47</x:v>
      </x:c>
      <x:c r="V2468">
        <x:v>12.58</x:v>
      </x:c>
      <x:c r="W2468">
        <x:v>37742.400000000001</x:v>
      </x:c>
    </x:row>
    <x:row r="2469" spans="1:23">
      <x:c r="A2469" t="s">
        <x:v>492</x:v>
      </x:c>
      <x:c r="B2469" t="s">
        <x:v>698</x:v>
      </x:c>
      <x:c r="C2469" t="s">
        <x:v>513</x:v>
      </x:c>
      <x:c r="D2469" t="s">
        <x:v>514</x:v>
      </x:c>
      <x:c r="E2469" t="s">
        <x:v>527</x:v>
      </x:c>
      <x:c r="F2469" t="s">
        <x:v>126</x:v>
      </x:c>
      <x:c r="G2469" t="s">
        <x:v>730</x:v>
      </x:c>
      <x:c r="H2469" t="s">
        <x:v>516</x:v>
      </x:c>
      <x:c r="I2469" t="s">
        <x:v>186</x:v>
      </x:c>
      <x:c r="J2469">
        <x:v>100002807</x:v>
      </x:c>
      <x:c r="K2469" t="s">
        <x:v>186</x:v>
      </x:c>
      <x:c r="L2469" t="s">
        <x:v>163</x:v>
      </x:c>
      <x:c r="M2469" t="s">
        <x:v>525</x:v>
      </x:c>
      <x:c r="O2469">
        <x:v>300</x:v>
      </x:c>
      <x:c r="P2469" t="s">
        <x:v>520</x:v>
      </x:c>
      <x:c r="Q2469" t="s">
        <x:v>453</x:v>
      </x:c>
      <x:c r="R2469" t="s">
        <x:v>522</x:v>
      </x:c>
      <x:c r="S2469">
        <x:v>600</x:v>
      </x:c>
      <x:c r="T2469" t="s">
        <x:v>458</x:v>
      </x:c>
      <x:c r="U2469">
        <x:v>16.239999999999998</x:v>
      </x:c>
      <x:c r="V2469">
        <x:v>2</x:v>
      </x:c>
      <x:c r="W2469">
        <x:v>1201.92</x:v>
      </x:c>
    </x:row>
    <x:row r="2470" spans="1:23">
      <x:c r="A2470" t="s">
        <x:v>492</x:v>
      </x:c>
      <x:c r="B2470" t="s">
        <x:v>698</x:v>
      </x:c>
      <x:c r="C2470" t="s">
        <x:v>513</x:v>
      </x:c>
      <x:c r="D2470" t="s">
        <x:v>514</x:v>
      </x:c>
      <x:c r="E2470" t="s">
        <x:v>527</x:v>
      </x:c>
      <x:c r="F2470" t="s">
        <x:v>126</x:v>
      </x:c>
      <x:c r="G2470" t="s">
        <x:v>730</x:v>
      </x:c>
      <x:c r="H2470" t="s">
        <x:v>516</x:v>
      </x:c>
      <x:c r="I2470" t="s">
        <x:v>186</x:v>
      </x:c>
      <x:c r="J2470">
        <x:v>100002806</x:v>
      </x:c>
      <x:c r="K2470" t="s">
        <x:v>186</x:v>
      </x:c>
      <x:c r="L2470" t="s">
        <x:v>163</x:v>
      </x:c>
      <x:c r="M2470" t="s">
        <x:v>524</x:v>
      </x:c>
      <x:c r="O2470">
        <x:v>300</x:v>
      </x:c>
      <x:c r="P2470" t="s">
        <x:v>520</x:v>
      </x:c>
      <x:c r="Q2470" t="s">
        <x:v>453</x:v>
      </x:c>
      <x:c r="R2470" t="s">
        <x:v>522</x:v>
      </x:c>
      <x:c r="S2470">
        <x:v>1200</x:v>
      </x:c>
      <x:c r="T2470" t="s">
        <x:v>458</x:v>
      </x:c>
      <x:c r="U2470">
        <x:v>32.479999999999997</x:v>
      </x:c>
      <x:c r="V2470">
        <x:v>2</x:v>
      </x:c>
      <x:c r="W2470">
        <x:v>2403.84</x:v>
      </x:c>
    </x:row>
    <x:row r="2471" spans="1:23">
      <x:c r="A2471" t="s">
        <x:v>492</x:v>
      </x:c>
      <x:c r="B2471" t="s">
        <x:v>698</x:v>
      </x:c>
      <x:c r="C2471" t="s">
        <x:v>513</x:v>
      </x:c>
      <x:c r="D2471" t="s">
        <x:v>514</x:v>
      </x:c>
      <x:c r="E2471" t="s">
        <x:v>527</x:v>
      </x:c>
      <x:c r="F2471" t="s">
        <x:v>126</x:v>
      </x:c>
      <x:c r="G2471" t="s">
        <x:v>730</x:v>
      </x:c>
      <x:c r="H2471" t="s">
        <x:v>516</x:v>
      </x:c>
      <x:c r="I2471" t="s">
        <x:v>186</x:v>
      </x:c>
      <x:c r="J2471">
        <x:v>100002804</x:v>
      </x:c>
      <x:c r="K2471" t="s">
        <x:v>186</x:v>
      </x:c>
      <x:c r="L2471" t="s">
        <x:v>163</x:v>
      </x:c>
      <x:c r="M2471" t="s">
        <x:v>537</x:v>
      </x:c>
      <x:c r="O2471">
        <x:v>300</x:v>
      </x:c>
      <x:c r="P2471" t="s">
        <x:v>520</x:v>
      </x:c>
      <x:c r="Q2471" t="s">
        <x:v>453</x:v>
      </x:c>
      <x:c r="R2471" t="s">
        <x:v>522</x:v>
      </x:c>
      <x:c r="S2471">
        <x:v>600</x:v>
      </x:c>
      <x:c r="T2471" t="s">
        <x:v>458</x:v>
      </x:c>
      <x:c r="U2471">
        <x:v>16.239999999999998</x:v>
      </x:c>
      <x:c r="V2471">
        <x:v>2</x:v>
      </x:c>
      <x:c r="W2471">
        <x:v>1201.92</x:v>
      </x:c>
    </x:row>
    <x:row r="2472" spans="1:23">
      <x:c r="A2472" t="s">
        <x:v>492</x:v>
      </x:c>
      <x:c r="B2472" t="s">
        <x:v>698</x:v>
      </x:c>
      <x:c r="C2472" t="s">
        <x:v>513</x:v>
      </x:c>
      <x:c r="D2472" t="s">
        <x:v>514</x:v>
      </x:c>
      <x:c r="E2472" t="s">
        <x:v>527</x:v>
      </x:c>
      <x:c r="F2472" t="s">
        <x:v>126</x:v>
      </x:c>
      <x:c r="G2472" t="s">
        <x:v>730</x:v>
      </x:c>
      <x:c r="H2472" t="s">
        <x:v>516</x:v>
      </x:c>
      <x:c r="I2472" t="s">
        <x:v>186</x:v>
      </x:c>
      <x:c r="J2472">
        <x:v>100002801</x:v>
      </x:c>
      <x:c r="K2472" t="s">
        <x:v>186</x:v>
      </x:c>
      <x:c r="L2472" t="s">
        <x:v>163</x:v>
      </x:c>
      <x:c r="M2472" t="s">
        <x:v>518</x:v>
      </x:c>
      <x:c r="O2472">
        <x:v>300</x:v>
      </x:c>
      <x:c r="P2472" t="s">
        <x:v>520</x:v>
      </x:c>
      <x:c r="Q2472" t="s">
        <x:v>453</x:v>
      </x:c>
      <x:c r="R2472" t="s">
        <x:v>522</x:v>
      </x:c>
      <x:c r="S2472">
        <x:v>1200</x:v>
      </x:c>
      <x:c r="T2472" t="s">
        <x:v>458</x:v>
      </x:c>
      <x:c r="U2472">
        <x:v>32.479999999999997</x:v>
      </x:c>
      <x:c r="V2472">
        <x:v>2</x:v>
      </x:c>
      <x:c r="W2472">
        <x:v>2403.84</x:v>
      </x:c>
    </x:row>
    <x:row r="2473" spans="1:23">
      <x:c r="A2473" t="s">
        <x:v>492</x:v>
      </x:c>
      <x:c r="B2473" t="s">
        <x:v>698</x:v>
      </x:c>
      <x:c r="C2473" t="s">
        <x:v>513</x:v>
      </x:c>
      <x:c r="D2473" t="s">
        <x:v>514</x:v>
      </x:c>
      <x:c r="E2473" t="s">
        <x:v>527</x:v>
      </x:c>
      <x:c r="F2473" t="s">
        <x:v>126</x:v>
      </x:c>
      <x:c r="G2473" t="s">
        <x:v>730</x:v>
      </x:c>
      <x:c r="H2473" t="s">
        <x:v>516</x:v>
      </x:c>
      <x:c r="I2473" t="s">
        <x:v>186</x:v>
      </x:c>
      <x:c r="J2473">
        <x:v>100002818</x:v>
      </x:c>
      <x:c r="K2473" t="s">
        <x:v>186</x:v>
      </x:c>
      <x:c r="L2473" t="s">
        <x:v>169</x:v>
      </x:c>
      <x:c r="M2473" t="s">
        <x:v>518</x:v>
      </x:c>
      <x:c r="O2473">
        <x:v>1500</x:v>
      </x:c>
      <x:c r="P2473" t="s">
        <x:v>520</x:v>
      </x:c>
      <x:c r="Q2473" t="s">
        <x:v>597</x:v>
      </x:c>
      <x:c r="R2473" t="s">
        <x:v>522</x:v>
      </x:c>
      <x:c r="S2473">
        <x:v>1500</x:v>
      </x:c>
      <x:c r="T2473" t="s">
        <x:v>458</x:v>
      </x:c>
      <x:c r="U2473">
        <x:v>200.45</x:v>
      </x:c>
      <x:c r="V2473">
        <x:v>9.43</x:v>
      </x:c>
      <x:c r="W2473">
        <x:v>14149.5</x:v>
      </x:c>
    </x:row>
    <x:row r="2474" spans="1:23">
      <x:c r="A2474" t="s">
        <x:v>492</x:v>
      </x:c>
      <x:c r="B2474" t="s">
        <x:v>698</x:v>
      </x:c>
      <x:c r="C2474" t="s">
        <x:v>513</x:v>
      </x:c>
      <x:c r="D2474" t="s">
        <x:v>514</x:v>
      </x:c>
      <x:c r="E2474" t="s">
        <x:v>527</x:v>
      </x:c>
      <x:c r="F2474" t="s">
        <x:v>126</x:v>
      </x:c>
      <x:c r="G2474" t="s">
        <x:v>730</x:v>
      </x:c>
      <x:c r="H2474" t="s">
        <x:v>516</x:v>
      </x:c>
      <x:c r="I2474" t="s">
        <x:v>186</x:v>
      </x:c>
      <x:c r="J2474">
        <x:v>100002818</x:v>
      </x:c>
      <x:c r="K2474" t="s">
        <x:v>186</x:v>
      </x:c>
      <x:c r="L2474" t="s">
        <x:v>169</x:v>
      </x:c>
      <x:c r="M2474" t="s">
        <x:v>518</x:v>
      </x:c>
      <x:c r="O2474">
        <x:v>1500</x:v>
      </x:c>
      <x:c r="P2474" t="s">
        <x:v>520</x:v>
      </x:c>
      <x:c r="Q2474" t="s">
        <x:v>597</x:v>
      </x:c>
      <x:c r="R2474" t="s">
        <x:v>522</x:v>
      </x:c>
      <x:c r="S2474">
        <x:v>1500</x:v>
      </x:c>
      <x:c r="T2474" t="s">
        <x:v>458</x:v>
      </x:c>
      <x:c r="U2474">
        <x:v>200.45</x:v>
      </x:c>
      <x:c r="V2474">
        <x:v>9.43</x:v>
      </x:c>
      <x:c r="W2474">
        <x:v>14149.5</x:v>
      </x:c>
    </x:row>
    <x:row r="2475" spans="1:23">
      <x:c r="A2475" t="s">
        <x:v>492</x:v>
      </x:c>
      <x:c r="B2475" t="s">
        <x:v>698</x:v>
      </x:c>
      <x:c r="C2475" t="s">
        <x:v>513</x:v>
      </x:c>
      <x:c r="D2475" t="s">
        <x:v>514</x:v>
      </x:c>
      <x:c r="E2475" t="s">
        <x:v>527</x:v>
      </x:c>
      <x:c r="F2475" t="s">
        <x:v>126</x:v>
      </x:c>
      <x:c r="G2475" t="s">
        <x:v>730</x:v>
      </x:c>
      <x:c r="H2475" t="s">
        <x:v>516</x:v>
      </x:c>
      <x:c r="I2475" t="s">
        <x:v>186</x:v>
      </x:c>
      <x:c r="J2475">
        <x:v>100002808</x:v>
      </x:c>
      <x:c r="K2475" t="s">
        <x:v>186</x:v>
      </x:c>
      <x:c r="L2475" t="s">
        <x:v>163</x:v>
      </x:c>
      <x:c r="M2475" t="s">
        <x:v>526</x:v>
      </x:c>
      <x:c r="O2475">
        <x:v>300</x:v>
      </x:c>
      <x:c r="P2475" t="s">
        <x:v>520</x:v>
      </x:c>
      <x:c r="Q2475" t="s">
        <x:v>453</x:v>
      </x:c>
      <x:c r="R2475" t="s">
        <x:v>522</x:v>
      </x:c>
      <x:c r="S2475">
        <x:v>3160</x:v>
      </x:c>
      <x:c r="T2475" t="s">
        <x:v>458</x:v>
      </x:c>
      <x:c r="U2475">
        <x:v>85.54</x:v>
      </x:c>
      <x:c r="V2475">
        <x:v>2</x:v>
      </x:c>
      <x:c r="W2475">
        <x:v>6330.11</x:v>
      </x:c>
    </x:row>
    <x:row r="2476" spans="1:23">
      <x:c r="A2476" t="s">
        <x:v>492</x:v>
      </x:c>
      <x:c r="B2476" t="s">
        <x:v>698</x:v>
      </x:c>
      <x:c r="C2476" t="s">
        <x:v>513</x:v>
      </x:c>
      <x:c r="D2476" t="s">
        <x:v>514</x:v>
      </x:c>
      <x:c r="E2476" t="s">
        <x:v>527</x:v>
      </x:c>
      <x:c r="F2476" t="s">
        <x:v>126</x:v>
      </x:c>
      <x:c r="G2476" t="s">
        <x:v>730</x:v>
      </x:c>
      <x:c r="H2476" t="s">
        <x:v>516</x:v>
      </x:c>
      <x:c r="I2476" t="s">
        <x:v>186</x:v>
      </x:c>
      <x:c r="J2476">
        <x:v>100002815</x:v>
      </x:c>
      <x:c r="K2476" t="s">
        <x:v>186</x:v>
      </x:c>
      <x:c r="L2476" t="s">
        <x:v>162</x:v>
      </x:c>
      <x:c r="M2476" t="s">
        <x:v>524</x:v>
      </x:c>
      <x:c r="O2476">
        <x:v>150</x:v>
      </x:c>
      <x:c r="P2476" t="s">
        <x:v>520</x:v>
      </x:c>
      <x:c r="Q2476" t="s">
        <x:v>596</x:v>
      </x:c>
      <x:c r="R2476" t="s">
        <x:v>522</x:v>
      </x:c>
      <x:c r="S2476">
        <x:v>1350</x:v>
      </x:c>
      <x:c r="T2476" t="s">
        <x:v>458</x:v>
      </x:c>
      <x:c r="U2476">
        <x:v>96.53</x:v>
      </x:c>
      <x:c r="V2476">
        <x:v>5.3</x:v>
      </x:c>
      <x:c r="W2476">
        <x:v>7152.03</x:v>
      </x:c>
    </x:row>
    <x:row r="2477" spans="1:23">
      <x:c r="A2477" t="s">
        <x:v>492</x:v>
      </x:c>
      <x:c r="B2477" t="s">
        <x:v>698</x:v>
      </x:c>
      <x:c r="C2477" t="s">
        <x:v>513</x:v>
      </x:c>
      <x:c r="D2477" t="s">
        <x:v>514</x:v>
      </x:c>
      <x:c r="E2477" t="s">
        <x:v>527</x:v>
      </x:c>
      <x:c r="F2477" t="s">
        <x:v>126</x:v>
      </x:c>
      <x:c r="G2477" t="s">
        <x:v>730</x:v>
      </x:c>
      <x:c r="H2477" t="s">
        <x:v>516</x:v>
      </x:c>
      <x:c r="I2477" t="s">
        <x:v>186</x:v>
      </x:c>
      <x:c r="J2477">
        <x:v>100002814</x:v>
      </x:c>
      <x:c r="K2477" t="s">
        <x:v>186</x:v>
      </x:c>
      <x:c r="L2477" t="s">
        <x:v>162</x:v>
      </x:c>
      <x:c r="M2477" t="s">
        <x:v>518</x:v>
      </x:c>
      <x:c r="O2477">
        <x:v>150</x:v>
      </x:c>
      <x:c r="P2477" t="s">
        <x:v>520</x:v>
      </x:c>
      <x:c r="Q2477" t="s">
        <x:v>596</x:v>
      </x:c>
      <x:c r="R2477" t="s">
        <x:v>522</x:v>
      </x:c>
      <x:c r="S2477">
        <x:v>2400</x:v>
      </x:c>
      <x:c r="T2477" t="s">
        <x:v>458</x:v>
      </x:c>
      <x:c r="U2477">
        <x:v>171.61</x:v>
      </x:c>
      <x:c r="V2477">
        <x:v>5.3</x:v>
      </x:c>
      <x:c r="W2477">
        <x:v>12714.72</x:v>
      </x:c>
    </x:row>
    <x:row r="2478" spans="1:23">
      <x:c r="A2478" t="s">
        <x:v>492</x:v>
      </x:c>
      <x:c r="B2478" t="s">
        <x:v>698</x:v>
      </x:c>
      <x:c r="C2478" t="s">
        <x:v>513</x:v>
      </x:c>
      <x:c r="D2478" t="s">
        <x:v>514</x:v>
      </x:c>
      <x:c r="E2478" t="s">
        <x:v>527</x:v>
      </x:c>
      <x:c r="F2478" t="s">
        <x:v>126</x:v>
      </x:c>
      <x:c r="G2478" t="s">
        <x:v>730</x:v>
      </x:c>
      <x:c r="H2478" t="s">
        <x:v>516</x:v>
      </x:c>
      <x:c r="I2478" t="s">
        <x:v>186</x:v>
      </x:c>
      <x:c r="J2478">
        <x:v>100002811</x:v>
      </x:c>
      <x:c r="K2478" t="s">
        <x:v>186</x:v>
      </x:c>
      <x:c r="L2478" t="s">
        <x:v>160</x:v>
      </x:c>
      <x:c r="M2478" t="s">
        <x:v>537</x:v>
      </x:c>
      <x:c r="O2478">
        <x:v>200</x:v>
      </x:c>
      <x:c r="P2478" t="s">
        <x:v>520</x:v>
      </x:c>
      <x:c r="Q2478" t="s">
        <x:v>454</x:v>
      </x:c>
      <x:c r="R2478" t="s">
        <x:v>522</x:v>
      </x:c>
      <x:c r="S2478">
        <x:v>200</x:v>
      </x:c>
      <x:c r="T2478" t="s">
        <x:v>458</x:v>
      </x:c>
      <x:c r="U2478">
        <x:v>9.41</x:v>
      </x:c>
      <x:c r="V2478">
        <x:v>3.51</x:v>
      </x:c>
      <x:c r="W2478">
        <x:v>702.24</x:v>
      </x:c>
    </x:row>
    <x:row r="2479" spans="1:23">
      <x:c r="A2479" t="s">
        <x:v>492</x:v>
      </x:c>
      <x:c r="B2479" t="s">
        <x:v>698</x:v>
      </x:c>
      <x:c r="C2479" t="s">
        <x:v>513</x:v>
      </x:c>
      <x:c r="D2479" t="s">
        <x:v>514</x:v>
      </x:c>
      <x:c r="E2479" t="s">
        <x:v>527</x:v>
      </x:c>
      <x:c r="F2479" t="s">
        <x:v>126</x:v>
      </x:c>
      <x:c r="G2479" t="s">
        <x:v>730</x:v>
      </x:c>
      <x:c r="H2479" t="s">
        <x:v>516</x:v>
      </x:c>
      <x:c r="I2479" t="s">
        <x:v>186</x:v>
      </x:c>
      <x:c r="J2479">
        <x:v>100008081</x:v>
      </x:c>
      <x:c r="K2479" t="s">
        <x:v>186</x:v>
      </x:c>
      <x:c r="L2479" t="s">
        <x:v>163</x:v>
      </x:c>
      <x:c r="M2479" t="s">
        <x:v>525</x:v>
      </x:c>
      <x:c r="N2479" t="s">
        <x:v>519</x:v>
      </x:c>
      <x:c r="O2479">
        <x:v>1500</x:v>
      </x:c>
      <x:c r="P2479" t="s">
        <x:v>520</x:v>
      </x:c>
      <x:c r="Q2479" t="s">
        <x:v>453</x:v>
      </x:c>
      <x:c r="R2479" t="s">
        <x:v>522</x:v>
      </x:c>
      <x:c r="S2479">
        <x:v>1800</x:v>
      </x:c>
      <x:c r="T2479" t="s">
        <x:v>458</x:v>
      </x:c>
      <x:c r="U2479">
        <x:v>48.73</x:v>
      </x:c>
      <x:c r="V2479">
        <x:v>2</x:v>
      </x:c>
      <x:c r="W2479">
        <x:v>3605.76</x:v>
      </x:c>
    </x:row>
    <x:row r="2480" spans="1:23">
      <x:c r="A2480" t="s">
        <x:v>492</x:v>
      </x:c>
      <x:c r="B2480" t="s">
        <x:v>698</x:v>
      </x:c>
      <x:c r="C2480" t="s">
        <x:v>513</x:v>
      </x:c>
      <x:c r="D2480" t="s">
        <x:v>514</x:v>
      </x:c>
      <x:c r="E2480" t="s">
        <x:v>527</x:v>
      </x:c>
      <x:c r="F2480" t="s">
        <x:v>126</x:v>
      </x:c>
      <x:c r="G2480" t="s">
        <x:v>730</x:v>
      </x:c>
      <x:c r="H2480" t="s">
        <x:v>516</x:v>
      </x:c>
      <x:c r="I2480" t="s">
        <x:v>186</x:v>
      </x:c>
      <x:c r="J2480">
        <x:v>100002811</x:v>
      </x:c>
      <x:c r="K2480" t="s">
        <x:v>186</x:v>
      </x:c>
      <x:c r="L2480" t="s">
        <x:v>160</x:v>
      </x:c>
      <x:c r="M2480" t="s">
        <x:v>537</x:v>
      </x:c>
      <x:c r="O2480">
        <x:v>200</x:v>
      </x:c>
      <x:c r="P2480" t="s">
        <x:v>520</x:v>
      </x:c>
      <x:c r="Q2480" t="s">
        <x:v>454</x:v>
      </x:c>
      <x:c r="R2480" t="s">
        <x:v>522</x:v>
      </x:c>
      <x:c r="S2480">
        <x:v>600</x:v>
      </x:c>
      <x:c r="T2480" t="s">
        <x:v>458</x:v>
      </x:c>
      <x:c r="U2480">
        <x:v>28.24</x:v>
      </x:c>
      <x:c r="V2480">
        <x:v>3.51</x:v>
      </x:c>
      <x:c r="W2480">
        <x:v>2106.7199999999998</x:v>
      </x:c>
    </x:row>
    <x:row r="2481" spans="1:23">
      <x:c r="A2481" t="s">
        <x:v>492</x:v>
      </x:c>
      <x:c r="B2481" t="s">
        <x:v>698</x:v>
      </x:c>
      <x:c r="C2481" t="s">
        <x:v>513</x:v>
      </x:c>
      <x:c r="D2481" t="s">
        <x:v>514</x:v>
      </x:c>
      <x:c r="E2481" t="s">
        <x:v>527</x:v>
      </x:c>
      <x:c r="F2481" t="s">
        <x:v>126</x:v>
      </x:c>
      <x:c r="G2481" t="s">
        <x:v>730</x:v>
      </x:c>
      <x:c r="H2481" t="s">
        <x:v>516</x:v>
      </x:c>
      <x:c r="I2481" t="s">
        <x:v>186</x:v>
      </x:c>
      <x:c r="J2481">
        <x:v>100008079</x:v>
      </x:c>
      <x:c r="K2481" t="s">
        <x:v>186</x:v>
      </x:c>
      <x:c r="L2481" t="s">
        <x:v>163</x:v>
      </x:c>
      <x:c r="M2481" t="s">
        <x:v>537</x:v>
      </x:c>
      <x:c r="N2481" t="s">
        <x:v>519</x:v>
      </x:c>
      <x:c r="O2481">
        <x:v>1500</x:v>
      </x:c>
      <x:c r="P2481" t="s">
        <x:v>520</x:v>
      </x:c>
      <x:c r="Q2481" t="s">
        <x:v>453</x:v>
      </x:c>
      <x:c r="R2481" t="s">
        <x:v>522</x:v>
      </x:c>
      <x:c r="S2481">
        <x:v>3000</x:v>
      </x:c>
      <x:c r="T2481" t="s">
        <x:v>458</x:v>
      </x:c>
      <x:c r="U2481">
        <x:v>81.209999999999994</x:v>
      </x:c>
      <x:c r="V2481">
        <x:v>2</x:v>
      </x:c>
      <x:c r="W2481">
        <x:v>6009.6</x:v>
      </x:c>
    </x:row>
    <x:row r="2482" spans="1:23">
      <x:c r="A2482" t="s">
        <x:v>492</x:v>
      </x:c>
      <x:c r="B2482" t="s">
        <x:v>698</x:v>
      </x:c>
      <x:c r="C2482" t="s">
        <x:v>513</x:v>
      </x:c>
      <x:c r="D2482" t="s">
        <x:v>514</x:v>
      </x:c>
      <x:c r="E2482" t="s">
        <x:v>527</x:v>
      </x:c>
      <x:c r="F2482" t="s">
        <x:v>126</x:v>
      </x:c>
      <x:c r="G2482" t="s">
        <x:v>730</x:v>
      </x:c>
      <x:c r="H2482" t="s">
        <x:v>516</x:v>
      </x:c>
      <x:c r="I2482" t="s">
        <x:v>186</x:v>
      </x:c>
      <x:c r="J2482">
        <x:v>100002818</x:v>
      </x:c>
      <x:c r="K2482" t="s">
        <x:v>186</x:v>
      </x:c>
      <x:c r="L2482" t="s">
        <x:v>169</x:v>
      </x:c>
      <x:c r="M2482" t="s">
        <x:v>518</x:v>
      </x:c>
      <x:c r="O2482">
        <x:v>1500</x:v>
      </x:c>
      <x:c r="P2482" t="s">
        <x:v>520</x:v>
      </x:c>
      <x:c r="Q2482" t="s">
        <x:v>597</x:v>
      </x:c>
      <x:c r="R2482" t="s">
        <x:v>522</x:v>
      </x:c>
      <x:c r="S2482">
        <x:v>1500</x:v>
      </x:c>
      <x:c r="T2482" t="s">
        <x:v>458</x:v>
      </x:c>
      <x:c r="U2482">
        <x:v>200.45</x:v>
      </x:c>
      <x:c r="V2482">
        <x:v>9.43</x:v>
      </x:c>
      <x:c r="W2482">
        <x:v>14149.5</x:v>
      </x:c>
    </x:row>
    <x:row r="2483" spans="1:23">
      <x:c r="A2483" t="s">
        <x:v>492</x:v>
      </x:c>
      <x:c r="B2483" t="s">
        <x:v>698</x:v>
      </x:c>
      <x:c r="C2483" t="s">
        <x:v>513</x:v>
      </x:c>
      <x:c r="D2483" t="s">
        <x:v>514</x:v>
      </x:c>
      <x:c r="E2483" t="s">
        <x:v>527</x:v>
      </x:c>
      <x:c r="F2483" t="s">
        <x:v>126</x:v>
      </x:c>
      <x:c r="G2483" t="s">
        <x:v>730</x:v>
      </x:c>
      <x:c r="H2483" t="s">
        <x:v>516</x:v>
      </x:c>
      <x:c r="I2483" t="s">
        <x:v>186</x:v>
      </x:c>
      <x:c r="J2483">
        <x:v>100008080</x:v>
      </x:c>
      <x:c r="K2483" t="s">
        <x:v>186</x:v>
      </x:c>
      <x:c r="L2483" t="s">
        <x:v>163</x:v>
      </x:c>
      <x:c r="M2483" t="s">
        <x:v>524</x:v>
      </x:c>
      <x:c r="N2483" t="s">
        <x:v>519</x:v>
      </x:c>
      <x:c r="O2483">
        <x:v>1500</x:v>
      </x:c>
      <x:c r="P2483" t="s">
        <x:v>520</x:v>
      </x:c>
      <x:c r="Q2483" t="s">
        <x:v>453</x:v>
      </x:c>
      <x:c r="R2483" t="s">
        <x:v>522</x:v>
      </x:c>
      <x:c r="S2483">
        <x:v>1500</x:v>
      </x:c>
      <x:c r="T2483" t="s">
        <x:v>458</x:v>
      </x:c>
      <x:c r="U2483">
        <x:v>40.61</x:v>
      </x:c>
      <x:c r="V2483">
        <x:v>2</x:v>
      </x:c>
      <x:c r="W2483">
        <x:v>3004.8</x:v>
      </x:c>
    </x:row>
    <x:row r="2484" spans="1:23">
      <x:c r="A2484" t="s">
        <x:v>492</x:v>
      </x:c>
      <x:c r="B2484" t="s">
        <x:v>698</x:v>
      </x:c>
      <x:c r="C2484" t="s">
        <x:v>513</x:v>
      </x:c>
      <x:c r="D2484" t="s">
        <x:v>514</x:v>
      </x:c>
      <x:c r="E2484" t="s">
        <x:v>527</x:v>
      </x:c>
      <x:c r="F2484" t="s">
        <x:v>126</x:v>
      </x:c>
      <x:c r="G2484" t="s">
        <x:v>730</x:v>
      </x:c>
      <x:c r="H2484" t="s">
        <x:v>516</x:v>
      </x:c>
      <x:c r="I2484" t="s">
        <x:v>186</x:v>
      </x:c>
      <x:c r="J2484">
        <x:v>100002812</x:v>
      </x:c>
      <x:c r="K2484" t="s">
        <x:v>186</x:v>
      </x:c>
      <x:c r="L2484" t="s">
        <x:v>160</x:v>
      </x:c>
      <x:c r="M2484" t="s">
        <x:v>524</x:v>
      </x:c>
      <x:c r="O2484">
        <x:v>200</x:v>
      </x:c>
      <x:c r="P2484" t="s">
        <x:v>520</x:v>
      </x:c>
      <x:c r="Q2484" t="s">
        <x:v>454</x:v>
      </x:c>
      <x:c r="R2484" t="s">
        <x:v>522</x:v>
      </x:c>
      <x:c r="S2484">
        <x:v>200</x:v>
      </x:c>
      <x:c r="T2484" t="s">
        <x:v>458</x:v>
      </x:c>
      <x:c r="U2484">
        <x:v>9.41</x:v>
      </x:c>
      <x:c r="V2484">
        <x:v>3.51</x:v>
      </x:c>
      <x:c r="W2484">
        <x:v>702.24</x:v>
      </x:c>
    </x:row>
    <x:row r="2485" spans="1:23">
      <x:c r="A2485" t="s">
        <x:v>492</x:v>
      </x:c>
      <x:c r="B2485" t="s">
        <x:v>698</x:v>
      </x:c>
      <x:c r="C2485" t="s">
        <x:v>513</x:v>
      </x:c>
      <x:c r="D2485" t="s">
        <x:v>514</x:v>
      </x:c>
      <x:c r="E2485" t="s">
        <x:v>527</x:v>
      </x:c>
      <x:c r="F2485" t="s">
        <x:v>126</x:v>
      </x:c>
      <x:c r="G2485" t="s">
        <x:v>730</x:v>
      </x:c>
      <x:c r="H2485" t="s">
        <x:v>516</x:v>
      </x:c>
      <x:c r="I2485" t="s">
        <x:v>186</x:v>
      </x:c>
      <x:c r="J2485">
        <x:v>100002807</x:v>
      </x:c>
      <x:c r="K2485" t="s">
        <x:v>186</x:v>
      </x:c>
      <x:c r="L2485" t="s">
        <x:v>163</x:v>
      </x:c>
      <x:c r="M2485" t="s">
        <x:v>525</x:v>
      </x:c>
      <x:c r="O2485">
        <x:v>300</x:v>
      </x:c>
      <x:c r="P2485" t="s">
        <x:v>520</x:v>
      </x:c>
      <x:c r="Q2485" t="s">
        <x:v>453</x:v>
      </x:c>
      <x:c r="R2485" t="s">
        <x:v>522</x:v>
      </x:c>
      <x:c r="S2485">
        <x:v>900</x:v>
      </x:c>
      <x:c r="T2485" t="s">
        <x:v>458</x:v>
      </x:c>
      <x:c r="U2485">
        <x:v>24.36</x:v>
      </x:c>
      <x:c r="V2485">
        <x:v>2</x:v>
      </x:c>
      <x:c r="W2485">
        <x:v>1802.88</x:v>
      </x:c>
    </x:row>
    <x:row r="2486" spans="1:23">
      <x:c r="A2486" t="s">
        <x:v>492</x:v>
      </x:c>
      <x:c r="B2486" t="s">
        <x:v>698</x:v>
      </x:c>
      <x:c r="C2486" t="s">
        <x:v>513</x:v>
      </x:c>
      <x:c r="D2486" t="s">
        <x:v>514</x:v>
      </x:c>
      <x:c r="E2486" t="s">
        <x:v>527</x:v>
      </x:c>
      <x:c r="F2486" t="s">
        <x:v>126</x:v>
      </x:c>
      <x:c r="G2486" t="s">
        <x:v>730</x:v>
      </x:c>
      <x:c r="H2486" t="s">
        <x:v>516</x:v>
      </x:c>
      <x:c r="I2486" t="s">
        <x:v>186</x:v>
      </x:c>
      <x:c r="J2486">
        <x:v>100002803</x:v>
      </x:c>
      <x:c r="K2486" t="s">
        <x:v>186</x:v>
      </x:c>
      <x:c r="L2486" t="s">
        <x:v>163</x:v>
      </x:c>
      <x:c r="M2486" t="s">
        <x:v>560</x:v>
      </x:c>
      <x:c r="O2486">
        <x:v>300</x:v>
      </x:c>
      <x:c r="P2486" t="s">
        <x:v>520</x:v>
      </x:c>
      <x:c r="Q2486" t="s">
        <x:v>453</x:v>
      </x:c>
      <x:c r="R2486" t="s">
        <x:v>522</x:v>
      </x:c>
      <x:c r="S2486">
        <x:v>2700</x:v>
      </x:c>
      <x:c r="T2486" t="s">
        <x:v>458</x:v>
      </x:c>
      <x:c r="U2486">
        <x:v>73.09</x:v>
      </x:c>
      <x:c r="V2486">
        <x:v>2</x:v>
      </x:c>
      <x:c r="W2486">
        <x:v>5408.64</x:v>
      </x:c>
    </x:row>
    <x:row r="2487" spans="1:23">
      <x:c r="A2487" t="s">
        <x:v>492</x:v>
      </x:c>
      <x:c r="B2487" t="s">
        <x:v>698</x:v>
      </x:c>
      <x:c r="C2487" t="s">
        <x:v>513</x:v>
      </x:c>
      <x:c r="D2487" t="s">
        <x:v>514</x:v>
      </x:c>
      <x:c r="E2487" t="s">
        <x:v>527</x:v>
      </x:c>
      <x:c r="F2487" t="s">
        <x:v>126</x:v>
      </x:c>
      <x:c r="G2487" t="s">
        <x:v>730</x:v>
      </x:c>
      <x:c r="H2487" t="s">
        <x:v>516</x:v>
      </x:c>
      <x:c r="I2487" t="s">
        <x:v>186</x:v>
      </x:c>
      <x:c r="J2487">
        <x:v>100002803</x:v>
      </x:c>
      <x:c r="K2487" t="s">
        <x:v>186</x:v>
      </x:c>
      <x:c r="L2487" t="s">
        <x:v>163</x:v>
      </x:c>
      <x:c r="M2487" t="s">
        <x:v>560</x:v>
      </x:c>
      <x:c r="O2487">
        <x:v>300</x:v>
      </x:c>
      <x:c r="P2487" t="s">
        <x:v>520</x:v>
      </x:c>
      <x:c r="Q2487" t="s">
        <x:v>453</x:v>
      </x:c>
      <x:c r="R2487" t="s">
        <x:v>522</x:v>
      </x:c>
      <x:c r="S2487">
        <x:v>1500</x:v>
      </x:c>
      <x:c r="T2487" t="s">
        <x:v>458</x:v>
      </x:c>
      <x:c r="U2487">
        <x:v>40.61</x:v>
      </x:c>
      <x:c r="V2487">
        <x:v>2</x:v>
      </x:c>
      <x:c r="W2487">
        <x:v>3004.8</x:v>
      </x:c>
    </x:row>
    <x:row r="2488" spans="1:23">
      <x:c r="A2488" t="s">
        <x:v>492</x:v>
      </x:c>
      <x:c r="B2488" t="s">
        <x:v>698</x:v>
      </x:c>
      <x:c r="C2488" t="s">
        <x:v>513</x:v>
      </x:c>
      <x:c r="D2488" t="s">
        <x:v>514</x:v>
      </x:c>
      <x:c r="E2488" t="s">
        <x:v>527</x:v>
      </x:c>
      <x:c r="F2488" t="s">
        <x:v>126</x:v>
      </x:c>
      <x:c r="G2488" t="s">
        <x:v>730</x:v>
      </x:c>
      <x:c r="H2488" t="s">
        <x:v>516</x:v>
      </x:c>
      <x:c r="I2488" t="s">
        <x:v>186</x:v>
      </x:c>
      <x:c r="J2488">
        <x:v>100002818</x:v>
      </x:c>
      <x:c r="K2488" t="s">
        <x:v>186</x:v>
      </x:c>
      <x:c r="L2488" t="s">
        <x:v>169</x:v>
      </x:c>
      <x:c r="M2488" t="s">
        <x:v>518</x:v>
      </x:c>
      <x:c r="O2488">
        <x:v>1500</x:v>
      </x:c>
      <x:c r="P2488" t="s">
        <x:v>520</x:v>
      </x:c>
      <x:c r="Q2488" t="s">
        <x:v>597</x:v>
      </x:c>
      <x:c r="R2488" t="s">
        <x:v>522</x:v>
      </x:c>
      <x:c r="S2488">
        <x:v>1500</x:v>
      </x:c>
      <x:c r="T2488" t="s">
        <x:v>458</x:v>
      </x:c>
      <x:c r="U2488">
        <x:v>200.45</x:v>
      </x:c>
      <x:c r="V2488">
        <x:v>9.43</x:v>
      </x:c>
      <x:c r="W2488">
        <x:v>14149.5</x:v>
      </x:c>
    </x:row>
    <x:row r="2489" spans="1:23">
      <x:c r="A2489" t="s">
        <x:v>492</x:v>
      </x:c>
      <x:c r="B2489" t="s">
        <x:v>698</x:v>
      </x:c>
      <x:c r="C2489" t="s">
        <x:v>513</x:v>
      </x:c>
      <x:c r="D2489" t="s">
        <x:v>514</x:v>
      </x:c>
      <x:c r="E2489" t="s">
        <x:v>527</x:v>
      </x:c>
      <x:c r="F2489" t="s">
        <x:v>126</x:v>
      </x:c>
      <x:c r="G2489" t="s">
        <x:v>730</x:v>
      </x:c>
      <x:c r="H2489" t="s">
        <x:v>516</x:v>
      </x:c>
      <x:c r="I2489" t="s">
        <x:v>186</x:v>
      </x:c>
      <x:c r="J2489">
        <x:v>100008080</x:v>
      </x:c>
      <x:c r="K2489" t="s">
        <x:v>186</x:v>
      </x:c>
      <x:c r="L2489" t="s">
        <x:v>163</x:v>
      </x:c>
      <x:c r="M2489" t="s">
        <x:v>524</x:v>
      </x:c>
      <x:c r="N2489" t="s">
        <x:v>519</x:v>
      </x:c>
      <x:c r="O2489">
        <x:v>1500</x:v>
      </x:c>
      <x:c r="P2489" t="s">
        <x:v>520</x:v>
      </x:c>
      <x:c r="Q2489" t="s">
        <x:v>453</x:v>
      </x:c>
      <x:c r="R2489" t="s">
        <x:v>522</x:v>
      </x:c>
      <x:c r="S2489">
        <x:v>8500</x:v>
      </x:c>
      <x:c r="T2489" t="s">
        <x:v>458</x:v>
      </x:c>
      <x:c r="U2489">
        <x:v>230.1</x:v>
      </x:c>
      <x:c r="V2489">
        <x:v>2</x:v>
      </x:c>
      <x:c r="W2489">
        <x:v>17027.2</x:v>
      </x:c>
    </x:row>
    <x:row r="2490" spans="1:23">
      <x:c r="A2490" t="s">
        <x:v>492</x:v>
      </x:c>
      <x:c r="B2490" t="s">
        <x:v>698</x:v>
      </x:c>
      <x:c r="C2490" t="s">
        <x:v>513</x:v>
      </x:c>
      <x:c r="D2490" t="s">
        <x:v>514</x:v>
      </x:c>
      <x:c r="E2490" t="s">
        <x:v>527</x:v>
      </x:c>
      <x:c r="F2490" t="s">
        <x:v>126</x:v>
      </x:c>
      <x:c r="G2490" t="s">
        <x:v>730</x:v>
      </x:c>
      <x:c r="H2490" t="s">
        <x:v>516</x:v>
      </x:c>
      <x:c r="I2490" t="s">
        <x:v>186</x:v>
      </x:c>
      <x:c r="J2490">
        <x:v>100008079</x:v>
      </x:c>
      <x:c r="K2490" t="s">
        <x:v>186</x:v>
      </x:c>
      <x:c r="L2490" t="s">
        <x:v>163</x:v>
      </x:c>
      <x:c r="M2490" t="s">
        <x:v>537</x:v>
      </x:c>
      <x:c r="N2490" t="s">
        <x:v>519</x:v>
      </x:c>
      <x:c r="O2490">
        <x:v>1500</x:v>
      </x:c>
      <x:c r="P2490" t="s">
        <x:v>520</x:v>
      </x:c>
      <x:c r="Q2490" t="s">
        <x:v>453</x:v>
      </x:c>
      <x:c r="R2490" t="s">
        <x:v>522</x:v>
      </x:c>
      <x:c r="S2490">
        <x:v>9000</x:v>
      </x:c>
      <x:c r="T2490" t="s">
        <x:v>458</x:v>
      </x:c>
      <x:c r="U2490">
        <x:v>243.63</x:v>
      </x:c>
      <x:c r="V2490">
        <x:v>2</x:v>
      </x:c>
      <x:c r="W2490">
        <x:v>18028.8</x:v>
      </x:c>
    </x:row>
    <x:row r="2491" spans="1:23">
      <x:c r="A2491" t="s">
        <x:v>492</x:v>
      </x:c>
      <x:c r="B2491" t="s">
        <x:v>698</x:v>
      </x:c>
      <x:c r="C2491" t="s">
        <x:v>513</x:v>
      </x:c>
      <x:c r="D2491" t="s">
        <x:v>514</x:v>
      </x:c>
      <x:c r="E2491" t="s">
        <x:v>527</x:v>
      </x:c>
      <x:c r="F2491" t="s">
        <x:v>126</x:v>
      </x:c>
      <x:c r="G2491" t="s">
        <x:v>730</x:v>
      </x:c>
      <x:c r="H2491" t="s">
        <x:v>516</x:v>
      </x:c>
      <x:c r="I2491" t="s">
        <x:v>186</x:v>
      </x:c>
      <x:c r="J2491">
        <x:v>100008078</x:v>
      </x:c>
      <x:c r="K2491" t="s">
        <x:v>186</x:v>
      </x:c>
      <x:c r="L2491" t="s">
        <x:v>163</x:v>
      </x:c>
      <x:c r="M2491" t="s">
        <x:v>518</x:v>
      </x:c>
      <x:c r="N2491" t="s">
        <x:v>519</x:v>
      </x:c>
      <x:c r="O2491">
        <x:v>1500</x:v>
      </x:c>
      <x:c r="P2491" t="s">
        <x:v>520</x:v>
      </x:c>
      <x:c r="Q2491" t="s">
        <x:v>453</x:v>
      </x:c>
      <x:c r="R2491" t="s">
        <x:v>522</x:v>
      </x:c>
      <x:c r="S2491">
        <x:v>7500</x:v>
      </x:c>
      <x:c r="T2491" t="s">
        <x:v>458</x:v>
      </x:c>
      <x:c r="U2491">
        <x:v>203.03</x:v>
      </x:c>
      <x:c r="V2491">
        <x:v>2</x:v>
      </x:c>
      <x:c r="W2491">
        <x:v>15024</x:v>
      </x:c>
    </x:row>
    <x:row r="2492" spans="1:23">
      <x:c r="A2492" t="s">
        <x:v>492</x:v>
      </x:c>
      <x:c r="B2492" t="s">
        <x:v>698</x:v>
      </x:c>
      <x:c r="C2492" t="s">
        <x:v>513</x:v>
      </x:c>
      <x:c r="D2492" t="s">
        <x:v>514</x:v>
      </x:c>
      <x:c r="E2492" t="s">
        <x:v>527</x:v>
      </x:c>
      <x:c r="F2492" t="s">
        <x:v>126</x:v>
      </x:c>
      <x:c r="G2492" t="s">
        <x:v>730</x:v>
      </x:c>
      <x:c r="H2492" t="s">
        <x:v>516</x:v>
      </x:c>
      <x:c r="I2492" t="s">
        <x:v>186</x:v>
      </x:c>
      <x:c r="J2492">
        <x:v>100002806</x:v>
      </x:c>
      <x:c r="K2492" t="s">
        <x:v>186</x:v>
      </x:c>
      <x:c r="L2492" t="s">
        <x:v>163</x:v>
      </x:c>
      <x:c r="M2492" t="s">
        <x:v>524</x:v>
      </x:c>
      <x:c r="O2492">
        <x:v>300</x:v>
      </x:c>
      <x:c r="P2492" t="s">
        <x:v>520</x:v>
      </x:c>
      <x:c r="Q2492" t="s">
        <x:v>453</x:v>
      </x:c>
      <x:c r="R2492" t="s">
        <x:v>522</x:v>
      </x:c>
      <x:c r="S2492">
        <x:v>300</x:v>
      </x:c>
      <x:c r="T2492" t="s">
        <x:v>458</x:v>
      </x:c>
      <x:c r="U2492">
        <x:v>8.1199999999999992</x:v>
      </x:c>
      <x:c r="V2492">
        <x:v>2</x:v>
      </x:c>
      <x:c r="W2492">
        <x:v>600.96</x:v>
      </x:c>
    </x:row>
    <x:row r="2493" spans="1:23">
      <x:c r="A2493" t="s">
        <x:v>492</x:v>
      </x:c>
      <x:c r="B2493" t="s">
        <x:v>698</x:v>
      </x:c>
      <x:c r="C2493" t="s">
        <x:v>513</x:v>
      </x:c>
      <x:c r="D2493" t="s">
        <x:v>514</x:v>
      </x:c>
      <x:c r="E2493" t="s">
        <x:v>527</x:v>
      </x:c>
      <x:c r="F2493" t="s">
        <x:v>126</x:v>
      </x:c>
      <x:c r="G2493" t="s">
        <x:v>730</x:v>
      </x:c>
      <x:c r="H2493" t="s">
        <x:v>516</x:v>
      </x:c>
      <x:c r="I2493" t="s">
        <x:v>186</x:v>
      </x:c>
      <x:c r="J2493">
        <x:v>100002801</x:v>
      </x:c>
      <x:c r="K2493" t="s">
        <x:v>186</x:v>
      </x:c>
      <x:c r="L2493" t="s">
        <x:v>163</x:v>
      </x:c>
      <x:c r="M2493" t="s">
        <x:v>518</x:v>
      </x:c>
      <x:c r="O2493">
        <x:v>300</x:v>
      </x:c>
      <x:c r="P2493" t="s">
        <x:v>520</x:v>
      </x:c>
      <x:c r="Q2493" t="s">
        <x:v>453</x:v>
      </x:c>
      <x:c r="R2493" t="s">
        <x:v>522</x:v>
      </x:c>
      <x:c r="S2493">
        <x:v>600</x:v>
      </x:c>
      <x:c r="T2493" t="s">
        <x:v>458</x:v>
      </x:c>
      <x:c r="U2493">
        <x:v>16.239999999999998</x:v>
      </x:c>
      <x:c r="V2493">
        <x:v>2</x:v>
      </x:c>
      <x:c r="W2493">
        <x:v>1201.92</x:v>
      </x:c>
    </x:row>
    <x:row r="2494" spans="1:23">
      <x:c r="A2494" t="s">
        <x:v>492</x:v>
      </x:c>
      <x:c r="B2494" t="s">
        <x:v>698</x:v>
      </x:c>
      <x:c r="C2494" t="s">
        <x:v>513</x:v>
      </x:c>
      <x:c r="D2494" t="s">
        <x:v>514</x:v>
      </x:c>
      <x:c r="E2494" t="s">
        <x:v>527</x:v>
      </x:c>
      <x:c r="F2494" t="s">
        <x:v>126</x:v>
      </x:c>
      <x:c r="G2494" t="s">
        <x:v>730</x:v>
      </x:c>
      <x:c r="H2494" t="s">
        <x:v>516</x:v>
      </x:c>
      <x:c r="I2494" t="s">
        <x:v>186</x:v>
      </x:c>
      <x:c r="J2494">
        <x:v>100002806</x:v>
      </x:c>
      <x:c r="K2494" t="s">
        <x:v>186</x:v>
      </x:c>
      <x:c r="L2494" t="s">
        <x:v>163</x:v>
      </x:c>
      <x:c r="M2494" t="s">
        <x:v>524</x:v>
      </x:c>
      <x:c r="O2494">
        <x:v>300</x:v>
      </x:c>
      <x:c r="P2494" t="s">
        <x:v>520</x:v>
      </x:c>
      <x:c r="Q2494" t="s">
        <x:v>453</x:v>
      </x:c>
      <x:c r="R2494" t="s">
        <x:v>522</x:v>
      </x:c>
      <x:c r="S2494">
        <x:v>600</x:v>
      </x:c>
      <x:c r="T2494" t="s">
        <x:v>458</x:v>
      </x:c>
      <x:c r="U2494">
        <x:v>16.239999999999998</x:v>
      </x:c>
      <x:c r="V2494">
        <x:v>2</x:v>
      </x:c>
      <x:c r="W2494">
        <x:v>1201.92</x:v>
      </x:c>
    </x:row>
    <x:row r="2495" spans="1:23">
      <x:c r="A2495" t="s">
        <x:v>492</x:v>
      </x:c>
      <x:c r="B2495" t="s">
        <x:v>698</x:v>
      </x:c>
      <x:c r="C2495" t="s">
        <x:v>513</x:v>
      </x:c>
      <x:c r="D2495" t="s">
        <x:v>514</x:v>
      </x:c>
      <x:c r="E2495" t="s">
        <x:v>527</x:v>
      </x:c>
      <x:c r="F2495" t="s">
        <x:v>126</x:v>
      </x:c>
      <x:c r="G2495" t="s">
        <x:v>730</x:v>
      </x:c>
      <x:c r="H2495" t="s">
        <x:v>516</x:v>
      </x:c>
      <x:c r="I2495" t="s">
        <x:v>186</x:v>
      </x:c>
      <x:c r="J2495">
        <x:v>100002801</x:v>
      </x:c>
      <x:c r="K2495" t="s">
        <x:v>186</x:v>
      </x:c>
      <x:c r="L2495" t="s">
        <x:v>163</x:v>
      </x:c>
      <x:c r="M2495" t="s">
        <x:v>518</x:v>
      </x:c>
      <x:c r="O2495">
        <x:v>300</x:v>
      </x:c>
      <x:c r="P2495" t="s">
        <x:v>520</x:v>
      </x:c>
      <x:c r="Q2495" t="s">
        <x:v>453</x:v>
      </x:c>
      <x:c r="R2495" t="s">
        <x:v>522</x:v>
      </x:c>
      <x:c r="S2495">
        <x:v>900</x:v>
      </x:c>
      <x:c r="T2495" t="s">
        <x:v>458</x:v>
      </x:c>
      <x:c r="U2495">
        <x:v>24.36</x:v>
      </x:c>
      <x:c r="V2495">
        <x:v>2</x:v>
      </x:c>
      <x:c r="W2495">
        <x:v>1802.88</x:v>
      </x:c>
    </x:row>
    <x:row r="2496" spans="1:23">
      <x:c r="A2496" t="s">
        <x:v>492</x:v>
      </x:c>
      <x:c r="B2496" t="s">
        <x:v>698</x:v>
      </x:c>
      <x:c r="C2496" t="s">
        <x:v>513</x:v>
      </x:c>
      <x:c r="D2496" t="s">
        <x:v>514</x:v>
      </x:c>
      <x:c r="E2496" t="s">
        <x:v>527</x:v>
      </x:c>
      <x:c r="F2496" t="s">
        <x:v>126</x:v>
      </x:c>
      <x:c r="G2496" t="s">
        <x:v>730</x:v>
      </x:c>
      <x:c r="H2496" t="s">
        <x:v>516</x:v>
      </x:c>
      <x:c r="I2496" t="s">
        <x:v>186</x:v>
      </x:c>
      <x:c r="J2496">
        <x:v>100002815</x:v>
      </x:c>
      <x:c r="K2496" t="s">
        <x:v>186</x:v>
      </x:c>
      <x:c r="L2496" t="s">
        <x:v>162</x:v>
      </x:c>
      <x:c r="M2496" t="s">
        <x:v>524</x:v>
      </x:c>
      <x:c r="O2496">
        <x:v>150</x:v>
      </x:c>
      <x:c r="P2496" t="s">
        <x:v>520</x:v>
      </x:c>
      <x:c r="Q2496" t="s">
        <x:v>596</x:v>
      </x:c>
      <x:c r="R2496" t="s">
        <x:v>522</x:v>
      </x:c>
      <x:c r="S2496">
        <x:v>900</x:v>
      </x:c>
      <x:c r="T2496" t="s">
        <x:v>458</x:v>
      </x:c>
      <x:c r="U2496">
        <x:v>64.349999999999994</x:v>
      </x:c>
      <x:c r="V2496">
        <x:v>5.3</x:v>
      </x:c>
      <x:c r="W2496">
        <x:v>4768.0200000000004</x:v>
      </x:c>
    </x:row>
    <x:row r="2497" spans="1:23">
      <x:c r="A2497" t="s">
        <x:v>492</x:v>
      </x:c>
      <x:c r="B2497" t="s">
        <x:v>698</x:v>
      </x:c>
      <x:c r="C2497" t="s">
        <x:v>513</x:v>
      </x:c>
      <x:c r="D2497" t="s">
        <x:v>514</x:v>
      </x:c>
      <x:c r="E2497" t="s">
        <x:v>527</x:v>
      </x:c>
      <x:c r="F2497" t="s">
        <x:v>126</x:v>
      </x:c>
      <x:c r="G2497" t="s">
        <x:v>730</x:v>
      </x:c>
      <x:c r="H2497" t="s">
        <x:v>516</x:v>
      </x:c>
      <x:c r="I2497" t="s">
        <x:v>186</x:v>
      </x:c>
      <x:c r="J2497">
        <x:v>100008081</x:v>
      </x:c>
      <x:c r="K2497" t="s">
        <x:v>186</x:v>
      </x:c>
      <x:c r="L2497" t="s">
        <x:v>163</x:v>
      </x:c>
      <x:c r="M2497" t="s">
        <x:v>525</x:v>
      </x:c>
      <x:c r="N2497" t="s">
        <x:v>519</x:v>
      </x:c>
      <x:c r="O2497">
        <x:v>1500</x:v>
      </x:c>
      <x:c r="P2497" t="s">
        <x:v>520</x:v>
      </x:c>
      <x:c r="Q2497" t="s">
        <x:v>453</x:v>
      </x:c>
      <x:c r="R2497" t="s">
        <x:v>522</x:v>
      </x:c>
      <x:c r="S2497">
        <x:v>3000</x:v>
      </x:c>
      <x:c r="T2497" t="s">
        <x:v>458</x:v>
      </x:c>
      <x:c r="U2497">
        <x:v>81.209999999999994</x:v>
      </x:c>
      <x:c r="V2497">
        <x:v>2</x:v>
      </x:c>
      <x:c r="W2497">
        <x:v>6009.6</x:v>
      </x:c>
    </x:row>
    <x:row r="2498" spans="1:23">
      <x:c r="A2498" t="s">
        <x:v>492</x:v>
      </x:c>
      <x:c r="B2498" t="s">
        <x:v>698</x:v>
      </x:c>
      <x:c r="C2498" t="s">
        <x:v>513</x:v>
      </x:c>
      <x:c r="D2498" t="s">
        <x:v>514</x:v>
      </x:c>
      <x:c r="E2498" t="s">
        <x:v>527</x:v>
      </x:c>
      <x:c r="F2498" t="s">
        <x:v>126</x:v>
      </x:c>
      <x:c r="G2498" t="s">
        <x:v>730</x:v>
      </x:c>
      <x:c r="H2498" t="s">
        <x:v>516</x:v>
      </x:c>
      <x:c r="I2498" t="s">
        <x:v>186</x:v>
      </x:c>
      <x:c r="J2498">
        <x:v>100002814</x:v>
      </x:c>
      <x:c r="K2498" t="s">
        <x:v>186</x:v>
      </x:c>
      <x:c r="L2498" t="s">
        <x:v>162</x:v>
      </x:c>
      <x:c r="M2498" t="s">
        <x:v>518</x:v>
      </x:c>
      <x:c r="O2498">
        <x:v>150</x:v>
      </x:c>
      <x:c r="P2498" t="s">
        <x:v>520</x:v>
      </x:c>
      <x:c r="Q2498" t="s">
        <x:v>596</x:v>
      </x:c>
      <x:c r="R2498" t="s">
        <x:v>522</x:v>
      </x:c>
      <x:c r="S2498">
        <x:v>300</x:v>
      </x:c>
      <x:c r="T2498" t="s">
        <x:v>458</x:v>
      </x:c>
      <x:c r="U2498">
        <x:v>21.45</x:v>
      </x:c>
      <x:c r="V2498">
        <x:v>5.3</x:v>
      </x:c>
      <x:c r="W2498">
        <x:v>1589.34</x:v>
      </x:c>
    </x:row>
    <x:row r="2499" spans="1:23">
      <x:c r="A2499" t="s">
        <x:v>492</x:v>
      </x:c>
      <x:c r="B2499" t="s">
        <x:v>698</x:v>
      </x:c>
      <x:c r="C2499" t="s">
        <x:v>513</x:v>
      </x:c>
      <x:c r="D2499" t="s">
        <x:v>514</x:v>
      </x:c>
      <x:c r="E2499" t="s">
        <x:v>527</x:v>
      </x:c>
      <x:c r="F2499" t="s">
        <x:v>126</x:v>
      </x:c>
      <x:c r="G2499" t="s">
        <x:v>730</x:v>
      </x:c>
      <x:c r="H2499" t="s">
        <x:v>516</x:v>
      </x:c>
      <x:c r="I2499" t="s">
        <x:v>186</x:v>
      </x:c>
      <x:c r="J2499">
        <x:v>100002806</x:v>
      </x:c>
      <x:c r="K2499" t="s">
        <x:v>186</x:v>
      </x:c>
      <x:c r="L2499" t="s">
        <x:v>163</x:v>
      </x:c>
      <x:c r="M2499" t="s">
        <x:v>524</x:v>
      </x:c>
      <x:c r="O2499">
        <x:v>300</x:v>
      </x:c>
      <x:c r="P2499" t="s">
        <x:v>520</x:v>
      </x:c>
      <x:c r="Q2499" t="s">
        <x:v>453</x:v>
      </x:c>
      <x:c r="R2499" t="s">
        <x:v>522</x:v>
      </x:c>
      <x:c r="S2499">
        <x:v>300</x:v>
      </x:c>
      <x:c r="T2499" t="s">
        <x:v>458</x:v>
      </x:c>
      <x:c r="U2499">
        <x:v>8.1199999999999992</x:v>
      </x:c>
      <x:c r="V2499">
        <x:v>2</x:v>
      </x:c>
      <x:c r="W2499">
        <x:v>600.96</x:v>
      </x:c>
    </x:row>
    <x:row r="2500" spans="1:23">
      <x:c r="A2500" t="s">
        <x:v>492</x:v>
      </x:c>
      <x:c r="B2500" t="s">
        <x:v>698</x:v>
      </x:c>
      <x:c r="C2500" t="s">
        <x:v>513</x:v>
      </x:c>
      <x:c r="D2500" t="s">
        <x:v>514</x:v>
      </x:c>
      <x:c r="E2500" t="s">
        <x:v>527</x:v>
      </x:c>
      <x:c r="F2500" t="s">
        <x:v>126</x:v>
      </x:c>
      <x:c r="G2500" t="s">
        <x:v>730</x:v>
      </x:c>
      <x:c r="H2500" t="s">
        <x:v>516</x:v>
      </x:c>
      <x:c r="I2500" t="s">
        <x:v>186</x:v>
      </x:c>
      <x:c r="J2500">
        <x:v>100002822</x:v>
      </x:c>
      <x:c r="K2500" t="s">
        <x:v>186</x:v>
      </x:c>
      <x:c r="L2500" t="s">
        <x:v>164</x:v>
      </x:c>
      <x:c r="M2500" t="s">
        <x:v>518</x:v>
      </x:c>
      <x:c r="O2500">
        <x:v>1500</x:v>
      </x:c>
      <x:c r="P2500" t="s">
        <x:v>520</x:v>
      </x:c>
      <x:c r="Q2500" t="s">
        <x:v>598</x:v>
      </x:c>
      <x:c r="R2500" t="s">
        <x:v>522</x:v>
      </x:c>
      <x:c r="S2500">
        <x:v>1500</x:v>
      </x:c>
      <x:c r="T2500" t="s">
        <x:v>458</x:v>
      </x:c>
      <x:c r="U2500">
        <x:v>267.74</x:v>
      </x:c>
      <x:c r="V2500">
        <x:v>12.58</x:v>
      </x:c>
      <x:c r="W2500">
        <x:v>18871.2</x:v>
      </x:c>
    </x:row>
    <x:row r="2501" spans="1:23">
      <x:c r="A2501" t="s">
        <x:v>492</x:v>
      </x:c>
      <x:c r="B2501" t="s">
        <x:v>698</x:v>
      </x:c>
      <x:c r="C2501" t="s">
        <x:v>513</x:v>
      </x:c>
      <x:c r="D2501" t="s">
        <x:v>514</x:v>
      </x:c>
      <x:c r="E2501" t="s">
        <x:v>527</x:v>
      </x:c>
      <x:c r="F2501" t="s">
        <x:v>126</x:v>
      </x:c>
      <x:c r="G2501" t="s">
        <x:v>730</x:v>
      </x:c>
      <x:c r="H2501" t="s">
        <x:v>516</x:v>
      </x:c>
      <x:c r="I2501" t="s">
        <x:v>186</x:v>
      </x:c>
      <x:c r="J2501">
        <x:v>100008080</x:v>
      </x:c>
      <x:c r="K2501" t="s">
        <x:v>186</x:v>
      </x:c>
      <x:c r="L2501" t="s">
        <x:v>163</x:v>
      </x:c>
      <x:c r="M2501" t="s">
        <x:v>524</x:v>
      </x:c>
      <x:c r="N2501" t="s">
        <x:v>519</x:v>
      </x:c>
      <x:c r="O2501">
        <x:v>1500</x:v>
      </x:c>
      <x:c r="P2501" t="s">
        <x:v>520</x:v>
      </x:c>
      <x:c r="Q2501" t="s">
        <x:v>453</x:v>
      </x:c>
      <x:c r="R2501" t="s">
        <x:v>522</x:v>
      </x:c>
      <x:c r="S2501">
        <x:v>1500</x:v>
      </x:c>
      <x:c r="T2501" t="s">
        <x:v>458</x:v>
      </x:c>
      <x:c r="U2501">
        <x:v>40.61</x:v>
      </x:c>
      <x:c r="V2501">
        <x:v>2</x:v>
      </x:c>
      <x:c r="W2501">
        <x:v>3004.8</x:v>
      </x:c>
    </x:row>
    <x:row r="2502" spans="1:23">
      <x:c r="A2502" t="s">
        <x:v>492</x:v>
      </x:c>
      <x:c r="B2502" t="s">
        <x:v>698</x:v>
      </x:c>
      <x:c r="C2502" t="s">
        <x:v>513</x:v>
      </x:c>
      <x:c r="D2502" t="s">
        <x:v>514</x:v>
      </x:c>
      <x:c r="E2502" t="s">
        <x:v>527</x:v>
      </x:c>
      <x:c r="F2502" t="s">
        <x:v>126</x:v>
      </x:c>
      <x:c r="G2502" t="s">
        <x:v>730</x:v>
      </x:c>
      <x:c r="H2502" t="s">
        <x:v>516</x:v>
      </x:c>
      <x:c r="I2502" t="s">
        <x:v>186</x:v>
      </x:c>
      <x:c r="J2502">
        <x:v>100008081</x:v>
      </x:c>
      <x:c r="K2502" t="s">
        <x:v>186</x:v>
      </x:c>
      <x:c r="L2502" t="s">
        <x:v>163</x:v>
      </x:c>
      <x:c r="M2502" t="s">
        <x:v>525</x:v>
      </x:c>
      <x:c r="N2502" t="s">
        <x:v>519</x:v>
      </x:c>
      <x:c r="O2502">
        <x:v>1500</x:v>
      </x:c>
      <x:c r="P2502" t="s">
        <x:v>520</x:v>
      </x:c>
      <x:c r="Q2502" t="s">
        <x:v>453</x:v>
      </x:c>
      <x:c r="R2502" t="s">
        <x:v>522</x:v>
      </x:c>
      <x:c r="S2502">
        <x:v>3000</x:v>
      </x:c>
      <x:c r="T2502" t="s">
        <x:v>458</x:v>
      </x:c>
      <x:c r="U2502">
        <x:v>81.209999999999994</x:v>
      </x:c>
      <x:c r="V2502">
        <x:v>2</x:v>
      </x:c>
      <x:c r="W2502">
        <x:v>6009.6</x:v>
      </x:c>
    </x:row>
    <x:row r="2503" spans="1:23">
      <x:c r="A2503" t="s">
        <x:v>492</x:v>
      </x:c>
      <x:c r="B2503" t="s">
        <x:v>698</x:v>
      </x:c>
      <x:c r="C2503" t="s">
        <x:v>513</x:v>
      </x:c>
      <x:c r="D2503" t="s">
        <x:v>514</x:v>
      </x:c>
      <x:c r="E2503" t="s">
        <x:v>527</x:v>
      </x:c>
      <x:c r="F2503" t="s">
        <x:v>126</x:v>
      </x:c>
      <x:c r="G2503" t="s">
        <x:v>730</x:v>
      </x:c>
      <x:c r="H2503" t="s">
        <x:v>516</x:v>
      </x:c>
      <x:c r="I2503" t="s">
        <x:v>186</x:v>
      </x:c>
      <x:c r="J2503">
        <x:v>100008080</x:v>
      </x:c>
      <x:c r="K2503" t="s">
        <x:v>186</x:v>
      </x:c>
      <x:c r="L2503" t="s">
        <x:v>163</x:v>
      </x:c>
      <x:c r="M2503" t="s">
        <x:v>524</x:v>
      </x:c>
      <x:c r="N2503" t="s">
        <x:v>519</x:v>
      </x:c>
      <x:c r="O2503">
        <x:v>1500</x:v>
      </x:c>
      <x:c r="P2503" t="s">
        <x:v>520</x:v>
      </x:c>
      <x:c r="Q2503" t="s">
        <x:v>453</x:v>
      </x:c>
      <x:c r="R2503" t="s">
        <x:v>522</x:v>
      </x:c>
      <x:c r="S2503">
        <x:v>4500</x:v>
      </x:c>
      <x:c r="T2503" t="s">
        <x:v>458</x:v>
      </x:c>
      <x:c r="U2503">
        <x:v>121.82</x:v>
      </x:c>
      <x:c r="V2503">
        <x:v>2</x:v>
      </x:c>
      <x:c r="W2503">
        <x:v>9014.4</x:v>
      </x:c>
    </x:row>
    <x:row r="2504" spans="1:23">
      <x:c r="A2504" t="s">
        <x:v>492</x:v>
      </x:c>
      <x:c r="B2504" t="s">
        <x:v>698</x:v>
      </x:c>
      <x:c r="C2504" t="s">
        <x:v>513</x:v>
      </x:c>
      <x:c r="D2504" t="s">
        <x:v>514</x:v>
      </x:c>
      <x:c r="E2504" t="s">
        <x:v>527</x:v>
      </x:c>
      <x:c r="F2504" t="s">
        <x:v>126</x:v>
      </x:c>
      <x:c r="G2504" t="s">
        <x:v>730</x:v>
      </x:c>
      <x:c r="H2504" t="s">
        <x:v>516</x:v>
      </x:c>
      <x:c r="I2504" t="s">
        <x:v>186</x:v>
      </x:c>
      <x:c r="J2504">
        <x:v>100008079</x:v>
      </x:c>
      <x:c r="K2504" t="s">
        <x:v>186</x:v>
      </x:c>
      <x:c r="L2504" t="s">
        <x:v>163</x:v>
      </x:c>
      <x:c r="M2504" t="s">
        <x:v>537</x:v>
      </x:c>
      <x:c r="N2504" t="s">
        <x:v>519</x:v>
      </x:c>
      <x:c r="O2504">
        <x:v>1500</x:v>
      </x:c>
      <x:c r="P2504" t="s">
        <x:v>520</x:v>
      </x:c>
      <x:c r="Q2504" t="s">
        <x:v>453</x:v>
      </x:c>
      <x:c r="R2504" t="s">
        <x:v>522</x:v>
      </x:c>
      <x:c r="S2504">
        <x:v>6000</x:v>
      </x:c>
      <x:c r="T2504" t="s">
        <x:v>458</x:v>
      </x:c>
      <x:c r="U2504">
        <x:v>162.41999999999999</x:v>
      </x:c>
      <x:c r="V2504">
        <x:v>2</x:v>
      </x:c>
      <x:c r="W2504">
        <x:v>12019.2</x:v>
      </x:c>
    </x:row>
    <x:row r="2505" spans="1:23">
      <x:c r="A2505" t="s">
        <x:v>492</x:v>
      </x:c>
      <x:c r="B2505" t="s">
        <x:v>698</x:v>
      </x:c>
      <x:c r="C2505" t="s">
        <x:v>513</x:v>
      </x:c>
      <x:c r="D2505" t="s">
        <x:v>514</x:v>
      </x:c>
      <x:c r="E2505" t="s">
        <x:v>527</x:v>
      </x:c>
      <x:c r="F2505" t="s">
        <x:v>126</x:v>
      </x:c>
      <x:c r="G2505" t="s">
        <x:v>730</x:v>
      </x:c>
      <x:c r="H2505" t="s">
        <x:v>516</x:v>
      </x:c>
      <x:c r="I2505" t="s">
        <x:v>186</x:v>
      </x:c>
      <x:c r="J2505">
        <x:v>100008079</x:v>
      </x:c>
      <x:c r="K2505" t="s">
        <x:v>186</x:v>
      </x:c>
      <x:c r="L2505" t="s">
        <x:v>163</x:v>
      </x:c>
      <x:c r="M2505" t="s">
        <x:v>537</x:v>
      </x:c>
      <x:c r="N2505" t="s">
        <x:v>519</x:v>
      </x:c>
      <x:c r="O2505">
        <x:v>1500</x:v>
      </x:c>
      <x:c r="P2505" t="s">
        <x:v>520</x:v>
      </x:c>
      <x:c r="Q2505" t="s">
        <x:v>453</x:v>
      </x:c>
      <x:c r="R2505" t="s">
        <x:v>522</x:v>
      </x:c>
      <x:c r="S2505">
        <x:v>3000</x:v>
      </x:c>
      <x:c r="T2505" t="s">
        <x:v>458</x:v>
      </x:c>
      <x:c r="U2505">
        <x:v>81.209999999999994</x:v>
      </x:c>
      <x:c r="V2505">
        <x:v>2</x:v>
      </x:c>
      <x:c r="W2505">
        <x:v>6009.6</x:v>
      </x:c>
    </x:row>
    <x:row r="2506" spans="1:23">
      <x:c r="A2506" t="s">
        <x:v>492</x:v>
      </x:c>
      <x:c r="B2506" t="s">
        <x:v>698</x:v>
      </x:c>
      <x:c r="C2506" t="s">
        <x:v>513</x:v>
      </x:c>
      <x:c r="D2506" t="s">
        <x:v>514</x:v>
      </x:c>
      <x:c r="E2506" t="s">
        <x:v>527</x:v>
      </x:c>
      <x:c r="F2506" t="s">
        <x:v>126</x:v>
      </x:c>
      <x:c r="G2506" t="s">
        <x:v>730</x:v>
      </x:c>
      <x:c r="H2506" t="s">
        <x:v>516</x:v>
      </x:c>
      <x:c r="I2506" t="s">
        <x:v>186</x:v>
      </x:c>
      <x:c r="J2506">
        <x:v>100002815</x:v>
      </x:c>
      <x:c r="K2506" t="s">
        <x:v>186</x:v>
      </x:c>
      <x:c r="L2506" t="s">
        <x:v>162</x:v>
      </x:c>
      <x:c r="M2506" t="s">
        <x:v>524</x:v>
      </x:c>
      <x:c r="O2506">
        <x:v>150</x:v>
      </x:c>
      <x:c r="P2506" t="s">
        <x:v>520</x:v>
      </x:c>
      <x:c r="Q2506" t="s">
        <x:v>596</x:v>
      </x:c>
      <x:c r="R2506" t="s">
        <x:v>522</x:v>
      </x:c>
      <x:c r="S2506">
        <x:v>1350</x:v>
      </x:c>
      <x:c r="T2506" t="s">
        <x:v>458</x:v>
      </x:c>
      <x:c r="U2506">
        <x:v>96.53</x:v>
      </x:c>
      <x:c r="V2506">
        <x:v>5.3</x:v>
      </x:c>
      <x:c r="W2506">
        <x:v>7152.03</x:v>
      </x:c>
    </x:row>
    <x:row r="2507" spans="1:23">
      <x:c r="A2507" t="s">
        <x:v>492</x:v>
      </x:c>
      <x:c r="B2507" t="s">
        <x:v>698</x:v>
      </x:c>
      <x:c r="C2507" t="s">
        <x:v>513</x:v>
      </x:c>
      <x:c r="D2507" t="s">
        <x:v>514</x:v>
      </x:c>
      <x:c r="E2507" t="s">
        <x:v>527</x:v>
      </x:c>
      <x:c r="F2507" t="s">
        <x:v>126</x:v>
      </x:c>
      <x:c r="G2507" t="s">
        <x:v>730</x:v>
      </x:c>
      <x:c r="H2507" t="s">
        <x:v>516</x:v>
      </x:c>
      <x:c r="I2507" t="s">
        <x:v>186</x:v>
      </x:c>
      <x:c r="J2507">
        <x:v>100002818</x:v>
      </x:c>
      <x:c r="K2507" t="s">
        <x:v>186</x:v>
      </x:c>
      <x:c r="L2507" t="s">
        <x:v>169</x:v>
      </x:c>
      <x:c r="M2507" t="s">
        <x:v>518</x:v>
      </x:c>
      <x:c r="O2507">
        <x:v>1500</x:v>
      </x:c>
      <x:c r="P2507" t="s">
        <x:v>520</x:v>
      </x:c>
      <x:c r="Q2507" t="s">
        <x:v>597</x:v>
      </x:c>
      <x:c r="R2507" t="s">
        <x:v>522</x:v>
      </x:c>
      <x:c r="S2507">
        <x:v>3000</x:v>
      </x:c>
      <x:c r="T2507" t="s">
        <x:v>458</x:v>
      </x:c>
      <x:c r="U2507">
        <x:v>400.89</x:v>
      </x:c>
      <x:c r="V2507">
        <x:v>9.43</x:v>
      </x:c>
      <x:c r="W2507">
        <x:v>28299</x:v>
      </x:c>
    </x:row>
    <x:row r="2508" spans="1:23">
      <x:c r="A2508" t="s">
        <x:v>492</x:v>
      </x:c>
      <x:c r="B2508" t="s">
        <x:v>698</x:v>
      </x:c>
      <x:c r="C2508" t="s">
        <x:v>513</x:v>
      </x:c>
      <x:c r="D2508" t="s">
        <x:v>514</x:v>
      </x:c>
      <x:c r="E2508" t="s">
        <x:v>527</x:v>
      </x:c>
      <x:c r="F2508" t="s">
        <x:v>126</x:v>
      </x:c>
      <x:c r="G2508" t="s">
        <x:v>730</x:v>
      </x:c>
      <x:c r="H2508" t="s">
        <x:v>516</x:v>
      </x:c>
      <x:c r="I2508" t="s">
        <x:v>186</x:v>
      </x:c>
      <x:c r="J2508">
        <x:v>100002815</x:v>
      </x:c>
      <x:c r="K2508" t="s">
        <x:v>186</x:v>
      </x:c>
      <x:c r="L2508" t="s">
        <x:v>162</x:v>
      </x:c>
      <x:c r="M2508" t="s">
        <x:v>524</x:v>
      </x:c>
      <x:c r="O2508">
        <x:v>150</x:v>
      </x:c>
      <x:c r="P2508" t="s">
        <x:v>520</x:v>
      </x:c>
      <x:c r="Q2508" t="s">
        <x:v>596</x:v>
      </x:c>
      <x:c r="R2508" t="s">
        <x:v>522</x:v>
      </x:c>
      <x:c r="S2508">
        <x:v>70</x:v>
      </x:c>
      <x:c r="T2508" t="s">
        <x:v>458</x:v>
      </x:c>
      <x:c r="U2508">
        <x:v>5.01</x:v>
      </x:c>
      <x:c r="V2508">
        <x:v>5.3</x:v>
      </x:c>
      <x:c r="W2508">
        <x:v>370.85</x:v>
      </x:c>
    </x:row>
    <x:row r="2509" spans="1:23">
      <x:c r="A2509" t="s">
        <x:v>492</x:v>
      </x:c>
      <x:c r="B2509" t="s">
        <x:v>698</x:v>
      </x:c>
      <x:c r="C2509" t="s">
        <x:v>513</x:v>
      </x:c>
      <x:c r="D2509" t="s">
        <x:v>514</x:v>
      </x:c>
      <x:c r="E2509" t="s">
        <x:v>527</x:v>
      </x:c>
      <x:c r="F2509" t="s">
        <x:v>126</x:v>
      </x:c>
      <x:c r="G2509" t="s">
        <x:v>730</x:v>
      </x:c>
      <x:c r="H2509" t="s">
        <x:v>516</x:v>
      </x:c>
      <x:c r="I2509" t="s">
        <x:v>186</x:v>
      </x:c>
      <x:c r="J2509">
        <x:v>100008081</x:v>
      </x:c>
      <x:c r="K2509" t="s">
        <x:v>186</x:v>
      </x:c>
      <x:c r="L2509" t="s">
        <x:v>163</x:v>
      </x:c>
      <x:c r="M2509" t="s">
        <x:v>525</x:v>
      </x:c>
      <x:c r="N2509" t="s">
        <x:v>519</x:v>
      </x:c>
      <x:c r="O2509">
        <x:v>1500</x:v>
      </x:c>
      <x:c r="P2509" t="s">
        <x:v>520</x:v>
      </x:c>
      <x:c r="Q2509" t="s">
        <x:v>453</x:v>
      </x:c>
      <x:c r="R2509" t="s">
        <x:v>522</x:v>
      </x:c>
      <x:c r="S2509">
        <x:v>3000</x:v>
      </x:c>
      <x:c r="T2509" t="s">
        <x:v>458</x:v>
      </x:c>
      <x:c r="U2509">
        <x:v>81.209999999999994</x:v>
      </x:c>
      <x:c r="V2509">
        <x:v>2</x:v>
      </x:c>
      <x:c r="W2509">
        <x:v>6009.6</x:v>
      </x:c>
    </x:row>
    <x:row r="2510" spans="1:23">
      <x:c r="A2510" t="s">
        <x:v>492</x:v>
      </x:c>
      <x:c r="B2510" t="s">
        <x:v>698</x:v>
      </x:c>
      <x:c r="C2510" t="s">
        <x:v>513</x:v>
      </x:c>
      <x:c r="D2510" t="s">
        <x:v>514</x:v>
      </x:c>
      <x:c r="E2510" t="s">
        <x:v>527</x:v>
      </x:c>
      <x:c r="F2510" t="s">
        <x:v>126</x:v>
      </x:c>
      <x:c r="G2510" t="s">
        <x:v>730</x:v>
      </x:c>
      <x:c r="H2510" t="s">
        <x:v>516</x:v>
      </x:c>
      <x:c r="I2510" t="s">
        <x:v>186</x:v>
      </x:c>
      <x:c r="J2510">
        <x:v>100008079</x:v>
      </x:c>
      <x:c r="K2510" t="s">
        <x:v>186</x:v>
      </x:c>
      <x:c r="L2510" t="s">
        <x:v>163</x:v>
      </x:c>
      <x:c r="M2510" t="s">
        <x:v>537</x:v>
      </x:c>
      <x:c r="N2510" t="s">
        <x:v>519</x:v>
      </x:c>
      <x:c r="O2510">
        <x:v>1500</x:v>
      </x:c>
      <x:c r="P2510" t="s">
        <x:v>520</x:v>
      </x:c>
      <x:c r="Q2510" t="s">
        <x:v>453</x:v>
      </x:c>
      <x:c r="R2510" t="s">
        <x:v>522</x:v>
      </x:c>
      <x:c r="S2510">
        <x:v>5700</x:v>
      </x:c>
      <x:c r="T2510" t="s">
        <x:v>458</x:v>
      </x:c>
      <x:c r="U2510">
        <x:v>154.30000000000001</x:v>
      </x:c>
      <x:c r="V2510">
        <x:v>2</x:v>
      </x:c>
      <x:c r="W2510">
        <x:v>11418.24</x:v>
      </x:c>
    </x:row>
    <x:row r="2511" spans="1:23">
      <x:c r="A2511" t="s">
        <x:v>492</x:v>
      </x:c>
      <x:c r="B2511" t="s">
        <x:v>698</x:v>
      </x:c>
      <x:c r="C2511" t="s">
        <x:v>513</x:v>
      </x:c>
      <x:c r="D2511" t="s">
        <x:v>514</x:v>
      </x:c>
      <x:c r="E2511" t="s">
        <x:v>527</x:v>
      </x:c>
      <x:c r="F2511" t="s">
        <x:v>126</x:v>
      </x:c>
      <x:c r="G2511" t="s">
        <x:v>730</x:v>
      </x:c>
      <x:c r="H2511" t="s">
        <x:v>516</x:v>
      </x:c>
      <x:c r="I2511" t="s">
        <x:v>186</x:v>
      </x:c>
      <x:c r="J2511">
        <x:v>100008080</x:v>
      </x:c>
      <x:c r="K2511" t="s">
        <x:v>186</x:v>
      </x:c>
      <x:c r="L2511" t="s">
        <x:v>163</x:v>
      </x:c>
      <x:c r="M2511" t="s">
        <x:v>524</x:v>
      </x:c>
      <x:c r="N2511" t="s">
        <x:v>519</x:v>
      </x:c>
      <x:c r="O2511">
        <x:v>1500</x:v>
      </x:c>
      <x:c r="P2511" t="s">
        <x:v>520</x:v>
      </x:c>
      <x:c r="Q2511" t="s">
        <x:v>453</x:v>
      </x:c>
      <x:c r="R2511" t="s">
        <x:v>522</x:v>
      </x:c>
      <x:c r="S2511">
        <x:v>3000</x:v>
      </x:c>
      <x:c r="T2511" t="s">
        <x:v>458</x:v>
      </x:c>
      <x:c r="U2511">
        <x:v>81.209999999999994</x:v>
      </x:c>
      <x:c r="V2511">
        <x:v>2</x:v>
      </x:c>
      <x:c r="W2511">
        <x:v>6009.6</x:v>
      </x:c>
    </x:row>
    <x:row r="2512" spans="1:23">
      <x:c r="A2512" t="s">
        <x:v>492</x:v>
      </x:c>
      <x:c r="B2512" t="s">
        <x:v>698</x:v>
      </x:c>
      <x:c r="C2512" t="s">
        <x:v>513</x:v>
      </x:c>
      <x:c r="D2512" t="s">
        <x:v>514</x:v>
      </x:c>
      <x:c r="E2512" t="s">
        <x:v>527</x:v>
      </x:c>
      <x:c r="F2512" t="s">
        <x:v>126</x:v>
      </x:c>
      <x:c r="G2512" t="s">
        <x:v>730</x:v>
      </x:c>
      <x:c r="H2512" t="s">
        <x:v>516</x:v>
      </x:c>
      <x:c r="I2512" t="s">
        <x:v>186</x:v>
      </x:c>
      <x:c r="J2512">
        <x:v>100002806</x:v>
      </x:c>
      <x:c r="K2512" t="s">
        <x:v>186</x:v>
      </x:c>
      <x:c r="L2512" t="s">
        <x:v>163</x:v>
      </x:c>
      <x:c r="M2512" t="s">
        <x:v>524</x:v>
      </x:c>
      <x:c r="O2512">
        <x:v>300</x:v>
      </x:c>
      <x:c r="P2512" t="s">
        <x:v>520</x:v>
      </x:c>
      <x:c r="Q2512" t="s">
        <x:v>453</x:v>
      </x:c>
      <x:c r="R2512" t="s">
        <x:v>522</x:v>
      </x:c>
      <x:c r="S2512">
        <x:v>1170</x:v>
      </x:c>
      <x:c r="T2512" t="s">
        <x:v>458</x:v>
      </x:c>
      <x:c r="U2512">
        <x:v>31.67</x:v>
      </x:c>
      <x:c r="V2512">
        <x:v>2</x:v>
      </x:c>
      <x:c r="W2512">
        <x:v>2343.7399999999998</x:v>
      </x:c>
    </x:row>
    <x:row r="2513" spans="1:23">
      <x:c r="A2513" t="s">
        <x:v>492</x:v>
      </x:c>
      <x:c r="B2513" t="s">
        <x:v>698</x:v>
      </x:c>
      <x:c r="C2513" t="s">
        <x:v>513</x:v>
      </x:c>
      <x:c r="D2513" t="s">
        <x:v>514</x:v>
      </x:c>
      <x:c r="E2513" t="s">
        <x:v>527</x:v>
      </x:c>
      <x:c r="F2513" t="s">
        <x:v>126</x:v>
      </x:c>
      <x:c r="G2513" t="s">
        <x:v>730</x:v>
      </x:c>
      <x:c r="H2513" t="s">
        <x:v>516</x:v>
      </x:c>
      <x:c r="I2513" t="s">
        <x:v>186</x:v>
      </x:c>
      <x:c r="J2513">
        <x:v>100002801</x:v>
      </x:c>
      <x:c r="K2513" t="s">
        <x:v>186</x:v>
      </x:c>
      <x:c r="L2513" t="s">
        <x:v>163</x:v>
      </x:c>
      <x:c r="M2513" t="s">
        <x:v>518</x:v>
      </x:c>
      <x:c r="O2513">
        <x:v>300</x:v>
      </x:c>
      <x:c r="P2513" t="s">
        <x:v>520</x:v>
      </x:c>
      <x:c r="Q2513" t="s">
        <x:v>453</x:v>
      </x:c>
      <x:c r="R2513" t="s">
        <x:v>522</x:v>
      </x:c>
      <x:c r="S2513">
        <x:v>530</x:v>
      </x:c>
      <x:c r="T2513" t="s">
        <x:v>458</x:v>
      </x:c>
      <x:c r="U2513">
        <x:v>14.35</x:v>
      </x:c>
      <x:c r="V2513">
        <x:v>2</x:v>
      </x:c>
      <x:c r="W2513">
        <x:v>1061.7</x:v>
      </x:c>
    </x:row>
    <x:row r="2514" spans="1:23">
      <x:c r="A2514" t="s">
        <x:v>492</x:v>
      </x:c>
      <x:c r="B2514" t="s">
        <x:v>698</x:v>
      </x:c>
      <x:c r="C2514" t="s">
        <x:v>513</x:v>
      </x:c>
      <x:c r="D2514" t="s">
        <x:v>514</x:v>
      </x:c>
      <x:c r="E2514" t="s">
        <x:v>527</x:v>
      </x:c>
      <x:c r="F2514" t="s">
        <x:v>126</x:v>
      </x:c>
      <x:c r="G2514" t="s">
        <x:v>730</x:v>
      </x:c>
      <x:c r="H2514" t="s">
        <x:v>516</x:v>
      </x:c>
      <x:c r="I2514" t="s">
        <x:v>186</x:v>
      </x:c>
      <x:c r="J2514">
        <x:v>100002811</x:v>
      </x:c>
      <x:c r="K2514" t="s">
        <x:v>186</x:v>
      </x:c>
      <x:c r="L2514" t="s">
        <x:v>160</x:v>
      </x:c>
      <x:c r="M2514" t="s">
        <x:v>537</x:v>
      </x:c>
      <x:c r="O2514">
        <x:v>200</x:v>
      </x:c>
      <x:c r="P2514" t="s">
        <x:v>520</x:v>
      </x:c>
      <x:c r="Q2514" t="s">
        <x:v>454</x:v>
      </x:c>
      <x:c r="R2514" t="s">
        <x:v>522</x:v>
      </x:c>
      <x:c r="S2514">
        <x:v>1000</x:v>
      </x:c>
      <x:c r="T2514" t="s">
        <x:v>458</x:v>
      </x:c>
      <x:c r="U2514">
        <x:v>47.07</x:v>
      </x:c>
      <x:c r="V2514">
        <x:v>3.51</x:v>
      </x:c>
      <x:c r="W2514">
        <x:v>3511.2</x:v>
      </x:c>
    </x:row>
    <x:row r="2515" spans="1:23">
      <x:c r="A2515" t="s">
        <x:v>492</x:v>
      </x:c>
      <x:c r="B2515" t="s">
        <x:v>698</x:v>
      </x:c>
      <x:c r="C2515" t="s">
        <x:v>513</x:v>
      </x:c>
      <x:c r="D2515" t="s">
        <x:v>514</x:v>
      </x:c>
      <x:c r="E2515" t="s">
        <x:v>527</x:v>
      </x:c>
      <x:c r="F2515" t="s">
        <x:v>126</x:v>
      </x:c>
      <x:c r="G2515" t="s">
        <x:v>730</x:v>
      </x:c>
      <x:c r="H2515" t="s">
        <x:v>516</x:v>
      </x:c>
      <x:c r="I2515" t="s">
        <x:v>186</x:v>
      </x:c>
      <x:c r="J2515">
        <x:v>100002808</x:v>
      </x:c>
      <x:c r="K2515" t="s">
        <x:v>186</x:v>
      </x:c>
      <x:c r="L2515" t="s">
        <x:v>163</x:v>
      </x:c>
      <x:c r="M2515" t="s">
        <x:v>526</x:v>
      </x:c>
      <x:c r="O2515">
        <x:v>300</x:v>
      </x:c>
      <x:c r="P2515" t="s">
        <x:v>520</x:v>
      </x:c>
      <x:c r="Q2515" t="s">
        <x:v>453</x:v>
      </x:c>
      <x:c r="R2515" t="s">
        <x:v>522</x:v>
      </x:c>
      <x:c r="S2515">
        <x:v>3560</x:v>
      </x:c>
      <x:c r="T2515" t="s">
        <x:v>458</x:v>
      </x:c>
      <x:c r="U2515">
        <x:v>96.37</x:v>
      </x:c>
      <x:c r="V2515">
        <x:v>2</x:v>
      </x:c>
      <x:c r="W2515">
        <x:v>7131.39</x:v>
      </x:c>
    </x:row>
    <x:row r="2516" spans="1:23">
      <x:c r="A2516" t="s">
        <x:v>492</x:v>
      </x:c>
      <x:c r="B2516" t="s">
        <x:v>698</x:v>
      </x:c>
      <x:c r="C2516" t="s">
        <x:v>513</x:v>
      </x:c>
      <x:c r="D2516" t="s">
        <x:v>514</x:v>
      </x:c>
      <x:c r="E2516" t="s">
        <x:v>527</x:v>
      </x:c>
      <x:c r="F2516" t="s">
        <x:v>126</x:v>
      </x:c>
      <x:c r="G2516" t="s">
        <x:v>730</x:v>
      </x:c>
      <x:c r="H2516" t="s">
        <x:v>516</x:v>
      </x:c>
      <x:c r="I2516" t="s">
        <x:v>186</x:v>
      </x:c>
      <x:c r="J2516">
        <x:v>100008078</x:v>
      </x:c>
      <x:c r="K2516" t="s">
        <x:v>186</x:v>
      </x:c>
      <x:c r="L2516" t="s">
        <x:v>163</x:v>
      </x:c>
      <x:c r="M2516" t="s">
        <x:v>518</x:v>
      </x:c>
      <x:c r="N2516" t="s">
        <x:v>519</x:v>
      </x:c>
      <x:c r="O2516">
        <x:v>1500</x:v>
      </x:c>
      <x:c r="P2516" t="s">
        <x:v>520</x:v>
      </x:c>
      <x:c r="Q2516" t="s">
        <x:v>453</x:v>
      </x:c>
      <x:c r="R2516" t="s">
        <x:v>522</x:v>
      </x:c>
      <x:c r="S2516">
        <x:v>1500</x:v>
      </x:c>
      <x:c r="T2516" t="s">
        <x:v>458</x:v>
      </x:c>
      <x:c r="U2516">
        <x:v>40.61</x:v>
      </x:c>
      <x:c r="V2516">
        <x:v>2</x:v>
      </x:c>
      <x:c r="W2516">
        <x:v>3004.8</x:v>
      </x:c>
    </x:row>
    <x:row r="2517" spans="1:23">
      <x:c r="A2517" t="s">
        <x:v>492</x:v>
      </x:c>
      <x:c r="B2517" t="s">
        <x:v>698</x:v>
      </x:c>
      <x:c r="C2517" t="s">
        <x:v>513</x:v>
      </x:c>
      <x:c r="D2517" t="s">
        <x:v>514</x:v>
      </x:c>
      <x:c r="E2517" t="s">
        <x:v>527</x:v>
      </x:c>
      <x:c r="F2517" t="s">
        <x:v>126</x:v>
      </x:c>
      <x:c r="G2517" t="s">
        <x:v>730</x:v>
      </x:c>
      <x:c r="H2517" t="s">
        <x:v>516</x:v>
      </x:c>
      <x:c r="I2517" t="s">
        <x:v>186</x:v>
      </x:c>
      <x:c r="J2517">
        <x:v>100002814</x:v>
      </x:c>
      <x:c r="K2517" t="s">
        <x:v>186</x:v>
      </x:c>
      <x:c r="L2517" t="s">
        <x:v>162</x:v>
      </x:c>
      <x:c r="M2517" t="s">
        <x:v>518</x:v>
      </x:c>
      <x:c r="O2517">
        <x:v>150</x:v>
      </x:c>
      <x:c r="P2517" t="s">
        <x:v>520</x:v>
      </x:c>
      <x:c r="Q2517" t="s">
        <x:v>596</x:v>
      </x:c>
      <x:c r="R2517" t="s">
        <x:v>522</x:v>
      </x:c>
      <x:c r="S2517">
        <x:v>150</x:v>
      </x:c>
      <x:c r="T2517" t="s">
        <x:v>458</x:v>
      </x:c>
      <x:c r="U2517">
        <x:v>10.73</x:v>
      </x:c>
      <x:c r="V2517">
        <x:v>5.3</x:v>
      </x:c>
      <x:c r="W2517">
        <x:v>794.67</x:v>
      </x:c>
    </x:row>
    <x:row r="2518" spans="1:23">
      <x:c r="A2518" t="s">
        <x:v>492</x:v>
      </x:c>
      <x:c r="B2518" t="s">
        <x:v>698</x:v>
      </x:c>
      <x:c r="C2518" t="s">
        <x:v>513</x:v>
      </x:c>
      <x:c r="D2518" t="s">
        <x:v>514</x:v>
      </x:c>
      <x:c r="E2518" t="s">
        <x:v>527</x:v>
      </x:c>
      <x:c r="F2518" t="s">
        <x:v>126</x:v>
      </x:c>
      <x:c r="G2518" t="s">
        <x:v>730</x:v>
      </x:c>
      <x:c r="H2518" t="s">
        <x:v>516</x:v>
      </x:c>
      <x:c r="I2518" t="s">
        <x:v>186</x:v>
      </x:c>
      <x:c r="J2518">
        <x:v>100002815</x:v>
      </x:c>
      <x:c r="K2518" t="s">
        <x:v>186</x:v>
      </x:c>
      <x:c r="L2518" t="s">
        <x:v>162</x:v>
      </x:c>
      <x:c r="M2518" t="s">
        <x:v>524</x:v>
      </x:c>
      <x:c r="O2518">
        <x:v>150</x:v>
      </x:c>
      <x:c r="P2518" t="s">
        <x:v>520</x:v>
      </x:c>
      <x:c r="Q2518" t="s">
        <x:v>596</x:v>
      </x:c>
      <x:c r="R2518" t="s">
        <x:v>522</x:v>
      </x:c>
      <x:c r="S2518">
        <x:v>2700</x:v>
      </x:c>
      <x:c r="T2518" t="s">
        <x:v>458</x:v>
      </x:c>
      <x:c r="U2518">
        <x:v>193.06</x:v>
      </x:c>
      <x:c r="V2518">
        <x:v>5.3</x:v>
      </x:c>
      <x:c r="W2518">
        <x:v>14304.06</x:v>
      </x:c>
    </x:row>
    <x:row r="2519" spans="1:23">
      <x:c r="A2519" t="s">
        <x:v>492</x:v>
      </x:c>
      <x:c r="B2519" t="s">
        <x:v>698</x:v>
      </x:c>
      <x:c r="C2519" t="s">
        <x:v>513</x:v>
      </x:c>
      <x:c r="D2519" t="s">
        <x:v>514</x:v>
      </x:c>
      <x:c r="E2519" t="s">
        <x:v>527</x:v>
      </x:c>
      <x:c r="F2519" t="s">
        <x:v>126</x:v>
      </x:c>
      <x:c r="G2519" t="s">
        <x:v>730</x:v>
      </x:c>
      <x:c r="H2519" t="s">
        <x:v>516</x:v>
      </x:c>
      <x:c r="I2519" t="s">
        <x:v>186</x:v>
      </x:c>
      <x:c r="J2519">
        <x:v>100002815</x:v>
      </x:c>
      <x:c r="K2519" t="s">
        <x:v>186</x:v>
      </x:c>
      <x:c r="L2519" t="s">
        <x:v>162</x:v>
      </x:c>
      <x:c r="M2519" t="s">
        <x:v>524</x:v>
      </x:c>
      <x:c r="O2519">
        <x:v>150</x:v>
      </x:c>
      <x:c r="P2519" t="s">
        <x:v>520</x:v>
      </x:c>
      <x:c r="Q2519" t="s">
        <x:v>596</x:v>
      </x:c>
      <x:c r="R2519" t="s">
        <x:v>522</x:v>
      </x:c>
      <x:c r="S2519">
        <x:v>1500</x:v>
      </x:c>
      <x:c r="T2519" t="s">
        <x:v>458</x:v>
      </x:c>
      <x:c r="U2519">
        <x:v>107.25</x:v>
      </x:c>
      <x:c r="V2519">
        <x:v>5.3</x:v>
      </x:c>
      <x:c r="W2519">
        <x:v>7946.7</x:v>
      </x:c>
    </x:row>
    <x:row r="2520" spans="1:23">
      <x:c r="A2520" t="s">
        <x:v>492</x:v>
      </x:c>
      <x:c r="B2520" t="s">
        <x:v>698</x:v>
      </x:c>
      <x:c r="C2520" t="s">
        <x:v>513</x:v>
      </x:c>
      <x:c r="D2520" t="s">
        <x:v>514</x:v>
      </x:c>
      <x:c r="E2520" t="s">
        <x:v>527</x:v>
      </x:c>
      <x:c r="F2520" t="s">
        <x:v>126</x:v>
      </x:c>
      <x:c r="G2520" t="s">
        <x:v>730</x:v>
      </x:c>
      <x:c r="H2520" t="s">
        <x:v>516</x:v>
      </x:c>
      <x:c r="I2520" t="s">
        <x:v>186</x:v>
      </x:c>
      <x:c r="J2520">
        <x:v>100002815</x:v>
      </x:c>
      <x:c r="K2520" t="s">
        <x:v>186</x:v>
      </x:c>
      <x:c r="L2520" t="s">
        <x:v>162</x:v>
      </x:c>
      <x:c r="M2520" t="s">
        <x:v>524</x:v>
      </x:c>
      <x:c r="O2520">
        <x:v>150</x:v>
      </x:c>
      <x:c r="P2520" t="s">
        <x:v>520</x:v>
      </x:c>
      <x:c r="Q2520" t="s">
        <x:v>596</x:v>
      </x:c>
      <x:c r="R2520" t="s">
        <x:v>522</x:v>
      </x:c>
      <x:c r="S2520">
        <x:v>3750</x:v>
      </x:c>
      <x:c r="T2520" t="s">
        <x:v>458</x:v>
      </x:c>
      <x:c r="U2520">
        <x:v>268.14</x:v>
      </x:c>
      <x:c r="V2520">
        <x:v>5.3</x:v>
      </x:c>
      <x:c r="W2520">
        <x:v>19866.75</x:v>
      </x:c>
    </x:row>
    <x:row r="2521" spans="1:23">
      <x:c r="A2521" t="s">
        <x:v>492</x:v>
      </x:c>
      <x:c r="B2521" t="s">
        <x:v>698</x:v>
      </x:c>
      <x:c r="C2521" t="s">
        <x:v>513</x:v>
      </x:c>
      <x:c r="D2521" t="s">
        <x:v>514</x:v>
      </x:c>
      <x:c r="E2521" t="s">
        <x:v>527</x:v>
      </x:c>
      <x:c r="F2521" t="s">
        <x:v>126</x:v>
      </x:c>
      <x:c r="G2521" t="s">
        <x:v>730</x:v>
      </x:c>
      <x:c r="H2521" t="s">
        <x:v>516</x:v>
      </x:c>
      <x:c r="I2521" t="s">
        <x:v>186</x:v>
      </x:c>
      <x:c r="J2521">
        <x:v>100008081</x:v>
      </x:c>
      <x:c r="K2521" t="s">
        <x:v>186</x:v>
      </x:c>
      <x:c r="L2521" t="s">
        <x:v>163</x:v>
      </x:c>
      <x:c r="M2521" t="s">
        <x:v>525</x:v>
      </x:c>
      <x:c r="N2521" t="s">
        <x:v>519</x:v>
      </x:c>
      <x:c r="O2521">
        <x:v>1500</x:v>
      </x:c>
      <x:c r="P2521" t="s">
        <x:v>520</x:v>
      </x:c>
      <x:c r="Q2521" t="s">
        <x:v>453</x:v>
      </x:c>
      <x:c r="R2521" t="s">
        <x:v>522</x:v>
      </x:c>
      <x:c r="S2521">
        <x:v>4500</x:v>
      </x:c>
      <x:c r="T2521" t="s">
        <x:v>458</x:v>
      </x:c>
      <x:c r="U2521">
        <x:v>121.82</x:v>
      </x:c>
      <x:c r="V2521">
        <x:v>2</x:v>
      </x:c>
      <x:c r="W2521">
        <x:v>9014.4</x:v>
      </x:c>
    </x:row>
    <x:row r="2522" spans="1:23">
      <x:c r="A2522" t="s">
        <x:v>492</x:v>
      </x:c>
      <x:c r="B2522" t="s">
        <x:v>698</x:v>
      </x:c>
      <x:c r="C2522" t="s">
        <x:v>513</x:v>
      </x:c>
      <x:c r="D2522" t="s">
        <x:v>514</x:v>
      </x:c>
      <x:c r="E2522" t="s">
        <x:v>527</x:v>
      </x:c>
      <x:c r="F2522" t="s">
        <x:v>126</x:v>
      </x:c>
      <x:c r="G2522" t="s">
        <x:v>730</x:v>
      </x:c>
      <x:c r="H2522" t="s">
        <x:v>516</x:v>
      </x:c>
      <x:c r="I2522" t="s">
        <x:v>186</x:v>
      </x:c>
      <x:c r="J2522">
        <x:v>100008080</x:v>
      </x:c>
      <x:c r="K2522" t="s">
        <x:v>186</x:v>
      </x:c>
      <x:c r="L2522" t="s">
        <x:v>163</x:v>
      </x:c>
      <x:c r="M2522" t="s">
        <x:v>524</x:v>
      </x:c>
      <x:c r="N2522" t="s">
        <x:v>519</x:v>
      </x:c>
      <x:c r="O2522">
        <x:v>1500</x:v>
      </x:c>
      <x:c r="P2522" t="s">
        <x:v>520</x:v>
      </x:c>
      <x:c r="Q2522" t="s">
        <x:v>453</x:v>
      </x:c>
      <x:c r="R2522" t="s">
        <x:v>522</x:v>
      </x:c>
      <x:c r="S2522">
        <x:v>7500</x:v>
      </x:c>
      <x:c r="T2522" t="s">
        <x:v>458</x:v>
      </x:c>
      <x:c r="U2522">
        <x:v>203.03</x:v>
      </x:c>
      <x:c r="V2522">
        <x:v>2</x:v>
      </x:c>
      <x:c r="W2522">
        <x:v>15024</x:v>
      </x:c>
    </x:row>
    <x:row r="2523" spans="1:23">
      <x:c r="A2523" t="s">
        <x:v>492</x:v>
      </x:c>
      <x:c r="B2523" t="s">
        <x:v>698</x:v>
      </x:c>
      <x:c r="C2523" t="s">
        <x:v>513</x:v>
      </x:c>
      <x:c r="D2523" t="s">
        <x:v>514</x:v>
      </x:c>
      <x:c r="E2523" t="s">
        <x:v>527</x:v>
      </x:c>
      <x:c r="F2523" t="s">
        <x:v>126</x:v>
      </x:c>
      <x:c r="G2523" t="s">
        <x:v>730</x:v>
      </x:c>
      <x:c r="H2523" t="s">
        <x:v>516</x:v>
      </x:c>
      <x:c r="I2523" t="s">
        <x:v>186</x:v>
      </x:c>
      <x:c r="J2523">
        <x:v>100002809</x:v>
      </x:c>
      <x:c r="K2523" t="s">
        <x:v>186</x:v>
      </x:c>
      <x:c r="L2523" t="s">
        <x:v>160</x:v>
      </x:c>
      <x:c r="M2523" t="s">
        <x:v>518</x:v>
      </x:c>
      <x:c r="O2523">
        <x:v>200</x:v>
      </x:c>
      <x:c r="P2523" t="s">
        <x:v>520</x:v>
      </x:c>
      <x:c r="Q2523" t="s">
        <x:v>454</x:v>
      </x:c>
      <x:c r="R2523" t="s">
        <x:v>522</x:v>
      </x:c>
      <x:c r="S2523">
        <x:v>600</x:v>
      </x:c>
      <x:c r="T2523" t="s">
        <x:v>458</x:v>
      </x:c>
      <x:c r="U2523">
        <x:v>28.24</x:v>
      </x:c>
      <x:c r="V2523">
        <x:v>3.51</x:v>
      </x:c>
      <x:c r="W2523">
        <x:v>2106.7199999999998</x:v>
      </x:c>
    </x:row>
    <x:row r="2524" spans="1:23">
      <x:c r="A2524" t="s">
        <x:v>492</x:v>
      </x:c>
      <x:c r="B2524" t="s">
        <x:v>698</x:v>
      </x:c>
      <x:c r="C2524" t="s">
        <x:v>513</x:v>
      </x:c>
      <x:c r="D2524" t="s">
        <x:v>514</x:v>
      </x:c>
      <x:c r="E2524" t="s">
        <x:v>527</x:v>
      </x:c>
      <x:c r="F2524" t="s">
        <x:v>126</x:v>
      </x:c>
      <x:c r="G2524" t="s">
        <x:v>730</x:v>
      </x:c>
      <x:c r="H2524" t="s">
        <x:v>516</x:v>
      </x:c>
      <x:c r="I2524" t="s">
        <x:v>186</x:v>
      </x:c>
      <x:c r="J2524">
        <x:v>100008081</x:v>
      </x:c>
      <x:c r="K2524" t="s">
        <x:v>186</x:v>
      </x:c>
      <x:c r="L2524" t="s">
        <x:v>163</x:v>
      </x:c>
      <x:c r="M2524" t="s">
        <x:v>525</x:v>
      </x:c>
      <x:c r="N2524" t="s">
        <x:v>519</x:v>
      </x:c>
      <x:c r="O2524">
        <x:v>1500</x:v>
      </x:c>
      <x:c r="P2524" t="s">
        <x:v>520</x:v>
      </x:c>
      <x:c r="Q2524" t="s">
        <x:v>453</x:v>
      </x:c>
      <x:c r="R2524" t="s">
        <x:v>522</x:v>
      </x:c>
      <x:c r="S2524">
        <x:v>13500</x:v>
      </x:c>
      <x:c r="T2524" t="s">
        <x:v>458</x:v>
      </x:c>
      <x:c r="U2524">
        <x:v>365.45</x:v>
      </x:c>
      <x:c r="V2524">
        <x:v>2</x:v>
      </x:c>
      <x:c r="W2524">
        <x:v>27043.200000000001</x:v>
      </x:c>
    </x:row>
    <x:row r="2525" spans="1:23">
      <x:c r="A2525" t="s">
        <x:v>492</x:v>
      </x:c>
      <x:c r="B2525" t="s">
        <x:v>698</x:v>
      </x:c>
      <x:c r="C2525" t="s">
        <x:v>513</x:v>
      </x:c>
      <x:c r="D2525" t="s">
        <x:v>514</x:v>
      </x:c>
      <x:c r="E2525" t="s">
        <x:v>527</x:v>
      </x:c>
      <x:c r="F2525" t="s">
        <x:v>126</x:v>
      </x:c>
      <x:c r="G2525" t="s">
        <x:v>730</x:v>
      </x:c>
      <x:c r="H2525" t="s">
        <x:v>516</x:v>
      </x:c>
      <x:c r="I2525" t="s">
        <x:v>186</x:v>
      </x:c>
      <x:c r="J2525">
        <x:v>100008080</x:v>
      </x:c>
      <x:c r="K2525" t="s">
        <x:v>186</x:v>
      </x:c>
      <x:c r="L2525" t="s">
        <x:v>163</x:v>
      </x:c>
      <x:c r="M2525" t="s">
        <x:v>524</x:v>
      </x:c>
      <x:c r="N2525" t="s">
        <x:v>519</x:v>
      </x:c>
      <x:c r="O2525">
        <x:v>1500</x:v>
      </x:c>
      <x:c r="P2525" t="s">
        <x:v>520</x:v>
      </x:c>
      <x:c r="Q2525" t="s">
        <x:v>453</x:v>
      </x:c>
      <x:c r="R2525" t="s">
        <x:v>522</x:v>
      </x:c>
      <x:c r="S2525">
        <x:v>10400</x:v>
      </x:c>
      <x:c r="T2525" t="s">
        <x:v>458</x:v>
      </x:c>
      <x:c r="U2525">
        <x:v>281.52999999999997</x:v>
      </x:c>
      <x:c r="V2525">
        <x:v>2</x:v>
      </x:c>
      <x:c r="W2525">
        <x:v>20833.28</x:v>
      </x:c>
    </x:row>
    <x:row r="2526" spans="1:23">
      <x:c r="A2526" t="s">
        <x:v>492</x:v>
      </x:c>
      <x:c r="B2526" t="s">
        <x:v>698</x:v>
      </x:c>
      <x:c r="C2526" t="s">
        <x:v>513</x:v>
      </x:c>
      <x:c r="D2526" t="s">
        <x:v>514</x:v>
      </x:c>
      <x:c r="E2526" t="s">
        <x:v>527</x:v>
      </x:c>
      <x:c r="F2526" t="s">
        <x:v>126</x:v>
      </x:c>
      <x:c r="G2526" t="s">
        <x:v>730</x:v>
      </x:c>
      <x:c r="H2526" t="s">
        <x:v>516</x:v>
      </x:c>
      <x:c r="I2526" t="s">
        <x:v>186</x:v>
      </x:c>
      <x:c r="J2526">
        <x:v>100002809</x:v>
      </x:c>
      <x:c r="K2526" t="s">
        <x:v>186</x:v>
      </x:c>
      <x:c r="L2526" t="s">
        <x:v>160</x:v>
      </x:c>
      <x:c r="M2526" t="s">
        <x:v>518</x:v>
      </x:c>
      <x:c r="O2526">
        <x:v>200</x:v>
      </x:c>
      <x:c r="P2526" t="s">
        <x:v>520</x:v>
      </x:c>
      <x:c r="Q2526" t="s">
        <x:v>454</x:v>
      </x:c>
      <x:c r="R2526" t="s">
        <x:v>522</x:v>
      </x:c>
      <x:c r="S2526">
        <x:v>200</x:v>
      </x:c>
      <x:c r="T2526" t="s">
        <x:v>458</x:v>
      </x:c>
      <x:c r="U2526">
        <x:v>9.41</x:v>
      </x:c>
      <x:c r="V2526">
        <x:v>3.51</x:v>
      </x:c>
      <x:c r="W2526">
        <x:v>702.24</x:v>
      </x:c>
    </x:row>
    <x:row r="2527" spans="1:23">
      <x:c r="A2527" t="s">
        <x:v>492</x:v>
      </x:c>
      <x:c r="B2527" t="s">
        <x:v>698</x:v>
      </x:c>
      <x:c r="C2527" t="s">
        <x:v>513</x:v>
      </x:c>
      <x:c r="D2527" t="s">
        <x:v>514</x:v>
      </x:c>
      <x:c r="E2527" t="s">
        <x:v>527</x:v>
      </x:c>
      <x:c r="F2527" t="s">
        <x:v>126</x:v>
      </x:c>
      <x:c r="G2527" t="s">
        <x:v>730</x:v>
      </x:c>
      <x:c r="H2527" t="s">
        <x:v>516</x:v>
      </x:c>
      <x:c r="I2527" t="s">
        <x:v>186</x:v>
      </x:c>
      <x:c r="J2527">
        <x:v>100002814</x:v>
      </x:c>
      <x:c r="K2527" t="s">
        <x:v>186</x:v>
      </x:c>
      <x:c r="L2527" t="s">
        <x:v>162</x:v>
      </x:c>
      <x:c r="M2527" t="s">
        <x:v>518</x:v>
      </x:c>
      <x:c r="O2527">
        <x:v>150</x:v>
      </x:c>
      <x:c r="P2527" t="s">
        <x:v>520</x:v>
      </x:c>
      <x:c r="Q2527" t="s">
        <x:v>596</x:v>
      </x:c>
      <x:c r="R2527" t="s">
        <x:v>522</x:v>
      </x:c>
      <x:c r="S2527">
        <x:v>1650</x:v>
      </x:c>
      <x:c r="T2527" t="s">
        <x:v>458</x:v>
      </x:c>
      <x:c r="U2527">
        <x:v>117.98</x:v>
      </x:c>
      <x:c r="V2527">
        <x:v>5.3</x:v>
      </x:c>
      <x:c r="W2527">
        <x:v>8741.3700000000008</x:v>
      </x:c>
    </x:row>
    <x:row r="2528" spans="1:23">
      <x:c r="A2528" t="s">
        <x:v>492</x:v>
      </x:c>
      <x:c r="B2528" t="s">
        <x:v>698</x:v>
      </x:c>
      <x:c r="C2528" t="s">
        <x:v>513</x:v>
      </x:c>
      <x:c r="D2528" t="s">
        <x:v>514</x:v>
      </x:c>
      <x:c r="E2528" t="s">
        <x:v>527</x:v>
      </x:c>
      <x:c r="F2528" t="s">
        <x:v>126</x:v>
      </x:c>
      <x:c r="G2528" t="s">
        <x:v>730</x:v>
      </x:c>
      <x:c r="H2528" t="s">
        <x:v>516</x:v>
      </x:c>
      <x:c r="I2528" t="s">
        <x:v>186</x:v>
      </x:c>
      <x:c r="J2528">
        <x:v>100002811</x:v>
      </x:c>
      <x:c r="K2528" t="s">
        <x:v>186</x:v>
      </x:c>
      <x:c r="L2528" t="s">
        <x:v>160</x:v>
      </x:c>
      <x:c r="M2528" t="s">
        <x:v>537</x:v>
      </x:c>
      <x:c r="O2528">
        <x:v>200</x:v>
      </x:c>
      <x:c r="P2528" t="s">
        <x:v>520</x:v>
      </x:c>
      <x:c r="Q2528" t="s">
        <x:v>454</x:v>
      </x:c>
      <x:c r="R2528" t="s">
        <x:v>522</x:v>
      </x:c>
      <x:c r="S2528">
        <x:v>800</x:v>
      </x:c>
      <x:c r="T2528" t="s">
        <x:v>458</x:v>
      </x:c>
      <x:c r="U2528">
        <x:v>37.65</x:v>
      </x:c>
      <x:c r="V2528">
        <x:v>3.51</x:v>
      </x:c>
      <x:c r="W2528">
        <x:v>2808.96</x:v>
      </x:c>
    </x:row>
    <x:row r="2529" spans="1:23">
      <x:c r="A2529" t="s">
        <x:v>492</x:v>
      </x:c>
      <x:c r="B2529" t="s">
        <x:v>698</x:v>
      </x:c>
      <x:c r="C2529" t="s">
        <x:v>513</x:v>
      </x:c>
      <x:c r="D2529" t="s">
        <x:v>514</x:v>
      </x:c>
      <x:c r="E2529" t="s">
        <x:v>527</x:v>
      </x:c>
      <x:c r="F2529" t="s">
        <x:v>126</x:v>
      </x:c>
      <x:c r="G2529" t="s">
        <x:v>730</x:v>
      </x:c>
      <x:c r="H2529" t="s">
        <x:v>516</x:v>
      </x:c>
      <x:c r="I2529" t="s">
        <x:v>186</x:v>
      </x:c>
      <x:c r="J2529">
        <x:v>100002814</x:v>
      </x:c>
      <x:c r="K2529" t="s">
        <x:v>186</x:v>
      </x:c>
      <x:c r="L2529" t="s">
        <x:v>162</x:v>
      </x:c>
      <x:c r="M2529" t="s">
        <x:v>518</x:v>
      </x:c>
      <x:c r="O2529">
        <x:v>150</x:v>
      </x:c>
      <x:c r="P2529" t="s">
        <x:v>520</x:v>
      </x:c>
      <x:c r="Q2529" t="s">
        <x:v>596</x:v>
      </x:c>
      <x:c r="R2529" t="s">
        <x:v>522</x:v>
      </x:c>
      <x:c r="S2529">
        <x:v>520</x:v>
      </x:c>
      <x:c r="T2529" t="s">
        <x:v>458</x:v>
      </x:c>
      <x:c r="U2529">
        <x:v>37.18</x:v>
      </x:c>
      <x:c r="V2529">
        <x:v>5.3</x:v>
      </x:c>
      <x:c r="W2529">
        <x:v>2754.86</x:v>
      </x:c>
    </x:row>
    <x:row r="2530" spans="1:23">
      <x:c r="A2530" t="s">
        <x:v>492</x:v>
      </x:c>
      <x:c r="B2530" t="s">
        <x:v>698</x:v>
      </x:c>
      <x:c r="C2530" t="s">
        <x:v>513</x:v>
      </x:c>
      <x:c r="D2530" t="s">
        <x:v>514</x:v>
      </x:c>
      <x:c r="E2530" t="s">
        <x:v>527</x:v>
      </x:c>
      <x:c r="F2530" t="s">
        <x:v>126</x:v>
      </x:c>
      <x:c r="G2530" t="s">
        <x:v>730</x:v>
      </x:c>
      <x:c r="H2530" t="s">
        <x:v>516</x:v>
      </x:c>
      <x:c r="I2530" t="s">
        <x:v>186</x:v>
      </x:c>
      <x:c r="J2530">
        <x:v>100002811</x:v>
      </x:c>
      <x:c r="K2530" t="s">
        <x:v>186</x:v>
      </x:c>
      <x:c r="L2530" t="s">
        <x:v>160</x:v>
      </x:c>
      <x:c r="M2530" t="s">
        <x:v>537</x:v>
      </x:c>
      <x:c r="O2530">
        <x:v>200</x:v>
      </x:c>
      <x:c r="P2530" t="s">
        <x:v>520</x:v>
      </x:c>
      <x:c r="Q2530" t="s">
        <x:v>454</x:v>
      </x:c>
      <x:c r="R2530" t="s">
        <x:v>522</x:v>
      </x:c>
      <x:c r="S2530">
        <x:v>200</x:v>
      </x:c>
      <x:c r="T2530" t="s">
        <x:v>458</x:v>
      </x:c>
      <x:c r="U2530">
        <x:v>9.41</x:v>
      </x:c>
      <x:c r="V2530">
        <x:v>3.51</x:v>
      </x:c>
      <x:c r="W2530">
        <x:v>702.24</x:v>
      </x:c>
    </x:row>
    <x:row r="2531" spans="1:23">
      <x:c r="A2531" t="s">
        <x:v>492</x:v>
      </x:c>
      <x:c r="B2531" t="s">
        <x:v>698</x:v>
      </x:c>
      <x:c r="C2531" t="s">
        <x:v>513</x:v>
      </x:c>
      <x:c r="D2531" t="s">
        <x:v>514</x:v>
      </x:c>
      <x:c r="E2531" t="s">
        <x:v>527</x:v>
      </x:c>
      <x:c r="F2531" t="s">
        <x:v>126</x:v>
      </x:c>
      <x:c r="G2531" t="s">
        <x:v>730</x:v>
      </x:c>
      <x:c r="H2531" t="s">
        <x:v>516</x:v>
      </x:c>
      <x:c r="I2531" t="s">
        <x:v>186</x:v>
      </x:c>
      <x:c r="J2531">
        <x:v>100002822</x:v>
      </x:c>
      <x:c r="K2531" t="s">
        <x:v>186</x:v>
      </x:c>
      <x:c r="L2531" t="s">
        <x:v>164</x:v>
      </x:c>
      <x:c r="M2531" t="s">
        <x:v>518</x:v>
      </x:c>
      <x:c r="O2531">
        <x:v>1500</x:v>
      </x:c>
      <x:c r="P2531" t="s">
        <x:v>520</x:v>
      </x:c>
      <x:c r="Q2531" t="s">
        <x:v>598</x:v>
      </x:c>
      <x:c r="R2531" t="s">
        <x:v>522</x:v>
      </x:c>
      <x:c r="S2531">
        <x:v>9000</x:v>
      </x:c>
      <x:c r="T2531" t="s">
        <x:v>458</x:v>
      </x:c>
      <x:c r="U2531">
        <x:v>1606.41</x:v>
      </x:c>
      <x:c r="V2531">
        <x:v>12.58</x:v>
      </x:c>
      <x:c r="W2531">
        <x:v>113227.2</x:v>
      </x:c>
    </x:row>
    <x:row r="2532" spans="1:23">
      <x:c r="A2532" t="s">
        <x:v>492</x:v>
      </x:c>
      <x:c r="B2532" t="s">
        <x:v>698</x:v>
      </x:c>
      <x:c r="C2532" t="s">
        <x:v>513</x:v>
      </x:c>
      <x:c r="D2532" t="s">
        <x:v>514</x:v>
      </x:c>
      <x:c r="E2532" t="s">
        <x:v>527</x:v>
      </x:c>
      <x:c r="F2532" t="s">
        <x:v>126</x:v>
      </x:c>
      <x:c r="G2532" t="s">
        <x:v>730</x:v>
      </x:c>
      <x:c r="H2532" t="s">
        <x:v>516</x:v>
      </x:c>
      <x:c r="I2532" t="s">
        <x:v>186</x:v>
      </x:c>
      <x:c r="J2532">
        <x:v>100002822</x:v>
      </x:c>
      <x:c r="K2532" t="s">
        <x:v>186</x:v>
      </x:c>
      <x:c r="L2532" t="s">
        <x:v>164</x:v>
      </x:c>
      <x:c r="M2532" t="s">
        <x:v>518</x:v>
      </x:c>
      <x:c r="O2532">
        <x:v>1500</x:v>
      </x:c>
      <x:c r="P2532" t="s">
        <x:v>520</x:v>
      </x:c>
      <x:c r="Q2532" t="s">
        <x:v>598</x:v>
      </x:c>
      <x:c r="R2532" t="s">
        <x:v>522</x:v>
      </x:c>
      <x:c r="S2532">
        <x:v>3000</x:v>
      </x:c>
      <x:c r="T2532" t="s">
        <x:v>458</x:v>
      </x:c>
      <x:c r="U2532">
        <x:v>535.47</x:v>
      </x:c>
      <x:c r="V2532">
        <x:v>12.58</x:v>
      </x:c>
      <x:c r="W2532">
        <x:v>37742.400000000001</x:v>
      </x:c>
    </x:row>
    <x:row r="2533" spans="1:23">
      <x:c r="A2533" t="s">
        <x:v>492</x:v>
      </x:c>
      <x:c r="B2533" t="s">
        <x:v>698</x:v>
      </x:c>
      <x:c r="C2533" t="s">
        <x:v>513</x:v>
      </x:c>
      <x:c r="D2533" t="s">
        <x:v>514</x:v>
      </x:c>
      <x:c r="E2533" t="s">
        <x:v>527</x:v>
      </x:c>
      <x:c r="F2533" t="s">
        <x:v>126</x:v>
      </x:c>
      <x:c r="G2533" t="s">
        <x:v>730</x:v>
      </x:c>
      <x:c r="H2533" t="s">
        <x:v>516</x:v>
      </x:c>
      <x:c r="I2533" t="s">
        <x:v>186</x:v>
      </x:c>
      <x:c r="J2533">
        <x:v>100002807</x:v>
      </x:c>
      <x:c r="K2533" t="s">
        <x:v>186</x:v>
      </x:c>
      <x:c r="L2533" t="s">
        <x:v>163</x:v>
      </x:c>
      <x:c r="M2533" t="s">
        <x:v>525</x:v>
      </x:c>
      <x:c r="O2533">
        <x:v>300</x:v>
      </x:c>
      <x:c r="P2533" t="s">
        <x:v>520</x:v>
      </x:c>
      <x:c r="Q2533" t="s">
        <x:v>453</x:v>
      </x:c>
      <x:c r="R2533" t="s">
        <x:v>522</x:v>
      </x:c>
      <x:c r="S2533">
        <x:v>900</x:v>
      </x:c>
      <x:c r="T2533" t="s">
        <x:v>458</x:v>
      </x:c>
      <x:c r="U2533">
        <x:v>24.36</x:v>
      </x:c>
      <x:c r="V2533">
        <x:v>2</x:v>
      </x:c>
      <x:c r="W2533">
        <x:v>1802.88</x:v>
      </x:c>
    </x:row>
    <x:row r="2534" spans="1:23">
      <x:c r="A2534" t="s">
        <x:v>492</x:v>
      </x:c>
      <x:c r="B2534" t="s">
        <x:v>698</x:v>
      </x:c>
      <x:c r="C2534" t="s">
        <x:v>513</x:v>
      </x:c>
      <x:c r="D2534" t="s">
        <x:v>514</x:v>
      </x:c>
      <x:c r="E2534" t="s">
        <x:v>527</x:v>
      </x:c>
      <x:c r="F2534" t="s">
        <x:v>126</x:v>
      </x:c>
      <x:c r="G2534" t="s">
        <x:v>730</x:v>
      </x:c>
      <x:c r="H2534" t="s">
        <x:v>516</x:v>
      </x:c>
      <x:c r="I2534" t="s">
        <x:v>186</x:v>
      </x:c>
      <x:c r="J2534">
        <x:v>100002806</x:v>
      </x:c>
      <x:c r="K2534" t="s">
        <x:v>186</x:v>
      </x:c>
      <x:c r="L2534" t="s">
        <x:v>163</x:v>
      </x:c>
      <x:c r="M2534" t="s">
        <x:v>524</x:v>
      </x:c>
      <x:c r="O2534">
        <x:v>300</x:v>
      </x:c>
      <x:c r="P2534" t="s">
        <x:v>520</x:v>
      </x:c>
      <x:c r="Q2534" t="s">
        <x:v>453</x:v>
      </x:c>
      <x:c r="R2534" t="s">
        <x:v>522</x:v>
      </x:c>
      <x:c r="S2534">
        <x:v>600</x:v>
      </x:c>
      <x:c r="T2534" t="s">
        <x:v>458</x:v>
      </x:c>
      <x:c r="U2534">
        <x:v>16.239999999999998</x:v>
      </x:c>
      <x:c r="V2534">
        <x:v>2</x:v>
      </x:c>
      <x:c r="W2534">
        <x:v>1201.92</x:v>
      </x:c>
    </x:row>
    <x:row r="2535" spans="1:23">
      <x:c r="A2535" t="s">
        <x:v>492</x:v>
      </x:c>
      <x:c r="B2535" t="s">
        <x:v>698</x:v>
      </x:c>
      <x:c r="C2535" t="s">
        <x:v>513</x:v>
      </x:c>
      <x:c r="D2535" t="s">
        <x:v>514</x:v>
      </x:c>
      <x:c r="E2535" t="s">
        <x:v>527</x:v>
      </x:c>
      <x:c r="F2535" t="s">
        <x:v>126</x:v>
      </x:c>
      <x:c r="G2535" t="s">
        <x:v>730</x:v>
      </x:c>
      <x:c r="H2535" t="s">
        <x:v>516</x:v>
      </x:c>
      <x:c r="I2535" t="s">
        <x:v>186</x:v>
      </x:c>
      <x:c r="J2535">
        <x:v>100002804</x:v>
      </x:c>
      <x:c r="K2535" t="s">
        <x:v>186</x:v>
      </x:c>
      <x:c r="L2535" t="s">
        <x:v>163</x:v>
      </x:c>
      <x:c r="M2535" t="s">
        <x:v>537</x:v>
      </x:c>
      <x:c r="O2535">
        <x:v>300</x:v>
      </x:c>
      <x:c r="P2535" t="s">
        <x:v>520</x:v>
      </x:c>
      <x:c r="Q2535" t="s">
        <x:v>453</x:v>
      </x:c>
      <x:c r="R2535" t="s">
        <x:v>522</x:v>
      </x:c>
      <x:c r="S2535">
        <x:v>300</x:v>
      </x:c>
      <x:c r="T2535" t="s">
        <x:v>458</x:v>
      </x:c>
      <x:c r="U2535">
        <x:v>8.1199999999999992</x:v>
      </x:c>
      <x:c r="V2535">
        <x:v>2</x:v>
      </x:c>
      <x:c r="W2535">
        <x:v>600.96</x:v>
      </x:c>
    </x:row>
    <x:row r="2536" spans="1:23">
      <x:c r="A2536" t="s">
        <x:v>492</x:v>
      </x:c>
      <x:c r="B2536" t="s">
        <x:v>698</x:v>
      </x:c>
      <x:c r="C2536" t="s">
        <x:v>513</x:v>
      </x:c>
      <x:c r="D2536" t="s">
        <x:v>514</x:v>
      </x:c>
      <x:c r="E2536" t="s">
        <x:v>527</x:v>
      </x:c>
      <x:c r="F2536" t="s">
        <x:v>126</x:v>
      </x:c>
      <x:c r="G2536" t="s">
        <x:v>730</x:v>
      </x:c>
      <x:c r="H2536" t="s">
        <x:v>516</x:v>
      </x:c>
      <x:c r="I2536" t="s">
        <x:v>186</x:v>
      </x:c>
      <x:c r="J2536">
        <x:v>100002803</x:v>
      </x:c>
      <x:c r="K2536" t="s">
        <x:v>186</x:v>
      </x:c>
      <x:c r="L2536" t="s">
        <x:v>163</x:v>
      </x:c>
      <x:c r="M2536" t="s">
        <x:v>560</x:v>
      </x:c>
      <x:c r="O2536">
        <x:v>300</x:v>
      </x:c>
      <x:c r="P2536" t="s">
        <x:v>520</x:v>
      </x:c>
      <x:c r="Q2536" t="s">
        <x:v>453</x:v>
      </x:c>
      <x:c r="R2536" t="s">
        <x:v>522</x:v>
      </x:c>
      <x:c r="S2536">
        <x:v>300</x:v>
      </x:c>
      <x:c r="T2536" t="s">
        <x:v>458</x:v>
      </x:c>
      <x:c r="U2536">
        <x:v>8.1199999999999992</x:v>
      </x:c>
      <x:c r="V2536">
        <x:v>2</x:v>
      </x:c>
      <x:c r="W2536">
        <x:v>600.96</x:v>
      </x:c>
    </x:row>
    <x:row r="2537" spans="1:23">
      <x:c r="A2537" t="s">
        <x:v>492</x:v>
      </x:c>
      <x:c r="B2537" t="s">
        <x:v>698</x:v>
      </x:c>
      <x:c r="C2537" t="s">
        <x:v>513</x:v>
      </x:c>
      <x:c r="D2537" t="s">
        <x:v>514</x:v>
      </x:c>
      <x:c r="E2537" t="s">
        <x:v>527</x:v>
      </x:c>
      <x:c r="F2537" t="s">
        <x:v>126</x:v>
      </x:c>
      <x:c r="G2537" t="s">
        <x:v>730</x:v>
      </x:c>
      <x:c r="H2537" t="s">
        <x:v>516</x:v>
      </x:c>
      <x:c r="I2537" t="s">
        <x:v>186</x:v>
      </x:c>
      <x:c r="J2537">
        <x:v>100002801</x:v>
      </x:c>
      <x:c r="K2537" t="s">
        <x:v>186</x:v>
      </x:c>
      <x:c r="L2537" t="s">
        <x:v>163</x:v>
      </x:c>
      <x:c r="M2537" t="s">
        <x:v>518</x:v>
      </x:c>
      <x:c r="O2537">
        <x:v>300</x:v>
      </x:c>
      <x:c r="P2537" t="s">
        <x:v>520</x:v>
      </x:c>
      <x:c r="Q2537" t="s">
        <x:v>453</x:v>
      </x:c>
      <x:c r="R2537" t="s">
        <x:v>522</x:v>
      </x:c>
      <x:c r="S2537">
        <x:v>1200</x:v>
      </x:c>
      <x:c r="T2537" t="s">
        <x:v>458</x:v>
      </x:c>
      <x:c r="U2537">
        <x:v>32.479999999999997</x:v>
      </x:c>
      <x:c r="V2537">
        <x:v>2</x:v>
      </x:c>
      <x:c r="W2537">
        <x:v>2403.84</x:v>
      </x:c>
    </x:row>
    <x:row r="2538" spans="1:23">
      <x:c r="A2538" t="s">
        <x:v>492</x:v>
      </x:c>
      <x:c r="B2538" t="s">
        <x:v>698</x:v>
      </x:c>
      <x:c r="C2538" t="s">
        <x:v>513</x:v>
      </x:c>
      <x:c r="D2538" t="s">
        <x:v>514</x:v>
      </x:c>
      <x:c r="E2538" t="s">
        <x:v>527</x:v>
      </x:c>
      <x:c r="F2538" t="s">
        <x:v>126</x:v>
      </x:c>
      <x:c r="G2538" t="s">
        <x:v>730</x:v>
      </x:c>
      <x:c r="H2538" t="s">
        <x:v>516</x:v>
      </x:c>
      <x:c r="I2538" t="s">
        <x:v>186</x:v>
      </x:c>
      <x:c r="J2538">
        <x:v>100002812</x:v>
      </x:c>
      <x:c r="K2538" t="s">
        <x:v>186</x:v>
      </x:c>
      <x:c r="L2538" t="s">
        <x:v>160</x:v>
      </x:c>
      <x:c r="M2538" t="s">
        <x:v>524</x:v>
      </x:c>
      <x:c r="O2538">
        <x:v>200</x:v>
      </x:c>
      <x:c r="P2538" t="s">
        <x:v>520</x:v>
      </x:c>
      <x:c r="Q2538" t="s">
        <x:v>454</x:v>
      </x:c>
      <x:c r="R2538" t="s">
        <x:v>522</x:v>
      </x:c>
      <x:c r="S2538">
        <x:v>200</x:v>
      </x:c>
      <x:c r="T2538" t="s">
        <x:v>458</x:v>
      </x:c>
      <x:c r="U2538">
        <x:v>9.41</x:v>
      </x:c>
      <x:c r="V2538">
        <x:v>3.51</x:v>
      </x:c>
      <x:c r="W2538">
        <x:v>702.24</x:v>
      </x:c>
    </x:row>
    <x:row r="2539" spans="1:23">
      <x:c r="A2539" t="s">
        <x:v>492</x:v>
      </x:c>
      <x:c r="B2539" t="s">
        <x:v>698</x:v>
      </x:c>
      <x:c r="C2539" t="s">
        <x:v>513</x:v>
      </x:c>
      <x:c r="D2539" t="s">
        <x:v>514</x:v>
      </x:c>
      <x:c r="E2539" t="s">
        <x:v>527</x:v>
      </x:c>
      <x:c r="F2539" t="s">
        <x:v>126</x:v>
      </x:c>
      <x:c r="G2539" t="s">
        <x:v>730</x:v>
      </x:c>
      <x:c r="H2539" t="s">
        <x:v>516</x:v>
      </x:c>
      <x:c r="I2539" t="s">
        <x:v>186</x:v>
      </x:c>
      <x:c r="J2539">
        <x:v>100002803</x:v>
      </x:c>
      <x:c r="K2539" t="s">
        <x:v>186</x:v>
      </x:c>
      <x:c r="L2539" t="s">
        <x:v>163</x:v>
      </x:c>
      <x:c r="M2539" t="s">
        <x:v>560</x:v>
      </x:c>
      <x:c r="O2539">
        <x:v>300</x:v>
      </x:c>
      <x:c r="P2539" t="s">
        <x:v>520</x:v>
      </x:c>
      <x:c r="Q2539" t="s">
        <x:v>453</x:v>
      </x:c>
      <x:c r="R2539" t="s">
        <x:v>522</x:v>
      </x:c>
      <x:c r="S2539">
        <x:v>4200</x:v>
      </x:c>
      <x:c r="T2539" t="s">
        <x:v>458</x:v>
      </x:c>
      <x:c r="U2539">
        <x:v>113.69</x:v>
      </x:c>
      <x:c r="V2539">
        <x:v>2</x:v>
      </x:c>
      <x:c r="W2539">
        <x:v>8413.44</x:v>
      </x:c>
    </x:row>
    <x:row r="2540" spans="1:23">
      <x:c r="A2540" t="s">
        <x:v>492</x:v>
      </x:c>
      <x:c r="B2540" t="s">
        <x:v>698</x:v>
      </x:c>
      <x:c r="C2540" t="s">
        <x:v>513</x:v>
      </x:c>
      <x:c r="D2540" t="s">
        <x:v>514</x:v>
      </x:c>
      <x:c r="E2540" t="s">
        <x:v>527</x:v>
      </x:c>
      <x:c r="F2540" t="s">
        <x:v>126</x:v>
      </x:c>
      <x:c r="G2540" t="s">
        <x:v>730</x:v>
      </x:c>
      <x:c r="H2540" t="s">
        <x:v>516</x:v>
      </x:c>
      <x:c r="I2540" t="s">
        <x:v>186</x:v>
      </x:c>
      <x:c r="J2540">
        <x:v>100002808</x:v>
      </x:c>
      <x:c r="K2540" t="s">
        <x:v>186</x:v>
      </x:c>
      <x:c r="L2540" t="s">
        <x:v>163</x:v>
      </x:c>
      <x:c r="M2540" t="s">
        <x:v>526</x:v>
      </x:c>
      <x:c r="O2540">
        <x:v>300</x:v>
      </x:c>
      <x:c r="P2540" t="s">
        <x:v>520</x:v>
      </x:c>
      <x:c r="Q2540" t="s">
        <x:v>453</x:v>
      </x:c>
      <x:c r="R2540" t="s">
        <x:v>522</x:v>
      </x:c>
      <x:c r="S2540">
        <x:v>2400</x:v>
      </x:c>
      <x:c r="T2540" t="s">
        <x:v>458</x:v>
      </x:c>
      <x:c r="U2540">
        <x:v>64.97</x:v>
      </x:c>
      <x:c r="V2540">
        <x:v>2</x:v>
      </x:c>
      <x:c r="W2540">
        <x:v>4807.68</x:v>
      </x:c>
    </x:row>
    <x:row r="2541" spans="1:23">
      <x:c r="A2541" t="s">
        <x:v>492</x:v>
      </x:c>
      <x:c r="B2541" t="s">
        <x:v>698</x:v>
      </x:c>
      <x:c r="C2541" t="s">
        <x:v>513</x:v>
      </x:c>
      <x:c r="D2541" t="s">
        <x:v>514</x:v>
      </x:c>
      <x:c r="E2541" t="s">
        <x:v>527</x:v>
      </x:c>
      <x:c r="F2541" t="s">
        <x:v>126</x:v>
      </x:c>
      <x:c r="G2541" t="s">
        <x:v>730</x:v>
      </x:c>
      <x:c r="H2541" t="s">
        <x:v>516</x:v>
      </x:c>
      <x:c r="I2541" t="s">
        <x:v>186</x:v>
      </x:c>
      <x:c r="J2541">
        <x:v>100002808</x:v>
      </x:c>
      <x:c r="K2541" t="s">
        <x:v>186</x:v>
      </x:c>
      <x:c r="L2541" t="s">
        <x:v>163</x:v>
      </x:c>
      <x:c r="M2541" t="s">
        <x:v>526</x:v>
      </x:c>
      <x:c r="O2541">
        <x:v>300</x:v>
      </x:c>
      <x:c r="P2541" t="s">
        <x:v>520</x:v>
      </x:c>
      <x:c r="Q2541" t="s">
        <x:v>453</x:v>
      </x:c>
      <x:c r="R2541" t="s">
        <x:v>522</x:v>
      </x:c>
      <x:c r="S2541">
        <x:v>3000</x:v>
      </x:c>
      <x:c r="T2541" t="s">
        <x:v>458</x:v>
      </x:c>
      <x:c r="U2541">
        <x:v>81.209999999999994</x:v>
      </x:c>
      <x:c r="V2541">
        <x:v>2</x:v>
      </x:c>
      <x:c r="W2541">
        <x:v>6009.6</x:v>
      </x:c>
    </x:row>
    <x:row r="2542" spans="1:23">
      <x:c r="A2542" t="s">
        <x:v>492</x:v>
      </x:c>
      <x:c r="B2542" t="s">
        <x:v>698</x:v>
      </x:c>
      <x:c r="C2542" t="s">
        <x:v>513</x:v>
      </x:c>
      <x:c r="D2542" t="s">
        <x:v>514</x:v>
      </x:c>
      <x:c r="E2542" t="s">
        <x:v>527</x:v>
      </x:c>
      <x:c r="F2542" t="s">
        <x:v>126</x:v>
      </x:c>
      <x:c r="G2542" t="s">
        <x:v>730</x:v>
      </x:c>
      <x:c r="H2542" t="s">
        <x:v>516</x:v>
      </x:c>
      <x:c r="I2542" t="s">
        <x:v>186</x:v>
      </x:c>
      <x:c r="J2542">
        <x:v>100008079</x:v>
      </x:c>
      <x:c r="K2542" t="s">
        <x:v>186</x:v>
      </x:c>
      <x:c r="L2542" t="s">
        <x:v>163</x:v>
      </x:c>
      <x:c r="M2542" t="s">
        <x:v>537</x:v>
      </x:c>
      <x:c r="N2542" t="s">
        <x:v>519</x:v>
      </x:c>
      <x:c r="O2542">
        <x:v>1500</x:v>
      </x:c>
      <x:c r="P2542" t="s">
        <x:v>520</x:v>
      </x:c>
      <x:c r="Q2542" t="s">
        <x:v>453</x:v>
      </x:c>
      <x:c r="R2542" t="s">
        <x:v>522</x:v>
      </x:c>
      <x:c r="S2542">
        <x:v>4500</x:v>
      </x:c>
      <x:c r="T2542" t="s">
        <x:v>458</x:v>
      </x:c>
      <x:c r="U2542">
        <x:v>121.82</x:v>
      </x:c>
      <x:c r="V2542">
        <x:v>2</x:v>
      </x:c>
      <x:c r="W2542">
        <x:v>9014.4</x:v>
      </x:c>
    </x:row>
    <x:row r="2543" spans="1:23">
      <x:c r="A2543" t="s">
        <x:v>492</x:v>
      </x:c>
      <x:c r="B2543" t="s">
        <x:v>698</x:v>
      </x:c>
      <x:c r="C2543" t="s">
        <x:v>513</x:v>
      </x:c>
      <x:c r="D2543" t="s">
        <x:v>514</x:v>
      </x:c>
      <x:c r="E2543" t="s">
        <x:v>527</x:v>
      </x:c>
      <x:c r="F2543" t="s">
        <x:v>126</x:v>
      </x:c>
      <x:c r="G2543" t="s">
        <x:v>730</x:v>
      </x:c>
      <x:c r="H2543" t="s">
        <x:v>516</x:v>
      </x:c>
      <x:c r="I2543" t="s">
        <x:v>186</x:v>
      </x:c>
      <x:c r="J2543">
        <x:v>100008078</x:v>
      </x:c>
      <x:c r="K2543" t="s">
        <x:v>186</x:v>
      </x:c>
      <x:c r="L2543" t="s">
        <x:v>163</x:v>
      </x:c>
      <x:c r="M2543" t="s">
        <x:v>518</x:v>
      </x:c>
      <x:c r="N2543" t="s">
        <x:v>519</x:v>
      </x:c>
      <x:c r="O2543">
        <x:v>1500</x:v>
      </x:c>
      <x:c r="P2543" t="s">
        <x:v>520</x:v>
      </x:c>
      <x:c r="Q2543" t="s">
        <x:v>453</x:v>
      </x:c>
      <x:c r="R2543" t="s">
        <x:v>522</x:v>
      </x:c>
      <x:c r="S2543">
        <x:v>1500</x:v>
      </x:c>
      <x:c r="T2543" t="s">
        <x:v>458</x:v>
      </x:c>
      <x:c r="U2543">
        <x:v>40.61</x:v>
      </x:c>
      <x:c r="V2543">
        <x:v>2</x:v>
      </x:c>
      <x:c r="W2543">
        <x:v>3004.8</x:v>
      </x:c>
    </x:row>
    <x:row r="2544" spans="1:23">
      <x:c r="A2544" t="s">
        <x:v>492</x:v>
      </x:c>
      <x:c r="B2544" t="s">
        <x:v>698</x:v>
      </x:c>
      <x:c r="C2544" t="s">
        <x:v>513</x:v>
      </x:c>
      <x:c r="D2544" t="s">
        <x:v>514</x:v>
      </x:c>
      <x:c r="E2544" t="s">
        <x:v>527</x:v>
      </x:c>
      <x:c r="F2544" t="s">
        <x:v>126</x:v>
      </x:c>
      <x:c r="G2544" t="s">
        <x:v>730</x:v>
      </x:c>
      <x:c r="H2544" t="s">
        <x:v>516</x:v>
      </x:c>
      <x:c r="I2544" t="s">
        <x:v>186</x:v>
      </x:c>
      <x:c r="J2544">
        <x:v>100008081</x:v>
      </x:c>
      <x:c r="K2544" t="s">
        <x:v>186</x:v>
      </x:c>
      <x:c r="L2544" t="s">
        <x:v>163</x:v>
      </x:c>
      <x:c r="M2544" t="s">
        <x:v>525</x:v>
      </x:c>
      <x:c r="N2544" t="s">
        <x:v>519</x:v>
      </x:c>
      <x:c r="O2544">
        <x:v>1500</x:v>
      </x:c>
      <x:c r="P2544" t="s">
        <x:v>520</x:v>
      </x:c>
      <x:c r="Q2544" t="s">
        <x:v>453</x:v>
      </x:c>
      <x:c r="R2544" t="s">
        <x:v>522</x:v>
      </x:c>
      <x:c r="S2544">
        <x:v>1500</x:v>
      </x:c>
      <x:c r="T2544" t="s">
        <x:v>458</x:v>
      </x:c>
      <x:c r="U2544">
        <x:v>40.61</x:v>
      </x:c>
      <x:c r="V2544">
        <x:v>2</x:v>
      </x:c>
      <x:c r="W2544">
        <x:v>3004.8</x:v>
      </x:c>
    </x:row>
    <x:row r="2545" spans="1:23">
      <x:c r="A2545" t="s">
        <x:v>492</x:v>
      </x:c>
      <x:c r="B2545" t="s">
        <x:v>698</x:v>
      </x:c>
      <x:c r="C2545" t="s">
        <x:v>513</x:v>
      </x:c>
      <x:c r="D2545" t="s">
        <x:v>514</x:v>
      </x:c>
      <x:c r="E2545" t="s">
        <x:v>527</x:v>
      </x:c>
      <x:c r="F2545" t="s">
        <x:v>126</x:v>
      </x:c>
      <x:c r="G2545" t="s">
        <x:v>730</x:v>
      </x:c>
      <x:c r="H2545" t="s">
        <x:v>516</x:v>
      </x:c>
      <x:c r="I2545" t="s">
        <x:v>186</x:v>
      </x:c>
      <x:c r="J2545">
        <x:v>100008080</x:v>
      </x:c>
      <x:c r="K2545" t="s">
        <x:v>186</x:v>
      </x:c>
      <x:c r="L2545" t="s">
        <x:v>163</x:v>
      </x:c>
      <x:c r="M2545" t="s">
        <x:v>524</x:v>
      </x:c>
      <x:c r="N2545" t="s">
        <x:v>519</x:v>
      </x:c>
      <x:c r="O2545">
        <x:v>1500</x:v>
      </x:c>
      <x:c r="P2545" t="s">
        <x:v>520</x:v>
      </x:c>
      <x:c r="Q2545" t="s">
        <x:v>453</x:v>
      </x:c>
      <x:c r="R2545" t="s">
        <x:v>522</x:v>
      </x:c>
      <x:c r="S2545">
        <x:v>1500</x:v>
      </x:c>
      <x:c r="T2545" t="s">
        <x:v>458</x:v>
      </x:c>
      <x:c r="U2545">
        <x:v>40.61</x:v>
      </x:c>
      <x:c r="V2545">
        <x:v>2</x:v>
      </x:c>
      <x:c r="W2545">
        <x:v>3004.8</x:v>
      </x:c>
    </x:row>
    <x:row r="2546" spans="1:23">
      <x:c r="A2546" t="s">
        <x:v>492</x:v>
      </x:c>
      <x:c r="B2546" t="s">
        <x:v>698</x:v>
      </x:c>
      <x:c r="C2546" t="s">
        <x:v>513</x:v>
      </x:c>
      <x:c r="D2546" t="s">
        <x:v>514</x:v>
      </x:c>
      <x:c r="E2546" t="s">
        <x:v>527</x:v>
      </x:c>
      <x:c r="F2546" t="s">
        <x:v>126</x:v>
      </x:c>
      <x:c r="G2546" t="s">
        <x:v>730</x:v>
      </x:c>
      <x:c r="H2546" t="s">
        <x:v>516</x:v>
      </x:c>
      <x:c r="I2546" t="s">
        <x:v>186</x:v>
      </x:c>
      <x:c r="J2546">
        <x:v>100008079</x:v>
      </x:c>
      <x:c r="K2546" t="s">
        <x:v>186</x:v>
      </x:c>
      <x:c r="L2546" t="s">
        <x:v>163</x:v>
      </x:c>
      <x:c r="M2546" t="s">
        <x:v>537</x:v>
      </x:c>
      <x:c r="N2546" t="s">
        <x:v>519</x:v>
      </x:c>
      <x:c r="O2546">
        <x:v>1500</x:v>
      </x:c>
      <x:c r="P2546" t="s">
        <x:v>520</x:v>
      </x:c>
      <x:c r="Q2546" t="s">
        <x:v>453</x:v>
      </x:c>
      <x:c r="R2546" t="s">
        <x:v>522</x:v>
      </x:c>
      <x:c r="S2546">
        <x:v>1500</x:v>
      </x:c>
      <x:c r="T2546" t="s">
        <x:v>458</x:v>
      </x:c>
      <x:c r="U2546">
        <x:v>40.61</x:v>
      </x:c>
      <x:c r="V2546">
        <x:v>2</x:v>
      </x:c>
      <x:c r="W2546">
        <x:v>3004.8</x:v>
      </x:c>
    </x:row>
    <x:row r="2547" spans="1:23">
      <x:c r="A2547" t="s">
        <x:v>492</x:v>
      </x:c>
      <x:c r="B2547" t="s">
        <x:v>698</x:v>
      </x:c>
      <x:c r="C2547" t="s">
        <x:v>513</x:v>
      </x:c>
      <x:c r="D2547" t="s">
        <x:v>514</x:v>
      </x:c>
      <x:c r="E2547" t="s">
        <x:v>527</x:v>
      </x:c>
      <x:c r="F2547" t="s">
        <x:v>126</x:v>
      </x:c>
      <x:c r="G2547" t="s">
        <x:v>730</x:v>
      </x:c>
      <x:c r="H2547" t="s">
        <x:v>516</x:v>
      </x:c>
      <x:c r="I2547" t="s">
        <x:v>186</x:v>
      </x:c>
      <x:c r="J2547">
        <x:v>100008078</x:v>
      </x:c>
      <x:c r="K2547" t="s">
        <x:v>186</x:v>
      </x:c>
      <x:c r="L2547" t="s">
        <x:v>163</x:v>
      </x:c>
      <x:c r="M2547" t="s">
        <x:v>518</x:v>
      </x:c>
      <x:c r="N2547" t="s">
        <x:v>519</x:v>
      </x:c>
      <x:c r="O2547">
        <x:v>1500</x:v>
      </x:c>
      <x:c r="P2547" t="s">
        <x:v>520</x:v>
      </x:c>
      <x:c r="Q2547" t="s">
        <x:v>453</x:v>
      </x:c>
      <x:c r="R2547" t="s">
        <x:v>522</x:v>
      </x:c>
      <x:c r="S2547">
        <x:v>3000</x:v>
      </x:c>
      <x:c r="T2547" t="s">
        <x:v>458</x:v>
      </x:c>
      <x:c r="U2547">
        <x:v>81.209999999999994</x:v>
      </x:c>
      <x:c r="V2547">
        <x:v>2</x:v>
      </x:c>
      <x:c r="W2547">
        <x:v>6009.6</x:v>
      </x:c>
    </x:row>
    <x:row r="2548" spans="1:23">
      <x:c r="A2548" t="s">
        <x:v>492</x:v>
      </x:c>
      <x:c r="B2548" t="s">
        <x:v>698</x:v>
      </x:c>
      <x:c r="C2548" t="s">
        <x:v>513</x:v>
      </x:c>
      <x:c r="D2548" t="s">
        <x:v>514</x:v>
      </x:c>
      <x:c r="E2548" t="s">
        <x:v>527</x:v>
      </x:c>
      <x:c r="F2548" t="s">
        <x:v>126</x:v>
      </x:c>
      <x:c r="G2548" t="s">
        <x:v>730</x:v>
      </x:c>
      <x:c r="H2548" t="s">
        <x:v>516</x:v>
      </x:c>
      <x:c r="I2548" t="s">
        <x:v>186</x:v>
      </x:c>
      <x:c r="J2548">
        <x:v>100008079</x:v>
      </x:c>
      <x:c r="K2548" t="s">
        <x:v>186</x:v>
      </x:c>
      <x:c r="L2548" t="s">
        <x:v>163</x:v>
      </x:c>
      <x:c r="M2548" t="s">
        <x:v>537</x:v>
      </x:c>
      <x:c r="N2548" t="s">
        <x:v>519</x:v>
      </x:c>
      <x:c r="O2548">
        <x:v>1500</x:v>
      </x:c>
      <x:c r="P2548" t="s">
        <x:v>520</x:v>
      </x:c>
      <x:c r="Q2548" t="s">
        <x:v>453</x:v>
      </x:c>
      <x:c r="R2548" t="s">
        <x:v>522</x:v>
      </x:c>
      <x:c r="S2548">
        <x:v>5300</x:v>
      </x:c>
      <x:c r="T2548" t="s">
        <x:v>458</x:v>
      </x:c>
      <x:c r="U2548">
        <x:v>143.47</x:v>
      </x:c>
      <x:c r="V2548">
        <x:v>2</x:v>
      </x:c>
      <x:c r="W2548">
        <x:v>10616.96</x:v>
      </x:c>
    </x:row>
    <x:row r="2549" spans="1:23">
      <x:c r="A2549" t="s">
        <x:v>492</x:v>
      </x:c>
      <x:c r="B2549" t="s">
        <x:v>698</x:v>
      </x:c>
      <x:c r="C2549" t="s">
        <x:v>513</x:v>
      </x:c>
      <x:c r="D2549" t="s">
        <x:v>514</x:v>
      </x:c>
      <x:c r="E2549" t="s">
        <x:v>527</x:v>
      </x:c>
      <x:c r="F2549" t="s">
        <x:v>126</x:v>
      </x:c>
      <x:c r="G2549" t="s">
        <x:v>730</x:v>
      </x:c>
      <x:c r="H2549" t="s">
        <x:v>516</x:v>
      </x:c>
      <x:c r="I2549" t="s">
        <x:v>186</x:v>
      </x:c>
      <x:c r="J2549">
        <x:v>100002803</x:v>
      </x:c>
      <x:c r="K2549" t="s">
        <x:v>186</x:v>
      </x:c>
      <x:c r="L2549" t="s">
        <x:v>163</x:v>
      </x:c>
      <x:c r="M2549" t="s">
        <x:v>560</x:v>
      </x:c>
      <x:c r="O2549">
        <x:v>300</x:v>
      </x:c>
      <x:c r="P2549" t="s">
        <x:v>520</x:v>
      </x:c>
      <x:c r="Q2549" t="s">
        <x:v>453</x:v>
      </x:c>
      <x:c r="R2549" t="s">
        <x:v>522</x:v>
      </x:c>
      <x:c r="S2549">
        <x:v>300</x:v>
      </x:c>
      <x:c r="T2549" t="s">
        <x:v>458</x:v>
      </x:c>
      <x:c r="U2549">
        <x:v>8.1199999999999992</x:v>
      </x:c>
      <x:c r="V2549">
        <x:v>2</x:v>
      </x:c>
      <x:c r="W2549">
        <x:v>600.96</x:v>
      </x:c>
    </x:row>
    <x:row r="2550" spans="1:23">
      <x:c r="A2550" t="s">
        <x:v>492</x:v>
      </x:c>
      <x:c r="B2550" t="s">
        <x:v>698</x:v>
      </x:c>
      <x:c r="C2550" t="s">
        <x:v>513</x:v>
      </x:c>
      <x:c r="D2550" t="s">
        <x:v>514</x:v>
      </x:c>
      <x:c r="E2550" t="s">
        <x:v>527</x:v>
      </x:c>
      <x:c r="F2550" t="s">
        <x:v>126</x:v>
      </x:c>
      <x:c r="G2550" t="s">
        <x:v>730</x:v>
      </x:c>
      <x:c r="H2550" t="s">
        <x:v>516</x:v>
      </x:c>
      <x:c r="I2550" t="s">
        <x:v>186</x:v>
      </x:c>
      <x:c r="J2550">
        <x:v>100002803</x:v>
      </x:c>
      <x:c r="K2550" t="s">
        <x:v>186</x:v>
      </x:c>
      <x:c r="L2550" t="s">
        <x:v>163</x:v>
      </x:c>
      <x:c r="M2550" t="s">
        <x:v>560</x:v>
      </x:c>
      <x:c r="O2550">
        <x:v>300</x:v>
      </x:c>
      <x:c r="P2550" t="s">
        <x:v>520</x:v>
      </x:c>
      <x:c r="Q2550" t="s">
        <x:v>453</x:v>
      </x:c>
      <x:c r="R2550" t="s">
        <x:v>522</x:v>
      </x:c>
      <x:c r="S2550">
        <x:v>6620</x:v>
      </x:c>
      <x:c r="T2550" t="s">
        <x:v>458</x:v>
      </x:c>
      <x:c r="U2550">
        <x:v>179.2</x:v>
      </x:c>
      <x:c r="V2550">
        <x:v>2</x:v>
      </x:c>
      <x:c r="W2550">
        <x:v>13261.18</x:v>
      </x:c>
    </x:row>
    <x:row r="2551" spans="1:23">
      <x:c r="A2551" t="s">
        <x:v>492</x:v>
      </x:c>
      <x:c r="B2551" t="s">
        <x:v>698</x:v>
      </x:c>
      <x:c r="C2551" t="s">
        <x:v>513</x:v>
      </x:c>
      <x:c r="D2551" t="s">
        <x:v>514</x:v>
      </x:c>
      <x:c r="E2551" t="s">
        <x:v>527</x:v>
      </x:c>
      <x:c r="F2551" t="s">
        <x:v>126</x:v>
      </x:c>
      <x:c r="G2551" t="s">
        <x:v>730</x:v>
      </x:c>
      <x:c r="H2551" t="s">
        <x:v>516</x:v>
      </x:c>
      <x:c r="I2551" t="s">
        <x:v>186</x:v>
      </x:c>
      <x:c r="J2551">
        <x:v>100008079</x:v>
      </x:c>
      <x:c r="K2551" t="s">
        <x:v>186</x:v>
      </x:c>
      <x:c r="L2551" t="s">
        <x:v>163</x:v>
      </x:c>
      <x:c r="M2551" t="s">
        <x:v>537</x:v>
      </x:c>
      <x:c r="N2551" t="s">
        <x:v>519</x:v>
      </x:c>
      <x:c r="O2551">
        <x:v>1500</x:v>
      </x:c>
      <x:c r="P2551" t="s">
        <x:v>520</x:v>
      </x:c>
      <x:c r="Q2551" t="s">
        <x:v>453</x:v>
      </x:c>
      <x:c r="R2551" t="s">
        <x:v>522</x:v>
      </x:c>
      <x:c r="S2551">
        <x:v>3000</x:v>
      </x:c>
      <x:c r="T2551" t="s">
        <x:v>458</x:v>
      </x:c>
      <x:c r="U2551">
        <x:v>81.209999999999994</x:v>
      </x:c>
      <x:c r="V2551">
        <x:v>2</x:v>
      </x:c>
      <x:c r="W2551">
        <x:v>6009.6</x:v>
      </x:c>
    </x:row>
    <x:row r="2552" spans="1:23">
      <x:c r="A2552" t="s">
        <x:v>492</x:v>
      </x:c>
      <x:c r="B2552" t="s">
        <x:v>698</x:v>
      </x:c>
      <x:c r="C2552" t="s">
        <x:v>513</x:v>
      </x:c>
      <x:c r="D2552" t="s">
        <x:v>514</x:v>
      </x:c>
      <x:c r="E2552" t="s">
        <x:v>527</x:v>
      </x:c>
      <x:c r="F2552" t="s">
        <x:v>126</x:v>
      </x:c>
      <x:c r="G2552" t="s">
        <x:v>730</x:v>
      </x:c>
      <x:c r="H2552" t="s">
        <x:v>516</x:v>
      </x:c>
      <x:c r="I2552" t="s">
        <x:v>186</x:v>
      </x:c>
      <x:c r="J2552">
        <x:v>100008081</x:v>
      </x:c>
      <x:c r="K2552" t="s">
        <x:v>186</x:v>
      </x:c>
      <x:c r="L2552" t="s">
        <x:v>163</x:v>
      </x:c>
      <x:c r="M2552" t="s">
        <x:v>525</x:v>
      </x:c>
      <x:c r="N2552" t="s">
        <x:v>519</x:v>
      </x:c>
      <x:c r="O2552">
        <x:v>1500</x:v>
      </x:c>
      <x:c r="P2552" t="s">
        <x:v>520</x:v>
      </x:c>
      <x:c r="Q2552" t="s">
        <x:v>453</x:v>
      </x:c>
      <x:c r="R2552" t="s">
        <x:v>522</x:v>
      </x:c>
      <x:c r="S2552">
        <x:v>4100</x:v>
      </x:c>
      <x:c r="T2552" t="s">
        <x:v>458</x:v>
      </x:c>
      <x:c r="U2552">
        <x:v>110.99</x:v>
      </x:c>
      <x:c r="V2552">
        <x:v>2</x:v>
      </x:c>
      <x:c r="W2552">
        <x:v>8213.1200000000008</x:v>
      </x:c>
    </x:row>
    <x:row r="2553" spans="1:23">
      <x:c r="A2553" t="s">
        <x:v>492</x:v>
      </x:c>
      <x:c r="B2553" t="s">
        <x:v>698</x:v>
      </x:c>
      <x:c r="C2553" t="s">
        <x:v>513</x:v>
      </x:c>
      <x:c r="D2553" t="s">
        <x:v>514</x:v>
      </x:c>
      <x:c r="E2553" t="s">
        <x:v>527</x:v>
      </x:c>
      <x:c r="F2553" t="s">
        <x:v>126</x:v>
      </x:c>
      <x:c r="G2553" t="s">
        <x:v>730</x:v>
      </x:c>
      <x:c r="H2553" t="s">
        <x:v>516</x:v>
      </x:c>
      <x:c r="I2553" t="s">
        <x:v>186</x:v>
      </x:c>
      <x:c r="J2553">
        <x:v>100008080</x:v>
      </x:c>
      <x:c r="K2553" t="s">
        <x:v>186</x:v>
      </x:c>
      <x:c r="L2553" t="s">
        <x:v>163</x:v>
      </x:c>
      <x:c r="M2553" t="s">
        <x:v>524</x:v>
      </x:c>
      <x:c r="N2553" t="s">
        <x:v>519</x:v>
      </x:c>
      <x:c r="O2553">
        <x:v>1500</x:v>
      </x:c>
      <x:c r="P2553" t="s">
        <x:v>520</x:v>
      </x:c>
      <x:c r="Q2553" t="s">
        <x:v>453</x:v>
      </x:c>
      <x:c r="R2553" t="s">
        <x:v>522</x:v>
      </x:c>
      <x:c r="S2553">
        <x:v>6000</x:v>
      </x:c>
      <x:c r="T2553" t="s">
        <x:v>458</x:v>
      </x:c>
      <x:c r="U2553">
        <x:v>162.41999999999999</x:v>
      </x:c>
      <x:c r="V2553">
        <x:v>2</x:v>
      </x:c>
      <x:c r="W2553">
        <x:v>12019.2</x:v>
      </x:c>
    </x:row>
    <x:row r="2554" spans="1:23">
      <x:c r="A2554" t="s">
        <x:v>492</x:v>
      </x:c>
      <x:c r="B2554" t="s">
        <x:v>698</x:v>
      </x:c>
      <x:c r="C2554" t="s">
        <x:v>513</x:v>
      </x:c>
      <x:c r="D2554" t="s">
        <x:v>514</x:v>
      </x:c>
      <x:c r="E2554" t="s">
        <x:v>527</x:v>
      </x:c>
      <x:c r="F2554" t="s">
        <x:v>126</x:v>
      </x:c>
      <x:c r="G2554" t="s">
        <x:v>730</x:v>
      </x:c>
      <x:c r="H2554" t="s">
        <x:v>516</x:v>
      </x:c>
      <x:c r="I2554" t="s">
        <x:v>186</x:v>
      </x:c>
      <x:c r="J2554">
        <x:v>100008079</x:v>
      </x:c>
      <x:c r="K2554" t="s">
        <x:v>186</x:v>
      </x:c>
      <x:c r="L2554" t="s">
        <x:v>163</x:v>
      </x:c>
      <x:c r="M2554" t="s">
        <x:v>537</x:v>
      </x:c>
      <x:c r="N2554" t="s">
        <x:v>519</x:v>
      </x:c>
      <x:c r="O2554">
        <x:v>1500</x:v>
      </x:c>
      <x:c r="P2554" t="s">
        <x:v>520</x:v>
      </x:c>
      <x:c r="Q2554" t="s">
        <x:v>453</x:v>
      </x:c>
      <x:c r="R2554" t="s">
        <x:v>522</x:v>
      </x:c>
      <x:c r="S2554">
        <x:v>11900</x:v>
      </x:c>
      <x:c r="T2554" t="s">
        <x:v>458</x:v>
      </x:c>
      <x:c r="U2554">
        <x:v>322.13</x:v>
      </x:c>
      <x:c r="V2554">
        <x:v>2</x:v>
      </x:c>
      <x:c r="W2554">
        <x:v>23838.080000000002</x:v>
      </x:c>
    </x:row>
    <x:row r="2555" spans="1:23">
      <x:c r="A2555" t="s">
        <x:v>492</x:v>
      </x:c>
      <x:c r="B2555" t="s">
        <x:v>698</x:v>
      </x:c>
      <x:c r="C2555" t="s">
        <x:v>513</x:v>
      </x:c>
      <x:c r="D2555" t="s">
        <x:v>514</x:v>
      </x:c>
      <x:c r="E2555" t="s">
        <x:v>527</x:v>
      </x:c>
      <x:c r="F2555" t="s">
        <x:v>126</x:v>
      </x:c>
      <x:c r="G2555" t="s">
        <x:v>730</x:v>
      </x:c>
      <x:c r="H2555" t="s">
        <x:v>516</x:v>
      </x:c>
      <x:c r="I2555" t="s">
        <x:v>186</x:v>
      </x:c>
      <x:c r="J2555">
        <x:v>100008080</x:v>
      </x:c>
      <x:c r="K2555" t="s">
        <x:v>186</x:v>
      </x:c>
      <x:c r="L2555" t="s">
        <x:v>163</x:v>
      </x:c>
      <x:c r="M2555" t="s">
        <x:v>524</x:v>
      </x:c>
      <x:c r="N2555" t="s">
        <x:v>519</x:v>
      </x:c>
      <x:c r="O2555">
        <x:v>1500</x:v>
      </x:c>
      <x:c r="P2555" t="s">
        <x:v>520</x:v>
      </x:c>
      <x:c r="Q2555" t="s">
        <x:v>453</x:v>
      </x:c>
      <x:c r="R2555" t="s">
        <x:v>522</x:v>
      </x:c>
      <x:c r="S2555">
        <x:v>13500</x:v>
      </x:c>
      <x:c r="T2555" t="s">
        <x:v>458</x:v>
      </x:c>
      <x:c r="U2555">
        <x:v>365.45</x:v>
      </x:c>
      <x:c r="V2555">
        <x:v>2</x:v>
      </x:c>
      <x:c r="W2555">
        <x:v>27043.200000000001</x:v>
      </x:c>
    </x:row>
    <x:row r="2556" spans="1:23">
      <x:c r="A2556" t="s">
        <x:v>492</x:v>
      </x:c>
      <x:c r="B2556" t="s">
        <x:v>698</x:v>
      </x:c>
      <x:c r="C2556" t="s">
        <x:v>513</x:v>
      </x:c>
      <x:c r="D2556" t="s">
        <x:v>514</x:v>
      </x:c>
      <x:c r="E2556" t="s">
        <x:v>527</x:v>
      </x:c>
      <x:c r="F2556" t="s">
        <x:v>126</x:v>
      </x:c>
      <x:c r="G2556" t="s">
        <x:v>730</x:v>
      </x:c>
      <x:c r="H2556" t="s">
        <x:v>516</x:v>
      </x:c>
      <x:c r="I2556" t="s">
        <x:v>186</x:v>
      </x:c>
      <x:c r="J2556">
        <x:v>100002808</x:v>
      </x:c>
      <x:c r="K2556" t="s">
        <x:v>186</x:v>
      </x:c>
      <x:c r="L2556" t="s">
        <x:v>163</x:v>
      </x:c>
      <x:c r="M2556" t="s">
        <x:v>526</x:v>
      </x:c>
      <x:c r="O2556">
        <x:v>300</x:v>
      </x:c>
      <x:c r="P2556" t="s">
        <x:v>520</x:v>
      </x:c>
      <x:c r="Q2556" t="s">
        <x:v>453</x:v>
      </x:c>
      <x:c r="R2556" t="s">
        <x:v>522</x:v>
      </x:c>
      <x:c r="S2556">
        <x:v>1800</x:v>
      </x:c>
      <x:c r="T2556" t="s">
        <x:v>458</x:v>
      </x:c>
      <x:c r="U2556">
        <x:v>48.73</x:v>
      </x:c>
      <x:c r="V2556">
        <x:v>2</x:v>
      </x:c>
      <x:c r="W2556">
        <x:v>3605.76</x:v>
      </x:c>
    </x:row>
    <x:row r="2557" spans="1:23">
      <x:c r="A2557" t="s">
        <x:v>492</x:v>
      </x:c>
      <x:c r="B2557" t="s">
        <x:v>698</x:v>
      </x:c>
      <x:c r="C2557" t="s">
        <x:v>513</x:v>
      </x:c>
      <x:c r="D2557" t="s">
        <x:v>514</x:v>
      </x:c>
      <x:c r="E2557" t="s">
        <x:v>527</x:v>
      </x:c>
      <x:c r="F2557" t="s">
        <x:v>126</x:v>
      </x:c>
      <x:c r="G2557" t="s">
        <x:v>730</x:v>
      </x:c>
      <x:c r="H2557" t="s">
        <x:v>516</x:v>
      </x:c>
      <x:c r="I2557" t="s">
        <x:v>186</x:v>
      </x:c>
      <x:c r="J2557">
        <x:v>100002808</x:v>
      </x:c>
      <x:c r="K2557" t="s">
        <x:v>186</x:v>
      </x:c>
      <x:c r="L2557" t="s">
        <x:v>163</x:v>
      </x:c>
      <x:c r="M2557" t="s">
        <x:v>526</x:v>
      </x:c>
      <x:c r="O2557">
        <x:v>300</x:v>
      </x:c>
      <x:c r="P2557" t="s">
        <x:v>520</x:v>
      </x:c>
      <x:c r="Q2557" t="s">
        <x:v>453</x:v>
      </x:c>
      <x:c r="R2557" t="s">
        <x:v>522</x:v>
      </x:c>
      <x:c r="S2557">
        <x:v>1800</x:v>
      </x:c>
      <x:c r="T2557" t="s">
        <x:v>458</x:v>
      </x:c>
      <x:c r="U2557">
        <x:v>48.73</x:v>
      </x:c>
      <x:c r="V2557">
        <x:v>2</x:v>
      </x:c>
      <x:c r="W2557">
        <x:v>3605.76</x:v>
      </x:c>
    </x:row>
    <x:row r="2558" spans="1:23">
      <x:c r="A2558" t="s">
        <x:v>492</x:v>
      </x:c>
      <x:c r="B2558" t="s">
        <x:v>698</x:v>
      </x:c>
      <x:c r="C2558" t="s">
        <x:v>513</x:v>
      </x:c>
      <x:c r="D2558" t="s">
        <x:v>514</x:v>
      </x:c>
      <x:c r="E2558" t="s">
        <x:v>527</x:v>
      </x:c>
      <x:c r="F2558" t="s">
        <x:v>126</x:v>
      </x:c>
      <x:c r="G2558" t="s">
        <x:v>730</x:v>
      </x:c>
      <x:c r="H2558" t="s">
        <x:v>516</x:v>
      </x:c>
      <x:c r="I2558" t="s">
        <x:v>186</x:v>
      </x:c>
      <x:c r="J2558">
        <x:v>100002814</x:v>
      </x:c>
      <x:c r="K2558" t="s">
        <x:v>186</x:v>
      </x:c>
      <x:c r="L2558" t="s">
        <x:v>162</x:v>
      </x:c>
      <x:c r="M2558" t="s">
        <x:v>518</x:v>
      </x:c>
      <x:c r="O2558">
        <x:v>150</x:v>
      </x:c>
      <x:c r="P2558" t="s">
        <x:v>520</x:v>
      </x:c>
      <x:c r="Q2558" t="s">
        <x:v>596</x:v>
      </x:c>
      <x:c r="R2558" t="s">
        <x:v>522</x:v>
      </x:c>
      <x:c r="S2558">
        <x:v>100</x:v>
      </x:c>
      <x:c r="T2558" t="s">
        <x:v>458</x:v>
      </x:c>
      <x:c r="U2558">
        <x:v>7.15</x:v>
      </x:c>
      <x:c r="V2558">
        <x:v>5.3</x:v>
      </x:c>
      <x:c r="W2558">
        <x:v>529.78</x:v>
      </x:c>
    </x:row>
    <x:row r="2559" spans="1:23">
      <x:c r="A2559" t="s">
        <x:v>492</x:v>
      </x:c>
      <x:c r="B2559" t="s">
        <x:v>698</x:v>
      </x:c>
      <x:c r="C2559" t="s">
        <x:v>513</x:v>
      </x:c>
      <x:c r="D2559" t="s">
        <x:v>514</x:v>
      </x:c>
      <x:c r="E2559" t="s">
        <x:v>527</x:v>
      </x:c>
      <x:c r="F2559" t="s">
        <x:v>126</x:v>
      </x:c>
      <x:c r="G2559" t="s">
        <x:v>730</x:v>
      </x:c>
      <x:c r="H2559" t="s">
        <x:v>516</x:v>
      </x:c>
      <x:c r="I2559" t="s">
        <x:v>186</x:v>
      </x:c>
      <x:c r="J2559">
        <x:v>100008081</x:v>
      </x:c>
      <x:c r="K2559" t="s">
        <x:v>186</x:v>
      </x:c>
      <x:c r="L2559" t="s">
        <x:v>163</x:v>
      </x:c>
      <x:c r="M2559" t="s">
        <x:v>525</x:v>
      </x:c>
      <x:c r="N2559" t="s">
        <x:v>519</x:v>
      </x:c>
      <x:c r="O2559">
        <x:v>1500</x:v>
      </x:c>
      <x:c r="P2559" t="s">
        <x:v>520</x:v>
      </x:c>
      <x:c r="Q2559" t="s">
        <x:v>453</x:v>
      </x:c>
      <x:c r="R2559" t="s">
        <x:v>522</x:v>
      </x:c>
      <x:c r="S2559">
        <x:v>1500</x:v>
      </x:c>
      <x:c r="T2559" t="s">
        <x:v>458</x:v>
      </x:c>
      <x:c r="U2559">
        <x:v>40.61</x:v>
      </x:c>
      <x:c r="V2559">
        <x:v>2</x:v>
      </x:c>
      <x:c r="W2559">
        <x:v>3004.8</x:v>
      </x:c>
    </x:row>
    <x:row r="2560" spans="1:23">
      <x:c r="A2560" t="s">
        <x:v>492</x:v>
      </x:c>
      <x:c r="B2560" t="s">
        <x:v>698</x:v>
      </x:c>
      <x:c r="C2560" t="s">
        <x:v>513</x:v>
      </x:c>
      <x:c r="D2560" t="s">
        <x:v>514</x:v>
      </x:c>
      <x:c r="E2560" t="s">
        <x:v>527</x:v>
      </x:c>
      <x:c r="F2560" t="s">
        <x:v>126</x:v>
      </x:c>
      <x:c r="G2560" t="s">
        <x:v>730</x:v>
      </x:c>
      <x:c r="H2560" t="s">
        <x:v>516</x:v>
      </x:c>
      <x:c r="I2560" t="s">
        <x:v>186</x:v>
      </x:c>
      <x:c r="J2560">
        <x:v>100008081</x:v>
      </x:c>
      <x:c r="K2560" t="s">
        <x:v>186</x:v>
      </x:c>
      <x:c r="L2560" t="s">
        <x:v>163</x:v>
      </x:c>
      <x:c r="M2560" t="s">
        <x:v>525</x:v>
      </x:c>
      <x:c r="N2560" t="s">
        <x:v>519</x:v>
      </x:c>
      <x:c r="O2560">
        <x:v>1500</x:v>
      </x:c>
      <x:c r="P2560" t="s">
        <x:v>520</x:v>
      </x:c>
      <x:c r="Q2560" t="s">
        <x:v>453</x:v>
      </x:c>
      <x:c r="R2560" t="s">
        <x:v>522</x:v>
      </x:c>
      <x:c r="S2560">
        <x:v>1500</x:v>
      </x:c>
      <x:c r="T2560" t="s">
        <x:v>458</x:v>
      </x:c>
      <x:c r="U2560">
        <x:v>40.61</x:v>
      </x:c>
      <x:c r="V2560">
        <x:v>2</x:v>
      </x:c>
      <x:c r="W2560">
        <x:v>3004.8</x:v>
      </x:c>
    </x:row>
    <x:row r="2561" spans="1:23">
      <x:c r="A2561" t="s">
        <x:v>492</x:v>
      </x:c>
      <x:c r="B2561" t="s">
        <x:v>698</x:v>
      </x:c>
      <x:c r="C2561" t="s">
        <x:v>513</x:v>
      </x:c>
      <x:c r="D2561" t="s">
        <x:v>514</x:v>
      </x:c>
      <x:c r="E2561" t="s">
        <x:v>527</x:v>
      </x:c>
      <x:c r="F2561" t="s">
        <x:v>126</x:v>
      </x:c>
      <x:c r="G2561" t="s">
        <x:v>730</x:v>
      </x:c>
      <x:c r="H2561" t="s">
        <x:v>516</x:v>
      </x:c>
      <x:c r="I2561" t="s">
        <x:v>186</x:v>
      </x:c>
      <x:c r="J2561">
        <x:v>100002806</x:v>
      </x:c>
      <x:c r="K2561" t="s">
        <x:v>186</x:v>
      </x:c>
      <x:c r="L2561" t="s">
        <x:v>163</x:v>
      </x:c>
      <x:c r="M2561" t="s">
        <x:v>524</x:v>
      </x:c>
      <x:c r="O2561">
        <x:v>300</x:v>
      </x:c>
      <x:c r="P2561" t="s">
        <x:v>520</x:v>
      </x:c>
      <x:c r="Q2561" t="s">
        <x:v>453</x:v>
      </x:c>
      <x:c r="R2561" t="s">
        <x:v>522</x:v>
      </x:c>
      <x:c r="S2561">
        <x:v>900</x:v>
      </x:c>
      <x:c r="T2561" t="s">
        <x:v>458</x:v>
      </x:c>
      <x:c r="U2561">
        <x:v>24.36</x:v>
      </x:c>
      <x:c r="V2561">
        <x:v>2</x:v>
      </x:c>
      <x:c r="W2561">
        <x:v>1802.88</x:v>
      </x:c>
    </x:row>
    <x:row r="2562" spans="1:23">
      <x:c r="A2562" t="s">
        <x:v>492</x:v>
      </x:c>
      <x:c r="B2562" t="s">
        <x:v>698</x:v>
      </x:c>
      <x:c r="C2562" t="s">
        <x:v>513</x:v>
      </x:c>
      <x:c r="D2562" t="s">
        <x:v>514</x:v>
      </x:c>
      <x:c r="E2562" t="s">
        <x:v>527</x:v>
      </x:c>
      <x:c r="F2562" t="s">
        <x:v>126</x:v>
      </x:c>
      <x:c r="G2562" t="s">
        <x:v>730</x:v>
      </x:c>
      <x:c r="H2562" t="s">
        <x:v>516</x:v>
      </x:c>
      <x:c r="I2562" t="s">
        <x:v>186</x:v>
      </x:c>
      <x:c r="J2562">
        <x:v>100002801</x:v>
      </x:c>
      <x:c r="K2562" t="s">
        <x:v>186</x:v>
      </x:c>
      <x:c r="L2562" t="s">
        <x:v>163</x:v>
      </x:c>
      <x:c r="M2562" t="s">
        <x:v>518</x:v>
      </x:c>
      <x:c r="O2562">
        <x:v>300</x:v>
      </x:c>
      <x:c r="P2562" t="s">
        <x:v>520</x:v>
      </x:c>
      <x:c r="Q2562" t="s">
        <x:v>453</x:v>
      </x:c>
      <x:c r="R2562" t="s">
        <x:v>522</x:v>
      </x:c>
      <x:c r="S2562">
        <x:v>600</x:v>
      </x:c>
      <x:c r="T2562" t="s">
        <x:v>458</x:v>
      </x:c>
      <x:c r="U2562">
        <x:v>16.239999999999998</x:v>
      </x:c>
      <x:c r="V2562">
        <x:v>2</x:v>
      </x:c>
      <x:c r="W2562">
        <x:v>1201.92</x:v>
      </x:c>
    </x:row>
    <x:row r="2563" spans="1:23">
      <x:c r="A2563" t="s">
        <x:v>492</x:v>
      </x:c>
      <x:c r="B2563" t="s">
        <x:v>698</x:v>
      </x:c>
      <x:c r="C2563" t="s">
        <x:v>513</x:v>
      </x:c>
      <x:c r="D2563" t="s">
        <x:v>514</x:v>
      </x:c>
      <x:c r="E2563" t="s">
        <x:v>527</x:v>
      </x:c>
      <x:c r="F2563" t="s">
        <x:v>126</x:v>
      </x:c>
      <x:c r="G2563" t="s">
        <x:v>730</x:v>
      </x:c>
      <x:c r="H2563" t="s">
        <x:v>528</x:v>
      </x:c>
      <x:c r="I2563" t="s">
        <x:v>187</x:v>
      </x:c>
      <x:c r="J2563">
        <x:v>100002365</x:v>
      </x:c>
      <x:c r="K2563" t="s">
        <x:v>187</x:v>
      </x:c>
      <x:c r="L2563" t="s">
        <x:v>188</x:v>
      </x:c>
      <x:c r="M2563" t="s">
        <x:v>575</x:v>
      </x:c>
      <x:c r="O2563">
        <x:v>3000</x:v>
      </x:c>
      <x:c r="P2563" t="s">
        <x:v>520</x:v>
      </x:c>
      <x:c r="Q2563" t="s">
        <x:v>592</x:v>
      </x:c>
      <x:c r="R2563" t="s">
        <x:v>522</x:v>
      </x:c>
      <x:c r="S2563">
        <x:v>6000</x:v>
      </x:c>
      <x:c r="T2563" t="s">
        <x:v>458</x:v>
      </x:c>
      <x:c r="U2563">
        <x:v>13.44</x:v>
      </x:c>
      <x:c r="V2563">
        <x:v>0.24</x:v>
      </x:c>
      <x:c r="W2563">
        <x:v>1446</x:v>
      </x:c>
    </x:row>
    <x:row r="2564" spans="1:23">
      <x:c r="A2564" t="s">
        <x:v>492</x:v>
      </x:c>
      <x:c r="B2564" t="s">
        <x:v>698</x:v>
      </x:c>
      <x:c r="C2564" t="s">
        <x:v>513</x:v>
      </x:c>
      <x:c r="D2564" t="s">
        <x:v>514</x:v>
      </x:c>
      <x:c r="E2564" t="s">
        <x:v>527</x:v>
      </x:c>
      <x:c r="F2564" t="s">
        <x:v>126</x:v>
      </x:c>
      <x:c r="G2564" t="s">
        <x:v>730</x:v>
      </x:c>
      <x:c r="H2564" t="s">
        <x:v>528</x:v>
      </x:c>
      <x:c r="I2564" t="s">
        <x:v>187</x:v>
      </x:c>
      <x:c r="J2564">
        <x:v>100002378</x:v>
      </x:c>
      <x:c r="K2564" t="s">
        <x:v>187</x:v>
      </x:c>
      <x:c r="L2564" t="s">
        <x:v>188</x:v>
      </x:c>
      <x:c r="M2564" t="s">
        <x:v>525</x:v>
      </x:c>
      <x:c r="O2564">
        <x:v>3000</x:v>
      </x:c>
      <x:c r="P2564" t="s">
        <x:v>520</x:v>
      </x:c>
      <x:c r="Q2564" t="s">
        <x:v>592</x:v>
      </x:c>
      <x:c r="R2564" t="s">
        <x:v>522</x:v>
      </x:c>
      <x:c r="S2564">
        <x:v>13400</x:v>
      </x:c>
      <x:c r="T2564" t="s">
        <x:v>458</x:v>
      </x:c>
      <x:c r="U2564">
        <x:v>30.02</x:v>
      </x:c>
      <x:c r="V2564">
        <x:v>0.24</x:v>
      </x:c>
      <x:c r="W2564">
        <x:v>3229.4</x:v>
      </x:c>
    </x:row>
    <x:row r="2565" spans="1:23">
      <x:c r="A2565" t="s">
        <x:v>492</x:v>
      </x:c>
      <x:c r="B2565" t="s">
        <x:v>698</x:v>
      </x:c>
      <x:c r="C2565" t="s">
        <x:v>513</x:v>
      </x:c>
      <x:c r="D2565" t="s">
        <x:v>514</x:v>
      </x:c>
      <x:c r="E2565" t="s">
        <x:v>527</x:v>
      </x:c>
      <x:c r="F2565" t="s">
        <x:v>126</x:v>
      </x:c>
      <x:c r="G2565" t="s">
        <x:v>730</x:v>
      </x:c>
      <x:c r="H2565" t="s">
        <x:v>528</x:v>
      </x:c>
      <x:c r="I2565" t="s">
        <x:v>187</x:v>
      </x:c>
      <x:c r="J2565">
        <x:v>100002376</x:v>
      </x:c>
      <x:c r="K2565" t="s">
        <x:v>187</x:v>
      </x:c>
      <x:c r="L2565" t="s">
        <x:v>188</x:v>
      </x:c>
      <x:c r="M2565" t="s">
        <x:v>524</x:v>
      </x:c>
      <x:c r="O2565">
        <x:v>3000</x:v>
      </x:c>
      <x:c r="P2565" t="s">
        <x:v>520</x:v>
      </x:c>
      <x:c r="Q2565" t="s">
        <x:v>592</x:v>
      </x:c>
      <x:c r="R2565" t="s">
        <x:v>522</x:v>
      </x:c>
      <x:c r="S2565">
        <x:v>1600</x:v>
      </x:c>
      <x:c r="T2565" t="s">
        <x:v>458</x:v>
      </x:c>
      <x:c r="U2565">
        <x:v>3.58</x:v>
      </x:c>
      <x:c r="V2565">
        <x:v>0.24</x:v>
      </x:c>
      <x:c r="W2565">
        <x:v>385.6</x:v>
      </x:c>
    </x:row>
    <x:row r="2566" spans="1:23">
      <x:c r="A2566" t="s">
        <x:v>492</x:v>
      </x:c>
      <x:c r="B2566" t="s">
        <x:v>698</x:v>
      </x:c>
      <x:c r="C2566" t="s">
        <x:v>513</x:v>
      </x:c>
      <x:c r="D2566" t="s">
        <x:v>514</x:v>
      </x:c>
      <x:c r="E2566" t="s">
        <x:v>527</x:v>
      </x:c>
      <x:c r="F2566" t="s">
        <x:v>126</x:v>
      </x:c>
      <x:c r="G2566" t="s">
        <x:v>730</x:v>
      </x:c>
      <x:c r="H2566" t="s">
        <x:v>528</x:v>
      </x:c>
      <x:c r="I2566" t="s">
        <x:v>187</x:v>
      </x:c>
      <x:c r="J2566">
        <x:v>100002367</x:v>
      </x:c>
      <x:c r="K2566" t="s">
        <x:v>187</x:v>
      </x:c>
      <x:c r="L2566" t="s">
        <x:v>188</x:v>
      </x:c>
      <x:c r="M2566" t="s">
        <x:v>550</x:v>
      </x:c>
      <x:c r="O2566">
        <x:v>3000</x:v>
      </x:c>
      <x:c r="P2566" t="s">
        <x:v>520</x:v>
      </x:c>
      <x:c r="Q2566" t="s">
        <x:v>592</x:v>
      </x:c>
      <x:c r="R2566" t="s">
        <x:v>522</x:v>
      </x:c>
      <x:c r="S2566">
        <x:v>14000</x:v>
      </x:c>
      <x:c r="T2566" t="s">
        <x:v>458</x:v>
      </x:c>
      <x:c r="U2566">
        <x:v>31.36</x:v>
      </x:c>
      <x:c r="V2566">
        <x:v>0.24</x:v>
      </x:c>
      <x:c r="W2566">
        <x:v>3374</x:v>
      </x:c>
    </x:row>
    <x:row r="2567" spans="1:23">
      <x:c r="A2567" t="s">
        <x:v>492</x:v>
      </x:c>
      <x:c r="B2567" t="s">
        <x:v>698</x:v>
      </x:c>
      <x:c r="C2567" t="s">
        <x:v>513</x:v>
      </x:c>
      <x:c r="D2567" t="s">
        <x:v>514</x:v>
      </x:c>
      <x:c r="E2567" t="s">
        <x:v>527</x:v>
      </x:c>
      <x:c r="F2567" t="s">
        <x:v>126</x:v>
      </x:c>
      <x:c r="G2567" t="s">
        <x:v>730</x:v>
      </x:c>
      <x:c r="H2567" t="s">
        <x:v>528</x:v>
      </x:c>
      <x:c r="I2567" t="s">
        <x:v>187</x:v>
      </x:c>
      <x:c r="J2567">
        <x:v>100002372</x:v>
      </x:c>
      <x:c r="K2567" t="s">
        <x:v>187</x:v>
      </x:c>
      <x:c r="L2567" t="s">
        <x:v>188</x:v>
      </x:c>
      <x:c r="M2567" t="s">
        <x:v>537</x:v>
      </x:c>
      <x:c r="O2567">
        <x:v>3000</x:v>
      </x:c>
      <x:c r="P2567" t="s">
        <x:v>520</x:v>
      </x:c>
      <x:c r="Q2567" t="s">
        <x:v>592</x:v>
      </x:c>
      <x:c r="R2567" t="s">
        <x:v>522</x:v>
      </x:c>
      <x:c r="S2567">
        <x:v>5700</x:v>
      </x:c>
      <x:c r="T2567" t="s">
        <x:v>458</x:v>
      </x:c>
      <x:c r="U2567">
        <x:v>12.77</x:v>
      </x:c>
      <x:c r="V2567">
        <x:v>0.24</x:v>
      </x:c>
      <x:c r="W2567">
        <x:v>1373.7</x:v>
      </x:c>
    </x:row>
    <x:row r="2568" spans="1:23">
      <x:c r="A2568" t="s">
        <x:v>492</x:v>
      </x:c>
      <x:c r="B2568" t="s">
        <x:v>698</x:v>
      </x:c>
      <x:c r="C2568" t="s">
        <x:v>513</x:v>
      </x:c>
      <x:c r="D2568" t="s">
        <x:v>514</x:v>
      </x:c>
      <x:c r="E2568" t="s">
        <x:v>527</x:v>
      </x:c>
      <x:c r="F2568" t="s">
        <x:v>126</x:v>
      </x:c>
      <x:c r="G2568" t="s">
        <x:v>730</x:v>
      </x:c>
      <x:c r="H2568" t="s">
        <x:v>528</x:v>
      </x:c>
      <x:c r="I2568" t="s">
        <x:v>187</x:v>
      </x:c>
      <x:c r="J2568">
        <x:v>100002361</x:v>
      </x:c>
      <x:c r="K2568" t="s">
        <x:v>187</x:v>
      </x:c>
      <x:c r="L2568" t="s">
        <x:v>188</x:v>
      </x:c>
      <x:c r="M2568" t="s">
        <x:v>533</x:v>
      </x:c>
      <x:c r="O2568">
        <x:v>3000</x:v>
      </x:c>
      <x:c r="P2568" t="s">
        <x:v>520</x:v>
      </x:c>
      <x:c r="Q2568" t="s">
        <x:v>592</x:v>
      </x:c>
      <x:c r="R2568" t="s">
        <x:v>522</x:v>
      </x:c>
      <x:c r="S2568">
        <x:v>15000</x:v>
      </x:c>
      <x:c r="T2568" t="s">
        <x:v>458</x:v>
      </x:c>
      <x:c r="U2568">
        <x:v>33.6</x:v>
      </x:c>
      <x:c r="V2568">
        <x:v>0.24</x:v>
      </x:c>
      <x:c r="W2568">
        <x:v>3615</x:v>
      </x:c>
    </x:row>
    <x:row r="2569" spans="1:23">
      <x:c r="A2569" t="s">
        <x:v>492</x:v>
      </x:c>
      <x:c r="B2569" t="s">
        <x:v>698</x:v>
      </x:c>
      <x:c r="C2569" t="s">
        <x:v>513</x:v>
      </x:c>
      <x:c r="D2569" t="s">
        <x:v>514</x:v>
      </x:c>
      <x:c r="E2569" t="s">
        <x:v>527</x:v>
      </x:c>
      <x:c r="F2569" t="s">
        <x:v>126</x:v>
      </x:c>
      <x:c r="G2569" t="s">
        <x:v>730</x:v>
      </x:c>
      <x:c r="H2569" t="s">
        <x:v>528</x:v>
      </x:c>
      <x:c r="I2569" t="s">
        <x:v>187</x:v>
      </x:c>
      <x:c r="J2569">
        <x:v>100002369</x:v>
      </x:c>
      <x:c r="K2569" t="s">
        <x:v>187</x:v>
      </x:c>
      <x:c r="L2569" t="s">
        <x:v>188</x:v>
      </x:c>
      <x:c r="M2569" t="s">
        <x:v>560</x:v>
      </x:c>
      <x:c r="O2569">
        <x:v>3000</x:v>
      </x:c>
      <x:c r="P2569" t="s">
        <x:v>520</x:v>
      </x:c>
      <x:c r="Q2569" t="s">
        <x:v>592</x:v>
      </x:c>
      <x:c r="R2569" t="s">
        <x:v>522</x:v>
      </x:c>
      <x:c r="S2569">
        <x:v>10100</x:v>
      </x:c>
      <x:c r="T2569" t="s">
        <x:v>458</x:v>
      </x:c>
      <x:c r="U2569">
        <x:v>22.62</x:v>
      </x:c>
      <x:c r="V2569">
        <x:v>0.24</x:v>
      </x:c>
      <x:c r="W2569">
        <x:v>2434.1</x:v>
      </x:c>
    </x:row>
    <x:row r="2570" spans="1:23">
      <x:c r="A2570" t="s">
        <x:v>492</x:v>
      </x:c>
      <x:c r="B2570" t="s">
        <x:v>698</x:v>
      </x:c>
      <x:c r="C2570" t="s">
        <x:v>513</x:v>
      </x:c>
      <x:c r="D2570" t="s">
        <x:v>514</x:v>
      </x:c>
      <x:c r="E2570" t="s">
        <x:v>527</x:v>
      </x:c>
      <x:c r="F2570" t="s">
        <x:v>126</x:v>
      </x:c>
      <x:c r="G2570" t="s">
        <x:v>730</x:v>
      </x:c>
      <x:c r="H2570" t="s">
        <x:v>528</x:v>
      </x:c>
      <x:c r="I2570" t="s">
        <x:v>187</x:v>
      </x:c>
      <x:c r="J2570">
        <x:v>100002365</x:v>
      </x:c>
      <x:c r="K2570" t="s">
        <x:v>187</x:v>
      </x:c>
      <x:c r="L2570" t="s">
        <x:v>188</x:v>
      </x:c>
      <x:c r="M2570" t="s">
        <x:v>575</x:v>
      </x:c>
      <x:c r="O2570">
        <x:v>3000</x:v>
      </x:c>
      <x:c r="P2570" t="s">
        <x:v>520</x:v>
      </x:c>
      <x:c r="Q2570" t="s">
        <x:v>592</x:v>
      </x:c>
      <x:c r="R2570" t="s">
        <x:v>522</x:v>
      </x:c>
      <x:c r="S2570">
        <x:v>9000</x:v>
      </x:c>
      <x:c r="T2570" t="s">
        <x:v>458</x:v>
      </x:c>
      <x:c r="U2570">
        <x:v>20.16</x:v>
      </x:c>
      <x:c r="V2570">
        <x:v>0.24</x:v>
      </x:c>
      <x:c r="W2570">
        <x:v>2169</x:v>
      </x:c>
    </x:row>
    <x:row r="2571" spans="1:23">
      <x:c r="A2571" t="s">
        <x:v>492</x:v>
      </x:c>
      <x:c r="B2571" t="s">
        <x:v>698</x:v>
      </x:c>
      <x:c r="C2571" t="s">
        <x:v>513</x:v>
      </x:c>
      <x:c r="D2571" t="s">
        <x:v>514</x:v>
      </x:c>
      <x:c r="E2571" t="s">
        <x:v>527</x:v>
      </x:c>
      <x:c r="F2571" t="s">
        <x:v>126</x:v>
      </x:c>
      <x:c r="G2571" t="s">
        <x:v>730</x:v>
      </x:c>
      <x:c r="H2571" t="s">
        <x:v>528</x:v>
      </x:c>
      <x:c r="I2571" t="s">
        <x:v>187</x:v>
      </x:c>
      <x:c r="J2571">
        <x:v>100002363</x:v>
      </x:c>
      <x:c r="K2571" t="s">
        <x:v>187</x:v>
      </x:c>
      <x:c r="L2571" t="s">
        <x:v>188</x:v>
      </x:c>
      <x:c r="M2571" t="s">
        <x:v>518</x:v>
      </x:c>
      <x:c r="O2571">
        <x:v>3000</x:v>
      </x:c>
      <x:c r="P2571" t="s">
        <x:v>520</x:v>
      </x:c>
      <x:c r="Q2571" t="s">
        <x:v>592</x:v>
      </x:c>
      <x:c r="R2571" t="s">
        <x:v>522</x:v>
      </x:c>
      <x:c r="S2571">
        <x:v>16700</x:v>
      </x:c>
      <x:c r="T2571" t="s">
        <x:v>458</x:v>
      </x:c>
      <x:c r="U2571">
        <x:v>37.409999999999997</x:v>
      </x:c>
      <x:c r="V2571">
        <x:v>0.24</x:v>
      </x:c>
      <x:c r="W2571">
        <x:v>4024.7</x:v>
      </x:c>
    </x:row>
    <x:row r="2572" spans="1:23">
      <x:c r="A2572" t="s">
        <x:v>492</x:v>
      </x:c>
      <x:c r="B2572" t="s">
        <x:v>698</x:v>
      </x:c>
      <x:c r="C2572" t="s">
        <x:v>513</x:v>
      </x:c>
      <x:c r="D2572" t="s">
        <x:v>514</x:v>
      </x:c>
      <x:c r="E2572" t="s">
        <x:v>527</x:v>
      </x:c>
      <x:c r="F2572" t="s">
        <x:v>126</x:v>
      </x:c>
      <x:c r="G2572" t="s">
        <x:v>730</x:v>
      </x:c>
      <x:c r="H2572" t="s">
        <x:v>528</x:v>
      </x:c>
      <x:c r="I2572" t="s">
        <x:v>187</x:v>
      </x:c>
      <x:c r="J2572">
        <x:v>100002374</x:v>
      </x:c>
      <x:c r="K2572" t="s">
        <x:v>187</x:v>
      </x:c>
      <x:c r="L2572" t="s">
        <x:v>188</x:v>
      </x:c>
      <x:c r="M2572" t="s">
        <x:v>569</x:v>
      </x:c>
      <x:c r="O2572">
        <x:v>3000</x:v>
      </x:c>
      <x:c r="P2572" t="s">
        <x:v>520</x:v>
      </x:c>
      <x:c r="Q2572" t="s">
        <x:v>592</x:v>
      </x:c>
      <x:c r="R2572" t="s">
        <x:v>522</x:v>
      </x:c>
      <x:c r="S2572">
        <x:v>12000</x:v>
      </x:c>
      <x:c r="T2572" t="s">
        <x:v>458</x:v>
      </x:c>
      <x:c r="U2572">
        <x:v>26.88</x:v>
      </x:c>
      <x:c r="V2572">
        <x:v>0.24</x:v>
      </x:c>
      <x:c r="W2572">
        <x:v>2892</x:v>
      </x:c>
    </x:row>
    <x:row r="2573" spans="1:23">
      <x:c r="A2573" t="s">
        <x:v>492</x:v>
      </x:c>
      <x:c r="B2573" t="s">
        <x:v>698</x:v>
      </x:c>
      <x:c r="C2573" t="s">
        <x:v>513</x:v>
      </x:c>
      <x:c r="D2573" t="s">
        <x:v>514</x:v>
      </x:c>
      <x:c r="E2573" t="s">
        <x:v>527</x:v>
      </x:c>
      <x:c r="F2573" t="s">
        <x:v>126</x:v>
      </x:c>
      <x:c r="G2573" t="s">
        <x:v>730</x:v>
      </x:c>
      <x:c r="H2573" t="s">
        <x:v>528</x:v>
      </x:c>
      <x:c r="I2573" t="s">
        <x:v>187</x:v>
      </x:c>
      <x:c r="J2573">
        <x:v>100002376</x:v>
      </x:c>
      <x:c r="K2573" t="s">
        <x:v>187</x:v>
      </x:c>
      <x:c r="L2573" t="s">
        <x:v>188</x:v>
      </x:c>
      <x:c r="M2573" t="s">
        <x:v>524</x:v>
      </x:c>
      <x:c r="O2573">
        <x:v>3000</x:v>
      </x:c>
      <x:c r="P2573" t="s">
        <x:v>520</x:v>
      </x:c>
      <x:c r="Q2573" t="s">
        <x:v>592</x:v>
      </x:c>
      <x:c r="R2573" t="s">
        <x:v>522</x:v>
      </x:c>
      <x:c r="S2573">
        <x:v>6000</x:v>
      </x:c>
      <x:c r="T2573" t="s">
        <x:v>458</x:v>
      </x:c>
      <x:c r="U2573">
        <x:v>13.44</x:v>
      </x:c>
      <x:c r="V2573">
        <x:v>0.24</x:v>
      </x:c>
      <x:c r="W2573">
        <x:v>1446</x:v>
      </x:c>
    </x:row>
    <x:row r="2574" spans="1:23">
      <x:c r="A2574" t="s">
        <x:v>492</x:v>
      </x:c>
      <x:c r="B2574" t="s">
        <x:v>698</x:v>
      </x:c>
      <x:c r="C2574" t="s">
        <x:v>513</x:v>
      </x:c>
      <x:c r="D2574" t="s">
        <x:v>514</x:v>
      </x:c>
      <x:c r="E2574" t="s">
        <x:v>527</x:v>
      </x:c>
      <x:c r="F2574" t="s">
        <x:v>126</x:v>
      </x:c>
      <x:c r="G2574" t="s">
        <x:v>730</x:v>
      </x:c>
      <x:c r="H2574" t="s">
        <x:v>528</x:v>
      </x:c>
      <x:c r="I2574" t="s">
        <x:v>187</x:v>
      </x:c>
      <x:c r="J2574">
        <x:v>100002374</x:v>
      </x:c>
      <x:c r="K2574" t="s">
        <x:v>187</x:v>
      </x:c>
      <x:c r="L2574" t="s">
        <x:v>188</x:v>
      </x:c>
      <x:c r="M2574" t="s">
        <x:v>569</x:v>
      </x:c>
      <x:c r="O2574">
        <x:v>3000</x:v>
      </x:c>
      <x:c r="P2574" t="s">
        <x:v>520</x:v>
      </x:c>
      <x:c r="Q2574" t="s">
        <x:v>592</x:v>
      </x:c>
      <x:c r="R2574" t="s">
        <x:v>522</x:v>
      </x:c>
      <x:c r="S2574">
        <x:v>3000</x:v>
      </x:c>
      <x:c r="T2574" t="s">
        <x:v>458</x:v>
      </x:c>
      <x:c r="U2574">
        <x:v>6.72</x:v>
      </x:c>
      <x:c r="V2574">
        <x:v>0.24</x:v>
      </x:c>
      <x:c r="W2574">
        <x:v>723</x:v>
      </x:c>
    </x:row>
    <x:row r="2575" spans="1:23">
      <x:c r="A2575" t="s">
        <x:v>492</x:v>
      </x:c>
      <x:c r="B2575" t="s">
        <x:v>698</x:v>
      </x:c>
      <x:c r="C2575" t="s">
        <x:v>513</x:v>
      </x:c>
      <x:c r="D2575" t="s">
        <x:v>514</x:v>
      </x:c>
      <x:c r="E2575" t="s">
        <x:v>527</x:v>
      </x:c>
      <x:c r="F2575" t="s">
        <x:v>126</x:v>
      </x:c>
      <x:c r="G2575" t="s">
        <x:v>730</x:v>
      </x:c>
      <x:c r="H2575" t="s">
        <x:v>528</x:v>
      </x:c>
      <x:c r="I2575" t="s">
        <x:v>187</x:v>
      </x:c>
      <x:c r="J2575">
        <x:v>100002365</x:v>
      </x:c>
      <x:c r="K2575" t="s">
        <x:v>187</x:v>
      </x:c>
      <x:c r="L2575" t="s">
        <x:v>188</x:v>
      </x:c>
      <x:c r="M2575" t="s">
        <x:v>575</x:v>
      </x:c>
      <x:c r="O2575">
        <x:v>3000</x:v>
      </x:c>
      <x:c r="P2575" t="s">
        <x:v>520</x:v>
      </x:c>
      <x:c r="Q2575" t="s">
        <x:v>592</x:v>
      </x:c>
      <x:c r="R2575" t="s">
        <x:v>522</x:v>
      </x:c>
      <x:c r="S2575">
        <x:v>3000</x:v>
      </x:c>
      <x:c r="T2575" t="s">
        <x:v>458</x:v>
      </x:c>
      <x:c r="U2575">
        <x:v>6.72</x:v>
      </x:c>
      <x:c r="V2575">
        <x:v>0.24</x:v>
      </x:c>
      <x:c r="W2575">
        <x:v>723</x:v>
      </x:c>
    </x:row>
    <x:row r="2576" spans="1:23">
      <x:c r="A2576" t="s">
        <x:v>492</x:v>
      </x:c>
      <x:c r="B2576" t="s">
        <x:v>698</x:v>
      </x:c>
      <x:c r="C2576" t="s">
        <x:v>513</x:v>
      </x:c>
      <x:c r="D2576" t="s">
        <x:v>514</x:v>
      </x:c>
      <x:c r="E2576" t="s">
        <x:v>527</x:v>
      </x:c>
      <x:c r="F2576" t="s">
        <x:v>126</x:v>
      </x:c>
      <x:c r="G2576" t="s">
        <x:v>730</x:v>
      </x:c>
      <x:c r="H2576" t="s">
        <x:v>528</x:v>
      </x:c>
      <x:c r="I2576" t="s">
        <x:v>187</x:v>
      </x:c>
      <x:c r="J2576">
        <x:v>100002372</x:v>
      </x:c>
      <x:c r="K2576" t="s">
        <x:v>187</x:v>
      </x:c>
      <x:c r="L2576" t="s">
        <x:v>188</x:v>
      </x:c>
      <x:c r="M2576" t="s">
        <x:v>537</x:v>
      </x:c>
      <x:c r="O2576">
        <x:v>3000</x:v>
      </x:c>
      <x:c r="P2576" t="s">
        <x:v>520</x:v>
      </x:c>
      <x:c r="Q2576" t="s">
        <x:v>592</x:v>
      </x:c>
      <x:c r="R2576" t="s">
        <x:v>522</x:v>
      </x:c>
      <x:c r="S2576">
        <x:v>9000</x:v>
      </x:c>
      <x:c r="T2576" t="s">
        <x:v>458</x:v>
      </x:c>
      <x:c r="U2576">
        <x:v>20.16</x:v>
      </x:c>
      <x:c r="V2576">
        <x:v>0.24</x:v>
      </x:c>
      <x:c r="W2576">
        <x:v>2169</x:v>
      </x:c>
    </x:row>
    <x:row r="2577" spans="1:23">
      <x:c r="A2577" t="s">
        <x:v>492</x:v>
      </x:c>
      <x:c r="B2577" t="s">
        <x:v>698</x:v>
      </x:c>
      <x:c r="C2577" t="s">
        <x:v>513</x:v>
      </x:c>
      <x:c r="D2577" t="s">
        <x:v>514</x:v>
      </x:c>
      <x:c r="E2577" t="s">
        <x:v>527</x:v>
      </x:c>
      <x:c r="F2577" t="s">
        <x:v>126</x:v>
      </x:c>
      <x:c r="G2577" t="s">
        <x:v>730</x:v>
      </x:c>
      <x:c r="H2577" t="s">
        <x:v>528</x:v>
      </x:c>
      <x:c r="I2577" t="s">
        <x:v>187</x:v>
      </x:c>
      <x:c r="J2577">
        <x:v>100002381</x:v>
      </x:c>
      <x:c r="K2577" t="s">
        <x:v>187</x:v>
      </x:c>
      <x:c r="L2577" t="s">
        <x:v>188</x:v>
      </x:c>
      <x:c r="M2577" t="s">
        <x:v>526</x:v>
      </x:c>
      <x:c r="O2577">
        <x:v>3000</x:v>
      </x:c>
      <x:c r="P2577" t="s">
        <x:v>520</x:v>
      </x:c>
      <x:c r="Q2577" t="s">
        <x:v>592</x:v>
      </x:c>
      <x:c r="R2577" t="s">
        <x:v>522</x:v>
      </x:c>
      <x:c r="S2577">
        <x:v>6000</x:v>
      </x:c>
      <x:c r="T2577" t="s">
        <x:v>458</x:v>
      </x:c>
      <x:c r="U2577">
        <x:v>13.44</x:v>
      </x:c>
      <x:c r="V2577">
        <x:v>0.24</x:v>
      </x:c>
      <x:c r="W2577">
        <x:v>1446</x:v>
      </x:c>
    </x:row>
    <x:row r="2578" spans="1:23">
      <x:c r="A2578" t="s">
        <x:v>492</x:v>
      </x:c>
      <x:c r="B2578" t="s">
        <x:v>698</x:v>
      </x:c>
      <x:c r="C2578" t="s">
        <x:v>513</x:v>
      </x:c>
      <x:c r="D2578" t="s">
        <x:v>514</x:v>
      </x:c>
      <x:c r="E2578" t="s">
        <x:v>527</x:v>
      </x:c>
      <x:c r="F2578" t="s">
        <x:v>126</x:v>
      </x:c>
      <x:c r="G2578" t="s">
        <x:v>730</x:v>
      </x:c>
      <x:c r="H2578" t="s">
        <x:v>528</x:v>
      </x:c>
      <x:c r="I2578" t="s">
        <x:v>187</x:v>
      </x:c>
      <x:c r="J2578">
        <x:v>100002376</x:v>
      </x:c>
      <x:c r="K2578" t="s">
        <x:v>187</x:v>
      </x:c>
      <x:c r="L2578" t="s">
        <x:v>188</x:v>
      </x:c>
      <x:c r="M2578" t="s">
        <x:v>524</x:v>
      </x:c>
      <x:c r="O2578">
        <x:v>3000</x:v>
      </x:c>
      <x:c r="P2578" t="s">
        <x:v>520</x:v>
      </x:c>
      <x:c r="Q2578" t="s">
        <x:v>592</x:v>
      </x:c>
      <x:c r="R2578" t="s">
        <x:v>522</x:v>
      </x:c>
      <x:c r="S2578">
        <x:v>6000</x:v>
      </x:c>
      <x:c r="T2578" t="s">
        <x:v>458</x:v>
      </x:c>
      <x:c r="U2578">
        <x:v>13.44</x:v>
      </x:c>
      <x:c r="V2578">
        <x:v>0.24</x:v>
      </x:c>
      <x:c r="W2578">
        <x:v>1446</x:v>
      </x:c>
    </x:row>
    <x:row r="2579" spans="1:23">
      <x:c r="A2579" t="s">
        <x:v>492</x:v>
      </x:c>
      <x:c r="B2579" t="s">
        <x:v>698</x:v>
      </x:c>
      <x:c r="C2579" t="s">
        <x:v>513</x:v>
      </x:c>
      <x:c r="D2579" t="s">
        <x:v>514</x:v>
      </x:c>
      <x:c r="E2579" t="s">
        <x:v>527</x:v>
      </x:c>
      <x:c r="F2579" t="s">
        <x:v>126</x:v>
      </x:c>
      <x:c r="G2579" t="s">
        <x:v>730</x:v>
      </x:c>
      <x:c r="H2579" t="s">
        <x:v>528</x:v>
      </x:c>
      <x:c r="I2579" t="s">
        <x:v>187</x:v>
      </x:c>
      <x:c r="J2579">
        <x:v>100002374</x:v>
      </x:c>
      <x:c r="K2579" t="s">
        <x:v>187</x:v>
      </x:c>
      <x:c r="L2579" t="s">
        <x:v>188</x:v>
      </x:c>
      <x:c r="M2579" t="s">
        <x:v>569</x:v>
      </x:c>
      <x:c r="O2579">
        <x:v>3000</x:v>
      </x:c>
      <x:c r="P2579" t="s">
        <x:v>520</x:v>
      </x:c>
      <x:c r="Q2579" t="s">
        <x:v>592</x:v>
      </x:c>
      <x:c r="R2579" t="s">
        <x:v>522</x:v>
      </x:c>
      <x:c r="S2579">
        <x:v>6000</x:v>
      </x:c>
      <x:c r="T2579" t="s">
        <x:v>458</x:v>
      </x:c>
      <x:c r="U2579">
        <x:v>13.44</x:v>
      </x:c>
      <x:c r="V2579">
        <x:v>0.24</x:v>
      </x:c>
      <x:c r="W2579">
        <x:v>1446</x:v>
      </x:c>
    </x:row>
    <x:row r="2580" spans="1:23">
      <x:c r="A2580" t="s">
        <x:v>492</x:v>
      </x:c>
      <x:c r="B2580" t="s">
        <x:v>698</x:v>
      </x:c>
      <x:c r="C2580" t="s">
        <x:v>513</x:v>
      </x:c>
      <x:c r="D2580" t="s">
        <x:v>514</x:v>
      </x:c>
      <x:c r="E2580" t="s">
        <x:v>527</x:v>
      </x:c>
      <x:c r="F2580" t="s">
        <x:v>126</x:v>
      </x:c>
      <x:c r="G2580" t="s">
        <x:v>730</x:v>
      </x:c>
      <x:c r="H2580" t="s">
        <x:v>528</x:v>
      </x:c>
      <x:c r="I2580" t="s">
        <x:v>187</x:v>
      </x:c>
      <x:c r="J2580">
        <x:v>100002367</x:v>
      </x:c>
      <x:c r="K2580" t="s">
        <x:v>187</x:v>
      </x:c>
      <x:c r="L2580" t="s">
        <x:v>188</x:v>
      </x:c>
      <x:c r="M2580" t="s">
        <x:v>550</x:v>
      </x:c>
      <x:c r="O2580">
        <x:v>3000</x:v>
      </x:c>
      <x:c r="P2580" t="s">
        <x:v>520</x:v>
      </x:c>
      <x:c r="Q2580" t="s">
        <x:v>592</x:v>
      </x:c>
      <x:c r="R2580" t="s">
        <x:v>522</x:v>
      </x:c>
      <x:c r="S2580">
        <x:v>12000</x:v>
      </x:c>
      <x:c r="T2580" t="s">
        <x:v>458</x:v>
      </x:c>
      <x:c r="U2580">
        <x:v>26.88</x:v>
      </x:c>
      <x:c r="V2580">
        <x:v>0.24</x:v>
      </x:c>
      <x:c r="W2580">
        <x:v>2892</x:v>
      </x:c>
    </x:row>
    <x:row r="2581" spans="1:23">
      <x:c r="A2581" t="s">
        <x:v>492</x:v>
      </x:c>
      <x:c r="B2581" t="s">
        <x:v>698</x:v>
      </x:c>
      <x:c r="C2581" t="s">
        <x:v>513</x:v>
      </x:c>
      <x:c r="D2581" t="s">
        <x:v>514</x:v>
      </x:c>
      <x:c r="E2581" t="s">
        <x:v>527</x:v>
      </x:c>
      <x:c r="F2581" t="s">
        <x:v>126</x:v>
      </x:c>
      <x:c r="G2581" t="s">
        <x:v>730</x:v>
      </x:c>
      <x:c r="H2581" t="s">
        <x:v>528</x:v>
      </x:c>
      <x:c r="I2581" t="s">
        <x:v>187</x:v>
      </x:c>
      <x:c r="J2581">
        <x:v>100002372</x:v>
      </x:c>
      <x:c r="K2581" t="s">
        <x:v>187</x:v>
      </x:c>
      <x:c r="L2581" t="s">
        <x:v>188</x:v>
      </x:c>
      <x:c r="M2581" t="s">
        <x:v>537</x:v>
      </x:c>
      <x:c r="O2581">
        <x:v>3000</x:v>
      </x:c>
      <x:c r="P2581" t="s">
        <x:v>520</x:v>
      </x:c>
      <x:c r="Q2581" t="s">
        <x:v>592</x:v>
      </x:c>
      <x:c r="R2581" t="s">
        <x:v>522</x:v>
      </x:c>
      <x:c r="S2581">
        <x:v>15000</x:v>
      </x:c>
      <x:c r="T2581" t="s">
        <x:v>458</x:v>
      </x:c>
      <x:c r="U2581">
        <x:v>33.6</x:v>
      </x:c>
      <x:c r="V2581">
        <x:v>0.24</x:v>
      </x:c>
      <x:c r="W2581">
        <x:v>3615</x:v>
      </x:c>
    </x:row>
    <x:row r="2582" spans="1:23">
      <x:c r="A2582" t="s">
        <x:v>492</x:v>
      </x:c>
      <x:c r="B2582" t="s">
        <x:v>698</x:v>
      </x:c>
      <x:c r="C2582" t="s">
        <x:v>513</x:v>
      </x:c>
      <x:c r="D2582" t="s">
        <x:v>514</x:v>
      </x:c>
      <x:c r="E2582" t="s">
        <x:v>527</x:v>
      </x:c>
      <x:c r="F2582" t="s">
        <x:v>126</x:v>
      </x:c>
      <x:c r="G2582" t="s">
        <x:v>730</x:v>
      </x:c>
      <x:c r="H2582" t="s">
        <x:v>528</x:v>
      </x:c>
      <x:c r="I2582" t="s">
        <x:v>187</x:v>
      </x:c>
      <x:c r="J2582">
        <x:v>100002361</x:v>
      </x:c>
      <x:c r="K2582" t="s">
        <x:v>187</x:v>
      </x:c>
      <x:c r="L2582" t="s">
        <x:v>188</x:v>
      </x:c>
      <x:c r="M2582" t="s">
        <x:v>533</x:v>
      </x:c>
      <x:c r="O2582">
        <x:v>3000</x:v>
      </x:c>
      <x:c r="P2582" t="s">
        <x:v>520</x:v>
      </x:c>
      <x:c r="Q2582" t="s">
        <x:v>592</x:v>
      </x:c>
      <x:c r="R2582" t="s">
        <x:v>522</x:v>
      </x:c>
      <x:c r="S2582">
        <x:v>12000</x:v>
      </x:c>
      <x:c r="T2582" t="s">
        <x:v>458</x:v>
      </x:c>
      <x:c r="U2582">
        <x:v>26.88</x:v>
      </x:c>
      <x:c r="V2582">
        <x:v>0.24</x:v>
      </x:c>
      <x:c r="W2582">
        <x:v>2892</x:v>
      </x:c>
    </x:row>
    <x:row r="2583" spans="1:23">
      <x:c r="A2583" t="s">
        <x:v>492</x:v>
      </x:c>
      <x:c r="B2583" t="s">
        <x:v>698</x:v>
      </x:c>
      <x:c r="C2583" t="s">
        <x:v>513</x:v>
      </x:c>
      <x:c r="D2583" t="s">
        <x:v>514</x:v>
      </x:c>
      <x:c r="E2583" t="s">
        <x:v>527</x:v>
      </x:c>
      <x:c r="F2583" t="s">
        <x:v>126</x:v>
      </x:c>
      <x:c r="G2583" t="s">
        <x:v>730</x:v>
      </x:c>
      <x:c r="H2583" t="s">
        <x:v>528</x:v>
      </x:c>
      <x:c r="I2583" t="s">
        <x:v>187</x:v>
      </x:c>
      <x:c r="J2583">
        <x:v>100002369</x:v>
      </x:c>
      <x:c r="K2583" t="s">
        <x:v>187</x:v>
      </x:c>
      <x:c r="L2583" t="s">
        <x:v>188</x:v>
      </x:c>
      <x:c r="M2583" t="s">
        <x:v>560</x:v>
      </x:c>
      <x:c r="O2583">
        <x:v>3000</x:v>
      </x:c>
      <x:c r="P2583" t="s">
        <x:v>520</x:v>
      </x:c>
      <x:c r="Q2583" t="s">
        <x:v>592</x:v>
      </x:c>
      <x:c r="R2583" t="s">
        <x:v>522</x:v>
      </x:c>
      <x:c r="S2583">
        <x:v>9000</x:v>
      </x:c>
      <x:c r="T2583" t="s">
        <x:v>458</x:v>
      </x:c>
      <x:c r="U2583">
        <x:v>20.16</x:v>
      </x:c>
      <x:c r="V2583">
        <x:v>0.24</x:v>
      </x:c>
      <x:c r="W2583">
        <x:v>2169</x:v>
      </x:c>
    </x:row>
    <x:row r="2584" spans="1:23">
      <x:c r="A2584" t="s">
        <x:v>492</x:v>
      </x:c>
      <x:c r="B2584" t="s">
        <x:v>698</x:v>
      </x:c>
      <x:c r="C2584" t="s">
        <x:v>513</x:v>
      </x:c>
      <x:c r="D2584" t="s">
        <x:v>514</x:v>
      </x:c>
      <x:c r="E2584" t="s">
        <x:v>527</x:v>
      </x:c>
      <x:c r="F2584" t="s">
        <x:v>126</x:v>
      </x:c>
      <x:c r="G2584" t="s">
        <x:v>730</x:v>
      </x:c>
      <x:c r="H2584" t="s">
        <x:v>528</x:v>
      </x:c>
      <x:c r="I2584" t="s">
        <x:v>187</x:v>
      </x:c>
      <x:c r="J2584">
        <x:v>100002365</x:v>
      </x:c>
      <x:c r="K2584" t="s">
        <x:v>187</x:v>
      </x:c>
      <x:c r="L2584" t="s">
        <x:v>188</x:v>
      </x:c>
      <x:c r="M2584" t="s">
        <x:v>575</x:v>
      </x:c>
      <x:c r="O2584">
        <x:v>3000</x:v>
      </x:c>
      <x:c r="P2584" t="s">
        <x:v>520</x:v>
      </x:c>
      <x:c r="Q2584" t="s">
        <x:v>592</x:v>
      </x:c>
      <x:c r="R2584" t="s">
        <x:v>522</x:v>
      </x:c>
      <x:c r="S2584">
        <x:v>18000</x:v>
      </x:c>
      <x:c r="T2584" t="s">
        <x:v>458</x:v>
      </x:c>
      <x:c r="U2584">
        <x:v>40.32</x:v>
      </x:c>
      <x:c r="V2584">
        <x:v>0.24</x:v>
      </x:c>
      <x:c r="W2584">
        <x:v>4338</x:v>
      </x:c>
    </x:row>
    <x:row r="2585" spans="1:23">
      <x:c r="A2585" t="s">
        <x:v>492</x:v>
      </x:c>
      <x:c r="B2585" t="s">
        <x:v>698</x:v>
      </x:c>
      <x:c r="C2585" t="s">
        <x:v>513</x:v>
      </x:c>
      <x:c r="D2585" t="s">
        <x:v>514</x:v>
      </x:c>
      <x:c r="E2585" t="s">
        <x:v>527</x:v>
      </x:c>
      <x:c r="F2585" t="s">
        <x:v>126</x:v>
      </x:c>
      <x:c r="G2585" t="s">
        <x:v>730</x:v>
      </x:c>
      <x:c r="H2585" t="s">
        <x:v>528</x:v>
      </x:c>
      <x:c r="I2585" t="s">
        <x:v>187</x:v>
      </x:c>
      <x:c r="J2585">
        <x:v>100002363</x:v>
      </x:c>
      <x:c r="K2585" t="s">
        <x:v>187</x:v>
      </x:c>
      <x:c r="L2585" t="s">
        <x:v>188</x:v>
      </x:c>
      <x:c r="M2585" t="s">
        <x:v>518</x:v>
      </x:c>
      <x:c r="O2585">
        <x:v>3000</x:v>
      </x:c>
      <x:c r="P2585" t="s">
        <x:v>520</x:v>
      </x:c>
      <x:c r="Q2585" t="s">
        <x:v>592</x:v>
      </x:c>
      <x:c r="R2585" t="s">
        <x:v>522</x:v>
      </x:c>
      <x:c r="S2585">
        <x:v>6000</x:v>
      </x:c>
      <x:c r="T2585" t="s">
        <x:v>458</x:v>
      </x:c>
      <x:c r="U2585">
        <x:v>13.44</x:v>
      </x:c>
      <x:c r="V2585">
        <x:v>0.24</x:v>
      </x:c>
      <x:c r="W2585">
        <x:v>1446</x:v>
      </x:c>
    </x:row>
    <x:row r="2586" spans="1:23">
      <x:c r="A2586" t="s">
        <x:v>492</x:v>
      </x:c>
      <x:c r="B2586" t="s">
        <x:v>698</x:v>
      </x:c>
      <x:c r="C2586" t="s">
        <x:v>513</x:v>
      </x:c>
      <x:c r="D2586" t="s">
        <x:v>514</x:v>
      </x:c>
      <x:c r="E2586" t="s">
        <x:v>527</x:v>
      </x:c>
      <x:c r="F2586" t="s">
        <x:v>126</x:v>
      </x:c>
      <x:c r="G2586" t="s">
        <x:v>730</x:v>
      </x:c>
      <x:c r="H2586" t="s">
        <x:v>528</x:v>
      </x:c>
      <x:c r="I2586" t="s">
        <x:v>187</x:v>
      </x:c>
      <x:c r="J2586">
        <x:v>100002361</x:v>
      </x:c>
      <x:c r="K2586" t="s">
        <x:v>187</x:v>
      </x:c>
      <x:c r="L2586" t="s">
        <x:v>188</x:v>
      </x:c>
      <x:c r="M2586" t="s">
        <x:v>533</x:v>
      </x:c>
      <x:c r="O2586">
        <x:v>3000</x:v>
      </x:c>
      <x:c r="P2586" t="s">
        <x:v>520</x:v>
      </x:c>
      <x:c r="Q2586" t="s">
        <x:v>592</x:v>
      </x:c>
      <x:c r="R2586" t="s">
        <x:v>522</x:v>
      </x:c>
      <x:c r="S2586">
        <x:v>12000</x:v>
      </x:c>
      <x:c r="T2586" t="s">
        <x:v>458</x:v>
      </x:c>
      <x:c r="U2586">
        <x:v>26.88</x:v>
      </x:c>
      <x:c r="V2586">
        <x:v>0.24</x:v>
      </x:c>
      <x:c r="W2586">
        <x:v>2892</x:v>
      </x:c>
    </x:row>
    <x:row r="2587" spans="1:23">
      <x:c r="A2587" t="s">
        <x:v>492</x:v>
      </x:c>
      <x:c r="B2587" t="s">
        <x:v>698</x:v>
      </x:c>
      <x:c r="C2587" t="s">
        <x:v>513</x:v>
      </x:c>
      <x:c r="D2587" t="s">
        <x:v>514</x:v>
      </x:c>
      <x:c r="E2587" t="s">
        <x:v>527</x:v>
      </x:c>
      <x:c r="F2587" t="s">
        <x:v>126</x:v>
      </x:c>
      <x:c r="G2587" t="s">
        <x:v>730</x:v>
      </x:c>
      <x:c r="H2587" t="s">
        <x:v>528</x:v>
      </x:c>
      <x:c r="I2587" t="s">
        <x:v>187</x:v>
      </x:c>
      <x:c r="J2587">
        <x:v>100002369</x:v>
      </x:c>
      <x:c r="K2587" t="s">
        <x:v>187</x:v>
      </x:c>
      <x:c r="L2587" t="s">
        <x:v>188</x:v>
      </x:c>
      <x:c r="M2587" t="s">
        <x:v>560</x:v>
      </x:c>
      <x:c r="O2587">
        <x:v>3000</x:v>
      </x:c>
      <x:c r="P2587" t="s">
        <x:v>520</x:v>
      </x:c>
      <x:c r="Q2587" t="s">
        <x:v>592</x:v>
      </x:c>
      <x:c r="R2587" t="s">
        <x:v>522</x:v>
      </x:c>
      <x:c r="S2587">
        <x:v>5600</x:v>
      </x:c>
      <x:c r="T2587" t="s">
        <x:v>458</x:v>
      </x:c>
      <x:c r="U2587">
        <x:v>12.54</x:v>
      </x:c>
      <x:c r="V2587">
        <x:v>0.24</x:v>
      </x:c>
      <x:c r="W2587">
        <x:v>1349.6</x:v>
      </x:c>
    </x:row>
    <x:row r="2588" spans="1:23">
      <x:c r="A2588" t="s">
        <x:v>492</x:v>
      </x:c>
      <x:c r="B2588" t="s">
        <x:v>698</x:v>
      </x:c>
      <x:c r="C2588" t="s">
        <x:v>513</x:v>
      </x:c>
      <x:c r="D2588" t="s">
        <x:v>514</x:v>
      </x:c>
      <x:c r="E2588" t="s">
        <x:v>527</x:v>
      </x:c>
      <x:c r="F2588" t="s">
        <x:v>126</x:v>
      </x:c>
      <x:c r="G2588" t="s">
        <x:v>730</x:v>
      </x:c>
      <x:c r="H2588" t="s">
        <x:v>528</x:v>
      </x:c>
      <x:c r="I2588" t="s">
        <x:v>187</x:v>
      </x:c>
      <x:c r="J2588">
        <x:v>100002363</x:v>
      </x:c>
      <x:c r="K2588" t="s">
        <x:v>187</x:v>
      </x:c>
      <x:c r="L2588" t="s">
        <x:v>188</x:v>
      </x:c>
      <x:c r="M2588" t="s">
        <x:v>518</x:v>
      </x:c>
      <x:c r="O2588">
        <x:v>3000</x:v>
      </x:c>
      <x:c r="P2588" t="s">
        <x:v>520</x:v>
      </x:c>
      <x:c r="Q2588" t="s">
        <x:v>592</x:v>
      </x:c>
      <x:c r="R2588" t="s">
        <x:v>522</x:v>
      </x:c>
      <x:c r="S2588">
        <x:v>3000</x:v>
      </x:c>
      <x:c r="T2588" t="s">
        <x:v>458</x:v>
      </x:c>
      <x:c r="U2588">
        <x:v>6.72</x:v>
      </x:c>
      <x:c r="V2588">
        <x:v>0.24</x:v>
      </x:c>
      <x:c r="W2588">
        <x:v>723</x:v>
      </x:c>
    </x:row>
    <x:row r="2589" spans="1:23">
      <x:c r="A2589" t="s">
        <x:v>492</x:v>
      </x:c>
      <x:c r="B2589" t="s">
        <x:v>698</x:v>
      </x:c>
      <x:c r="C2589" t="s">
        <x:v>513</x:v>
      </x:c>
      <x:c r="D2589" t="s">
        <x:v>514</x:v>
      </x:c>
      <x:c r="E2589" t="s">
        <x:v>527</x:v>
      </x:c>
      <x:c r="F2589" t="s">
        <x:v>126</x:v>
      </x:c>
      <x:c r="G2589" t="s">
        <x:v>730</x:v>
      </x:c>
      <x:c r="H2589" t="s">
        <x:v>528</x:v>
      </x:c>
      <x:c r="I2589" t="s">
        <x:v>187</x:v>
      </x:c>
      <x:c r="J2589">
        <x:v>100002374</x:v>
      </x:c>
      <x:c r="K2589" t="s">
        <x:v>187</x:v>
      </x:c>
      <x:c r="L2589" t="s">
        <x:v>188</x:v>
      </x:c>
      <x:c r="M2589" t="s">
        <x:v>569</x:v>
      </x:c>
      <x:c r="O2589">
        <x:v>3000</x:v>
      </x:c>
      <x:c r="P2589" t="s">
        <x:v>520</x:v>
      </x:c>
      <x:c r="Q2589" t="s">
        <x:v>592</x:v>
      </x:c>
      <x:c r="R2589" t="s">
        <x:v>522</x:v>
      </x:c>
      <x:c r="S2589">
        <x:v>3000</x:v>
      </x:c>
      <x:c r="T2589" t="s">
        <x:v>458</x:v>
      </x:c>
      <x:c r="U2589">
        <x:v>6.72</x:v>
      </x:c>
      <x:c r="V2589">
        <x:v>0.24</x:v>
      </x:c>
      <x:c r="W2589">
        <x:v>723</x:v>
      </x:c>
    </x:row>
    <x:row r="2590" spans="1:23">
      <x:c r="A2590" t="s">
        <x:v>492</x:v>
      </x:c>
      <x:c r="B2590" t="s">
        <x:v>698</x:v>
      </x:c>
      <x:c r="C2590" t="s">
        <x:v>513</x:v>
      </x:c>
      <x:c r="D2590" t="s">
        <x:v>514</x:v>
      </x:c>
      <x:c r="E2590" t="s">
        <x:v>527</x:v>
      </x:c>
      <x:c r="F2590" t="s">
        <x:v>126</x:v>
      </x:c>
      <x:c r="G2590" t="s">
        <x:v>730</x:v>
      </x:c>
      <x:c r="H2590" t="s">
        <x:v>528</x:v>
      </x:c>
      <x:c r="I2590" t="s">
        <x:v>187</x:v>
      </x:c>
      <x:c r="J2590">
        <x:v>100002374</x:v>
      </x:c>
      <x:c r="K2590" t="s">
        <x:v>187</x:v>
      </x:c>
      <x:c r="L2590" t="s">
        <x:v>188</x:v>
      </x:c>
      <x:c r="M2590" t="s">
        <x:v>569</x:v>
      </x:c>
      <x:c r="O2590">
        <x:v>3000</x:v>
      </x:c>
      <x:c r="P2590" t="s">
        <x:v>520</x:v>
      </x:c>
      <x:c r="Q2590" t="s">
        <x:v>592</x:v>
      </x:c>
      <x:c r="R2590" t="s">
        <x:v>522</x:v>
      </x:c>
      <x:c r="S2590">
        <x:v>3000</x:v>
      </x:c>
      <x:c r="T2590" t="s">
        <x:v>458</x:v>
      </x:c>
      <x:c r="U2590">
        <x:v>6.72</x:v>
      </x:c>
      <x:c r="V2590">
        <x:v>0.24</x:v>
      </x:c>
      <x:c r="W2590">
        <x:v>723</x:v>
      </x:c>
    </x:row>
    <x:row r="2591" spans="1:23">
      <x:c r="A2591" t="s">
        <x:v>492</x:v>
      </x:c>
      <x:c r="B2591" t="s">
        <x:v>698</x:v>
      </x:c>
      <x:c r="C2591" t="s">
        <x:v>513</x:v>
      </x:c>
      <x:c r="D2591" t="s">
        <x:v>514</x:v>
      </x:c>
      <x:c r="E2591" t="s">
        <x:v>527</x:v>
      </x:c>
      <x:c r="F2591" t="s">
        <x:v>126</x:v>
      </x:c>
      <x:c r="G2591" t="s">
        <x:v>730</x:v>
      </x:c>
      <x:c r="H2591" t="s">
        <x:v>528</x:v>
      </x:c>
      <x:c r="I2591" t="s">
        <x:v>187</x:v>
      </x:c>
      <x:c r="J2591">
        <x:v>100002372</x:v>
      </x:c>
      <x:c r="K2591" t="s">
        <x:v>187</x:v>
      </x:c>
      <x:c r="L2591" t="s">
        <x:v>188</x:v>
      </x:c>
      <x:c r="M2591" t="s">
        <x:v>537</x:v>
      </x:c>
      <x:c r="O2591">
        <x:v>3000</x:v>
      </x:c>
      <x:c r="P2591" t="s">
        <x:v>520</x:v>
      </x:c>
      <x:c r="Q2591" t="s">
        <x:v>592</x:v>
      </x:c>
      <x:c r="R2591" t="s">
        <x:v>522</x:v>
      </x:c>
      <x:c r="S2591">
        <x:v>6000</x:v>
      </x:c>
      <x:c r="T2591" t="s">
        <x:v>458</x:v>
      </x:c>
      <x:c r="U2591">
        <x:v>13.44</x:v>
      </x:c>
      <x:c r="V2591">
        <x:v>0.24</x:v>
      </x:c>
      <x:c r="W2591">
        <x:v>1446</x:v>
      </x:c>
    </x:row>
    <x:row r="2592" spans="1:23">
      <x:c r="A2592" t="s">
        <x:v>492</x:v>
      </x:c>
      <x:c r="B2592" t="s">
        <x:v>698</x:v>
      </x:c>
      <x:c r="C2592" t="s">
        <x:v>513</x:v>
      </x:c>
      <x:c r="D2592" t="s">
        <x:v>514</x:v>
      </x:c>
      <x:c r="E2592" t="s">
        <x:v>527</x:v>
      </x:c>
      <x:c r="F2592" t="s">
        <x:v>126</x:v>
      </x:c>
      <x:c r="G2592" t="s">
        <x:v>730</x:v>
      </x:c>
      <x:c r="H2592" t="s">
        <x:v>528</x:v>
      </x:c>
      <x:c r="I2592" t="s">
        <x:v>187</x:v>
      </x:c>
      <x:c r="J2592">
        <x:v>100002381</x:v>
      </x:c>
      <x:c r="K2592" t="s">
        <x:v>187</x:v>
      </x:c>
      <x:c r="L2592" t="s">
        <x:v>188</x:v>
      </x:c>
      <x:c r="M2592" t="s">
        <x:v>526</x:v>
      </x:c>
      <x:c r="O2592">
        <x:v>3000</x:v>
      </x:c>
      <x:c r="P2592" t="s">
        <x:v>520</x:v>
      </x:c>
      <x:c r="Q2592" t="s">
        <x:v>592</x:v>
      </x:c>
      <x:c r="R2592" t="s">
        <x:v>522</x:v>
      </x:c>
      <x:c r="S2592">
        <x:v>12000</x:v>
      </x:c>
      <x:c r="T2592" t="s">
        <x:v>458</x:v>
      </x:c>
      <x:c r="U2592">
        <x:v>26.88</x:v>
      </x:c>
      <x:c r="V2592">
        <x:v>0.24</x:v>
      </x:c>
      <x:c r="W2592">
        <x:v>2892</x:v>
      </x:c>
    </x:row>
    <x:row r="2593" spans="1:23">
      <x:c r="A2593" t="s">
        <x:v>492</x:v>
      </x:c>
      <x:c r="B2593" t="s">
        <x:v>698</x:v>
      </x:c>
      <x:c r="C2593" t="s">
        <x:v>513</x:v>
      </x:c>
      <x:c r="D2593" t="s">
        <x:v>514</x:v>
      </x:c>
      <x:c r="E2593" t="s">
        <x:v>527</x:v>
      </x:c>
      <x:c r="F2593" t="s">
        <x:v>126</x:v>
      </x:c>
      <x:c r="G2593" t="s">
        <x:v>730</x:v>
      </x:c>
      <x:c r="H2593" t="s">
        <x:v>528</x:v>
      </x:c>
      <x:c r="I2593" t="s">
        <x:v>187</x:v>
      </x:c>
      <x:c r="J2593">
        <x:v>100002363</x:v>
      </x:c>
      <x:c r="K2593" t="s">
        <x:v>187</x:v>
      </x:c>
      <x:c r="L2593" t="s">
        <x:v>188</x:v>
      </x:c>
      <x:c r="M2593" t="s">
        <x:v>518</x:v>
      </x:c>
      <x:c r="O2593">
        <x:v>3000</x:v>
      </x:c>
      <x:c r="P2593" t="s">
        <x:v>520</x:v>
      </x:c>
      <x:c r="Q2593" t="s">
        <x:v>592</x:v>
      </x:c>
      <x:c r="R2593" t="s">
        <x:v>522</x:v>
      </x:c>
      <x:c r="S2593">
        <x:v>7100</x:v>
      </x:c>
      <x:c r="T2593" t="s">
        <x:v>458</x:v>
      </x:c>
      <x:c r="U2593">
        <x:v>15.9</x:v>
      </x:c>
      <x:c r="V2593">
        <x:v>0.24</x:v>
      </x:c>
      <x:c r="W2593">
        <x:v>1711.1</x:v>
      </x:c>
    </x:row>
    <x:row r="2594" spans="1:23">
      <x:c r="A2594" t="s">
        <x:v>492</x:v>
      </x:c>
      <x:c r="B2594" t="s">
        <x:v>698</x:v>
      </x:c>
      <x:c r="C2594" t="s">
        <x:v>513</x:v>
      </x:c>
      <x:c r="D2594" t="s">
        <x:v>514</x:v>
      </x:c>
      <x:c r="E2594" t="s">
        <x:v>527</x:v>
      </x:c>
      <x:c r="F2594" t="s">
        <x:v>126</x:v>
      </x:c>
      <x:c r="G2594" t="s">
        <x:v>730</x:v>
      </x:c>
      <x:c r="H2594" t="s">
        <x:v>528</x:v>
      </x:c>
      <x:c r="I2594" t="s">
        <x:v>187</x:v>
      </x:c>
      <x:c r="J2594">
        <x:v>100002363</x:v>
      </x:c>
      <x:c r="K2594" t="s">
        <x:v>187</x:v>
      </x:c>
      <x:c r="L2594" t="s">
        <x:v>188</x:v>
      </x:c>
      <x:c r="M2594" t="s">
        <x:v>518</x:v>
      </x:c>
      <x:c r="O2594">
        <x:v>3000</x:v>
      </x:c>
      <x:c r="P2594" t="s">
        <x:v>520</x:v>
      </x:c>
      <x:c r="Q2594" t="s">
        <x:v>592</x:v>
      </x:c>
      <x:c r="R2594" t="s">
        <x:v>522</x:v>
      </x:c>
      <x:c r="S2594">
        <x:v>3000</x:v>
      </x:c>
      <x:c r="T2594" t="s">
        <x:v>458</x:v>
      </x:c>
      <x:c r="U2594">
        <x:v>6.72</x:v>
      </x:c>
      <x:c r="V2594">
        <x:v>0.24</x:v>
      </x:c>
      <x:c r="W2594">
        <x:v>723</x:v>
      </x:c>
    </x:row>
    <x:row r="2595" spans="1:23">
      <x:c r="A2595" t="s">
        <x:v>492</x:v>
      </x:c>
      <x:c r="B2595" t="s">
        <x:v>698</x:v>
      </x:c>
      <x:c r="C2595" t="s">
        <x:v>513</x:v>
      </x:c>
      <x:c r="D2595" t="s">
        <x:v>514</x:v>
      </x:c>
      <x:c r="E2595" t="s">
        <x:v>527</x:v>
      </x:c>
      <x:c r="F2595" t="s">
        <x:v>126</x:v>
      </x:c>
      <x:c r="G2595" t="s">
        <x:v>730</x:v>
      </x:c>
      <x:c r="H2595" t="s">
        <x:v>528</x:v>
      </x:c>
      <x:c r="I2595" t="s">
        <x:v>187</x:v>
      </x:c>
      <x:c r="J2595">
        <x:v>100002381</x:v>
      </x:c>
      <x:c r="K2595" t="s">
        <x:v>187</x:v>
      </x:c>
      <x:c r="L2595" t="s">
        <x:v>188</x:v>
      </x:c>
      <x:c r="M2595" t="s">
        <x:v>526</x:v>
      </x:c>
      <x:c r="O2595">
        <x:v>3000</x:v>
      </x:c>
      <x:c r="P2595" t="s">
        <x:v>520</x:v>
      </x:c>
      <x:c r="Q2595" t="s">
        <x:v>592</x:v>
      </x:c>
      <x:c r="R2595" t="s">
        <x:v>522</x:v>
      </x:c>
      <x:c r="S2595">
        <x:v>19700</x:v>
      </x:c>
      <x:c r="T2595" t="s">
        <x:v>458</x:v>
      </x:c>
      <x:c r="U2595">
        <x:v>44.13</x:v>
      </x:c>
      <x:c r="V2595">
        <x:v>0.24</x:v>
      </x:c>
      <x:c r="W2595">
        <x:v>4747.7</x:v>
      </x:c>
    </x:row>
    <x:row r="2596" spans="1:23">
      <x:c r="A2596" t="s">
        <x:v>492</x:v>
      </x:c>
      <x:c r="B2596" t="s">
        <x:v>698</x:v>
      </x:c>
      <x:c r="C2596" t="s">
        <x:v>513</x:v>
      </x:c>
      <x:c r="D2596" t="s">
        <x:v>514</x:v>
      </x:c>
      <x:c r="E2596" t="s">
        <x:v>527</x:v>
      </x:c>
      <x:c r="F2596" t="s">
        <x:v>126</x:v>
      </x:c>
      <x:c r="G2596" t="s">
        <x:v>730</x:v>
      </x:c>
      <x:c r="H2596" t="s">
        <x:v>528</x:v>
      </x:c>
      <x:c r="I2596" t="s">
        <x:v>187</x:v>
      </x:c>
      <x:c r="J2596">
        <x:v>100002378</x:v>
      </x:c>
      <x:c r="K2596" t="s">
        <x:v>187</x:v>
      </x:c>
      <x:c r="L2596" t="s">
        <x:v>188</x:v>
      </x:c>
      <x:c r="M2596" t="s">
        <x:v>525</x:v>
      </x:c>
      <x:c r="O2596">
        <x:v>3000</x:v>
      </x:c>
      <x:c r="P2596" t="s">
        <x:v>520</x:v>
      </x:c>
      <x:c r="Q2596" t="s">
        <x:v>592</x:v>
      </x:c>
      <x:c r="R2596" t="s">
        <x:v>522</x:v>
      </x:c>
      <x:c r="S2596">
        <x:v>30000</x:v>
      </x:c>
      <x:c r="T2596" t="s">
        <x:v>458</x:v>
      </x:c>
      <x:c r="U2596">
        <x:v>67.2</x:v>
      </x:c>
      <x:c r="V2596">
        <x:v>0.24</x:v>
      </x:c>
      <x:c r="W2596">
        <x:v>7230</x:v>
      </x:c>
    </x:row>
    <x:row r="2597" spans="1:23">
      <x:c r="A2597" t="s">
        <x:v>492</x:v>
      </x:c>
      <x:c r="B2597" t="s">
        <x:v>698</x:v>
      </x:c>
      <x:c r="C2597" t="s">
        <x:v>513</x:v>
      </x:c>
      <x:c r="D2597" t="s">
        <x:v>514</x:v>
      </x:c>
      <x:c r="E2597" t="s">
        <x:v>527</x:v>
      </x:c>
      <x:c r="F2597" t="s">
        <x:v>126</x:v>
      </x:c>
      <x:c r="G2597" t="s">
        <x:v>730</x:v>
      </x:c>
      <x:c r="H2597" t="s">
        <x:v>528</x:v>
      </x:c>
      <x:c r="I2597" t="s">
        <x:v>187</x:v>
      </x:c>
      <x:c r="J2597">
        <x:v>100002376</x:v>
      </x:c>
      <x:c r="K2597" t="s">
        <x:v>187</x:v>
      </x:c>
      <x:c r="L2597" t="s">
        <x:v>188</x:v>
      </x:c>
      <x:c r="M2597" t="s">
        <x:v>524</x:v>
      </x:c>
      <x:c r="O2597">
        <x:v>3000</x:v>
      </x:c>
      <x:c r="P2597" t="s">
        <x:v>520</x:v>
      </x:c>
      <x:c r="Q2597" t="s">
        <x:v>592</x:v>
      </x:c>
      <x:c r="R2597" t="s">
        <x:v>522</x:v>
      </x:c>
      <x:c r="S2597">
        <x:v>9000</x:v>
      </x:c>
      <x:c r="T2597" t="s">
        <x:v>458</x:v>
      </x:c>
      <x:c r="U2597">
        <x:v>20.16</x:v>
      </x:c>
      <x:c r="V2597">
        <x:v>0.24</x:v>
      </x:c>
      <x:c r="W2597">
        <x:v>2169</x:v>
      </x:c>
    </x:row>
    <x:row r="2598" spans="1:23">
      <x:c r="A2598" t="s">
        <x:v>492</x:v>
      </x:c>
      <x:c r="B2598" t="s">
        <x:v>698</x:v>
      </x:c>
      <x:c r="C2598" t="s">
        <x:v>513</x:v>
      </x:c>
      <x:c r="D2598" t="s">
        <x:v>514</x:v>
      </x:c>
      <x:c r="E2598" t="s">
        <x:v>527</x:v>
      </x:c>
      <x:c r="F2598" t="s">
        <x:v>126</x:v>
      </x:c>
      <x:c r="G2598" t="s">
        <x:v>730</x:v>
      </x:c>
      <x:c r="H2598" t="s">
        <x:v>528</x:v>
      </x:c>
      <x:c r="I2598" t="s">
        <x:v>187</x:v>
      </x:c>
      <x:c r="J2598">
        <x:v>100002374</x:v>
      </x:c>
      <x:c r="K2598" t="s">
        <x:v>187</x:v>
      </x:c>
      <x:c r="L2598" t="s">
        <x:v>188</x:v>
      </x:c>
      <x:c r="M2598" t="s">
        <x:v>569</x:v>
      </x:c>
      <x:c r="O2598">
        <x:v>3000</x:v>
      </x:c>
      <x:c r="P2598" t="s">
        <x:v>520</x:v>
      </x:c>
      <x:c r="Q2598" t="s">
        <x:v>592</x:v>
      </x:c>
      <x:c r="R2598" t="s">
        <x:v>522</x:v>
      </x:c>
      <x:c r="S2598">
        <x:v>6000</x:v>
      </x:c>
      <x:c r="T2598" t="s">
        <x:v>458</x:v>
      </x:c>
      <x:c r="U2598">
        <x:v>13.44</x:v>
      </x:c>
      <x:c r="V2598">
        <x:v>0.24</x:v>
      </x:c>
      <x:c r="W2598">
        <x:v>1446</x:v>
      </x:c>
    </x:row>
    <x:row r="2599" spans="1:23">
      <x:c r="A2599" t="s">
        <x:v>492</x:v>
      </x:c>
      <x:c r="B2599" t="s">
        <x:v>698</x:v>
      </x:c>
      <x:c r="C2599" t="s">
        <x:v>513</x:v>
      </x:c>
      <x:c r="D2599" t="s">
        <x:v>514</x:v>
      </x:c>
      <x:c r="E2599" t="s">
        <x:v>527</x:v>
      </x:c>
      <x:c r="F2599" t="s">
        <x:v>126</x:v>
      </x:c>
      <x:c r="G2599" t="s">
        <x:v>730</x:v>
      </x:c>
      <x:c r="H2599" t="s">
        <x:v>528</x:v>
      </x:c>
      <x:c r="I2599" t="s">
        <x:v>187</x:v>
      </x:c>
      <x:c r="J2599">
        <x:v>100002367</x:v>
      </x:c>
      <x:c r="K2599" t="s">
        <x:v>187</x:v>
      </x:c>
      <x:c r="L2599" t="s">
        <x:v>188</x:v>
      </x:c>
      <x:c r="M2599" t="s">
        <x:v>550</x:v>
      </x:c>
      <x:c r="O2599">
        <x:v>3000</x:v>
      </x:c>
      <x:c r="P2599" t="s">
        <x:v>520</x:v>
      </x:c>
      <x:c r="Q2599" t="s">
        <x:v>592</x:v>
      </x:c>
      <x:c r="R2599" t="s">
        <x:v>522</x:v>
      </x:c>
      <x:c r="S2599">
        <x:v>24000</x:v>
      </x:c>
      <x:c r="T2599" t="s">
        <x:v>458</x:v>
      </x:c>
      <x:c r="U2599">
        <x:v>53.76</x:v>
      </x:c>
      <x:c r="V2599">
        <x:v>0.24</x:v>
      </x:c>
      <x:c r="W2599">
        <x:v>5784</x:v>
      </x:c>
    </x:row>
    <x:row r="2600" spans="1:23">
      <x:c r="A2600" t="s">
        <x:v>492</x:v>
      </x:c>
      <x:c r="B2600" t="s">
        <x:v>698</x:v>
      </x:c>
      <x:c r="C2600" t="s">
        <x:v>513</x:v>
      </x:c>
      <x:c r="D2600" t="s">
        <x:v>514</x:v>
      </x:c>
      <x:c r="E2600" t="s">
        <x:v>527</x:v>
      </x:c>
      <x:c r="F2600" t="s">
        <x:v>126</x:v>
      </x:c>
      <x:c r="G2600" t="s">
        <x:v>730</x:v>
      </x:c>
      <x:c r="H2600" t="s">
        <x:v>528</x:v>
      </x:c>
      <x:c r="I2600" t="s">
        <x:v>187</x:v>
      </x:c>
      <x:c r="J2600">
        <x:v>100002372</x:v>
      </x:c>
      <x:c r="K2600" t="s">
        <x:v>187</x:v>
      </x:c>
      <x:c r="L2600" t="s">
        <x:v>188</x:v>
      </x:c>
      <x:c r="M2600" t="s">
        <x:v>537</x:v>
      </x:c>
      <x:c r="O2600">
        <x:v>3000</x:v>
      </x:c>
      <x:c r="P2600" t="s">
        <x:v>520</x:v>
      </x:c>
      <x:c r="Q2600" t="s">
        <x:v>592</x:v>
      </x:c>
      <x:c r="R2600" t="s">
        <x:v>522</x:v>
      </x:c>
      <x:c r="S2600">
        <x:v>30000</x:v>
      </x:c>
      <x:c r="T2600" t="s">
        <x:v>458</x:v>
      </x:c>
      <x:c r="U2600">
        <x:v>67.2</x:v>
      </x:c>
      <x:c r="V2600">
        <x:v>0.24</x:v>
      </x:c>
      <x:c r="W2600">
        <x:v>7230</x:v>
      </x:c>
    </x:row>
    <x:row r="2601" spans="1:23">
      <x:c r="A2601" t="s">
        <x:v>492</x:v>
      </x:c>
      <x:c r="B2601" t="s">
        <x:v>698</x:v>
      </x:c>
      <x:c r="C2601" t="s">
        <x:v>513</x:v>
      </x:c>
      <x:c r="D2601" t="s">
        <x:v>514</x:v>
      </x:c>
      <x:c r="E2601" t="s">
        <x:v>527</x:v>
      </x:c>
      <x:c r="F2601" t="s">
        <x:v>126</x:v>
      </x:c>
      <x:c r="G2601" t="s">
        <x:v>730</x:v>
      </x:c>
      <x:c r="H2601" t="s">
        <x:v>528</x:v>
      </x:c>
      <x:c r="I2601" t="s">
        <x:v>187</x:v>
      </x:c>
      <x:c r="J2601">
        <x:v>100002361</x:v>
      </x:c>
      <x:c r="K2601" t="s">
        <x:v>187</x:v>
      </x:c>
      <x:c r="L2601" t="s">
        <x:v>188</x:v>
      </x:c>
      <x:c r="M2601" t="s">
        <x:v>533</x:v>
      </x:c>
      <x:c r="O2601">
        <x:v>3000</x:v>
      </x:c>
      <x:c r="P2601" t="s">
        <x:v>520</x:v>
      </x:c>
      <x:c r="Q2601" t="s">
        <x:v>592</x:v>
      </x:c>
      <x:c r="R2601" t="s">
        <x:v>522</x:v>
      </x:c>
      <x:c r="S2601">
        <x:v>24000</x:v>
      </x:c>
      <x:c r="T2601" t="s">
        <x:v>458</x:v>
      </x:c>
      <x:c r="U2601">
        <x:v>53.76</x:v>
      </x:c>
      <x:c r="V2601">
        <x:v>0.24</x:v>
      </x:c>
      <x:c r="W2601">
        <x:v>5784</x:v>
      </x:c>
    </x:row>
    <x:row r="2602" spans="1:23">
      <x:c r="A2602" t="s">
        <x:v>492</x:v>
      </x:c>
      <x:c r="B2602" t="s">
        <x:v>698</x:v>
      </x:c>
      <x:c r="C2602" t="s">
        <x:v>513</x:v>
      </x:c>
      <x:c r="D2602" t="s">
        <x:v>514</x:v>
      </x:c>
      <x:c r="E2602" t="s">
        <x:v>527</x:v>
      </x:c>
      <x:c r="F2602" t="s">
        <x:v>126</x:v>
      </x:c>
      <x:c r="G2602" t="s">
        <x:v>730</x:v>
      </x:c>
      <x:c r="H2602" t="s">
        <x:v>528</x:v>
      </x:c>
      <x:c r="I2602" t="s">
        <x:v>187</x:v>
      </x:c>
      <x:c r="J2602">
        <x:v>100002369</x:v>
      </x:c>
      <x:c r="K2602" t="s">
        <x:v>187</x:v>
      </x:c>
      <x:c r="L2602" t="s">
        <x:v>188</x:v>
      </x:c>
      <x:c r="M2602" t="s">
        <x:v>560</x:v>
      </x:c>
      <x:c r="O2602">
        <x:v>3000</x:v>
      </x:c>
      <x:c r="P2602" t="s">
        <x:v>520</x:v>
      </x:c>
      <x:c r="Q2602" t="s">
        <x:v>592</x:v>
      </x:c>
      <x:c r="R2602" t="s">
        <x:v>522</x:v>
      </x:c>
      <x:c r="S2602">
        <x:v>15000</x:v>
      </x:c>
      <x:c r="T2602" t="s">
        <x:v>458</x:v>
      </x:c>
      <x:c r="U2602">
        <x:v>33.6</x:v>
      </x:c>
      <x:c r="V2602">
        <x:v>0.24</x:v>
      </x:c>
      <x:c r="W2602">
        <x:v>3615</x:v>
      </x:c>
    </x:row>
    <x:row r="2603" spans="1:23">
      <x:c r="A2603" t="s">
        <x:v>492</x:v>
      </x:c>
      <x:c r="B2603" t="s">
        <x:v>698</x:v>
      </x:c>
      <x:c r="C2603" t="s">
        <x:v>513</x:v>
      </x:c>
      <x:c r="D2603" t="s">
        <x:v>514</x:v>
      </x:c>
      <x:c r="E2603" t="s">
        <x:v>527</x:v>
      </x:c>
      <x:c r="F2603" t="s">
        <x:v>126</x:v>
      </x:c>
      <x:c r="G2603" t="s">
        <x:v>730</x:v>
      </x:c>
      <x:c r="H2603" t="s">
        <x:v>528</x:v>
      </x:c>
      <x:c r="I2603" t="s">
        <x:v>187</x:v>
      </x:c>
      <x:c r="J2603">
        <x:v>100002365</x:v>
      </x:c>
      <x:c r="K2603" t="s">
        <x:v>187</x:v>
      </x:c>
      <x:c r="L2603" t="s">
        <x:v>188</x:v>
      </x:c>
      <x:c r="M2603" t="s">
        <x:v>575</x:v>
      </x:c>
      <x:c r="O2603">
        <x:v>3000</x:v>
      </x:c>
      <x:c r="P2603" t="s">
        <x:v>520</x:v>
      </x:c>
      <x:c r="Q2603" t="s">
        <x:v>592</x:v>
      </x:c>
      <x:c r="R2603" t="s">
        <x:v>522</x:v>
      </x:c>
      <x:c r="S2603">
        <x:v>29000</x:v>
      </x:c>
      <x:c r="T2603" t="s">
        <x:v>458</x:v>
      </x:c>
      <x:c r="U2603">
        <x:v>64.959999999999994</x:v>
      </x:c>
      <x:c r="V2603">
        <x:v>0.24</x:v>
      </x:c>
      <x:c r="W2603">
        <x:v>6989</x:v>
      </x:c>
    </x:row>
    <x:row r="2604" spans="1:23">
      <x:c r="A2604" t="s">
        <x:v>492</x:v>
      </x:c>
      <x:c r="B2604" t="s">
        <x:v>698</x:v>
      </x:c>
      <x:c r="C2604" t="s">
        <x:v>513</x:v>
      </x:c>
      <x:c r="D2604" t="s">
        <x:v>514</x:v>
      </x:c>
      <x:c r="E2604" t="s">
        <x:v>527</x:v>
      </x:c>
      <x:c r="F2604" t="s">
        <x:v>126</x:v>
      </x:c>
      <x:c r="G2604" t="s">
        <x:v>730</x:v>
      </x:c>
      <x:c r="H2604" t="s">
        <x:v>528</x:v>
      </x:c>
      <x:c r="I2604" t="s">
        <x:v>187</x:v>
      </x:c>
      <x:c r="J2604">
        <x:v>100002363</x:v>
      </x:c>
      <x:c r="K2604" t="s">
        <x:v>187</x:v>
      </x:c>
      <x:c r="L2604" t="s">
        <x:v>188</x:v>
      </x:c>
      <x:c r="M2604" t="s">
        <x:v>518</x:v>
      </x:c>
      <x:c r="O2604">
        <x:v>3000</x:v>
      </x:c>
      <x:c r="P2604" t="s">
        <x:v>520</x:v>
      </x:c>
      <x:c r="Q2604" t="s">
        <x:v>592</x:v>
      </x:c>
      <x:c r="R2604" t="s">
        <x:v>522</x:v>
      </x:c>
      <x:c r="S2604">
        <x:v>18000</x:v>
      </x:c>
      <x:c r="T2604" t="s">
        <x:v>458</x:v>
      </x:c>
      <x:c r="U2604">
        <x:v>40.32</x:v>
      </x:c>
      <x:c r="V2604">
        <x:v>0.24</x:v>
      </x:c>
      <x:c r="W2604">
        <x:v>4338</x:v>
      </x:c>
    </x:row>
    <x:row r="2605" spans="1:23">
      <x:c r="A2605" t="s">
        <x:v>492</x:v>
      </x:c>
      <x:c r="B2605" t="s">
        <x:v>698</x:v>
      </x:c>
      <x:c r="C2605" t="s">
        <x:v>513</x:v>
      </x:c>
      <x:c r="D2605" t="s">
        <x:v>514</x:v>
      </x:c>
      <x:c r="E2605" t="s">
        <x:v>527</x:v>
      </x:c>
      <x:c r="F2605" t="s">
        <x:v>126</x:v>
      </x:c>
      <x:c r="G2605" t="s">
        <x:v>730</x:v>
      </x:c>
      <x:c r="H2605" t="s">
        <x:v>528</x:v>
      </x:c>
      <x:c r="I2605" t="s">
        <x:v>187</x:v>
      </x:c>
      <x:c r="J2605">
        <x:v>100002374</x:v>
      </x:c>
      <x:c r="K2605" t="s">
        <x:v>187</x:v>
      </x:c>
      <x:c r="L2605" t="s">
        <x:v>188</x:v>
      </x:c>
      <x:c r="M2605" t="s">
        <x:v>569</x:v>
      </x:c>
      <x:c r="O2605">
        <x:v>3000</x:v>
      </x:c>
      <x:c r="P2605" t="s">
        <x:v>520</x:v>
      </x:c>
      <x:c r="Q2605" t="s">
        <x:v>592</x:v>
      </x:c>
      <x:c r="R2605" t="s">
        <x:v>522</x:v>
      </x:c>
      <x:c r="S2605">
        <x:v>8100</x:v>
      </x:c>
      <x:c r="T2605" t="s">
        <x:v>458</x:v>
      </x:c>
      <x:c r="U2605">
        <x:v>18.14</x:v>
      </x:c>
      <x:c r="V2605">
        <x:v>0.24</x:v>
      </x:c>
      <x:c r="W2605">
        <x:v>1952.1</x:v>
      </x:c>
    </x:row>
    <x:row r="2606" spans="1:23">
      <x:c r="A2606" t="s">
        <x:v>492</x:v>
      </x:c>
      <x:c r="B2606" t="s">
        <x:v>698</x:v>
      </x:c>
      <x:c r="C2606" t="s">
        <x:v>513</x:v>
      </x:c>
      <x:c r="D2606" t="s">
        <x:v>514</x:v>
      </x:c>
      <x:c r="E2606" t="s">
        <x:v>527</x:v>
      </x:c>
      <x:c r="F2606" t="s">
        <x:v>126</x:v>
      </x:c>
      <x:c r="G2606" t="s">
        <x:v>730</x:v>
      </x:c>
      <x:c r="H2606" t="s">
        <x:v>528</x:v>
      </x:c>
      <x:c r="I2606" t="s">
        <x:v>187</x:v>
      </x:c>
      <x:c r="J2606">
        <x:v>100002376</x:v>
      </x:c>
      <x:c r="K2606" t="s">
        <x:v>187</x:v>
      </x:c>
      <x:c r="L2606" t="s">
        <x:v>188</x:v>
      </x:c>
      <x:c r="M2606" t="s">
        <x:v>524</x:v>
      </x:c>
      <x:c r="O2606">
        <x:v>3000</x:v>
      </x:c>
      <x:c r="P2606" t="s">
        <x:v>520</x:v>
      </x:c>
      <x:c r="Q2606" t="s">
        <x:v>592</x:v>
      </x:c>
      <x:c r="R2606" t="s">
        <x:v>522</x:v>
      </x:c>
      <x:c r="S2606">
        <x:v>3000</x:v>
      </x:c>
      <x:c r="T2606" t="s">
        <x:v>458</x:v>
      </x:c>
      <x:c r="U2606">
        <x:v>6.72</x:v>
      </x:c>
      <x:c r="V2606">
        <x:v>0.24</x:v>
      </x:c>
      <x:c r="W2606">
        <x:v>723</x:v>
      </x:c>
    </x:row>
    <x:row r="2607" spans="1:23">
      <x:c r="A2607" t="s">
        <x:v>492</x:v>
      </x:c>
      <x:c r="B2607" t="s">
        <x:v>698</x:v>
      </x:c>
      <x:c r="C2607" t="s">
        <x:v>513</x:v>
      </x:c>
      <x:c r="D2607" t="s">
        <x:v>514</x:v>
      </x:c>
      <x:c r="E2607" t="s">
        <x:v>527</x:v>
      </x:c>
      <x:c r="F2607" t="s">
        <x:v>126</x:v>
      </x:c>
      <x:c r="G2607" t="s">
        <x:v>730</x:v>
      </x:c>
      <x:c r="H2607" t="s">
        <x:v>528</x:v>
      </x:c>
      <x:c r="I2607" t="s">
        <x:v>187</x:v>
      </x:c>
      <x:c r="J2607">
        <x:v>100002372</x:v>
      </x:c>
      <x:c r="K2607" t="s">
        <x:v>187</x:v>
      </x:c>
      <x:c r="L2607" t="s">
        <x:v>188</x:v>
      </x:c>
      <x:c r="M2607" t="s">
        <x:v>537</x:v>
      </x:c>
      <x:c r="O2607">
        <x:v>3000</x:v>
      </x:c>
      <x:c r="P2607" t="s">
        <x:v>520</x:v>
      </x:c>
      <x:c r="Q2607" t="s">
        <x:v>592</x:v>
      </x:c>
      <x:c r="R2607" t="s">
        <x:v>522</x:v>
      </x:c>
      <x:c r="S2607">
        <x:v>9000</x:v>
      </x:c>
      <x:c r="T2607" t="s">
        <x:v>458</x:v>
      </x:c>
      <x:c r="U2607">
        <x:v>20.16</x:v>
      </x:c>
      <x:c r="V2607">
        <x:v>0.24</x:v>
      </x:c>
      <x:c r="W2607">
        <x:v>2169</x:v>
      </x:c>
    </x:row>
    <x:row r="2608" spans="1:23">
      <x:c r="A2608" t="s">
        <x:v>492</x:v>
      </x:c>
      <x:c r="B2608" t="s">
        <x:v>698</x:v>
      </x:c>
      <x:c r="C2608" t="s">
        <x:v>513</x:v>
      </x:c>
      <x:c r="D2608" t="s">
        <x:v>514</x:v>
      </x:c>
      <x:c r="E2608" t="s">
        <x:v>527</x:v>
      </x:c>
      <x:c r="F2608" t="s">
        <x:v>126</x:v>
      </x:c>
      <x:c r="G2608" t="s">
        <x:v>730</x:v>
      </x:c>
      <x:c r="H2608" t="s">
        <x:v>528</x:v>
      </x:c>
      <x:c r="I2608" t="s">
        <x:v>187</x:v>
      </x:c>
      <x:c r="J2608">
        <x:v>100002378</x:v>
      </x:c>
      <x:c r="K2608" t="s">
        <x:v>187</x:v>
      </x:c>
      <x:c r="L2608" t="s">
        <x:v>188</x:v>
      </x:c>
      <x:c r="M2608" t="s">
        <x:v>525</x:v>
      </x:c>
      <x:c r="O2608">
        <x:v>3000</x:v>
      </x:c>
      <x:c r="P2608" t="s">
        <x:v>520</x:v>
      </x:c>
      <x:c r="Q2608" t="s">
        <x:v>592</x:v>
      </x:c>
      <x:c r="R2608" t="s">
        <x:v>522</x:v>
      </x:c>
      <x:c r="S2608">
        <x:v>9000</x:v>
      </x:c>
      <x:c r="T2608" t="s">
        <x:v>458</x:v>
      </x:c>
      <x:c r="U2608">
        <x:v>20.16</x:v>
      </x:c>
      <x:c r="V2608">
        <x:v>0.24</x:v>
      </x:c>
      <x:c r="W2608">
        <x:v>2169</x:v>
      </x:c>
    </x:row>
    <x:row r="2609" spans="1:23">
      <x:c r="A2609" t="s">
        <x:v>492</x:v>
      </x:c>
      <x:c r="B2609" t="s">
        <x:v>698</x:v>
      </x:c>
      <x:c r="C2609" t="s">
        <x:v>513</x:v>
      </x:c>
      <x:c r="D2609" t="s">
        <x:v>514</x:v>
      </x:c>
      <x:c r="E2609" t="s">
        <x:v>527</x:v>
      </x:c>
      <x:c r="F2609" t="s">
        <x:v>126</x:v>
      </x:c>
      <x:c r="G2609" t="s">
        <x:v>730</x:v>
      </x:c>
      <x:c r="H2609" t="s">
        <x:v>528</x:v>
      </x:c>
      <x:c r="I2609" t="s">
        <x:v>187</x:v>
      </x:c>
      <x:c r="J2609">
        <x:v>100002361</x:v>
      </x:c>
      <x:c r="K2609" t="s">
        <x:v>187</x:v>
      </x:c>
      <x:c r="L2609" t="s">
        <x:v>188</x:v>
      </x:c>
      <x:c r="M2609" t="s">
        <x:v>533</x:v>
      </x:c>
      <x:c r="O2609">
        <x:v>3000</x:v>
      </x:c>
      <x:c r="P2609" t="s">
        <x:v>520</x:v>
      </x:c>
      <x:c r="Q2609" t="s">
        <x:v>592</x:v>
      </x:c>
      <x:c r="R2609" t="s">
        <x:v>522</x:v>
      </x:c>
      <x:c r="S2609">
        <x:v>3000</x:v>
      </x:c>
      <x:c r="T2609" t="s">
        <x:v>458</x:v>
      </x:c>
      <x:c r="U2609">
        <x:v>6.72</x:v>
      </x:c>
      <x:c r="V2609">
        <x:v>0.24</x:v>
      </x:c>
      <x:c r="W2609">
        <x:v>723</x:v>
      </x:c>
    </x:row>
    <x:row r="2610" spans="1:23">
      <x:c r="A2610" t="s">
        <x:v>492</x:v>
      </x:c>
      <x:c r="B2610" t="s">
        <x:v>698</x:v>
      </x:c>
      <x:c r="C2610" t="s">
        <x:v>513</x:v>
      </x:c>
      <x:c r="D2610" t="s">
        <x:v>514</x:v>
      </x:c>
      <x:c r="E2610" t="s">
        <x:v>527</x:v>
      </x:c>
      <x:c r="F2610" t="s">
        <x:v>126</x:v>
      </x:c>
      <x:c r="G2610" t="s">
        <x:v>730</x:v>
      </x:c>
      <x:c r="H2610" t="s">
        <x:v>528</x:v>
      </x:c>
      <x:c r="I2610" t="s">
        <x:v>187</x:v>
      </x:c>
      <x:c r="J2610">
        <x:v>100002374</x:v>
      </x:c>
      <x:c r="K2610" t="s">
        <x:v>187</x:v>
      </x:c>
      <x:c r="L2610" t="s">
        <x:v>188</x:v>
      </x:c>
      <x:c r="M2610" t="s">
        <x:v>569</x:v>
      </x:c>
      <x:c r="O2610">
        <x:v>3000</x:v>
      </x:c>
      <x:c r="P2610" t="s">
        <x:v>520</x:v>
      </x:c>
      <x:c r="Q2610" t="s">
        <x:v>592</x:v>
      </x:c>
      <x:c r="R2610" t="s">
        <x:v>522</x:v>
      </x:c>
      <x:c r="S2610">
        <x:v>1300</x:v>
      </x:c>
      <x:c r="T2610" t="s">
        <x:v>458</x:v>
      </x:c>
      <x:c r="U2610">
        <x:v>2.91</x:v>
      </x:c>
      <x:c r="V2610">
        <x:v>0.24</x:v>
      </x:c>
      <x:c r="W2610">
        <x:v>313.3</x:v>
      </x:c>
    </x:row>
    <x:row r="2611" spans="1:23">
      <x:c r="A2611" t="s">
        <x:v>492</x:v>
      </x:c>
      <x:c r="B2611" t="s">
        <x:v>698</x:v>
      </x:c>
      <x:c r="C2611" t="s">
        <x:v>513</x:v>
      </x:c>
      <x:c r="D2611" t="s">
        <x:v>514</x:v>
      </x:c>
      <x:c r="E2611" t="s">
        <x:v>527</x:v>
      </x:c>
      <x:c r="F2611" t="s">
        <x:v>126</x:v>
      </x:c>
      <x:c r="G2611" t="s">
        <x:v>730</x:v>
      </x:c>
      <x:c r="H2611" t="s">
        <x:v>528</x:v>
      </x:c>
      <x:c r="I2611" t="s">
        <x:v>187</x:v>
      </x:c>
      <x:c r="J2611">
        <x:v>100002378</x:v>
      </x:c>
      <x:c r="K2611" t="s">
        <x:v>187</x:v>
      </x:c>
      <x:c r="L2611" t="s">
        <x:v>188</x:v>
      </x:c>
      <x:c r="M2611" t="s">
        <x:v>525</x:v>
      </x:c>
      <x:c r="O2611">
        <x:v>3000</x:v>
      </x:c>
      <x:c r="P2611" t="s">
        <x:v>520</x:v>
      </x:c>
      <x:c r="Q2611" t="s">
        <x:v>592</x:v>
      </x:c>
      <x:c r="R2611" t="s">
        <x:v>522</x:v>
      </x:c>
      <x:c r="S2611">
        <x:v>15000</x:v>
      </x:c>
      <x:c r="T2611" t="s">
        <x:v>458</x:v>
      </x:c>
      <x:c r="U2611">
        <x:v>33.6</x:v>
      </x:c>
      <x:c r="V2611">
        <x:v>0.24</x:v>
      </x:c>
      <x:c r="W2611">
        <x:v>3615</x:v>
      </x:c>
    </x:row>
    <x:row r="2612" spans="1:23">
      <x:c r="A2612" t="s">
        <x:v>492</x:v>
      </x:c>
      <x:c r="B2612" t="s">
        <x:v>698</x:v>
      </x:c>
      <x:c r="C2612" t="s">
        <x:v>513</x:v>
      </x:c>
      <x:c r="D2612" t="s">
        <x:v>514</x:v>
      </x:c>
      <x:c r="E2612" t="s">
        <x:v>527</x:v>
      </x:c>
      <x:c r="F2612" t="s">
        <x:v>126</x:v>
      </x:c>
      <x:c r="G2612" t="s">
        <x:v>730</x:v>
      </x:c>
      <x:c r="H2612" t="s">
        <x:v>528</x:v>
      </x:c>
      <x:c r="I2612" t="s">
        <x:v>187</x:v>
      </x:c>
      <x:c r="J2612">
        <x:v>100002365</x:v>
      </x:c>
      <x:c r="K2612" t="s">
        <x:v>187</x:v>
      </x:c>
      <x:c r="L2612" t="s">
        <x:v>188</x:v>
      </x:c>
      <x:c r="M2612" t="s">
        <x:v>575</x:v>
      </x:c>
      <x:c r="O2612">
        <x:v>3000</x:v>
      </x:c>
      <x:c r="P2612" t="s">
        <x:v>520</x:v>
      </x:c>
      <x:c r="Q2612" t="s">
        <x:v>592</x:v>
      </x:c>
      <x:c r="R2612" t="s">
        <x:v>522</x:v>
      </x:c>
      <x:c r="S2612">
        <x:v>3000</x:v>
      </x:c>
      <x:c r="T2612" t="s">
        <x:v>458</x:v>
      </x:c>
      <x:c r="U2612">
        <x:v>6.72</x:v>
      </x:c>
      <x:c r="V2612">
        <x:v>0.24</x:v>
      </x:c>
      <x:c r="W2612">
        <x:v>723</x:v>
      </x:c>
    </x:row>
    <x:row r="2613" spans="1:23">
      <x:c r="A2613" t="s">
        <x:v>492</x:v>
      </x:c>
      <x:c r="B2613" t="s">
        <x:v>698</x:v>
      </x:c>
      <x:c r="C2613" t="s">
        <x:v>513</x:v>
      </x:c>
      <x:c r="D2613" t="s">
        <x:v>514</x:v>
      </x:c>
      <x:c r="E2613" t="s">
        <x:v>527</x:v>
      </x:c>
      <x:c r="F2613" t="s">
        <x:v>126</x:v>
      </x:c>
      <x:c r="G2613" t="s">
        <x:v>730</x:v>
      </x:c>
      <x:c r="H2613" t="s">
        <x:v>528</x:v>
      </x:c>
      <x:c r="I2613" t="s">
        <x:v>187</x:v>
      </x:c>
      <x:c r="J2613">
        <x:v>100002372</x:v>
      </x:c>
      <x:c r="K2613" t="s">
        <x:v>187</x:v>
      </x:c>
      <x:c r="L2613" t="s">
        <x:v>188</x:v>
      </x:c>
      <x:c r="M2613" t="s">
        <x:v>537</x:v>
      </x:c>
      <x:c r="O2613">
        <x:v>3000</x:v>
      </x:c>
      <x:c r="P2613" t="s">
        <x:v>520</x:v>
      </x:c>
      <x:c r="Q2613" t="s">
        <x:v>592</x:v>
      </x:c>
      <x:c r="R2613" t="s">
        <x:v>522</x:v>
      </x:c>
      <x:c r="S2613">
        <x:v>9000</x:v>
      </x:c>
      <x:c r="T2613" t="s">
        <x:v>458</x:v>
      </x:c>
      <x:c r="U2613">
        <x:v>20.16</x:v>
      </x:c>
      <x:c r="V2613">
        <x:v>0.24</x:v>
      </x:c>
      <x:c r="W2613">
        <x:v>2169</x:v>
      </x:c>
    </x:row>
    <x:row r="2614" spans="1:23">
      <x:c r="A2614" t="s">
        <x:v>492</x:v>
      </x:c>
      <x:c r="B2614" t="s">
        <x:v>698</x:v>
      </x:c>
      <x:c r="C2614" t="s">
        <x:v>513</x:v>
      </x:c>
      <x:c r="D2614" t="s">
        <x:v>514</x:v>
      </x:c>
      <x:c r="E2614" t="s">
        <x:v>527</x:v>
      </x:c>
      <x:c r="F2614" t="s">
        <x:v>126</x:v>
      </x:c>
      <x:c r="G2614" t="s">
        <x:v>730</x:v>
      </x:c>
      <x:c r="H2614" t="s">
        <x:v>528</x:v>
      </x:c>
      <x:c r="I2614" t="s">
        <x:v>187</x:v>
      </x:c>
      <x:c r="J2614">
        <x:v>100002376</x:v>
      </x:c>
      <x:c r="K2614" t="s">
        <x:v>187</x:v>
      </x:c>
      <x:c r="L2614" t="s">
        <x:v>188</x:v>
      </x:c>
      <x:c r="M2614" t="s">
        <x:v>524</x:v>
      </x:c>
      <x:c r="O2614">
        <x:v>3000</x:v>
      </x:c>
      <x:c r="P2614" t="s">
        <x:v>520</x:v>
      </x:c>
      <x:c r="Q2614" t="s">
        <x:v>592</x:v>
      </x:c>
      <x:c r="R2614" t="s">
        <x:v>522</x:v>
      </x:c>
      <x:c r="S2614">
        <x:v>12000</x:v>
      </x:c>
      <x:c r="T2614" t="s">
        <x:v>458</x:v>
      </x:c>
      <x:c r="U2614">
        <x:v>26.88</x:v>
      </x:c>
      <x:c r="V2614">
        <x:v>0.24</x:v>
      </x:c>
      <x:c r="W2614">
        <x:v>2892</x:v>
      </x:c>
    </x:row>
    <x:row r="2615" spans="1:23">
      <x:c r="A2615" t="s">
        <x:v>492</x:v>
      </x:c>
      <x:c r="B2615" t="s">
        <x:v>698</x:v>
      </x:c>
      <x:c r="C2615" t="s">
        <x:v>513</x:v>
      </x:c>
      <x:c r="D2615" t="s">
        <x:v>514</x:v>
      </x:c>
      <x:c r="E2615" t="s">
        <x:v>527</x:v>
      </x:c>
      <x:c r="F2615" t="s">
        <x:v>126</x:v>
      </x:c>
      <x:c r="G2615" t="s">
        <x:v>730</x:v>
      </x:c>
      <x:c r="H2615" t="s">
        <x:v>528</x:v>
      </x:c>
      <x:c r="I2615" t="s">
        <x:v>187</x:v>
      </x:c>
      <x:c r="J2615">
        <x:v>100002372</x:v>
      </x:c>
      <x:c r="K2615" t="s">
        <x:v>187</x:v>
      </x:c>
      <x:c r="L2615" t="s">
        <x:v>188</x:v>
      </x:c>
      <x:c r="M2615" t="s">
        <x:v>537</x:v>
      </x:c>
      <x:c r="O2615">
        <x:v>3000</x:v>
      </x:c>
      <x:c r="P2615" t="s">
        <x:v>520</x:v>
      </x:c>
      <x:c r="Q2615" t="s">
        <x:v>592</x:v>
      </x:c>
      <x:c r="R2615" t="s">
        <x:v>522</x:v>
      </x:c>
      <x:c r="S2615">
        <x:v>30000</x:v>
      </x:c>
      <x:c r="T2615" t="s">
        <x:v>458</x:v>
      </x:c>
      <x:c r="U2615">
        <x:v>67.2</x:v>
      </x:c>
      <x:c r="V2615">
        <x:v>0.24</x:v>
      </x:c>
      <x:c r="W2615">
        <x:v>7230</x:v>
      </x:c>
    </x:row>
    <x:row r="2616" spans="1:23">
      <x:c r="A2616" t="s">
        <x:v>492</x:v>
      </x:c>
      <x:c r="B2616" t="s">
        <x:v>698</x:v>
      </x:c>
      <x:c r="C2616" t="s">
        <x:v>513</x:v>
      </x:c>
      <x:c r="D2616" t="s">
        <x:v>514</x:v>
      </x:c>
      <x:c r="E2616" t="s">
        <x:v>527</x:v>
      </x:c>
      <x:c r="F2616" t="s">
        <x:v>126</x:v>
      </x:c>
      <x:c r="G2616" t="s">
        <x:v>730</x:v>
      </x:c>
      <x:c r="H2616" t="s">
        <x:v>528</x:v>
      </x:c>
      <x:c r="I2616" t="s">
        <x:v>187</x:v>
      </x:c>
      <x:c r="J2616">
        <x:v>100002376</x:v>
      </x:c>
      <x:c r="K2616" t="s">
        <x:v>187</x:v>
      </x:c>
      <x:c r="L2616" t="s">
        <x:v>188</x:v>
      </x:c>
      <x:c r="M2616" t="s">
        <x:v>524</x:v>
      </x:c>
      <x:c r="O2616">
        <x:v>3000</x:v>
      </x:c>
      <x:c r="P2616" t="s">
        <x:v>520</x:v>
      </x:c>
      <x:c r="Q2616" t="s">
        <x:v>592</x:v>
      </x:c>
      <x:c r="R2616" t="s">
        <x:v>522</x:v>
      </x:c>
      <x:c r="S2616">
        <x:v>5050</x:v>
      </x:c>
      <x:c r="T2616" t="s">
        <x:v>458</x:v>
      </x:c>
      <x:c r="U2616">
        <x:v>11.31</x:v>
      </x:c>
      <x:c r="V2616">
        <x:v>0.24</x:v>
      </x:c>
      <x:c r="W2616">
        <x:v>1217.05</x:v>
      </x:c>
    </x:row>
    <x:row r="2617" spans="1:23">
      <x:c r="A2617" t="s">
        <x:v>492</x:v>
      </x:c>
      <x:c r="B2617" t="s">
        <x:v>698</x:v>
      </x:c>
      <x:c r="C2617" t="s">
        <x:v>513</x:v>
      </x:c>
      <x:c r="D2617" t="s">
        <x:v>514</x:v>
      </x:c>
      <x:c r="E2617" t="s">
        <x:v>527</x:v>
      </x:c>
      <x:c r="F2617" t="s">
        <x:v>126</x:v>
      </x:c>
      <x:c r="G2617" t="s">
        <x:v>730</x:v>
      </x:c>
      <x:c r="H2617" t="s">
        <x:v>528</x:v>
      </x:c>
      <x:c r="I2617" t="s">
        <x:v>187</x:v>
      </x:c>
      <x:c r="J2617">
        <x:v>100002372</x:v>
      </x:c>
      <x:c r="K2617" t="s">
        <x:v>187</x:v>
      </x:c>
      <x:c r="L2617" t="s">
        <x:v>188</x:v>
      </x:c>
      <x:c r="M2617" t="s">
        <x:v>537</x:v>
      </x:c>
      <x:c r="O2617">
        <x:v>3000</x:v>
      </x:c>
      <x:c r="P2617" t="s">
        <x:v>520</x:v>
      </x:c>
      <x:c r="Q2617" t="s">
        <x:v>592</x:v>
      </x:c>
      <x:c r="R2617" t="s">
        <x:v>522</x:v>
      </x:c>
      <x:c r="S2617">
        <x:v>15000</x:v>
      </x:c>
      <x:c r="T2617" t="s">
        <x:v>458</x:v>
      </x:c>
      <x:c r="U2617">
        <x:v>33.6</x:v>
      </x:c>
      <x:c r="V2617">
        <x:v>0.24</x:v>
      </x:c>
      <x:c r="W2617">
        <x:v>3615</x:v>
      </x:c>
    </x:row>
    <x:row r="2618" spans="1:23">
      <x:c r="A2618" t="s">
        <x:v>492</x:v>
      </x:c>
      <x:c r="B2618" t="s">
        <x:v>698</x:v>
      </x:c>
      <x:c r="C2618" t="s">
        <x:v>513</x:v>
      </x:c>
      <x:c r="D2618" t="s">
        <x:v>514</x:v>
      </x:c>
      <x:c r="E2618" t="s">
        <x:v>527</x:v>
      </x:c>
      <x:c r="F2618" t="s">
        <x:v>126</x:v>
      </x:c>
      <x:c r="G2618" t="s">
        <x:v>730</x:v>
      </x:c>
      <x:c r="H2618" t="s">
        <x:v>528</x:v>
      </x:c>
      <x:c r="I2618" t="s">
        <x:v>187</x:v>
      </x:c>
      <x:c r="J2618">
        <x:v>100002365</x:v>
      </x:c>
      <x:c r="K2618" t="s">
        <x:v>187</x:v>
      </x:c>
      <x:c r="L2618" t="s">
        <x:v>188</x:v>
      </x:c>
      <x:c r="M2618" t="s">
        <x:v>575</x:v>
      </x:c>
      <x:c r="O2618">
        <x:v>3000</x:v>
      </x:c>
      <x:c r="P2618" t="s">
        <x:v>520</x:v>
      </x:c>
      <x:c r="Q2618" t="s">
        <x:v>592</x:v>
      </x:c>
      <x:c r="R2618" t="s">
        <x:v>522</x:v>
      </x:c>
      <x:c r="S2618">
        <x:v>4500</x:v>
      </x:c>
      <x:c r="T2618" t="s">
        <x:v>458</x:v>
      </x:c>
      <x:c r="U2618">
        <x:v>10.08</x:v>
      </x:c>
      <x:c r="V2618">
        <x:v>0.24</x:v>
      </x:c>
      <x:c r="W2618">
        <x:v>1084.5</x:v>
      </x:c>
    </x:row>
    <x:row r="2619" spans="1:23">
      <x:c r="A2619" t="s">
        <x:v>492</x:v>
      </x:c>
      <x:c r="B2619" t="s">
        <x:v>698</x:v>
      </x:c>
      <x:c r="C2619" t="s">
        <x:v>513</x:v>
      </x:c>
      <x:c r="D2619" t="s">
        <x:v>514</x:v>
      </x:c>
      <x:c r="E2619" t="s">
        <x:v>527</x:v>
      </x:c>
      <x:c r="F2619" t="s">
        <x:v>126</x:v>
      </x:c>
      <x:c r="G2619" t="s">
        <x:v>730</x:v>
      </x:c>
      <x:c r="H2619" t="s">
        <x:v>528</x:v>
      </x:c>
      <x:c r="I2619" t="s">
        <x:v>187</x:v>
      </x:c>
      <x:c r="J2619">
        <x:v>100002367</x:v>
      </x:c>
      <x:c r="K2619" t="s">
        <x:v>187</x:v>
      </x:c>
      <x:c r="L2619" t="s">
        <x:v>188</x:v>
      </x:c>
      <x:c r="M2619" t="s">
        <x:v>550</x:v>
      </x:c>
      <x:c r="O2619">
        <x:v>3000</x:v>
      </x:c>
      <x:c r="P2619" t="s">
        <x:v>520</x:v>
      </x:c>
      <x:c r="Q2619" t="s">
        <x:v>592</x:v>
      </x:c>
      <x:c r="R2619" t="s">
        <x:v>522</x:v>
      </x:c>
      <x:c r="S2619">
        <x:v>8600</x:v>
      </x:c>
      <x:c r="T2619" t="s">
        <x:v>458</x:v>
      </x:c>
      <x:c r="U2619">
        <x:v>19.260000000000002</x:v>
      </x:c>
      <x:c r="V2619">
        <x:v>0.24</x:v>
      </x:c>
      <x:c r="W2619">
        <x:v>2072.6</x:v>
      </x:c>
    </x:row>
    <x:row r="2620" spans="1:23">
      <x:c r="A2620" t="s">
        <x:v>492</x:v>
      </x:c>
      <x:c r="B2620" t="s">
        <x:v>698</x:v>
      </x:c>
      <x:c r="C2620" t="s">
        <x:v>513</x:v>
      </x:c>
      <x:c r="D2620" t="s">
        <x:v>514</x:v>
      </x:c>
      <x:c r="E2620" t="s">
        <x:v>527</x:v>
      </x:c>
      <x:c r="F2620" t="s">
        <x:v>126</x:v>
      </x:c>
      <x:c r="G2620" t="s">
        <x:v>730</x:v>
      </x:c>
      <x:c r="H2620" t="s">
        <x:v>528</x:v>
      </x:c>
      <x:c r="I2620" t="s">
        <x:v>187</x:v>
      </x:c>
      <x:c r="J2620">
        <x:v>100002372</x:v>
      </x:c>
      <x:c r="K2620" t="s">
        <x:v>187</x:v>
      </x:c>
      <x:c r="L2620" t="s">
        <x:v>188</x:v>
      </x:c>
      <x:c r="M2620" t="s">
        <x:v>537</x:v>
      </x:c>
      <x:c r="O2620">
        <x:v>3000</x:v>
      </x:c>
      <x:c r="P2620" t="s">
        <x:v>520</x:v>
      </x:c>
      <x:c r="Q2620" t="s">
        <x:v>592</x:v>
      </x:c>
      <x:c r="R2620" t="s">
        <x:v>522</x:v>
      </x:c>
      <x:c r="S2620">
        <x:v>3600</x:v>
      </x:c>
      <x:c r="T2620" t="s">
        <x:v>458</x:v>
      </x:c>
      <x:c r="U2620">
        <x:v>8.06</x:v>
      </x:c>
      <x:c r="V2620">
        <x:v>0.24</x:v>
      </x:c>
      <x:c r="W2620">
        <x:v>867.6</x:v>
      </x:c>
    </x:row>
    <x:row r="2621" spans="1:23">
      <x:c r="A2621" t="s">
        <x:v>492</x:v>
      </x:c>
      <x:c r="B2621" t="s">
        <x:v>698</x:v>
      </x:c>
      <x:c r="C2621" t="s">
        <x:v>513</x:v>
      </x:c>
      <x:c r="D2621" t="s">
        <x:v>514</x:v>
      </x:c>
      <x:c r="E2621" t="s">
        <x:v>527</x:v>
      </x:c>
      <x:c r="F2621" t="s">
        <x:v>126</x:v>
      </x:c>
      <x:c r="G2621" t="s">
        <x:v>730</x:v>
      </x:c>
      <x:c r="H2621" t="s">
        <x:v>528</x:v>
      </x:c>
      <x:c r="I2621" t="s">
        <x:v>187</x:v>
      </x:c>
      <x:c r="J2621">
        <x:v>100002365</x:v>
      </x:c>
      <x:c r="K2621" t="s">
        <x:v>187</x:v>
      </x:c>
      <x:c r="L2621" t="s">
        <x:v>188</x:v>
      </x:c>
      <x:c r="M2621" t="s">
        <x:v>575</x:v>
      </x:c>
      <x:c r="O2621">
        <x:v>3000</x:v>
      </x:c>
      <x:c r="P2621" t="s">
        <x:v>520</x:v>
      </x:c>
      <x:c r="Q2621" t="s">
        <x:v>592</x:v>
      </x:c>
      <x:c r="R2621" t="s">
        <x:v>522</x:v>
      </x:c>
      <x:c r="S2621">
        <x:v>12000</x:v>
      </x:c>
      <x:c r="T2621" t="s">
        <x:v>458</x:v>
      </x:c>
      <x:c r="U2621">
        <x:v>26.88</x:v>
      </x:c>
      <x:c r="V2621">
        <x:v>0.24</x:v>
      </x:c>
      <x:c r="W2621">
        <x:v>2892</x:v>
      </x:c>
    </x:row>
    <x:row r="2622" spans="1:23">
      <x:c r="A2622" t="s">
        <x:v>492</x:v>
      </x:c>
      <x:c r="B2622" t="s">
        <x:v>698</x:v>
      </x:c>
      <x:c r="C2622" t="s">
        <x:v>513</x:v>
      </x:c>
      <x:c r="D2622" t="s">
        <x:v>514</x:v>
      </x:c>
      <x:c r="E2622" t="s">
        <x:v>527</x:v>
      </x:c>
      <x:c r="F2622" t="s">
        <x:v>126</x:v>
      </x:c>
      <x:c r="G2622" t="s">
        <x:v>730</x:v>
      </x:c>
      <x:c r="H2622" t="s">
        <x:v>528</x:v>
      </x:c>
      <x:c r="I2622" t="s">
        <x:v>187</x:v>
      </x:c>
      <x:c r="J2622">
        <x:v>100002361</x:v>
      </x:c>
      <x:c r="K2622" t="s">
        <x:v>187</x:v>
      </x:c>
      <x:c r="L2622" t="s">
        <x:v>188</x:v>
      </x:c>
      <x:c r="M2622" t="s">
        <x:v>533</x:v>
      </x:c>
      <x:c r="O2622">
        <x:v>3000</x:v>
      </x:c>
      <x:c r="P2622" t="s">
        <x:v>520</x:v>
      </x:c>
      <x:c r="Q2622" t="s">
        <x:v>592</x:v>
      </x:c>
      <x:c r="R2622" t="s">
        <x:v>522</x:v>
      </x:c>
      <x:c r="S2622">
        <x:v>6800</x:v>
      </x:c>
      <x:c r="T2622" t="s">
        <x:v>458</x:v>
      </x:c>
      <x:c r="U2622">
        <x:v>15.23</x:v>
      </x:c>
      <x:c r="V2622">
        <x:v>0.24</x:v>
      </x:c>
      <x:c r="W2622">
        <x:v>1638.8</x:v>
      </x:c>
    </x:row>
    <x:row r="2623" spans="1:23">
      <x:c r="A2623" t="s">
        <x:v>492</x:v>
      </x:c>
      <x:c r="B2623" t="s">
        <x:v>698</x:v>
      </x:c>
      <x:c r="C2623" t="s">
        <x:v>513</x:v>
      </x:c>
      <x:c r="D2623" t="s">
        <x:v>514</x:v>
      </x:c>
      <x:c r="E2623" t="s">
        <x:v>527</x:v>
      </x:c>
      <x:c r="F2623" t="s">
        <x:v>126</x:v>
      </x:c>
      <x:c r="G2623" t="s">
        <x:v>730</x:v>
      </x:c>
      <x:c r="H2623" t="s">
        <x:v>528</x:v>
      </x:c>
      <x:c r="I2623" t="s">
        <x:v>187</x:v>
      </x:c>
      <x:c r="J2623">
        <x:v>100002374</x:v>
      </x:c>
      <x:c r="K2623" t="s">
        <x:v>187</x:v>
      </x:c>
      <x:c r="L2623" t="s">
        <x:v>188</x:v>
      </x:c>
      <x:c r="M2623" t="s">
        <x:v>569</x:v>
      </x:c>
      <x:c r="O2623">
        <x:v>3000</x:v>
      </x:c>
      <x:c r="P2623" t="s">
        <x:v>520</x:v>
      </x:c>
      <x:c r="Q2623" t="s">
        <x:v>592</x:v>
      </x:c>
      <x:c r="R2623" t="s">
        <x:v>522</x:v>
      </x:c>
      <x:c r="S2623">
        <x:v>2700</x:v>
      </x:c>
      <x:c r="T2623" t="s">
        <x:v>458</x:v>
      </x:c>
      <x:c r="U2623">
        <x:v>6.05</x:v>
      </x:c>
      <x:c r="V2623">
        <x:v>0.24</x:v>
      </x:c>
      <x:c r="W2623">
        <x:v>650.70000000000005</x:v>
      </x:c>
    </x:row>
    <x:row r="2624" spans="1:23">
      <x:c r="A2624" t="s">
        <x:v>492</x:v>
      </x:c>
      <x:c r="B2624" t="s">
        <x:v>698</x:v>
      </x:c>
      <x:c r="C2624" t="s">
        <x:v>513</x:v>
      </x:c>
      <x:c r="D2624" t="s">
        <x:v>514</x:v>
      </x:c>
      <x:c r="E2624" t="s">
        <x:v>527</x:v>
      </x:c>
      <x:c r="F2624" t="s">
        <x:v>126</x:v>
      </x:c>
      <x:c r="G2624" t="s">
        <x:v>730</x:v>
      </x:c>
      <x:c r="H2624" t="s">
        <x:v>528</x:v>
      </x:c>
      <x:c r="I2624" t="s">
        <x:v>187</x:v>
      </x:c>
      <x:c r="J2624">
        <x:v>100002378</x:v>
      </x:c>
      <x:c r="K2624" t="s">
        <x:v>187</x:v>
      </x:c>
      <x:c r="L2624" t="s">
        <x:v>188</x:v>
      </x:c>
      <x:c r="M2624" t="s">
        <x:v>525</x:v>
      </x:c>
      <x:c r="O2624">
        <x:v>3000</x:v>
      </x:c>
      <x:c r="P2624" t="s">
        <x:v>520</x:v>
      </x:c>
      <x:c r="Q2624" t="s">
        <x:v>592</x:v>
      </x:c>
      <x:c r="R2624" t="s">
        <x:v>522</x:v>
      </x:c>
      <x:c r="S2624">
        <x:v>3800</x:v>
      </x:c>
      <x:c r="T2624" t="s">
        <x:v>458</x:v>
      </x:c>
      <x:c r="U2624">
        <x:v>8.51</x:v>
      </x:c>
      <x:c r="V2624">
        <x:v>0.24</x:v>
      </x:c>
      <x:c r="W2624">
        <x:v>915.8</x:v>
      </x:c>
    </x:row>
    <x:row r="2625" spans="1:23">
      <x:c r="A2625" t="s">
        <x:v>492</x:v>
      </x:c>
      <x:c r="B2625" t="s">
        <x:v>698</x:v>
      </x:c>
      <x:c r="C2625" t="s">
        <x:v>513</x:v>
      </x:c>
      <x:c r="D2625" t="s">
        <x:v>514</x:v>
      </x:c>
      <x:c r="E2625" t="s">
        <x:v>527</x:v>
      </x:c>
      <x:c r="F2625" t="s">
        <x:v>126</x:v>
      </x:c>
      <x:c r="G2625" t="s">
        <x:v>730</x:v>
      </x:c>
      <x:c r="H2625" t="s">
        <x:v>528</x:v>
      </x:c>
      <x:c r="I2625" t="s">
        <x:v>187</x:v>
      </x:c>
      <x:c r="J2625">
        <x:v>100002378</x:v>
      </x:c>
      <x:c r="K2625" t="s">
        <x:v>187</x:v>
      </x:c>
      <x:c r="L2625" t="s">
        <x:v>188</x:v>
      </x:c>
      <x:c r="M2625" t="s">
        <x:v>525</x:v>
      </x:c>
      <x:c r="O2625">
        <x:v>3000</x:v>
      </x:c>
      <x:c r="P2625" t="s">
        <x:v>520</x:v>
      </x:c>
      <x:c r="Q2625" t="s">
        <x:v>592</x:v>
      </x:c>
      <x:c r="R2625" t="s">
        <x:v>522</x:v>
      </x:c>
      <x:c r="S2625">
        <x:v>3000</x:v>
      </x:c>
      <x:c r="T2625" t="s">
        <x:v>458</x:v>
      </x:c>
      <x:c r="U2625">
        <x:v>6.72</x:v>
      </x:c>
      <x:c r="V2625">
        <x:v>0.24</x:v>
      </x:c>
      <x:c r="W2625">
        <x:v>723</x:v>
      </x:c>
    </x:row>
    <x:row r="2626" spans="1:23">
      <x:c r="A2626" t="s">
        <x:v>492</x:v>
      </x:c>
      <x:c r="B2626" t="s">
        <x:v>698</x:v>
      </x:c>
      <x:c r="C2626" t="s">
        <x:v>513</x:v>
      </x:c>
      <x:c r="D2626" t="s">
        <x:v>514</x:v>
      </x:c>
      <x:c r="E2626" t="s">
        <x:v>527</x:v>
      </x:c>
      <x:c r="F2626" t="s">
        <x:v>126</x:v>
      </x:c>
      <x:c r="G2626" t="s">
        <x:v>730</x:v>
      </x:c>
      <x:c r="H2626" t="s">
        <x:v>528</x:v>
      </x:c>
      <x:c r="I2626" t="s">
        <x:v>529</x:v>
      </x:c>
      <x:c r="J2626">
        <x:v>100015931</x:v>
      </x:c>
      <x:c r="K2626" t="s">
        <x:v>189</x:v>
      </x:c>
      <x:c r="L2626" t="s">
        <x:v>190</x:v>
      </x:c>
      <x:c r="M2626" t="s">
        <x:v>518</x:v>
      </x:c>
      <x:c r="O2626">
        <x:v>2500</x:v>
      </x:c>
      <x:c r="P2626" t="s">
        <x:v>530</x:v>
      </x:c>
      <x:c r="Q2626" t="s">
        <x:v>457</x:v>
      </x:c>
      <x:c r="R2626" t="s">
        <x:v>522</x:v>
      </x:c>
      <x:c r="S2626">
        <x:v>10000</x:v>
      </x:c>
      <x:c r="T2626" t="s">
        <x:v>458</x:v>
      </x:c>
      <x:c r="U2626">
        <x:v>31.1</x:v>
      </x:c>
      <x:c r="V2626">
        <x:v>0.27</x:v>
      </x:c>
      <x:c r="W2626">
        <x:v>2718</x:v>
      </x:c>
    </x:row>
    <x:row r="2627" spans="1:23">
      <x:c r="A2627" t="s">
        <x:v>492</x:v>
      </x:c>
      <x:c r="B2627" t="s">
        <x:v>698</x:v>
      </x:c>
      <x:c r="C2627" t="s">
        <x:v>513</x:v>
      </x:c>
      <x:c r="D2627" t="s">
        <x:v>514</x:v>
      </x:c>
      <x:c r="E2627" t="s">
        <x:v>527</x:v>
      </x:c>
      <x:c r="F2627" t="s">
        <x:v>126</x:v>
      </x:c>
      <x:c r="G2627" t="s">
        <x:v>730</x:v>
      </x:c>
      <x:c r="H2627" t="s">
        <x:v>528</x:v>
      </x:c>
      <x:c r="I2627" t="s">
        <x:v>529</x:v>
      </x:c>
      <x:c r="J2627">
        <x:v>100015049</x:v>
      </x:c>
      <x:c r="K2627" t="s">
        <x:v>189</x:v>
      </x:c>
      <x:c r="L2627" t="s">
        <x:v>143</x:v>
      </x:c>
      <x:c r="M2627" t="s">
        <x:v>524</x:v>
      </x:c>
      <x:c r="O2627">
        <x:v>2000</x:v>
      </x:c>
      <x:c r="P2627" t="s">
        <x:v>530</x:v>
      </x:c>
      <x:c r="Q2627" t="s">
        <x:v>690</x:v>
      </x:c>
      <x:c r="R2627" t="s">
        <x:v>522</x:v>
      </x:c>
      <x:c r="S2627">
        <x:v>12000</x:v>
      </x:c>
      <x:c r="T2627" t="s">
        <x:v>458</x:v>
      </x:c>
      <x:c r="U2627">
        <x:v>56.52</x:v>
      </x:c>
      <x:c r="V2627">
        <x:v>0.38</x:v>
      </x:c>
      <x:c r="W2627">
        <x:v>4522.8</x:v>
      </x:c>
    </x:row>
    <x:row r="2628" spans="1:23">
      <x:c r="A2628" t="s">
        <x:v>492</x:v>
      </x:c>
      <x:c r="B2628" t="s">
        <x:v>698</x:v>
      </x:c>
      <x:c r="C2628" t="s">
        <x:v>513</x:v>
      </x:c>
      <x:c r="D2628" t="s">
        <x:v>514</x:v>
      </x:c>
      <x:c r="E2628" t="s">
        <x:v>527</x:v>
      </x:c>
      <x:c r="F2628" t="s">
        <x:v>126</x:v>
      </x:c>
      <x:c r="G2628" t="s">
        <x:v>730</x:v>
      </x:c>
      <x:c r="H2628" t="s">
        <x:v>528</x:v>
      </x:c>
      <x:c r="I2628" t="s">
        <x:v>529</x:v>
      </x:c>
      <x:c r="J2628">
        <x:v>100015931</x:v>
      </x:c>
      <x:c r="K2628" t="s">
        <x:v>189</x:v>
      </x:c>
      <x:c r="L2628" t="s">
        <x:v>190</x:v>
      </x:c>
      <x:c r="M2628" t="s">
        <x:v>518</x:v>
      </x:c>
      <x:c r="O2628">
        <x:v>2500</x:v>
      </x:c>
      <x:c r="P2628" t="s">
        <x:v>530</x:v>
      </x:c>
      <x:c r="Q2628" t="s">
        <x:v>457</x:v>
      </x:c>
      <x:c r="R2628" t="s">
        <x:v>522</x:v>
      </x:c>
      <x:c r="S2628">
        <x:v>7500</x:v>
      </x:c>
      <x:c r="T2628" t="s">
        <x:v>458</x:v>
      </x:c>
      <x:c r="U2628">
        <x:v>23.33</x:v>
      </x:c>
      <x:c r="V2628">
        <x:v>0.27</x:v>
      </x:c>
      <x:c r="W2628">
        <x:v>2038.5</x:v>
      </x:c>
    </x:row>
    <x:row r="2629" spans="1:23">
      <x:c r="A2629" t="s">
        <x:v>492</x:v>
      </x:c>
      <x:c r="B2629" t="s">
        <x:v>698</x:v>
      </x:c>
      <x:c r="C2629" t="s">
        <x:v>513</x:v>
      </x:c>
      <x:c r="D2629" t="s">
        <x:v>514</x:v>
      </x:c>
      <x:c r="E2629" t="s">
        <x:v>527</x:v>
      </x:c>
      <x:c r="F2629" t="s">
        <x:v>126</x:v>
      </x:c>
      <x:c r="G2629" t="s">
        <x:v>730</x:v>
      </x:c>
      <x:c r="H2629" t="s">
        <x:v>528</x:v>
      </x:c>
      <x:c r="I2629" t="s">
        <x:v>529</x:v>
      </x:c>
      <x:c r="J2629">
        <x:v>100016140</x:v>
      </x:c>
      <x:c r="K2629" t="s">
        <x:v>189</x:v>
      </x:c>
      <x:c r="L2629" t="s">
        <x:v>190</x:v>
      </x:c>
      <x:c r="M2629" t="s">
        <x:v>525</x:v>
      </x:c>
      <x:c r="O2629">
        <x:v>2500</x:v>
      </x:c>
      <x:c r="P2629" t="s">
        <x:v>530</x:v>
      </x:c>
      <x:c r="Q2629" t="s">
        <x:v>457</x:v>
      </x:c>
      <x:c r="R2629" t="s">
        <x:v>522</x:v>
      </x:c>
      <x:c r="S2629">
        <x:v>2500</x:v>
      </x:c>
      <x:c r="T2629" t="s">
        <x:v>458</x:v>
      </x:c>
      <x:c r="U2629">
        <x:v>7.78</x:v>
      </x:c>
      <x:c r="V2629">
        <x:v>0.27</x:v>
      </x:c>
      <x:c r="W2629">
        <x:v>679.5</x:v>
      </x:c>
    </x:row>
    <x:row r="2630" spans="1:23">
      <x:c r="A2630" t="s">
        <x:v>492</x:v>
      </x:c>
      <x:c r="B2630" t="s">
        <x:v>698</x:v>
      </x:c>
      <x:c r="C2630" t="s">
        <x:v>513</x:v>
      </x:c>
      <x:c r="D2630" t="s">
        <x:v>514</x:v>
      </x:c>
      <x:c r="E2630" t="s">
        <x:v>527</x:v>
      </x:c>
      <x:c r="F2630" t="s">
        <x:v>126</x:v>
      </x:c>
      <x:c r="G2630" t="s">
        <x:v>730</x:v>
      </x:c>
      <x:c r="H2630" t="s">
        <x:v>528</x:v>
      </x:c>
      <x:c r="I2630" t="s">
        <x:v>529</x:v>
      </x:c>
      <x:c r="J2630">
        <x:v>100015931</x:v>
      </x:c>
      <x:c r="K2630" t="s">
        <x:v>189</x:v>
      </x:c>
      <x:c r="L2630" t="s">
        <x:v>190</x:v>
      </x:c>
      <x:c r="M2630" t="s">
        <x:v>518</x:v>
      </x:c>
      <x:c r="O2630">
        <x:v>2500</x:v>
      </x:c>
      <x:c r="P2630" t="s">
        <x:v>530</x:v>
      </x:c>
      <x:c r="Q2630" t="s">
        <x:v>457</x:v>
      </x:c>
      <x:c r="R2630" t="s">
        <x:v>522</x:v>
      </x:c>
      <x:c r="S2630">
        <x:v>2500</x:v>
      </x:c>
      <x:c r="T2630" t="s">
        <x:v>458</x:v>
      </x:c>
      <x:c r="U2630">
        <x:v>7.78</x:v>
      </x:c>
      <x:c r="V2630">
        <x:v>0.27</x:v>
      </x:c>
      <x:c r="W2630">
        <x:v>679.5</x:v>
      </x:c>
    </x:row>
    <x:row r="2631" spans="1:23">
      <x:c r="A2631" t="s">
        <x:v>492</x:v>
      </x:c>
      <x:c r="B2631" t="s">
        <x:v>698</x:v>
      </x:c>
      <x:c r="C2631" t="s">
        <x:v>513</x:v>
      </x:c>
      <x:c r="D2631" t="s">
        <x:v>514</x:v>
      </x:c>
      <x:c r="E2631" t="s">
        <x:v>527</x:v>
      </x:c>
      <x:c r="F2631" t="s">
        <x:v>126</x:v>
      </x:c>
      <x:c r="G2631" t="s">
        <x:v>730</x:v>
      </x:c>
      <x:c r="H2631" t="s">
        <x:v>528</x:v>
      </x:c>
      <x:c r="I2631" t="s">
        <x:v>529</x:v>
      </x:c>
      <x:c r="J2631">
        <x:v>100015029</x:v>
      </x:c>
      <x:c r="K2631" t="s">
        <x:v>189</x:v>
      </x:c>
      <x:c r="L2631" t="s">
        <x:v>190</x:v>
      </x:c>
      <x:c r="M2631" t="s">
        <x:v>575</x:v>
      </x:c>
      <x:c r="O2631">
        <x:v>2500</x:v>
      </x:c>
      <x:c r="P2631" t="s">
        <x:v>530</x:v>
      </x:c>
      <x:c r="Q2631" t="s">
        <x:v>457</x:v>
      </x:c>
      <x:c r="R2631" t="s">
        <x:v>522</x:v>
      </x:c>
      <x:c r="S2631">
        <x:v>2500</x:v>
      </x:c>
      <x:c r="T2631" t="s">
        <x:v>458</x:v>
      </x:c>
      <x:c r="U2631">
        <x:v>7.78</x:v>
      </x:c>
      <x:c r="V2631">
        <x:v>0.27</x:v>
      </x:c>
      <x:c r="W2631">
        <x:v>679.5</x:v>
      </x:c>
    </x:row>
    <x:row r="2632" spans="1:23">
      <x:c r="A2632" t="s">
        <x:v>492</x:v>
      </x:c>
      <x:c r="B2632" t="s">
        <x:v>698</x:v>
      </x:c>
      <x:c r="C2632" t="s">
        <x:v>513</x:v>
      </x:c>
      <x:c r="D2632" t="s">
        <x:v>514</x:v>
      </x:c>
      <x:c r="E2632" t="s">
        <x:v>527</x:v>
      </x:c>
      <x:c r="F2632" t="s">
        <x:v>126</x:v>
      </x:c>
      <x:c r="G2632" t="s">
        <x:v>730</x:v>
      </x:c>
      <x:c r="H2632" t="s">
        <x:v>528</x:v>
      </x:c>
      <x:c r="I2632" t="s">
        <x:v>529</x:v>
      </x:c>
      <x:c r="J2632">
        <x:v>100015977</x:v>
      </x:c>
      <x:c r="K2632" t="s">
        <x:v>189</x:v>
      </x:c>
      <x:c r="L2632" t="s">
        <x:v>190</x:v>
      </x:c>
      <x:c r="M2632" t="s">
        <x:v>550</x:v>
      </x:c>
      <x:c r="O2632">
        <x:v>2500</x:v>
      </x:c>
      <x:c r="P2632" t="s">
        <x:v>530</x:v>
      </x:c>
      <x:c r="Q2632" t="s">
        <x:v>457</x:v>
      </x:c>
      <x:c r="R2632" t="s">
        <x:v>522</x:v>
      </x:c>
      <x:c r="S2632">
        <x:v>5000</x:v>
      </x:c>
      <x:c r="T2632" t="s">
        <x:v>458</x:v>
      </x:c>
      <x:c r="U2632">
        <x:v>15.55</x:v>
      </x:c>
      <x:c r="V2632">
        <x:v>0.27</x:v>
      </x:c>
      <x:c r="W2632">
        <x:v>1359</x:v>
      </x:c>
    </x:row>
    <x:row r="2633" spans="1:23">
      <x:c r="A2633" t="s">
        <x:v>492</x:v>
      </x:c>
      <x:c r="B2633" t="s">
        <x:v>698</x:v>
      </x:c>
      <x:c r="C2633" t="s">
        <x:v>513</x:v>
      </x:c>
      <x:c r="D2633" t="s">
        <x:v>514</x:v>
      </x:c>
      <x:c r="E2633" t="s">
        <x:v>527</x:v>
      </x:c>
      <x:c r="F2633" t="s">
        <x:v>126</x:v>
      </x:c>
      <x:c r="G2633" t="s">
        <x:v>730</x:v>
      </x:c>
      <x:c r="H2633" t="s">
        <x:v>528</x:v>
      </x:c>
      <x:c r="I2633" t="s">
        <x:v>529</x:v>
      </x:c>
      <x:c r="J2633">
        <x:v>100015049</x:v>
      </x:c>
      <x:c r="K2633" t="s">
        <x:v>189</x:v>
      </x:c>
      <x:c r="L2633" t="s">
        <x:v>143</x:v>
      </x:c>
      <x:c r="M2633" t="s">
        <x:v>524</x:v>
      </x:c>
      <x:c r="O2633">
        <x:v>2000</x:v>
      </x:c>
      <x:c r="P2633" t="s">
        <x:v>530</x:v>
      </x:c>
      <x:c r="Q2633" t="s">
        <x:v>690</x:v>
      </x:c>
      <x:c r="R2633" t="s">
        <x:v>522</x:v>
      </x:c>
      <x:c r="S2633">
        <x:v>10000</x:v>
      </x:c>
      <x:c r="T2633" t="s">
        <x:v>458</x:v>
      </x:c>
      <x:c r="U2633">
        <x:v>47.1</x:v>
      </x:c>
      <x:c r="V2633">
        <x:v>0.38</x:v>
      </x:c>
      <x:c r="W2633">
        <x:v>3769</x:v>
      </x:c>
    </x:row>
    <x:row r="2634" spans="1:23">
      <x:c r="A2634" t="s">
        <x:v>492</x:v>
      </x:c>
      <x:c r="B2634" t="s">
        <x:v>698</x:v>
      </x:c>
      <x:c r="C2634" t="s">
        <x:v>513</x:v>
      </x:c>
      <x:c r="D2634" t="s">
        <x:v>514</x:v>
      </x:c>
      <x:c r="E2634" t="s">
        <x:v>527</x:v>
      </x:c>
      <x:c r="F2634" t="s">
        <x:v>126</x:v>
      </x:c>
      <x:c r="G2634" t="s">
        <x:v>730</x:v>
      </x:c>
      <x:c r="H2634" t="s">
        <x:v>528</x:v>
      </x:c>
      <x:c r="I2634" t="s">
        <x:v>529</x:v>
      </x:c>
      <x:c r="J2634">
        <x:v>100015977</x:v>
      </x:c>
      <x:c r="K2634" t="s">
        <x:v>189</x:v>
      </x:c>
      <x:c r="L2634" t="s">
        <x:v>190</x:v>
      </x:c>
      <x:c r="M2634" t="s">
        <x:v>550</x:v>
      </x:c>
      <x:c r="O2634">
        <x:v>2500</x:v>
      </x:c>
      <x:c r="P2634" t="s">
        <x:v>530</x:v>
      </x:c>
      <x:c r="Q2634" t="s">
        <x:v>457</x:v>
      </x:c>
      <x:c r="R2634" t="s">
        <x:v>522</x:v>
      </x:c>
      <x:c r="S2634">
        <x:v>2500</x:v>
      </x:c>
      <x:c r="T2634" t="s">
        <x:v>458</x:v>
      </x:c>
      <x:c r="U2634">
        <x:v>7.78</x:v>
      </x:c>
      <x:c r="V2634">
        <x:v>0.27</x:v>
      </x:c>
      <x:c r="W2634">
        <x:v>679.5</x:v>
      </x:c>
    </x:row>
    <x:row r="2635" spans="1:23">
      <x:c r="A2635" t="s">
        <x:v>492</x:v>
      </x:c>
      <x:c r="B2635" t="s">
        <x:v>698</x:v>
      </x:c>
      <x:c r="C2635" t="s">
        <x:v>513</x:v>
      </x:c>
      <x:c r="D2635" t="s">
        <x:v>514</x:v>
      </x:c>
      <x:c r="E2635" t="s">
        <x:v>527</x:v>
      </x:c>
      <x:c r="F2635" t="s">
        <x:v>126</x:v>
      </x:c>
      <x:c r="G2635" t="s">
        <x:v>730</x:v>
      </x:c>
      <x:c r="H2635" t="s">
        <x:v>528</x:v>
      </x:c>
      <x:c r="I2635" t="s">
        <x:v>529</x:v>
      </x:c>
      <x:c r="J2635">
        <x:v>100016127</x:v>
      </x:c>
      <x:c r="K2635" t="s">
        <x:v>189</x:v>
      </x:c>
      <x:c r="L2635" t="s">
        <x:v>190</x:v>
      </x:c>
      <x:c r="M2635" t="s">
        <x:v>533</x:v>
      </x:c>
      <x:c r="O2635">
        <x:v>2500</x:v>
      </x:c>
      <x:c r="P2635" t="s">
        <x:v>530</x:v>
      </x:c>
      <x:c r="Q2635" t="s">
        <x:v>457</x:v>
      </x:c>
      <x:c r="R2635" t="s">
        <x:v>522</x:v>
      </x:c>
      <x:c r="S2635">
        <x:v>2500</x:v>
      </x:c>
      <x:c r="T2635" t="s">
        <x:v>458</x:v>
      </x:c>
      <x:c r="U2635">
        <x:v>7.78</x:v>
      </x:c>
      <x:c r="V2635">
        <x:v>0.27</x:v>
      </x:c>
      <x:c r="W2635">
        <x:v>679.5</x:v>
      </x:c>
    </x:row>
    <x:row r="2636" spans="1:23">
      <x:c r="A2636" t="s">
        <x:v>492</x:v>
      </x:c>
      <x:c r="B2636" t="s">
        <x:v>698</x:v>
      </x:c>
      <x:c r="C2636" t="s">
        <x:v>513</x:v>
      </x:c>
      <x:c r="D2636" t="s">
        <x:v>514</x:v>
      </x:c>
      <x:c r="E2636" t="s">
        <x:v>527</x:v>
      </x:c>
      <x:c r="F2636" t="s">
        <x:v>126</x:v>
      </x:c>
      <x:c r="G2636" t="s">
        <x:v>730</x:v>
      </x:c>
      <x:c r="H2636" t="s">
        <x:v>528</x:v>
      </x:c>
      <x:c r="I2636" t="s">
        <x:v>529</x:v>
      </x:c>
      <x:c r="J2636">
        <x:v>100016199</x:v>
      </x:c>
      <x:c r="K2636" t="s">
        <x:v>189</x:v>
      </x:c>
      <x:c r="L2636" t="s">
        <x:v>190</x:v>
      </x:c>
      <x:c r="M2636" t="s">
        <x:v>526</x:v>
      </x:c>
      <x:c r="O2636">
        <x:v>2500</x:v>
      </x:c>
      <x:c r="P2636" t="s">
        <x:v>530</x:v>
      </x:c>
      <x:c r="Q2636" t="s">
        <x:v>457</x:v>
      </x:c>
      <x:c r="R2636" t="s">
        <x:v>522</x:v>
      </x:c>
      <x:c r="S2636">
        <x:v>2500</x:v>
      </x:c>
      <x:c r="T2636" t="s">
        <x:v>458</x:v>
      </x:c>
      <x:c r="U2636">
        <x:v>7.78</x:v>
      </x:c>
      <x:c r="V2636">
        <x:v>0.27</x:v>
      </x:c>
      <x:c r="W2636">
        <x:v>679.5</x:v>
      </x:c>
    </x:row>
    <x:row r="2637" spans="1:23">
      <x:c r="A2637" t="s">
        <x:v>492</x:v>
      </x:c>
      <x:c r="B2637" t="s">
        <x:v>698</x:v>
      </x:c>
      <x:c r="C2637" t="s">
        <x:v>513</x:v>
      </x:c>
      <x:c r="D2637" t="s">
        <x:v>514</x:v>
      </x:c>
      <x:c r="E2637" t="s">
        <x:v>527</x:v>
      </x:c>
      <x:c r="F2637" t="s">
        <x:v>126</x:v>
      </x:c>
      <x:c r="G2637" t="s">
        <x:v>730</x:v>
      </x:c>
      <x:c r="H2637" t="s">
        <x:v>528</x:v>
      </x:c>
      <x:c r="I2637" t="s">
        <x:v>529</x:v>
      </x:c>
      <x:c r="J2637">
        <x:v>100015976</x:v>
      </x:c>
      <x:c r="K2637" t="s">
        <x:v>189</x:v>
      </x:c>
      <x:c r="L2637" t="s">
        <x:v>190</x:v>
      </x:c>
      <x:c r="M2637" t="s">
        <x:v>560</x:v>
      </x:c>
      <x:c r="O2637">
        <x:v>2500</x:v>
      </x:c>
      <x:c r="P2637" t="s">
        <x:v>530</x:v>
      </x:c>
      <x:c r="Q2637" t="s">
        <x:v>457</x:v>
      </x:c>
      <x:c r="R2637" t="s">
        <x:v>522</x:v>
      </x:c>
      <x:c r="S2637">
        <x:v>2500</x:v>
      </x:c>
      <x:c r="T2637" t="s">
        <x:v>458</x:v>
      </x:c>
      <x:c r="U2637">
        <x:v>7.78</x:v>
      </x:c>
      <x:c r="V2637">
        <x:v>0.27</x:v>
      </x:c>
      <x:c r="W2637">
        <x:v>679.5</x:v>
      </x:c>
    </x:row>
    <x:row r="2638" spans="1:23">
      <x:c r="A2638" t="s">
        <x:v>492</x:v>
      </x:c>
      <x:c r="B2638" t="s">
        <x:v>698</x:v>
      </x:c>
      <x:c r="C2638" t="s">
        <x:v>513</x:v>
      </x:c>
      <x:c r="D2638" t="s">
        <x:v>514</x:v>
      </x:c>
      <x:c r="E2638" t="s">
        <x:v>527</x:v>
      </x:c>
      <x:c r="F2638" t="s">
        <x:v>126</x:v>
      </x:c>
      <x:c r="G2638" t="s">
        <x:v>730</x:v>
      </x:c>
      <x:c r="H2638" t="s">
        <x:v>528</x:v>
      </x:c>
      <x:c r="I2638" t="s">
        <x:v>529</x:v>
      </x:c>
      <x:c r="J2638">
        <x:v>100015049</x:v>
      </x:c>
      <x:c r="K2638" t="s">
        <x:v>189</x:v>
      </x:c>
      <x:c r="L2638" t="s">
        <x:v>143</x:v>
      </x:c>
      <x:c r="M2638" t="s">
        <x:v>524</x:v>
      </x:c>
      <x:c r="O2638">
        <x:v>2000</x:v>
      </x:c>
      <x:c r="P2638" t="s">
        <x:v>530</x:v>
      </x:c>
      <x:c r="Q2638" t="s">
        <x:v>690</x:v>
      </x:c>
      <x:c r="R2638" t="s">
        <x:v>522</x:v>
      </x:c>
      <x:c r="S2638">
        <x:v>10000</x:v>
      </x:c>
      <x:c r="T2638" t="s">
        <x:v>458</x:v>
      </x:c>
      <x:c r="U2638">
        <x:v>47.1</x:v>
      </x:c>
      <x:c r="V2638">
        <x:v>0.38</x:v>
      </x:c>
      <x:c r="W2638">
        <x:v>3769</x:v>
      </x:c>
    </x:row>
    <x:row r="2639" spans="1:23">
      <x:c r="A2639" t="s">
        <x:v>492</x:v>
      </x:c>
      <x:c r="B2639" t="s">
        <x:v>698</x:v>
      </x:c>
      <x:c r="C2639" t="s">
        <x:v>513</x:v>
      </x:c>
      <x:c r="D2639" t="s">
        <x:v>514</x:v>
      </x:c>
      <x:c r="E2639" t="s">
        <x:v>527</x:v>
      </x:c>
      <x:c r="F2639" t="s">
        <x:v>126</x:v>
      </x:c>
      <x:c r="G2639" t="s">
        <x:v>730</x:v>
      </x:c>
      <x:c r="H2639" t="s">
        <x:v>528</x:v>
      </x:c>
      <x:c r="I2639" t="s">
        <x:v>529</x:v>
      </x:c>
      <x:c r="J2639">
        <x:v>100016199</x:v>
      </x:c>
      <x:c r="K2639" t="s">
        <x:v>189</x:v>
      </x:c>
      <x:c r="L2639" t="s">
        <x:v>190</x:v>
      </x:c>
      <x:c r="M2639" t="s">
        <x:v>526</x:v>
      </x:c>
      <x:c r="O2639">
        <x:v>2500</x:v>
      </x:c>
      <x:c r="P2639" t="s">
        <x:v>530</x:v>
      </x:c>
      <x:c r="Q2639" t="s">
        <x:v>457</x:v>
      </x:c>
      <x:c r="R2639" t="s">
        <x:v>522</x:v>
      </x:c>
      <x:c r="S2639">
        <x:v>2500</x:v>
      </x:c>
      <x:c r="T2639" t="s">
        <x:v>458</x:v>
      </x:c>
      <x:c r="U2639">
        <x:v>7.78</x:v>
      </x:c>
      <x:c r="V2639">
        <x:v>0.27</x:v>
      </x:c>
      <x:c r="W2639">
        <x:v>679.5</x:v>
      </x:c>
    </x:row>
    <x:row r="2640" spans="1:23">
      <x:c r="A2640" t="s">
        <x:v>492</x:v>
      </x:c>
      <x:c r="B2640" t="s">
        <x:v>698</x:v>
      </x:c>
      <x:c r="C2640" t="s">
        <x:v>513</x:v>
      </x:c>
      <x:c r="D2640" t="s">
        <x:v>514</x:v>
      </x:c>
      <x:c r="E2640" t="s">
        <x:v>527</x:v>
      </x:c>
      <x:c r="F2640" t="s">
        <x:v>126</x:v>
      </x:c>
      <x:c r="G2640" t="s">
        <x:v>730</x:v>
      </x:c>
      <x:c r="H2640" t="s">
        <x:v>528</x:v>
      </x:c>
      <x:c r="I2640" t="s">
        <x:v>529</x:v>
      </x:c>
      <x:c r="J2640">
        <x:v>100016127</x:v>
      </x:c>
      <x:c r="K2640" t="s">
        <x:v>189</x:v>
      </x:c>
      <x:c r="L2640" t="s">
        <x:v>190</x:v>
      </x:c>
      <x:c r="M2640" t="s">
        <x:v>533</x:v>
      </x:c>
      <x:c r="O2640">
        <x:v>2500</x:v>
      </x:c>
      <x:c r="P2640" t="s">
        <x:v>530</x:v>
      </x:c>
      <x:c r="Q2640" t="s">
        <x:v>457</x:v>
      </x:c>
      <x:c r="R2640" t="s">
        <x:v>522</x:v>
      </x:c>
      <x:c r="S2640">
        <x:v>5000</x:v>
      </x:c>
      <x:c r="T2640" t="s">
        <x:v>458</x:v>
      </x:c>
      <x:c r="U2640">
        <x:v>15.55</x:v>
      </x:c>
      <x:c r="V2640">
        <x:v>0.27</x:v>
      </x:c>
      <x:c r="W2640">
        <x:v>1359</x:v>
      </x:c>
    </x:row>
    <x:row r="2641" spans="1:23">
      <x:c r="A2641" t="s">
        <x:v>492</x:v>
      </x:c>
      <x:c r="B2641" t="s">
        <x:v>698</x:v>
      </x:c>
      <x:c r="C2641" t="s">
        <x:v>513</x:v>
      </x:c>
      <x:c r="D2641" t="s">
        <x:v>514</x:v>
      </x:c>
      <x:c r="E2641" t="s">
        <x:v>527</x:v>
      </x:c>
      <x:c r="F2641" t="s">
        <x:v>126</x:v>
      </x:c>
      <x:c r="G2641" t="s">
        <x:v>730</x:v>
      </x:c>
      <x:c r="H2641" t="s">
        <x:v>528</x:v>
      </x:c>
      <x:c r="I2641" t="s">
        <x:v>529</x:v>
      </x:c>
      <x:c r="J2641">
        <x:v>100016225</x:v>
      </x:c>
      <x:c r="K2641" t="s">
        <x:v>189</x:v>
      </x:c>
      <x:c r="L2641" t="s">
        <x:v>190</x:v>
      </x:c>
      <x:c r="M2641" t="s">
        <x:v>569</x:v>
      </x:c>
      <x:c r="O2641">
        <x:v>2500</x:v>
      </x:c>
      <x:c r="P2641" t="s">
        <x:v>530</x:v>
      </x:c>
      <x:c r="Q2641" t="s">
        <x:v>457</x:v>
      </x:c>
      <x:c r="R2641" t="s">
        <x:v>522</x:v>
      </x:c>
      <x:c r="S2641">
        <x:v>5000</x:v>
      </x:c>
      <x:c r="T2641" t="s">
        <x:v>458</x:v>
      </x:c>
      <x:c r="U2641">
        <x:v>1113.05</x:v>
      </x:c>
      <x:c r="V2641">
        <x:v>0.27</x:v>
      </x:c>
      <x:c r="W2641">
        <x:v>1359</x:v>
      </x:c>
    </x:row>
    <x:row r="2642" spans="1:23">
      <x:c r="A2642" t="s">
        <x:v>492</x:v>
      </x:c>
      <x:c r="B2642" t="s">
        <x:v>698</x:v>
      </x:c>
      <x:c r="C2642" t="s">
        <x:v>513</x:v>
      </x:c>
      <x:c r="D2642" t="s">
        <x:v>514</x:v>
      </x:c>
      <x:c r="E2642" t="s">
        <x:v>527</x:v>
      </x:c>
      <x:c r="F2642" t="s">
        <x:v>126</x:v>
      </x:c>
      <x:c r="G2642" t="s">
        <x:v>730</x:v>
      </x:c>
      <x:c r="H2642" t="s">
        <x:v>528</x:v>
      </x:c>
      <x:c r="I2642" t="s">
        <x:v>529</x:v>
      </x:c>
      <x:c r="J2642">
        <x:v>100015976</x:v>
      </x:c>
      <x:c r="K2642" t="s">
        <x:v>189</x:v>
      </x:c>
      <x:c r="L2642" t="s">
        <x:v>190</x:v>
      </x:c>
      <x:c r="M2642" t="s">
        <x:v>560</x:v>
      </x:c>
      <x:c r="O2642">
        <x:v>2500</x:v>
      </x:c>
      <x:c r="P2642" t="s">
        <x:v>530</x:v>
      </x:c>
      <x:c r="Q2642" t="s">
        <x:v>457</x:v>
      </x:c>
      <x:c r="R2642" t="s">
        <x:v>522</x:v>
      </x:c>
      <x:c r="S2642">
        <x:v>5000</x:v>
      </x:c>
      <x:c r="T2642" t="s">
        <x:v>458</x:v>
      </x:c>
      <x:c r="U2642">
        <x:v>15.55</x:v>
      </x:c>
      <x:c r="V2642">
        <x:v>0.27</x:v>
      </x:c>
      <x:c r="W2642">
        <x:v>1359</x:v>
      </x:c>
    </x:row>
    <x:row r="2643" spans="1:23">
      <x:c r="A2643" t="s">
        <x:v>492</x:v>
      </x:c>
      <x:c r="B2643" t="s">
        <x:v>698</x:v>
      </x:c>
      <x:c r="C2643" t="s">
        <x:v>513</x:v>
      </x:c>
      <x:c r="D2643" t="s">
        <x:v>514</x:v>
      </x:c>
      <x:c r="E2643" t="s">
        <x:v>527</x:v>
      </x:c>
      <x:c r="F2643" t="s">
        <x:v>126</x:v>
      </x:c>
      <x:c r="G2643" t="s">
        <x:v>730</x:v>
      </x:c>
      <x:c r="H2643" t="s">
        <x:v>528</x:v>
      </x:c>
      <x:c r="I2643" t="s">
        <x:v>529</x:v>
      </x:c>
      <x:c r="J2643">
        <x:v>100015049</x:v>
      </x:c>
      <x:c r="K2643" t="s">
        <x:v>189</x:v>
      </x:c>
      <x:c r="L2643" t="s">
        <x:v>143</x:v>
      </x:c>
      <x:c r="M2643" t="s">
        <x:v>524</x:v>
      </x:c>
      <x:c r="O2643">
        <x:v>2000</x:v>
      </x:c>
      <x:c r="P2643" t="s">
        <x:v>530</x:v>
      </x:c>
      <x:c r="Q2643" t="s">
        <x:v>690</x:v>
      </x:c>
      <x:c r="R2643" t="s">
        <x:v>522</x:v>
      </x:c>
      <x:c r="S2643">
        <x:v>2000</x:v>
      </x:c>
      <x:c r="T2643" t="s">
        <x:v>458</x:v>
      </x:c>
      <x:c r="U2643">
        <x:v>9.42</x:v>
      </x:c>
      <x:c r="V2643">
        <x:v>0.38</x:v>
      </x:c>
      <x:c r="W2643">
        <x:v>753.8</x:v>
      </x:c>
    </x:row>
    <x:row r="2644" spans="1:23">
      <x:c r="A2644" t="s">
        <x:v>492</x:v>
      </x:c>
      <x:c r="B2644" t="s">
        <x:v>698</x:v>
      </x:c>
      <x:c r="C2644" t="s">
        <x:v>513</x:v>
      </x:c>
      <x:c r="D2644" t="s">
        <x:v>514</x:v>
      </x:c>
      <x:c r="E2644" t="s">
        <x:v>527</x:v>
      </x:c>
      <x:c r="F2644" t="s">
        <x:v>126</x:v>
      </x:c>
      <x:c r="G2644" t="s">
        <x:v>730</x:v>
      </x:c>
      <x:c r="H2644" t="s">
        <x:v>528</x:v>
      </x:c>
      <x:c r="I2644" t="s">
        <x:v>529</x:v>
      </x:c>
      <x:c r="J2644">
        <x:v>100016127</x:v>
      </x:c>
      <x:c r="K2644" t="s">
        <x:v>189</x:v>
      </x:c>
      <x:c r="L2644" t="s">
        <x:v>190</x:v>
      </x:c>
      <x:c r="M2644" t="s">
        <x:v>533</x:v>
      </x:c>
      <x:c r="O2644">
        <x:v>2500</x:v>
      </x:c>
      <x:c r="P2644" t="s">
        <x:v>530</x:v>
      </x:c>
      <x:c r="Q2644" t="s">
        <x:v>457</x:v>
      </x:c>
      <x:c r="R2644" t="s">
        <x:v>522</x:v>
      </x:c>
      <x:c r="S2644">
        <x:v>2500</x:v>
      </x:c>
      <x:c r="T2644" t="s">
        <x:v>458</x:v>
      </x:c>
      <x:c r="U2644">
        <x:v>7.78</x:v>
      </x:c>
      <x:c r="V2644">
        <x:v>0.27</x:v>
      </x:c>
      <x:c r="W2644">
        <x:v>679.5</x:v>
      </x:c>
    </x:row>
    <x:row r="2645" spans="1:23">
      <x:c r="A2645" t="s">
        <x:v>492</x:v>
      </x:c>
      <x:c r="B2645" t="s">
        <x:v>698</x:v>
      </x:c>
      <x:c r="C2645" t="s">
        <x:v>513</x:v>
      </x:c>
      <x:c r="D2645" t="s">
        <x:v>514</x:v>
      </x:c>
      <x:c r="E2645" t="s">
        <x:v>527</x:v>
      </x:c>
      <x:c r="F2645" t="s">
        <x:v>126</x:v>
      </x:c>
      <x:c r="G2645" t="s">
        <x:v>730</x:v>
      </x:c>
      <x:c r="H2645" t="s">
        <x:v>528</x:v>
      </x:c>
      <x:c r="I2645" t="s">
        <x:v>529</x:v>
      </x:c>
      <x:c r="J2645">
        <x:v>100016225</x:v>
      </x:c>
      <x:c r="K2645" t="s">
        <x:v>189</x:v>
      </x:c>
      <x:c r="L2645" t="s">
        <x:v>190</x:v>
      </x:c>
      <x:c r="M2645" t="s">
        <x:v>569</x:v>
      </x:c>
      <x:c r="O2645">
        <x:v>2500</x:v>
      </x:c>
      <x:c r="P2645" t="s">
        <x:v>530</x:v>
      </x:c>
      <x:c r="Q2645" t="s">
        <x:v>457</x:v>
      </x:c>
      <x:c r="R2645" t="s">
        <x:v>522</x:v>
      </x:c>
      <x:c r="S2645">
        <x:v>5000</x:v>
      </x:c>
      <x:c r="T2645" t="s">
        <x:v>458</x:v>
      </x:c>
      <x:c r="U2645">
        <x:v>1113.05</x:v>
      </x:c>
      <x:c r="V2645">
        <x:v>0.27</x:v>
      </x:c>
      <x:c r="W2645">
        <x:v>1359</x:v>
      </x:c>
    </x:row>
    <x:row r="2646" spans="1:23">
      <x:c r="A2646" t="s">
        <x:v>492</x:v>
      </x:c>
      <x:c r="B2646" t="s">
        <x:v>698</x:v>
      </x:c>
      <x:c r="C2646" t="s">
        <x:v>513</x:v>
      </x:c>
      <x:c r="D2646" t="s">
        <x:v>514</x:v>
      </x:c>
      <x:c r="E2646" t="s">
        <x:v>527</x:v>
      </x:c>
      <x:c r="F2646" t="s">
        <x:v>126</x:v>
      </x:c>
      <x:c r="G2646" t="s">
        <x:v>730</x:v>
      </x:c>
      <x:c r="H2646" t="s">
        <x:v>528</x:v>
      </x:c>
      <x:c r="I2646" t="s">
        <x:v>529</x:v>
      </x:c>
      <x:c r="J2646">
        <x:v>100015976</x:v>
      </x:c>
      <x:c r="K2646" t="s">
        <x:v>189</x:v>
      </x:c>
      <x:c r="L2646" t="s">
        <x:v>190</x:v>
      </x:c>
      <x:c r="M2646" t="s">
        <x:v>560</x:v>
      </x:c>
      <x:c r="O2646">
        <x:v>2500</x:v>
      </x:c>
      <x:c r="P2646" t="s">
        <x:v>530</x:v>
      </x:c>
      <x:c r="Q2646" t="s">
        <x:v>457</x:v>
      </x:c>
      <x:c r="R2646" t="s">
        <x:v>522</x:v>
      </x:c>
      <x:c r="S2646">
        <x:v>5000</x:v>
      </x:c>
      <x:c r="T2646" t="s">
        <x:v>458</x:v>
      </x:c>
      <x:c r="U2646">
        <x:v>15.55</x:v>
      </x:c>
      <x:c r="V2646">
        <x:v>0.27</x:v>
      </x:c>
      <x:c r="W2646">
        <x:v>1359</x:v>
      </x:c>
    </x:row>
    <x:row r="2647" spans="1:23">
      <x:c r="A2647" t="s">
        <x:v>492</x:v>
      </x:c>
      <x:c r="B2647" t="s">
        <x:v>698</x:v>
      </x:c>
      <x:c r="C2647" t="s">
        <x:v>513</x:v>
      </x:c>
      <x:c r="D2647" t="s">
        <x:v>514</x:v>
      </x:c>
      <x:c r="E2647" t="s">
        <x:v>527</x:v>
      </x:c>
      <x:c r="F2647" t="s">
        <x:v>126</x:v>
      </x:c>
      <x:c r="G2647" t="s">
        <x:v>730</x:v>
      </x:c>
      <x:c r="H2647" t="s">
        <x:v>528</x:v>
      </x:c>
      <x:c r="I2647" t="s">
        <x:v>529</x:v>
      </x:c>
      <x:c r="J2647">
        <x:v>100016199</x:v>
      </x:c>
      <x:c r="K2647" t="s">
        <x:v>189</x:v>
      </x:c>
      <x:c r="L2647" t="s">
        <x:v>190</x:v>
      </x:c>
      <x:c r="M2647" t="s">
        <x:v>526</x:v>
      </x:c>
      <x:c r="O2647">
        <x:v>2500</x:v>
      </x:c>
      <x:c r="P2647" t="s">
        <x:v>530</x:v>
      </x:c>
      <x:c r="Q2647" t="s">
        <x:v>457</x:v>
      </x:c>
      <x:c r="R2647" t="s">
        <x:v>522</x:v>
      </x:c>
      <x:c r="S2647">
        <x:v>5000</x:v>
      </x:c>
      <x:c r="T2647" t="s">
        <x:v>458</x:v>
      </x:c>
      <x:c r="U2647">
        <x:v>15.55</x:v>
      </x:c>
      <x:c r="V2647">
        <x:v>0.27</x:v>
      </x:c>
      <x:c r="W2647">
        <x:v>1359</x:v>
      </x:c>
    </x:row>
    <x:row r="2648" spans="1:23">
      <x:c r="A2648" t="s">
        <x:v>492</x:v>
      </x:c>
      <x:c r="B2648" t="s">
        <x:v>698</x:v>
      </x:c>
      <x:c r="C2648" t="s">
        <x:v>513</x:v>
      </x:c>
      <x:c r="D2648" t="s">
        <x:v>514</x:v>
      </x:c>
      <x:c r="E2648" t="s">
        <x:v>527</x:v>
      </x:c>
      <x:c r="F2648" t="s">
        <x:v>126</x:v>
      </x:c>
      <x:c r="G2648" t="s">
        <x:v>730</x:v>
      </x:c>
      <x:c r="H2648" t="s">
        <x:v>528</x:v>
      </x:c>
      <x:c r="I2648" t="s">
        <x:v>529</x:v>
      </x:c>
      <x:c r="J2648">
        <x:v>100015049</x:v>
      </x:c>
      <x:c r="K2648" t="s">
        <x:v>189</x:v>
      </x:c>
      <x:c r="L2648" t="s">
        <x:v>143</x:v>
      </x:c>
      <x:c r="M2648" t="s">
        <x:v>524</x:v>
      </x:c>
      <x:c r="O2648">
        <x:v>2000</x:v>
      </x:c>
      <x:c r="P2648" t="s">
        <x:v>530</x:v>
      </x:c>
      <x:c r="Q2648" t="s">
        <x:v>690</x:v>
      </x:c>
      <x:c r="R2648" t="s">
        <x:v>522</x:v>
      </x:c>
      <x:c r="S2648">
        <x:v>4000</x:v>
      </x:c>
      <x:c r="T2648" t="s">
        <x:v>458</x:v>
      </x:c>
      <x:c r="U2648">
        <x:v>18.84</x:v>
      </x:c>
      <x:c r="V2648">
        <x:v>0.38</x:v>
      </x:c>
      <x:c r="W2648">
        <x:v>1507.6</x:v>
      </x:c>
    </x:row>
    <x:row r="2649" spans="1:23">
      <x:c r="A2649" t="s">
        <x:v>492</x:v>
      </x:c>
      <x:c r="B2649" t="s">
        <x:v>698</x:v>
      </x:c>
      <x:c r="C2649" t="s">
        <x:v>513</x:v>
      </x:c>
      <x:c r="D2649" t="s">
        <x:v>514</x:v>
      </x:c>
      <x:c r="E2649" t="s">
        <x:v>527</x:v>
      </x:c>
      <x:c r="F2649" t="s">
        <x:v>126</x:v>
      </x:c>
      <x:c r="G2649" t="s">
        <x:v>730</x:v>
      </x:c>
      <x:c r="H2649" t="s">
        <x:v>528</x:v>
      </x:c>
      <x:c r="I2649" t="s">
        <x:v>529</x:v>
      </x:c>
      <x:c r="J2649">
        <x:v>100016129</x:v>
      </x:c>
      <x:c r="K2649" t="s">
        <x:v>189</x:v>
      </x:c>
      <x:c r="L2649" t="s">
        <x:v>190</x:v>
      </x:c>
      <x:c r="M2649" t="s">
        <x:v>524</x:v>
      </x:c>
      <x:c r="O2649">
        <x:v>2500</x:v>
      </x:c>
      <x:c r="P2649" t="s">
        <x:v>530</x:v>
      </x:c>
      <x:c r="Q2649" t="s">
        <x:v>457</x:v>
      </x:c>
      <x:c r="R2649" t="s">
        <x:v>522</x:v>
      </x:c>
      <x:c r="S2649">
        <x:v>7500</x:v>
      </x:c>
      <x:c r="T2649" t="s">
        <x:v>458</x:v>
      </x:c>
      <x:c r="U2649">
        <x:v>1669.58</x:v>
      </x:c>
      <x:c r="V2649">
        <x:v>0.27</x:v>
      </x:c>
      <x:c r="W2649">
        <x:v>2038.5</x:v>
      </x:c>
    </x:row>
    <x:row r="2650" spans="1:23">
      <x:c r="A2650" t="s">
        <x:v>492</x:v>
      </x:c>
      <x:c r="B2650" t="s">
        <x:v>698</x:v>
      </x:c>
      <x:c r="C2650" t="s">
        <x:v>513</x:v>
      </x:c>
      <x:c r="D2650" t="s">
        <x:v>514</x:v>
      </x:c>
      <x:c r="E2650" t="s">
        <x:v>527</x:v>
      </x:c>
      <x:c r="F2650" t="s">
        <x:v>126</x:v>
      </x:c>
      <x:c r="G2650" t="s">
        <x:v>730</x:v>
      </x:c>
      <x:c r="H2650" t="s">
        <x:v>528</x:v>
      </x:c>
      <x:c r="I2650" t="s">
        <x:v>529</x:v>
      </x:c>
      <x:c r="J2650">
        <x:v>100015049</x:v>
      </x:c>
      <x:c r="K2650" t="s">
        <x:v>189</x:v>
      </x:c>
      <x:c r="L2650" t="s">
        <x:v>143</x:v>
      </x:c>
      <x:c r="M2650" t="s">
        <x:v>524</x:v>
      </x:c>
      <x:c r="O2650">
        <x:v>2000</x:v>
      </x:c>
      <x:c r="P2650" t="s">
        <x:v>530</x:v>
      </x:c>
      <x:c r="Q2650" t="s">
        <x:v>690</x:v>
      </x:c>
      <x:c r="R2650" t="s">
        <x:v>522</x:v>
      </x:c>
      <x:c r="S2650">
        <x:v>10000</x:v>
      </x:c>
      <x:c r="T2650" t="s">
        <x:v>458</x:v>
      </x:c>
      <x:c r="U2650">
        <x:v>47.1</x:v>
      </x:c>
      <x:c r="V2650">
        <x:v>0.38</x:v>
      </x:c>
      <x:c r="W2650">
        <x:v>3769</x:v>
      </x:c>
    </x:row>
    <x:row r="2651" spans="1:23">
      <x:c r="A2651" t="s">
        <x:v>492</x:v>
      </x:c>
      <x:c r="B2651" t="s">
        <x:v>698</x:v>
      </x:c>
      <x:c r="C2651" t="s">
        <x:v>513</x:v>
      </x:c>
      <x:c r="D2651" t="s">
        <x:v>514</x:v>
      </x:c>
      <x:c r="E2651" t="s">
        <x:v>527</x:v>
      </x:c>
      <x:c r="F2651" t="s">
        <x:v>126</x:v>
      </x:c>
      <x:c r="G2651" t="s">
        <x:v>730</x:v>
      </x:c>
      <x:c r="H2651" t="s">
        <x:v>528</x:v>
      </x:c>
      <x:c r="I2651" t="s">
        <x:v>529</x:v>
      </x:c>
      <x:c r="J2651">
        <x:v>100015049</x:v>
      </x:c>
      <x:c r="K2651" t="s">
        <x:v>189</x:v>
      </x:c>
      <x:c r="L2651" t="s">
        <x:v>143</x:v>
      </x:c>
      <x:c r="M2651" t="s">
        <x:v>524</x:v>
      </x:c>
      <x:c r="O2651">
        <x:v>2000</x:v>
      </x:c>
      <x:c r="P2651" t="s">
        <x:v>530</x:v>
      </x:c>
      <x:c r="Q2651" t="s">
        <x:v>690</x:v>
      </x:c>
      <x:c r="R2651" t="s">
        <x:v>522</x:v>
      </x:c>
      <x:c r="S2651">
        <x:v>2000</x:v>
      </x:c>
      <x:c r="T2651" t="s">
        <x:v>458</x:v>
      </x:c>
      <x:c r="U2651">
        <x:v>9.42</x:v>
      </x:c>
      <x:c r="V2651">
        <x:v>0.38</x:v>
      </x:c>
      <x:c r="W2651">
        <x:v>753.8</x:v>
      </x:c>
    </x:row>
    <x:row r="2652" spans="1:23">
      <x:c r="A2652" t="s">
        <x:v>492</x:v>
      </x:c>
      <x:c r="B2652" t="s">
        <x:v>698</x:v>
      </x:c>
      <x:c r="C2652" t="s">
        <x:v>513</x:v>
      </x:c>
      <x:c r="D2652" t="s">
        <x:v>514</x:v>
      </x:c>
      <x:c r="E2652" t="s">
        <x:v>527</x:v>
      </x:c>
      <x:c r="F2652" t="s">
        <x:v>126</x:v>
      </x:c>
      <x:c r="G2652" t="s">
        <x:v>730</x:v>
      </x:c>
      <x:c r="H2652" t="s">
        <x:v>528</x:v>
      </x:c>
      <x:c r="I2652" t="s">
        <x:v>529</x:v>
      </x:c>
      <x:c r="J2652">
        <x:v>100015977</x:v>
      </x:c>
      <x:c r="K2652" t="s">
        <x:v>189</x:v>
      </x:c>
      <x:c r="L2652" t="s">
        <x:v>190</x:v>
      </x:c>
      <x:c r="M2652" t="s">
        <x:v>550</x:v>
      </x:c>
      <x:c r="O2652">
        <x:v>2500</x:v>
      </x:c>
      <x:c r="P2652" t="s">
        <x:v>530</x:v>
      </x:c>
      <x:c r="Q2652" t="s">
        <x:v>457</x:v>
      </x:c>
      <x:c r="R2652" t="s">
        <x:v>522</x:v>
      </x:c>
      <x:c r="S2652">
        <x:v>5000</x:v>
      </x:c>
      <x:c r="T2652" t="s">
        <x:v>458</x:v>
      </x:c>
      <x:c r="U2652">
        <x:v>15.55</x:v>
      </x:c>
      <x:c r="V2652">
        <x:v>0.27</x:v>
      </x:c>
      <x:c r="W2652">
        <x:v>1359</x:v>
      </x:c>
    </x:row>
    <x:row r="2653" spans="1:23">
      <x:c r="A2653" t="s">
        <x:v>492</x:v>
      </x:c>
      <x:c r="B2653" t="s">
        <x:v>698</x:v>
      </x:c>
      <x:c r="C2653" t="s">
        <x:v>513</x:v>
      </x:c>
      <x:c r="D2653" t="s">
        <x:v>514</x:v>
      </x:c>
      <x:c r="E2653" t="s">
        <x:v>527</x:v>
      </x:c>
      <x:c r="F2653" t="s">
        <x:v>126</x:v>
      </x:c>
      <x:c r="G2653" t="s">
        <x:v>730</x:v>
      </x:c>
      <x:c r="H2653" t="s">
        <x:v>528</x:v>
      </x:c>
      <x:c r="I2653" t="s">
        <x:v>529</x:v>
      </x:c>
      <x:c r="J2653">
        <x:v>100015976</x:v>
      </x:c>
      <x:c r="K2653" t="s">
        <x:v>189</x:v>
      </x:c>
      <x:c r="L2653" t="s">
        <x:v>190</x:v>
      </x:c>
      <x:c r="M2653" t="s">
        <x:v>560</x:v>
      </x:c>
      <x:c r="O2653">
        <x:v>2500</x:v>
      </x:c>
      <x:c r="P2653" t="s">
        <x:v>530</x:v>
      </x:c>
      <x:c r="Q2653" t="s">
        <x:v>457</x:v>
      </x:c>
      <x:c r="R2653" t="s">
        <x:v>522</x:v>
      </x:c>
      <x:c r="S2653">
        <x:v>2500</x:v>
      </x:c>
      <x:c r="T2653" t="s">
        <x:v>458</x:v>
      </x:c>
      <x:c r="U2653">
        <x:v>7.78</x:v>
      </x:c>
      <x:c r="V2653">
        <x:v>0.27</x:v>
      </x:c>
      <x:c r="W2653">
        <x:v>679.5</x:v>
      </x:c>
    </x:row>
    <x:row r="2654" spans="1:23">
      <x:c r="A2654" t="s">
        <x:v>492</x:v>
      </x:c>
      <x:c r="B2654" t="s">
        <x:v>698</x:v>
      </x:c>
      <x:c r="C2654" t="s">
        <x:v>513</x:v>
      </x:c>
      <x:c r="D2654" t="s">
        <x:v>514</x:v>
      </x:c>
      <x:c r="E2654" t="s">
        <x:v>527</x:v>
      </x:c>
      <x:c r="F2654" t="s">
        <x:v>126</x:v>
      </x:c>
      <x:c r="G2654" t="s">
        <x:v>730</x:v>
      </x:c>
      <x:c r="H2654" t="s">
        <x:v>528</x:v>
      </x:c>
      <x:c r="I2654" t="s">
        <x:v>529</x:v>
      </x:c>
      <x:c r="J2654">
        <x:v>100022673</x:v>
      </x:c>
      <x:c r="K2654" t="s">
        <x:v>195</x:v>
      </x:c>
      <x:c r="L2654" t="s">
        <x:v>145</x:v>
      </x:c>
      <x:c r="M2654" t="s">
        <x:v>666</x:v>
      </x:c>
      <x:c r="N2654" t="s">
        <x:v>667</x:v>
      </x:c>
      <x:c r="O2654">
        <x:v>700</x:v>
      </x:c>
      <x:c r="P2654" t="s">
        <x:v>530</x:v>
      </x:c>
      <x:c r="Q2654" t="s">
        <x:v>579</x:v>
      </x:c>
      <x:c r="R2654" t="s">
        <x:v>522</x:v>
      </x:c>
      <x:c r="S2654">
        <x:v>700</x:v>
      </x:c>
      <x:c r="T2654" t="s">
        <x:v>458</x:v>
      </x:c>
      <x:c r="U2654">
        <x:v>9.6</x:v>
      </x:c>
      <x:c r="V2654">
        <x:v>0.37</x:v>
      </x:c>
      <x:c r="W2654">
        <x:v>259.20999999999998</x:v>
      </x:c>
    </x:row>
    <x:row r="2655" spans="1:23">
      <x:c r="A2655" t="s">
        <x:v>492</x:v>
      </x:c>
      <x:c r="B2655" t="s">
        <x:v>698</x:v>
      </x:c>
      <x:c r="C2655" t="s">
        <x:v>513</x:v>
      </x:c>
      <x:c r="D2655" t="s">
        <x:v>514</x:v>
      </x:c>
      <x:c r="E2655" t="s">
        <x:v>527</x:v>
      </x:c>
      <x:c r="F2655" t="s">
        <x:v>126</x:v>
      </x:c>
      <x:c r="G2655" t="s">
        <x:v>730</x:v>
      </x:c>
      <x:c r="H2655" t="s">
        <x:v>528</x:v>
      </x:c>
      <x:c r="I2655" t="s">
        <x:v>529</x:v>
      </x:c>
      <x:c r="J2655">
        <x:v>100022666</x:v>
      </x:c>
      <x:c r="K2655" t="s">
        <x:v>195</x:v>
      </x:c>
      <x:c r="L2655" t="s">
        <x:v>145</x:v>
      </x:c>
      <x:c r="M2655" t="s">
        <x:v>722</x:v>
      </x:c>
      <x:c r="N2655" t="s">
        <x:v>667</x:v>
      </x:c>
      <x:c r="O2655">
        <x:v>700</x:v>
      </x:c>
      <x:c r="P2655" t="s">
        <x:v>530</x:v>
      </x:c>
      <x:c r="Q2655" t="s">
        <x:v>579</x:v>
      </x:c>
      <x:c r="R2655" t="s">
        <x:v>522</x:v>
      </x:c>
      <x:c r="S2655">
        <x:v>700</x:v>
      </x:c>
      <x:c r="T2655" t="s">
        <x:v>458</x:v>
      </x:c>
      <x:c r="U2655">
        <x:v>9.6</x:v>
      </x:c>
      <x:c r="V2655">
        <x:v>0.37</x:v>
      </x:c>
      <x:c r="W2655">
        <x:v>259.20999999999998</x:v>
      </x:c>
    </x:row>
    <x:row r="2656" spans="1:23">
      <x:c r="A2656" t="s">
        <x:v>492</x:v>
      </x:c>
      <x:c r="B2656" t="s">
        <x:v>698</x:v>
      </x:c>
      <x:c r="C2656" t="s">
        <x:v>513</x:v>
      </x:c>
      <x:c r="D2656" t="s">
        <x:v>514</x:v>
      </x:c>
      <x:c r="E2656" t="s">
        <x:v>527</x:v>
      </x:c>
      <x:c r="F2656" t="s">
        <x:v>126</x:v>
      </x:c>
      <x:c r="G2656" t="s">
        <x:v>730</x:v>
      </x:c>
      <x:c r="H2656" t="s">
        <x:v>528</x:v>
      </x:c>
      <x:c r="I2656" t="s">
        <x:v>529</x:v>
      </x:c>
      <x:c r="J2656">
        <x:v>100022673</x:v>
      </x:c>
      <x:c r="K2656" t="s">
        <x:v>195</x:v>
      </x:c>
      <x:c r="L2656" t="s">
        <x:v>145</x:v>
      </x:c>
      <x:c r="M2656" t="s">
        <x:v>666</x:v>
      </x:c>
      <x:c r="N2656" t="s">
        <x:v>667</x:v>
      </x:c>
      <x:c r="O2656">
        <x:v>700</x:v>
      </x:c>
      <x:c r="P2656" t="s">
        <x:v>530</x:v>
      </x:c>
      <x:c r="Q2656" t="s">
        <x:v>579</x:v>
      </x:c>
      <x:c r="R2656" t="s">
        <x:v>522</x:v>
      </x:c>
      <x:c r="S2656">
        <x:v>1400</x:v>
      </x:c>
      <x:c r="T2656" t="s">
        <x:v>458</x:v>
      </x:c>
      <x:c r="U2656">
        <x:v>19.21</x:v>
      </x:c>
      <x:c r="V2656">
        <x:v>0.37</x:v>
      </x:c>
      <x:c r="W2656">
        <x:v>518.41999999999996</x:v>
      </x:c>
    </x:row>
    <x:row r="2657" spans="1:23">
      <x:c r="A2657" t="s">
        <x:v>492</x:v>
      </x:c>
      <x:c r="B2657" t="s">
        <x:v>698</x:v>
      </x:c>
      <x:c r="C2657" t="s">
        <x:v>513</x:v>
      </x:c>
      <x:c r="D2657" t="s">
        <x:v>514</x:v>
      </x:c>
      <x:c r="E2657" t="s">
        <x:v>527</x:v>
      </x:c>
      <x:c r="F2657" t="s">
        <x:v>126</x:v>
      </x:c>
      <x:c r="G2657" t="s">
        <x:v>730</x:v>
      </x:c>
      <x:c r="H2657" t="s">
        <x:v>528</x:v>
      </x:c>
      <x:c r="I2657" t="s">
        <x:v>529</x:v>
      </x:c>
      <x:c r="J2657">
        <x:v>100022666</x:v>
      </x:c>
      <x:c r="K2657" t="s">
        <x:v>195</x:v>
      </x:c>
      <x:c r="L2657" t="s">
        <x:v>145</x:v>
      </x:c>
      <x:c r="M2657" t="s">
        <x:v>722</x:v>
      </x:c>
      <x:c r="N2657" t="s">
        <x:v>667</x:v>
      </x:c>
      <x:c r="O2657">
        <x:v>700</x:v>
      </x:c>
      <x:c r="P2657" t="s">
        <x:v>530</x:v>
      </x:c>
      <x:c r="Q2657" t="s">
        <x:v>579</x:v>
      </x:c>
      <x:c r="R2657" t="s">
        <x:v>522</x:v>
      </x:c>
      <x:c r="S2657">
        <x:v>1400</x:v>
      </x:c>
      <x:c r="T2657" t="s">
        <x:v>458</x:v>
      </x:c>
      <x:c r="U2657">
        <x:v>19.21</x:v>
      </x:c>
      <x:c r="V2657">
        <x:v>0.37</x:v>
      </x:c>
      <x:c r="W2657">
        <x:v>518.41999999999996</x:v>
      </x:c>
    </x:row>
    <x:row r="2658" spans="1:23">
      <x:c r="A2658" t="s">
        <x:v>492</x:v>
      </x:c>
      <x:c r="B2658" t="s">
        <x:v>698</x:v>
      </x:c>
      <x:c r="C2658" t="s">
        <x:v>513</x:v>
      </x:c>
      <x:c r="D2658" t="s">
        <x:v>514</x:v>
      </x:c>
      <x:c r="E2658" t="s">
        <x:v>527</x:v>
      </x:c>
      <x:c r="F2658" t="s">
        <x:v>126</x:v>
      </x:c>
      <x:c r="G2658" t="s">
        <x:v>730</x:v>
      </x:c>
      <x:c r="H2658" t="s">
        <x:v>528</x:v>
      </x:c>
      <x:c r="I2658" t="s">
        <x:v>529</x:v>
      </x:c>
      <x:c r="J2658">
        <x:v>100022666</x:v>
      </x:c>
      <x:c r="K2658" t="s">
        <x:v>195</x:v>
      </x:c>
      <x:c r="L2658" t="s">
        <x:v>145</x:v>
      </x:c>
      <x:c r="M2658" t="s">
        <x:v>722</x:v>
      </x:c>
      <x:c r="N2658" t="s">
        <x:v>667</x:v>
      </x:c>
      <x:c r="O2658">
        <x:v>700</x:v>
      </x:c>
      <x:c r="P2658" t="s">
        <x:v>530</x:v>
      </x:c>
      <x:c r="Q2658" t="s">
        <x:v>579</x:v>
      </x:c>
      <x:c r="R2658" t="s">
        <x:v>522</x:v>
      </x:c>
      <x:c r="S2658">
        <x:v>700</x:v>
      </x:c>
      <x:c r="T2658" t="s">
        <x:v>458</x:v>
      </x:c>
      <x:c r="U2658">
        <x:v>9.6</x:v>
      </x:c>
      <x:c r="V2658">
        <x:v>0.37</x:v>
      </x:c>
      <x:c r="W2658">
        <x:v>259.20999999999998</x:v>
      </x:c>
    </x:row>
    <x:row r="2659" spans="1:23">
      <x:c r="A2659" t="s">
        <x:v>492</x:v>
      </x:c>
      <x:c r="B2659" t="s">
        <x:v>698</x:v>
      </x:c>
      <x:c r="C2659" t="s">
        <x:v>513</x:v>
      </x:c>
      <x:c r="D2659" t="s">
        <x:v>514</x:v>
      </x:c>
      <x:c r="E2659" t="s">
        <x:v>527</x:v>
      </x:c>
      <x:c r="F2659" t="s">
        <x:v>126</x:v>
      </x:c>
      <x:c r="G2659" t="s">
        <x:v>730</x:v>
      </x:c>
      <x:c r="H2659" t="s">
        <x:v>528</x:v>
      </x:c>
      <x:c r="I2659" t="s">
        <x:v>529</x:v>
      </x:c>
      <x:c r="J2659">
        <x:v>100019816</x:v>
      </x:c>
      <x:c r="K2659" t="s">
        <x:v>195</x:v>
      </x:c>
      <x:c r="L2659" t="s">
        <x:v>145</x:v>
      </x:c>
      <x:c r="M2659" t="s">
        <x:v>711</x:v>
      </x:c>
      <x:c r="O2659">
        <x:v>700</x:v>
      </x:c>
      <x:c r="P2659" t="s">
        <x:v>530</x:v>
      </x:c>
      <x:c r="Q2659" t="s">
        <x:v>579</x:v>
      </x:c>
      <x:c r="R2659" t="s">
        <x:v>522</x:v>
      </x:c>
      <x:c r="S2659">
        <x:v>700</x:v>
      </x:c>
      <x:c r="T2659" t="s">
        <x:v>458</x:v>
      </x:c>
      <x:c r="U2659">
        <x:v>9.6</x:v>
      </x:c>
      <x:c r="V2659">
        <x:v>0.37</x:v>
      </x:c>
      <x:c r="W2659">
        <x:v>259.20999999999998</x:v>
      </x:c>
    </x:row>
    <x:row r="2660" spans="1:23">
      <x:c r="A2660" t="s">
        <x:v>492</x:v>
      </x:c>
      <x:c r="B2660" t="s">
        <x:v>698</x:v>
      </x:c>
      <x:c r="C2660" t="s">
        <x:v>513</x:v>
      </x:c>
      <x:c r="D2660" t="s">
        <x:v>514</x:v>
      </x:c>
      <x:c r="E2660" t="s">
        <x:v>527</x:v>
      </x:c>
      <x:c r="F2660" t="s">
        <x:v>126</x:v>
      </x:c>
      <x:c r="G2660" t="s">
        <x:v>730</x:v>
      </x:c>
      <x:c r="H2660" t="s">
        <x:v>516</x:v>
      </x:c>
      <x:c r="I2660" t="s">
        <x:v>540</x:v>
      </x:c>
      <x:c r="J2660">
        <x:v>190019465</x:v>
      </x:c>
      <x:c r="K2660" t="s">
        <x:v>198</x:v>
      </x:c>
      <x:c r="L2660" t="s">
        <x:v>541</x:v>
      </x:c>
      <x:c r="M2660" t="s">
        <x:v>518</x:v>
      </x:c>
      <x:c r="O2660">
        <x:v>200</x:v>
      </x:c>
      <x:c r="P2660" t="s">
        <x:v>520</x:v>
      </x:c>
      <x:c r="Q2660" t="s">
        <x:v>710</x:v>
      </x:c>
      <x:c r="R2660" t="s">
        <x:v>522</x:v>
      </x:c>
      <x:c r="S2660">
        <x:v>800</x:v>
      </x:c>
      <x:c r="T2660" t="s">
        <x:v>458</x:v>
      </x:c>
      <x:c r="U2660">
        <x:v>42.82</x:v>
      </x:c>
      <x:c r="V2660">
        <x:v>3.66</x:v>
      </x:c>
      <x:c r="W2660">
        <x:v>2925.36</x:v>
      </x:c>
    </x:row>
    <x:row r="2661" spans="1:23">
      <x:c r="A2661" t="s">
        <x:v>492</x:v>
      </x:c>
      <x:c r="B2661" t="s">
        <x:v>698</x:v>
      </x:c>
      <x:c r="C2661" t="s">
        <x:v>513</x:v>
      </x:c>
      <x:c r="D2661" t="s">
        <x:v>514</x:v>
      </x:c>
      <x:c r="E2661" t="s">
        <x:v>527</x:v>
      </x:c>
      <x:c r="F2661" t="s">
        <x:v>126</x:v>
      </x:c>
      <x:c r="G2661" t="s">
        <x:v>730</x:v>
      </x:c>
      <x:c r="H2661" t="s">
        <x:v>516</x:v>
      </x:c>
      <x:c r="I2661" t="s">
        <x:v>540</x:v>
      </x:c>
      <x:c r="J2661">
        <x:v>190019464</x:v>
      </x:c>
      <x:c r="K2661" t="s">
        <x:v>198</x:v>
      </x:c>
      <x:c r="L2661" t="s">
        <x:v>197</x:v>
      </x:c>
      <x:c r="M2661" t="s">
        <x:v>518</x:v>
      </x:c>
      <x:c r="O2661">
        <x:v>300</x:v>
      </x:c>
      <x:c r="P2661" t="s">
        <x:v>520</x:v>
      </x:c>
      <x:c r="Q2661" t="s">
        <x:v>709</x:v>
      </x:c>
      <x:c r="R2661" t="s">
        <x:v>522</x:v>
      </x:c>
      <x:c r="S2661">
        <x:v>1500</x:v>
      </x:c>
      <x:c r="T2661" t="s">
        <x:v>458</x:v>
      </x:c>
      <x:c r="U2661">
        <x:v>53.43</x:v>
      </x:c>
      <x:c r="V2661">
        <x:v>2.46</x:v>
      </x:c>
      <x:c r="W2661">
        <x:v>3687.3</x:v>
      </x:c>
    </x:row>
    <x:row r="2662" spans="1:23">
      <x:c r="A2662" t="s">
        <x:v>492</x:v>
      </x:c>
      <x:c r="B2662" t="s">
        <x:v>698</x:v>
      </x:c>
      <x:c r="C2662" t="s">
        <x:v>513</x:v>
      </x:c>
      <x:c r="D2662" t="s">
        <x:v>514</x:v>
      </x:c>
      <x:c r="E2662" t="s">
        <x:v>527</x:v>
      </x:c>
      <x:c r="F2662" t="s">
        <x:v>126</x:v>
      </x:c>
      <x:c r="G2662" t="s">
        <x:v>730</x:v>
      </x:c>
      <x:c r="H2662" t="s">
        <x:v>516</x:v>
      </x:c>
      <x:c r="I2662" t="s">
        <x:v>540</x:v>
      </x:c>
      <x:c r="J2662">
        <x:v>190019464</x:v>
      </x:c>
      <x:c r="K2662" t="s">
        <x:v>198</x:v>
      </x:c>
      <x:c r="L2662" t="s">
        <x:v>197</x:v>
      </x:c>
      <x:c r="M2662" t="s">
        <x:v>518</x:v>
      </x:c>
      <x:c r="O2662">
        <x:v>300</x:v>
      </x:c>
      <x:c r="P2662" t="s">
        <x:v>520</x:v>
      </x:c>
      <x:c r="Q2662" t="s">
        <x:v>709</x:v>
      </x:c>
      <x:c r="R2662" t="s">
        <x:v>522</x:v>
      </x:c>
      <x:c r="S2662">
        <x:v>600</x:v>
      </x:c>
      <x:c r="T2662" t="s">
        <x:v>458</x:v>
      </x:c>
      <x:c r="U2662">
        <x:v>21.37</x:v>
      </x:c>
      <x:c r="V2662">
        <x:v>2.46</x:v>
      </x:c>
      <x:c r="W2662">
        <x:v>1474.92</x:v>
      </x:c>
    </x:row>
    <x:row r="2663" spans="1:23">
      <x:c r="A2663" t="s">
        <x:v>492</x:v>
      </x:c>
      <x:c r="B2663" t="s">
        <x:v>698</x:v>
      </x:c>
      <x:c r="C2663" t="s">
        <x:v>513</x:v>
      </x:c>
      <x:c r="D2663" t="s">
        <x:v>514</x:v>
      </x:c>
      <x:c r="E2663" t="s">
        <x:v>527</x:v>
      </x:c>
      <x:c r="F2663" t="s">
        <x:v>126</x:v>
      </x:c>
      <x:c r="G2663" t="s">
        <x:v>730</x:v>
      </x:c>
      <x:c r="H2663" t="s">
        <x:v>516</x:v>
      </x:c>
      <x:c r="I2663" t="s">
        <x:v>540</x:v>
      </x:c>
      <x:c r="J2663">
        <x:v>190019465</x:v>
      </x:c>
      <x:c r="K2663" t="s">
        <x:v>198</x:v>
      </x:c>
      <x:c r="L2663" t="s">
        <x:v>541</x:v>
      </x:c>
      <x:c r="M2663" t="s">
        <x:v>518</x:v>
      </x:c>
      <x:c r="O2663">
        <x:v>200</x:v>
      </x:c>
      <x:c r="P2663" t="s">
        <x:v>520</x:v>
      </x:c>
      <x:c r="Q2663" t="s">
        <x:v>710</x:v>
      </x:c>
      <x:c r="R2663" t="s">
        <x:v>522</x:v>
      </x:c>
      <x:c r="S2663">
        <x:v>1510</x:v>
      </x:c>
      <x:c r="T2663" t="s">
        <x:v>458</x:v>
      </x:c>
      <x:c r="U2663">
        <x:v>80.83</x:v>
      </x:c>
      <x:c r="V2663">
        <x:v>3.66</x:v>
      </x:c>
      <x:c r="W2663">
        <x:v>5521.62</x:v>
      </x:c>
    </x:row>
    <x:row r="2664" spans="1:23">
      <x:c r="A2664" t="s">
        <x:v>492</x:v>
      </x:c>
      <x:c r="B2664" t="s">
        <x:v>698</x:v>
      </x:c>
      <x:c r="C2664" t="s">
        <x:v>513</x:v>
      </x:c>
      <x:c r="D2664" t="s">
        <x:v>514</x:v>
      </x:c>
      <x:c r="E2664" t="s">
        <x:v>527</x:v>
      </x:c>
      <x:c r="F2664" t="s">
        <x:v>126</x:v>
      </x:c>
      <x:c r="G2664" t="s">
        <x:v>730</x:v>
      </x:c>
      <x:c r="H2664" t="s">
        <x:v>516</x:v>
      </x:c>
      <x:c r="I2664" t="s">
        <x:v>540</x:v>
      </x:c>
      <x:c r="J2664">
        <x:v>190019464</x:v>
      </x:c>
      <x:c r="K2664" t="s">
        <x:v>198</x:v>
      </x:c>
      <x:c r="L2664" t="s">
        <x:v>197</x:v>
      </x:c>
      <x:c r="M2664" t="s">
        <x:v>518</x:v>
      </x:c>
      <x:c r="O2664">
        <x:v>300</x:v>
      </x:c>
      <x:c r="P2664" t="s">
        <x:v>520</x:v>
      </x:c>
      <x:c r="Q2664" t="s">
        <x:v>709</x:v>
      </x:c>
      <x:c r="R2664" t="s">
        <x:v>522</x:v>
      </x:c>
      <x:c r="S2664">
        <x:v>1800</x:v>
      </x:c>
      <x:c r="T2664" t="s">
        <x:v>458</x:v>
      </x:c>
      <x:c r="U2664">
        <x:v>64.12</x:v>
      </x:c>
      <x:c r="V2664">
        <x:v>2.46</x:v>
      </x:c>
      <x:c r="W2664">
        <x:v>4424.76</x:v>
      </x:c>
    </x:row>
    <x:row r="2665" spans="1:23">
      <x:c r="A2665" t="s">
        <x:v>492</x:v>
      </x:c>
      <x:c r="B2665" t="s">
        <x:v>698</x:v>
      </x:c>
      <x:c r="C2665" t="s">
        <x:v>513</x:v>
      </x:c>
      <x:c r="D2665" t="s">
        <x:v>514</x:v>
      </x:c>
      <x:c r="E2665" t="s">
        <x:v>527</x:v>
      </x:c>
      <x:c r="F2665" t="s">
        <x:v>126</x:v>
      </x:c>
      <x:c r="G2665" t="s">
        <x:v>730</x:v>
      </x:c>
      <x:c r="H2665" t="s">
        <x:v>516</x:v>
      </x:c>
      <x:c r="I2665" t="s">
        <x:v>540</x:v>
      </x:c>
      <x:c r="J2665">
        <x:v>190019465</x:v>
      </x:c>
      <x:c r="K2665" t="s">
        <x:v>198</x:v>
      </x:c>
      <x:c r="L2665" t="s">
        <x:v>541</x:v>
      </x:c>
      <x:c r="M2665" t="s">
        <x:v>518</x:v>
      </x:c>
      <x:c r="O2665">
        <x:v>200</x:v>
      </x:c>
      <x:c r="P2665" t="s">
        <x:v>520</x:v>
      </x:c>
      <x:c r="Q2665" t="s">
        <x:v>710</x:v>
      </x:c>
      <x:c r="R2665" t="s">
        <x:v>522</x:v>
      </x:c>
      <x:c r="S2665">
        <x:v>3000</x:v>
      </x:c>
      <x:c r="T2665" t="s">
        <x:v>458</x:v>
      </x:c>
      <x:c r="U2665">
        <x:v>160.59</x:v>
      </x:c>
      <x:c r="V2665">
        <x:v>3.66</x:v>
      </x:c>
      <x:c r="W2665">
        <x:v>10970.1</x:v>
      </x:c>
    </x:row>
    <x:row r="2666" spans="1:23">
      <x:c r="A2666" t="s">
        <x:v>492</x:v>
      </x:c>
      <x:c r="B2666" t="s">
        <x:v>698</x:v>
      </x:c>
      <x:c r="C2666" t="s">
        <x:v>513</x:v>
      </x:c>
      <x:c r="D2666" t="s">
        <x:v>514</x:v>
      </x:c>
      <x:c r="E2666" t="s">
        <x:v>527</x:v>
      </x:c>
      <x:c r="F2666" t="s">
        <x:v>126</x:v>
      </x:c>
      <x:c r="G2666" t="s">
        <x:v>730</x:v>
      </x:c>
      <x:c r="H2666" t="s">
        <x:v>516</x:v>
      </x:c>
      <x:c r="I2666" t="s">
        <x:v>540</x:v>
      </x:c>
      <x:c r="J2666">
        <x:v>190019464</x:v>
      </x:c>
      <x:c r="K2666" t="s">
        <x:v>198</x:v>
      </x:c>
      <x:c r="L2666" t="s">
        <x:v>197</x:v>
      </x:c>
      <x:c r="M2666" t="s">
        <x:v>518</x:v>
      </x:c>
      <x:c r="O2666">
        <x:v>300</x:v>
      </x:c>
      <x:c r="P2666" t="s">
        <x:v>520</x:v>
      </x:c>
      <x:c r="Q2666" t="s">
        <x:v>709</x:v>
      </x:c>
      <x:c r="R2666" t="s">
        <x:v>522</x:v>
      </x:c>
      <x:c r="S2666">
        <x:v>900</x:v>
      </x:c>
      <x:c r="T2666" t="s">
        <x:v>458</x:v>
      </x:c>
      <x:c r="U2666">
        <x:v>32.06</x:v>
      </x:c>
      <x:c r="V2666">
        <x:v>2.46</x:v>
      </x:c>
      <x:c r="W2666">
        <x:v>2212.38</x:v>
      </x:c>
    </x:row>
    <x:row r="2667" spans="1:23">
      <x:c r="A2667" t="s">
        <x:v>492</x:v>
      </x:c>
      <x:c r="B2667" t="s">
        <x:v>698</x:v>
      </x:c>
      <x:c r="C2667" t="s">
        <x:v>513</x:v>
      </x:c>
      <x:c r="D2667" t="s">
        <x:v>514</x:v>
      </x:c>
      <x:c r="E2667" t="s">
        <x:v>527</x:v>
      </x:c>
      <x:c r="F2667" t="s">
        <x:v>126</x:v>
      </x:c>
      <x:c r="G2667" t="s">
        <x:v>730</x:v>
      </x:c>
      <x:c r="H2667" t="s">
        <x:v>516</x:v>
      </x:c>
      <x:c r="I2667" t="s">
        <x:v>540</x:v>
      </x:c>
      <x:c r="J2667">
        <x:v>100020713</x:v>
      </x:c>
      <x:c r="K2667" t="s">
        <x:v>198</x:v>
      </x:c>
      <x:c r="L2667" t="s">
        <x:v>181</x:v>
      </x:c>
      <x:c r="M2667" t="s">
        <x:v>525</x:v>
      </x:c>
      <x:c r="O2667">
        <x:v>1000</x:v>
      </x:c>
      <x:c r="P2667" t="s">
        <x:v>530</x:v>
      </x:c>
      <x:c r="Q2667" t="s">
        <x:v>665</x:v>
      </x:c>
      <x:c r="R2667" t="s">
        <x:v>522</x:v>
      </x:c>
      <x:c r="S2667">
        <x:v>6000</x:v>
      </x:c>
      <x:c r="T2667" t="s">
        <x:v>458</x:v>
      </x:c>
      <x:c r="U2667">
        <x:v>54.24</x:v>
      </x:c>
      <x:c r="V2667">
        <x:v>0.67</x:v>
      </x:c>
      <x:c r="W2667">
        <x:v>4011</x:v>
      </x:c>
    </x:row>
    <x:row r="2668" spans="1:23">
      <x:c r="A2668" t="s">
        <x:v>492</x:v>
      </x:c>
      <x:c r="B2668" t="s">
        <x:v>698</x:v>
      </x:c>
      <x:c r="C2668" t="s">
        <x:v>513</x:v>
      </x:c>
      <x:c r="D2668" t="s">
        <x:v>514</x:v>
      </x:c>
      <x:c r="E2668" t="s">
        <x:v>527</x:v>
      </x:c>
      <x:c r="F2668" t="s">
        <x:v>126</x:v>
      </x:c>
      <x:c r="G2668" t="s">
        <x:v>730</x:v>
      </x:c>
      <x:c r="H2668" t="s">
        <x:v>516</x:v>
      </x:c>
      <x:c r="I2668" t="s">
        <x:v>540</x:v>
      </x:c>
      <x:c r="J2668">
        <x:v>170019440</x:v>
      </x:c>
      <x:c r="K2668" t="s">
        <x:v>198</x:v>
      </x:c>
      <x:c r="L2668" t="s">
        <x:v>143</x:v>
      </x:c>
      <x:c r="M2668" t="s">
        <x:v>545</x:v>
      </x:c>
      <x:c r="N2668" t="s">
        <x:v>519</x:v>
      </x:c>
      <x:c r="O2668">
        <x:v>10000</x:v>
      </x:c>
      <x:c r="P2668" t="s">
        <x:v>520</x:v>
      </x:c>
      <x:c r="Q2668" t="s">
        <x:v>543</x:v>
      </x:c>
      <x:c r="R2668" t="s">
        <x:v>522</x:v>
      </x:c>
      <x:c r="S2668">
        <x:v>20000</x:v>
      </x:c>
      <x:c r="T2668" t="s">
        <x:v>458</x:v>
      </x:c>
      <x:c r="U2668">
        <x:v>90.4</x:v>
      </x:c>
      <x:c r="V2668">
        <x:v>0.37</x:v>
      </x:c>
      <x:c r="W2668">
        <x:v>7398</x:v>
      </x:c>
    </x:row>
    <x:row r="2669" spans="1:23">
      <x:c r="A2669" t="s">
        <x:v>492</x:v>
      </x:c>
      <x:c r="B2669" t="s">
        <x:v>698</x:v>
      </x:c>
      <x:c r="C2669" t="s">
        <x:v>513</x:v>
      </x:c>
      <x:c r="D2669" t="s">
        <x:v>514</x:v>
      </x:c>
      <x:c r="E2669" t="s">
        <x:v>527</x:v>
      </x:c>
      <x:c r="F2669" t="s">
        <x:v>126</x:v>
      </x:c>
      <x:c r="G2669" t="s">
        <x:v>730</x:v>
      </x:c>
      <x:c r="H2669" t="s">
        <x:v>516</x:v>
      </x:c>
      <x:c r="I2669" t="s">
        <x:v>540</x:v>
      </x:c>
      <x:c r="J2669">
        <x:v>170019449</x:v>
      </x:c>
      <x:c r="K2669" t="s">
        <x:v>198</x:v>
      </x:c>
      <x:c r="L2669" t="s">
        <x:v>143</x:v>
      </x:c>
      <x:c r="M2669" t="s">
        <x:v>549</x:v>
      </x:c>
      <x:c r="N2669" t="s">
        <x:v>519</x:v>
      </x:c>
      <x:c r="O2669">
        <x:v>10000</x:v>
      </x:c>
      <x:c r="P2669" t="s">
        <x:v>520</x:v>
      </x:c>
      <x:c r="Q2669" t="s">
        <x:v>543</x:v>
      </x:c>
      <x:c r="R2669" t="s">
        <x:v>522</x:v>
      </x:c>
      <x:c r="S2669">
        <x:v>10000</x:v>
      </x:c>
      <x:c r="T2669" t="s">
        <x:v>458</x:v>
      </x:c>
      <x:c r="U2669">
        <x:v>45.2</x:v>
      </x:c>
      <x:c r="V2669">
        <x:v>0.37</x:v>
      </x:c>
      <x:c r="W2669">
        <x:v>3699</x:v>
      </x:c>
    </x:row>
    <x:row r="2670" spans="1:23">
      <x:c r="A2670" t="s">
        <x:v>492</x:v>
      </x:c>
      <x:c r="B2670" t="s">
        <x:v>698</x:v>
      </x:c>
      <x:c r="C2670" t="s">
        <x:v>513</x:v>
      </x:c>
      <x:c r="D2670" t="s">
        <x:v>514</x:v>
      </x:c>
      <x:c r="E2670" t="s">
        <x:v>527</x:v>
      </x:c>
      <x:c r="F2670" t="s">
        <x:v>126</x:v>
      </x:c>
      <x:c r="G2670" t="s">
        <x:v>730</x:v>
      </x:c>
      <x:c r="H2670" t="s">
        <x:v>516</x:v>
      </x:c>
      <x:c r="I2670" t="s">
        <x:v>540</x:v>
      </x:c>
      <x:c r="J2670">
        <x:v>170019448</x:v>
      </x:c>
      <x:c r="K2670" t="s">
        <x:v>198</x:v>
      </x:c>
      <x:c r="L2670" t="s">
        <x:v>143</x:v>
      </x:c>
      <x:c r="M2670" t="s">
        <x:v>564</x:v>
      </x:c>
      <x:c r="N2670" t="s">
        <x:v>519</x:v>
      </x:c>
      <x:c r="O2670">
        <x:v>10000</x:v>
      </x:c>
      <x:c r="P2670" t="s">
        <x:v>520</x:v>
      </x:c>
      <x:c r="Q2670" t="s">
        <x:v>543</x:v>
      </x:c>
      <x:c r="R2670" t="s">
        <x:v>522</x:v>
      </x:c>
      <x:c r="S2670">
        <x:v>20000</x:v>
      </x:c>
      <x:c r="T2670" t="s">
        <x:v>458</x:v>
      </x:c>
      <x:c r="U2670">
        <x:v>90.4</x:v>
      </x:c>
      <x:c r="V2670">
        <x:v>0.37</x:v>
      </x:c>
      <x:c r="W2670">
        <x:v>7398</x:v>
      </x:c>
    </x:row>
    <x:row r="2671" spans="1:23">
      <x:c r="A2671" t="s">
        <x:v>492</x:v>
      </x:c>
      <x:c r="B2671" t="s">
        <x:v>698</x:v>
      </x:c>
      <x:c r="C2671" t="s">
        <x:v>513</x:v>
      </x:c>
      <x:c r="D2671" t="s">
        <x:v>514</x:v>
      </x:c>
      <x:c r="E2671" t="s">
        <x:v>527</x:v>
      </x:c>
      <x:c r="F2671" t="s">
        <x:v>126</x:v>
      </x:c>
      <x:c r="G2671" t="s">
        <x:v>730</x:v>
      </x:c>
      <x:c r="H2671" t="s">
        <x:v>516</x:v>
      </x:c>
      <x:c r="I2671" t="s">
        <x:v>540</x:v>
      </x:c>
      <x:c r="J2671">
        <x:v>170019446</x:v>
      </x:c>
      <x:c r="K2671" t="s">
        <x:v>198</x:v>
      </x:c>
      <x:c r="L2671" t="s">
        <x:v>143</x:v>
      </x:c>
      <x:c r="M2671" t="s">
        <x:v>547</x:v>
      </x:c>
      <x:c r="N2671" t="s">
        <x:v>519</x:v>
      </x:c>
      <x:c r="O2671">
        <x:v>10000</x:v>
      </x:c>
      <x:c r="P2671" t="s">
        <x:v>520</x:v>
      </x:c>
      <x:c r="Q2671" t="s">
        <x:v>543</x:v>
      </x:c>
      <x:c r="R2671" t="s">
        <x:v>522</x:v>
      </x:c>
      <x:c r="S2671">
        <x:v>20000</x:v>
      </x:c>
      <x:c r="T2671" t="s">
        <x:v>458</x:v>
      </x:c>
      <x:c r="U2671">
        <x:v>90.4</x:v>
      </x:c>
      <x:c r="V2671">
        <x:v>0.37</x:v>
      </x:c>
      <x:c r="W2671">
        <x:v>7398</x:v>
      </x:c>
    </x:row>
    <x:row r="2672" spans="1:23">
      <x:c r="A2672" t="s">
        <x:v>492</x:v>
      </x:c>
      <x:c r="B2672" t="s">
        <x:v>698</x:v>
      </x:c>
      <x:c r="C2672" t="s">
        <x:v>513</x:v>
      </x:c>
      <x:c r="D2672" t="s">
        <x:v>514</x:v>
      </x:c>
      <x:c r="E2672" t="s">
        <x:v>527</x:v>
      </x:c>
      <x:c r="F2672" t="s">
        <x:v>126</x:v>
      </x:c>
      <x:c r="G2672" t="s">
        <x:v>730</x:v>
      </x:c>
      <x:c r="H2672" t="s">
        <x:v>516</x:v>
      </x:c>
      <x:c r="I2672" t="s">
        <x:v>540</x:v>
      </x:c>
      <x:c r="J2672">
        <x:v>170019438</x:v>
      </x:c>
      <x:c r="K2672" t="s">
        <x:v>198</x:v>
      </x:c>
      <x:c r="L2672" t="s">
        <x:v>143</x:v>
      </x:c>
      <x:c r="M2672" t="s">
        <x:v>544</x:v>
      </x:c>
      <x:c r="N2672" t="s">
        <x:v>519</x:v>
      </x:c>
      <x:c r="O2672">
        <x:v>10000</x:v>
      </x:c>
      <x:c r="P2672" t="s">
        <x:v>520</x:v>
      </x:c>
      <x:c r="Q2672" t="s">
        <x:v>543</x:v>
      </x:c>
      <x:c r="R2672" t="s">
        <x:v>522</x:v>
      </x:c>
      <x:c r="S2672">
        <x:v>10000</x:v>
      </x:c>
      <x:c r="T2672" t="s">
        <x:v>458</x:v>
      </x:c>
      <x:c r="U2672">
        <x:v>45.2</x:v>
      </x:c>
      <x:c r="V2672">
        <x:v>0.37</x:v>
      </x:c>
      <x:c r="W2672">
        <x:v>3699</x:v>
      </x:c>
    </x:row>
    <x:row r="2673" spans="1:23">
      <x:c r="A2673" t="s">
        <x:v>492</x:v>
      </x:c>
      <x:c r="B2673" t="s">
        <x:v>698</x:v>
      </x:c>
      <x:c r="C2673" t="s">
        <x:v>513</x:v>
      </x:c>
      <x:c r="D2673" t="s">
        <x:v>514</x:v>
      </x:c>
      <x:c r="E2673" t="s">
        <x:v>527</x:v>
      </x:c>
      <x:c r="F2673" t="s">
        <x:v>126</x:v>
      </x:c>
      <x:c r="G2673" t="s">
        <x:v>730</x:v>
      </x:c>
      <x:c r="H2673" t="s">
        <x:v>516</x:v>
      </x:c>
      <x:c r="I2673" t="s">
        <x:v>540</x:v>
      </x:c>
      <x:c r="J2673">
        <x:v>170019455</x:v>
      </x:c>
      <x:c r="K2673" t="s">
        <x:v>198</x:v>
      </x:c>
      <x:c r="L2673" t="s">
        <x:v>143</x:v>
      </x:c>
      <x:c r="M2673" t="s">
        <x:v>555</x:v>
      </x:c>
      <x:c r="N2673" t="s">
        <x:v>519</x:v>
      </x:c>
      <x:c r="O2673">
        <x:v>10000</x:v>
      </x:c>
      <x:c r="P2673" t="s">
        <x:v>520</x:v>
      </x:c>
      <x:c r="Q2673" t="s">
        <x:v>543</x:v>
      </x:c>
      <x:c r="R2673" t="s">
        <x:v>522</x:v>
      </x:c>
      <x:c r="S2673">
        <x:v>20000</x:v>
      </x:c>
      <x:c r="T2673" t="s">
        <x:v>458</x:v>
      </x:c>
      <x:c r="U2673">
        <x:v>90.4</x:v>
      </x:c>
      <x:c r="V2673">
        <x:v>0.37</x:v>
      </x:c>
      <x:c r="W2673">
        <x:v>7398</x:v>
      </x:c>
    </x:row>
    <x:row r="2674" spans="1:23">
      <x:c r="A2674" t="s">
        <x:v>492</x:v>
      </x:c>
      <x:c r="B2674" t="s">
        <x:v>698</x:v>
      </x:c>
      <x:c r="C2674" t="s">
        <x:v>513</x:v>
      </x:c>
      <x:c r="D2674" t="s">
        <x:v>514</x:v>
      </x:c>
      <x:c r="E2674" t="s">
        <x:v>527</x:v>
      </x:c>
      <x:c r="F2674" t="s">
        <x:v>126</x:v>
      </x:c>
      <x:c r="G2674" t="s">
        <x:v>730</x:v>
      </x:c>
      <x:c r="H2674" t="s">
        <x:v>516</x:v>
      </x:c>
      <x:c r="I2674" t="s">
        <x:v>540</x:v>
      </x:c>
      <x:c r="J2674">
        <x:v>170019445</x:v>
      </x:c>
      <x:c r="K2674" t="s">
        <x:v>198</x:v>
      </x:c>
      <x:c r="L2674" t="s">
        <x:v>143</x:v>
      </x:c>
      <x:c r="M2674" t="s">
        <x:v>546</x:v>
      </x:c>
      <x:c r="N2674" t="s">
        <x:v>519</x:v>
      </x:c>
      <x:c r="O2674">
        <x:v>10000</x:v>
      </x:c>
      <x:c r="P2674" t="s">
        <x:v>520</x:v>
      </x:c>
      <x:c r="Q2674" t="s">
        <x:v>543</x:v>
      </x:c>
      <x:c r="R2674" t="s">
        <x:v>522</x:v>
      </x:c>
      <x:c r="S2674">
        <x:v>20000</x:v>
      </x:c>
      <x:c r="T2674" t="s">
        <x:v>458</x:v>
      </x:c>
      <x:c r="U2674">
        <x:v>90.4</x:v>
      </x:c>
      <x:c r="V2674">
        <x:v>0.37</x:v>
      </x:c>
      <x:c r="W2674">
        <x:v>7398</x:v>
      </x:c>
    </x:row>
    <x:row r="2675" spans="1:23">
      <x:c r="A2675" t="s">
        <x:v>492</x:v>
      </x:c>
      <x:c r="B2675" t="s">
        <x:v>698</x:v>
      </x:c>
      <x:c r="C2675" t="s">
        <x:v>513</x:v>
      </x:c>
      <x:c r="D2675" t="s">
        <x:v>514</x:v>
      </x:c>
      <x:c r="E2675" t="s">
        <x:v>527</x:v>
      </x:c>
      <x:c r="F2675" t="s">
        <x:v>126</x:v>
      </x:c>
      <x:c r="G2675" t="s">
        <x:v>730</x:v>
      </x:c>
      <x:c r="H2675" t="s">
        <x:v>516</x:v>
      </x:c>
      <x:c r="I2675" t="s">
        <x:v>540</x:v>
      </x:c>
      <x:c r="J2675">
        <x:v>170019448</x:v>
      </x:c>
      <x:c r="K2675" t="s">
        <x:v>198</x:v>
      </x:c>
      <x:c r="L2675" t="s">
        <x:v>143</x:v>
      </x:c>
      <x:c r="M2675" t="s">
        <x:v>564</x:v>
      </x:c>
      <x:c r="N2675" t="s">
        <x:v>519</x:v>
      </x:c>
      <x:c r="O2675">
        <x:v>10000</x:v>
      </x:c>
      <x:c r="P2675" t="s">
        <x:v>520</x:v>
      </x:c>
      <x:c r="Q2675" t="s">
        <x:v>543</x:v>
      </x:c>
      <x:c r="R2675" t="s">
        <x:v>522</x:v>
      </x:c>
      <x:c r="S2675">
        <x:v>20000</x:v>
      </x:c>
      <x:c r="T2675" t="s">
        <x:v>458</x:v>
      </x:c>
      <x:c r="U2675">
        <x:v>90.4</x:v>
      </x:c>
      <x:c r="V2675">
        <x:v>0.37</x:v>
      </x:c>
      <x:c r="W2675">
        <x:v>7398</x:v>
      </x:c>
    </x:row>
    <x:row r="2676" spans="1:23">
      <x:c r="A2676" t="s">
        <x:v>492</x:v>
      </x:c>
      <x:c r="B2676" t="s">
        <x:v>698</x:v>
      </x:c>
      <x:c r="C2676" t="s">
        <x:v>513</x:v>
      </x:c>
      <x:c r="D2676" t="s">
        <x:v>514</x:v>
      </x:c>
      <x:c r="E2676" t="s">
        <x:v>527</x:v>
      </x:c>
      <x:c r="F2676" t="s">
        <x:v>126</x:v>
      </x:c>
      <x:c r="G2676" t="s">
        <x:v>730</x:v>
      </x:c>
      <x:c r="H2676" t="s">
        <x:v>516</x:v>
      </x:c>
      <x:c r="I2676" t="s">
        <x:v>540</x:v>
      </x:c>
      <x:c r="J2676">
        <x:v>170019449</x:v>
      </x:c>
      <x:c r="K2676" t="s">
        <x:v>198</x:v>
      </x:c>
      <x:c r="L2676" t="s">
        <x:v>143</x:v>
      </x:c>
      <x:c r="M2676" t="s">
        <x:v>549</x:v>
      </x:c>
      <x:c r="N2676" t="s">
        <x:v>519</x:v>
      </x:c>
      <x:c r="O2676">
        <x:v>10000</x:v>
      </x:c>
      <x:c r="P2676" t="s">
        <x:v>520</x:v>
      </x:c>
      <x:c r="Q2676" t="s">
        <x:v>543</x:v>
      </x:c>
      <x:c r="R2676" t="s">
        <x:v>522</x:v>
      </x:c>
      <x:c r="S2676">
        <x:v>10000</x:v>
      </x:c>
      <x:c r="T2676" t="s">
        <x:v>458</x:v>
      </x:c>
      <x:c r="U2676">
        <x:v>45.2</x:v>
      </x:c>
      <x:c r="V2676">
        <x:v>0.37</x:v>
      </x:c>
      <x:c r="W2676">
        <x:v>3699</x:v>
      </x:c>
    </x:row>
    <x:row r="2677" spans="1:23">
      <x:c r="A2677" t="s">
        <x:v>492</x:v>
      </x:c>
      <x:c r="B2677" t="s">
        <x:v>698</x:v>
      </x:c>
      <x:c r="C2677" t="s">
        <x:v>513</x:v>
      </x:c>
      <x:c r="D2677" t="s">
        <x:v>514</x:v>
      </x:c>
      <x:c r="E2677" t="s">
        <x:v>527</x:v>
      </x:c>
      <x:c r="F2677" t="s">
        <x:v>126</x:v>
      </x:c>
      <x:c r="G2677" t="s">
        <x:v>730</x:v>
      </x:c>
      <x:c r="H2677" t="s">
        <x:v>516</x:v>
      </x:c>
      <x:c r="I2677" t="s">
        <x:v>540</x:v>
      </x:c>
      <x:c r="J2677">
        <x:v>170019440</x:v>
      </x:c>
      <x:c r="K2677" t="s">
        <x:v>198</x:v>
      </x:c>
      <x:c r="L2677" t="s">
        <x:v>143</x:v>
      </x:c>
      <x:c r="M2677" t="s">
        <x:v>545</x:v>
      </x:c>
      <x:c r="N2677" t="s">
        <x:v>519</x:v>
      </x:c>
      <x:c r="O2677">
        <x:v>10000</x:v>
      </x:c>
      <x:c r="P2677" t="s">
        <x:v>520</x:v>
      </x:c>
      <x:c r="Q2677" t="s">
        <x:v>543</x:v>
      </x:c>
      <x:c r="R2677" t="s">
        <x:v>522</x:v>
      </x:c>
      <x:c r="S2677">
        <x:v>10000</x:v>
      </x:c>
      <x:c r="T2677" t="s">
        <x:v>458</x:v>
      </x:c>
      <x:c r="U2677">
        <x:v>45.2</x:v>
      </x:c>
      <x:c r="V2677">
        <x:v>0.37</x:v>
      </x:c>
      <x:c r="W2677">
        <x:v>3699</x:v>
      </x:c>
    </x:row>
    <x:row r="2678" spans="1:23">
      <x:c r="A2678" t="s">
        <x:v>492</x:v>
      </x:c>
      <x:c r="B2678" t="s">
        <x:v>698</x:v>
      </x:c>
      <x:c r="C2678" t="s">
        <x:v>513</x:v>
      </x:c>
      <x:c r="D2678" t="s">
        <x:v>514</x:v>
      </x:c>
      <x:c r="E2678" t="s">
        <x:v>527</x:v>
      </x:c>
      <x:c r="F2678" t="s">
        <x:v>126</x:v>
      </x:c>
      <x:c r="G2678" t="s">
        <x:v>730</x:v>
      </x:c>
      <x:c r="H2678" t="s">
        <x:v>516</x:v>
      </x:c>
      <x:c r="I2678" t="s">
        <x:v>540</x:v>
      </x:c>
      <x:c r="J2678">
        <x:v>170019444</x:v>
      </x:c>
      <x:c r="K2678" t="s">
        <x:v>198</x:v>
      </x:c>
      <x:c r="L2678" t="s">
        <x:v>143</x:v>
      </x:c>
      <x:c r="M2678" t="s">
        <x:v>563</x:v>
      </x:c>
      <x:c r="N2678" t="s">
        <x:v>519</x:v>
      </x:c>
      <x:c r="O2678">
        <x:v>10000</x:v>
      </x:c>
      <x:c r="P2678" t="s">
        <x:v>520</x:v>
      </x:c>
      <x:c r="Q2678" t="s">
        <x:v>543</x:v>
      </x:c>
      <x:c r="R2678" t="s">
        <x:v>522</x:v>
      </x:c>
      <x:c r="S2678">
        <x:v>10000</x:v>
      </x:c>
      <x:c r="T2678" t="s">
        <x:v>458</x:v>
      </x:c>
      <x:c r="U2678">
        <x:v>45.2</x:v>
      </x:c>
      <x:c r="V2678">
        <x:v>0.37</x:v>
      </x:c>
      <x:c r="W2678">
        <x:v>3699</x:v>
      </x:c>
    </x:row>
    <x:row r="2679" spans="1:23">
      <x:c r="A2679" t="s">
        <x:v>492</x:v>
      </x:c>
      <x:c r="B2679" t="s">
        <x:v>698</x:v>
      </x:c>
      <x:c r="C2679" t="s">
        <x:v>513</x:v>
      </x:c>
      <x:c r="D2679" t="s">
        <x:v>514</x:v>
      </x:c>
      <x:c r="E2679" t="s">
        <x:v>527</x:v>
      </x:c>
      <x:c r="F2679" t="s">
        <x:v>126</x:v>
      </x:c>
      <x:c r="G2679" t="s">
        <x:v>730</x:v>
      </x:c>
      <x:c r="H2679" t="s">
        <x:v>516</x:v>
      </x:c>
      <x:c r="I2679" t="s">
        <x:v>540</x:v>
      </x:c>
      <x:c r="J2679">
        <x:v>170019462</x:v>
      </x:c>
      <x:c r="K2679" t="s">
        <x:v>198</x:v>
      </x:c>
      <x:c r="L2679" t="s">
        <x:v>146</x:v>
      </x:c>
      <x:c r="M2679" t="s">
        <x:v>552</x:v>
      </x:c>
      <x:c r="N2679" t="s">
        <x:v>519</x:v>
      </x:c>
      <x:c r="O2679">
        <x:v>2000</x:v>
      </x:c>
      <x:c r="P2679" t="s">
        <x:v>520</x:v>
      </x:c>
      <x:c r="Q2679" t="s">
        <x:v>557</x:v>
      </x:c>
      <x:c r="R2679" t="s">
        <x:v>522</x:v>
      </x:c>
      <x:c r="S2679">
        <x:v>24000</x:v>
      </x:c>
      <x:c r="T2679" t="s">
        <x:v>458</x:v>
      </x:c>
      <x:c r="U2679">
        <x:v>854.64</x:v>
      </x:c>
      <x:c r="V2679">
        <x:v>1.56</x:v>
      </x:c>
      <x:c r="W2679">
        <x:v>37408.800000000003</x:v>
      </x:c>
    </x:row>
    <x:row r="2680" spans="1:23">
      <x:c r="A2680" t="s">
        <x:v>492</x:v>
      </x:c>
      <x:c r="B2680" t="s">
        <x:v>698</x:v>
      </x:c>
      <x:c r="C2680" t="s">
        <x:v>513</x:v>
      </x:c>
      <x:c r="D2680" t="s">
        <x:v>514</x:v>
      </x:c>
      <x:c r="E2680" t="s">
        <x:v>527</x:v>
      </x:c>
      <x:c r="F2680" t="s">
        <x:v>126</x:v>
      </x:c>
      <x:c r="G2680" t="s">
        <x:v>730</x:v>
      </x:c>
      <x:c r="H2680" t="s">
        <x:v>516</x:v>
      </x:c>
      <x:c r="I2680" t="s">
        <x:v>540</x:v>
      </x:c>
      <x:c r="J2680">
        <x:v>170019463</x:v>
      </x:c>
      <x:c r="K2680" t="s">
        <x:v>198</x:v>
      </x:c>
      <x:c r="L2680" t="s">
        <x:v>146</x:v>
      </x:c>
      <x:c r="M2680" t="s">
        <x:v>559</x:v>
      </x:c>
      <x:c r="N2680" t="s">
        <x:v>519</x:v>
      </x:c>
      <x:c r="O2680">
        <x:v>2000</x:v>
      </x:c>
      <x:c r="P2680" t="s">
        <x:v>520</x:v>
      </x:c>
      <x:c r="Q2680" t="s">
        <x:v>557</x:v>
      </x:c>
      <x:c r="R2680" t="s">
        <x:v>522</x:v>
      </x:c>
      <x:c r="S2680">
        <x:v>30000</x:v>
      </x:c>
      <x:c r="T2680" t="s">
        <x:v>458</x:v>
      </x:c>
      <x:c r="U2680">
        <x:v>1068.3</x:v>
      </x:c>
      <x:c r="V2680">
        <x:v>1.56</x:v>
      </x:c>
      <x:c r="W2680">
        <x:v>46761</x:v>
      </x:c>
    </x:row>
    <x:row r="2681" spans="1:23">
      <x:c r="A2681" t="s">
        <x:v>492</x:v>
      </x:c>
      <x:c r="B2681" t="s">
        <x:v>698</x:v>
      </x:c>
      <x:c r="C2681" t="s">
        <x:v>513</x:v>
      </x:c>
      <x:c r="D2681" t="s">
        <x:v>514</x:v>
      </x:c>
      <x:c r="E2681" t="s">
        <x:v>527</x:v>
      </x:c>
      <x:c r="F2681" t="s">
        <x:v>126</x:v>
      </x:c>
      <x:c r="G2681" t="s">
        <x:v>730</x:v>
      </x:c>
      <x:c r="H2681" t="s">
        <x:v>516</x:v>
      </x:c>
      <x:c r="I2681" t="s">
        <x:v>540</x:v>
      </x:c>
      <x:c r="J2681">
        <x:v>170019461</x:v>
      </x:c>
      <x:c r="K2681" t="s">
        <x:v>198</x:v>
      </x:c>
      <x:c r="L2681" t="s">
        <x:v>146</x:v>
      </x:c>
      <x:c r="M2681" t="s">
        <x:v>558</x:v>
      </x:c>
      <x:c r="N2681" t="s">
        <x:v>519</x:v>
      </x:c>
      <x:c r="O2681">
        <x:v>2000</x:v>
      </x:c>
      <x:c r="P2681" t="s">
        <x:v>520</x:v>
      </x:c>
      <x:c r="Q2681" t="s">
        <x:v>557</x:v>
      </x:c>
      <x:c r="R2681" t="s">
        <x:v>522</x:v>
      </x:c>
      <x:c r="S2681">
        <x:v>30000</x:v>
      </x:c>
      <x:c r="T2681" t="s">
        <x:v>458</x:v>
      </x:c>
      <x:c r="U2681">
        <x:v>1068.3</x:v>
      </x:c>
      <x:c r="V2681">
        <x:v>1.56</x:v>
      </x:c>
      <x:c r="W2681">
        <x:v>46761</x:v>
      </x:c>
    </x:row>
    <x:row r="2682" spans="1:23">
      <x:c r="A2682" t="s">
        <x:v>492</x:v>
      </x:c>
      <x:c r="B2682" t="s">
        <x:v>698</x:v>
      </x:c>
      <x:c r="C2682" t="s">
        <x:v>513</x:v>
      </x:c>
      <x:c r="D2682" t="s">
        <x:v>514</x:v>
      </x:c>
      <x:c r="E2682" t="s">
        <x:v>527</x:v>
      </x:c>
      <x:c r="F2682" t="s">
        <x:v>126</x:v>
      </x:c>
      <x:c r="G2682" t="s">
        <x:v>730</x:v>
      </x:c>
      <x:c r="H2682" t="s">
        <x:v>516</x:v>
      </x:c>
      <x:c r="I2682" t="s">
        <x:v>540</x:v>
      </x:c>
      <x:c r="J2682">
        <x:v>170019460</x:v>
      </x:c>
      <x:c r="K2682" t="s">
        <x:v>198</x:v>
      </x:c>
      <x:c r="L2682" t="s">
        <x:v>146</x:v>
      </x:c>
      <x:c r="M2682" t="s">
        <x:v>524</x:v>
      </x:c>
      <x:c r="N2682" t="s">
        <x:v>519</x:v>
      </x:c>
      <x:c r="O2682">
        <x:v>2000</x:v>
      </x:c>
      <x:c r="P2682" t="s">
        <x:v>520</x:v>
      </x:c>
      <x:c r="Q2682" t="s">
        <x:v>557</x:v>
      </x:c>
      <x:c r="R2682" t="s">
        <x:v>522</x:v>
      </x:c>
      <x:c r="S2682">
        <x:v>28000</x:v>
      </x:c>
      <x:c r="T2682" t="s">
        <x:v>458</x:v>
      </x:c>
      <x:c r="U2682">
        <x:v>618.52</x:v>
      </x:c>
      <x:c r="V2682">
        <x:v>1.56</x:v>
      </x:c>
      <x:c r="W2682">
        <x:v>43643.6</x:v>
      </x:c>
    </x:row>
    <x:row r="2683" spans="1:23">
      <x:c r="A2683" t="s">
        <x:v>492</x:v>
      </x:c>
      <x:c r="B2683" t="s">
        <x:v>698</x:v>
      </x:c>
      <x:c r="C2683" t="s">
        <x:v>513</x:v>
      </x:c>
      <x:c r="D2683" t="s">
        <x:v>514</x:v>
      </x:c>
      <x:c r="E2683" t="s">
        <x:v>527</x:v>
      </x:c>
      <x:c r="F2683" t="s">
        <x:v>126</x:v>
      </x:c>
      <x:c r="G2683" t="s">
        <x:v>730</x:v>
      </x:c>
      <x:c r="H2683" t="s">
        <x:v>516</x:v>
      </x:c>
      <x:c r="I2683" t="s">
        <x:v>540</x:v>
      </x:c>
      <x:c r="J2683">
        <x:v>170019462</x:v>
      </x:c>
      <x:c r="K2683" t="s">
        <x:v>198</x:v>
      </x:c>
      <x:c r="L2683" t="s">
        <x:v>146</x:v>
      </x:c>
      <x:c r="M2683" t="s">
        <x:v>552</x:v>
      </x:c>
      <x:c r="N2683" t="s">
        <x:v>519</x:v>
      </x:c>
      <x:c r="O2683">
        <x:v>2000</x:v>
      </x:c>
      <x:c r="P2683" t="s">
        <x:v>520</x:v>
      </x:c>
      <x:c r="Q2683" t="s">
        <x:v>557</x:v>
      </x:c>
      <x:c r="R2683" t="s">
        <x:v>522</x:v>
      </x:c>
      <x:c r="S2683">
        <x:v>4000</x:v>
      </x:c>
      <x:c r="T2683" t="s">
        <x:v>458</x:v>
      </x:c>
      <x:c r="U2683">
        <x:v>142.44</x:v>
      </x:c>
      <x:c r="V2683">
        <x:v>1.56</x:v>
      </x:c>
      <x:c r="W2683">
        <x:v>6234.8</x:v>
      </x:c>
    </x:row>
    <x:row r="2684" spans="1:23">
      <x:c r="A2684" t="s">
        <x:v>492</x:v>
      </x:c>
      <x:c r="B2684" t="s">
        <x:v>698</x:v>
      </x:c>
      <x:c r="C2684" t="s">
        <x:v>513</x:v>
      </x:c>
      <x:c r="D2684" t="s">
        <x:v>514</x:v>
      </x:c>
      <x:c r="E2684" t="s">
        <x:v>527</x:v>
      </x:c>
      <x:c r="F2684" t="s">
        <x:v>126</x:v>
      </x:c>
      <x:c r="G2684" t="s">
        <x:v>730</x:v>
      </x:c>
      <x:c r="H2684" t="s">
        <x:v>516</x:v>
      </x:c>
      <x:c r="I2684" t="s">
        <x:v>540</x:v>
      </x:c>
      <x:c r="J2684">
        <x:v>170019462</x:v>
      </x:c>
      <x:c r="K2684" t="s">
        <x:v>198</x:v>
      </x:c>
      <x:c r="L2684" t="s">
        <x:v>146</x:v>
      </x:c>
      <x:c r="M2684" t="s">
        <x:v>552</x:v>
      </x:c>
      <x:c r="N2684" t="s">
        <x:v>519</x:v>
      </x:c>
      <x:c r="O2684">
        <x:v>2000</x:v>
      </x:c>
      <x:c r="P2684" t="s">
        <x:v>520</x:v>
      </x:c>
      <x:c r="Q2684" t="s">
        <x:v>557</x:v>
      </x:c>
      <x:c r="R2684" t="s">
        <x:v>522</x:v>
      </x:c>
      <x:c r="S2684">
        <x:v>24000</x:v>
      </x:c>
      <x:c r="T2684" t="s">
        <x:v>458</x:v>
      </x:c>
      <x:c r="U2684">
        <x:v>854.64</x:v>
      </x:c>
      <x:c r="V2684">
        <x:v>1.56</x:v>
      </x:c>
      <x:c r="W2684">
        <x:v>37408.800000000003</x:v>
      </x:c>
    </x:row>
    <x:row r="2685" spans="1:23">
      <x:c r="A2685" t="s">
        <x:v>492</x:v>
      </x:c>
      <x:c r="B2685" t="s">
        <x:v>698</x:v>
      </x:c>
      <x:c r="C2685" t="s">
        <x:v>513</x:v>
      </x:c>
      <x:c r="D2685" t="s">
        <x:v>514</x:v>
      </x:c>
      <x:c r="E2685" t="s">
        <x:v>527</x:v>
      </x:c>
      <x:c r="F2685" t="s">
        <x:v>126</x:v>
      </x:c>
      <x:c r="G2685" t="s">
        <x:v>730</x:v>
      </x:c>
      <x:c r="H2685" t="s">
        <x:v>516</x:v>
      </x:c>
      <x:c r="I2685" t="s">
        <x:v>540</x:v>
      </x:c>
      <x:c r="J2685">
        <x:v>170019463</x:v>
      </x:c>
      <x:c r="K2685" t="s">
        <x:v>198</x:v>
      </x:c>
      <x:c r="L2685" t="s">
        <x:v>146</x:v>
      </x:c>
      <x:c r="M2685" t="s">
        <x:v>559</x:v>
      </x:c>
      <x:c r="N2685" t="s">
        <x:v>519</x:v>
      </x:c>
      <x:c r="O2685">
        <x:v>2000</x:v>
      </x:c>
      <x:c r="P2685" t="s">
        <x:v>520</x:v>
      </x:c>
      <x:c r="Q2685" t="s">
        <x:v>557</x:v>
      </x:c>
      <x:c r="R2685" t="s">
        <x:v>522</x:v>
      </x:c>
      <x:c r="S2685">
        <x:v>28000</x:v>
      </x:c>
      <x:c r="T2685" t="s">
        <x:v>458</x:v>
      </x:c>
      <x:c r="U2685">
        <x:v>997.08</x:v>
      </x:c>
      <x:c r="V2685">
        <x:v>1.56</x:v>
      </x:c>
      <x:c r="W2685">
        <x:v>43643.6</x:v>
      </x:c>
    </x:row>
    <x:row r="2686" spans="1:23">
      <x:c r="A2686" t="s">
        <x:v>492</x:v>
      </x:c>
      <x:c r="B2686" t="s">
        <x:v>698</x:v>
      </x:c>
      <x:c r="C2686" t="s">
        <x:v>513</x:v>
      </x:c>
      <x:c r="D2686" t="s">
        <x:v>514</x:v>
      </x:c>
      <x:c r="E2686" t="s">
        <x:v>527</x:v>
      </x:c>
      <x:c r="F2686" t="s">
        <x:v>126</x:v>
      </x:c>
      <x:c r="G2686" t="s">
        <x:v>730</x:v>
      </x:c>
      <x:c r="H2686" t="s">
        <x:v>516</x:v>
      </x:c>
      <x:c r="I2686" t="s">
        <x:v>540</x:v>
      </x:c>
      <x:c r="J2686">
        <x:v>170019461</x:v>
      </x:c>
      <x:c r="K2686" t="s">
        <x:v>198</x:v>
      </x:c>
      <x:c r="L2686" t="s">
        <x:v>146</x:v>
      </x:c>
      <x:c r="M2686" t="s">
        <x:v>558</x:v>
      </x:c>
      <x:c r="N2686" t="s">
        <x:v>519</x:v>
      </x:c>
      <x:c r="O2686">
        <x:v>2000</x:v>
      </x:c>
      <x:c r="P2686" t="s">
        <x:v>520</x:v>
      </x:c>
      <x:c r="Q2686" t="s">
        <x:v>557</x:v>
      </x:c>
      <x:c r="R2686" t="s">
        <x:v>522</x:v>
      </x:c>
      <x:c r="S2686">
        <x:v>70000</x:v>
      </x:c>
      <x:c r="T2686" t="s">
        <x:v>458</x:v>
      </x:c>
      <x:c r="U2686">
        <x:v>2492.6999999999998</x:v>
      </x:c>
      <x:c r="V2686">
        <x:v>1.56</x:v>
      </x:c>
      <x:c r="W2686">
        <x:v>109109</x:v>
      </x:c>
    </x:row>
    <x:row r="2687" spans="1:23">
      <x:c r="A2687" t="s">
        <x:v>492</x:v>
      </x:c>
      <x:c r="B2687" t="s">
        <x:v>698</x:v>
      </x:c>
      <x:c r="C2687" t="s">
        <x:v>513</x:v>
      </x:c>
      <x:c r="D2687" t="s">
        <x:v>514</x:v>
      </x:c>
      <x:c r="E2687" t="s">
        <x:v>527</x:v>
      </x:c>
      <x:c r="F2687" t="s">
        <x:v>126</x:v>
      </x:c>
      <x:c r="G2687" t="s">
        <x:v>730</x:v>
      </x:c>
      <x:c r="H2687" t="s">
        <x:v>516</x:v>
      </x:c>
      <x:c r="I2687" t="s">
        <x:v>540</x:v>
      </x:c>
      <x:c r="J2687">
        <x:v>170019461</x:v>
      </x:c>
      <x:c r="K2687" t="s">
        <x:v>198</x:v>
      </x:c>
      <x:c r="L2687" t="s">
        <x:v>146</x:v>
      </x:c>
      <x:c r="M2687" t="s">
        <x:v>558</x:v>
      </x:c>
      <x:c r="N2687" t="s">
        <x:v>519</x:v>
      </x:c>
      <x:c r="O2687">
        <x:v>2000</x:v>
      </x:c>
      <x:c r="P2687" t="s">
        <x:v>520</x:v>
      </x:c>
      <x:c r="Q2687" t="s">
        <x:v>557</x:v>
      </x:c>
      <x:c r="R2687" t="s">
        <x:v>522</x:v>
      </x:c>
      <x:c r="S2687">
        <x:v>14000</x:v>
      </x:c>
      <x:c r="T2687" t="s">
        <x:v>458</x:v>
      </x:c>
      <x:c r="U2687">
        <x:v>498.54</x:v>
      </x:c>
      <x:c r="V2687">
        <x:v>1.56</x:v>
      </x:c>
      <x:c r="W2687">
        <x:v>21821.8</x:v>
      </x:c>
    </x:row>
    <x:row r="2688" spans="1:23">
      <x:c r="A2688" t="s">
        <x:v>492</x:v>
      </x:c>
      <x:c r="B2688" t="s">
        <x:v>698</x:v>
      </x:c>
      <x:c r="C2688" t="s">
        <x:v>513</x:v>
      </x:c>
      <x:c r="D2688" t="s">
        <x:v>514</x:v>
      </x:c>
      <x:c r="E2688" t="s">
        <x:v>527</x:v>
      </x:c>
      <x:c r="F2688" t="s">
        <x:v>126</x:v>
      </x:c>
      <x:c r="G2688" t="s">
        <x:v>730</x:v>
      </x:c>
      <x:c r="H2688" t="s">
        <x:v>516</x:v>
      </x:c>
      <x:c r="I2688" t="s">
        <x:v>540</x:v>
      </x:c>
      <x:c r="J2688">
        <x:v>170019459</x:v>
      </x:c>
      <x:c r="K2688" t="s">
        <x:v>198</x:v>
      </x:c>
      <x:c r="L2688" t="s">
        <x:v>146</x:v>
      </x:c>
      <x:c r="M2688" t="s">
        <x:v>518</x:v>
      </x:c>
      <x:c r="N2688" t="s">
        <x:v>519</x:v>
      </x:c>
      <x:c r="O2688">
        <x:v>2000</x:v>
      </x:c>
      <x:c r="P2688" t="s">
        <x:v>520</x:v>
      </x:c>
      <x:c r="Q2688" t="s">
        <x:v>557</x:v>
      </x:c>
      <x:c r="R2688" t="s">
        <x:v>522</x:v>
      </x:c>
      <x:c r="S2688">
        <x:v>10000</x:v>
      </x:c>
      <x:c r="T2688" t="s">
        <x:v>458</x:v>
      </x:c>
      <x:c r="U2688">
        <x:v>356.1</x:v>
      </x:c>
      <x:c r="V2688">
        <x:v>1.56</x:v>
      </x:c>
      <x:c r="W2688">
        <x:v>15587</x:v>
      </x:c>
    </x:row>
    <x:row r="2689" spans="1:23">
      <x:c r="A2689" t="s">
        <x:v>492</x:v>
      </x:c>
      <x:c r="B2689" t="s">
        <x:v>698</x:v>
      </x:c>
      <x:c r="C2689" t="s">
        <x:v>513</x:v>
      </x:c>
      <x:c r="D2689" t="s">
        <x:v>514</x:v>
      </x:c>
      <x:c r="E2689" t="s">
        <x:v>527</x:v>
      </x:c>
      <x:c r="F2689" t="s">
        <x:v>126</x:v>
      </x:c>
      <x:c r="G2689" t="s">
        <x:v>730</x:v>
      </x:c>
      <x:c r="H2689" t="s">
        <x:v>516</x:v>
      </x:c>
      <x:c r="I2689" t="s">
        <x:v>540</x:v>
      </x:c>
      <x:c r="J2689">
        <x:v>170020906</x:v>
      </x:c>
      <x:c r="K2689" t="s">
        <x:v>198</x:v>
      </x:c>
      <x:c r="L2689" t="s">
        <x:v>146</x:v>
      </x:c>
      <x:c r="M2689" t="s">
        <x:v>560</x:v>
      </x:c>
      <x:c r="N2689" t="s">
        <x:v>519</x:v>
      </x:c>
      <x:c r="O2689">
        <x:v>2000</x:v>
      </x:c>
      <x:c r="P2689" t="s">
        <x:v>520</x:v>
      </x:c>
      <x:c r="Q2689" t="s">
        <x:v>557</x:v>
      </x:c>
      <x:c r="R2689" t="s">
        <x:v>522</x:v>
      </x:c>
      <x:c r="S2689">
        <x:v>14000</x:v>
      </x:c>
      <x:c r="T2689" t="s">
        <x:v>458</x:v>
      </x:c>
      <x:c r="U2689">
        <x:v>309.26</x:v>
      </x:c>
      <x:c r="V2689">
        <x:v>1.56</x:v>
      </x:c>
      <x:c r="W2689">
        <x:v>21821.8</x:v>
      </x:c>
    </x:row>
    <x:row r="2690" spans="1:23">
      <x:c r="A2690" t="s">
        <x:v>492</x:v>
      </x:c>
      <x:c r="B2690" t="s">
        <x:v>698</x:v>
      </x:c>
      <x:c r="C2690" t="s">
        <x:v>513</x:v>
      </x:c>
      <x:c r="D2690" t="s">
        <x:v>514</x:v>
      </x:c>
      <x:c r="E2690" t="s">
        <x:v>527</x:v>
      </x:c>
      <x:c r="F2690" t="s">
        <x:v>126</x:v>
      </x:c>
      <x:c r="G2690" t="s">
        <x:v>730</x:v>
      </x:c>
      <x:c r="H2690" t="s">
        <x:v>516</x:v>
      </x:c>
      <x:c r="I2690" t="s">
        <x:v>540</x:v>
      </x:c>
      <x:c r="J2690">
        <x:v>170020907</x:v>
      </x:c>
      <x:c r="K2690" t="s">
        <x:v>198</x:v>
      </x:c>
      <x:c r="L2690" t="s">
        <x:v>146</x:v>
      </x:c>
      <x:c r="M2690" t="s">
        <x:v>537</x:v>
      </x:c>
      <x:c r="N2690" t="s">
        <x:v>519</x:v>
      </x:c>
      <x:c r="O2690">
        <x:v>2000</x:v>
      </x:c>
      <x:c r="P2690" t="s">
        <x:v>520</x:v>
      </x:c>
      <x:c r="Q2690" t="s">
        <x:v>557</x:v>
      </x:c>
      <x:c r="R2690" t="s">
        <x:v>522</x:v>
      </x:c>
      <x:c r="S2690">
        <x:v>10000</x:v>
      </x:c>
      <x:c r="T2690" t="s">
        <x:v>458</x:v>
      </x:c>
      <x:c r="U2690">
        <x:v>220.9</x:v>
      </x:c>
      <x:c r="V2690">
        <x:v>1.56</x:v>
      </x:c>
      <x:c r="W2690">
        <x:v>15587</x:v>
      </x:c>
    </x:row>
    <x:row r="2691" spans="1:23">
      <x:c r="A2691" t="s">
        <x:v>492</x:v>
      </x:c>
      <x:c r="B2691" t="s">
        <x:v>698</x:v>
      </x:c>
      <x:c r="C2691" t="s">
        <x:v>513</x:v>
      </x:c>
      <x:c r="D2691" t="s">
        <x:v>514</x:v>
      </x:c>
      <x:c r="E2691" t="s">
        <x:v>527</x:v>
      </x:c>
      <x:c r="F2691" t="s">
        <x:v>126</x:v>
      </x:c>
      <x:c r="G2691" t="s">
        <x:v>730</x:v>
      </x:c>
      <x:c r="H2691" t="s">
        <x:v>516</x:v>
      </x:c>
      <x:c r="I2691" t="s">
        <x:v>540</x:v>
      </x:c>
      <x:c r="J2691">
        <x:v>170019457</x:v>
      </x:c>
      <x:c r="K2691" t="s">
        <x:v>198</x:v>
      </x:c>
      <x:c r="L2691" t="s">
        <x:v>143</x:v>
      </x:c>
      <x:c r="M2691" t="s">
        <x:v>542</x:v>
      </x:c>
      <x:c r="N2691" t="s">
        <x:v>519</x:v>
      </x:c>
      <x:c r="O2691">
        <x:v>10000</x:v>
      </x:c>
      <x:c r="P2691" t="s">
        <x:v>520</x:v>
      </x:c>
      <x:c r="Q2691" t="s">
        <x:v>543</x:v>
      </x:c>
      <x:c r="R2691" t="s">
        <x:v>522</x:v>
      </x:c>
      <x:c r="S2691">
        <x:v>10000</x:v>
      </x:c>
      <x:c r="T2691" t="s">
        <x:v>458</x:v>
      </x:c>
      <x:c r="U2691">
        <x:v>45.2</x:v>
      </x:c>
      <x:c r="V2691">
        <x:v>0.37</x:v>
      </x:c>
      <x:c r="W2691">
        <x:v>3699</x:v>
      </x:c>
    </x:row>
    <x:row r="2692" spans="1:23">
      <x:c r="A2692" t="s">
        <x:v>492</x:v>
      </x:c>
      <x:c r="B2692" t="s">
        <x:v>698</x:v>
      </x:c>
      <x:c r="C2692" t="s">
        <x:v>513</x:v>
      </x:c>
      <x:c r="D2692" t="s">
        <x:v>514</x:v>
      </x:c>
      <x:c r="E2692" t="s">
        <x:v>527</x:v>
      </x:c>
      <x:c r="F2692" t="s">
        <x:v>126</x:v>
      </x:c>
      <x:c r="G2692" t="s">
        <x:v>730</x:v>
      </x:c>
      <x:c r="H2692" t="s">
        <x:v>516</x:v>
      </x:c>
      <x:c r="I2692" t="s">
        <x:v>540</x:v>
      </x:c>
      <x:c r="J2692">
        <x:v>170019456</x:v>
      </x:c>
      <x:c r="K2692" t="s">
        <x:v>198</x:v>
      </x:c>
      <x:c r="L2692" t="s">
        <x:v>143</x:v>
      </x:c>
      <x:c r="M2692" t="s">
        <x:v>526</x:v>
      </x:c>
      <x:c r="N2692" t="s">
        <x:v>519</x:v>
      </x:c>
      <x:c r="O2692">
        <x:v>10000</x:v>
      </x:c>
      <x:c r="P2692" t="s">
        <x:v>520</x:v>
      </x:c>
      <x:c r="Q2692" t="s">
        <x:v>543</x:v>
      </x:c>
      <x:c r="R2692" t="s">
        <x:v>522</x:v>
      </x:c>
      <x:c r="S2692">
        <x:v>10000</x:v>
      </x:c>
      <x:c r="T2692" t="s">
        <x:v>458</x:v>
      </x:c>
      <x:c r="U2692">
        <x:v>45.2</x:v>
      </x:c>
      <x:c r="V2692">
        <x:v>0.37</x:v>
      </x:c>
      <x:c r="W2692">
        <x:v>3699</x:v>
      </x:c>
    </x:row>
    <x:row r="2693" spans="1:23">
      <x:c r="A2693" t="s">
        <x:v>492</x:v>
      </x:c>
      <x:c r="B2693" t="s">
        <x:v>698</x:v>
      </x:c>
      <x:c r="C2693" t="s">
        <x:v>513</x:v>
      </x:c>
      <x:c r="D2693" t="s">
        <x:v>514</x:v>
      </x:c>
      <x:c r="E2693" t="s">
        <x:v>527</x:v>
      </x:c>
      <x:c r="F2693" t="s">
        <x:v>126</x:v>
      </x:c>
      <x:c r="G2693" t="s">
        <x:v>730</x:v>
      </x:c>
      <x:c r="H2693" t="s">
        <x:v>516</x:v>
      </x:c>
      <x:c r="I2693" t="s">
        <x:v>540</x:v>
      </x:c>
      <x:c r="J2693">
        <x:v>170019450</x:v>
      </x:c>
      <x:c r="K2693" t="s">
        <x:v>198</x:v>
      </x:c>
      <x:c r="L2693" t="s">
        <x:v>143</x:v>
      </x:c>
      <x:c r="M2693" t="s">
        <x:v>550</x:v>
      </x:c>
      <x:c r="N2693" t="s">
        <x:v>519</x:v>
      </x:c>
      <x:c r="O2693">
        <x:v>10000</x:v>
      </x:c>
      <x:c r="P2693" t="s">
        <x:v>520</x:v>
      </x:c>
      <x:c r="Q2693" t="s">
        <x:v>543</x:v>
      </x:c>
      <x:c r="R2693" t="s">
        <x:v>522</x:v>
      </x:c>
      <x:c r="S2693">
        <x:v>10000</x:v>
      </x:c>
      <x:c r="T2693" t="s">
        <x:v>458</x:v>
      </x:c>
      <x:c r="U2693">
        <x:v>45.2</x:v>
      </x:c>
      <x:c r="V2693">
        <x:v>0.37</x:v>
      </x:c>
      <x:c r="W2693">
        <x:v>3699</x:v>
      </x:c>
    </x:row>
    <x:row r="2694" spans="1:23">
      <x:c r="A2694" t="s">
        <x:v>492</x:v>
      </x:c>
      <x:c r="B2694" t="s">
        <x:v>698</x:v>
      </x:c>
      <x:c r="C2694" t="s">
        <x:v>513</x:v>
      </x:c>
      <x:c r="D2694" t="s">
        <x:v>514</x:v>
      </x:c>
      <x:c r="E2694" t="s">
        <x:v>527</x:v>
      </x:c>
      <x:c r="F2694" t="s">
        <x:v>126</x:v>
      </x:c>
      <x:c r="G2694" t="s">
        <x:v>730</x:v>
      </x:c>
      <x:c r="H2694" t="s">
        <x:v>516</x:v>
      </x:c>
      <x:c r="I2694" t="s">
        <x:v>540</x:v>
      </x:c>
      <x:c r="J2694">
        <x:v>170019444</x:v>
      </x:c>
      <x:c r="K2694" t="s">
        <x:v>198</x:v>
      </x:c>
      <x:c r="L2694" t="s">
        <x:v>143</x:v>
      </x:c>
      <x:c r="M2694" t="s">
        <x:v>563</x:v>
      </x:c>
      <x:c r="N2694" t="s">
        <x:v>519</x:v>
      </x:c>
      <x:c r="O2694">
        <x:v>10000</x:v>
      </x:c>
      <x:c r="P2694" t="s">
        <x:v>520</x:v>
      </x:c>
      <x:c r="Q2694" t="s">
        <x:v>543</x:v>
      </x:c>
      <x:c r="R2694" t="s">
        <x:v>522</x:v>
      </x:c>
      <x:c r="S2694">
        <x:v>30000</x:v>
      </x:c>
      <x:c r="T2694" t="s">
        <x:v>458</x:v>
      </x:c>
      <x:c r="U2694">
        <x:v>135.6</x:v>
      </x:c>
      <x:c r="V2694">
        <x:v>0.37</x:v>
      </x:c>
      <x:c r="W2694">
        <x:v>11097</x:v>
      </x:c>
    </x:row>
    <x:row r="2695" spans="1:23">
      <x:c r="A2695" t="s">
        <x:v>492</x:v>
      </x:c>
      <x:c r="B2695" t="s">
        <x:v>698</x:v>
      </x:c>
      <x:c r="C2695" t="s">
        <x:v>513</x:v>
      </x:c>
      <x:c r="D2695" t="s">
        <x:v>514</x:v>
      </x:c>
      <x:c r="E2695" t="s">
        <x:v>527</x:v>
      </x:c>
      <x:c r="F2695" t="s">
        <x:v>126</x:v>
      </x:c>
      <x:c r="G2695" t="s">
        <x:v>730</x:v>
      </x:c>
      <x:c r="H2695" t="s">
        <x:v>516</x:v>
      </x:c>
      <x:c r="I2695" t="s">
        <x:v>540</x:v>
      </x:c>
      <x:c r="J2695">
        <x:v>170019446</x:v>
      </x:c>
      <x:c r="K2695" t="s">
        <x:v>198</x:v>
      </x:c>
      <x:c r="L2695" t="s">
        <x:v>143</x:v>
      </x:c>
      <x:c r="M2695" t="s">
        <x:v>547</x:v>
      </x:c>
      <x:c r="N2695" t="s">
        <x:v>519</x:v>
      </x:c>
      <x:c r="O2695">
        <x:v>10000</x:v>
      </x:c>
      <x:c r="P2695" t="s">
        <x:v>520</x:v>
      </x:c>
      <x:c r="Q2695" t="s">
        <x:v>543</x:v>
      </x:c>
      <x:c r="R2695" t="s">
        <x:v>522</x:v>
      </x:c>
      <x:c r="S2695">
        <x:v>30000</x:v>
      </x:c>
      <x:c r="T2695" t="s">
        <x:v>458</x:v>
      </x:c>
      <x:c r="U2695">
        <x:v>135.6</x:v>
      </x:c>
      <x:c r="V2695">
        <x:v>0.37</x:v>
      </x:c>
      <x:c r="W2695">
        <x:v>11097</x:v>
      </x:c>
    </x:row>
    <x:row r="2696" spans="1:23">
      <x:c r="A2696" t="s">
        <x:v>492</x:v>
      </x:c>
      <x:c r="B2696" t="s">
        <x:v>698</x:v>
      </x:c>
      <x:c r="C2696" t="s">
        <x:v>513</x:v>
      </x:c>
      <x:c r="D2696" t="s">
        <x:v>514</x:v>
      </x:c>
      <x:c r="E2696" t="s">
        <x:v>527</x:v>
      </x:c>
      <x:c r="F2696" t="s">
        <x:v>126</x:v>
      </x:c>
      <x:c r="G2696" t="s">
        <x:v>730</x:v>
      </x:c>
      <x:c r="H2696" t="s">
        <x:v>516</x:v>
      </x:c>
      <x:c r="I2696" t="s">
        <x:v>540</x:v>
      </x:c>
      <x:c r="J2696">
        <x:v>170019448</x:v>
      </x:c>
      <x:c r="K2696" t="s">
        <x:v>198</x:v>
      </x:c>
      <x:c r="L2696" t="s">
        <x:v>143</x:v>
      </x:c>
      <x:c r="M2696" t="s">
        <x:v>564</x:v>
      </x:c>
      <x:c r="N2696" t="s">
        <x:v>519</x:v>
      </x:c>
      <x:c r="O2696">
        <x:v>10000</x:v>
      </x:c>
      <x:c r="P2696" t="s">
        <x:v>520</x:v>
      </x:c>
      <x:c r="Q2696" t="s">
        <x:v>543</x:v>
      </x:c>
      <x:c r="R2696" t="s">
        <x:v>522</x:v>
      </x:c>
      <x:c r="S2696">
        <x:v>20000</x:v>
      </x:c>
      <x:c r="T2696" t="s">
        <x:v>458</x:v>
      </x:c>
      <x:c r="U2696">
        <x:v>90.4</x:v>
      </x:c>
      <x:c r="V2696">
        <x:v>0.37</x:v>
      </x:c>
      <x:c r="W2696">
        <x:v>7398</x:v>
      </x:c>
    </x:row>
    <x:row r="2697" spans="1:23">
      <x:c r="A2697" t="s">
        <x:v>492</x:v>
      </x:c>
      <x:c r="B2697" t="s">
        <x:v>698</x:v>
      </x:c>
      <x:c r="C2697" t="s">
        <x:v>513</x:v>
      </x:c>
      <x:c r="D2697" t="s">
        <x:v>514</x:v>
      </x:c>
      <x:c r="E2697" t="s">
        <x:v>527</x:v>
      </x:c>
      <x:c r="F2697" t="s">
        <x:v>126</x:v>
      </x:c>
      <x:c r="G2697" t="s">
        <x:v>730</x:v>
      </x:c>
      <x:c r="H2697" t="s">
        <x:v>516</x:v>
      </x:c>
      <x:c r="I2697" t="s">
        <x:v>540</x:v>
      </x:c>
      <x:c r="J2697">
        <x:v>170019461</x:v>
      </x:c>
      <x:c r="K2697" t="s">
        <x:v>198</x:v>
      </x:c>
      <x:c r="L2697" t="s">
        <x:v>146</x:v>
      </x:c>
      <x:c r="M2697" t="s">
        <x:v>558</x:v>
      </x:c>
      <x:c r="N2697" t="s">
        <x:v>519</x:v>
      </x:c>
      <x:c r="O2697">
        <x:v>2000</x:v>
      </x:c>
      <x:c r="P2697" t="s">
        <x:v>520</x:v>
      </x:c>
      <x:c r="Q2697" t="s">
        <x:v>557</x:v>
      </x:c>
      <x:c r="R2697" t="s">
        <x:v>522</x:v>
      </x:c>
      <x:c r="S2697">
        <x:v>24000</x:v>
      </x:c>
      <x:c r="T2697" t="s">
        <x:v>458</x:v>
      </x:c>
      <x:c r="U2697">
        <x:v>854.64</x:v>
      </x:c>
      <x:c r="V2697">
        <x:v>1.56</x:v>
      </x:c>
      <x:c r="W2697">
        <x:v>37408.800000000003</x:v>
      </x:c>
    </x:row>
    <x:row r="2698" spans="1:23">
      <x:c r="A2698" t="s">
        <x:v>492</x:v>
      </x:c>
      <x:c r="B2698" t="s">
        <x:v>698</x:v>
      </x:c>
      <x:c r="C2698" t="s">
        <x:v>513</x:v>
      </x:c>
      <x:c r="D2698" t="s">
        <x:v>514</x:v>
      </x:c>
      <x:c r="E2698" t="s">
        <x:v>527</x:v>
      </x:c>
      <x:c r="F2698" t="s">
        <x:v>126</x:v>
      </x:c>
      <x:c r="G2698" t="s">
        <x:v>730</x:v>
      </x:c>
      <x:c r="H2698" t="s">
        <x:v>516</x:v>
      </x:c>
      <x:c r="I2698" t="s">
        <x:v>540</x:v>
      </x:c>
      <x:c r="J2698">
        <x:v>170019450</x:v>
      </x:c>
      <x:c r="K2698" t="s">
        <x:v>198</x:v>
      </x:c>
      <x:c r="L2698" t="s">
        <x:v>143</x:v>
      </x:c>
      <x:c r="M2698" t="s">
        <x:v>550</x:v>
      </x:c>
      <x:c r="N2698" t="s">
        <x:v>519</x:v>
      </x:c>
      <x:c r="O2698">
        <x:v>10000</x:v>
      </x:c>
      <x:c r="P2698" t="s">
        <x:v>520</x:v>
      </x:c>
      <x:c r="Q2698" t="s">
        <x:v>543</x:v>
      </x:c>
      <x:c r="R2698" t="s">
        <x:v>522</x:v>
      </x:c>
      <x:c r="S2698">
        <x:v>10000</x:v>
      </x:c>
      <x:c r="T2698" t="s">
        <x:v>458</x:v>
      </x:c>
      <x:c r="U2698">
        <x:v>45.2</x:v>
      </x:c>
      <x:c r="V2698">
        <x:v>0.37</x:v>
      </x:c>
      <x:c r="W2698">
        <x:v>3699</x:v>
      </x:c>
    </x:row>
    <x:row r="2699" spans="1:23">
      <x:c r="A2699" t="s">
        <x:v>492</x:v>
      </x:c>
      <x:c r="B2699" t="s">
        <x:v>698</x:v>
      </x:c>
      <x:c r="C2699" t="s">
        <x:v>513</x:v>
      </x:c>
      <x:c r="D2699" t="s">
        <x:v>514</x:v>
      </x:c>
      <x:c r="E2699" t="s">
        <x:v>527</x:v>
      </x:c>
      <x:c r="F2699" t="s">
        <x:v>126</x:v>
      </x:c>
      <x:c r="G2699" t="s">
        <x:v>730</x:v>
      </x:c>
      <x:c r="H2699" t="s">
        <x:v>516</x:v>
      </x:c>
      <x:c r="I2699" t="s">
        <x:v>540</x:v>
      </x:c>
      <x:c r="J2699">
        <x:v>170019443</x:v>
      </x:c>
      <x:c r="K2699" t="s">
        <x:v>198</x:v>
      </x:c>
      <x:c r="L2699" t="s">
        <x:v>143</x:v>
      </x:c>
      <x:c r="M2699" t="s">
        <x:v>562</x:v>
      </x:c>
      <x:c r="N2699" t="s">
        <x:v>519</x:v>
      </x:c>
      <x:c r="O2699">
        <x:v>10000</x:v>
      </x:c>
      <x:c r="P2699" t="s">
        <x:v>520</x:v>
      </x:c>
      <x:c r="Q2699" t="s">
        <x:v>543</x:v>
      </x:c>
      <x:c r="R2699" t="s">
        <x:v>522</x:v>
      </x:c>
      <x:c r="S2699">
        <x:v>10000</x:v>
      </x:c>
      <x:c r="T2699" t="s">
        <x:v>458</x:v>
      </x:c>
      <x:c r="U2699">
        <x:v>45.2</x:v>
      </x:c>
      <x:c r="V2699">
        <x:v>0.37</x:v>
      </x:c>
      <x:c r="W2699">
        <x:v>3699</x:v>
      </x:c>
    </x:row>
    <x:row r="2700" spans="1:23">
      <x:c r="A2700" t="s">
        <x:v>492</x:v>
      </x:c>
      <x:c r="B2700" t="s">
        <x:v>698</x:v>
      </x:c>
      <x:c r="C2700" t="s">
        <x:v>513</x:v>
      </x:c>
      <x:c r="D2700" t="s">
        <x:v>514</x:v>
      </x:c>
      <x:c r="E2700" t="s">
        <x:v>527</x:v>
      </x:c>
      <x:c r="F2700" t="s">
        <x:v>126</x:v>
      </x:c>
      <x:c r="G2700" t="s">
        <x:v>730</x:v>
      </x:c>
      <x:c r="H2700" t="s">
        <x:v>516</x:v>
      </x:c>
      <x:c r="I2700" t="s">
        <x:v>540</x:v>
      </x:c>
      <x:c r="J2700">
        <x:v>170019452</x:v>
      </x:c>
      <x:c r="K2700" t="s">
        <x:v>198</x:v>
      </x:c>
      <x:c r="L2700" t="s">
        <x:v>143</x:v>
      </x:c>
      <x:c r="M2700" t="s">
        <x:v>552</x:v>
      </x:c>
      <x:c r="N2700" t="s">
        <x:v>519</x:v>
      </x:c>
      <x:c r="O2700">
        <x:v>10000</x:v>
      </x:c>
      <x:c r="P2700" t="s">
        <x:v>520</x:v>
      </x:c>
      <x:c r="Q2700" t="s">
        <x:v>543</x:v>
      </x:c>
      <x:c r="R2700" t="s">
        <x:v>522</x:v>
      </x:c>
      <x:c r="S2700">
        <x:v>10000</x:v>
      </x:c>
      <x:c r="T2700" t="s">
        <x:v>458</x:v>
      </x:c>
      <x:c r="U2700">
        <x:v>45.2</x:v>
      </x:c>
      <x:c r="V2700">
        <x:v>0.37</x:v>
      </x:c>
      <x:c r="W2700">
        <x:v>3699</x:v>
      </x:c>
    </x:row>
    <x:row r="2701" spans="1:23">
      <x:c r="A2701" t="s">
        <x:v>492</x:v>
      </x:c>
      <x:c r="B2701" t="s">
        <x:v>698</x:v>
      </x:c>
      <x:c r="C2701" t="s">
        <x:v>513</x:v>
      </x:c>
      <x:c r="D2701" t="s">
        <x:v>514</x:v>
      </x:c>
      <x:c r="E2701" t="s">
        <x:v>527</x:v>
      </x:c>
      <x:c r="F2701" t="s">
        <x:v>126</x:v>
      </x:c>
      <x:c r="G2701" t="s">
        <x:v>730</x:v>
      </x:c>
      <x:c r="H2701" t="s">
        <x:v>516</x:v>
      </x:c>
      <x:c r="I2701" t="s">
        <x:v>540</x:v>
      </x:c>
      <x:c r="J2701">
        <x:v>170019438</x:v>
      </x:c>
      <x:c r="K2701" t="s">
        <x:v>198</x:v>
      </x:c>
      <x:c r="L2701" t="s">
        <x:v>143</x:v>
      </x:c>
      <x:c r="M2701" t="s">
        <x:v>544</x:v>
      </x:c>
      <x:c r="N2701" t="s">
        <x:v>519</x:v>
      </x:c>
      <x:c r="O2701">
        <x:v>10000</x:v>
      </x:c>
      <x:c r="P2701" t="s">
        <x:v>520</x:v>
      </x:c>
      <x:c r="Q2701" t="s">
        <x:v>543</x:v>
      </x:c>
      <x:c r="R2701" t="s">
        <x:v>522</x:v>
      </x:c>
      <x:c r="S2701">
        <x:v>10000</x:v>
      </x:c>
      <x:c r="T2701" t="s">
        <x:v>458</x:v>
      </x:c>
      <x:c r="U2701">
        <x:v>45.2</x:v>
      </x:c>
      <x:c r="V2701">
        <x:v>0.37</x:v>
      </x:c>
      <x:c r="W2701">
        <x:v>3699</x:v>
      </x:c>
    </x:row>
    <x:row r="2702" spans="1:23">
      <x:c r="A2702" t="s">
        <x:v>492</x:v>
      </x:c>
      <x:c r="B2702" t="s">
        <x:v>698</x:v>
      </x:c>
      <x:c r="C2702" t="s">
        <x:v>513</x:v>
      </x:c>
      <x:c r="D2702" t="s">
        <x:v>514</x:v>
      </x:c>
      <x:c r="E2702" t="s">
        <x:v>527</x:v>
      </x:c>
      <x:c r="F2702" t="s">
        <x:v>126</x:v>
      </x:c>
      <x:c r="G2702" t="s">
        <x:v>730</x:v>
      </x:c>
      <x:c r="H2702" t="s">
        <x:v>516</x:v>
      </x:c>
      <x:c r="I2702" t="s">
        <x:v>540</x:v>
      </x:c>
      <x:c r="J2702">
        <x:v>170019449</x:v>
      </x:c>
      <x:c r="K2702" t="s">
        <x:v>198</x:v>
      </x:c>
      <x:c r="L2702" t="s">
        <x:v>143</x:v>
      </x:c>
      <x:c r="M2702" t="s">
        <x:v>549</x:v>
      </x:c>
      <x:c r="N2702" t="s">
        <x:v>519</x:v>
      </x:c>
      <x:c r="O2702">
        <x:v>10000</x:v>
      </x:c>
      <x:c r="P2702" t="s">
        <x:v>520</x:v>
      </x:c>
      <x:c r="Q2702" t="s">
        <x:v>543</x:v>
      </x:c>
      <x:c r="R2702" t="s">
        <x:v>522</x:v>
      </x:c>
      <x:c r="S2702">
        <x:v>60000</x:v>
      </x:c>
      <x:c r="T2702" t="s">
        <x:v>458</x:v>
      </x:c>
      <x:c r="U2702">
        <x:v>271.2</x:v>
      </x:c>
      <x:c r="V2702">
        <x:v>0.37</x:v>
      </x:c>
      <x:c r="W2702">
        <x:v>22194</x:v>
      </x:c>
    </x:row>
    <x:row r="2703" spans="1:23">
      <x:c r="A2703" t="s">
        <x:v>492</x:v>
      </x:c>
      <x:c r="B2703" t="s">
        <x:v>698</x:v>
      </x:c>
      <x:c r="C2703" t="s">
        <x:v>513</x:v>
      </x:c>
      <x:c r="D2703" t="s">
        <x:v>514</x:v>
      </x:c>
      <x:c r="E2703" t="s">
        <x:v>527</x:v>
      </x:c>
      <x:c r="F2703" t="s">
        <x:v>126</x:v>
      </x:c>
      <x:c r="G2703" t="s">
        <x:v>730</x:v>
      </x:c>
      <x:c r="H2703" t="s">
        <x:v>516</x:v>
      </x:c>
      <x:c r="I2703" t="s">
        <x:v>540</x:v>
      </x:c>
      <x:c r="J2703">
        <x:v>170019455</x:v>
      </x:c>
      <x:c r="K2703" t="s">
        <x:v>198</x:v>
      </x:c>
      <x:c r="L2703" t="s">
        <x:v>143</x:v>
      </x:c>
      <x:c r="M2703" t="s">
        <x:v>555</x:v>
      </x:c>
      <x:c r="N2703" t="s">
        <x:v>519</x:v>
      </x:c>
      <x:c r="O2703">
        <x:v>10000</x:v>
      </x:c>
      <x:c r="P2703" t="s">
        <x:v>520</x:v>
      </x:c>
      <x:c r="Q2703" t="s">
        <x:v>543</x:v>
      </x:c>
      <x:c r="R2703" t="s">
        <x:v>522</x:v>
      </x:c>
      <x:c r="S2703">
        <x:v>60000</x:v>
      </x:c>
      <x:c r="T2703" t="s">
        <x:v>458</x:v>
      </x:c>
      <x:c r="U2703">
        <x:v>271.2</x:v>
      </x:c>
      <x:c r="V2703">
        <x:v>0.37</x:v>
      </x:c>
      <x:c r="W2703">
        <x:v>22194</x:v>
      </x:c>
    </x:row>
    <x:row r="2704" spans="1:23">
      <x:c r="A2704" t="s">
        <x:v>492</x:v>
      </x:c>
      <x:c r="B2704" t="s">
        <x:v>698</x:v>
      </x:c>
      <x:c r="C2704" t="s">
        <x:v>513</x:v>
      </x:c>
      <x:c r="D2704" t="s">
        <x:v>514</x:v>
      </x:c>
      <x:c r="E2704" t="s">
        <x:v>527</x:v>
      </x:c>
      <x:c r="F2704" t="s">
        <x:v>126</x:v>
      </x:c>
      <x:c r="G2704" t="s">
        <x:v>730</x:v>
      </x:c>
      <x:c r="H2704" t="s">
        <x:v>516</x:v>
      </x:c>
      <x:c r="I2704" t="s">
        <x:v>540</x:v>
      </x:c>
      <x:c r="J2704">
        <x:v>170019440</x:v>
      </x:c>
      <x:c r="K2704" t="s">
        <x:v>198</x:v>
      </x:c>
      <x:c r="L2704" t="s">
        <x:v>143</x:v>
      </x:c>
      <x:c r="M2704" t="s">
        <x:v>545</x:v>
      </x:c>
      <x:c r="N2704" t="s">
        <x:v>519</x:v>
      </x:c>
      <x:c r="O2704">
        <x:v>10000</x:v>
      </x:c>
      <x:c r="P2704" t="s">
        <x:v>520</x:v>
      </x:c>
      <x:c r="Q2704" t="s">
        <x:v>543</x:v>
      </x:c>
      <x:c r="R2704" t="s">
        <x:v>522</x:v>
      </x:c>
      <x:c r="S2704">
        <x:v>40000</x:v>
      </x:c>
      <x:c r="T2704" t="s">
        <x:v>458</x:v>
      </x:c>
      <x:c r="U2704">
        <x:v>180.8</x:v>
      </x:c>
      <x:c r="V2704">
        <x:v>0.37</x:v>
      </x:c>
      <x:c r="W2704">
        <x:v>14796</x:v>
      </x:c>
    </x:row>
    <x:row r="2705" spans="1:23">
      <x:c r="A2705" t="s">
        <x:v>492</x:v>
      </x:c>
      <x:c r="B2705" t="s">
        <x:v>698</x:v>
      </x:c>
      <x:c r="C2705" t="s">
        <x:v>513</x:v>
      </x:c>
      <x:c r="D2705" t="s">
        <x:v>514</x:v>
      </x:c>
      <x:c r="E2705" t="s">
        <x:v>527</x:v>
      </x:c>
      <x:c r="F2705" t="s">
        <x:v>126</x:v>
      </x:c>
      <x:c r="G2705" t="s">
        <x:v>730</x:v>
      </x:c>
      <x:c r="H2705" t="s">
        <x:v>516</x:v>
      </x:c>
      <x:c r="I2705" t="s">
        <x:v>540</x:v>
      </x:c>
      <x:c r="J2705">
        <x:v>170019459</x:v>
      </x:c>
      <x:c r="K2705" t="s">
        <x:v>198</x:v>
      </x:c>
      <x:c r="L2705" t="s">
        <x:v>146</x:v>
      </x:c>
      <x:c r="M2705" t="s">
        <x:v>518</x:v>
      </x:c>
      <x:c r="N2705" t="s">
        <x:v>519</x:v>
      </x:c>
      <x:c r="O2705">
        <x:v>2000</x:v>
      </x:c>
      <x:c r="P2705" t="s">
        <x:v>520</x:v>
      </x:c>
      <x:c r="Q2705" t="s">
        <x:v>557</x:v>
      </x:c>
      <x:c r="R2705" t="s">
        <x:v>522</x:v>
      </x:c>
      <x:c r="S2705">
        <x:v>44000</x:v>
      </x:c>
      <x:c r="T2705" t="s">
        <x:v>458</x:v>
      </x:c>
      <x:c r="U2705">
        <x:v>1566.84</x:v>
      </x:c>
      <x:c r="V2705">
        <x:v>1.56</x:v>
      </x:c>
      <x:c r="W2705">
        <x:v>68582.8</x:v>
      </x:c>
    </x:row>
    <x:row r="2706" spans="1:23">
      <x:c r="A2706" t="s">
        <x:v>492</x:v>
      </x:c>
      <x:c r="B2706" t="s">
        <x:v>698</x:v>
      </x:c>
      <x:c r="C2706" t="s">
        <x:v>513</x:v>
      </x:c>
      <x:c r="D2706" t="s">
        <x:v>514</x:v>
      </x:c>
      <x:c r="E2706" t="s">
        <x:v>527</x:v>
      </x:c>
      <x:c r="F2706" t="s">
        <x:v>126</x:v>
      </x:c>
      <x:c r="G2706" t="s">
        <x:v>730</x:v>
      </x:c>
      <x:c r="H2706" t="s">
        <x:v>516</x:v>
      </x:c>
      <x:c r="I2706" t="s">
        <x:v>540</x:v>
      </x:c>
      <x:c r="J2706">
        <x:v>170019439</x:v>
      </x:c>
      <x:c r="K2706" t="s">
        <x:v>198</x:v>
      </x:c>
      <x:c r="L2706" t="s">
        <x:v>143</x:v>
      </x:c>
      <x:c r="M2706" t="s">
        <x:v>560</x:v>
      </x:c>
      <x:c r="N2706" t="s">
        <x:v>519</x:v>
      </x:c>
      <x:c r="O2706">
        <x:v>10000</x:v>
      </x:c>
      <x:c r="P2706" t="s">
        <x:v>520</x:v>
      </x:c>
      <x:c r="Q2706" t="s">
        <x:v>543</x:v>
      </x:c>
      <x:c r="R2706" t="s">
        <x:v>522</x:v>
      </x:c>
      <x:c r="S2706">
        <x:v>20000</x:v>
      </x:c>
      <x:c r="T2706" t="s">
        <x:v>458</x:v>
      </x:c>
      <x:c r="U2706">
        <x:v>90.4</x:v>
      </x:c>
      <x:c r="V2706">
        <x:v>0.37</x:v>
      </x:c>
      <x:c r="W2706">
        <x:v>7398</x:v>
      </x:c>
    </x:row>
    <x:row r="2707" spans="1:23">
      <x:c r="A2707" t="s">
        <x:v>492</x:v>
      </x:c>
      <x:c r="B2707" t="s">
        <x:v>698</x:v>
      </x:c>
      <x:c r="C2707" t="s">
        <x:v>513</x:v>
      </x:c>
      <x:c r="D2707" t="s">
        <x:v>514</x:v>
      </x:c>
      <x:c r="E2707" t="s">
        <x:v>527</x:v>
      </x:c>
      <x:c r="F2707" t="s">
        <x:v>126</x:v>
      </x:c>
      <x:c r="G2707" t="s">
        <x:v>730</x:v>
      </x:c>
      <x:c r="H2707" t="s">
        <x:v>516</x:v>
      </x:c>
      <x:c r="I2707" t="s">
        <x:v>540</x:v>
      </x:c>
      <x:c r="J2707">
        <x:v>170019453</x:v>
      </x:c>
      <x:c r="K2707" t="s">
        <x:v>198</x:v>
      </x:c>
      <x:c r="L2707" t="s">
        <x:v>143</x:v>
      </x:c>
      <x:c r="M2707" t="s">
        <x:v>553</x:v>
      </x:c>
      <x:c r="N2707" t="s">
        <x:v>519</x:v>
      </x:c>
      <x:c r="O2707">
        <x:v>10000</x:v>
      </x:c>
      <x:c r="P2707" t="s">
        <x:v>520</x:v>
      </x:c>
      <x:c r="Q2707" t="s">
        <x:v>543</x:v>
      </x:c>
      <x:c r="R2707" t="s">
        <x:v>522</x:v>
      </x:c>
      <x:c r="S2707">
        <x:v>20000</x:v>
      </x:c>
      <x:c r="T2707" t="s">
        <x:v>458</x:v>
      </x:c>
      <x:c r="U2707">
        <x:v>90.4</x:v>
      </x:c>
      <x:c r="V2707">
        <x:v>0.37</x:v>
      </x:c>
      <x:c r="W2707">
        <x:v>7398</x:v>
      </x:c>
    </x:row>
    <x:row r="2708" spans="1:23">
      <x:c r="A2708" t="s">
        <x:v>492</x:v>
      </x:c>
      <x:c r="B2708" t="s">
        <x:v>698</x:v>
      </x:c>
      <x:c r="C2708" t="s">
        <x:v>513</x:v>
      </x:c>
      <x:c r="D2708" t="s">
        <x:v>514</x:v>
      </x:c>
      <x:c r="E2708" t="s">
        <x:v>527</x:v>
      </x:c>
      <x:c r="F2708" t="s">
        <x:v>126</x:v>
      </x:c>
      <x:c r="G2708" t="s">
        <x:v>730</x:v>
      </x:c>
      <x:c r="H2708" t="s">
        <x:v>516</x:v>
      </x:c>
      <x:c r="I2708" t="s">
        <x:v>540</x:v>
      </x:c>
      <x:c r="J2708">
        <x:v>170019454</x:v>
      </x:c>
      <x:c r="K2708" t="s">
        <x:v>198</x:v>
      </x:c>
      <x:c r="L2708" t="s">
        <x:v>143</x:v>
      </x:c>
      <x:c r="M2708" t="s">
        <x:v>554</x:v>
      </x:c>
      <x:c r="N2708" t="s">
        <x:v>519</x:v>
      </x:c>
      <x:c r="O2708">
        <x:v>10000</x:v>
      </x:c>
      <x:c r="P2708" t="s">
        <x:v>520</x:v>
      </x:c>
      <x:c r="Q2708" t="s">
        <x:v>543</x:v>
      </x:c>
      <x:c r="R2708" t="s">
        <x:v>522</x:v>
      </x:c>
      <x:c r="S2708">
        <x:v>20000</x:v>
      </x:c>
      <x:c r="T2708" t="s">
        <x:v>458</x:v>
      </x:c>
      <x:c r="U2708">
        <x:v>90.4</x:v>
      </x:c>
      <x:c r="V2708">
        <x:v>0.37</x:v>
      </x:c>
      <x:c r="W2708">
        <x:v>7398</x:v>
      </x:c>
    </x:row>
    <x:row r="2709" spans="1:23">
      <x:c r="A2709" t="s">
        <x:v>492</x:v>
      </x:c>
      <x:c r="B2709" t="s">
        <x:v>698</x:v>
      </x:c>
      <x:c r="C2709" t="s">
        <x:v>513</x:v>
      </x:c>
      <x:c r="D2709" t="s">
        <x:v>514</x:v>
      </x:c>
      <x:c r="E2709" t="s">
        <x:v>527</x:v>
      </x:c>
      <x:c r="F2709" t="s">
        <x:v>126</x:v>
      </x:c>
      <x:c r="G2709" t="s">
        <x:v>730</x:v>
      </x:c>
      <x:c r="H2709" t="s">
        <x:v>516</x:v>
      </x:c>
      <x:c r="I2709" t="s">
        <x:v>540</x:v>
      </x:c>
      <x:c r="J2709">
        <x:v>170019445</x:v>
      </x:c>
      <x:c r="K2709" t="s">
        <x:v>198</x:v>
      </x:c>
      <x:c r="L2709" t="s">
        <x:v>143</x:v>
      </x:c>
      <x:c r="M2709" t="s">
        <x:v>546</x:v>
      </x:c>
      <x:c r="N2709" t="s">
        <x:v>519</x:v>
      </x:c>
      <x:c r="O2709">
        <x:v>10000</x:v>
      </x:c>
      <x:c r="P2709" t="s">
        <x:v>520</x:v>
      </x:c>
      <x:c r="Q2709" t="s">
        <x:v>543</x:v>
      </x:c>
      <x:c r="R2709" t="s">
        <x:v>522</x:v>
      </x:c>
      <x:c r="S2709">
        <x:v>60000</x:v>
      </x:c>
      <x:c r="T2709" t="s">
        <x:v>458</x:v>
      </x:c>
      <x:c r="U2709">
        <x:v>271.2</x:v>
      </x:c>
      <x:c r="V2709">
        <x:v>0.37</x:v>
      </x:c>
      <x:c r="W2709">
        <x:v>22194</x:v>
      </x:c>
    </x:row>
    <x:row r="2710" spans="1:23">
      <x:c r="A2710" t="s">
        <x:v>492</x:v>
      </x:c>
      <x:c r="B2710" t="s">
        <x:v>698</x:v>
      </x:c>
      <x:c r="C2710" t="s">
        <x:v>513</x:v>
      </x:c>
      <x:c r="D2710" t="s">
        <x:v>514</x:v>
      </x:c>
      <x:c r="E2710" t="s">
        <x:v>527</x:v>
      </x:c>
      <x:c r="F2710" t="s">
        <x:v>126</x:v>
      </x:c>
      <x:c r="G2710" t="s">
        <x:v>730</x:v>
      </x:c>
      <x:c r="H2710" t="s">
        <x:v>516</x:v>
      </x:c>
      <x:c r="I2710" t="s">
        <x:v>540</x:v>
      </x:c>
      <x:c r="J2710">
        <x:v>170019451</x:v>
      </x:c>
      <x:c r="K2710" t="s">
        <x:v>198</x:v>
      </x:c>
      <x:c r="L2710" t="s">
        <x:v>143</x:v>
      </x:c>
      <x:c r="M2710" t="s">
        <x:v>551</x:v>
      </x:c>
      <x:c r="N2710" t="s">
        <x:v>519</x:v>
      </x:c>
      <x:c r="O2710">
        <x:v>10000</x:v>
      </x:c>
      <x:c r="P2710" t="s">
        <x:v>520</x:v>
      </x:c>
      <x:c r="Q2710" t="s">
        <x:v>543</x:v>
      </x:c>
      <x:c r="R2710" t="s">
        <x:v>522</x:v>
      </x:c>
      <x:c r="S2710">
        <x:v>20000</x:v>
      </x:c>
      <x:c r="T2710" t="s">
        <x:v>458</x:v>
      </x:c>
      <x:c r="U2710">
        <x:v>90.4</x:v>
      </x:c>
      <x:c r="V2710">
        <x:v>0.37</x:v>
      </x:c>
      <x:c r="W2710">
        <x:v>7398</x:v>
      </x:c>
    </x:row>
    <x:row r="2711" spans="1:23">
      <x:c r="A2711" t="s">
        <x:v>492</x:v>
      </x:c>
      <x:c r="B2711" t="s">
        <x:v>698</x:v>
      </x:c>
      <x:c r="C2711" t="s">
        <x:v>513</x:v>
      </x:c>
      <x:c r="D2711" t="s">
        <x:v>514</x:v>
      </x:c>
      <x:c r="E2711" t="s">
        <x:v>527</x:v>
      </x:c>
      <x:c r="F2711" t="s">
        <x:v>126</x:v>
      </x:c>
      <x:c r="G2711" t="s">
        <x:v>730</x:v>
      </x:c>
      <x:c r="H2711" t="s">
        <x:v>516</x:v>
      </x:c>
      <x:c r="I2711" t="s">
        <x:v>540</x:v>
      </x:c>
      <x:c r="J2711">
        <x:v>170019437</x:v>
      </x:c>
      <x:c r="K2711" t="s">
        <x:v>198</x:v>
      </x:c>
      <x:c r="L2711" t="s">
        <x:v>143</x:v>
      </x:c>
      <x:c r="M2711" t="s">
        <x:v>518</x:v>
      </x:c>
      <x:c r="N2711" t="s">
        <x:v>519</x:v>
      </x:c>
      <x:c r="O2711">
        <x:v>10000</x:v>
      </x:c>
      <x:c r="P2711" t="s">
        <x:v>520</x:v>
      </x:c>
      <x:c r="Q2711" t="s">
        <x:v>543</x:v>
      </x:c>
      <x:c r="R2711" t="s">
        <x:v>522</x:v>
      </x:c>
      <x:c r="S2711">
        <x:v>170000</x:v>
      </x:c>
      <x:c r="T2711" t="s">
        <x:v>458</x:v>
      </x:c>
      <x:c r="U2711">
        <x:v>768.4</x:v>
      </x:c>
      <x:c r="V2711">
        <x:v>0.37</x:v>
      </x:c>
      <x:c r="W2711">
        <x:v>62883</x:v>
      </x:c>
    </x:row>
    <x:row r="2712" spans="1:23">
      <x:c r="A2712" t="s">
        <x:v>492</x:v>
      </x:c>
      <x:c r="B2712" t="s">
        <x:v>698</x:v>
      </x:c>
      <x:c r="C2712" t="s">
        <x:v>513</x:v>
      </x:c>
      <x:c r="D2712" t="s">
        <x:v>514</x:v>
      </x:c>
      <x:c r="E2712" t="s">
        <x:v>527</x:v>
      </x:c>
      <x:c r="F2712" t="s">
        <x:v>126</x:v>
      </x:c>
      <x:c r="G2712" t="s">
        <x:v>730</x:v>
      </x:c>
      <x:c r="H2712" t="s">
        <x:v>516</x:v>
      </x:c>
      <x:c r="I2712" t="s">
        <x:v>540</x:v>
      </x:c>
      <x:c r="J2712">
        <x:v>170019451</x:v>
      </x:c>
      <x:c r="K2712" t="s">
        <x:v>198</x:v>
      </x:c>
      <x:c r="L2712" t="s">
        <x:v>143</x:v>
      </x:c>
      <x:c r="M2712" t="s">
        <x:v>551</x:v>
      </x:c>
      <x:c r="N2712" t="s">
        <x:v>519</x:v>
      </x:c>
      <x:c r="O2712">
        <x:v>10000</x:v>
      </x:c>
      <x:c r="P2712" t="s">
        <x:v>520</x:v>
      </x:c>
      <x:c r="Q2712" t="s">
        <x:v>543</x:v>
      </x:c>
      <x:c r="R2712" t="s">
        <x:v>522</x:v>
      </x:c>
      <x:c r="S2712">
        <x:v>70000</x:v>
      </x:c>
      <x:c r="T2712" t="s">
        <x:v>458</x:v>
      </x:c>
      <x:c r="U2712">
        <x:v>316.39999999999998</x:v>
      </x:c>
      <x:c r="V2712">
        <x:v>0.37</x:v>
      </x:c>
      <x:c r="W2712">
        <x:v>25893</x:v>
      </x:c>
    </x:row>
    <x:row r="2713" spans="1:23">
      <x:c r="A2713" t="s">
        <x:v>492</x:v>
      </x:c>
      <x:c r="B2713" t="s">
        <x:v>698</x:v>
      </x:c>
      <x:c r="C2713" t="s">
        <x:v>513</x:v>
      </x:c>
      <x:c r="D2713" t="s">
        <x:v>514</x:v>
      </x:c>
      <x:c r="E2713" t="s">
        <x:v>527</x:v>
      </x:c>
      <x:c r="F2713" t="s">
        <x:v>126</x:v>
      </x:c>
      <x:c r="G2713" t="s">
        <x:v>730</x:v>
      </x:c>
      <x:c r="H2713" t="s">
        <x:v>516</x:v>
      </x:c>
      <x:c r="I2713" t="s">
        <x:v>540</x:v>
      </x:c>
      <x:c r="J2713">
        <x:v>170019453</x:v>
      </x:c>
      <x:c r="K2713" t="s">
        <x:v>198</x:v>
      </x:c>
      <x:c r="L2713" t="s">
        <x:v>143</x:v>
      </x:c>
      <x:c r="M2713" t="s">
        <x:v>553</x:v>
      </x:c>
      <x:c r="N2713" t="s">
        <x:v>519</x:v>
      </x:c>
      <x:c r="O2713">
        <x:v>10000</x:v>
      </x:c>
      <x:c r="P2713" t="s">
        <x:v>520</x:v>
      </x:c>
      <x:c r="Q2713" t="s">
        <x:v>543</x:v>
      </x:c>
      <x:c r="R2713" t="s">
        <x:v>522</x:v>
      </x:c>
      <x:c r="S2713">
        <x:v>10000</x:v>
      </x:c>
      <x:c r="T2713" t="s">
        <x:v>458</x:v>
      </x:c>
      <x:c r="U2713">
        <x:v>45.2</x:v>
      </x:c>
      <x:c r="V2713">
        <x:v>0.37</x:v>
      </x:c>
      <x:c r="W2713">
        <x:v>3699</x:v>
      </x:c>
    </x:row>
    <x:row r="2714" spans="1:23">
      <x:c r="A2714" t="s">
        <x:v>492</x:v>
      </x:c>
      <x:c r="B2714" t="s">
        <x:v>698</x:v>
      </x:c>
      <x:c r="C2714" t="s">
        <x:v>513</x:v>
      </x:c>
      <x:c r="D2714" t="s">
        <x:v>514</x:v>
      </x:c>
      <x:c r="E2714" t="s">
        <x:v>527</x:v>
      </x:c>
      <x:c r="F2714" t="s">
        <x:v>126</x:v>
      </x:c>
      <x:c r="G2714" t="s">
        <x:v>730</x:v>
      </x:c>
      <x:c r="H2714" t="s">
        <x:v>516</x:v>
      </x:c>
      <x:c r="I2714" t="s">
        <x:v>540</x:v>
      </x:c>
      <x:c r="J2714">
        <x:v>170019454</x:v>
      </x:c>
      <x:c r="K2714" t="s">
        <x:v>198</x:v>
      </x:c>
      <x:c r="L2714" t="s">
        <x:v>143</x:v>
      </x:c>
      <x:c r="M2714" t="s">
        <x:v>554</x:v>
      </x:c>
      <x:c r="N2714" t="s">
        <x:v>519</x:v>
      </x:c>
      <x:c r="O2714">
        <x:v>10000</x:v>
      </x:c>
      <x:c r="P2714" t="s">
        <x:v>520</x:v>
      </x:c>
      <x:c r="Q2714" t="s">
        <x:v>543</x:v>
      </x:c>
      <x:c r="R2714" t="s">
        <x:v>522</x:v>
      </x:c>
      <x:c r="S2714">
        <x:v>10000</x:v>
      </x:c>
      <x:c r="T2714" t="s">
        <x:v>458</x:v>
      </x:c>
      <x:c r="U2714">
        <x:v>45.2</x:v>
      </x:c>
      <x:c r="V2714">
        <x:v>0.37</x:v>
      </x:c>
      <x:c r="W2714">
        <x:v>3699</x:v>
      </x:c>
    </x:row>
    <x:row r="2715" spans="1:23">
      <x:c r="A2715" t="s">
        <x:v>492</x:v>
      </x:c>
      <x:c r="B2715" t="s">
        <x:v>698</x:v>
      </x:c>
      <x:c r="C2715" t="s">
        <x:v>513</x:v>
      </x:c>
      <x:c r="D2715" t="s">
        <x:v>514</x:v>
      </x:c>
      <x:c r="E2715" t="s">
        <x:v>527</x:v>
      </x:c>
      <x:c r="F2715" t="s">
        <x:v>126</x:v>
      </x:c>
      <x:c r="G2715" t="s">
        <x:v>730</x:v>
      </x:c>
      <x:c r="H2715" t="s">
        <x:v>516</x:v>
      </x:c>
      <x:c r="I2715" t="s">
        <x:v>540</x:v>
      </x:c>
      <x:c r="J2715">
        <x:v>170019445</x:v>
      </x:c>
      <x:c r="K2715" t="s">
        <x:v>198</x:v>
      </x:c>
      <x:c r="L2715" t="s">
        <x:v>143</x:v>
      </x:c>
      <x:c r="M2715" t="s">
        <x:v>546</x:v>
      </x:c>
      <x:c r="N2715" t="s">
        <x:v>519</x:v>
      </x:c>
      <x:c r="O2715">
        <x:v>10000</x:v>
      </x:c>
      <x:c r="P2715" t="s">
        <x:v>520</x:v>
      </x:c>
      <x:c r="Q2715" t="s">
        <x:v>543</x:v>
      </x:c>
      <x:c r="R2715" t="s">
        <x:v>522</x:v>
      </x:c>
      <x:c r="S2715">
        <x:v>50000</x:v>
      </x:c>
      <x:c r="T2715" t="s">
        <x:v>458</x:v>
      </x:c>
      <x:c r="U2715">
        <x:v>226</x:v>
      </x:c>
      <x:c r="V2715">
        <x:v>0.37</x:v>
      </x:c>
      <x:c r="W2715">
        <x:v>18495</x:v>
      </x:c>
    </x:row>
    <x:row r="2716" spans="1:23">
      <x:c r="A2716" t="s">
        <x:v>492</x:v>
      </x:c>
      <x:c r="B2716" t="s">
        <x:v>698</x:v>
      </x:c>
      <x:c r="C2716" t="s">
        <x:v>513</x:v>
      </x:c>
      <x:c r="D2716" t="s">
        <x:v>514</x:v>
      </x:c>
      <x:c r="E2716" t="s">
        <x:v>527</x:v>
      </x:c>
      <x:c r="F2716" t="s">
        <x:v>126</x:v>
      </x:c>
      <x:c r="G2716" t="s">
        <x:v>730</x:v>
      </x:c>
      <x:c r="H2716" t="s">
        <x:v>516</x:v>
      </x:c>
      <x:c r="I2716" t="s">
        <x:v>540</x:v>
      </x:c>
      <x:c r="J2716">
        <x:v>170019444</x:v>
      </x:c>
      <x:c r="K2716" t="s">
        <x:v>198</x:v>
      </x:c>
      <x:c r="L2716" t="s">
        <x:v>143</x:v>
      </x:c>
      <x:c r="M2716" t="s">
        <x:v>563</x:v>
      </x:c>
      <x:c r="N2716" t="s">
        <x:v>519</x:v>
      </x:c>
      <x:c r="O2716">
        <x:v>10000</x:v>
      </x:c>
      <x:c r="P2716" t="s">
        <x:v>520</x:v>
      </x:c>
      <x:c r="Q2716" t="s">
        <x:v>543</x:v>
      </x:c>
      <x:c r="R2716" t="s">
        <x:v>522</x:v>
      </x:c>
      <x:c r="S2716">
        <x:v>10000</x:v>
      </x:c>
      <x:c r="T2716" t="s">
        <x:v>458</x:v>
      </x:c>
      <x:c r="U2716">
        <x:v>45.2</x:v>
      </x:c>
      <x:c r="V2716">
        <x:v>0.37</x:v>
      </x:c>
      <x:c r="W2716">
        <x:v>3699</x:v>
      </x:c>
    </x:row>
    <x:row r="2717" spans="1:23">
      <x:c r="A2717" t="s">
        <x:v>492</x:v>
      </x:c>
      <x:c r="B2717" t="s">
        <x:v>698</x:v>
      </x:c>
      <x:c r="C2717" t="s">
        <x:v>513</x:v>
      </x:c>
      <x:c r="D2717" t="s">
        <x:v>514</x:v>
      </x:c>
      <x:c r="E2717" t="s">
        <x:v>527</x:v>
      </x:c>
      <x:c r="F2717" t="s">
        <x:v>126</x:v>
      </x:c>
      <x:c r="G2717" t="s">
        <x:v>730</x:v>
      </x:c>
      <x:c r="H2717" t="s">
        <x:v>516</x:v>
      </x:c>
      <x:c r="I2717" t="s">
        <x:v>540</x:v>
      </x:c>
      <x:c r="J2717">
        <x:v>170019448</x:v>
      </x:c>
      <x:c r="K2717" t="s">
        <x:v>198</x:v>
      </x:c>
      <x:c r="L2717" t="s">
        <x:v>143</x:v>
      </x:c>
      <x:c r="M2717" t="s">
        <x:v>564</x:v>
      </x:c>
      <x:c r="N2717" t="s">
        <x:v>519</x:v>
      </x:c>
      <x:c r="O2717">
        <x:v>10000</x:v>
      </x:c>
      <x:c r="P2717" t="s">
        <x:v>520</x:v>
      </x:c>
      <x:c r="Q2717" t="s">
        <x:v>543</x:v>
      </x:c>
      <x:c r="R2717" t="s">
        <x:v>522</x:v>
      </x:c>
      <x:c r="S2717">
        <x:v>40000</x:v>
      </x:c>
      <x:c r="T2717" t="s">
        <x:v>458</x:v>
      </x:c>
      <x:c r="U2717">
        <x:v>180.8</x:v>
      </x:c>
      <x:c r="V2717">
        <x:v>0.37</x:v>
      </x:c>
      <x:c r="W2717">
        <x:v>14796</x:v>
      </x:c>
    </x:row>
    <x:row r="2718" spans="1:23">
      <x:c r="A2718" t="s">
        <x:v>492</x:v>
      </x:c>
      <x:c r="B2718" t="s">
        <x:v>698</x:v>
      </x:c>
      <x:c r="C2718" t="s">
        <x:v>513</x:v>
      </x:c>
      <x:c r="D2718" t="s">
        <x:v>514</x:v>
      </x:c>
      <x:c r="E2718" t="s">
        <x:v>527</x:v>
      </x:c>
      <x:c r="F2718" t="s">
        <x:v>126</x:v>
      </x:c>
      <x:c r="G2718" t="s">
        <x:v>730</x:v>
      </x:c>
      <x:c r="H2718" t="s">
        <x:v>516</x:v>
      </x:c>
      <x:c r="I2718" t="s">
        <x:v>540</x:v>
      </x:c>
      <x:c r="J2718">
        <x:v>170019457</x:v>
      </x:c>
      <x:c r="K2718" t="s">
        <x:v>198</x:v>
      </x:c>
      <x:c r="L2718" t="s">
        <x:v>143</x:v>
      </x:c>
      <x:c r="M2718" t="s">
        <x:v>542</x:v>
      </x:c>
      <x:c r="N2718" t="s">
        <x:v>519</x:v>
      </x:c>
      <x:c r="O2718">
        <x:v>10000</x:v>
      </x:c>
      <x:c r="P2718" t="s">
        <x:v>520</x:v>
      </x:c>
      <x:c r="Q2718" t="s">
        <x:v>543</x:v>
      </x:c>
      <x:c r="R2718" t="s">
        <x:v>522</x:v>
      </x:c>
      <x:c r="S2718">
        <x:v>10000</x:v>
      </x:c>
      <x:c r="T2718" t="s">
        <x:v>458</x:v>
      </x:c>
      <x:c r="U2718">
        <x:v>45.2</x:v>
      </x:c>
      <x:c r="V2718">
        <x:v>0.37</x:v>
      </x:c>
      <x:c r="W2718">
        <x:v>3699</x:v>
      </x:c>
    </x:row>
    <x:row r="2719" spans="1:23">
      <x:c r="A2719" t="s">
        <x:v>492</x:v>
      </x:c>
      <x:c r="B2719" t="s">
        <x:v>698</x:v>
      </x:c>
      <x:c r="C2719" t="s">
        <x:v>513</x:v>
      </x:c>
      <x:c r="D2719" t="s">
        <x:v>514</x:v>
      </x:c>
      <x:c r="E2719" t="s">
        <x:v>527</x:v>
      </x:c>
      <x:c r="F2719" t="s">
        <x:v>126</x:v>
      </x:c>
      <x:c r="G2719" t="s">
        <x:v>730</x:v>
      </x:c>
      <x:c r="H2719" t="s">
        <x:v>516</x:v>
      </x:c>
      <x:c r="I2719" t="s">
        <x:v>540</x:v>
      </x:c>
      <x:c r="J2719">
        <x:v>170019456</x:v>
      </x:c>
      <x:c r="K2719" t="s">
        <x:v>198</x:v>
      </x:c>
      <x:c r="L2719" t="s">
        <x:v>143</x:v>
      </x:c>
      <x:c r="M2719" t="s">
        <x:v>526</x:v>
      </x:c>
      <x:c r="N2719" t="s">
        <x:v>519</x:v>
      </x:c>
      <x:c r="O2719">
        <x:v>10000</x:v>
      </x:c>
      <x:c r="P2719" t="s">
        <x:v>520</x:v>
      </x:c>
      <x:c r="Q2719" t="s">
        <x:v>543</x:v>
      </x:c>
      <x:c r="R2719" t="s">
        <x:v>522</x:v>
      </x:c>
      <x:c r="S2719">
        <x:v>20000</x:v>
      </x:c>
      <x:c r="T2719" t="s">
        <x:v>458</x:v>
      </x:c>
      <x:c r="U2719">
        <x:v>90.4</x:v>
      </x:c>
      <x:c r="V2719">
        <x:v>0.37</x:v>
      </x:c>
      <x:c r="W2719">
        <x:v>7398</x:v>
      </x:c>
    </x:row>
    <x:row r="2720" spans="1:23">
      <x:c r="A2720" t="s">
        <x:v>492</x:v>
      </x:c>
      <x:c r="B2720" t="s">
        <x:v>698</x:v>
      </x:c>
      <x:c r="C2720" t="s">
        <x:v>513</x:v>
      </x:c>
      <x:c r="D2720" t="s">
        <x:v>514</x:v>
      </x:c>
      <x:c r="E2720" t="s">
        <x:v>527</x:v>
      </x:c>
      <x:c r="F2720" t="s">
        <x:v>126</x:v>
      </x:c>
      <x:c r="G2720" t="s">
        <x:v>730</x:v>
      </x:c>
      <x:c r="H2720" t="s">
        <x:v>516</x:v>
      </x:c>
      <x:c r="I2720" t="s">
        <x:v>540</x:v>
      </x:c>
      <x:c r="J2720">
        <x:v>170019443</x:v>
      </x:c>
      <x:c r="K2720" t="s">
        <x:v>198</x:v>
      </x:c>
      <x:c r="L2720" t="s">
        <x:v>143</x:v>
      </x:c>
      <x:c r="M2720" t="s">
        <x:v>562</x:v>
      </x:c>
      <x:c r="N2720" t="s">
        <x:v>519</x:v>
      </x:c>
      <x:c r="O2720">
        <x:v>10000</x:v>
      </x:c>
      <x:c r="P2720" t="s">
        <x:v>520</x:v>
      </x:c>
      <x:c r="Q2720" t="s">
        <x:v>543</x:v>
      </x:c>
      <x:c r="R2720" t="s">
        <x:v>522</x:v>
      </x:c>
      <x:c r="S2720">
        <x:v>20000</x:v>
      </x:c>
      <x:c r="T2720" t="s">
        <x:v>458</x:v>
      </x:c>
      <x:c r="U2720">
        <x:v>90.4</x:v>
      </x:c>
      <x:c r="V2720">
        <x:v>0.37</x:v>
      </x:c>
      <x:c r="W2720">
        <x:v>7398</x:v>
      </x:c>
    </x:row>
    <x:row r="2721" spans="1:23">
      <x:c r="A2721" t="s">
        <x:v>492</x:v>
      </x:c>
      <x:c r="B2721" t="s">
        <x:v>698</x:v>
      </x:c>
      <x:c r="C2721" t="s">
        <x:v>513</x:v>
      </x:c>
      <x:c r="D2721" t="s">
        <x:v>514</x:v>
      </x:c>
      <x:c r="E2721" t="s">
        <x:v>527</x:v>
      </x:c>
      <x:c r="F2721" t="s">
        <x:v>126</x:v>
      </x:c>
      <x:c r="G2721" t="s">
        <x:v>730</x:v>
      </x:c>
      <x:c r="H2721" t="s">
        <x:v>516</x:v>
      </x:c>
      <x:c r="I2721" t="s">
        <x:v>540</x:v>
      </x:c>
      <x:c r="J2721">
        <x:v>170019450</x:v>
      </x:c>
      <x:c r="K2721" t="s">
        <x:v>198</x:v>
      </x:c>
      <x:c r="L2721" t="s">
        <x:v>143</x:v>
      </x:c>
      <x:c r="M2721" t="s">
        <x:v>550</x:v>
      </x:c>
      <x:c r="N2721" t="s">
        <x:v>519</x:v>
      </x:c>
      <x:c r="O2721">
        <x:v>10000</x:v>
      </x:c>
      <x:c r="P2721" t="s">
        <x:v>520</x:v>
      </x:c>
      <x:c r="Q2721" t="s">
        <x:v>543</x:v>
      </x:c>
      <x:c r="R2721" t="s">
        <x:v>522</x:v>
      </x:c>
      <x:c r="S2721">
        <x:v>20000</x:v>
      </x:c>
      <x:c r="T2721" t="s">
        <x:v>458</x:v>
      </x:c>
      <x:c r="U2721">
        <x:v>90.4</x:v>
      </x:c>
      <x:c r="V2721">
        <x:v>0.37</x:v>
      </x:c>
      <x:c r="W2721">
        <x:v>7398</x:v>
      </x:c>
    </x:row>
    <x:row r="2722" spans="1:23">
      <x:c r="A2722" t="s">
        <x:v>492</x:v>
      </x:c>
      <x:c r="B2722" t="s">
        <x:v>698</x:v>
      </x:c>
      <x:c r="C2722" t="s">
        <x:v>513</x:v>
      </x:c>
      <x:c r="D2722" t="s">
        <x:v>514</x:v>
      </x:c>
      <x:c r="E2722" t="s">
        <x:v>527</x:v>
      </x:c>
      <x:c r="F2722" t="s">
        <x:v>126</x:v>
      </x:c>
      <x:c r="G2722" t="s">
        <x:v>730</x:v>
      </x:c>
      <x:c r="H2722" t="s">
        <x:v>516</x:v>
      </x:c>
      <x:c r="I2722" t="s">
        <x:v>540</x:v>
      </x:c>
      <x:c r="J2722">
        <x:v>170019439</x:v>
      </x:c>
      <x:c r="K2722" t="s">
        <x:v>198</x:v>
      </x:c>
      <x:c r="L2722" t="s">
        <x:v>143</x:v>
      </x:c>
      <x:c r="M2722" t="s">
        <x:v>560</x:v>
      </x:c>
      <x:c r="N2722" t="s">
        <x:v>519</x:v>
      </x:c>
      <x:c r="O2722">
        <x:v>10000</x:v>
      </x:c>
      <x:c r="P2722" t="s">
        <x:v>520</x:v>
      </x:c>
      <x:c r="Q2722" t="s">
        <x:v>543</x:v>
      </x:c>
      <x:c r="R2722" t="s">
        <x:v>522</x:v>
      </x:c>
      <x:c r="S2722">
        <x:v>20000</x:v>
      </x:c>
      <x:c r="T2722" t="s">
        <x:v>458</x:v>
      </x:c>
      <x:c r="U2722">
        <x:v>90.4</x:v>
      </x:c>
      <x:c r="V2722">
        <x:v>0.37</x:v>
      </x:c>
      <x:c r="W2722">
        <x:v>7398</x:v>
      </x:c>
    </x:row>
    <x:row r="2723" spans="1:23">
      <x:c r="A2723" t="s">
        <x:v>492</x:v>
      </x:c>
      <x:c r="B2723" t="s">
        <x:v>698</x:v>
      </x:c>
      <x:c r="C2723" t="s">
        <x:v>513</x:v>
      </x:c>
      <x:c r="D2723" t="s">
        <x:v>514</x:v>
      </x:c>
      <x:c r="E2723" t="s">
        <x:v>527</x:v>
      </x:c>
      <x:c r="F2723" t="s">
        <x:v>126</x:v>
      </x:c>
      <x:c r="G2723" t="s">
        <x:v>730</x:v>
      </x:c>
      <x:c r="H2723" t="s">
        <x:v>516</x:v>
      </x:c>
      <x:c r="I2723" t="s">
        <x:v>540</x:v>
      </x:c>
      <x:c r="J2723">
        <x:v>170019452</x:v>
      </x:c>
      <x:c r="K2723" t="s">
        <x:v>198</x:v>
      </x:c>
      <x:c r="L2723" t="s">
        <x:v>143</x:v>
      </x:c>
      <x:c r="M2723" t="s">
        <x:v>552</x:v>
      </x:c>
      <x:c r="N2723" t="s">
        <x:v>519</x:v>
      </x:c>
      <x:c r="O2723">
        <x:v>10000</x:v>
      </x:c>
      <x:c r="P2723" t="s">
        <x:v>520</x:v>
      </x:c>
      <x:c r="Q2723" t="s">
        <x:v>543</x:v>
      </x:c>
      <x:c r="R2723" t="s">
        <x:v>522</x:v>
      </x:c>
      <x:c r="S2723">
        <x:v>40000</x:v>
      </x:c>
      <x:c r="T2723" t="s">
        <x:v>458</x:v>
      </x:c>
      <x:c r="U2723">
        <x:v>180.8</x:v>
      </x:c>
      <x:c r="V2723">
        <x:v>0.37</x:v>
      </x:c>
      <x:c r="W2723">
        <x:v>14796</x:v>
      </x:c>
    </x:row>
    <x:row r="2724" spans="1:23">
      <x:c r="A2724" t="s">
        <x:v>492</x:v>
      </x:c>
      <x:c r="B2724" t="s">
        <x:v>698</x:v>
      </x:c>
      <x:c r="C2724" t="s">
        <x:v>513</x:v>
      </x:c>
      <x:c r="D2724" t="s">
        <x:v>514</x:v>
      </x:c>
      <x:c r="E2724" t="s">
        <x:v>527</x:v>
      </x:c>
      <x:c r="F2724" t="s">
        <x:v>126</x:v>
      </x:c>
      <x:c r="G2724" t="s">
        <x:v>730</x:v>
      </x:c>
      <x:c r="H2724" t="s">
        <x:v>516</x:v>
      </x:c>
      <x:c r="I2724" t="s">
        <x:v>540</x:v>
      </x:c>
      <x:c r="J2724">
        <x:v>170019446</x:v>
      </x:c>
      <x:c r="K2724" t="s">
        <x:v>198</x:v>
      </x:c>
      <x:c r="L2724" t="s">
        <x:v>143</x:v>
      </x:c>
      <x:c r="M2724" t="s">
        <x:v>547</x:v>
      </x:c>
      <x:c r="N2724" t="s">
        <x:v>519</x:v>
      </x:c>
      <x:c r="O2724">
        <x:v>10000</x:v>
      </x:c>
      <x:c r="P2724" t="s">
        <x:v>520</x:v>
      </x:c>
      <x:c r="Q2724" t="s">
        <x:v>543</x:v>
      </x:c>
      <x:c r="R2724" t="s">
        <x:v>522</x:v>
      </x:c>
      <x:c r="S2724">
        <x:v>20000</x:v>
      </x:c>
      <x:c r="T2724" t="s">
        <x:v>458</x:v>
      </x:c>
      <x:c r="U2724">
        <x:v>90.4</x:v>
      </x:c>
      <x:c r="V2724">
        <x:v>0.37</x:v>
      </x:c>
      <x:c r="W2724">
        <x:v>7398</x:v>
      </x:c>
    </x:row>
    <x:row r="2725" spans="1:23">
      <x:c r="A2725" t="s">
        <x:v>492</x:v>
      </x:c>
      <x:c r="B2725" t="s">
        <x:v>698</x:v>
      </x:c>
      <x:c r="C2725" t="s">
        <x:v>513</x:v>
      </x:c>
      <x:c r="D2725" t="s">
        <x:v>514</x:v>
      </x:c>
      <x:c r="E2725" t="s">
        <x:v>527</x:v>
      </x:c>
      <x:c r="F2725" t="s">
        <x:v>126</x:v>
      </x:c>
      <x:c r="G2725" t="s">
        <x:v>730</x:v>
      </x:c>
      <x:c r="H2725" t="s">
        <x:v>516</x:v>
      </x:c>
      <x:c r="I2725" t="s">
        <x:v>540</x:v>
      </x:c>
      <x:c r="J2725">
        <x:v>170019440</x:v>
      </x:c>
      <x:c r="K2725" t="s">
        <x:v>198</x:v>
      </x:c>
      <x:c r="L2725" t="s">
        <x:v>143</x:v>
      </x:c>
      <x:c r="M2725" t="s">
        <x:v>545</x:v>
      </x:c>
      <x:c r="N2725" t="s">
        <x:v>519</x:v>
      </x:c>
      <x:c r="O2725">
        <x:v>10000</x:v>
      </x:c>
      <x:c r="P2725" t="s">
        <x:v>520</x:v>
      </x:c>
      <x:c r="Q2725" t="s">
        <x:v>543</x:v>
      </x:c>
      <x:c r="R2725" t="s">
        <x:v>522</x:v>
      </x:c>
      <x:c r="S2725">
        <x:v>30000</x:v>
      </x:c>
      <x:c r="T2725" t="s">
        <x:v>458</x:v>
      </x:c>
      <x:c r="U2725">
        <x:v>135.6</x:v>
      </x:c>
      <x:c r="V2725">
        <x:v>0.37</x:v>
      </x:c>
      <x:c r="W2725">
        <x:v>11097</x:v>
      </x:c>
    </x:row>
    <x:row r="2726" spans="1:23">
      <x:c r="A2726" t="s">
        <x:v>492</x:v>
      </x:c>
      <x:c r="B2726" t="s">
        <x:v>698</x:v>
      </x:c>
      <x:c r="C2726" t="s">
        <x:v>513</x:v>
      </x:c>
      <x:c r="D2726" t="s">
        <x:v>514</x:v>
      </x:c>
      <x:c r="E2726" t="s">
        <x:v>527</x:v>
      </x:c>
      <x:c r="F2726" t="s">
        <x:v>126</x:v>
      </x:c>
      <x:c r="G2726" t="s">
        <x:v>730</x:v>
      </x:c>
      <x:c r="H2726" t="s">
        <x:v>516</x:v>
      </x:c>
      <x:c r="I2726" t="s">
        <x:v>540</x:v>
      </x:c>
      <x:c r="J2726">
        <x:v>170019441</x:v>
      </x:c>
      <x:c r="K2726" t="s">
        <x:v>198</x:v>
      </x:c>
      <x:c r="L2726" t="s">
        <x:v>143</x:v>
      </x:c>
      <x:c r="M2726" t="s">
        <x:v>561</x:v>
      </x:c>
      <x:c r="N2726" t="s">
        <x:v>519</x:v>
      </x:c>
      <x:c r="O2726">
        <x:v>10000</x:v>
      </x:c>
      <x:c r="P2726" t="s">
        <x:v>520</x:v>
      </x:c>
      <x:c r="Q2726" t="s">
        <x:v>543</x:v>
      </x:c>
      <x:c r="R2726" t="s">
        <x:v>522</x:v>
      </x:c>
      <x:c r="S2726">
        <x:v>40000</x:v>
      </x:c>
      <x:c r="T2726" t="s">
        <x:v>458</x:v>
      </x:c>
      <x:c r="U2726">
        <x:v>180.8</x:v>
      </x:c>
      <x:c r="V2726">
        <x:v>0.37</x:v>
      </x:c>
      <x:c r="W2726">
        <x:v>14796</x:v>
      </x:c>
    </x:row>
    <x:row r="2727" spans="1:23">
      <x:c r="A2727" t="s">
        <x:v>492</x:v>
      </x:c>
      <x:c r="B2727" t="s">
        <x:v>698</x:v>
      </x:c>
      <x:c r="C2727" t="s">
        <x:v>513</x:v>
      </x:c>
      <x:c r="D2727" t="s">
        <x:v>514</x:v>
      </x:c>
      <x:c r="E2727" t="s">
        <x:v>527</x:v>
      </x:c>
      <x:c r="F2727" t="s">
        <x:v>126</x:v>
      </x:c>
      <x:c r="G2727" t="s">
        <x:v>730</x:v>
      </x:c>
      <x:c r="H2727" t="s">
        <x:v>516</x:v>
      </x:c>
      <x:c r="I2727" t="s">
        <x:v>540</x:v>
      </x:c>
      <x:c r="J2727">
        <x:v>170019439</x:v>
      </x:c>
      <x:c r="K2727" t="s">
        <x:v>198</x:v>
      </x:c>
      <x:c r="L2727" t="s">
        <x:v>143</x:v>
      </x:c>
      <x:c r="M2727" t="s">
        <x:v>560</x:v>
      </x:c>
      <x:c r="N2727" t="s">
        <x:v>519</x:v>
      </x:c>
      <x:c r="O2727">
        <x:v>10000</x:v>
      </x:c>
      <x:c r="P2727" t="s">
        <x:v>520</x:v>
      </x:c>
      <x:c r="Q2727" t="s">
        <x:v>543</x:v>
      </x:c>
      <x:c r="R2727" t="s">
        <x:v>522</x:v>
      </x:c>
      <x:c r="S2727">
        <x:v>10000</x:v>
      </x:c>
      <x:c r="T2727" t="s">
        <x:v>458</x:v>
      </x:c>
      <x:c r="U2727">
        <x:v>45.2</x:v>
      </x:c>
      <x:c r="V2727">
        <x:v>0.37</x:v>
      </x:c>
      <x:c r="W2727">
        <x:v>3699</x:v>
      </x:c>
    </x:row>
    <x:row r="2728" spans="1:23">
      <x:c r="A2728" t="s">
        <x:v>492</x:v>
      </x:c>
      <x:c r="B2728" t="s">
        <x:v>698</x:v>
      </x:c>
      <x:c r="C2728" t="s">
        <x:v>513</x:v>
      </x:c>
      <x:c r="D2728" t="s">
        <x:v>514</x:v>
      </x:c>
      <x:c r="E2728" t="s">
        <x:v>527</x:v>
      </x:c>
      <x:c r="F2728" t="s">
        <x:v>126</x:v>
      </x:c>
      <x:c r="G2728" t="s">
        <x:v>730</x:v>
      </x:c>
      <x:c r="H2728" t="s">
        <x:v>516</x:v>
      </x:c>
      <x:c r="I2728" t="s">
        <x:v>540</x:v>
      </x:c>
      <x:c r="J2728">
        <x:v>170019440</x:v>
      </x:c>
      <x:c r="K2728" t="s">
        <x:v>198</x:v>
      </x:c>
      <x:c r="L2728" t="s">
        <x:v>143</x:v>
      </x:c>
      <x:c r="M2728" t="s">
        <x:v>545</x:v>
      </x:c>
      <x:c r="N2728" t="s">
        <x:v>519</x:v>
      </x:c>
      <x:c r="O2728">
        <x:v>10000</x:v>
      </x:c>
      <x:c r="P2728" t="s">
        <x:v>520</x:v>
      </x:c>
      <x:c r="Q2728" t="s">
        <x:v>543</x:v>
      </x:c>
      <x:c r="R2728" t="s">
        <x:v>522</x:v>
      </x:c>
      <x:c r="S2728">
        <x:v>10000</x:v>
      </x:c>
      <x:c r="T2728" t="s">
        <x:v>458</x:v>
      </x:c>
      <x:c r="U2728">
        <x:v>45.2</x:v>
      </x:c>
      <x:c r="V2728">
        <x:v>0.37</x:v>
      </x:c>
      <x:c r="W2728">
        <x:v>3699</x:v>
      </x:c>
    </x:row>
    <x:row r="2729" spans="1:23">
      <x:c r="A2729" t="s">
        <x:v>492</x:v>
      </x:c>
      <x:c r="B2729" t="s">
        <x:v>698</x:v>
      </x:c>
      <x:c r="C2729" t="s">
        <x:v>513</x:v>
      </x:c>
      <x:c r="D2729" t="s">
        <x:v>514</x:v>
      </x:c>
      <x:c r="E2729" t="s">
        <x:v>527</x:v>
      </x:c>
      <x:c r="F2729" t="s">
        <x:v>126</x:v>
      </x:c>
      <x:c r="G2729" t="s">
        <x:v>730</x:v>
      </x:c>
      <x:c r="H2729" t="s">
        <x:v>516</x:v>
      </x:c>
      <x:c r="I2729" t="s">
        <x:v>540</x:v>
      </x:c>
      <x:c r="J2729">
        <x:v>170019442</x:v>
      </x:c>
      <x:c r="K2729" t="s">
        <x:v>198</x:v>
      </x:c>
      <x:c r="L2729" t="s">
        <x:v>143</x:v>
      </x:c>
      <x:c r="M2729" t="s">
        <x:v>536</x:v>
      </x:c>
      <x:c r="N2729" t="s">
        <x:v>519</x:v>
      </x:c>
      <x:c r="O2729">
        <x:v>10000</x:v>
      </x:c>
      <x:c r="P2729" t="s">
        <x:v>520</x:v>
      </x:c>
      <x:c r="Q2729" t="s">
        <x:v>543</x:v>
      </x:c>
      <x:c r="R2729" t="s">
        <x:v>522</x:v>
      </x:c>
      <x:c r="S2729">
        <x:v>20000</x:v>
      </x:c>
      <x:c r="T2729" t="s">
        <x:v>458</x:v>
      </x:c>
      <x:c r="U2729">
        <x:v>90.4</x:v>
      </x:c>
      <x:c r="V2729">
        <x:v>0.37</x:v>
      </x:c>
      <x:c r="W2729">
        <x:v>7398</x:v>
      </x:c>
    </x:row>
    <x:row r="2730" spans="1:23">
      <x:c r="A2730" t="s">
        <x:v>492</x:v>
      </x:c>
      <x:c r="B2730" t="s">
        <x:v>698</x:v>
      </x:c>
      <x:c r="C2730" t="s">
        <x:v>513</x:v>
      </x:c>
      <x:c r="D2730" t="s">
        <x:v>514</x:v>
      </x:c>
      <x:c r="E2730" t="s">
        <x:v>527</x:v>
      </x:c>
      <x:c r="F2730" t="s">
        <x:v>126</x:v>
      </x:c>
      <x:c r="G2730" t="s">
        <x:v>730</x:v>
      </x:c>
      <x:c r="H2730" t="s">
        <x:v>516</x:v>
      </x:c>
      <x:c r="I2730" t="s">
        <x:v>540</x:v>
      </x:c>
      <x:c r="J2730">
        <x:v>170019453</x:v>
      </x:c>
      <x:c r="K2730" t="s">
        <x:v>198</x:v>
      </x:c>
      <x:c r="L2730" t="s">
        <x:v>143</x:v>
      </x:c>
      <x:c r="M2730" t="s">
        <x:v>553</x:v>
      </x:c>
      <x:c r="N2730" t="s">
        <x:v>519</x:v>
      </x:c>
      <x:c r="O2730">
        <x:v>10000</x:v>
      </x:c>
      <x:c r="P2730" t="s">
        <x:v>520</x:v>
      </x:c>
      <x:c r="Q2730" t="s">
        <x:v>543</x:v>
      </x:c>
      <x:c r="R2730" t="s">
        <x:v>522</x:v>
      </x:c>
      <x:c r="S2730">
        <x:v>30000</x:v>
      </x:c>
      <x:c r="T2730" t="s">
        <x:v>458</x:v>
      </x:c>
      <x:c r="U2730">
        <x:v>135.6</x:v>
      </x:c>
      <x:c r="V2730">
        <x:v>0.37</x:v>
      </x:c>
      <x:c r="W2730">
        <x:v>11097</x:v>
      </x:c>
    </x:row>
    <x:row r="2731" spans="1:23">
      <x:c r="A2731" t="s">
        <x:v>492</x:v>
      </x:c>
      <x:c r="B2731" t="s">
        <x:v>698</x:v>
      </x:c>
      <x:c r="C2731" t="s">
        <x:v>513</x:v>
      </x:c>
      <x:c r="D2731" t="s">
        <x:v>514</x:v>
      </x:c>
      <x:c r="E2731" t="s">
        <x:v>527</x:v>
      </x:c>
      <x:c r="F2731" t="s">
        <x:v>126</x:v>
      </x:c>
      <x:c r="G2731" t="s">
        <x:v>730</x:v>
      </x:c>
      <x:c r="H2731" t="s">
        <x:v>516</x:v>
      </x:c>
      <x:c r="I2731" t="s">
        <x:v>540</x:v>
      </x:c>
      <x:c r="J2731">
        <x:v>170019452</x:v>
      </x:c>
      <x:c r="K2731" t="s">
        <x:v>198</x:v>
      </x:c>
      <x:c r="L2731" t="s">
        <x:v>143</x:v>
      </x:c>
      <x:c r="M2731" t="s">
        <x:v>552</x:v>
      </x:c>
      <x:c r="N2731" t="s">
        <x:v>519</x:v>
      </x:c>
      <x:c r="O2731">
        <x:v>10000</x:v>
      </x:c>
      <x:c r="P2731" t="s">
        <x:v>520</x:v>
      </x:c>
      <x:c r="Q2731" t="s">
        <x:v>543</x:v>
      </x:c>
      <x:c r="R2731" t="s">
        <x:v>522</x:v>
      </x:c>
      <x:c r="S2731">
        <x:v>10000</x:v>
      </x:c>
      <x:c r="T2731" t="s">
        <x:v>458</x:v>
      </x:c>
      <x:c r="U2731">
        <x:v>45.2</x:v>
      </x:c>
      <x:c r="V2731">
        <x:v>0.37</x:v>
      </x:c>
      <x:c r="W2731">
        <x:v>3699</x:v>
      </x:c>
    </x:row>
    <x:row r="2732" spans="1:23">
      <x:c r="A2732" t="s">
        <x:v>492</x:v>
      </x:c>
      <x:c r="B2732" t="s">
        <x:v>698</x:v>
      </x:c>
      <x:c r="C2732" t="s">
        <x:v>513</x:v>
      </x:c>
      <x:c r="D2732" t="s">
        <x:v>514</x:v>
      </x:c>
      <x:c r="E2732" t="s">
        <x:v>527</x:v>
      </x:c>
      <x:c r="F2732" t="s">
        <x:v>126</x:v>
      </x:c>
      <x:c r="G2732" t="s">
        <x:v>730</x:v>
      </x:c>
      <x:c r="H2732" t="s">
        <x:v>516</x:v>
      </x:c>
      <x:c r="I2732" t="s">
        <x:v>540</x:v>
      </x:c>
      <x:c r="J2732">
        <x:v>170019451</x:v>
      </x:c>
      <x:c r="K2732" t="s">
        <x:v>198</x:v>
      </x:c>
      <x:c r="L2732" t="s">
        <x:v>143</x:v>
      </x:c>
      <x:c r="M2732" t="s">
        <x:v>551</x:v>
      </x:c>
      <x:c r="N2732" t="s">
        <x:v>519</x:v>
      </x:c>
      <x:c r="O2732">
        <x:v>10000</x:v>
      </x:c>
      <x:c r="P2732" t="s">
        <x:v>520</x:v>
      </x:c>
      <x:c r="Q2732" t="s">
        <x:v>543</x:v>
      </x:c>
      <x:c r="R2732" t="s">
        <x:v>522</x:v>
      </x:c>
      <x:c r="S2732">
        <x:v>10000</x:v>
      </x:c>
      <x:c r="T2732" t="s">
        <x:v>458</x:v>
      </x:c>
      <x:c r="U2732">
        <x:v>45.2</x:v>
      </x:c>
      <x:c r="V2732">
        <x:v>0.37</x:v>
      </x:c>
      <x:c r="W2732">
        <x:v>3699</x:v>
      </x:c>
    </x:row>
    <x:row r="2733" spans="1:23">
      <x:c r="A2733" t="s">
        <x:v>492</x:v>
      </x:c>
      <x:c r="B2733" t="s">
        <x:v>698</x:v>
      </x:c>
      <x:c r="C2733" t="s">
        <x:v>513</x:v>
      </x:c>
      <x:c r="D2733" t="s">
        <x:v>514</x:v>
      </x:c>
      <x:c r="E2733" t="s">
        <x:v>527</x:v>
      </x:c>
      <x:c r="F2733" t="s">
        <x:v>126</x:v>
      </x:c>
      <x:c r="G2733" t="s">
        <x:v>730</x:v>
      </x:c>
      <x:c r="H2733" t="s">
        <x:v>516</x:v>
      </x:c>
      <x:c r="I2733" t="s">
        <x:v>540</x:v>
      </x:c>
      <x:c r="J2733">
        <x:v>170019437</x:v>
      </x:c>
      <x:c r="K2733" t="s">
        <x:v>198</x:v>
      </x:c>
      <x:c r="L2733" t="s">
        <x:v>143</x:v>
      </x:c>
      <x:c r="M2733" t="s">
        <x:v>518</x:v>
      </x:c>
      <x:c r="N2733" t="s">
        <x:v>519</x:v>
      </x:c>
      <x:c r="O2733">
        <x:v>10000</x:v>
      </x:c>
      <x:c r="P2733" t="s">
        <x:v>520</x:v>
      </x:c>
      <x:c r="Q2733" t="s">
        <x:v>543</x:v>
      </x:c>
      <x:c r="R2733" t="s">
        <x:v>522</x:v>
      </x:c>
      <x:c r="S2733">
        <x:v>30000</x:v>
      </x:c>
      <x:c r="T2733" t="s">
        <x:v>458</x:v>
      </x:c>
      <x:c r="U2733">
        <x:v>135.6</x:v>
      </x:c>
      <x:c r="V2733">
        <x:v>0.37</x:v>
      </x:c>
      <x:c r="W2733">
        <x:v>11097</x:v>
      </x:c>
    </x:row>
    <x:row r="2734" spans="1:23">
      <x:c r="A2734" t="s">
        <x:v>492</x:v>
      </x:c>
      <x:c r="B2734" t="s">
        <x:v>698</x:v>
      </x:c>
      <x:c r="C2734" t="s">
        <x:v>513</x:v>
      </x:c>
      <x:c r="D2734" t="s">
        <x:v>514</x:v>
      </x:c>
      <x:c r="E2734" t="s">
        <x:v>527</x:v>
      </x:c>
      <x:c r="F2734" t="s">
        <x:v>126</x:v>
      </x:c>
      <x:c r="G2734" t="s">
        <x:v>730</x:v>
      </x:c>
      <x:c r="H2734" t="s">
        <x:v>516</x:v>
      </x:c>
      <x:c r="I2734" t="s">
        <x:v>540</x:v>
      </x:c>
      <x:c r="J2734">
        <x:v>170019454</x:v>
      </x:c>
      <x:c r="K2734" t="s">
        <x:v>198</x:v>
      </x:c>
      <x:c r="L2734" t="s">
        <x:v>143</x:v>
      </x:c>
      <x:c r="M2734" t="s">
        <x:v>554</x:v>
      </x:c>
      <x:c r="N2734" t="s">
        <x:v>519</x:v>
      </x:c>
      <x:c r="O2734">
        <x:v>10000</x:v>
      </x:c>
      <x:c r="P2734" t="s">
        <x:v>520</x:v>
      </x:c>
      <x:c r="Q2734" t="s">
        <x:v>543</x:v>
      </x:c>
      <x:c r="R2734" t="s">
        <x:v>522</x:v>
      </x:c>
      <x:c r="S2734">
        <x:v>40000</x:v>
      </x:c>
      <x:c r="T2734" t="s">
        <x:v>458</x:v>
      </x:c>
      <x:c r="U2734">
        <x:v>180.8</x:v>
      </x:c>
      <x:c r="V2734">
        <x:v>0.37</x:v>
      </x:c>
      <x:c r="W2734">
        <x:v>14796</x:v>
      </x:c>
    </x:row>
    <x:row r="2735" spans="1:23">
      <x:c r="A2735" t="s">
        <x:v>492</x:v>
      </x:c>
      <x:c r="B2735" t="s">
        <x:v>698</x:v>
      </x:c>
      <x:c r="C2735" t="s">
        <x:v>513</x:v>
      </x:c>
      <x:c r="D2735" t="s">
        <x:v>514</x:v>
      </x:c>
      <x:c r="E2735" t="s">
        <x:v>527</x:v>
      </x:c>
      <x:c r="F2735" t="s">
        <x:v>126</x:v>
      </x:c>
      <x:c r="G2735" t="s">
        <x:v>730</x:v>
      </x:c>
      <x:c r="H2735" t="s">
        <x:v>516</x:v>
      </x:c>
      <x:c r="I2735" t="s">
        <x:v>540</x:v>
      </x:c>
      <x:c r="J2735">
        <x:v>170019437</x:v>
      </x:c>
      <x:c r="K2735" t="s">
        <x:v>198</x:v>
      </x:c>
      <x:c r="L2735" t="s">
        <x:v>143</x:v>
      </x:c>
      <x:c r="M2735" t="s">
        <x:v>518</x:v>
      </x:c>
      <x:c r="N2735" t="s">
        <x:v>519</x:v>
      </x:c>
      <x:c r="O2735">
        <x:v>10000</x:v>
      </x:c>
      <x:c r="P2735" t="s">
        <x:v>520</x:v>
      </x:c>
      <x:c r="Q2735" t="s">
        <x:v>543</x:v>
      </x:c>
      <x:c r="R2735" t="s">
        <x:v>522</x:v>
      </x:c>
      <x:c r="S2735">
        <x:v>40000</x:v>
      </x:c>
      <x:c r="T2735" t="s">
        <x:v>458</x:v>
      </x:c>
      <x:c r="U2735">
        <x:v>180.8</x:v>
      </x:c>
      <x:c r="V2735">
        <x:v>0.37</x:v>
      </x:c>
      <x:c r="W2735">
        <x:v>14796</x:v>
      </x:c>
    </x:row>
    <x:row r="2736" spans="1:23">
      <x:c r="A2736" t="s">
        <x:v>492</x:v>
      </x:c>
      <x:c r="B2736" t="s">
        <x:v>698</x:v>
      </x:c>
      <x:c r="C2736" t="s">
        <x:v>513</x:v>
      </x:c>
      <x:c r="D2736" t="s">
        <x:v>514</x:v>
      </x:c>
      <x:c r="E2736" t="s">
        <x:v>527</x:v>
      </x:c>
      <x:c r="F2736" t="s">
        <x:v>126</x:v>
      </x:c>
      <x:c r="G2736" t="s">
        <x:v>730</x:v>
      </x:c>
      <x:c r="H2736" t="s">
        <x:v>516</x:v>
      </x:c>
      <x:c r="I2736" t="s">
        <x:v>540</x:v>
      </x:c>
      <x:c r="J2736">
        <x:v>170019451</x:v>
      </x:c>
      <x:c r="K2736" t="s">
        <x:v>198</x:v>
      </x:c>
      <x:c r="L2736" t="s">
        <x:v>143</x:v>
      </x:c>
      <x:c r="M2736" t="s">
        <x:v>551</x:v>
      </x:c>
      <x:c r="N2736" t="s">
        <x:v>519</x:v>
      </x:c>
      <x:c r="O2736">
        <x:v>10000</x:v>
      </x:c>
      <x:c r="P2736" t="s">
        <x:v>520</x:v>
      </x:c>
      <x:c r="Q2736" t="s">
        <x:v>543</x:v>
      </x:c>
      <x:c r="R2736" t="s">
        <x:v>522</x:v>
      </x:c>
      <x:c r="S2736">
        <x:v>30000</x:v>
      </x:c>
      <x:c r="T2736" t="s">
        <x:v>458</x:v>
      </x:c>
      <x:c r="U2736">
        <x:v>135.6</x:v>
      </x:c>
      <x:c r="V2736">
        <x:v>0.37</x:v>
      </x:c>
      <x:c r="W2736">
        <x:v>11097</x:v>
      </x:c>
    </x:row>
    <x:row r="2737" spans="1:23">
      <x:c r="A2737" t="s">
        <x:v>492</x:v>
      </x:c>
      <x:c r="B2737" t="s">
        <x:v>698</x:v>
      </x:c>
      <x:c r="C2737" t="s">
        <x:v>513</x:v>
      </x:c>
      <x:c r="D2737" t="s">
        <x:v>514</x:v>
      </x:c>
      <x:c r="E2737" t="s">
        <x:v>527</x:v>
      </x:c>
      <x:c r="F2737" t="s">
        <x:v>126</x:v>
      </x:c>
      <x:c r="G2737" t="s">
        <x:v>730</x:v>
      </x:c>
      <x:c r="H2737" t="s">
        <x:v>516</x:v>
      </x:c>
      <x:c r="I2737" t="s">
        <x:v>540</x:v>
      </x:c>
      <x:c r="J2737">
        <x:v>170019462</x:v>
      </x:c>
      <x:c r="K2737" t="s">
        <x:v>198</x:v>
      </x:c>
      <x:c r="L2737" t="s">
        <x:v>146</x:v>
      </x:c>
      <x:c r="M2737" t="s">
        <x:v>552</x:v>
      </x:c>
      <x:c r="N2737" t="s">
        <x:v>519</x:v>
      </x:c>
      <x:c r="O2737">
        <x:v>2000</x:v>
      </x:c>
      <x:c r="P2737" t="s">
        <x:v>520</x:v>
      </x:c>
      <x:c r="Q2737" t="s">
        <x:v>557</x:v>
      </x:c>
      <x:c r="R2737" t="s">
        <x:v>522</x:v>
      </x:c>
      <x:c r="S2737">
        <x:v>2000</x:v>
      </x:c>
      <x:c r="T2737" t="s">
        <x:v>458</x:v>
      </x:c>
      <x:c r="U2737">
        <x:v>71.22</x:v>
      </x:c>
      <x:c r="V2737">
        <x:v>1.56</x:v>
      </x:c>
      <x:c r="W2737">
        <x:v>3117.4</x:v>
      </x:c>
    </x:row>
    <x:row r="2738" spans="1:23">
      <x:c r="A2738" t="s">
        <x:v>492</x:v>
      </x:c>
      <x:c r="B2738" t="s">
        <x:v>698</x:v>
      </x:c>
      <x:c r="C2738" t="s">
        <x:v>513</x:v>
      </x:c>
      <x:c r="D2738" t="s">
        <x:v>514</x:v>
      </x:c>
      <x:c r="E2738" t="s">
        <x:v>527</x:v>
      </x:c>
      <x:c r="F2738" t="s">
        <x:v>126</x:v>
      </x:c>
      <x:c r="G2738" t="s">
        <x:v>730</x:v>
      </x:c>
      <x:c r="H2738" t="s">
        <x:v>516</x:v>
      </x:c>
      <x:c r="I2738" t="s">
        <x:v>540</x:v>
      </x:c>
      <x:c r="J2738">
        <x:v>170019463</x:v>
      </x:c>
      <x:c r="K2738" t="s">
        <x:v>198</x:v>
      </x:c>
      <x:c r="L2738" t="s">
        <x:v>146</x:v>
      </x:c>
      <x:c r="M2738" t="s">
        <x:v>559</x:v>
      </x:c>
      <x:c r="N2738" t="s">
        <x:v>519</x:v>
      </x:c>
      <x:c r="O2738">
        <x:v>2000</x:v>
      </x:c>
      <x:c r="P2738" t="s">
        <x:v>520</x:v>
      </x:c>
      <x:c r="Q2738" t="s">
        <x:v>557</x:v>
      </x:c>
      <x:c r="R2738" t="s">
        <x:v>522</x:v>
      </x:c>
      <x:c r="S2738">
        <x:v>2000</x:v>
      </x:c>
      <x:c r="T2738" t="s">
        <x:v>458</x:v>
      </x:c>
      <x:c r="U2738">
        <x:v>71.22</x:v>
      </x:c>
      <x:c r="V2738">
        <x:v>1.56</x:v>
      </x:c>
      <x:c r="W2738">
        <x:v>3117.4</x:v>
      </x:c>
    </x:row>
    <x:row r="2739" spans="1:23">
      <x:c r="A2739" t="s">
        <x:v>492</x:v>
      </x:c>
      <x:c r="B2739" t="s">
        <x:v>698</x:v>
      </x:c>
      <x:c r="C2739" t="s">
        <x:v>513</x:v>
      </x:c>
      <x:c r="D2739" t="s">
        <x:v>514</x:v>
      </x:c>
      <x:c r="E2739" t="s">
        <x:v>527</x:v>
      </x:c>
      <x:c r="F2739" t="s">
        <x:v>126</x:v>
      </x:c>
      <x:c r="G2739" t="s">
        <x:v>730</x:v>
      </x:c>
      <x:c r="H2739" t="s">
        <x:v>516</x:v>
      </x:c>
      <x:c r="I2739" t="s">
        <x:v>540</x:v>
      </x:c>
      <x:c r="J2739">
        <x:v>170019458</x:v>
      </x:c>
      <x:c r="K2739" t="s">
        <x:v>198</x:v>
      </x:c>
      <x:c r="L2739" t="s">
        <x:v>143</x:v>
      </x:c>
      <x:c r="M2739" t="s">
        <x:v>556</x:v>
      </x:c>
      <x:c r="N2739" t="s">
        <x:v>519</x:v>
      </x:c>
      <x:c r="O2739">
        <x:v>10000</x:v>
      </x:c>
      <x:c r="P2739" t="s">
        <x:v>520</x:v>
      </x:c>
      <x:c r="Q2739" t="s">
        <x:v>543</x:v>
      </x:c>
      <x:c r="R2739" t="s">
        <x:v>522</x:v>
      </x:c>
      <x:c r="S2739">
        <x:v>10000</x:v>
      </x:c>
      <x:c r="T2739" t="s">
        <x:v>458</x:v>
      </x:c>
      <x:c r="U2739">
        <x:v>45.2</x:v>
      </x:c>
      <x:c r="V2739">
        <x:v>0.37</x:v>
      </x:c>
      <x:c r="W2739">
        <x:v>3699</x:v>
      </x:c>
    </x:row>
    <x:row r="2740" spans="1:23">
      <x:c r="A2740" t="s">
        <x:v>492</x:v>
      </x:c>
      <x:c r="B2740" t="s">
        <x:v>698</x:v>
      </x:c>
      <x:c r="C2740" t="s">
        <x:v>513</x:v>
      </x:c>
      <x:c r="D2740" t="s">
        <x:v>514</x:v>
      </x:c>
      <x:c r="E2740" t="s">
        <x:v>527</x:v>
      </x:c>
      <x:c r="F2740" t="s">
        <x:v>126</x:v>
      </x:c>
      <x:c r="G2740" t="s">
        <x:v>730</x:v>
      </x:c>
      <x:c r="H2740" t="s">
        <x:v>516</x:v>
      </x:c>
      <x:c r="I2740" t="s">
        <x:v>540</x:v>
      </x:c>
      <x:c r="J2740">
        <x:v>170019447</x:v>
      </x:c>
      <x:c r="K2740" t="s">
        <x:v>198</x:v>
      </x:c>
      <x:c r="L2740" t="s">
        <x:v>143</x:v>
      </x:c>
      <x:c r="M2740" t="s">
        <x:v>548</x:v>
      </x:c>
      <x:c r="N2740" t="s">
        <x:v>519</x:v>
      </x:c>
      <x:c r="O2740">
        <x:v>10000</x:v>
      </x:c>
      <x:c r="P2740" t="s">
        <x:v>520</x:v>
      </x:c>
      <x:c r="Q2740" t="s">
        <x:v>543</x:v>
      </x:c>
      <x:c r="R2740" t="s">
        <x:v>522</x:v>
      </x:c>
      <x:c r="S2740">
        <x:v>10000</x:v>
      </x:c>
      <x:c r="T2740" t="s">
        <x:v>458</x:v>
      </x:c>
      <x:c r="U2740">
        <x:v>45.2</x:v>
      </x:c>
      <x:c r="V2740">
        <x:v>0.37</x:v>
      </x:c>
      <x:c r="W2740">
        <x:v>3699</x:v>
      </x:c>
    </x:row>
    <x:row r="2741" spans="1:23">
      <x:c r="A2741" t="s">
        <x:v>492</x:v>
      </x:c>
      <x:c r="B2741" t="s">
        <x:v>698</x:v>
      </x:c>
      <x:c r="C2741" t="s">
        <x:v>513</x:v>
      </x:c>
      <x:c r="D2741" t="s">
        <x:v>514</x:v>
      </x:c>
      <x:c r="E2741" t="s">
        <x:v>527</x:v>
      </x:c>
      <x:c r="F2741" t="s">
        <x:v>126</x:v>
      </x:c>
      <x:c r="G2741" t="s">
        <x:v>730</x:v>
      </x:c>
      <x:c r="H2741" t="s">
        <x:v>516</x:v>
      </x:c>
      <x:c r="I2741" t="s">
        <x:v>540</x:v>
      </x:c>
      <x:c r="J2741">
        <x:v>190019464</x:v>
      </x:c>
      <x:c r="K2741" t="s">
        <x:v>198</x:v>
      </x:c>
      <x:c r="L2741" t="s">
        <x:v>197</x:v>
      </x:c>
      <x:c r="M2741" t="s">
        <x:v>518</x:v>
      </x:c>
      <x:c r="O2741">
        <x:v>300</x:v>
      </x:c>
      <x:c r="P2741" t="s">
        <x:v>520</x:v>
      </x:c>
      <x:c r="Q2741" t="s">
        <x:v>709</x:v>
      </x:c>
      <x:c r="R2741" t="s">
        <x:v>522</x:v>
      </x:c>
      <x:c r="S2741">
        <x:v>300</x:v>
      </x:c>
      <x:c r="T2741" t="s">
        <x:v>458</x:v>
      </x:c>
      <x:c r="U2741">
        <x:v>10.69</x:v>
      </x:c>
      <x:c r="V2741">
        <x:v>2.46</x:v>
      </x:c>
      <x:c r="W2741">
        <x:v>737.46</x:v>
      </x:c>
    </x:row>
    <x:row r="2742" spans="1:23">
      <x:c r="A2742" t="s">
        <x:v>492</x:v>
      </x:c>
      <x:c r="B2742" t="s">
        <x:v>698</x:v>
      </x:c>
      <x:c r="C2742" t="s">
        <x:v>513</x:v>
      </x:c>
      <x:c r="D2742" t="s">
        <x:v>514</x:v>
      </x:c>
      <x:c r="E2742" t="s">
        <x:v>527</x:v>
      </x:c>
      <x:c r="F2742" t="s">
        <x:v>126</x:v>
      </x:c>
      <x:c r="G2742" t="s">
        <x:v>730</x:v>
      </x:c>
      <x:c r="H2742" t="s">
        <x:v>516</x:v>
      </x:c>
      <x:c r="I2742" t="s">
        <x:v>540</x:v>
      </x:c>
      <x:c r="J2742">
        <x:v>190019465</x:v>
      </x:c>
      <x:c r="K2742" t="s">
        <x:v>198</x:v>
      </x:c>
      <x:c r="L2742" t="s">
        <x:v>541</x:v>
      </x:c>
      <x:c r="M2742" t="s">
        <x:v>518</x:v>
      </x:c>
      <x:c r="O2742">
        <x:v>200</x:v>
      </x:c>
      <x:c r="P2742" t="s">
        <x:v>520</x:v>
      </x:c>
      <x:c r="Q2742" t="s">
        <x:v>710</x:v>
      </x:c>
      <x:c r="R2742" t="s">
        <x:v>522</x:v>
      </x:c>
      <x:c r="S2742">
        <x:v>1000</x:v>
      </x:c>
      <x:c r="T2742" t="s">
        <x:v>458</x:v>
      </x:c>
      <x:c r="U2742">
        <x:v>53.53</x:v>
      </x:c>
      <x:c r="V2742">
        <x:v>3.66</x:v>
      </x:c>
      <x:c r="W2742">
        <x:v>3656.7</x:v>
      </x:c>
    </x:row>
    <x:row r="2743" spans="1:23">
      <x:c r="A2743" t="s">
        <x:v>492</x:v>
      </x:c>
      <x:c r="B2743" t="s">
        <x:v>698</x:v>
      </x:c>
      <x:c r="C2743" t="s">
        <x:v>513</x:v>
      </x:c>
      <x:c r="D2743" t="s">
        <x:v>514</x:v>
      </x:c>
      <x:c r="E2743" t="s">
        <x:v>527</x:v>
      </x:c>
      <x:c r="F2743" t="s">
        <x:v>126</x:v>
      </x:c>
      <x:c r="G2743" t="s">
        <x:v>730</x:v>
      </x:c>
      <x:c r="H2743" t="s">
        <x:v>516</x:v>
      </x:c>
      <x:c r="I2743" t="s">
        <x:v>540</x:v>
      </x:c>
      <x:c r="J2743">
        <x:v>170019461</x:v>
      </x:c>
      <x:c r="K2743" t="s">
        <x:v>198</x:v>
      </x:c>
      <x:c r="L2743" t="s">
        <x:v>146</x:v>
      </x:c>
      <x:c r="M2743" t="s">
        <x:v>558</x:v>
      </x:c>
      <x:c r="N2743" t="s">
        <x:v>519</x:v>
      </x:c>
      <x:c r="O2743">
        <x:v>2000</x:v>
      </x:c>
      <x:c r="P2743" t="s">
        <x:v>520</x:v>
      </x:c>
      <x:c r="Q2743" t="s">
        <x:v>557</x:v>
      </x:c>
      <x:c r="R2743" t="s">
        <x:v>522</x:v>
      </x:c>
      <x:c r="S2743">
        <x:v>2000</x:v>
      </x:c>
      <x:c r="T2743" t="s">
        <x:v>458</x:v>
      </x:c>
      <x:c r="U2743">
        <x:v>71.22</x:v>
      </x:c>
      <x:c r="V2743">
        <x:v>1.56</x:v>
      </x:c>
      <x:c r="W2743">
        <x:v>3117.4</x:v>
      </x:c>
    </x:row>
    <x:row r="2744" spans="1:23">
      <x:c r="A2744" t="s">
        <x:v>492</x:v>
      </x:c>
      <x:c r="B2744" t="s">
        <x:v>698</x:v>
      </x:c>
      <x:c r="C2744" t="s">
        <x:v>513</x:v>
      </x:c>
      <x:c r="D2744" t="s">
        <x:v>514</x:v>
      </x:c>
      <x:c r="E2744" t="s">
        <x:v>527</x:v>
      </x:c>
      <x:c r="F2744" t="s">
        <x:v>126</x:v>
      </x:c>
      <x:c r="G2744" t="s">
        <x:v>730</x:v>
      </x:c>
      <x:c r="H2744" t="s">
        <x:v>516</x:v>
      </x:c>
      <x:c r="I2744" t="s">
        <x:v>540</x:v>
      </x:c>
      <x:c r="J2744">
        <x:v>170019460</x:v>
      </x:c>
      <x:c r="K2744" t="s">
        <x:v>198</x:v>
      </x:c>
      <x:c r="L2744" t="s">
        <x:v>146</x:v>
      </x:c>
      <x:c r="M2744" t="s">
        <x:v>524</x:v>
      </x:c>
      <x:c r="N2744" t="s">
        <x:v>519</x:v>
      </x:c>
      <x:c r="O2744">
        <x:v>2000</x:v>
      </x:c>
      <x:c r="P2744" t="s">
        <x:v>520</x:v>
      </x:c>
      <x:c r="Q2744" t="s">
        <x:v>557</x:v>
      </x:c>
      <x:c r="R2744" t="s">
        <x:v>522</x:v>
      </x:c>
      <x:c r="S2744">
        <x:v>4000</x:v>
      </x:c>
      <x:c r="T2744" t="s">
        <x:v>458</x:v>
      </x:c>
      <x:c r="U2744">
        <x:v>88.36</x:v>
      </x:c>
      <x:c r="V2744">
        <x:v>1.56</x:v>
      </x:c>
      <x:c r="W2744">
        <x:v>6234.8</x:v>
      </x:c>
    </x:row>
    <x:row r="2745" spans="1:23">
      <x:c r="A2745" t="s">
        <x:v>492</x:v>
      </x:c>
      <x:c r="B2745" t="s">
        <x:v>698</x:v>
      </x:c>
      <x:c r="C2745" t="s">
        <x:v>513</x:v>
      </x:c>
      <x:c r="D2745" t="s">
        <x:v>514</x:v>
      </x:c>
      <x:c r="E2745" t="s">
        <x:v>527</x:v>
      </x:c>
      <x:c r="F2745" t="s">
        <x:v>126</x:v>
      </x:c>
      <x:c r="G2745" t="s">
        <x:v>730</x:v>
      </x:c>
      <x:c r="H2745" t="s">
        <x:v>516</x:v>
      </x:c>
      <x:c r="I2745" t="s">
        <x:v>540</x:v>
      </x:c>
      <x:c r="J2745">
        <x:v>170019446</x:v>
      </x:c>
      <x:c r="K2745" t="s">
        <x:v>198</x:v>
      </x:c>
      <x:c r="L2745" t="s">
        <x:v>143</x:v>
      </x:c>
      <x:c r="M2745" t="s">
        <x:v>547</x:v>
      </x:c>
      <x:c r="N2745" t="s">
        <x:v>519</x:v>
      </x:c>
      <x:c r="O2745">
        <x:v>10000</x:v>
      </x:c>
      <x:c r="P2745" t="s">
        <x:v>520</x:v>
      </x:c>
      <x:c r="Q2745" t="s">
        <x:v>543</x:v>
      </x:c>
      <x:c r="R2745" t="s">
        <x:v>522</x:v>
      </x:c>
      <x:c r="S2745">
        <x:v>20000</x:v>
      </x:c>
      <x:c r="T2745" t="s">
        <x:v>458</x:v>
      </x:c>
      <x:c r="U2745">
        <x:v>90.4</x:v>
      </x:c>
      <x:c r="V2745">
        <x:v>0.37</x:v>
      </x:c>
      <x:c r="W2745">
        <x:v>7398</x:v>
      </x:c>
    </x:row>
    <x:row r="2746" spans="1:23">
      <x:c r="A2746" t="s">
        <x:v>492</x:v>
      </x:c>
      <x:c r="B2746" t="s">
        <x:v>698</x:v>
      </x:c>
      <x:c r="C2746" t="s">
        <x:v>513</x:v>
      </x:c>
      <x:c r="D2746" t="s">
        <x:v>514</x:v>
      </x:c>
      <x:c r="E2746" t="s">
        <x:v>527</x:v>
      </x:c>
      <x:c r="F2746" t="s">
        <x:v>126</x:v>
      </x:c>
      <x:c r="G2746" t="s">
        <x:v>730</x:v>
      </x:c>
      <x:c r="H2746" t="s">
        <x:v>516</x:v>
      </x:c>
      <x:c r="I2746" t="s">
        <x:v>540</x:v>
      </x:c>
      <x:c r="J2746">
        <x:v>170019460</x:v>
      </x:c>
      <x:c r="K2746" t="s">
        <x:v>198</x:v>
      </x:c>
      <x:c r="L2746" t="s">
        <x:v>146</x:v>
      </x:c>
      <x:c r="M2746" t="s">
        <x:v>524</x:v>
      </x:c>
      <x:c r="N2746" t="s">
        <x:v>519</x:v>
      </x:c>
      <x:c r="O2746">
        <x:v>2000</x:v>
      </x:c>
      <x:c r="P2746" t="s">
        <x:v>520</x:v>
      </x:c>
      <x:c r="Q2746" t="s">
        <x:v>557</x:v>
      </x:c>
      <x:c r="R2746" t="s">
        <x:v>522</x:v>
      </x:c>
      <x:c r="S2746">
        <x:v>2000</x:v>
      </x:c>
      <x:c r="T2746" t="s">
        <x:v>458</x:v>
      </x:c>
      <x:c r="U2746">
        <x:v>44.18</x:v>
      </x:c>
      <x:c r="V2746">
        <x:v>1.56</x:v>
      </x:c>
      <x:c r="W2746">
        <x:v>3117.4</x:v>
      </x:c>
    </x:row>
    <x:row r="2747" spans="1:23">
      <x:c r="A2747" t="s">
        <x:v>492</x:v>
      </x:c>
      <x:c r="B2747" t="s">
        <x:v>698</x:v>
      </x:c>
      <x:c r="C2747" t="s">
        <x:v>513</x:v>
      </x:c>
      <x:c r="D2747" t="s">
        <x:v>514</x:v>
      </x:c>
      <x:c r="E2747" t="s">
        <x:v>527</x:v>
      </x:c>
      <x:c r="F2747" t="s">
        <x:v>126</x:v>
      </x:c>
      <x:c r="G2747" t="s">
        <x:v>730</x:v>
      </x:c>
      <x:c r="H2747" t="s">
        <x:v>516</x:v>
      </x:c>
      <x:c r="I2747" t="s">
        <x:v>540</x:v>
      </x:c>
      <x:c r="J2747">
        <x:v>170019459</x:v>
      </x:c>
      <x:c r="K2747" t="s">
        <x:v>198</x:v>
      </x:c>
      <x:c r="L2747" t="s">
        <x:v>146</x:v>
      </x:c>
      <x:c r="M2747" t="s">
        <x:v>518</x:v>
      </x:c>
      <x:c r="N2747" t="s">
        <x:v>519</x:v>
      </x:c>
      <x:c r="O2747">
        <x:v>2000</x:v>
      </x:c>
      <x:c r="P2747" t="s">
        <x:v>520</x:v>
      </x:c>
      <x:c r="Q2747" t="s">
        <x:v>557</x:v>
      </x:c>
      <x:c r="R2747" t="s">
        <x:v>522</x:v>
      </x:c>
      <x:c r="S2747">
        <x:v>2000</x:v>
      </x:c>
      <x:c r="T2747" t="s">
        <x:v>458</x:v>
      </x:c>
      <x:c r="U2747">
        <x:v>71.22</x:v>
      </x:c>
      <x:c r="V2747">
        <x:v>1.56</x:v>
      </x:c>
      <x:c r="W2747">
        <x:v>3117.4</x:v>
      </x:c>
    </x:row>
    <x:row r="2748" spans="1:23">
      <x:c r="A2748" t="s">
        <x:v>492</x:v>
      </x:c>
      <x:c r="B2748" t="s">
        <x:v>698</x:v>
      </x:c>
      <x:c r="C2748" t="s">
        <x:v>513</x:v>
      </x:c>
      <x:c r="D2748" t="s">
        <x:v>514</x:v>
      </x:c>
      <x:c r="E2748" t="s">
        <x:v>527</x:v>
      </x:c>
      <x:c r="F2748" t="s">
        <x:v>126</x:v>
      </x:c>
      <x:c r="G2748" t="s">
        <x:v>730</x:v>
      </x:c>
      <x:c r="H2748" t="s">
        <x:v>516</x:v>
      </x:c>
      <x:c r="I2748" t="s">
        <x:v>540</x:v>
      </x:c>
      <x:c r="J2748">
        <x:v>170019438</x:v>
      </x:c>
      <x:c r="K2748" t="s">
        <x:v>198</x:v>
      </x:c>
      <x:c r="L2748" t="s">
        <x:v>143</x:v>
      </x:c>
      <x:c r="M2748" t="s">
        <x:v>544</x:v>
      </x:c>
      <x:c r="N2748" t="s">
        <x:v>519</x:v>
      </x:c>
      <x:c r="O2748">
        <x:v>10000</x:v>
      </x:c>
      <x:c r="P2748" t="s">
        <x:v>520</x:v>
      </x:c>
      <x:c r="Q2748" t="s">
        <x:v>543</x:v>
      </x:c>
      <x:c r="R2748" t="s">
        <x:v>522</x:v>
      </x:c>
      <x:c r="S2748">
        <x:v>10000</x:v>
      </x:c>
      <x:c r="T2748" t="s">
        <x:v>458</x:v>
      </x:c>
      <x:c r="U2748">
        <x:v>45.2</x:v>
      </x:c>
      <x:c r="V2748">
        <x:v>0.37</x:v>
      </x:c>
      <x:c r="W2748">
        <x:v>3699</x:v>
      </x:c>
    </x:row>
    <x:row r="2749" spans="1:23">
      <x:c r="A2749" t="s">
        <x:v>492</x:v>
      </x:c>
      <x:c r="B2749" t="s">
        <x:v>698</x:v>
      </x:c>
      <x:c r="C2749" t="s">
        <x:v>513</x:v>
      </x:c>
      <x:c r="D2749" t="s">
        <x:v>514</x:v>
      </x:c>
      <x:c r="E2749" t="s">
        <x:v>527</x:v>
      </x:c>
      <x:c r="F2749" t="s">
        <x:v>126</x:v>
      </x:c>
      <x:c r="G2749" t="s">
        <x:v>730</x:v>
      </x:c>
      <x:c r="H2749" t="s">
        <x:v>516</x:v>
      </x:c>
      <x:c r="I2749" t="s">
        <x:v>540</x:v>
      </x:c>
      <x:c r="J2749">
        <x:v>170019455</x:v>
      </x:c>
      <x:c r="K2749" t="s">
        <x:v>198</x:v>
      </x:c>
      <x:c r="L2749" t="s">
        <x:v>143</x:v>
      </x:c>
      <x:c r="M2749" t="s">
        <x:v>555</x:v>
      </x:c>
      <x:c r="N2749" t="s">
        <x:v>519</x:v>
      </x:c>
      <x:c r="O2749">
        <x:v>10000</x:v>
      </x:c>
      <x:c r="P2749" t="s">
        <x:v>520</x:v>
      </x:c>
      <x:c r="Q2749" t="s">
        <x:v>543</x:v>
      </x:c>
      <x:c r="R2749" t="s">
        <x:v>522</x:v>
      </x:c>
      <x:c r="S2749">
        <x:v>20000</x:v>
      </x:c>
      <x:c r="T2749" t="s">
        <x:v>458</x:v>
      </x:c>
      <x:c r="U2749">
        <x:v>90.4</x:v>
      </x:c>
      <x:c r="V2749">
        <x:v>0.37</x:v>
      </x:c>
      <x:c r="W2749">
        <x:v>7398</x:v>
      </x:c>
    </x:row>
    <x:row r="2750" spans="1:23">
      <x:c r="A2750" t="s">
        <x:v>492</x:v>
      </x:c>
      <x:c r="B2750" t="s">
        <x:v>698</x:v>
      </x:c>
      <x:c r="C2750" t="s">
        <x:v>513</x:v>
      </x:c>
      <x:c r="D2750" t="s">
        <x:v>514</x:v>
      </x:c>
      <x:c r="E2750" t="s">
        <x:v>527</x:v>
      </x:c>
      <x:c r="F2750" t="s">
        <x:v>126</x:v>
      </x:c>
      <x:c r="G2750" t="s">
        <x:v>730</x:v>
      </x:c>
      <x:c r="H2750" t="s">
        <x:v>516</x:v>
      </x:c>
      <x:c r="I2750" t="s">
        <x:v>540</x:v>
      </x:c>
      <x:c r="J2750">
        <x:v>170019444</x:v>
      </x:c>
      <x:c r="K2750" t="s">
        <x:v>198</x:v>
      </x:c>
      <x:c r="L2750" t="s">
        <x:v>143</x:v>
      </x:c>
      <x:c r="M2750" t="s">
        <x:v>563</x:v>
      </x:c>
      <x:c r="N2750" t="s">
        <x:v>519</x:v>
      </x:c>
      <x:c r="O2750">
        <x:v>10000</x:v>
      </x:c>
      <x:c r="P2750" t="s">
        <x:v>520</x:v>
      </x:c>
      <x:c r="Q2750" t="s">
        <x:v>543</x:v>
      </x:c>
      <x:c r="R2750" t="s">
        <x:v>522</x:v>
      </x:c>
      <x:c r="S2750">
        <x:v>20000</x:v>
      </x:c>
      <x:c r="T2750" t="s">
        <x:v>458</x:v>
      </x:c>
      <x:c r="U2750">
        <x:v>90.4</x:v>
      </x:c>
      <x:c r="V2750">
        <x:v>0.37</x:v>
      </x:c>
      <x:c r="W2750">
        <x:v>7398</x:v>
      </x:c>
    </x:row>
    <x:row r="2751" spans="1:23">
      <x:c r="A2751" t="s">
        <x:v>492</x:v>
      </x:c>
      <x:c r="B2751" t="s">
        <x:v>698</x:v>
      </x:c>
      <x:c r="C2751" t="s">
        <x:v>513</x:v>
      </x:c>
      <x:c r="D2751" t="s">
        <x:v>514</x:v>
      </x:c>
      <x:c r="E2751" t="s">
        <x:v>527</x:v>
      </x:c>
      <x:c r="F2751" t="s">
        <x:v>126</x:v>
      </x:c>
      <x:c r="G2751" t="s">
        <x:v>730</x:v>
      </x:c>
      <x:c r="H2751" t="s">
        <x:v>516</x:v>
      </x:c>
      <x:c r="I2751" t="s">
        <x:v>540</x:v>
      </x:c>
      <x:c r="J2751">
        <x:v>170019445</x:v>
      </x:c>
      <x:c r="K2751" t="s">
        <x:v>198</x:v>
      </x:c>
      <x:c r="L2751" t="s">
        <x:v>143</x:v>
      </x:c>
      <x:c r="M2751" t="s">
        <x:v>546</x:v>
      </x:c>
      <x:c r="N2751" t="s">
        <x:v>519</x:v>
      </x:c>
      <x:c r="O2751">
        <x:v>10000</x:v>
      </x:c>
      <x:c r="P2751" t="s">
        <x:v>520</x:v>
      </x:c>
      <x:c r="Q2751" t="s">
        <x:v>543</x:v>
      </x:c>
      <x:c r="R2751" t="s">
        <x:v>522</x:v>
      </x:c>
      <x:c r="S2751">
        <x:v>20000</x:v>
      </x:c>
      <x:c r="T2751" t="s">
        <x:v>458</x:v>
      </x:c>
      <x:c r="U2751">
        <x:v>90.4</x:v>
      </x:c>
      <x:c r="V2751">
        <x:v>0.37</x:v>
      </x:c>
      <x:c r="W2751">
        <x:v>7398</x:v>
      </x:c>
    </x:row>
    <x:row r="2752" spans="1:23">
      <x:c r="A2752" t="s">
        <x:v>492</x:v>
      </x:c>
      <x:c r="B2752" t="s">
        <x:v>698</x:v>
      </x:c>
      <x:c r="C2752" t="s">
        <x:v>513</x:v>
      </x:c>
      <x:c r="D2752" t="s">
        <x:v>514</x:v>
      </x:c>
      <x:c r="E2752" t="s">
        <x:v>527</x:v>
      </x:c>
      <x:c r="F2752" t="s">
        <x:v>126</x:v>
      </x:c>
      <x:c r="G2752" t="s">
        <x:v>730</x:v>
      </x:c>
      <x:c r="H2752" t="s">
        <x:v>516</x:v>
      </x:c>
      <x:c r="I2752" t="s">
        <x:v>540</x:v>
      </x:c>
      <x:c r="J2752">
        <x:v>170019449</x:v>
      </x:c>
      <x:c r="K2752" t="s">
        <x:v>198</x:v>
      </x:c>
      <x:c r="L2752" t="s">
        <x:v>143</x:v>
      </x:c>
      <x:c r="M2752" t="s">
        <x:v>549</x:v>
      </x:c>
      <x:c r="N2752" t="s">
        <x:v>519</x:v>
      </x:c>
      <x:c r="O2752">
        <x:v>10000</x:v>
      </x:c>
      <x:c r="P2752" t="s">
        <x:v>520</x:v>
      </x:c>
      <x:c r="Q2752" t="s">
        <x:v>543</x:v>
      </x:c>
      <x:c r="R2752" t="s">
        <x:v>522</x:v>
      </x:c>
      <x:c r="S2752">
        <x:v>10000</x:v>
      </x:c>
      <x:c r="T2752" t="s">
        <x:v>458</x:v>
      </x:c>
      <x:c r="U2752">
        <x:v>45.2</x:v>
      </x:c>
      <x:c r="V2752">
        <x:v>0.37</x:v>
      </x:c>
      <x:c r="W2752">
        <x:v>3699</x:v>
      </x:c>
    </x:row>
    <x:row r="2753" spans="1:23">
      <x:c r="A2753" t="s">
        <x:v>492</x:v>
      </x:c>
      <x:c r="B2753" t="s">
        <x:v>698</x:v>
      </x:c>
      <x:c r="C2753" t="s">
        <x:v>513</x:v>
      </x:c>
      <x:c r="D2753" t="s">
        <x:v>514</x:v>
      </x:c>
      <x:c r="E2753" t="s">
        <x:v>527</x:v>
      </x:c>
      <x:c r="F2753" t="s">
        <x:v>126</x:v>
      </x:c>
      <x:c r="G2753" t="s">
        <x:v>730</x:v>
      </x:c>
      <x:c r="H2753" t="s">
        <x:v>516</x:v>
      </x:c>
      <x:c r="I2753" t="s">
        <x:v>540</x:v>
      </x:c>
      <x:c r="J2753">
        <x:v>170019437</x:v>
      </x:c>
      <x:c r="K2753" t="s">
        <x:v>198</x:v>
      </x:c>
      <x:c r="L2753" t="s">
        <x:v>143</x:v>
      </x:c>
      <x:c r="M2753" t="s">
        <x:v>518</x:v>
      </x:c>
      <x:c r="N2753" t="s">
        <x:v>519</x:v>
      </x:c>
      <x:c r="O2753">
        <x:v>10000</x:v>
      </x:c>
      <x:c r="P2753" t="s">
        <x:v>520</x:v>
      </x:c>
      <x:c r="Q2753" t="s">
        <x:v>543</x:v>
      </x:c>
      <x:c r="R2753" t="s">
        <x:v>522</x:v>
      </x:c>
      <x:c r="S2753">
        <x:v>10000</x:v>
      </x:c>
      <x:c r="T2753" t="s">
        <x:v>458</x:v>
      </x:c>
      <x:c r="U2753">
        <x:v>45.2</x:v>
      </x:c>
      <x:c r="V2753">
        <x:v>0.37</x:v>
      </x:c>
      <x:c r="W2753">
        <x:v>3699</x:v>
      </x:c>
    </x:row>
    <x:row r="2754" spans="1:23">
      <x:c r="A2754" t="s">
        <x:v>492</x:v>
      </x:c>
      <x:c r="B2754" t="s">
        <x:v>698</x:v>
      </x:c>
      <x:c r="C2754" t="s">
        <x:v>513</x:v>
      </x:c>
      <x:c r="D2754" t="s">
        <x:v>514</x:v>
      </x:c>
      <x:c r="E2754" t="s">
        <x:v>527</x:v>
      </x:c>
      <x:c r="F2754" t="s">
        <x:v>126</x:v>
      </x:c>
      <x:c r="G2754" t="s">
        <x:v>730</x:v>
      </x:c>
      <x:c r="H2754" t="s">
        <x:v>516</x:v>
      </x:c>
      <x:c r="I2754" t="s">
        <x:v>540</x:v>
      </x:c>
      <x:c r="J2754">
        <x:v>170019460</x:v>
      </x:c>
      <x:c r="K2754" t="s">
        <x:v>198</x:v>
      </x:c>
      <x:c r="L2754" t="s">
        <x:v>146</x:v>
      </x:c>
      <x:c r="M2754" t="s">
        <x:v>524</x:v>
      </x:c>
      <x:c r="N2754" t="s">
        <x:v>519</x:v>
      </x:c>
      <x:c r="O2754">
        <x:v>2000</x:v>
      </x:c>
      <x:c r="P2754" t="s">
        <x:v>520</x:v>
      </x:c>
      <x:c r="Q2754" t="s">
        <x:v>557</x:v>
      </x:c>
      <x:c r="R2754" t="s">
        <x:v>522</x:v>
      </x:c>
      <x:c r="S2754">
        <x:v>18000</x:v>
      </x:c>
      <x:c r="T2754" t="s">
        <x:v>458</x:v>
      </x:c>
      <x:c r="U2754">
        <x:v>397.62</x:v>
      </x:c>
      <x:c r="V2754">
        <x:v>1.56</x:v>
      </x:c>
      <x:c r="W2754">
        <x:v>28056.6</x:v>
      </x:c>
    </x:row>
    <x:row r="2755" spans="1:23">
      <x:c r="A2755" t="s">
        <x:v>492</x:v>
      </x:c>
      <x:c r="B2755" t="s">
        <x:v>698</x:v>
      </x:c>
      <x:c r="C2755" t="s">
        <x:v>513</x:v>
      </x:c>
      <x:c r="D2755" t="s">
        <x:v>514</x:v>
      </x:c>
      <x:c r="E2755" t="s">
        <x:v>527</x:v>
      </x:c>
      <x:c r="F2755" t="s">
        <x:v>126</x:v>
      </x:c>
      <x:c r="G2755" t="s">
        <x:v>730</x:v>
      </x:c>
      <x:c r="H2755" t="s">
        <x:v>516</x:v>
      </x:c>
      <x:c r="I2755" t="s">
        <x:v>540</x:v>
      </x:c>
      <x:c r="J2755">
        <x:v>170019460</x:v>
      </x:c>
      <x:c r="K2755" t="s">
        <x:v>198</x:v>
      </x:c>
      <x:c r="L2755" t="s">
        <x:v>146</x:v>
      </x:c>
      <x:c r="M2755" t="s">
        <x:v>524</x:v>
      </x:c>
      <x:c r="N2755" t="s">
        <x:v>519</x:v>
      </x:c>
      <x:c r="O2755">
        <x:v>2000</x:v>
      </x:c>
      <x:c r="P2755" t="s">
        <x:v>520</x:v>
      </x:c>
      <x:c r="Q2755" t="s">
        <x:v>557</x:v>
      </x:c>
      <x:c r="R2755" t="s">
        <x:v>522</x:v>
      </x:c>
      <x:c r="S2755">
        <x:v>11500</x:v>
      </x:c>
      <x:c r="T2755" t="s">
        <x:v>458</x:v>
      </x:c>
      <x:c r="U2755">
        <x:v>254.04</x:v>
      </x:c>
      <x:c r="V2755">
        <x:v>1.56</x:v>
      </x:c>
      <x:c r="W2755">
        <x:v>17925.05</x:v>
      </x:c>
    </x:row>
    <x:row r="2756" spans="1:23">
      <x:c r="A2756" t="s">
        <x:v>492</x:v>
      </x:c>
      <x:c r="B2756" t="s">
        <x:v>698</x:v>
      </x:c>
      <x:c r="C2756" t="s">
        <x:v>513</x:v>
      </x:c>
      <x:c r="D2756" t="s">
        <x:v>514</x:v>
      </x:c>
      <x:c r="E2756" t="s">
        <x:v>527</x:v>
      </x:c>
      <x:c r="F2756" t="s">
        <x:v>126</x:v>
      </x:c>
      <x:c r="G2756" t="s">
        <x:v>730</x:v>
      </x:c>
      <x:c r="H2756" t="s">
        <x:v>516</x:v>
      </x:c>
      <x:c r="I2756" t="s">
        <x:v>540</x:v>
      </x:c>
      <x:c r="J2756">
        <x:v>170019437</x:v>
      </x:c>
      <x:c r="K2756" t="s">
        <x:v>198</x:v>
      </x:c>
      <x:c r="L2756" t="s">
        <x:v>143</x:v>
      </x:c>
      <x:c r="M2756" t="s">
        <x:v>518</x:v>
      </x:c>
      <x:c r="N2756" t="s">
        <x:v>519</x:v>
      </x:c>
      <x:c r="O2756">
        <x:v>10000</x:v>
      </x:c>
      <x:c r="P2756" t="s">
        <x:v>520</x:v>
      </x:c>
      <x:c r="Q2756" t="s">
        <x:v>543</x:v>
      </x:c>
      <x:c r="R2756" t="s">
        <x:v>522</x:v>
      </x:c>
      <x:c r="S2756">
        <x:v>90000</x:v>
      </x:c>
      <x:c r="T2756" t="s">
        <x:v>458</x:v>
      </x:c>
      <x:c r="U2756">
        <x:v>406.8</x:v>
      </x:c>
      <x:c r="V2756">
        <x:v>0.37</x:v>
      </x:c>
      <x:c r="W2756">
        <x:v>33291</x:v>
      </x:c>
    </x:row>
    <x:row r="2757" spans="1:23">
      <x:c r="A2757" t="s">
        <x:v>492</x:v>
      </x:c>
      <x:c r="B2757" t="s">
        <x:v>698</x:v>
      </x:c>
      <x:c r="C2757" t="s">
        <x:v>513</x:v>
      </x:c>
      <x:c r="D2757" t="s">
        <x:v>514</x:v>
      </x:c>
      <x:c r="E2757" t="s">
        <x:v>527</x:v>
      </x:c>
      <x:c r="F2757" t="s">
        <x:v>126</x:v>
      </x:c>
      <x:c r="G2757" t="s">
        <x:v>730</x:v>
      </x:c>
      <x:c r="H2757" t="s">
        <x:v>516</x:v>
      </x:c>
      <x:c r="I2757" t="s">
        <x:v>540</x:v>
      </x:c>
      <x:c r="J2757">
        <x:v>100020713</x:v>
      </x:c>
      <x:c r="K2757" t="s">
        <x:v>198</x:v>
      </x:c>
      <x:c r="L2757" t="s">
        <x:v>181</x:v>
      </x:c>
      <x:c r="M2757" t="s">
        <x:v>525</x:v>
      </x:c>
      <x:c r="O2757">
        <x:v>1000</x:v>
      </x:c>
      <x:c r="P2757" t="s">
        <x:v>530</x:v>
      </x:c>
      <x:c r="Q2757" t="s">
        <x:v>665</x:v>
      </x:c>
      <x:c r="R2757" t="s">
        <x:v>522</x:v>
      </x:c>
      <x:c r="S2757">
        <x:v>1000</x:v>
      </x:c>
      <x:c r="T2757" t="s">
        <x:v>458</x:v>
      </x:c>
      <x:c r="U2757">
        <x:v>9.0399999999999991</x:v>
      </x:c>
      <x:c r="V2757">
        <x:v>0.67</x:v>
      </x:c>
      <x:c r="W2757">
        <x:v>668.5</x:v>
      </x:c>
    </x:row>
    <x:row r="2758" spans="1:23">
      <x:c r="A2758" t="s">
        <x:v>492</x:v>
      </x:c>
      <x:c r="B2758" t="s">
        <x:v>698</x:v>
      </x:c>
      <x:c r="C2758" t="s">
        <x:v>513</x:v>
      </x:c>
      <x:c r="D2758" t="s">
        <x:v>514</x:v>
      </x:c>
      <x:c r="E2758" t="s">
        <x:v>527</x:v>
      </x:c>
      <x:c r="F2758" t="s">
        <x:v>126</x:v>
      </x:c>
      <x:c r="G2758" t="s">
        <x:v>730</x:v>
      </x:c>
      <x:c r="H2758" t="s">
        <x:v>516</x:v>
      </x:c>
      <x:c r="I2758" t="s">
        <x:v>540</x:v>
      </x:c>
      <x:c r="J2758">
        <x:v>170019460</x:v>
      </x:c>
      <x:c r="K2758" t="s">
        <x:v>198</x:v>
      </x:c>
      <x:c r="L2758" t="s">
        <x:v>146</x:v>
      </x:c>
      <x:c r="M2758" t="s">
        <x:v>524</x:v>
      </x:c>
      <x:c r="N2758" t="s">
        <x:v>519</x:v>
      </x:c>
      <x:c r="O2758">
        <x:v>2000</x:v>
      </x:c>
      <x:c r="P2758" t="s">
        <x:v>520</x:v>
      </x:c>
      <x:c r="Q2758" t="s">
        <x:v>557</x:v>
      </x:c>
      <x:c r="R2758" t="s">
        <x:v>522</x:v>
      </x:c>
      <x:c r="S2758">
        <x:v>10000</x:v>
      </x:c>
      <x:c r="T2758" t="s">
        <x:v>458</x:v>
      </x:c>
      <x:c r="U2758">
        <x:v>220.9</x:v>
      </x:c>
      <x:c r="V2758">
        <x:v>1.56</x:v>
      </x:c>
      <x:c r="W2758">
        <x:v>15587</x:v>
      </x:c>
    </x:row>
    <x:row r="2759" spans="1:23">
      <x:c r="A2759" t="s">
        <x:v>492</x:v>
      </x:c>
      <x:c r="B2759" t="s">
        <x:v>698</x:v>
      </x:c>
      <x:c r="C2759" t="s">
        <x:v>513</x:v>
      </x:c>
      <x:c r="D2759" t="s">
        <x:v>514</x:v>
      </x:c>
      <x:c r="E2759" t="s">
        <x:v>527</x:v>
      </x:c>
      <x:c r="F2759" t="s">
        <x:v>126</x:v>
      </x:c>
      <x:c r="G2759" t="s">
        <x:v>730</x:v>
      </x:c>
      <x:c r="H2759" t="s">
        <x:v>516</x:v>
      </x:c>
      <x:c r="I2759" t="s">
        <x:v>540</x:v>
      </x:c>
      <x:c r="J2759">
        <x:v>170019462</x:v>
      </x:c>
      <x:c r="K2759" t="s">
        <x:v>198</x:v>
      </x:c>
      <x:c r="L2759" t="s">
        <x:v>146</x:v>
      </x:c>
      <x:c r="M2759" t="s">
        <x:v>552</x:v>
      </x:c>
      <x:c r="N2759" t="s">
        <x:v>519</x:v>
      </x:c>
      <x:c r="O2759">
        <x:v>2000</x:v>
      </x:c>
      <x:c r="P2759" t="s">
        <x:v>520</x:v>
      </x:c>
      <x:c r="Q2759" t="s">
        <x:v>557</x:v>
      </x:c>
      <x:c r="R2759" t="s">
        <x:v>522</x:v>
      </x:c>
      <x:c r="S2759">
        <x:v>20000</x:v>
      </x:c>
      <x:c r="T2759" t="s">
        <x:v>458</x:v>
      </x:c>
      <x:c r="U2759">
        <x:v>712.2</x:v>
      </x:c>
      <x:c r="V2759">
        <x:v>1.56</x:v>
      </x:c>
      <x:c r="W2759">
        <x:v>31174</x:v>
      </x:c>
    </x:row>
    <x:row r="2760" spans="1:23">
      <x:c r="A2760" t="s">
        <x:v>492</x:v>
      </x:c>
      <x:c r="B2760" t="s">
        <x:v>698</x:v>
      </x:c>
      <x:c r="C2760" t="s">
        <x:v>513</x:v>
      </x:c>
      <x:c r="D2760" t="s">
        <x:v>514</x:v>
      </x:c>
      <x:c r="E2760" t="s">
        <x:v>527</x:v>
      </x:c>
      <x:c r="F2760" t="s">
        <x:v>126</x:v>
      </x:c>
      <x:c r="G2760" t="s">
        <x:v>730</x:v>
      </x:c>
      <x:c r="H2760" t="s">
        <x:v>516</x:v>
      </x:c>
      <x:c r="I2760" t="s">
        <x:v>540</x:v>
      </x:c>
      <x:c r="J2760">
        <x:v>170019450</x:v>
      </x:c>
      <x:c r="K2760" t="s">
        <x:v>198</x:v>
      </x:c>
      <x:c r="L2760" t="s">
        <x:v>143</x:v>
      </x:c>
      <x:c r="M2760" t="s">
        <x:v>550</x:v>
      </x:c>
      <x:c r="N2760" t="s">
        <x:v>519</x:v>
      </x:c>
      <x:c r="O2760">
        <x:v>10000</x:v>
      </x:c>
      <x:c r="P2760" t="s">
        <x:v>520</x:v>
      </x:c>
      <x:c r="Q2760" t="s">
        <x:v>543</x:v>
      </x:c>
      <x:c r="R2760" t="s">
        <x:v>522</x:v>
      </x:c>
      <x:c r="S2760">
        <x:v>20000</x:v>
      </x:c>
      <x:c r="T2760" t="s">
        <x:v>458</x:v>
      </x:c>
      <x:c r="U2760">
        <x:v>90.4</x:v>
      </x:c>
      <x:c r="V2760">
        <x:v>0.37</x:v>
      </x:c>
      <x:c r="W2760">
        <x:v>7398</x:v>
      </x:c>
    </x:row>
    <x:row r="2761" spans="1:23">
      <x:c r="A2761" t="s">
        <x:v>492</x:v>
      </x:c>
      <x:c r="B2761" t="s">
        <x:v>698</x:v>
      </x:c>
      <x:c r="C2761" t="s">
        <x:v>513</x:v>
      </x:c>
      <x:c r="D2761" t="s">
        <x:v>514</x:v>
      </x:c>
      <x:c r="E2761" t="s">
        <x:v>527</x:v>
      </x:c>
      <x:c r="F2761" t="s">
        <x:v>126</x:v>
      </x:c>
      <x:c r="G2761" t="s">
        <x:v>730</x:v>
      </x:c>
      <x:c r="H2761" t="s">
        <x:v>516</x:v>
      </x:c>
      <x:c r="I2761" t="s">
        <x:v>540</x:v>
      </x:c>
      <x:c r="J2761">
        <x:v>170019443</x:v>
      </x:c>
      <x:c r="K2761" t="s">
        <x:v>198</x:v>
      </x:c>
      <x:c r="L2761" t="s">
        <x:v>143</x:v>
      </x:c>
      <x:c r="M2761" t="s">
        <x:v>562</x:v>
      </x:c>
      <x:c r="N2761" t="s">
        <x:v>519</x:v>
      </x:c>
      <x:c r="O2761">
        <x:v>10000</x:v>
      </x:c>
      <x:c r="P2761" t="s">
        <x:v>520</x:v>
      </x:c>
      <x:c r="Q2761" t="s">
        <x:v>543</x:v>
      </x:c>
      <x:c r="R2761" t="s">
        <x:v>522</x:v>
      </x:c>
      <x:c r="S2761">
        <x:v>20000</x:v>
      </x:c>
      <x:c r="T2761" t="s">
        <x:v>458</x:v>
      </x:c>
      <x:c r="U2761">
        <x:v>90.4</x:v>
      </x:c>
      <x:c r="V2761">
        <x:v>0.37</x:v>
      </x:c>
      <x:c r="W2761">
        <x:v>7398</x:v>
      </x:c>
    </x:row>
    <x:row r="2762" spans="1:23">
      <x:c r="A2762" t="s">
        <x:v>492</x:v>
      </x:c>
      <x:c r="B2762" t="s">
        <x:v>698</x:v>
      </x:c>
      <x:c r="C2762" t="s">
        <x:v>513</x:v>
      </x:c>
      <x:c r="D2762" t="s">
        <x:v>514</x:v>
      </x:c>
      <x:c r="E2762" t="s">
        <x:v>527</x:v>
      </x:c>
      <x:c r="F2762" t="s">
        <x:v>126</x:v>
      </x:c>
      <x:c r="G2762" t="s">
        <x:v>730</x:v>
      </x:c>
      <x:c r="H2762" t="s">
        <x:v>516</x:v>
      </x:c>
      <x:c r="I2762" t="s">
        <x:v>540</x:v>
      </x:c>
      <x:c r="J2762">
        <x:v>170019463</x:v>
      </x:c>
      <x:c r="K2762" t="s">
        <x:v>198</x:v>
      </x:c>
      <x:c r="L2762" t="s">
        <x:v>146</x:v>
      </x:c>
      <x:c r="M2762" t="s">
        <x:v>559</x:v>
      </x:c>
      <x:c r="N2762" t="s">
        <x:v>519</x:v>
      </x:c>
      <x:c r="O2762">
        <x:v>2000</x:v>
      </x:c>
      <x:c r="P2762" t="s">
        <x:v>520</x:v>
      </x:c>
      <x:c r="Q2762" t="s">
        <x:v>557</x:v>
      </x:c>
      <x:c r="R2762" t="s">
        <x:v>522</x:v>
      </x:c>
      <x:c r="S2762">
        <x:v>20000</x:v>
      </x:c>
      <x:c r="T2762" t="s">
        <x:v>458</x:v>
      </x:c>
      <x:c r="U2762">
        <x:v>712.2</x:v>
      </x:c>
      <x:c r="V2762">
        <x:v>1.56</x:v>
      </x:c>
      <x:c r="W2762">
        <x:v>31174</x:v>
      </x:c>
    </x:row>
    <x:row r="2763" spans="1:23">
      <x:c r="A2763" t="s">
        <x:v>492</x:v>
      </x:c>
      <x:c r="B2763" t="s">
        <x:v>698</x:v>
      </x:c>
      <x:c r="C2763" t="s">
        <x:v>513</x:v>
      </x:c>
      <x:c r="D2763" t="s">
        <x:v>514</x:v>
      </x:c>
      <x:c r="E2763" t="s">
        <x:v>527</x:v>
      </x:c>
      <x:c r="F2763" t="s">
        <x:v>126</x:v>
      </x:c>
      <x:c r="G2763" t="s">
        <x:v>730</x:v>
      </x:c>
      <x:c r="H2763" t="s">
        <x:v>516</x:v>
      </x:c>
      <x:c r="I2763" t="s">
        <x:v>540</x:v>
      </x:c>
      <x:c r="J2763">
        <x:v>170019459</x:v>
      </x:c>
      <x:c r="K2763" t="s">
        <x:v>198</x:v>
      </x:c>
      <x:c r="L2763" t="s">
        <x:v>146</x:v>
      </x:c>
      <x:c r="M2763" t="s">
        <x:v>518</x:v>
      </x:c>
      <x:c r="N2763" t="s">
        <x:v>519</x:v>
      </x:c>
      <x:c r="O2763">
        <x:v>2000</x:v>
      </x:c>
      <x:c r="P2763" t="s">
        <x:v>520</x:v>
      </x:c>
      <x:c r="Q2763" t="s">
        <x:v>557</x:v>
      </x:c>
      <x:c r="R2763" t="s">
        <x:v>522</x:v>
      </x:c>
      <x:c r="S2763">
        <x:v>10000</x:v>
      </x:c>
      <x:c r="T2763" t="s">
        <x:v>458</x:v>
      </x:c>
      <x:c r="U2763">
        <x:v>356.1</x:v>
      </x:c>
      <x:c r="V2763">
        <x:v>1.56</x:v>
      </x:c>
      <x:c r="W2763">
        <x:v>15587</x:v>
      </x:c>
    </x:row>
    <x:row r="2764" spans="1:23">
      <x:c r="A2764" t="s">
        <x:v>492</x:v>
      </x:c>
      <x:c r="B2764" t="s">
        <x:v>698</x:v>
      </x:c>
      <x:c r="C2764" t="s">
        <x:v>513</x:v>
      </x:c>
      <x:c r="D2764" t="s">
        <x:v>514</x:v>
      </x:c>
      <x:c r="E2764" t="s">
        <x:v>527</x:v>
      </x:c>
      <x:c r="F2764" t="s">
        <x:v>126</x:v>
      </x:c>
      <x:c r="G2764" t="s">
        <x:v>730</x:v>
      </x:c>
      <x:c r="H2764" t="s">
        <x:v>516</x:v>
      </x:c>
      <x:c r="I2764" t="s">
        <x:v>540</x:v>
      </x:c>
      <x:c r="J2764">
        <x:v>170019452</x:v>
      </x:c>
      <x:c r="K2764" t="s">
        <x:v>198</x:v>
      </x:c>
      <x:c r="L2764" t="s">
        <x:v>143</x:v>
      </x:c>
      <x:c r="M2764" t="s">
        <x:v>552</x:v>
      </x:c>
      <x:c r="N2764" t="s">
        <x:v>519</x:v>
      </x:c>
      <x:c r="O2764">
        <x:v>10000</x:v>
      </x:c>
      <x:c r="P2764" t="s">
        <x:v>520</x:v>
      </x:c>
      <x:c r="Q2764" t="s">
        <x:v>543</x:v>
      </x:c>
      <x:c r="R2764" t="s">
        <x:v>522</x:v>
      </x:c>
      <x:c r="S2764">
        <x:v>10000</x:v>
      </x:c>
      <x:c r="T2764" t="s">
        <x:v>458</x:v>
      </x:c>
      <x:c r="U2764">
        <x:v>45.2</x:v>
      </x:c>
      <x:c r="V2764">
        <x:v>0.37</x:v>
      </x:c>
      <x:c r="W2764">
        <x:v>3699</x:v>
      </x:c>
    </x:row>
    <x:row r="2765" spans="1:23">
      <x:c r="A2765" t="s">
        <x:v>492</x:v>
      </x:c>
      <x:c r="B2765" t="s">
        <x:v>698</x:v>
      </x:c>
      <x:c r="C2765" t="s">
        <x:v>513</x:v>
      </x:c>
      <x:c r="D2765" t="s">
        <x:v>514</x:v>
      </x:c>
      <x:c r="E2765" t="s">
        <x:v>527</x:v>
      </x:c>
      <x:c r="F2765" t="s">
        <x:v>126</x:v>
      </x:c>
      <x:c r="G2765" t="s">
        <x:v>730</x:v>
      </x:c>
      <x:c r="H2765" t="s">
        <x:v>516</x:v>
      </x:c>
      <x:c r="I2765" t="s">
        <x:v>540</x:v>
      </x:c>
      <x:c r="J2765">
        <x:v>170019461</x:v>
      </x:c>
      <x:c r="K2765" t="s">
        <x:v>198</x:v>
      </x:c>
      <x:c r="L2765" t="s">
        <x:v>146</x:v>
      </x:c>
      <x:c r="M2765" t="s">
        <x:v>558</x:v>
      </x:c>
      <x:c r="N2765" t="s">
        <x:v>519</x:v>
      </x:c>
      <x:c r="O2765">
        <x:v>2000</x:v>
      </x:c>
      <x:c r="P2765" t="s">
        <x:v>520</x:v>
      </x:c>
      <x:c r="Q2765" t="s">
        <x:v>557</x:v>
      </x:c>
      <x:c r="R2765" t="s">
        <x:v>522</x:v>
      </x:c>
      <x:c r="S2765">
        <x:v>14000</x:v>
      </x:c>
      <x:c r="T2765" t="s">
        <x:v>458</x:v>
      </x:c>
      <x:c r="U2765">
        <x:v>498.54</x:v>
      </x:c>
      <x:c r="V2765">
        <x:v>1.56</x:v>
      </x:c>
      <x:c r="W2765">
        <x:v>21821.8</x:v>
      </x:c>
    </x:row>
    <x:row r="2766" spans="1:23">
      <x:c r="A2766" t="s">
        <x:v>492</x:v>
      </x:c>
      <x:c r="B2766" t="s">
        <x:v>698</x:v>
      </x:c>
      <x:c r="C2766" t="s">
        <x:v>513</x:v>
      </x:c>
      <x:c r="D2766" t="s">
        <x:v>514</x:v>
      </x:c>
      <x:c r="E2766" t="s">
        <x:v>527</x:v>
      </x:c>
      <x:c r="F2766" t="s">
        <x:v>126</x:v>
      </x:c>
      <x:c r="G2766" t="s">
        <x:v>730</x:v>
      </x:c>
      <x:c r="H2766" t="s">
        <x:v>516</x:v>
      </x:c>
      <x:c r="I2766" t="s">
        <x:v>540</x:v>
      </x:c>
      <x:c r="J2766">
        <x:v>170019452</x:v>
      </x:c>
      <x:c r="K2766" t="s">
        <x:v>198</x:v>
      </x:c>
      <x:c r="L2766" t="s">
        <x:v>143</x:v>
      </x:c>
      <x:c r="M2766" t="s">
        <x:v>552</x:v>
      </x:c>
      <x:c r="N2766" t="s">
        <x:v>519</x:v>
      </x:c>
      <x:c r="O2766">
        <x:v>10000</x:v>
      </x:c>
      <x:c r="P2766" t="s">
        <x:v>520</x:v>
      </x:c>
      <x:c r="Q2766" t="s">
        <x:v>543</x:v>
      </x:c>
      <x:c r="R2766" t="s">
        <x:v>522</x:v>
      </x:c>
      <x:c r="S2766">
        <x:v>18000</x:v>
      </x:c>
      <x:c r="T2766" t="s">
        <x:v>458</x:v>
      </x:c>
      <x:c r="U2766">
        <x:v>81.36</x:v>
      </x:c>
      <x:c r="V2766">
        <x:v>0.37</x:v>
      </x:c>
      <x:c r="W2766">
        <x:v>6658.2</x:v>
      </x:c>
    </x:row>
    <x:row r="2767" spans="1:23">
      <x:c r="A2767" t="s">
        <x:v>492</x:v>
      </x:c>
      <x:c r="B2767" t="s">
        <x:v>698</x:v>
      </x:c>
      <x:c r="C2767" t="s">
        <x:v>513</x:v>
      </x:c>
      <x:c r="D2767" t="s">
        <x:v>514</x:v>
      </x:c>
      <x:c r="E2767" t="s">
        <x:v>527</x:v>
      </x:c>
      <x:c r="F2767" t="s">
        <x:v>126</x:v>
      </x:c>
      <x:c r="G2767" t="s">
        <x:v>730</x:v>
      </x:c>
      <x:c r="H2767" t="s">
        <x:v>516</x:v>
      </x:c>
      <x:c r="I2767" t="s">
        <x:v>540</x:v>
      </x:c>
      <x:c r="J2767">
        <x:v>170019451</x:v>
      </x:c>
      <x:c r="K2767" t="s">
        <x:v>198</x:v>
      </x:c>
      <x:c r="L2767" t="s">
        <x:v>143</x:v>
      </x:c>
      <x:c r="M2767" t="s">
        <x:v>551</x:v>
      </x:c>
      <x:c r="N2767" t="s">
        <x:v>519</x:v>
      </x:c>
      <x:c r="O2767">
        <x:v>10000</x:v>
      </x:c>
      <x:c r="P2767" t="s">
        <x:v>520</x:v>
      </x:c>
      <x:c r="Q2767" t="s">
        <x:v>543</x:v>
      </x:c>
      <x:c r="R2767" t="s">
        <x:v>522</x:v>
      </x:c>
      <x:c r="S2767">
        <x:v>10000</x:v>
      </x:c>
      <x:c r="T2767" t="s">
        <x:v>458</x:v>
      </x:c>
      <x:c r="U2767">
        <x:v>45.2</x:v>
      </x:c>
      <x:c r="V2767">
        <x:v>0.37</x:v>
      </x:c>
      <x:c r="W2767">
        <x:v>3699</x:v>
      </x:c>
    </x:row>
    <x:row r="2768" spans="1:23">
      <x:c r="A2768" t="s">
        <x:v>492</x:v>
      </x:c>
      <x:c r="B2768" t="s">
        <x:v>698</x:v>
      </x:c>
      <x:c r="C2768" t="s">
        <x:v>513</x:v>
      </x:c>
      <x:c r="D2768" t="s">
        <x:v>514</x:v>
      </x:c>
      <x:c r="E2768" t="s">
        <x:v>527</x:v>
      </x:c>
      <x:c r="F2768" t="s">
        <x:v>126</x:v>
      </x:c>
      <x:c r="G2768" t="s">
        <x:v>730</x:v>
      </x:c>
      <x:c r="H2768" t="s">
        <x:v>516</x:v>
      </x:c>
      <x:c r="I2768" t="s">
        <x:v>540</x:v>
      </x:c>
      <x:c r="J2768">
        <x:v>170019461</x:v>
      </x:c>
      <x:c r="K2768" t="s">
        <x:v>198</x:v>
      </x:c>
      <x:c r="L2768" t="s">
        <x:v>146</x:v>
      </x:c>
      <x:c r="M2768" t="s">
        <x:v>558</x:v>
      </x:c>
      <x:c r="N2768" t="s">
        <x:v>519</x:v>
      </x:c>
      <x:c r="O2768">
        <x:v>2000</x:v>
      </x:c>
      <x:c r="P2768" t="s">
        <x:v>520</x:v>
      </x:c>
      <x:c r="Q2768" t="s">
        <x:v>557</x:v>
      </x:c>
      <x:c r="R2768" t="s">
        <x:v>522</x:v>
      </x:c>
      <x:c r="S2768">
        <x:v>4000</x:v>
      </x:c>
      <x:c r="T2768" t="s">
        <x:v>458</x:v>
      </x:c>
      <x:c r="U2768">
        <x:v>142.44</x:v>
      </x:c>
      <x:c r="V2768">
        <x:v>1.56</x:v>
      </x:c>
      <x:c r="W2768">
        <x:v>6234.8</x:v>
      </x:c>
    </x:row>
    <x:row r="2769" spans="1:23">
      <x:c r="A2769" t="s">
        <x:v>492</x:v>
      </x:c>
      <x:c r="B2769" t="s">
        <x:v>698</x:v>
      </x:c>
      <x:c r="C2769" t="s">
        <x:v>513</x:v>
      </x:c>
      <x:c r="D2769" t="s">
        <x:v>514</x:v>
      </x:c>
      <x:c r="E2769" t="s">
        <x:v>527</x:v>
      </x:c>
      <x:c r="F2769" t="s">
        <x:v>126</x:v>
      </x:c>
      <x:c r="G2769" t="s">
        <x:v>730</x:v>
      </x:c>
      <x:c r="H2769" t="s">
        <x:v>516</x:v>
      </x:c>
      <x:c r="I2769" t="s">
        <x:v>540</x:v>
      </x:c>
      <x:c r="J2769">
        <x:v>170019459</x:v>
      </x:c>
      <x:c r="K2769" t="s">
        <x:v>198</x:v>
      </x:c>
      <x:c r="L2769" t="s">
        <x:v>146</x:v>
      </x:c>
      <x:c r="M2769" t="s">
        <x:v>518</x:v>
      </x:c>
      <x:c r="N2769" t="s">
        <x:v>519</x:v>
      </x:c>
      <x:c r="O2769">
        <x:v>2000</x:v>
      </x:c>
      <x:c r="P2769" t="s">
        <x:v>520</x:v>
      </x:c>
      <x:c r="Q2769" t="s">
        <x:v>557</x:v>
      </x:c>
      <x:c r="R2769" t="s">
        <x:v>522</x:v>
      </x:c>
      <x:c r="S2769">
        <x:v>4000</x:v>
      </x:c>
      <x:c r="T2769" t="s">
        <x:v>458</x:v>
      </x:c>
      <x:c r="U2769">
        <x:v>142.44</x:v>
      </x:c>
      <x:c r="V2769">
        <x:v>1.56</x:v>
      </x:c>
      <x:c r="W2769">
        <x:v>6234.8</x:v>
      </x:c>
    </x:row>
    <x:row r="2770" spans="1:23">
      <x:c r="A2770" t="s">
        <x:v>492</x:v>
      </x:c>
      <x:c r="B2770" t="s">
        <x:v>698</x:v>
      </x:c>
      <x:c r="C2770" t="s">
        <x:v>513</x:v>
      </x:c>
      <x:c r="D2770" t="s">
        <x:v>514</x:v>
      </x:c>
      <x:c r="E2770" t="s">
        <x:v>527</x:v>
      </x:c>
      <x:c r="F2770" t="s">
        <x:v>126</x:v>
      </x:c>
      <x:c r="G2770" t="s">
        <x:v>730</x:v>
      </x:c>
      <x:c r="H2770" t="s">
        <x:v>516</x:v>
      </x:c>
      <x:c r="I2770" t="s">
        <x:v>540</x:v>
      </x:c>
      <x:c r="J2770">
        <x:v>170019439</x:v>
      </x:c>
      <x:c r="K2770" t="s">
        <x:v>198</x:v>
      </x:c>
      <x:c r="L2770" t="s">
        <x:v>143</x:v>
      </x:c>
      <x:c r="M2770" t="s">
        <x:v>560</x:v>
      </x:c>
      <x:c r="N2770" t="s">
        <x:v>519</x:v>
      </x:c>
      <x:c r="O2770">
        <x:v>10000</x:v>
      </x:c>
      <x:c r="P2770" t="s">
        <x:v>520</x:v>
      </x:c>
      <x:c r="Q2770" t="s">
        <x:v>543</x:v>
      </x:c>
      <x:c r="R2770" t="s">
        <x:v>522</x:v>
      </x:c>
      <x:c r="S2770">
        <x:v>20000</x:v>
      </x:c>
      <x:c r="T2770" t="s">
        <x:v>458</x:v>
      </x:c>
      <x:c r="U2770">
        <x:v>90.4</x:v>
      </x:c>
      <x:c r="V2770">
        <x:v>0.37</x:v>
      </x:c>
      <x:c r="W2770">
        <x:v>7398</x:v>
      </x:c>
    </x:row>
    <x:row r="2771" spans="1:23">
      <x:c r="A2771" t="s">
        <x:v>492</x:v>
      </x:c>
      <x:c r="B2771" t="s">
        <x:v>698</x:v>
      </x:c>
      <x:c r="C2771" t="s">
        <x:v>513</x:v>
      </x:c>
      <x:c r="D2771" t="s">
        <x:v>514</x:v>
      </x:c>
      <x:c r="E2771" t="s">
        <x:v>527</x:v>
      </x:c>
      <x:c r="F2771" t="s">
        <x:v>126</x:v>
      </x:c>
      <x:c r="G2771" t="s">
        <x:v>730</x:v>
      </x:c>
      <x:c r="H2771" t="s">
        <x:v>516</x:v>
      </x:c>
      <x:c r="I2771" t="s">
        <x:v>540</x:v>
      </x:c>
      <x:c r="J2771">
        <x:v>170019441</x:v>
      </x:c>
      <x:c r="K2771" t="s">
        <x:v>198</x:v>
      </x:c>
      <x:c r="L2771" t="s">
        <x:v>143</x:v>
      </x:c>
      <x:c r="M2771" t="s">
        <x:v>561</x:v>
      </x:c>
      <x:c r="N2771" t="s">
        <x:v>519</x:v>
      </x:c>
      <x:c r="O2771">
        <x:v>10000</x:v>
      </x:c>
      <x:c r="P2771" t="s">
        <x:v>520</x:v>
      </x:c>
      <x:c r="Q2771" t="s">
        <x:v>543</x:v>
      </x:c>
      <x:c r="R2771" t="s">
        <x:v>522</x:v>
      </x:c>
      <x:c r="S2771">
        <x:v>10000</x:v>
      </x:c>
      <x:c r="T2771" t="s">
        <x:v>458</x:v>
      </x:c>
      <x:c r="U2771">
        <x:v>45.2</x:v>
      </x:c>
      <x:c r="V2771">
        <x:v>0.37</x:v>
      </x:c>
      <x:c r="W2771">
        <x:v>3699</x:v>
      </x:c>
    </x:row>
    <x:row r="2772" spans="1:23">
      <x:c r="A2772" t="s">
        <x:v>492</x:v>
      </x:c>
      <x:c r="B2772" t="s">
        <x:v>698</x:v>
      </x:c>
      <x:c r="C2772" t="s">
        <x:v>513</x:v>
      </x:c>
      <x:c r="D2772" t="s">
        <x:v>514</x:v>
      </x:c>
      <x:c r="E2772" t="s">
        <x:v>527</x:v>
      </x:c>
      <x:c r="F2772" t="s">
        <x:v>126</x:v>
      </x:c>
      <x:c r="G2772" t="s">
        <x:v>730</x:v>
      </x:c>
      <x:c r="H2772" t="s">
        <x:v>516</x:v>
      </x:c>
      <x:c r="I2772" t="s">
        <x:v>540</x:v>
      </x:c>
      <x:c r="J2772">
        <x:v>170019442</x:v>
      </x:c>
      <x:c r="K2772" t="s">
        <x:v>198</x:v>
      </x:c>
      <x:c r="L2772" t="s">
        <x:v>143</x:v>
      </x:c>
      <x:c r="M2772" t="s">
        <x:v>536</x:v>
      </x:c>
      <x:c r="N2772" t="s">
        <x:v>519</x:v>
      </x:c>
      <x:c r="O2772">
        <x:v>10000</x:v>
      </x:c>
      <x:c r="P2772" t="s">
        <x:v>520</x:v>
      </x:c>
      <x:c r="Q2772" t="s">
        <x:v>543</x:v>
      </x:c>
      <x:c r="R2772" t="s">
        <x:v>522</x:v>
      </x:c>
      <x:c r="S2772">
        <x:v>10000</x:v>
      </x:c>
      <x:c r="T2772" t="s">
        <x:v>458</x:v>
      </x:c>
      <x:c r="U2772">
        <x:v>45.2</x:v>
      </x:c>
      <x:c r="V2772">
        <x:v>0.37</x:v>
      </x:c>
      <x:c r="W2772">
        <x:v>3699</x:v>
      </x:c>
    </x:row>
    <x:row r="2773" spans="1:23">
      <x:c r="A2773" t="s">
        <x:v>492</x:v>
      </x:c>
      <x:c r="B2773" t="s">
        <x:v>698</x:v>
      </x:c>
      <x:c r="C2773" t="s">
        <x:v>513</x:v>
      </x:c>
      <x:c r="D2773" t="s">
        <x:v>514</x:v>
      </x:c>
      <x:c r="E2773" t="s">
        <x:v>527</x:v>
      </x:c>
      <x:c r="F2773" t="s">
        <x:v>126</x:v>
      </x:c>
      <x:c r="G2773" t="s">
        <x:v>730</x:v>
      </x:c>
      <x:c r="H2773" t="s">
        <x:v>516</x:v>
      </x:c>
      <x:c r="I2773" t="s">
        <x:v>540</x:v>
      </x:c>
      <x:c r="J2773">
        <x:v>100020713</x:v>
      </x:c>
      <x:c r="K2773" t="s">
        <x:v>198</x:v>
      </x:c>
      <x:c r="L2773" t="s">
        <x:v>181</x:v>
      </x:c>
      <x:c r="M2773" t="s">
        <x:v>525</x:v>
      </x:c>
      <x:c r="O2773">
        <x:v>1000</x:v>
      </x:c>
      <x:c r="P2773" t="s">
        <x:v>530</x:v>
      </x:c>
      <x:c r="Q2773" t="s">
        <x:v>665</x:v>
      </x:c>
      <x:c r="R2773" t="s">
        <x:v>522</x:v>
      </x:c>
      <x:c r="S2773">
        <x:v>5000</x:v>
      </x:c>
      <x:c r="T2773" t="s">
        <x:v>458</x:v>
      </x:c>
      <x:c r="U2773">
        <x:v>45.2</x:v>
      </x:c>
      <x:c r="V2773">
        <x:v>0.67</x:v>
      </x:c>
      <x:c r="W2773">
        <x:v>3342.5</x:v>
      </x:c>
    </x:row>
    <x:row r="2774" spans="1:23">
      <x:c r="A2774" t="s">
        <x:v>492</x:v>
      </x:c>
      <x:c r="B2774" t="s">
        <x:v>698</x:v>
      </x:c>
      <x:c r="C2774" t="s">
        <x:v>513</x:v>
      </x:c>
      <x:c r="D2774" t="s">
        <x:v>514</x:v>
      </x:c>
      <x:c r="E2774" t="s">
        <x:v>527</x:v>
      </x:c>
      <x:c r="F2774" t="s">
        <x:v>126</x:v>
      </x:c>
      <x:c r="G2774" t="s">
        <x:v>730</x:v>
      </x:c>
      <x:c r="H2774" t="s">
        <x:v>528</x:v>
      </x:c>
      <x:c r="I2774" t="s">
        <x:v>529</x:v>
      </x:c>
      <x:c r="J2774">
        <x:v>100007815</x:v>
      </x:c>
      <x:c r="K2774" t="s">
        <x:v>202</x:v>
      </x:c>
      <x:c r="L2774" t="s">
        <x:v>169</x:v>
      </x:c>
      <x:c r="O2774">
        <x:v>200</x:v>
      </x:c>
      <x:c r="P2774" t="s">
        <x:v>530</x:v>
      </x:c>
      <x:c r="Q2774" t="s">
        <x:v>531</x:v>
      </x:c>
      <x:c r="R2774" t="s">
        <x:v>522</x:v>
      </x:c>
      <x:c r="S2774">
        <x:v>400</x:v>
      </x:c>
      <x:c r="T2774" t="s">
        <x:v>458</x:v>
      </x:c>
      <x:c r="U2774">
        <x:v>57.56</x:v>
      </x:c>
      <x:c r="V2774">
        <x:v>12.57</x:v>
      </x:c>
      <x:c r="W2774">
        <x:v>5028.28</x:v>
      </x:c>
    </x:row>
    <x:row r="2775" spans="1:23">
      <x:c r="A2775" t="s">
        <x:v>492</x:v>
      </x:c>
      <x:c r="B2775" t="s">
        <x:v>698</x:v>
      </x:c>
      <x:c r="C2775" t="s">
        <x:v>513</x:v>
      </x:c>
      <x:c r="D2775" t="s">
        <x:v>514</x:v>
      </x:c>
      <x:c r="E2775" t="s">
        <x:v>527</x:v>
      </x:c>
      <x:c r="F2775" t="s">
        <x:v>126</x:v>
      </x:c>
      <x:c r="G2775" t="s">
        <x:v>730</x:v>
      </x:c>
      <x:c r="H2775" t="s">
        <x:v>528</x:v>
      </x:c>
      <x:c r="I2775" t="s">
        <x:v>529</x:v>
      </x:c>
      <x:c r="J2775">
        <x:v>100007815</x:v>
      </x:c>
      <x:c r="K2775" t="s">
        <x:v>202</x:v>
      </x:c>
      <x:c r="L2775" t="s">
        <x:v>169</x:v>
      </x:c>
      <x:c r="O2775">
        <x:v>200</x:v>
      </x:c>
      <x:c r="P2775" t="s">
        <x:v>530</x:v>
      </x:c>
      <x:c r="Q2775" t="s">
        <x:v>531</x:v>
      </x:c>
      <x:c r="R2775" t="s">
        <x:v>522</x:v>
      </x:c>
      <x:c r="S2775">
        <x:v>1000</x:v>
      </x:c>
      <x:c r="T2775" t="s">
        <x:v>458</x:v>
      </x:c>
      <x:c r="U2775">
        <x:v>143.88999999999999</x:v>
      </x:c>
      <x:c r="V2775">
        <x:v>12.57</x:v>
      </x:c>
      <x:c r="W2775">
        <x:v>12570.7</x:v>
      </x:c>
    </x:row>
    <x:row r="2776" spans="1:23">
      <x:c r="A2776" t="s">
        <x:v>492</x:v>
      </x:c>
      <x:c r="B2776" t="s">
        <x:v>698</x:v>
      </x:c>
      <x:c r="C2776" t="s">
        <x:v>513</x:v>
      </x:c>
      <x:c r="D2776" t="s">
        <x:v>514</x:v>
      </x:c>
      <x:c r="E2776" t="s">
        <x:v>527</x:v>
      </x:c>
      <x:c r="F2776" t="s">
        <x:v>126</x:v>
      </x:c>
      <x:c r="G2776" t="s">
        <x:v>730</x:v>
      </x:c>
      <x:c r="H2776" t="s">
        <x:v>528</x:v>
      </x:c>
      <x:c r="I2776" t="s">
        <x:v>529</x:v>
      </x:c>
      <x:c r="J2776">
        <x:v>100007815</x:v>
      </x:c>
      <x:c r="K2776" t="s">
        <x:v>202</x:v>
      </x:c>
      <x:c r="L2776" t="s">
        <x:v>169</x:v>
      </x:c>
      <x:c r="O2776">
        <x:v>200</x:v>
      </x:c>
      <x:c r="P2776" t="s">
        <x:v>530</x:v>
      </x:c>
      <x:c r="Q2776" t="s">
        <x:v>531</x:v>
      </x:c>
      <x:c r="R2776" t="s">
        <x:v>522</x:v>
      </x:c>
      <x:c r="S2776">
        <x:v>200</x:v>
      </x:c>
      <x:c r="T2776" t="s">
        <x:v>458</x:v>
      </x:c>
      <x:c r="U2776">
        <x:v>28.78</x:v>
      </x:c>
      <x:c r="V2776">
        <x:v>12.57</x:v>
      </x:c>
      <x:c r="W2776">
        <x:v>2514.14</x:v>
      </x:c>
    </x:row>
    <x:row r="2777" spans="1:23">
      <x:c r="A2777" t="s">
        <x:v>492</x:v>
      </x:c>
      <x:c r="B2777" t="s">
        <x:v>698</x:v>
      </x:c>
      <x:c r="C2777" t="s">
        <x:v>513</x:v>
      </x:c>
      <x:c r="D2777" t="s">
        <x:v>514</x:v>
      </x:c>
      <x:c r="E2777" t="s">
        <x:v>527</x:v>
      </x:c>
      <x:c r="F2777" t="s">
        <x:v>126</x:v>
      </x:c>
      <x:c r="G2777" t="s">
        <x:v>730</x:v>
      </x:c>
      <x:c r="H2777" t="s">
        <x:v>528</x:v>
      </x:c>
      <x:c r="I2777" t="s">
        <x:v>529</x:v>
      </x:c>
      <x:c r="J2777">
        <x:v>100007815</x:v>
      </x:c>
      <x:c r="K2777" t="s">
        <x:v>202</x:v>
      </x:c>
      <x:c r="L2777" t="s">
        <x:v>169</x:v>
      </x:c>
      <x:c r="O2777">
        <x:v>200</x:v>
      </x:c>
      <x:c r="P2777" t="s">
        <x:v>530</x:v>
      </x:c>
      <x:c r="Q2777" t="s">
        <x:v>531</x:v>
      </x:c>
      <x:c r="R2777" t="s">
        <x:v>522</x:v>
      </x:c>
      <x:c r="S2777">
        <x:v>800</x:v>
      </x:c>
      <x:c r="T2777" t="s">
        <x:v>458</x:v>
      </x:c>
      <x:c r="U2777">
        <x:v>115.11</x:v>
      </x:c>
      <x:c r="V2777">
        <x:v>12.57</x:v>
      </x:c>
      <x:c r="W2777">
        <x:v>10056.56</x:v>
      </x:c>
    </x:row>
    <x:row r="2778" spans="1:23">
      <x:c r="A2778" t="s">
        <x:v>492</x:v>
      </x:c>
      <x:c r="B2778" t="s">
        <x:v>698</x:v>
      </x:c>
      <x:c r="C2778" t="s">
        <x:v>513</x:v>
      </x:c>
      <x:c r="D2778" t="s">
        <x:v>514</x:v>
      </x:c>
      <x:c r="E2778" t="s">
        <x:v>527</x:v>
      </x:c>
      <x:c r="F2778" t="s">
        <x:v>126</x:v>
      </x:c>
      <x:c r="G2778" t="s">
        <x:v>730</x:v>
      </x:c>
      <x:c r="H2778" t="s">
        <x:v>528</x:v>
      </x:c>
      <x:c r="I2778" t="s">
        <x:v>529</x:v>
      </x:c>
      <x:c r="J2778">
        <x:v>100007815</x:v>
      </x:c>
      <x:c r="K2778" t="s">
        <x:v>202</x:v>
      </x:c>
      <x:c r="L2778" t="s">
        <x:v>169</x:v>
      </x:c>
      <x:c r="O2778">
        <x:v>200</x:v>
      </x:c>
      <x:c r="P2778" t="s">
        <x:v>530</x:v>
      </x:c>
      <x:c r="Q2778" t="s">
        <x:v>531</x:v>
      </x:c>
      <x:c r="R2778" t="s">
        <x:v>522</x:v>
      </x:c>
      <x:c r="S2778">
        <x:v>400</x:v>
      </x:c>
      <x:c r="T2778" t="s">
        <x:v>458</x:v>
      </x:c>
      <x:c r="U2778">
        <x:v>57.56</x:v>
      </x:c>
      <x:c r="V2778">
        <x:v>12.57</x:v>
      </x:c>
      <x:c r="W2778">
        <x:v>5028.28</x:v>
      </x:c>
    </x:row>
    <x:row r="2779" spans="1:23">
      <x:c r="A2779" t="s">
        <x:v>492</x:v>
      </x:c>
      <x:c r="B2779" t="s">
        <x:v>698</x:v>
      </x:c>
      <x:c r="C2779" t="s">
        <x:v>513</x:v>
      </x:c>
      <x:c r="D2779" t="s">
        <x:v>514</x:v>
      </x:c>
      <x:c r="E2779" t="s">
        <x:v>527</x:v>
      </x:c>
      <x:c r="F2779" t="s">
        <x:v>126</x:v>
      </x:c>
      <x:c r="G2779" t="s">
        <x:v>730</x:v>
      </x:c>
      <x:c r="H2779" t="s">
        <x:v>528</x:v>
      </x:c>
      <x:c r="I2779" t="s">
        <x:v>529</x:v>
      </x:c>
      <x:c r="J2779">
        <x:v>100007815</x:v>
      </x:c>
      <x:c r="K2779" t="s">
        <x:v>202</x:v>
      </x:c>
      <x:c r="L2779" t="s">
        <x:v>169</x:v>
      </x:c>
      <x:c r="O2779">
        <x:v>200</x:v>
      </x:c>
      <x:c r="P2779" t="s">
        <x:v>530</x:v>
      </x:c>
      <x:c r="Q2779" t="s">
        <x:v>531</x:v>
      </x:c>
      <x:c r="R2779" t="s">
        <x:v>522</x:v>
      </x:c>
      <x:c r="S2779">
        <x:v>400</x:v>
      </x:c>
      <x:c r="T2779" t="s">
        <x:v>458</x:v>
      </x:c>
      <x:c r="U2779">
        <x:v>57.56</x:v>
      </x:c>
      <x:c r="V2779">
        <x:v>12.57</x:v>
      </x:c>
      <x:c r="W2779">
        <x:v>5028.28</x:v>
      </x:c>
    </x:row>
    <x:row r="2780" spans="1:23">
      <x:c r="A2780" t="s">
        <x:v>492</x:v>
      </x:c>
      <x:c r="B2780" t="s">
        <x:v>698</x:v>
      </x:c>
      <x:c r="C2780" t="s">
        <x:v>513</x:v>
      </x:c>
      <x:c r="D2780" t="s">
        <x:v>514</x:v>
      </x:c>
      <x:c r="E2780" t="s">
        <x:v>527</x:v>
      </x:c>
      <x:c r="F2780" t="s">
        <x:v>126</x:v>
      </x:c>
      <x:c r="G2780" t="s">
        <x:v>730</x:v>
      </x:c>
      <x:c r="H2780" t="s">
        <x:v>528</x:v>
      </x:c>
      <x:c r="I2780" t="s">
        <x:v>529</x:v>
      </x:c>
      <x:c r="J2780">
        <x:v>100007815</x:v>
      </x:c>
      <x:c r="K2780" t="s">
        <x:v>202</x:v>
      </x:c>
      <x:c r="L2780" t="s">
        <x:v>169</x:v>
      </x:c>
      <x:c r="O2780">
        <x:v>200</x:v>
      </x:c>
      <x:c r="P2780" t="s">
        <x:v>530</x:v>
      </x:c>
      <x:c r="Q2780" t="s">
        <x:v>531</x:v>
      </x:c>
      <x:c r="R2780" t="s">
        <x:v>522</x:v>
      </x:c>
      <x:c r="S2780">
        <x:v>400</x:v>
      </x:c>
      <x:c r="T2780" t="s">
        <x:v>458</x:v>
      </x:c>
      <x:c r="U2780">
        <x:v>57.56</x:v>
      </x:c>
      <x:c r="V2780">
        <x:v>12.57</x:v>
      </x:c>
      <x:c r="W2780">
        <x:v>5028.28</x:v>
      </x:c>
    </x:row>
    <x:row r="2781" spans="1:23">
      <x:c r="A2781" t="s">
        <x:v>492</x:v>
      </x:c>
      <x:c r="B2781" t="s">
        <x:v>698</x:v>
      </x:c>
      <x:c r="C2781" t="s">
        <x:v>513</x:v>
      </x:c>
      <x:c r="D2781" t="s">
        <x:v>514</x:v>
      </x:c>
      <x:c r="E2781" t="s">
        <x:v>527</x:v>
      </x:c>
      <x:c r="F2781" t="s">
        <x:v>126</x:v>
      </x:c>
      <x:c r="G2781" t="s">
        <x:v>730</x:v>
      </x:c>
      <x:c r="H2781" t="s">
        <x:v>528</x:v>
      </x:c>
      <x:c r="I2781" t="s">
        <x:v>529</x:v>
      </x:c>
      <x:c r="J2781">
        <x:v>100007815</x:v>
      </x:c>
      <x:c r="K2781" t="s">
        <x:v>202</x:v>
      </x:c>
      <x:c r="L2781" t="s">
        <x:v>169</x:v>
      </x:c>
      <x:c r="O2781">
        <x:v>200</x:v>
      </x:c>
      <x:c r="P2781" t="s">
        <x:v>530</x:v>
      </x:c>
      <x:c r="Q2781" t="s">
        <x:v>531</x:v>
      </x:c>
      <x:c r="R2781" t="s">
        <x:v>522</x:v>
      </x:c>
      <x:c r="S2781">
        <x:v>1000</x:v>
      </x:c>
      <x:c r="T2781" t="s">
        <x:v>458</x:v>
      </x:c>
      <x:c r="U2781">
        <x:v>143.88999999999999</x:v>
      </x:c>
      <x:c r="V2781">
        <x:v>12.57</x:v>
      </x:c>
      <x:c r="W2781">
        <x:v>12570.7</x:v>
      </x:c>
    </x:row>
    <x:row r="2782" spans="1:23">
      <x:c r="A2782" t="s">
        <x:v>492</x:v>
      </x:c>
      <x:c r="B2782" t="s">
        <x:v>698</x:v>
      </x:c>
      <x:c r="C2782" t="s">
        <x:v>513</x:v>
      </x:c>
      <x:c r="D2782" t="s">
        <x:v>514</x:v>
      </x:c>
      <x:c r="E2782" t="s">
        <x:v>527</x:v>
      </x:c>
      <x:c r="F2782" t="s">
        <x:v>126</x:v>
      </x:c>
      <x:c r="G2782" t="s">
        <x:v>730</x:v>
      </x:c>
      <x:c r="H2782" t="s">
        <x:v>528</x:v>
      </x:c>
      <x:c r="I2782" t="s">
        <x:v>529</x:v>
      </x:c>
      <x:c r="J2782">
        <x:v>100007815</x:v>
      </x:c>
      <x:c r="K2782" t="s">
        <x:v>202</x:v>
      </x:c>
      <x:c r="L2782" t="s">
        <x:v>169</x:v>
      </x:c>
      <x:c r="O2782">
        <x:v>200</x:v>
      </x:c>
      <x:c r="P2782" t="s">
        <x:v>530</x:v>
      </x:c>
      <x:c r="Q2782" t="s">
        <x:v>531</x:v>
      </x:c>
      <x:c r="R2782" t="s">
        <x:v>522</x:v>
      </x:c>
      <x:c r="S2782">
        <x:v>600</x:v>
      </x:c>
      <x:c r="T2782" t="s">
        <x:v>458</x:v>
      </x:c>
      <x:c r="U2782">
        <x:v>86.33</x:v>
      </x:c>
      <x:c r="V2782">
        <x:v>12.57</x:v>
      </x:c>
      <x:c r="W2782">
        <x:v>7542.42</x:v>
      </x:c>
    </x:row>
    <x:row r="2783" spans="1:23">
      <x:c r="A2783" t="s">
        <x:v>492</x:v>
      </x:c>
      <x:c r="B2783" t="s">
        <x:v>698</x:v>
      </x:c>
      <x:c r="C2783" t="s">
        <x:v>513</x:v>
      </x:c>
      <x:c r="D2783" t="s">
        <x:v>514</x:v>
      </x:c>
      <x:c r="E2783" t="s">
        <x:v>527</x:v>
      </x:c>
      <x:c r="F2783" t="s">
        <x:v>126</x:v>
      </x:c>
      <x:c r="G2783" t="s">
        <x:v>730</x:v>
      </x:c>
      <x:c r="H2783" t="s">
        <x:v>528</x:v>
      </x:c>
      <x:c r="I2783" t="s">
        <x:v>529</x:v>
      </x:c>
      <x:c r="J2783">
        <x:v>100007808</x:v>
      </x:c>
      <x:c r="K2783" t="s">
        <x:v>202</x:v>
      </x:c>
      <x:c r="L2783" t="s">
        <x:v>164</x:v>
      </x:c>
      <x:c r="O2783">
        <x:v>150</x:v>
      </x:c>
      <x:c r="P2783" t="s">
        <x:v>530</x:v>
      </x:c>
      <x:c r="Q2783" t="s">
        <x:v>684</x:v>
      </x:c>
      <x:c r="R2783" t="s">
        <x:v>522</x:v>
      </x:c>
      <x:c r="S2783">
        <x:v>600</x:v>
      </x:c>
      <x:c r="T2783" t="s">
        <x:v>458</x:v>
      </x:c>
      <x:c r="U2783">
        <x:v>113.32</x:v>
      </x:c>
      <x:c r="V2783">
        <x:v>15.49</x:v>
      </x:c>
      <x:c r="W2783">
        <x:v>9292.08</x:v>
      </x:c>
    </x:row>
    <x:row r="2784" spans="1:23">
      <x:c r="A2784" t="s">
        <x:v>492</x:v>
      </x:c>
      <x:c r="B2784" t="s">
        <x:v>698</x:v>
      </x:c>
      <x:c r="C2784" t="s">
        <x:v>513</x:v>
      </x:c>
      <x:c r="D2784" t="s">
        <x:v>514</x:v>
      </x:c>
      <x:c r="E2784" t="s">
        <x:v>527</x:v>
      </x:c>
      <x:c r="F2784" t="s">
        <x:v>126</x:v>
      </x:c>
      <x:c r="G2784" t="s">
        <x:v>730</x:v>
      </x:c>
      <x:c r="H2784" t="s">
        <x:v>528</x:v>
      </x:c>
      <x:c r="I2784" t="s">
        <x:v>529</x:v>
      </x:c>
      <x:c r="J2784">
        <x:v>100007816</x:v>
      </x:c>
      <x:c r="K2784" t="s">
        <x:v>202</x:v>
      </x:c>
      <x:c r="L2784" t="s">
        <x:v>166</x:v>
      </x:c>
      <x:c r="O2784">
        <x:v>200</x:v>
      </x:c>
      <x:c r="P2784" t="s">
        <x:v>530</x:v>
      </x:c>
      <x:c r="Q2784" t="s">
        <x:v>664</x:v>
      </x:c>
      <x:c r="R2784" t="s">
        <x:v>522</x:v>
      </x:c>
      <x:c r="S2784">
        <x:v>1400</x:v>
      </x:c>
      <x:c r="T2784" t="s">
        <x:v>458</x:v>
      </x:c>
      <x:c r="U2784">
        <x:v>138.5</x:v>
      </x:c>
      <x:c r="V2784">
        <x:v>8.57</x:v>
      </x:c>
      <x:c r="W2784">
        <x:v>11994.08</x:v>
      </x:c>
    </x:row>
    <x:row r="2785" spans="1:23">
      <x:c r="A2785" t="s">
        <x:v>492</x:v>
      </x:c>
      <x:c r="B2785" t="s">
        <x:v>698</x:v>
      </x:c>
      <x:c r="C2785" t="s">
        <x:v>513</x:v>
      </x:c>
      <x:c r="D2785" t="s">
        <x:v>514</x:v>
      </x:c>
      <x:c r="E2785" t="s">
        <x:v>611</x:v>
      </x:c>
      <x:c r="F2785" t="s">
        <x:v>482</x:v>
      </x:c>
      <x:c r="G2785" t="s">
        <x:v>482</x:v>
      </x:c>
      <x:c r="H2785" t="s">
        <x:v>528</x:v>
      </x:c>
      <x:c r="I2785" t="s">
        <x:v>173</x:v>
      </x:c>
      <x:c r="J2785">
        <x:v>100000802</x:v>
      </x:c>
      <x:c r="K2785" t="s">
        <x:v>173</x:v>
      </x:c>
      <x:c r="L2785" t="s">
        <x:v>145</x:v>
      </x:c>
      <x:c r="M2785" t="s">
        <x:v>558</x:v>
      </x:c>
      <x:c r="O2785">
        <x:v>700</x:v>
      </x:c>
      <x:c r="P2785" t="s">
        <x:v>520</x:v>
      </x:c>
      <x:c r="Q2785" t="s">
        <x:v>452</x:v>
      </x:c>
      <x:c r="R2785" t="s">
        <x:v>522</x:v>
      </x:c>
      <x:c r="S2785">
        <x:v>2100</x:v>
      </x:c>
      <x:c r="T2785" t="s">
        <x:v>458</x:v>
      </x:c>
      <x:c r="U2785">
        <x:v>23.67</x:v>
      </x:c>
      <x:c r="V2785">
        <x:v>0.8</x:v>
      </x:c>
      <x:c r="W2785">
        <x:v>1683.36</x:v>
      </x:c>
    </x:row>
    <x:row r="2786" spans="1:23">
      <x:c r="A2786" t="s">
        <x:v>492</x:v>
      </x:c>
      <x:c r="B2786" t="s">
        <x:v>698</x:v>
      </x:c>
      <x:c r="C2786" t="s">
        <x:v>513</x:v>
      </x:c>
      <x:c r="D2786" t="s">
        <x:v>514</x:v>
      </x:c>
      <x:c r="E2786" t="s">
        <x:v>611</x:v>
      </x:c>
      <x:c r="F2786" t="s">
        <x:v>482</x:v>
      </x:c>
      <x:c r="G2786" t="s">
        <x:v>482</x:v>
      </x:c>
      <x:c r="H2786" t="s">
        <x:v>528</x:v>
      </x:c>
      <x:c r="I2786" t="s">
        <x:v>173</x:v>
      </x:c>
      <x:c r="J2786">
        <x:v>100000552</x:v>
      </x:c>
      <x:c r="K2786" t="s">
        <x:v>173</x:v>
      </x:c>
      <x:c r="L2786" t="s">
        <x:v>143</x:v>
      </x:c>
      <x:c r="M2786" t="s">
        <x:v>564</x:v>
      </x:c>
      <x:c r="O2786">
        <x:v>1000</x:v>
      </x:c>
      <x:c r="P2786" t="s">
        <x:v>520</x:v>
      </x:c>
      <x:c r="Q2786" t="s">
        <x:v>6</x:v>
      </x:c>
      <x:c r="R2786" t="s">
        <x:v>522</x:v>
      </x:c>
      <x:c r="S2786">
        <x:v>5000</x:v>
      </x:c>
      <x:c r="T2786" t="s">
        <x:v>458</x:v>
      </x:c>
      <x:c r="U2786">
        <x:v>25.05</x:v>
      </x:c>
      <x:c r="V2786">
        <x:v>0.37</x:v>
      </x:c>
      <x:c r="W2786">
        <x:v>1826</x:v>
      </x:c>
    </x:row>
    <x:row r="2787" spans="1:23">
      <x:c r="A2787" t="s">
        <x:v>492</x:v>
      </x:c>
      <x:c r="B2787" t="s">
        <x:v>698</x:v>
      </x:c>
      <x:c r="C2787" t="s">
        <x:v>513</x:v>
      </x:c>
      <x:c r="D2787" t="s">
        <x:v>514</x:v>
      </x:c>
      <x:c r="E2787" t="s">
        <x:v>611</x:v>
      </x:c>
      <x:c r="F2787" t="s">
        <x:v>482</x:v>
      </x:c>
      <x:c r="G2787" t="s">
        <x:v>482</x:v>
      </x:c>
      <x:c r="H2787" t="s">
        <x:v>528</x:v>
      </x:c>
      <x:c r="I2787" t="s">
        <x:v>173</x:v>
      </x:c>
      <x:c r="J2787">
        <x:v>100000998</x:v>
      </x:c>
      <x:c r="K2787" t="s">
        <x:v>173</x:v>
      </x:c>
      <x:c r="L2787" t="s">
        <x:v>141</x:v>
      </x:c>
      <x:c r="M2787" t="s">
        <x:v>661</x:v>
      </x:c>
      <x:c r="O2787">
        <x:v>1500</x:v>
      </x:c>
      <x:c r="P2787" t="s">
        <x:v>520</x:v>
      </x:c>
      <x:c r="Q2787" t="s">
        <x:v>13</x:v>
      </x:c>
      <x:c r="R2787" t="s">
        <x:v>522</x:v>
      </x:c>
      <x:c r="S2787">
        <x:v>6000</x:v>
      </x:c>
      <x:c r="T2787" t="s">
        <x:v>458</x:v>
      </x:c>
      <x:c r="U2787">
        <x:v>19.86</x:v>
      </x:c>
      <x:c r="V2787">
        <x:v>0.25</x:v>
      </x:c>
      <x:c r="W2787">
        <x:v>1497</x:v>
      </x:c>
    </x:row>
    <x:row r="2788" spans="1:23">
      <x:c r="A2788" t="s">
        <x:v>492</x:v>
      </x:c>
      <x:c r="B2788" t="s">
        <x:v>698</x:v>
      </x:c>
      <x:c r="C2788" t="s">
        <x:v>513</x:v>
      </x:c>
      <x:c r="D2788" t="s">
        <x:v>514</x:v>
      </x:c>
      <x:c r="E2788" t="s">
        <x:v>611</x:v>
      </x:c>
      <x:c r="F2788" t="s">
        <x:v>482</x:v>
      </x:c>
      <x:c r="G2788" t="s">
        <x:v>482</x:v>
      </x:c>
      <x:c r="H2788" t="s">
        <x:v>528</x:v>
      </x:c>
      <x:c r="I2788" t="s">
        <x:v>173</x:v>
      </x:c>
      <x:c r="J2788">
        <x:v>100001000</x:v>
      </x:c>
      <x:c r="K2788" t="s">
        <x:v>173</x:v>
      </x:c>
      <x:c r="L2788" t="s">
        <x:v>141</x:v>
      </x:c>
      <x:c r="M2788" t="s">
        <x:v>526</x:v>
      </x:c>
      <x:c r="O2788">
        <x:v>1500</x:v>
      </x:c>
      <x:c r="P2788" t="s">
        <x:v>520</x:v>
      </x:c>
      <x:c r="Q2788" t="s">
        <x:v>13</x:v>
      </x:c>
      <x:c r="R2788" t="s">
        <x:v>522</x:v>
      </x:c>
      <x:c r="S2788">
        <x:v>13500</x:v>
      </x:c>
      <x:c r="T2788" t="s">
        <x:v>458</x:v>
      </x:c>
      <x:c r="U2788">
        <x:v>44.69</x:v>
      </x:c>
      <x:c r="V2788">
        <x:v>0.25</x:v>
      </x:c>
      <x:c r="W2788">
        <x:v>3368.25</x:v>
      </x:c>
    </x:row>
    <x:row r="2789" spans="1:23">
      <x:c r="A2789" t="s">
        <x:v>492</x:v>
      </x:c>
      <x:c r="B2789" t="s">
        <x:v>698</x:v>
      </x:c>
      <x:c r="C2789" t="s">
        <x:v>513</x:v>
      </x:c>
      <x:c r="D2789" t="s">
        <x:v>514</x:v>
      </x:c>
      <x:c r="E2789" t="s">
        <x:v>611</x:v>
      </x:c>
      <x:c r="F2789" t="s">
        <x:v>482</x:v>
      </x:c>
      <x:c r="G2789" t="s">
        <x:v>482</x:v>
      </x:c>
      <x:c r="H2789" t="s">
        <x:v>528</x:v>
      </x:c>
      <x:c r="I2789" t="s">
        <x:v>173</x:v>
      </x:c>
      <x:c r="J2789">
        <x:v>100000985</x:v>
      </x:c>
      <x:c r="K2789" t="s">
        <x:v>173</x:v>
      </x:c>
      <x:c r="L2789" t="s">
        <x:v>141</x:v>
      </x:c>
      <x:c r="M2789" t="s">
        <x:v>534</x:v>
      </x:c>
      <x:c r="O2789">
        <x:v>1500</x:v>
      </x:c>
      <x:c r="P2789" t="s">
        <x:v>520</x:v>
      </x:c>
      <x:c r="Q2789" t="s">
        <x:v>13</x:v>
      </x:c>
      <x:c r="R2789" t="s">
        <x:v>522</x:v>
      </x:c>
      <x:c r="S2789">
        <x:v>4500</x:v>
      </x:c>
      <x:c r="T2789" t="s">
        <x:v>458</x:v>
      </x:c>
      <x:c r="U2789">
        <x:v>14.9</x:v>
      </x:c>
      <x:c r="V2789">
        <x:v>0.25</x:v>
      </x:c>
      <x:c r="W2789">
        <x:v>1122.75</x:v>
      </x:c>
    </x:row>
    <x:row r="2790" spans="1:23">
      <x:c r="A2790" t="s">
        <x:v>492</x:v>
      </x:c>
      <x:c r="B2790" t="s">
        <x:v>698</x:v>
      </x:c>
      <x:c r="C2790" t="s">
        <x:v>513</x:v>
      </x:c>
      <x:c r="D2790" t="s">
        <x:v>514</x:v>
      </x:c>
      <x:c r="E2790" t="s">
        <x:v>611</x:v>
      </x:c>
      <x:c r="F2790" t="s">
        <x:v>482</x:v>
      </x:c>
      <x:c r="G2790" t="s">
        <x:v>482</x:v>
      </x:c>
      <x:c r="H2790" t="s">
        <x:v>528</x:v>
      </x:c>
      <x:c r="I2790" t="s">
        <x:v>173</x:v>
      </x:c>
      <x:c r="J2790">
        <x:v>100000973</x:v>
      </x:c>
      <x:c r="K2790" t="s">
        <x:v>173</x:v>
      </x:c>
      <x:c r="L2790" t="s">
        <x:v>141</x:v>
      </x:c>
      <x:c r="M2790" t="s">
        <x:v>558</x:v>
      </x:c>
      <x:c r="O2790">
        <x:v>1500</x:v>
      </x:c>
      <x:c r="P2790" t="s">
        <x:v>520</x:v>
      </x:c>
      <x:c r="Q2790" t="s">
        <x:v>13</x:v>
      </x:c>
      <x:c r="R2790" t="s">
        <x:v>522</x:v>
      </x:c>
      <x:c r="S2790">
        <x:v>6000</x:v>
      </x:c>
      <x:c r="T2790" t="s">
        <x:v>458</x:v>
      </x:c>
      <x:c r="U2790">
        <x:v>19.86</x:v>
      </x:c>
      <x:c r="V2790">
        <x:v>0.25</x:v>
      </x:c>
      <x:c r="W2790">
        <x:v>1497</x:v>
      </x:c>
    </x:row>
    <x:row r="2791" spans="1:23">
      <x:c r="A2791" t="s">
        <x:v>492</x:v>
      </x:c>
      <x:c r="B2791" t="s">
        <x:v>698</x:v>
      </x:c>
      <x:c r="C2791" t="s">
        <x:v>513</x:v>
      </x:c>
      <x:c r="D2791" t="s">
        <x:v>514</x:v>
      </x:c>
      <x:c r="E2791" t="s">
        <x:v>611</x:v>
      </x:c>
      <x:c r="F2791" t="s">
        <x:v>482</x:v>
      </x:c>
      <x:c r="G2791" t="s">
        <x:v>482</x:v>
      </x:c>
      <x:c r="H2791" t="s">
        <x:v>528</x:v>
      </x:c>
      <x:c r="I2791" t="s">
        <x:v>173</x:v>
      </x:c>
      <x:c r="J2791">
        <x:v>100000969</x:v>
      </x:c>
      <x:c r="K2791" t="s">
        <x:v>173</x:v>
      </x:c>
      <x:c r="L2791" t="s">
        <x:v>141</x:v>
      </x:c>
      <x:c r="M2791" t="s">
        <x:v>608</x:v>
      </x:c>
      <x:c r="O2791">
        <x:v>1500</x:v>
      </x:c>
      <x:c r="P2791" t="s">
        <x:v>520</x:v>
      </x:c>
      <x:c r="Q2791" t="s">
        <x:v>13</x:v>
      </x:c>
      <x:c r="R2791" t="s">
        <x:v>522</x:v>
      </x:c>
      <x:c r="S2791">
        <x:v>10500</x:v>
      </x:c>
      <x:c r="T2791" t="s">
        <x:v>458</x:v>
      </x:c>
      <x:c r="U2791">
        <x:v>34.76</x:v>
      </x:c>
      <x:c r="V2791">
        <x:v>0.25</x:v>
      </x:c>
      <x:c r="W2791">
        <x:v>2619.75</x:v>
      </x:c>
    </x:row>
    <x:row r="2792" spans="1:23">
      <x:c r="A2792" t="s">
        <x:v>492</x:v>
      </x:c>
      <x:c r="B2792" t="s">
        <x:v>698</x:v>
      </x:c>
      <x:c r="C2792" t="s">
        <x:v>513</x:v>
      </x:c>
      <x:c r="D2792" t="s">
        <x:v>514</x:v>
      </x:c>
      <x:c r="E2792" t="s">
        <x:v>611</x:v>
      </x:c>
      <x:c r="F2792" t="s">
        <x:v>482</x:v>
      </x:c>
      <x:c r="G2792" t="s">
        <x:v>482</x:v>
      </x:c>
      <x:c r="H2792" t="s">
        <x:v>528</x:v>
      </x:c>
      <x:c r="I2792" t="s">
        <x:v>173</x:v>
      </x:c>
      <x:c r="J2792">
        <x:v>100000972</x:v>
      </x:c>
      <x:c r="K2792" t="s">
        <x:v>173</x:v>
      </x:c>
      <x:c r="L2792" t="s">
        <x:v>141</x:v>
      </x:c>
      <x:c r="M2792" t="s">
        <x:v>569</x:v>
      </x:c>
      <x:c r="O2792">
        <x:v>1500</x:v>
      </x:c>
      <x:c r="P2792" t="s">
        <x:v>520</x:v>
      </x:c>
      <x:c r="Q2792" t="s">
        <x:v>13</x:v>
      </x:c>
      <x:c r="R2792" t="s">
        <x:v>522</x:v>
      </x:c>
      <x:c r="S2792">
        <x:v>7500</x:v>
      </x:c>
      <x:c r="T2792" t="s">
        <x:v>458</x:v>
      </x:c>
      <x:c r="U2792">
        <x:v>24.83</x:v>
      </x:c>
      <x:c r="V2792">
        <x:v>0.25</x:v>
      </x:c>
      <x:c r="W2792">
        <x:v>1871.25</x:v>
      </x:c>
    </x:row>
    <x:row r="2793" spans="1:23">
      <x:c r="A2793" t="s">
        <x:v>492</x:v>
      </x:c>
      <x:c r="B2793" t="s">
        <x:v>698</x:v>
      </x:c>
      <x:c r="C2793" t="s">
        <x:v>513</x:v>
      </x:c>
      <x:c r="D2793" t="s">
        <x:v>514</x:v>
      </x:c>
      <x:c r="E2793" t="s">
        <x:v>611</x:v>
      </x:c>
      <x:c r="F2793" t="s">
        <x:v>482</x:v>
      </x:c>
      <x:c r="G2793" t="s">
        <x:v>482</x:v>
      </x:c>
      <x:c r="H2793" t="s">
        <x:v>528</x:v>
      </x:c>
      <x:c r="I2793" t="s">
        <x:v>173</x:v>
      </x:c>
      <x:c r="J2793">
        <x:v>100000945</x:v>
      </x:c>
      <x:c r="K2793" t="s">
        <x:v>173</x:v>
      </x:c>
      <x:c r="L2793" t="s">
        <x:v>141</x:v>
      </x:c>
      <x:c r="M2793" t="s">
        <x:v>568</x:v>
      </x:c>
      <x:c r="O2793">
        <x:v>1500</x:v>
      </x:c>
      <x:c r="P2793" t="s">
        <x:v>520</x:v>
      </x:c>
      <x:c r="Q2793" t="s">
        <x:v>13</x:v>
      </x:c>
      <x:c r="R2793" t="s">
        <x:v>522</x:v>
      </x:c>
      <x:c r="S2793">
        <x:v>4500</x:v>
      </x:c>
      <x:c r="T2793" t="s">
        <x:v>458</x:v>
      </x:c>
      <x:c r="U2793">
        <x:v>14.9</x:v>
      </x:c>
      <x:c r="V2793">
        <x:v>0.25</x:v>
      </x:c>
      <x:c r="W2793">
        <x:v>1122.75</x:v>
      </x:c>
    </x:row>
    <x:row r="2794" spans="1:23">
      <x:c r="A2794" t="s">
        <x:v>492</x:v>
      </x:c>
      <x:c r="B2794" t="s">
        <x:v>698</x:v>
      </x:c>
      <x:c r="C2794" t="s">
        <x:v>513</x:v>
      </x:c>
      <x:c r="D2794" t="s">
        <x:v>514</x:v>
      </x:c>
      <x:c r="E2794" t="s">
        <x:v>611</x:v>
      </x:c>
      <x:c r="F2794" t="s">
        <x:v>482</x:v>
      </x:c>
      <x:c r="G2794" t="s">
        <x:v>482</x:v>
      </x:c>
      <x:c r="H2794" t="s">
        <x:v>528</x:v>
      </x:c>
      <x:c r="I2794" t="s">
        <x:v>173</x:v>
      </x:c>
      <x:c r="J2794">
        <x:v>100000953</x:v>
      </x:c>
      <x:c r="K2794" t="s">
        <x:v>173</x:v>
      </x:c>
      <x:c r="L2794" t="s">
        <x:v>141</x:v>
      </x:c>
      <x:c r="M2794" t="s">
        <x:v>625</x:v>
      </x:c>
      <x:c r="O2794">
        <x:v>1500</x:v>
      </x:c>
      <x:c r="P2794" t="s">
        <x:v>520</x:v>
      </x:c>
      <x:c r="Q2794" t="s">
        <x:v>13</x:v>
      </x:c>
      <x:c r="R2794" t="s">
        <x:v>522</x:v>
      </x:c>
      <x:c r="S2794">
        <x:v>9000</x:v>
      </x:c>
      <x:c r="T2794" t="s">
        <x:v>458</x:v>
      </x:c>
      <x:c r="U2794">
        <x:v>29.79</x:v>
      </x:c>
      <x:c r="V2794">
        <x:v>0.25</x:v>
      </x:c>
      <x:c r="W2794">
        <x:v>2245.5</x:v>
      </x:c>
    </x:row>
    <x:row r="2795" spans="1:23">
      <x:c r="A2795" t="s">
        <x:v>492</x:v>
      </x:c>
      <x:c r="B2795" t="s">
        <x:v>698</x:v>
      </x:c>
      <x:c r="C2795" t="s">
        <x:v>513</x:v>
      </x:c>
      <x:c r="D2795" t="s">
        <x:v>514</x:v>
      </x:c>
      <x:c r="E2795" t="s">
        <x:v>611</x:v>
      </x:c>
      <x:c r="F2795" t="s">
        <x:v>482</x:v>
      </x:c>
      <x:c r="G2795" t="s">
        <x:v>482</x:v>
      </x:c>
      <x:c r="H2795" t="s">
        <x:v>528</x:v>
      </x:c>
      <x:c r="I2795" t="s">
        <x:v>173</x:v>
      </x:c>
      <x:c r="J2795">
        <x:v>100000934</x:v>
      </x:c>
      <x:c r="K2795" t="s">
        <x:v>173</x:v>
      </x:c>
      <x:c r="L2795" t="s">
        <x:v>141</x:v>
      </x:c>
      <x:c r="M2795" t="s">
        <x:v>612</x:v>
      </x:c>
      <x:c r="O2795">
        <x:v>1500</x:v>
      </x:c>
      <x:c r="P2795" t="s">
        <x:v>520</x:v>
      </x:c>
      <x:c r="Q2795" t="s">
        <x:v>13</x:v>
      </x:c>
      <x:c r="R2795" t="s">
        <x:v>522</x:v>
      </x:c>
      <x:c r="S2795">
        <x:v>9000</x:v>
      </x:c>
      <x:c r="T2795" t="s">
        <x:v>458</x:v>
      </x:c>
      <x:c r="U2795">
        <x:v>29.79</x:v>
      </x:c>
      <x:c r="V2795">
        <x:v>0.25</x:v>
      </x:c>
      <x:c r="W2795">
        <x:v>2245.5</x:v>
      </x:c>
    </x:row>
    <x:row r="2796" spans="1:23">
      <x:c r="A2796" t="s">
        <x:v>492</x:v>
      </x:c>
      <x:c r="B2796" t="s">
        <x:v>698</x:v>
      </x:c>
      <x:c r="C2796" t="s">
        <x:v>513</x:v>
      </x:c>
      <x:c r="D2796" t="s">
        <x:v>514</x:v>
      </x:c>
      <x:c r="E2796" t="s">
        <x:v>611</x:v>
      </x:c>
      <x:c r="F2796" t="s">
        <x:v>482</x:v>
      </x:c>
      <x:c r="G2796" t="s">
        <x:v>482</x:v>
      </x:c>
      <x:c r="H2796" t="s">
        <x:v>528</x:v>
      </x:c>
      <x:c r="I2796" t="s">
        <x:v>173</x:v>
      </x:c>
      <x:c r="J2796">
        <x:v>100000933</x:v>
      </x:c>
      <x:c r="K2796" t="s">
        <x:v>173</x:v>
      </x:c>
      <x:c r="L2796" t="s">
        <x:v>141</x:v>
      </x:c>
      <x:c r="M2796" t="s">
        <x:v>619</x:v>
      </x:c>
      <x:c r="O2796">
        <x:v>1500</x:v>
      </x:c>
      <x:c r="P2796" t="s">
        <x:v>520</x:v>
      </x:c>
      <x:c r="Q2796" t="s">
        <x:v>13</x:v>
      </x:c>
      <x:c r="R2796" t="s">
        <x:v>522</x:v>
      </x:c>
      <x:c r="S2796">
        <x:v>3000</x:v>
      </x:c>
      <x:c r="T2796" t="s">
        <x:v>458</x:v>
      </x:c>
      <x:c r="U2796">
        <x:v>9.93</x:v>
      </x:c>
      <x:c r="V2796">
        <x:v>0.25</x:v>
      </x:c>
      <x:c r="W2796">
        <x:v>748.5</x:v>
      </x:c>
    </x:row>
    <x:row r="2797" spans="1:23">
      <x:c r="A2797" t="s">
        <x:v>492</x:v>
      </x:c>
      <x:c r="B2797" t="s">
        <x:v>698</x:v>
      </x:c>
      <x:c r="C2797" t="s">
        <x:v>513</x:v>
      </x:c>
      <x:c r="D2797" t="s">
        <x:v>514</x:v>
      </x:c>
      <x:c r="E2797" t="s">
        <x:v>611</x:v>
      </x:c>
      <x:c r="F2797" t="s">
        <x:v>482</x:v>
      </x:c>
      <x:c r="G2797" t="s">
        <x:v>482</x:v>
      </x:c>
      <x:c r="H2797" t="s">
        <x:v>528</x:v>
      </x:c>
      <x:c r="I2797" t="s">
        <x:v>173</x:v>
      </x:c>
      <x:c r="J2797">
        <x:v>100000931</x:v>
      </x:c>
      <x:c r="K2797" t="s">
        <x:v>173</x:v>
      </x:c>
      <x:c r="L2797" t="s">
        <x:v>141</x:v>
      </x:c>
      <x:c r="M2797" t="s">
        <x:v>626</x:v>
      </x:c>
      <x:c r="O2797">
        <x:v>1500</x:v>
      </x:c>
      <x:c r="P2797" t="s">
        <x:v>520</x:v>
      </x:c>
      <x:c r="Q2797" t="s">
        <x:v>13</x:v>
      </x:c>
      <x:c r="R2797" t="s">
        <x:v>522</x:v>
      </x:c>
      <x:c r="S2797">
        <x:v>9000</x:v>
      </x:c>
      <x:c r="T2797" t="s">
        <x:v>458</x:v>
      </x:c>
      <x:c r="U2797">
        <x:v>29.79</x:v>
      </x:c>
      <x:c r="V2797">
        <x:v>0.25</x:v>
      </x:c>
      <x:c r="W2797">
        <x:v>2245.5</x:v>
      </x:c>
    </x:row>
    <x:row r="2798" spans="1:23">
      <x:c r="A2798" t="s">
        <x:v>492</x:v>
      </x:c>
      <x:c r="B2798" t="s">
        <x:v>698</x:v>
      </x:c>
      <x:c r="C2798" t="s">
        <x:v>513</x:v>
      </x:c>
      <x:c r="D2798" t="s">
        <x:v>514</x:v>
      </x:c>
      <x:c r="E2798" t="s">
        <x:v>611</x:v>
      </x:c>
      <x:c r="F2798" t="s">
        <x:v>482</x:v>
      </x:c>
      <x:c r="G2798" t="s">
        <x:v>482</x:v>
      </x:c>
      <x:c r="H2798" t="s">
        <x:v>528</x:v>
      </x:c>
      <x:c r="I2798" t="s">
        <x:v>173</x:v>
      </x:c>
      <x:c r="J2798">
        <x:v>100000936</x:v>
      </x:c>
      <x:c r="K2798" t="s">
        <x:v>173</x:v>
      </x:c>
      <x:c r="L2798" t="s">
        <x:v>141</x:v>
      </x:c>
      <x:c r="M2798" t="s">
        <x:v>518</x:v>
      </x:c>
      <x:c r="O2798">
        <x:v>1500</x:v>
      </x:c>
      <x:c r="P2798" t="s">
        <x:v>520</x:v>
      </x:c>
      <x:c r="Q2798" t="s">
        <x:v>13</x:v>
      </x:c>
      <x:c r="R2798" t="s">
        <x:v>522</x:v>
      </x:c>
      <x:c r="S2798">
        <x:v>9000</x:v>
      </x:c>
      <x:c r="T2798" t="s">
        <x:v>458</x:v>
      </x:c>
      <x:c r="U2798">
        <x:v>29.79</x:v>
      </x:c>
      <x:c r="V2798">
        <x:v>0.25</x:v>
      </x:c>
      <x:c r="W2798">
        <x:v>2245.5</x:v>
      </x:c>
    </x:row>
    <x:row r="2799" spans="1:23">
      <x:c r="A2799" t="s">
        <x:v>492</x:v>
      </x:c>
      <x:c r="B2799" t="s">
        <x:v>698</x:v>
      </x:c>
      <x:c r="C2799" t="s">
        <x:v>513</x:v>
      </x:c>
      <x:c r="D2799" t="s">
        <x:v>514</x:v>
      </x:c>
      <x:c r="E2799" t="s">
        <x:v>611</x:v>
      </x:c>
      <x:c r="F2799" t="s">
        <x:v>482</x:v>
      </x:c>
      <x:c r="G2799" t="s">
        <x:v>482</x:v>
      </x:c>
      <x:c r="H2799" t="s">
        <x:v>528</x:v>
      </x:c>
      <x:c r="I2799" t="s">
        <x:v>173</x:v>
      </x:c>
      <x:c r="J2799">
        <x:v>100000833</x:v>
      </x:c>
      <x:c r="K2799" t="s">
        <x:v>173</x:v>
      </x:c>
      <x:c r="L2799" t="s">
        <x:v>145</x:v>
      </x:c>
      <x:c r="M2799" t="s">
        <x:v>526</x:v>
      </x:c>
      <x:c r="O2799">
        <x:v>700</x:v>
      </x:c>
      <x:c r="P2799" t="s">
        <x:v>520</x:v>
      </x:c>
      <x:c r="Q2799" t="s">
        <x:v>452</x:v>
      </x:c>
      <x:c r="R2799" t="s">
        <x:v>522</x:v>
      </x:c>
      <x:c r="S2799">
        <x:v>7000</x:v>
      </x:c>
      <x:c r="T2799" t="s">
        <x:v>458</x:v>
      </x:c>
      <x:c r="U2799">
        <x:v>78.89</x:v>
      </x:c>
      <x:c r="V2799">
        <x:v>0.8</x:v>
      </x:c>
      <x:c r="W2799">
        <x:v>5611.2</x:v>
      </x:c>
    </x:row>
    <x:row r="2800" spans="1:23">
      <x:c r="A2800" t="s">
        <x:v>492</x:v>
      </x:c>
      <x:c r="B2800" t="s">
        <x:v>698</x:v>
      </x:c>
      <x:c r="C2800" t="s">
        <x:v>513</x:v>
      </x:c>
      <x:c r="D2800" t="s">
        <x:v>514</x:v>
      </x:c>
      <x:c r="E2800" t="s">
        <x:v>611</x:v>
      </x:c>
      <x:c r="F2800" t="s">
        <x:v>482</x:v>
      </x:c>
      <x:c r="G2800" t="s">
        <x:v>482</x:v>
      </x:c>
      <x:c r="H2800" t="s">
        <x:v>528</x:v>
      </x:c>
      <x:c r="I2800" t="s">
        <x:v>173</x:v>
      </x:c>
      <x:c r="J2800">
        <x:v>100000802</x:v>
      </x:c>
      <x:c r="K2800" t="s">
        <x:v>173</x:v>
      </x:c>
      <x:c r="L2800" t="s">
        <x:v>145</x:v>
      </x:c>
      <x:c r="M2800" t="s">
        <x:v>558</x:v>
      </x:c>
      <x:c r="O2800">
        <x:v>700</x:v>
      </x:c>
      <x:c r="P2800" t="s">
        <x:v>520</x:v>
      </x:c>
      <x:c r="Q2800" t="s">
        <x:v>452</x:v>
      </x:c>
      <x:c r="R2800" t="s">
        <x:v>522</x:v>
      </x:c>
      <x:c r="S2800">
        <x:v>1400</x:v>
      </x:c>
      <x:c r="T2800" t="s">
        <x:v>458</x:v>
      </x:c>
      <x:c r="U2800">
        <x:v>15.78</x:v>
      </x:c>
      <x:c r="V2800">
        <x:v>0.8</x:v>
      </x:c>
      <x:c r="W2800">
        <x:v>1122.24</x:v>
      </x:c>
    </x:row>
    <x:row r="2801" spans="1:23">
      <x:c r="A2801" t="s">
        <x:v>492</x:v>
      </x:c>
      <x:c r="B2801" t="s">
        <x:v>698</x:v>
      </x:c>
      <x:c r="C2801" t="s">
        <x:v>513</x:v>
      </x:c>
      <x:c r="D2801" t="s">
        <x:v>514</x:v>
      </x:c>
      <x:c r="E2801" t="s">
        <x:v>611</x:v>
      </x:c>
      <x:c r="F2801" t="s">
        <x:v>482</x:v>
      </x:c>
      <x:c r="G2801" t="s">
        <x:v>482</x:v>
      </x:c>
      <x:c r="H2801" t="s">
        <x:v>528</x:v>
      </x:c>
      <x:c r="I2801" t="s">
        <x:v>173</x:v>
      </x:c>
      <x:c r="J2801">
        <x:v>100000759</x:v>
      </x:c>
      <x:c r="K2801" t="s">
        <x:v>173</x:v>
      </x:c>
      <x:c r="L2801" t="s">
        <x:v>145</x:v>
      </x:c>
      <x:c r="M2801" t="s">
        <x:v>518</x:v>
      </x:c>
      <x:c r="O2801">
        <x:v>700</x:v>
      </x:c>
      <x:c r="P2801" t="s">
        <x:v>520</x:v>
      </x:c>
      <x:c r="Q2801" t="s">
        <x:v>452</x:v>
      </x:c>
      <x:c r="R2801" t="s">
        <x:v>522</x:v>
      </x:c>
      <x:c r="S2801">
        <x:v>3500</x:v>
      </x:c>
      <x:c r="T2801" t="s">
        <x:v>458</x:v>
      </x:c>
      <x:c r="U2801">
        <x:v>39.450000000000003</x:v>
      </x:c>
      <x:c r="V2801">
        <x:v>0.8</x:v>
      </x:c>
      <x:c r="W2801">
        <x:v>2805.6</x:v>
      </x:c>
    </x:row>
    <x:row r="2802" spans="1:23">
      <x:c r="A2802" t="s">
        <x:v>492</x:v>
      </x:c>
      <x:c r="B2802" t="s">
        <x:v>698</x:v>
      </x:c>
      <x:c r="C2802" t="s">
        <x:v>513</x:v>
      </x:c>
      <x:c r="D2802" t="s">
        <x:v>514</x:v>
      </x:c>
      <x:c r="E2802" t="s">
        <x:v>611</x:v>
      </x:c>
      <x:c r="F2802" t="s">
        <x:v>482</x:v>
      </x:c>
      <x:c r="G2802" t="s">
        <x:v>482</x:v>
      </x:c>
      <x:c r="H2802" t="s">
        <x:v>528</x:v>
      </x:c>
      <x:c r="I2802" t="s">
        <x:v>173</x:v>
      </x:c>
      <x:c r="J2802">
        <x:v>100000552</x:v>
      </x:c>
      <x:c r="K2802" t="s">
        <x:v>173</x:v>
      </x:c>
      <x:c r="L2802" t="s">
        <x:v>143</x:v>
      </x:c>
      <x:c r="M2802" t="s">
        <x:v>564</x:v>
      </x:c>
      <x:c r="O2802">
        <x:v>1000</x:v>
      </x:c>
      <x:c r="P2802" t="s">
        <x:v>520</x:v>
      </x:c>
      <x:c r="Q2802" t="s">
        <x:v>6</x:v>
      </x:c>
      <x:c r="R2802" t="s">
        <x:v>522</x:v>
      </x:c>
      <x:c r="S2802">
        <x:v>1000</x:v>
      </x:c>
      <x:c r="T2802" t="s">
        <x:v>458</x:v>
      </x:c>
      <x:c r="U2802">
        <x:v>5.01</x:v>
      </x:c>
      <x:c r="V2802">
        <x:v>0.37</x:v>
      </x:c>
      <x:c r="W2802">
        <x:v>365.2</x:v>
      </x:c>
    </x:row>
    <x:row r="2803" spans="1:23">
      <x:c r="A2803" t="s">
        <x:v>492</x:v>
      </x:c>
      <x:c r="B2803" t="s">
        <x:v>698</x:v>
      </x:c>
      <x:c r="C2803" t="s">
        <x:v>513</x:v>
      </x:c>
      <x:c r="D2803" t="s">
        <x:v>514</x:v>
      </x:c>
      <x:c r="E2803" t="s">
        <x:v>611</x:v>
      </x:c>
      <x:c r="F2803" t="s">
        <x:v>482</x:v>
      </x:c>
      <x:c r="G2803" t="s">
        <x:v>482</x:v>
      </x:c>
      <x:c r="H2803" t="s">
        <x:v>528</x:v>
      </x:c>
      <x:c r="I2803" t="s">
        <x:v>173</x:v>
      </x:c>
      <x:c r="J2803">
        <x:v>100000501</x:v>
      </x:c>
      <x:c r="K2803" t="s">
        <x:v>173</x:v>
      </x:c>
      <x:c r="L2803" t="s">
        <x:v>143</x:v>
      </x:c>
      <x:c r="M2803" t="s">
        <x:v>518</x:v>
      </x:c>
      <x:c r="O2803">
        <x:v>1000</x:v>
      </x:c>
      <x:c r="P2803" t="s">
        <x:v>520</x:v>
      </x:c>
      <x:c r="Q2803" t="s">
        <x:v>6</x:v>
      </x:c>
      <x:c r="R2803" t="s">
        <x:v>522</x:v>
      </x:c>
      <x:c r="S2803">
        <x:v>6000</x:v>
      </x:c>
      <x:c r="T2803" t="s">
        <x:v>458</x:v>
      </x:c>
      <x:c r="U2803">
        <x:v>30.06</x:v>
      </x:c>
      <x:c r="V2803">
        <x:v>0.37</x:v>
      </x:c>
      <x:c r="W2803">
        <x:v>2191.1999999999998</x:v>
      </x:c>
    </x:row>
    <x:row r="2804" spans="1:23">
      <x:c r="A2804" t="s">
        <x:v>492</x:v>
      </x:c>
      <x:c r="B2804" t="s">
        <x:v>698</x:v>
      </x:c>
      <x:c r="C2804" t="s">
        <x:v>513</x:v>
      </x:c>
      <x:c r="D2804" t="s">
        <x:v>514</x:v>
      </x:c>
      <x:c r="E2804" t="s">
        <x:v>611</x:v>
      </x:c>
      <x:c r="F2804" t="s">
        <x:v>482</x:v>
      </x:c>
      <x:c r="G2804" t="s">
        <x:v>482</x:v>
      </x:c>
      <x:c r="H2804" t="s">
        <x:v>528</x:v>
      </x:c>
      <x:c r="I2804" t="s">
        <x:v>173</x:v>
      </x:c>
      <x:c r="J2804">
        <x:v>100000998</x:v>
      </x:c>
      <x:c r="K2804" t="s">
        <x:v>173</x:v>
      </x:c>
      <x:c r="L2804" t="s">
        <x:v>141</x:v>
      </x:c>
      <x:c r="M2804" t="s">
        <x:v>661</x:v>
      </x:c>
      <x:c r="O2804">
        <x:v>1500</x:v>
      </x:c>
      <x:c r="P2804" t="s">
        <x:v>520</x:v>
      </x:c>
      <x:c r="Q2804" t="s">
        <x:v>13</x:v>
      </x:c>
      <x:c r="R2804" t="s">
        <x:v>522</x:v>
      </x:c>
      <x:c r="S2804">
        <x:v>3000</x:v>
      </x:c>
      <x:c r="T2804" t="s">
        <x:v>458</x:v>
      </x:c>
      <x:c r="U2804">
        <x:v>9.93</x:v>
      </x:c>
      <x:c r="V2804">
        <x:v>0.25</x:v>
      </x:c>
      <x:c r="W2804">
        <x:v>748.5</x:v>
      </x:c>
    </x:row>
    <x:row r="2805" spans="1:23">
      <x:c r="A2805" t="s">
        <x:v>492</x:v>
      </x:c>
      <x:c r="B2805" t="s">
        <x:v>698</x:v>
      </x:c>
      <x:c r="C2805" t="s">
        <x:v>513</x:v>
      </x:c>
      <x:c r="D2805" t="s">
        <x:v>514</x:v>
      </x:c>
      <x:c r="E2805" t="s">
        <x:v>611</x:v>
      </x:c>
      <x:c r="F2805" t="s">
        <x:v>482</x:v>
      </x:c>
      <x:c r="G2805" t="s">
        <x:v>482</x:v>
      </x:c>
      <x:c r="H2805" t="s">
        <x:v>528</x:v>
      </x:c>
      <x:c r="I2805" t="s">
        <x:v>173</x:v>
      </x:c>
      <x:c r="J2805">
        <x:v>100000993</x:v>
      </x:c>
      <x:c r="K2805" t="s">
        <x:v>173</x:v>
      </x:c>
      <x:c r="L2805" t="s">
        <x:v>141</x:v>
      </x:c>
      <x:c r="M2805" t="s">
        <x:v>542</x:v>
      </x:c>
      <x:c r="O2805">
        <x:v>1500</x:v>
      </x:c>
      <x:c r="P2805" t="s">
        <x:v>520</x:v>
      </x:c>
      <x:c r="Q2805" t="s">
        <x:v>13</x:v>
      </x:c>
      <x:c r="R2805" t="s">
        <x:v>522</x:v>
      </x:c>
      <x:c r="S2805">
        <x:v>9000</x:v>
      </x:c>
      <x:c r="T2805" t="s">
        <x:v>458</x:v>
      </x:c>
      <x:c r="U2805">
        <x:v>29.79</x:v>
      </x:c>
      <x:c r="V2805">
        <x:v>0.25</x:v>
      </x:c>
      <x:c r="W2805">
        <x:v>2245.5</x:v>
      </x:c>
    </x:row>
    <x:row r="2806" spans="1:23">
      <x:c r="A2806" t="s">
        <x:v>492</x:v>
      </x:c>
      <x:c r="B2806" t="s">
        <x:v>698</x:v>
      </x:c>
      <x:c r="C2806" t="s">
        <x:v>513</x:v>
      </x:c>
      <x:c r="D2806" t="s">
        <x:v>514</x:v>
      </x:c>
      <x:c r="E2806" t="s">
        <x:v>611</x:v>
      </x:c>
      <x:c r="F2806" t="s">
        <x:v>482</x:v>
      </x:c>
      <x:c r="G2806" t="s">
        <x:v>482</x:v>
      </x:c>
      <x:c r="H2806" t="s">
        <x:v>528</x:v>
      </x:c>
      <x:c r="I2806" t="s">
        <x:v>173</x:v>
      </x:c>
      <x:c r="J2806">
        <x:v>100000987</x:v>
      </x:c>
      <x:c r="K2806" t="s">
        <x:v>173</x:v>
      </x:c>
      <x:c r="L2806" t="s">
        <x:v>141</x:v>
      </x:c>
      <x:c r="M2806" t="s">
        <x:v>574</x:v>
      </x:c>
      <x:c r="O2806">
        <x:v>1500</x:v>
      </x:c>
      <x:c r="P2806" t="s">
        <x:v>520</x:v>
      </x:c>
      <x:c r="Q2806" t="s">
        <x:v>13</x:v>
      </x:c>
      <x:c r="R2806" t="s">
        <x:v>522</x:v>
      </x:c>
      <x:c r="S2806">
        <x:v>6000</x:v>
      </x:c>
      <x:c r="T2806" t="s">
        <x:v>458</x:v>
      </x:c>
      <x:c r="U2806">
        <x:v>19.86</x:v>
      </x:c>
      <x:c r="V2806">
        <x:v>0.25</x:v>
      </x:c>
      <x:c r="W2806">
        <x:v>1497</x:v>
      </x:c>
    </x:row>
    <x:row r="2807" spans="1:23">
      <x:c r="A2807" t="s">
        <x:v>492</x:v>
      </x:c>
      <x:c r="B2807" t="s">
        <x:v>698</x:v>
      </x:c>
      <x:c r="C2807" t="s">
        <x:v>513</x:v>
      </x:c>
      <x:c r="D2807" t="s">
        <x:v>514</x:v>
      </x:c>
      <x:c r="E2807" t="s">
        <x:v>611</x:v>
      </x:c>
      <x:c r="F2807" t="s">
        <x:v>482</x:v>
      </x:c>
      <x:c r="G2807" t="s">
        <x:v>482</x:v>
      </x:c>
      <x:c r="H2807" t="s">
        <x:v>528</x:v>
      </x:c>
      <x:c r="I2807" t="s">
        <x:v>173</x:v>
      </x:c>
      <x:c r="J2807">
        <x:v>100000992</x:v>
      </x:c>
      <x:c r="K2807" t="s">
        <x:v>173</x:v>
      </x:c>
      <x:c r="L2807" t="s">
        <x:v>141</x:v>
      </x:c>
      <x:c r="M2807" t="s">
        <x:v>525</x:v>
      </x:c>
      <x:c r="O2807">
        <x:v>1500</x:v>
      </x:c>
      <x:c r="P2807" t="s">
        <x:v>520</x:v>
      </x:c>
      <x:c r="Q2807" t="s">
        <x:v>13</x:v>
      </x:c>
      <x:c r="R2807" t="s">
        <x:v>522</x:v>
      </x:c>
      <x:c r="S2807">
        <x:v>9000</x:v>
      </x:c>
      <x:c r="T2807" t="s">
        <x:v>458</x:v>
      </x:c>
      <x:c r="U2807">
        <x:v>29.79</x:v>
      </x:c>
      <x:c r="V2807">
        <x:v>0.25</x:v>
      </x:c>
      <x:c r="W2807">
        <x:v>2245.5</x:v>
      </x:c>
    </x:row>
    <x:row r="2808" spans="1:23">
      <x:c r="A2808" t="s">
        <x:v>492</x:v>
      </x:c>
      <x:c r="B2808" t="s">
        <x:v>698</x:v>
      </x:c>
      <x:c r="C2808" t="s">
        <x:v>513</x:v>
      </x:c>
      <x:c r="D2808" t="s">
        <x:v>514</x:v>
      </x:c>
      <x:c r="E2808" t="s">
        <x:v>611</x:v>
      </x:c>
      <x:c r="F2808" t="s">
        <x:v>482</x:v>
      </x:c>
      <x:c r="G2808" t="s">
        <x:v>482</x:v>
      </x:c>
      <x:c r="H2808" t="s">
        <x:v>528</x:v>
      </x:c>
      <x:c r="I2808" t="s">
        <x:v>173</x:v>
      </x:c>
      <x:c r="J2808">
        <x:v>100000985</x:v>
      </x:c>
      <x:c r="K2808" t="s">
        <x:v>173</x:v>
      </x:c>
      <x:c r="L2808" t="s">
        <x:v>141</x:v>
      </x:c>
      <x:c r="M2808" t="s">
        <x:v>534</x:v>
      </x:c>
      <x:c r="O2808">
        <x:v>1500</x:v>
      </x:c>
      <x:c r="P2808" t="s">
        <x:v>520</x:v>
      </x:c>
      <x:c r="Q2808" t="s">
        <x:v>13</x:v>
      </x:c>
      <x:c r="R2808" t="s">
        <x:v>522</x:v>
      </x:c>
      <x:c r="S2808">
        <x:v>4500</x:v>
      </x:c>
      <x:c r="T2808" t="s">
        <x:v>458</x:v>
      </x:c>
      <x:c r="U2808">
        <x:v>14.9</x:v>
      </x:c>
      <x:c r="V2808">
        <x:v>0.25</x:v>
      </x:c>
      <x:c r="W2808">
        <x:v>1122.75</x:v>
      </x:c>
    </x:row>
    <x:row r="2809" spans="1:23">
      <x:c r="A2809" t="s">
        <x:v>492</x:v>
      </x:c>
      <x:c r="B2809" t="s">
        <x:v>698</x:v>
      </x:c>
      <x:c r="C2809" t="s">
        <x:v>513</x:v>
      </x:c>
      <x:c r="D2809" t="s">
        <x:v>514</x:v>
      </x:c>
      <x:c r="E2809" t="s">
        <x:v>611</x:v>
      </x:c>
      <x:c r="F2809" t="s">
        <x:v>482</x:v>
      </x:c>
      <x:c r="G2809" t="s">
        <x:v>482</x:v>
      </x:c>
      <x:c r="H2809" t="s">
        <x:v>528</x:v>
      </x:c>
      <x:c r="I2809" t="s">
        <x:v>173</x:v>
      </x:c>
      <x:c r="J2809">
        <x:v>100000973</x:v>
      </x:c>
      <x:c r="K2809" t="s">
        <x:v>173</x:v>
      </x:c>
      <x:c r="L2809" t="s">
        <x:v>141</x:v>
      </x:c>
      <x:c r="M2809" t="s">
        <x:v>558</x:v>
      </x:c>
      <x:c r="O2809">
        <x:v>1500</x:v>
      </x:c>
      <x:c r="P2809" t="s">
        <x:v>520</x:v>
      </x:c>
      <x:c r="Q2809" t="s">
        <x:v>13</x:v>
      </x:c>
      <x:c r="R2809" t="s">
        <x:v>522</x:v>
      </x:c>
      <x:c r="S2809">
        <x:v>3000</x:v>
      </x:c>
      <x:c r="T2809" t="s">
        <x:v>458</x:v>
      </x:c>
      <x:c r="U2809">
        <x:v>9.93</x:v>
      </x:c>
      <x:c r="V2809">
        <x:v>0.25</x:v>
      </x:c>
      <x:c r="W2809">
        <x:v>748.5</x:v>
      </x:c>
    </x:row>
    <x:row r="2810" spans="1:23">
      <x:c r="A2810" t="s">
        <x:v>492</x:v>
      </x:c>
      <x:c r="B2810" t="s">
        <x:v>698</x:v>
      </x:c>
      <x:c r="C2810" t="s">
        <x:v>513</x:v>
      </x:c>
      <x:c r="D2810" t="s">
        <x:v>514</x:v>
      </x:c>
      <x:c r="E2810" t="s">
        <x:v>611</x:v>
      </x:c>
      <x:c r="F2810" t="s">
        <x:v>482</x:v>
      </x:c>
      <x:c r="G2810" t="s">
        <x:v>482</x:v>
      </x:c>
      <x:c r="H2810" t="s">
        <x:v>528</x:v>
      </x:c>
      <x:c r="I2810" t="s">
        <x:v>173</x:v>
      </x:c>
      <x:c r="J2810">
        <x:v>100000979</x:v>
      </x:c>
      <x:c r="K2810" t="s">
        <x:v>173</x:v>
      </x:c>
      <x:c r="L2810" t="s">
        <x:v>141</x:v>
      </x:c>
      <x:c r="M2810" t="s">
        <x:v>524</x:v>
      </x:c>
      <x:c r="O2810">
        <x:v>1500</x:v>
      </x:c>
      <x:c r="P2810" t="s">
        <x:v>520</x:v>
      </x:c>
      <x:c r="Q2810" t="s">
        <x:v>13</x:v>
      </x:c>
      <x:c r="R2810" t="s">
        <x:v>522</x:v>
      </x:c>
      <x:c r="S2810">
        <x:v>10500</x:v>
      </x:c>
      <x:c r="T2810" t="s">
        <x:v>458</x:v>
      </x:c>
      <x:c r="U2810">
        <x:v>34.76</x:v>
      </x:c>
      <x:c r="V2810">
        <x:v>0.25</x:v>
      </x:c>
      <x:c r="W2810">
        <x:v>2619.75</x:v>
      </x:c>
    </x:row>
    <x:row r="2811" spans="1:23">
      <x:c r="A2811" t="s">
        <x:v>492</x:v>
      </x:c>
      <x:c r="B2811" t="s">
        <x:v>698</x:v>
      </x:c>
      <x:c r="C2811" t="s">
        <x:v>513</x:v>
      </x:c>
      <x:c r="D2811" t="s">
        <x:v>514</x:v>
      </x:c>
      <x:c r="E2811" t="s">
        <x:v>611</x:v>
      </x:c>
      <x:c r="F2811" t="s">
        <x:v>482</x:v>
      </x:c>
      <x:c r="G2811" t="s">
        <x:v>482</x:v>
      </x:c>
      <x:c r="H2811" t="s">
        <x:v>528</x:v>
      </x:c>
      <x:c r="I2811" t="s">
        <x:v>173</x:v>
      </x:c>
      <x:c r="J2811">
        <x:v>100000969</x:v>
      </x:c>
      <x:c r="K2811" t="s">
        <x:v>173</x:v>
      </x:c>
      <x:c r="L2811" t="s">
        <x:v>141</x:v>
      </x:c>
      <x:c r="M2811" t="s">
        <x:v>608</x:v>
      </x:c>
      <x:c r="O2811">
        <x:v>1500</x:v>
      </x:c>
      <x:c r="P2811" t="s">
        <x:v>520</x:v>
      </x:c>
      <x:c r="Q2811" t="s">
        <x:v>13</x:v>
      </x:c>
      <x:c r="R2811" t="s">
        <x:v>522</x:v>
      </x:c>
      <x:c r="S2811">
        <x:v>4500</x:v>
      </x:c>
      <x:c r="T2811" t="s">
        <x:v>458</x:v>
      </x:c>
      <x:c r="U2811">
        <x:v>14.9</x:v>
      </x:c>
      <x:c r="V2811">
        <x:v>0.25</x:v>
      </x:c>
      <x:c r="W2811">
        <x:v>1122.75</x:v>
      </x:c>
    </x:row>
    <x:row r="2812" spans="1:23">
      <x:c r="A2812" t="s">
        <x:v>492</x:v>
      </x:c>
      <x:c r="B2812" t="s">
        <x:v>698</x:v>
      </x:c>
      <x:c r="C2812" t="s">
        <x:v>513</x:v>
      </x:c>
      <x:c r="D2812" t="s">
        <x:v>514</x:v>
      </x:c>
      <x:c r="E2812" t="s">
        <x:v>611</x:v>
      </x:c>
      <x:c r="F2812" t="s">
        <x:v>482</x:v>
      </x:c>
      <x:c r="G2812" t="s">
        <x:v>482</x:v>
      </x:c>
      <x:c r="H2812" t="s">
        <x:v>528</x:v>
      </x:c>
      <x:c r="I2812" t="s">
        <x:v>173</x:v>
      </x:c>
      <x:c r="J2812">
        <x:v>100000972</x:v>
      </x:c>
      <x:c r="K2812" t="s">
        <x:v>173</x:v>
      </x:c>
      <x:c r="L2812" t="s">
        <x:v>141</x:v>
      </x:c>
      <x:c r="M2812" t="s">
        <x:v>569</x:v>
      </x:c>
      <x:c r="O2812">
        <x:v>1500</x:v>
      </x:c>
      <x:c r="P2812" t="s">
        <x:v>520</x:v>
      </x:c>
      <x:c r="Q2812" t="s">
        <x:v>13</x:v>
      </x:c>
      <x:c r="R2812" t="s">
        <x:v>522</x:v>
      </x:c>
      <x:c r="S2812">
        <x:v>6000</x:v>
      </x:c>
      <x:c r="T2812" t="s">
        <x:v>458</x:v>
      </x:c>
      <x:c r="U2812">
        <x:v>19.86</x:v>
      </x:c>
      <x:c r="V2812">
        <x:v>0.25</x:v>
      </x:c>
      <x:c r="W2812">
        <x:v>1497</x:v>
      </x:c>
    </x:row>
    <x:row r="2813" spans="1:23">
      <x:c r="A2813" t="s">
        <x:v>492</x:v>
      </x:c>
      <x:c r="B2813" t="s">
        <x:v>698</x:v>
      </x:c>
      <x:c r="C2813" t="s">
        <x:v>513</x:v>
      </x:c>
      <x:c r="D2813" t="s">
        <x:v>514</x:v>
      </x:c>
      <x:c r="E2813" t="s">
        <x:v>611</x:v>
      </x:c>
      <x:c r="F2813" t="s">
        <x:v>482</x:v>
      </x:c>
      <x:c r="G2813" t="s">
        <x:v>482</x:v>
      </x:c>
      <x:c r="H2813" t="s">
        <x:v>528</x:v>
      </x:c>
      <x:c r="I2813" t="s">
        <x:v>173</x:v>
      </x:c>
      <x:c r="J2813">
        <x:v>100000945</x:v>
      </x:c>
      <x:c r="K2813" t="s">
        <x:v>173</x:v>
      </x:c>
      <x:c r="L2813" t="s">
        <x:v>141</x:v>
      </x:c>
      <x:c r="M2813" t="s">
        <x:v>568</x:v>
      </x:c>
      <x:c r="O2813">
        <x:v>1500</x:v>
      </x:c>
      <x:c r="P2813" t="s">
        <x:v>520</x:v>
      </x:c>
      <x:c r="Q2813" t="s">
        <x:v>13</x:v>
      </x:c>
      <x:c r="R2813" t="s">
        <x:v>522</x:v>
      </x:c>
      <x:c r="S2813">
        <x:v>4500</x:v>
      </x:c>
      <x:c r="T2813" t="s">
        <x:v>458</x:v>
      </x:c>
      <x:c r="U2813">
        <x:v>14.9</x:v>
      </x:c>
      <x:c r="V2813">
        <x:v>0.25</x:v>
      </x:c>
      <x:c r="W2813">
        <x:v>1122.75</x:v>
      </x:c>
    </x:row>
    <x:row r="2814" spans="1:23">
      <x:c r="A2814" t="s">
        <x:v>492</x:v>
      </x:c>
      <x:c r="B2814" t="s">
        <x:v>698</x:v>
      </x:c>
      <x:c r="C2814" t="s">
        <x:v>513</x:v>
      </x:c>
      <x:c r="D2814" t="s">
        <x:v>514</x:v>
      </x:c>
      <x:c r="E2814" t="s">
        <x:v>611</x:v>
      </x:c>
      <x:c r="F2814" t="s">
        <x:v>482</x:v>
      </x:c>
      <x:c r="G2814" t="s">
        <x:v>482</x:v>
      </x:c>
      <x:c r="H2814" t="s">
        <x:v>528</x:v>
      </x:c>
      <x:c r="I2814" t="s">
        <x:v>173</x:v>
      </x:c>
      <x:c r="J2814">
        <x:v>100000948</x:v>
      </x:c>
      <x:c r="K2814" t="s">
        <x:v>173</x:v>
      </x:c>
      <x:c r="L2814" t="s">
        <x:v>141</x:v>
      </x:c>
      <x:c r="M2814" t="s">
        <x:v>550</x:v>
      </x:c>
      <x:c r="O2814">
        <x:v>1500</x:v>
      </x:c>
      <x:c r="P2814" t="s">
        <x:v>520</x:v>
      </x:c>
      <x:c r="Q2814" t="s">
        <x:v>13</x:v>
      </x:c>
      <x:c r="R2814" t="s">
        <x:v>522</x:v>
      </x:c>
      <x:c r="S2814">
        <x:v>9000</x:v>
      </x:c>
      <x:c r="T2814" t="s">
        <x:v>458</x:v>
      </x:c>
      <x:c r="U2814">
        <x:v>29.79</x:v>
      </x:c>
      <x:c r="V2814">
        <x:v>0.25</x:v>
      </x:c>
      <x:c r="W2814">
        <x:v>2245.5</x:v>
      </x:c>
    </x:row>
    <x:row r="2815" spans="1:23">
      <x:c r="A2815" t="s">
        <x:v>492</x:v>
      </x:c>
      <x:c r="B2815" t="s">
        <x:v>698</x:v>
      </x:c>
      <x:c r="C2815" t="s">
        <x:v>513</x:v>
      </x:c>
      <x:c r="D2815" t="s">
        <x:v>514</x:v>
      </x:c>
      <x:c r="E2815" t="s">
        <x:v>611</x:v>
      </x:c>
      <x:c r="F2815" t="s">
        <x:v>482</x:v>
      </x:c>
      <x:c r="G2815" t="s">
        <x:v>482</x:v>
      </x:c>
      <x:c r="H2815" t="s">
        <x:v>528</x:v>
      </x:c>
      <x:c r="I2815" t="s">
        <x:v>173</x:v>
      </x:c>
      <x:c r="J2815">
        <x:v>100000966</x:v>
      </x:c>
      <x:c r="K2815" t="s">
        <x:v>173</x:v>
      </x:c>
      <x:c r="L2815" t="s">
        <x:v>141</x:v>
      </x:c>
      <x:c r="M2815" t="s">
        <x:v>564</x:v>
      </x:c>
      <x:c r="O2815">
        <x:v>1500</x:v>
      </x:c>
      <x:c r="P2815" t="s">
        <x:v>520</x:v>
      </x:c>
      <x:c r="Q2815" t="s">
        <x:v>13</x:v>
      </x:c>
      <x:c r="R2815" t="s">
        <x:v>522</x:v>
      </x:c>
      <x:c r="S2815">
        <x:v>9000</x:v>
      </x:c>
      <x:c r="T2815" t="s">
        <x:v>458</x:v>
      </x:c>
      <x:c r="U2815">
        <x:v>29.79</x:v>
      </x:c>
      <x:c r="V2815">
        <x:v>0.25</x:v>
      </x:c>
      <x:c r="W2815">
        <x:v>2245.5</x:v>
      </x:c>
    </x:row>
    <x:row r="2816" spans="1:23">
      <x:c r="A2816" t="s">
        <x:v>492</x:v>
      </x:c>
      <x:c r="B2816" t="s">
        <x:v>698</x:v>
      </x:c>
      <x:c r="C2816" t="s">
        <x:v>513</x:v>
      </x:c>
      <x:c r="D2816" t="s">
        <x:v>514</x:v>
      </x:c>
      <x:c r="E2816" t="s">
        <x:v>611</x:v>
      </x:c>
      <x:c r="F2816" t="s">
        <x:v>482</x:v>
      </x:c>
      <x:c r="G2816" t="s">
        <x:v>482</x:v>
      </x:c>
      <x:c r="H2816" t="s">
        <x:v>528</x:v>
      </x:c>
      <x:c r="I2816" t="s">
        <x:v>173</x:v>
      </x:c>
      <x:c r="J2816">
        <x:v>100000963</x:v>
      </x:c>
      <x:c r="K2816" t="s">
        <x:v>173</x:v>
      </x:c>
      <x:c r="L2816" t="s">
        <x:v>141</x:v>
      </x:c>
      <x:c r="M2816" t="s">
        <x:v>572</x:v>
      </x:c>
      <x:c r="O2816">
        <x:v>1500</x:v>
      </x:c>
      <x:c r="P2816" t="s">
        <x:v>520</x:v>
      </x:c>
      <x:c r="Q2816" t="s">
        <x:v>13</x:v>
      </x:c>
      <x:c r="R2816" t="s">
        <x:v>522</x:v>
      </x:c>
      <x:c r="S2816">
        <x:v>9000</x:v>
      </x:c>
      <x:c r="T2816" t="s">
        <x:v>458</x:v>
      </x:c>
      <x:c r="U2816">
        <x:v>29.79</x:v>
      </x:c>
      <x:c r="V2816">
        <x:v>0.25</x:v>
      </x:c>
      <x:c r="W2816">
        <x:v>2245.5</x:v>
      </x:c>
    </x:row>
    <x:row r="2817" spans="1:23">
      <x:c r="A2817" t="s">
        <x:v>492</x:v>
      </x:c>
      <x:c r="B2817" t="s">
        <x:v>698</x:v>
      </x:c>
      <x:c r="C2817" t="s">
        <x:v>513</x:v>
      </x:c>
      <x:c r="D2817" t="s">
        <x:v>514</x:v>
      </x:c>
      <x:c r="E2817" t="s">
        <x:v>611</x:v>
      </x:c>
      <x:c r="F2817" t="s">
        <x:v>482</x:v>
      </x:c>
      <x:c r="G2817" t="s">
        <x:v>482</x:v>
      </x:c>
      <x:c r="H2817" t="s">
        <x:v>528</x:v>
      </x:c>
      <x:c r="I2817" t="s">
        <x:v>173</x:v>
      </x:c>
      <x:c r="J2817">
        <x:v>100000962</x:v>
      </x:c>
      <x:c r="K2817" t="s">
        <x:v>173</x:v>
      </x:c>
      <x:c r="L2817" t="s">
        <x:v>141</x:v>
      </x:c>
      <x:c r="M2817" t="s">
        <x:v>563</x:v>
      </x:c>
      <x:c r="O2817">
        <x:v>1500</x:v>
      </x:c>
      <x:c r="P2817" t="s">
        <x:v>520</x:v>
      </x:c>
      <x:c r="Q2817" t="s">
        <x:v>13</x:v>
      </x:c>
      <x:c r="R2817" t="s">
        <x:v>522</x:v>
      </x:c>
      <x:c r="S2817">
        <x:v>9000</x:v>
      </x:c>
      <x:c r="T2817" t="s">
        <x:v>458</x:v>
      </x:c>
      <x:c r="U2817">
        <x:v>29.79</x:v>
      </x:c>
      <x:c r="V2817">
        <x:v>0.25</x:v>
      </x:c>
      <x:c r="W2817">
        <x:v>2245.5</x:v>
      </x:c>
    </x:row>
    <x:row r="2818" spans="1:23">
      <x:c r="A2818" t="s">
        <x:v>492</x:v>
      </x:c>
      <x:c r="B2818" t="s">
        <x:v>698</x:v>
      </x:c>
      <x:c r="C2818" t="s">
        <x:v>513</x:v>
      </x:c>
      <x:c r="D2818" t="s">
        <x:v>514</x:v>
      </x:c>
      <x:c r="E2818" t="s">
        <x:v>611</x:v>
      </x:c>
      <x:c r="F2818" t="s">
        <x:v>482</x:v>
      </x:c>
      <x:c r="G2818" t="s">
        <x:v>482</x:v>
      </x:c>
      <x:c r="H2818" t="s">
        <x:v>528</x:v>
      </x:c>
      <x:c r="I2818" t="s">
        <x:v>173</x:v>
      </x:c>
      <x:c r="J2818">
        <x:v>100000968</x:v>
      </x:c>
      <x:c r="K2818" t="s">
        <x:v>173</x:v>
      </x:c>
      <x:c r="L2818" t="s">
        <x:v>141</x:v>
      </x:c>
      <x:c r="M2818" t="s">
        <x:v>537</x:v>
      </x:c>
      <x:c r="O2818">
        <x:v>1500</x:v>
      </x:c>
      <x:c r="P2818" t="s">
        <x:v>520</x:v>
      </x:c>
      <x:c r="Q2818" t="s">
        <x:v>13</x:v>
      </x:c>
      <x:c r="R2818" t="s">
        <x:v>522</x:v>
      </x:c>
      <x:c r="S2818">
        <x:v>52500</x:v>
      </x:c>
      <x:c r="T2818" t="s">
        <x:v>458</x:v>
      </x:c>
      <x:c r="U2818">
        <x:v>173.78</x:v>
      </x:c>
      <x:c r="V2818">
        <x:v>0.25</x:v>
      </x:c>
      <x:c r="W2818">
        <x:v>13098.75</x:v>
      </x:c>
    </x:row>
    <x:row r="2819" spans="1:23">
      <x:c r="A2819" t="s">
        <x:v>492</x:v>
      </x:c>
      <x:c r="B2819" t="s">
        <x:v>698</x:v>
      </x:c>
      <x:c r="C2819" t="s">
        <x:v>513</x:v>
      </x:c>
      <x:c r="D2819" t="s">
        <x:v>514</x:v>
      </x:c>
      <x:c r="E2819" t="s">
        <x:v>611</x:v>
      </x:c>
      <x:c r="F2819" t="s">
        <x:v>482</x:v>
      </x:c>
      <x:c r="G2819" t="s">
        <x:v>482</x:v>
      </x:c>
      <x:c r="H2819" t="s">
        <x:v>528</x:v>
      </x:c>
      <x:c r="I2819" t="s">
        <x:v>173</x:v>
      </x:c>
      <x:c r="J2819">
        <x:v>100000925</x:v>
      </x:c>
      <x:c r="K2819" t="s">
        <x:v>173</x:v>
      </x:c>
      <x:c r="L2819" t="s">
        <x:v>141</x:v>
      </x:c>
      <x:c r="M2819" t="s">
        <x:v>609</x:v>
      </x:c>
      <x:c r="O2819">
        <x:v>1500</x:v>
      </x:c>
      <x:c r="P2819" t="s">
        <x:v>520</x:v>
      </x:c>
      <x:c r="Q2819" t="s">
        <x:v>13</x:v>
      </x:c>
      <x:c r="R2819" t="s">
        <x:v>522</x:v>
      </x:c>
      <x:c r="S2819">
        <x:v>9000</x:v>
      </x:c>
      <x:c r="T2819" t="s">
        <x:v>458</x:v>
      </x:c>
      <x:c r="U2819">
        <x:v>29.79</x:v>
      </x:c>
      <x:c r="V2819">
        <x:v>0.25</x:v>
      </x:c>
      <x:c r="W2819">
        <x:v>2245.5</x:v>
      </x:c>
    </x:row>
    <x:row r="2820" spans="1:23">
      <x:c r="A2820" t="s">
        <x:v>492</x:v>
      </x:c>
      <x:c r="B2820" t="s">
        <x:v>698</x:v>
      </x:c>
      <x:c r="C2820" t="s">
        <x:v>513</x:v>
      </x:c>
      <x:c r="D2820" t="s">
        <x:v>514</x:v>
      </x:c>
      <x:c r="E2820" t="s">
        <x:v>611</x:v>
      </x:c>
      <x:c r="F2820" t="s">
        <x:v>482</x:v>
      </x:c>
      <x:c r="G2820" t="s">
        <x:v>482</x:v>
      </x:c>
      <x:c r="H2820" t="s">
        <x:v>528</x:v>
      </x:c>
      <x:c r="I2820" t="s">
        <x:v>173</x:v>
      </x:c>
      <x:c r="J2820">
        <x:v>100000960</x:v>
      </x:c>
      <x:c r="K2820" t="s">
        <x:v>173</x:v>
      </x:c>
      <x:c r="L2820" t="s">
        <x:v>141</x:v>
      </x:c>
      <x:c r="M2820" t="s">
        <x:v>560</x:v>
      </x:c>
      <x:c r="O2820">
        <x:v>1500</x:v>
      </x:c>
      <x:c r="P2820" t="s">
        <x:v>520</x:v>
      </x:c>
      <x:c r="Q2820" t="s">
        <x:v>13</x:v>
      </x:c>
      <x:c r="R2820" t="s">
        <x:v>522</x:v>
      </x:c>
      <x:c r="S2820">
        <x:v>48000</x:v>
      </x:c>
      <x:c r="T2820" t="s">
        <x:v>458</x:v>
      </x:c>
      <x:c r="U2820">
        <x:v>158.88</x:v>
      </x:c>
      <x:c r="V2820">
        <x:v>0.25</x:v>
      </x:c>
      <x:c r="W2820">
        <x:v>11976</x:v>
      </x:c>
    </x:row>
    <x:row r="2821" spans="1:23">
      <x:c r="A2821" t="s">
        <x:v>492</x:v>
      </x:c>
      <x:c r="B2821" t="s">
        <x:v>698</x:v>
      </x:c>
      <x:c r="C2821" t="s">
        <x:v>513</x:v>
      </x:c>
      <x:c r="D2821" t="s">
        <x:v>514</x:v>
      </x:c>
      <x:c r="E2821" t="s">
        <x:v>611</x:v>
      </x:c>
      <x:c r="F2821" t="s">
        <x:v>482</x:v>
      </x:c>
      <x:c r="G2821" t="s">
        <x:v>482</x:v>
      </x:c>
      <x:c r="H2821" t="s">
        <x:v>528</x:v>
      </x:c>
      <x:c r="I2821" t="s">
        <x:v>173</x:v>
      </x:c>
      <x:c r="J2821">
        <x:v>100000938</x:v>
      </x:c>
      <x:c r="K2821" t="s">
        <x:v>173</x:v>
      </x:c>
      <x:c r="L2821" t="s">
        <x:v>141</x:v>
      </x:c>
      <x:c r="M2821" t="s">
        <x:v>610</x:v>
      </x:c>
      <x:c r="O2821">
        <x:v>1500</x:v>
      </x:c>
      <x:c r="P2821" t="s">
        <x:v>520</x:v>
      </x:c>
      <x:c r="Q2821" t="s">
        <x:v>13</x:v>
      </x:c>
      <x:c r="R2821" t="s">
        <x:v>522</x:v>
      </x:c>
      <x:c r="S2821">
        <x:v>9000</x:v>
      </x:c>
      <x:c r="T2821" t="s">
        <x:v>458</x:v>
      </x:c>
      <x:c r="U2821">
        <x:v>29.79</x:v>
      </x:c>
      <x:c r="V2821">
        <x:v>0.25</x:v>
      </x:c>
      <x:c r="W2821">
        <x:v>2245.5</x:v>
      </x:c>
    </x:row>
    <x:row r="2822" spans="1:23">
      <x:c r="A2822" t="s">
        <x:v>492</x:v>
      </x:c>
      <x:c r="B2822" t="s">
        <x:v>698</x:v>
      </x:c>
      <x:c r="C2822" t="s">
        <x:v>513</x:v>
      </x:c>
      <x:c r="D2822" t="s">
        <x:v>514</x:v>
      </x:c>
      <x:c r="E2822" t="s">
        <x:v>611</x:v>
      </x:c>
      <x:c r="F2822" t="s">
        <x:v>482</x:v>
      </x:c>
      <x:c r="G2822" t="s">
        <x:v>482</x:v>
      </x:c>
      <x:c r="H2822" t="s">
        <x:v>528</x:v>
      </x:c>
      <x:c r="I2822" t="s">
        <x:v>173</x:v>
      </x:c>
      <x:c r="J2822">
        <x:v>100000937</x:v>
      </x:c>
      <x:c r="K2822" t="s">
        <x:v>173</x:v>
      </x:c>
      <x:c r="L2822" t="s">
        <x:v>141</x:v>
      </x:c>
      <x:c r="M2822" t="s">
        <x:v>571</x:v>
      </x:c>
      <x:c r="O2822">
        <x:v>1500</x:v>
      </x:c>
      <x:c r="P2822" t="s">
        <x:v>520</x:v>
      </x:c>
      <x:c r="Q2822" t="s">
        <x:v>13</x:v>
      </x:c>
      <x:c r="R2822" t="s">
        <x:v>522</x:v>
      </x:c>
      <x:c r="S2822">
        <x:v>9000</x:v>
      </x:c>
      <x:c r="T2822" t="s">
        <x:v>458</x:v>
      </x:c>
      <x:c r="U2822">
        <x:v>29.79</x:v>
      </x:c>
      <x:c r="V2822">
        <x:v>0.25</x:v>
      </x:c>
      <x:c r="W2822">
        <x:v>2245.5</x:v>
      </x:c>
    </x:row>
    <x:row r="2823" spans="1:23">
      <x:c r="A2823" t="s">
        <x:v>492</x:v>
      </x:c>
      <x:c r="B2823" t="s">
        <x:v>698</x:v>
      </x:c>
      <x:c r="C2823" t="s">
        <x:v>513</x:v>
      </x:c>
      <x:c r="D2823" t="s">
        <x:v>514</x:v>
      </x:c>
      <x:c r="E2823" t="s">
        <x:v>611</x:v>
      </x:c>
      <x:c r="F2823" t="s">
        <x:v>482</x:v>
      </x:c>
      <x:c r="G2823" t="s">
        <x:v>482</x:v>
      </x:c>
      <x:c r="H2823" t="s">
        <x:v>528</x:v>
      </x:c>
      <x:c r="I2823" t="s">
        <x:v>173</x:v>
      </x:c>
      <x:c r="J2823">
        <x:v>100000944</x:v>
      </x:c>
      <x:c r="K2823" t="s">
        <x:v>173</x:v>
      </x:c>
      <x:c r="L2823" t="s">
        <x:v>141</x:v>
      </x:c>
      <x:c r="M2823" t="s">
        <x:v>575</x:v>
      </x:c>
      <x:c r="O2823">
        <x:v>1500</x:v>
      </x:c>
      <x:c r="P2823" t="s">
        <x:v>520</x:v>
      </x:c>
      <x:c r="Q2823" t="s">
        <x:v>13</x:v>
      </x:c>
      <x:c r="R2823" t="s">
        <x:v>522</x:v>
      </x:c>
      <x:c r="S2823">
        <x:v>9000</x:v>
      </x:c>
      <x:c r="T2823" t="s">
        <x:v>458</x:v>
      </x:c>
      <x:c r="U2823">
        <x:v>29.79</x:v>
      </x:c>
      <x:c r="V2823">
        <x:v>0.25</x:v>
      </x:c>
      <x:c r="W2823">
        <x:v>2245.5</x:v>
      </x:c>
    </x:row>
    <x:row r="2824" spans="1:23">
      <x:c r="A2824" t="s">
        <x:v>492</x:v>
      </x:c>
      <x:c r="B2824" t="s">
        <x:v>698</x:v>
      </x:c>
      <x:c r="C2824" t="s">
        <x:v>513</x:v>
      </x:c>
      <x:c r="D2824" t="s">
        <x:v>514</x:v>
      </x:c>
      <x:c r="E2824" t="s">
        <x:v>611</x:v>
      </x:c>
      <x:c r="F2824" t="s">
        <x:v>482</x:v>
      </x:c>
      <x:c r="G2824" t="s">
        <x:v>482</x:v>
      </x:c>
      <x:c r="H2824" t="s">
        <x:v>528</x:v>
      </x:c>
      <x:c r="I2824" t="s">
        <x:v>173</x:v>
      </x:c>
      <x:c r="J2824">
        <x:v>100000933</x:v>
      </x:c>
      <x:c r="K2824" t="s">
        <x:v>173</x:v>
      </x:c>
      <x:c r="L2824" t="s">
        <x:v>141</x:v>
      </x:c>
      <x:c r="M2824" t="s">
        <x:v>619</x:v>
      </x:c>
      <x:c r="O2824">
        <x:v>1500</x:v>
      </x:c>
      <x:c r="P2824" t="s">
        <x:v>520</x:v>
      </x:c>
      <x:c r="Q2824" t="s">
        <x:v>13</x:v>
      </x:c>
      <x:c r="R2824" t="s">
        <x:v>522</x:v>
      </x:c>
      <x:c r="S2824">
        <x:v>6000</x:v>
      </x:c>
      <x:c r="T2824" t="s">
        <x:v>458</x:v>
      </x:c>
      <x:c r="U2824">
        <x:v>19.86</x:v>
      </x:c>
      <x:c r="V2824">
        <x:v>0.25</x:v>
      </x:c>
      <x:c r="W2824">
        <x:v>1497</x:v>
      </x:c>
    </x:row>
    <x:row r="2825" spans="1:23">
      <x:c r="A2825" t="s">
        <x:v>492</x:v>
      </x:c>
      <x:c r="B2825" t="s">
        <x:v>698</x:v>
      </x:c>
      <x:c r="C2825" t="s">
        <x:v>513</x:v>
      </x:c>
      <x:c r="D2825" t="s">
        <x:v>514</x:v>
      </x:c>
      <x:c r="E2825" t="s">
        <x:v>611</x:v>
      </x:c>
      <x:c r="F2825" t="s">
        <x:v>482</x:v>
      </x:c>
      <x:c r="G2825" t="s">
        <x:v>482</x:v>
      </x:c>
      <x:c r="H2825" t="s">
        <x:v>528</x:v>
      </x:c>
      <x:c r="I2825" t="s">
        <x:v>173</x:v>
      </x:c>
      <x:c r="J2825">
        <x:v>100000944</x:v>
      </x:c>
      <x:c r="K2825" t="s">
        <x:v>173</x:v>
      </x:c>
      <x:c r="L2825" t="s">
        <x:v>141</x:v>
      </x:c>
      <x:c r="M2825" t="s">
        <x:v>575</x:v>
      </x:c>
      <x:c r="O2825">
        <x:v>1500</x:v>
      </x:c>
      <x:c r="P2825" t="s">
        <x:v>520</x:v>
      </x:c>
      <x:c r="Q2825" t="s">
        <x:v>13</x:v>
      </x:c>
      <x:c r="R2825" t="s">
        <x:v>522</x:v>
      </x:c>
      <x:c r="S2825">
        <x:v>4500</x:v>
      </x:c>
      <x:c r="T2825" t="s">
        <x:v>458</x:v>
      </x:c>
      <x:c r="U2825">
        <x:v>14.9</x:v>
      </x:c>
      <x:c r="V2825">
        <x:v>0.25</x:v>
      </x:c>
      <x:c r="W2825">
        <x:v>1122.75</x:v>
      </x:c>
    </x:row>
    <x:row r="2826" spans="1:23">
      <x:c r="A2826" t="s">
        <x:v>492</x:v>
      </x:c>
      <x:c r="B2826" t="s">
        <x:v>698</x:v>
      </x:c>
      <x:c r="C2826" t="s">
        <x:v>513</x:v>
      </x:c>
      <x:c r="D2826" t="s">
        <x:v>514</x:v>
      </x:c>
      <x:c r="E2826" t="s">
        <x:v>611</x:v>
      </x:c>
      <x:c r="F2826" t="s">
        <x:v>482</x:v>
      </x:c>
      <x:c r="G2826" t="s">
        <x:v>482</x:v>
      </x:c>
      <x:c r="H2826" t="s">
        <x:v>528</x:v>
      </x:c>
      <x:c r="I2826" t="s">
        <x:v>173</x:v>
      </x:c>
      <x:c r="J2826">
        <x:v>100000706</x:v>
      </x:c>
      <x:c r="K2826" t="s">
        <x:v>173</x:v>
      </x:c>
      <x:c r="L2826" t="s">
        <x:v>165</x:v>
      </x:c>
      <x:c r="M2826" t="s">
        <x:v>524</x:v>
      </x:c>
      <x:c r="O2826">
        <x:v>1000</x:v>
      </x:c>
      <x:c r="P2826" t="s">
        <x:v>520</x:v>
      </x:c>
      <x:c r="Q2826" t="s">
        <x:v>14</x:v>
      </x:c>
      <x:c r="R2826" t="s">
        <x:v>522</x:v>
      </x:c>
      <x:c r="S2826">
        <x:v>9000</x:v>
      </x:c>
      <x:c r="T2826" t="s">
        <x:v>458</x:v>
      </x:c>
      <x:c r="U2826">
        <x:v>69.209999999999994</x:v>
      </x:c>
      <x:c r="V2826">
        <x:v>0.56000000000000005</x:v>
      </x:c>
      <x:c r="W2826">
        <x:v>5034.6000000000004</x:v>
      </x:c>
    </x:row>
    <x:row r="2827" spans="1:23">
      <x:c r="A2827" t="s">
        <x:v>492</x:v>
      </x:c>
      <x:c r="B2827" t="s">
        <x:v>698</x:v>
      </x:c>
      <x:c r="C2827" t="s">
        <x:v>513</x:v>
      </x:c>
      <x:c r="D2827" t="s">
        <x:v>514</x:v>
      </x:c>
      <x:c r="E2827" t="s">
        <x:v>611</x:v>
      </x:c>
      <x:c r="F2827" t="s">
        <x:v>482</x:v>
      </x:c>
      <x:c r="G2827" t="s">
        <x:v>482</x:v>
      </x:c>
      <x:c r="H2827" t="s">
        <x:v>528</x:v>
      </x:c>
      <x:c r="I2827" t="s">
        <x:v>173</x:v>
      </x:c>
      <x:c r="J2827">
        <x:v>100000639</x:v>
      </x:c>
      <x:c r="K2827" t="s">
        <x:v>173</x:v>
      </x:c>
      <x:c r="L2827" t="s">
        <x:v>165</x:v>
      </x:c>
      <x:c r="M2827" t="s">
        <x:v>518</x:v>
      </x:c>
      <x:c r="O2827">
        <x:v>1000</x:v>
      </x:c>
      <x:c r="P2827" t="s">
        <x:v>520</x:v>
      </x:c>
      <x:c r="Q2827" t="s">
        <x:v>14</x:v>
      </x:c>
      <x:c r="R2827" t="s">
        <x:v>522</x:v>
      </x:c>
      <x:c r="S2827">
        <x:v>6000</x:v>
      </x:c>
      <x:c r="T2827" t="s">
        <x:v>458</x:v>
      </x:c>
      <x:c r="U2827">
        <x:v>46.14</x:v>
      </x:c>
      <x:c r="V2827">
        <x:v>0.56000000000000005</x:v>
      </x:c>
      <x:c r="W2827">
        <x:v>3356.4</x:v>
      </x:c>
    </x:row>
    <x:row r="2828" spans="1:23">
      <x:c r="A2828" t="s">
        <x:v>492</x:v>
      </x:c>
      <x:c r="B2828" t="s">
        <x:v>698</x:v>
      </x:c>
      <x:c r="C2828" t="s">
        <x:v>513</x:v>
      </x:c>
      <x:c r="D2828" t="s">
        <x:v>514</x:v>
      </x:c>
      <x:c r="E2828" t="s">
        <x:v>611</x:v>
      </x:c>
      <x:c r="F2828" t="s">
        <x:v>482</x:v>
      </x:c>
      <x:c r="G2828" t="s">
        <x:v>482</x:v>
      </x:c>
      <x:c r="H2828" t="s">
        <x:v>528</x:v>
      </x:c>
      <x:c r="I2828" t="s">
        <x:v>173</x:v>
      </x:c>
      <x:c r="J2828">
        <x:v>100000621</x:v>
      </x:c>
      <x:c r="K2828" t="s">
        <x:v>173</x:v>
      </x:c>
      <x:c r="L2828" t="s">
        <x:v>143</x:v>
      </x:c>
      <x:c r="M2828" t="s">
        <x:v>526</x:v>
      </x:c>
      <x:c r="O2828">
        <x:v>1000</x:v>
      </x:c>
      <x:c r="P2828" t="s">
        <x:v>520</x:v>
      </x:c>
      <x:c r="Q2828" t="s">
        <x:v>6</x:v>
      </x:c>
      <x:c r="R2828" t="s">
        <x:v>522</x:v>
      </x:c>
      <x:c r="S2828">
        <x:v>10000</x:v>
      </x:c>
      <x:c r="T2828" t="s">
        <x:v>458</x:v>
      </x:c>
      <x:c r="U2828">
        <x:v>50.1</x:v>
      </x:c>
      <x:c r="V2828">
        <x:v>0.37</x:v>
      </x:c>
      <x:c r="W2828">
        <x:v>3652</x:v>
      </x:c>
    </x:row>
    <x:row r="2829" spans="1:23">
      <x:c r="A2829" t="s">
        <x:v>492</x:v>
      </x:c>
      <x:c r="B2829" t="s">
        <x:v>698</x:v>
      </x:c>
      <x:c r="C2829" t="s">
        <x:v>513</x:v>
      </x:c>
      <x:c r="D2829" t="s">
        <x:v>514</x:v>
      </x:c>
      <x:c r="E2829" t="s">
        <x:v>611</x:v>
      </x:c>
      <x:c r="F2829" t="s">
        <x:v>482</x:v>
      </x:c>
      <x:c r="G2829" t="s">
        <x:v>482</x:v>
      </x:c>
      <x:c r="H2829" t="s">
        <x:v>528</x:v>
      </x:c>
      <x:c r="I2829" t="s">
        <x:v>173</x:v>
      </x:c>
      <x:c r="J2829">
        <x:v>100000605</x:v>
      </x:c>
      <x:c r="K2829" t="s">
        <x:v>173</x:v>
      </x:c>
      <x:c r="L2829" t="s">
        <x:v>143</x:v>
      </x:c>
      <x:c r="M2829" t="s">
        <x:v>525</x:v>
      </x:c>
      <x:c r="O2829">
        <x:v>1000</x:v>
      </x:c>
      <x:c r="P2829" t="s">
        <x:v>520</x:v>
      </x:c>
      <x:c r="Q2829" t="s">
        <x:v>6</x:v>
      </x:c>
      <x:c r="R2829" t="s">
        <x:v>522</x:v>
      </x:c>
      <x:c r="S2829">
        <x:v>6000</x:v>
      </x:c>
      <x:c r="T2829" t="s">
        <x:v>458</x:v>
      </x:c>
      <x:c r="U2829">
        <x:v>30.06</x:v>
      </x:c>
      <x:c r="V2829">
        <x:v>0.37</x:v>
      </x:c>
      <x:c r="W2829">
        <x:v>2191.1999999999998</x:v>
      </x:c>
    </x:row>
    <x:row r="2830" spans="1:23">
      <x:c r="A2830" t="s">
        <x:v>492</x:v>
      </x:c>
      <x:c r="B2830" t="s">
        <x:v>698</x:v>
      </x:c>
      <x:c r="C2830" t="s">
        <x:v>513</x:v>
      </x:c>
      <x:c r="D2830" t="s">
        <x:v>514</x:v>
      </x:c>
      <x:c r="E2830" t="s">
        <x:v>611</x:v>
      </x:c>
      <x:c r="F2830" t="s">
        <x:v>482</x:v>
      </x:c>
      <x:c r="G2830" t="s">
        <x:v>482</x:v>
      </x:c>
      <x:c r="H2830" t="s">
        <x:v>528</x:v>
      </x:c>
      <x:c r="I2830" t="s">
        <x:v>173</x:v>
      </x:c>
      <x:c r="J2830">
        <x:v>100000575</x:v>
      </x:c>
      <x:c r="K2830" t="s">
        <x:v>173</x:v>
      </x:c>
      <x:c r="L2830" t="s">
        <x:v>143</x:v>
      </x:c>
      <x:c r="M2830" t="s">
        <x:v>524</x:v>
      </x:c>
      <x:c r="O2830">
        <x:v>1000</x:v>
      </x:c>
      <x:c r="P2830" t="s">
        <x:v>520</x:v>
      </x:c>
      <x:c r="Q2830" t="s">
        <x:v>6</x:v>
      </x:c>
      <x:c r="R2830" t="s">
        <x:v>522</x:v>
      </x:c>
      <x:c r="S2830">
        <x:v>6000</x:v>
      </x:c>
      <x:c r="T2830" t="s">
        <x:v>458</x:v>
      </x:c>
      <x:c r="U2830">
        <x:v>30.06</x:v>
      </x:c>
      <x:c r="V2830">
        <x:v>0.37</x:v>
      </x:c>
      <x:c r="W2830">
        <x:v>2191.1999999999998</x:v>
      </x:c>
    </x:row>
    <x:row r="2831" spans="1:23">
      <x:c r="A2831" t="s">
        <x:v>492</x:v>
      </x:c>
      <x:c r="B2831" t="s">
        <x:v>698</x:v>
      </x:c>
      <x:c r="C2831" t="s">
        <x:v>513</x:v>
      </x:c>
      <x:c r="D2831" t="s">
        <x:v>514</x:v>
      </x:c>
      <x:c r="E2831" t="s">
        <x:v>611</x:v>
      </x:c>
      <x:c r="F2831" t="s">
        <x:v>482</x:v>
      </x:c>
      <x:c r="G2831" t="s">
        <x:v>482</x:v>
      </x:c>
      <x:c r="H2831" t="s">
        <x:v>528</x:v>
      </x:c>
      <x:c r="I2831" t="s">
        <x:v>173</x:v>
      </x:c>
      <x:c r="J2831">
        <x:v>100000554</x:v>
      </x:c>
      <x:c r="K2831" t="s">
        <x:v>173</x:v>
      </x:c>
      <x:c r="L2831" t="s">
        <x:v>143</x:v>
      </x:c>
      <x:c r="M2831" t="s">
        <x:v>537</x:v>
      </x:c>
      <x:c r="O2831">
        <x:v>1000</x:v>
      </x:c>
      <x:c r="P2831" t="s">
        <x:v>520</x:v>
      </x:c>
      <x:c r="Q2831" t="s">
        <x:v>6</x:v>
      </x:c>
      <x:c r="R2831" t="s">
        <x:v>522</x:v>
      </x:c>
      <x:c r="S2831">
        <x:v>6000</x:v>
      </x:c>
      <x:c r="T2831" t="s">
        <x:v>458</x:v>
      </x:c>
      <x:c r="U2831">
        <x:v>30.06</x:v>
      </x:c>
      <x:c r="V2831">
        <x:v>0.37</x:v>
      </x:c>
      <x:c r="W2831">
        <x:v>2191.1999999999998</x:v>
      </x:c>
    </x:row>
    <x:row r="2832" spans="1:23">
      <x:c r="A2832" t="s">
        <x:v>492</x:v>
      </x:c>
      <x:c r="B2832" t="s">
        <x:v>698</x:v>
      </x:c>
      <x:c r="C2832" t="s">
        <x:v>513</x:v>
      </x:c>
      <x:c r="D2832" t="s">
        <x:v>514</x:v>
      </x:c>
      <x:c r="E2832" t="s">
        <x:v>611</x:v>
      </x:c>
      <x:c r="F2832" t="s">
        <x:v>482</x:v>
      </x:c>
      <x:c r="G2832" t="s">
        <x:v>482</x:v>
      </x:c>
      <x:c r="H2832" t="s">
        <x:v>528</x:v>
      </x:c>
      <x:c r="I2832" t="s">
        <x:v>173</x:v>
      </x:c>
      <x:c r="J2832">
        <x:v>100000541</x:v>
      </x:c>
      <x:c r="K2832" t="s">
        <x:v>173</x:v>
      </x:c>
      <x:c r="L2832" t="s">
        <x:v>143</x:v>
      </x:c>
      <x:c r="M2832" t="s">
        <x:v>560</x:v>
      </x:c>
      <x:c r="O2832">
        <x:v>1000</x:v>
      </x:c>
      <x:c r="P2832" t="s">
        <x:v>520</x:v>
      </x:c>
      <x:c r="Q2832" t="s">
        <x:v>6</x:v>
      </x:c>
      <x:c r="R2832" t="s">
        <x:v>522</x:v>
      </x:c>
      <x:c r="S2832">
        <x:v>6000</x:v>
      </x:c>
      <x:c r="T2832" t="s">
        <x:v>458</x:v>
      </x:c>
      <x:c r="U2832">
        <x:v>30.06</x:v>
      </x:c>
      <x:c r="V2832">
        <x:v>0.37</x:v>
      </x:c>
      <x:c r="W2832">
        <x:v>2191.1999999999998</x:v>
      </x:c>
    </x:row>
    <x:row r="2833" spans="1:23">
      <x:c r="A2833" t="s">
        <x:v>492</x:v>
      </x:c>
      <x:c r="B2833" t="s">
        <x:v>698</x:v>
      </x:c>
      <x:c r="C2833" t="s">
        <x:v>513</x:v>
      </x:c>
      <x:c r="D2833" t="s">
        <x:v>514</x:v>
      </x:c>
      <x:c r="E2833" t="s">
        <x:v>611</x:v>
      </x:c>
      <x:c r="F2833" t="s">
        <x:v>482</x:v>
      </x:c>
      <x:c r="G2833" t="s">
        <x:v>482</x:v>
      </x:c>
      <x:c r="H2833" t="s">
        <x:v>528</x:v>
      </x:c>
      <x:c r="I2833" t="s">
        <x:v>173</x:v>
      </x:c>
      <x:c r="J2833">
        <x:v>100000979</x:v>
      </x:c>
      <x:c r="K2833" t="s">
        <x:v>173</x:v>
      </x:c>
      <x:c r="L2833" t="s">
        <x:v>141</x:v>
      </x:c>
      <x:c r="M2833" t="s">
        <x:v>524</x:v>
      </x:c>
      <x:c r="O2833">
        <x:v>1500</x:v>
      </x:c>
      <x:c r="P2833" t="s">
        <x:v>520</x:v>
      </x:c>
      <x:c r="Q2833" t="s">
        <x:v>13</x:v>
      </x:c>
      <x:c r="R2833" t="s">
        <x:v>522</x:v>
      </x:c>
      <x:c r="S2833">
        <x:v>1500</x:v>
      </x:c>
      <x:c r="T2833" t="s">
        <x:v>458</x:v>
      </x:c>
      <x:c r="U2833">
        <x:v>4.97</x:v>
      </x:c>
      <x:c r="V2833">
        <x:v>0.25</x:v>
      </x:c>
      <x:c r="W2833">
        <x:v>374.25</x:v>
      </x:c>
    </x:row>
    <x:row r="2834" spans="1:23">
      <x:c r="A2834" t="s">
        <x:v>492</x:v>
      </x:c>
      <x:c r="B2834" t="s">
        <x:v>698</x:v>
      </x:c>
      <x:c r="C2834" t="s">
        <x:v>513</x:v>
      </x:c>
      <x:c r="D2834" t="s">
        <x:v>514</x:v>
      </x:c>
      <x:c r="E2834" t="s">
        <x:v>611</x:v>
      </x:c>
      <x:c r="F2834" t="s">
        <x:v>482</x:v>
      </x:c>
      <x:c r="G2834" t="s">
        <x:v>482</x:v>
      </x:c>
      <x:c r="H2834" t="s">
        <x:v>528</x:v>
      </x:c>
      <x:c r="I2834" t="s">
        <x:v>173</x:v>
      </x:c>
      <x:c r="J2834">
        <x:v>100000969</x:v>
      </x:c>
      <x:c r="K2834" t="s">
        <x:v>173</x:v>
      </x:c>
      <x:c r="L2834" t="s">
        <x:v>141</x:v>
      </x:c>
      <x:c r="M2834" t="s">
        <x:v>608</x:v>
      </x:c>
      <x:c r="O2834">
        <x:v>1500</x:v>
      </x:c>
      <x:c r="P2834" t="s">
        <x:v>520</x:v>
      </x:c>
      <x:c r="Q2834" t="s">
        <x:v>13</x:v>
      </x:c>
      <x:c r="R2834" t="s">
        <x:v>522</x:v>
      </x:c>
      <x:c r="S2834">
        <x:v>7500</x:v>
      </x:c>
      <x:c r="T2834" t="s">
        <x:v>458</x:v>
      </x:c>
      <x:c r="U2834">
        <x:v>24.83</x:v>
      </x:c>
      <x:c r="V2834">
        <x:v>0.25</x:v>
      </x:c>
      <x:c r="W2834">
        <x:v>1871.25</x:v>
      </x:c>
    </x:row>
    <x:row r="2835" spans="1:23">
      <x:c r="A2835" t="s">
        <x:v>492</x:v>
      </x:c>
      <x:c r="B2835" t="s">
        <x:v>698</x:v>
      </x:c>
      <x:c r="C2835" t="s">
        <x:v>513</x:v>
      </x:c>
      <x:c r="D2835" t="s">
        <x:v>514</x:v>
      </x:c>
      <x:c r="E2835" t="s">
        <x:v>611</x:v>
      </x:c>
      <x:c r="F2835" t="s">
        <x:v>482</x:v>
      </x:c>
      <x:c r="G2835" t="s">
        <x:v>482</x:v>
      </x:c>
      <x:c r="H2835" t="s">
        <x:v>528</x:v>
      </x:c>
      <x:c r="I2835" t="s">
        <x:v>173</x:v>
      </x:c>
      <x:c r="J2835">
        <x:v>100000972</x:v>
      </x:c>
      <x:c r="K2835" t="s">
        <x:v>173</x:v>
      </x:c>
      <x:c r="L2835" t="s">
        <x:v>141</x:v>
      </x:c>
      <x:c r="M2835" t="s">
        <x:v>569</x:v>
      </x:c>
      <x:c r="O2835">
        <x:v>1500</x:v>
      </x:c>
      <x:c r="P2835" t="s">
        <x:v>520</x:v>
      </x:c>
      <x:c r="Q2835" t="s">
        <x:v>13</x:v>
      </x:c>
      <x:c r="R2835" t="s">
        <x:v>522</x:v>
      </x:c>
      <x:c r="S2835">
        <x:v>7500</x:v>
      </x:c>
      <x:c r="T2835" t="s">
        <x:v>458</x:v>
      </x:c>
      <x:c r="U2835">
        <x:v>24.83</x:v>
      </x:c>
      <x:c r="V2835">
        <x:v>0.25</x:v>
      </x:c>
      <x:c r="W2835">
        <x:v>1871.25</x:v>
      </x:c>
    </x:row>
    <x:row r="2836" spans="1:23">
      <x:c r="A2836" t="s">
        <x:v>492</x:v>
      </x:c>
      <x:c r="B2836" t="s">
        <x:v>698</x:v>
      </x:c>
      <x:c r="C2836" t="s">
        <x:v>513</x:v>
      </x:c>
      <x:c r="D2836" t="s">
        <x:v>514</x:v>
      </x:c>
      <x:c r="E2836" t="s">
        <x:v>611</x:v>
      </x:c>
      <x:c r="F2836" t="s">
        <x:v>482</x:v>
      </x:c>
      <x:c r="G2836" t="s">
        <x:v>482</x:v>
      </x:c>
      <x:c r="H2836" t="s">
        <x:v>528</x:v>
      </x:c>
      <x:c r="I2836" t="s">
        <x:v>173</x:v>
      </x:c>
      <x:c r="J2836">
        <x:v>100000945</x:v>
      </x:c>
      <x:c r="K2836" t="s">
        <x:v>173</x:v>
      </x:c>
      <x:c r="L2836" t="s">
        <x:v>141</x:v>
      </x:c>
      <x:c r="M2836" t="s">
        <x:v>568</x:v>
      </x:c>
      <x:c r="O2836">
        <x:v>1500</x:v>
      </x:c>
      <x:c r="P2836" t="s">
        <x:v>520</x:v>
      </x:c>
      <x:c r="Q2836" t="s">
        <x:v>13</x:v>
      </x:c>
      <x:c r="R2836" t="s">
        <x:v>522</x:v>
      </x:c>
      <x:c r="S2836">
        <x:v>1500</x:v>
      </x:c>
      <x:c r="T2836" t="s">
        <x:v>458</x:v>
      </x:c>
      <x:c r="U2836">
        <x:v>4.97</x:v>
      </x:c>
      <x:c r="V2836">
        <x:v>0.25</x:v>
      </x:c>
      <x:c r="W2836">
        <x:v>374.25</x:v>
      </x:c>
    </x:row>
    <x:row r="2837" spans="1:23">
      <x:c r="A2837" t="s">
        <x:v>492</x:v>
      </x:c>
      <x:c r="B2837" t="s">
        <x:v>698</x:v>
      </x:c>
      <x:c r="C2837" t="s">
        <x:v>513</x:v>
      </x:c>
      <x:c r="D2837" t="s">
        <x:v>514</x:v>
      </x:c>
      <x:c r="E2837" t="s">
        <x:v>611</x:v>
      </x:c>
      <x:c r="F2837" t="s">
        <x:v>482</x:v>
      </x:c>
      <x:c r="G2837" t="s">
        <x:v>482</x:v>
      </x:c>
      <x:c r="H2837" t="s">
        <x:v>528</x:v>
      </x:c>
      <x:c r="I2837" t="s">
        <x:v>173</x:v>
      </x:c>
      <x:c r="J2837">
        <x:v>100000953</x:v>
      </x:c>
      <x:c r="K2837" t="s">
        <x:v>173</x:v>
      </x:c>
      <x:c r="L2837" t="s">
        <x:v>141</x:v>
      </x:c>
      <x:c r="M2837" t="s">
        <x:v>625</x:v>
      </x:c>
      <x:c r="O2837">
        <x:v>1500</x:v>
      </x:c>
      <x:c r="P2837" t="s">
        <x:v>520</x:v>
      </x:c>
      <x:c r="Q2837" t="s">
        <x:v>13</x:v>
      </x:c>
      <x:c r="R2837" t="s">
        <x:v>522</x:v>
      </x:c>
      <x:c r="S2837">
        <x:v>7500</x:v>
      </x:c>
      <x:c r="T2837" t="s">
        <x:v>458</x:v>
      </x:c>
      <x:c r="U2837">
        <x:v>24.83</x:v>
      </x:c>
      <x:c r="V2837">
        <x:v>0.25</x:v>
      </x:c>
      <x:c r="W2837">
        <x:v>1871.25</x:v>
      </x:c>
    </x:row>
    <x:row r="2838" spans="1:23">
      <x:c r="A2838" t="s">
        <x:v>492</x:v>
      </x:c>
      <x:c r="B2838" t="s">
        <x:v>698</x:v>
      </x:c>
      <x:c r="C2838" t="s">
        <x:v>513</x:v>
      </x:c>
      <x:c r="D2838" t="s">
        <x:v>514</x:v>
      </x:c>
      <x:c r="E2838" t="s">
        <x:v>611</x:v>
      </x:c>
      <x:c r="F2838" t="s">
        <x:v>482</x:v>
      </x:c>
      <x:c r="G2838" t="s">
        <x:v>482</x:v>
      </x:c>
      <x:c r="H2838" t="s">
        <x:v>528</x:v>
      </x:c>
      <x:c r="I2838" t="s">
        <x:v>173</x:v>
      </x:c>
      <x:c r="J2838">
        <x:v>100000929</x:v>
      </x:c>
      <x:c r="K2838" t="s">
        <x:v>173</x:v>
      </x:c>
      <x:c r="L2838" t="s">
        <x:v>141</x:v>
      </x:c>
      <x:c r="M2838" t="s">
        <x:v>533</x:v>
      </x:c>
      <x:c r="O2838">
        <x:v>1500</x:v>
      </x:c>
      <x:c r="P2838" t="s">
        <x:v>520</x:v>
      </x:c>
      <x:c r="Q2838" t="s">
        <x:v>13</x:v>
      </x:c>
      <x:c r="R2838" t="s">
        <x:v>522</x:v>
      </x:c>
      <x:c r="S2838">
        <x:v>18000</x:v>
      </x:c>
      <x:c r="T2838" t="s">
        <x:v>458</x:v>
      </x:c>
      <x:c r="U2838">
        <x:v>59.58</x:v>
      </x:c>
      <x:c r="V2838">
        <x:v>0.25</x:v>
      </x:c>
      <x:c r="W2838">
        <x:v>4491</x:v>
      </x:c>
    </x:row>
    <x:row r="2839" spans="1:23">
      <x:c r="A2839" t="s">
        <x:v>492</x:v>
      </x:c>
      <x:c r="B2839" t="s">
        <x:v>698</x:v>
      </x:c>
      <x:c r="C2839" t="s">
        <x:v>513</x:v>
      </x:c>
      <x:c r="D2839" t="s">
        <x:v>514</x:v>
      </x:c>
      <x:c r="E2839" t="s">
        <x:v>611</x:v>
      </x:c>
      <x:c r="F2839" t="s">
        <x:v>482</x:v>
      </x:c>
      <x:c r="G2839" t="s">
        <x:v>482</x:v>
      </x:c>
      <x:c r="H2839" t="s">
        <x:v>528</x:v>
      </x:c>
      <x:c r="I2839" t="s">
        <x:v>173</x:v>
      </x:c>
      <x:c r="J2839">
        <x:v>100000954</x:v>
      </x:c>
      <x:c r="K2839" t="s">
        <x:v>173</x:v>
      </x:c>
      <x:c r="L2839" t="s">
        <x:v>141</x:v>
      </x:c>
      <x:c r="M2839" t="s">
        <x:v>545</x:v>
      </x:c>
      <x:c r="O2839">
        <x:v>1500</x:v>
      </x:c>
      <x:c r="P2839" t="s">
        <x:v>520</x:v>
      </x:c>
      <x:c r="Q2839" t="s">
        <x:v>13</x:v>
      </x:c>
      <x:c r="R2839" t="s">
        <x:v>522</x:v>
      </x:c>
      <x:c r="S2839">
        <x:v>6000</x:v>
      </x:c>
      <x:c r="T2839" t="s">
        <x:v>458</x:v>
      </x:c>
      <x:c r="U2839">
        <x:v>19.86</x:v>
      </x:c>
      <x:c r="V2839">
        <x:v>0.25</x:v>
      </x:c>
      <x:c r="W2839">
        <x:v>1497</x:v>
      </x:c>
    </x:row>
    <x:row r="2840" spans="1:23">
      <x:c r="A2840" t="s">
        <x:v>492</x:v>
      </x:c>
      <x:c r="B2840" t="s">
        <x:v>698</x:v>
      </x:c>
      <x:c r="C2840" t="s">
        <x:v>513</x:v>
      </x:c>
      <x:c r="D2840" t="s">
        <x:v>514</x:v>
      </x:c>
      <x:c r="E2840" t="s">
        <x:v>611</x:v>
      </x:c>
      <x:c r="F2840" t="s">
        <x:v>482</x:v>
      </x:c>
      <x:c r="G2840" t="s">
        <x:v>482</x:v>
      </x:c>
      <x:c r="H2840" t="s">
        <x:v>528</x:v>
      </x:c>
      <x:c r="I2840" t="s">
        <x:v>173</x:v>
      </x:c>
      <x:c r="J2840">
        <x:v>100000554</x:v>
      </x:c>
      <x:c r="K2840" t="s">
        <x:v>173</x:v>
      </x:c>
      <x:c r="L2840" t="s">
        <x:v>143</x:v>
      </x:c>
      <x:c r="M2840" t="s">
        <x:v>537</x:v>
      </x:c>
      <x:c r="O2840">
        <x:v>1000</x:v>
      </x:c>
      <x:c r="P2840" t="s">
        <x:v>520</x:v>
      </x:c>
      <x:c r="Q2840" t="s">
        <x:v>6</x:v>
      </x:c>
      <x:c r="R2840" t="s">
        <x:v>522</x:v>
      </x:c>
      <x:c r="S2840">
        <x:v>1000</x:v>
      </x:c>
      <x:c r="T2840" t="s">
        <x:v>458</x:v>
      </x:c>
      <x:c r="U2840">
        <x:v>5.01</x:v>
      </x:c>
      <x:c r="V2840">
        <x:v>0.37</x:v>
      </x:c>
      <x:c r="W2840">
        <x:v>365.2</x:v>
      </x:c>
    </x:row>
    <x:row r="2841" spans="1:23">
      <x:c r="A2841" t="s">
        <x:v>492</x:v>
      </x:c>
      <x:c r="B2841" t="s">
        <x:v>698</x:v>
      </x:c>
      <x:c r="C2841" t="s">
        <x:v>513</x:v>
      </x:c>
      <x:c r="D2841" t="s">
        <x:v>514</x:v>
      </x:c>
      <x:c r="E2841" t="s">
        <x:v>611</x:v>
      </x:c>
      <x:c r="F2841" t="s">
        <x:v>482</x:v>
      </x:c>
      <x:c r="G2841" t="s">
        <x:v>482</x:v>
      </x:c>
      <x:c r="H2841" t="s">
        <x:v>528</x:v>
      </x:c>
      <x:c r="I2841" t="s">
        <x:v>173</x:v>
      </x:c>
      <x:c r="J2841">
        <x:v>100000933</x:v>
      </x:c>
      <x:c r="K2841" t="s">
        <x:v>173</x:v>
      </x:c>
      <x:c r="L2841" t="s">
        <x:v>141</x:v>
      </x:c>
      <x:c r="M2841" t="s">
        <x:v>619</x:v>
      </x:c>
      <x:c r="O2841">
        <x:v>1500</x:v>
      </x:c>
      <x:c r="P2841" t="s">
        <x:v>520</x:v>
      </x:c>
      <x:c r="Q2841" t="s">
        <x:v>13</x:v>
      </x:c>
      <x:c r="R2841" t="s">
        <x:v>522</x:v>
      </x:c>
      <x:c r="S2841">
        <x:v>1500</x:v>
      </x:c>
      <x:c r="T2841" t="s">
        <x:v>458</x:v>
      </x:c>
      <x:c r="U2841">
        <x:v>4.97</x:v>
      </x:c>
      <x:c r="V2841">
        <x:v>0.25</x:v>
      </x:c>
      <x:c r="W2841">
        <x:v>374.25</x:v>
      </x:c>
    </x:row>
    <x:row r="2842" spans="1:23">
      <x:c r="A2842" t="s">
        <x:v>492</x:v>
      </x:c>
      <x:c r="B2842" t="s">
        <x:v>698</x:v>
      </x:c>
      <x:c r="C2842" t="s">
        <x:v>513</x:v>
      </x:c>
      <x:c r="D2842" t="s">
        <x:v>514</x:v>
      </x:c>
      <x:c r="E2842" t="s">
        <x:v>611</x:v>
      </x:c>
      <x:c r="F2842" t="s">
        <x:v>482</x:v>
      </x:c>
      <x:c r="G2842" t="s">
        <x:v>482</x:v>
      </x:c>
      <x:c r="H2842" t="s">
        <x:v>516</x:v>
      </x:c>
      <x:c r="I2842" t="s">
        <x:v>179</x:v>
      </x:c>
      <x:c r="J2842">
        <x:v>190000009</x:v>
      </x:c>
      <x:c r="K2842" t="s">
        <x:v>179</x:v>
      </x:c>
      <x:c r="L2842" t="s">
        <x:v>141</x:v>
      </x:c>
      <x:c r="M2842" t="s">
        <x:v>654</x:v>
      </x:c>
      <x:c r="O2842">
        <x:v>1500</x:v>
      </x:c>
      <x:c r="P2842" t="s">
        <x:v>520</x:v>
      </x:c>
      <x:c r="Q2842" t="s">
        <x:v>15</x:v>
      </x:c>
      <x:c r="R2842" t="s">
        <x:v>522</x:v>
      </x:c>
      <x:c r="S2842">
        <x:v>9000</x:v>
      </x:c>
      <x:c r="T2842" t="s">
        <x:v>458</x:v>
      </x:c>
      <x:c r="U2842">
        <x:v>30.78</x:v>
      </x:c>
      <x:c r="V2842">
        <x:v>0.31</x:v>
      </x:c>
      <x:c r="W2842">
        <x:v>2795.4</x:v>
      </x:c>
    </x:row>
    <x:row r="2843" spans="1:23">
      <x:c r="A2843" t="s">
        <x:v>492</x:v>
      </x:c>
      <x:c r="B2843" t="s">
        <x:v>698</x:v>
      </x:c>
      <x:c r="C2843" t="s">
        <x:v>513</x:v>
      </x:c>
      <x:c r="D2843" t="s">
        <x:v>514</x:v>
      </x:c>
      <x:c r="E2843" t="s">
        <x:v>611</x:v>
      </x:c>
      <x:c r="F2843" t="s">
        <x:v>482</x:v>
      </x:c>
      <x:c r="G2843" t="s">
        <x:v>482</x:v>
      </x:c>
      <x:c r="H2843" t="s">
        <x:v>516</x:v>
      </x:c>
      <x:c r="I2843" t="s">
        <x:v>179</x:v>
      </x:c>
      <x:c r="J2843">
        <x:v>100013273</x:v>
      </x:c>
      <x:c r="K2843" t="s">
        <x:v>179</x:v>
      </x:c>
      <x:c r="L2843" t="s">
        <x:v>141</x:v>
      </x:c>
      <x:c r="M2843" t="s">
        <x:v>561</x:v>
      </x:c>
      <x:c r="O2843">
        <x:v>1500</x:v>
      </x:c>
      <x:c r="P2843" t="s">
        <x:v>520</x:v>
      </x:c>
      <x:c r="Q2843" t="s">
        <x:v>15</x:v>
      </x:c>
      <x:c r="R2843" t="s">
        <x:v>522</x:v>
      </x:c>
      <x:c r="S2843">
        <x:v>9000</x:v>
      </x:c>
      <x:c r="T2843" t="s">
        <x:v>458</x:v>
      </x:c>
      <x:c r="U2843">
        <x:v>30.78</x:v>
      </x:c>
      <x:c r="V2843">
        <x:v>0.31</x:v>
      </x:c>
      <x:c r="W2843">
        <x:v>2795.4</x:v>
      </x:c>
    </x:row>
    <x:row r="2844" spans="1:23">
      <x:c r="A2844" t="s">
        <x:v>492</x:v>
      </x:c>
      <x:c r="B2844" t="s">
        <x:v>698</x:v>
      </x:c>
      <x:c r="C2844" t="s">
        <x:v>513</x:v>
      </x:c>
      <x:c r="D2844" t="s">
        <x:v>514</x:v>
      </x:c>
      <x:c r="E2844" t="s">
        <x:v>659</x:v>
      </x:c>
      <x:c r="F2844" t="s">
        <x:v>483</x:v>
      </x:c>
      <x:c r="G2844" t="s">
        <x:v>483</x:v>
      </x:c>
      <x:c r="H2844" t="s">
        <x:v>516</x:v>
      </x:c>
      <x:c r="I2844" t="s">
        <x:v>140</x:v>
      </x:c>
      <x:c r="J2844">
        <x:v>100003970</x:v>
      </x:c>
      <x:c r="K2844" t="s">
        <x:v>140</x:v>
      </x:c>
      <x:c r="L2844" t="s">
        <x:v>144</x:v>
      </x:c>
      <x:c r="M2844" t="s">
        <x:v>524</x:v>
      </x:c>
      <x:c r="O2844">
        <x:v>1000</x:v>
      </x:c>
      <x:c r="P2844" t="s">
        <x:v>520</x:v>
      </x:c>
      <x:c r="Q2844" t="s">
        <x:v>9</x:v>
      </x:c>
      <x:c r="R2844" t="s">
        <x:v>522</x:v>
      </x:c>
      <x:c r="S2844">
        <x:v>1000</x:v>
      </x:c>
      <x:c r="T2844" t="s">
        <x:v>458</x:v>
      </x:c>
      <x:c r="U2844">
        <x:v>7.06</x:v>
      </x:c>
      <x:c r="V2844">
        <x:v>0.61</x:v>
      </x:c>
      <x:c r="W2844">
        <x:v>606.9</x:v>
      </x:c>
    </x:row>
    <x:row r="2845" spans="1:23">
      <x:c r="A2845" t="s">
        <x:v>492</x:v>
      </x:c>
      <x:c r="B2845" t="s">
        <x:v>698</x:v>
      </x:c>
      <x:c r="C2845" t="s">
        <x:v>513</x:v>
      </x:c>
      <x:c r="D2845" t="s">
        <x:v>514</x:v>
      </x:c>
      <x:c r="E2845" t="s">
        <x:v>659</x:v>
      </x:c>
      <x:c r="F2845" t="s">
        <x:v>483</x:v>
      </x:c>
      <x:c r="G2845" t="s">
        <x:v>483</x:v>
      </x:c>
      <x:c r="H2845" t="s">
        <x:v>516</x:v>
      </x:c>
      <x:c r="I2845" t="s">
        <x:v>140</x:v>
      </x:c>
      <x:c r="J2845">
        <x:v>100003871</x:v>
      </x:c>
      <x:c r="K2845" t="s">
        <x:v>140</x:v>
      </x:c>
      <x:c r="L2845" t="s">
        <x:v>143</x:v>
      </x:c>
      <x:c r="M2845" t="s">
        <x:v>524</x:v>
      </x:c>
      <x:c r="O2845">
        <x:v>1000</x:v>
      </x:c>
      <x:c r="P2845" t="s">
        <x:v>520</x:v>
      </x:c>
      <x:c r="Q2845" t="s">
        <x:v>8</x:v>
      </x:c>
      <x:c r="R2845" t="s">
        <x:v>522</x:v>
      </x:c>
      <x:c r="S2845">
        <x:v>6000</x:v>
      </x:c>
      <x:c r="T2845" t="s">
        <x:v>458</x:v>
      </x:c>
      <x:c r="U2845">
        <x:v>28.9</x:v>
      </x:c>
      <x:c r="V2845">
        <x:v>0.43</x:v>
      </x:c>
      <x:c r="W2845">
        <x:v>2606.4</x:v>
      </x:c>
    </x:row>
    <x:row r="2846" spans="1:23">
      <x:c r="A2846" t="s">
        <x:v>492</x:v>
      </x:c>
      <x:c r="B2846" t="s">
        <x:v>698</x:v>
      </x:c>
      <x:c r="C2846" t="s">
        <x:v>513</x:v>
      </x:c>
      <x:c r="D2846" t="s">
        <x:v>514</x:v>
      </x:c>
      <x:c r="E2846" t="s">
        <x:v>659</x:v>
      </x:c>
      <x:c r="F2846" t="s">
        <x:v>483</x:v>
      </x:c>
      <x:c r="G2846" t="s">
        <x:v>483</x:v>
      </x:c>
      <x:c r="H2846" t="s">
        <x:v>516</x:v>
      </x:c>
      <x:c r="I2846" t="s">
        <x:v>140</x:v>
      </x:c>
      <x:c r="J2846">
        <x:v>100003796</x:v>
      </x:c>
      <x:c r="K2846" t="s">
        <x:v>140</x:v>
      </x:c>
      <x:c r="L2846" t="s">
        <x:v>143</x:v>
      </x:c>
      <x:c r="M2846" t="s">
        <x:v>518</x:v>
      </x:c>
      <x:c r="O2846">
        <x:v>1000</x:v>
      </x:c>
      <x:c r="P2846" t="s">
        <x:v>520</x:v>
      </x:c>
      <x:c r="Q2846" t="s">
        <x:v>8</x:v>
      </x:c>
      <x:c r="R2846" t="s">
        <x:v>522</x:v>
      </x:c>
      <x:c r="S2846">
        <x:v>5000</x:v>
      </x:c>
      <x:c r="T2846" t="s">
        <x:v>458</x:v>
      </x:c>
      <x:c r="U2846">
        <x:v>24.09</x:v>
      </x:c>
      <x:c r="V2846">
        <x:v>0.43</x:v>
      </x:c>
      <x:c r="W2846">
        <x:v>2172</x:v>
      </x:c>
    </x:row>
    <x:row r="2847" spans="1:23">
      <x:c r="A2847" t="s">
        <x:v>492</x:v>
      </x:c>
      <x:c r="B2847" t="s">
        <x:v>698</x:v>
      </x:c>
      <x:c r="C2847" t="s">
        <x:v>513</x:v>
      </x:c>
      <x:c r="D2847" t="s">
        <x:v>514</x:v>
      </x:c>
      <x:c r="E2847" t="s">
        <x:v>659</x:v>
      </x:c>
      <x:c r="F2847" t="s">
        <x:v>483</x:v>
      </x:c>
      <x:c r="G2847" t="s">
        <x:v>483</x:v>
      </x:c>
      <x:c r="H2847" t="s">
        <x:v>516</x:v>
      </x:c>
      <x:c r="I2847" t="s">
        <x:v>140</x:v>
      </x:c>
      <x:c r="J2847">
        <x:v>100003871</x:v>
      </x:c>
      <x:c r="K2847" t="s">
        <x:v>140</x:v>
      </x:c>
      <x:c r="L2847" t="s">
        <x:v>143</x:v>
      </x:c>
      <x:c r="M2847" t="s">
        <x:v>524</x:v>
      </x:c>
      <x:c r="O2847">
        <x:v>1000</x:v>
      </x:c>
      <x:c r="P2847" t="s">
        <x:v>520</x:v>
      </x:c>
      <x:c r="Q2847" t="s">
        <x:v>8</x:v>
      </x:c>
      <x:c r="R2847" t="s">
        <x:v>522</x:v>
      </x:c>
      <x:c r="S2847">
        <x:v>6000</x:v>
      </x:c>
      <x:c r="T2847" t="s">
        <x:v>458</x:v>
      </x:c>
      <x:c r="U2847">
        <x:v>28.9</x:v>
      </x:c>
      <x:c r="V2847">
        <x:v>0.45</x:v>
      </x:c>
      <x:c r="W2847">
        <x:v>2692.8</x:v>
      </x:c>
    </x:row>
    <x:row r="2848" spans="1:23">
      <x:c r="A2848" t="s">
        <x:v>492</x:v>
      </x:c>
      <x:c r="B2848" t="s">
        <x:v>698</x:v>
      </x:c>
      <x:c r="C2848" t="s">
        <x:v>513</x:v>
      </x:c>
      <x:c r="D2848" t="s">
        <x:v>514</x:v>
      </x:c>
      <x:c r="E2848" t="s">
        <x:v>659</x:v>
      </x:c>
      <x:c r="F2848" t="s">
        <x:v>483</x:v>
      </x:c>
      <x:c r="G2848" t="s">
        <x:v>483</x:v>
      </x:c>
      <x:c r="H2848" t="s">
        <x:v>516</x:v>
      </x:c>
      <x:c r="I2848" t="s">
        <x:v>140</x:v>
      </x:c>
      <x:c r="J2848">
        <x:v>100003796</x:v>
      </x:c>
      <x:c r="K2848" t="s">
        <x:v>140</x:v>
      </x:c>
      <x:c r="L2848" t="s">
        <x:v>143</x:v>
      </x:c>
      <x:c r="M2848" t="s">
        <x:v>518</x:v>
      </x:c>
      <x:c r="O2848">
        <x:v>1000</x:v>
      </x:c>
      <x:c r="P2848" t="s">
        <x:v>520</x:v>
      </x:c>
      <x:c r="Q2848" t="s">
        <x:v>8</x:v>
      </x:c>
      <x:c r="R2848" t="s">
        <x:v>522</x:v>
      </x:c>
      <x:c r="S2848">
        <x:v>6000</x:v>
      </x:c>
      <x:c r="T2848" t="s">
        <x:v>458</x:v>
      </x:c>
      <x:c r="U2848">
        <x:v>28.9</x:v>
      </x:c>
      <x:c r="V2848">
        <x:v>0.45</x:v>
      </x:c>
      <x:c r="W2848">
        <x:v>2692.8</x:v>
      </x:c>
    </x:row>
    <x:row r="2849" spans="1:23">
      <x:c r="A2849" t="s">
        <x:v>492</x:v>
      </x:c>
      <x:c r="B2849" t="s">
        <x:v>698</x:v>
      </x:c>
      <x:c r="C2849" t="s">
        <x:v>513</x:v>
      </x:c>
      <x:c r="D2849" t="s">
        <x:v>514</x:v>
      </x:c>
      <x:c r="E2849" t="s">
        <x:v>659</x:v>
      </x:c>
      <x:c r="F2849" t="s">
        <x:v>483</x:v>
      </x:c>
      <x:c r="G2849" t="s">
        <x:v>483</x:v>
      </x:c>
      <x:c r="H2849" t="s">
        <x:v>516</x:v>
      </x:c>
      <x:c r="I2849" t="s">
        <x:v>140</x:v>
      </x:c>
      <x:c r="J2849">
        <x:v>100003889</x:v>
      </x:c>
      <x:c r="K2849" t="s">
        <x:v>140</x:v>
      </x:c>
      <x:c r="L2849" t="s">
        <x:v>143</x:v>
      </x:c>
      <x:c r="M2849" t="s">
        <x:v>525</x:v>
      </x:c>
      <x:c r="O2849">
        <x:v>1000</x:v>
      </x:c>
      <x:c r="P2849" t="s">
        <x:v>520</x:v>
      </x:c>
      <x:c r="Q2849" t="s">
        <x:v>8</x:v>
      </x:c>
      <x:c r="R2849" t="s">
        <x:v>522</x:v>
      </x:c>
      <x:c r="S2849">
        <x:v>1000</x:v>
      </x:c>
      <x:c r="T2849" t="s">
        <x:v>458</x:v>
      </x:c>
      <x:c r="U2849">
        <x:v>4.82</x:v>
      </x:c>
      <x:c r="V2849">
        <x:v>0.45</x:v>
      </x:c>
      <x:c r="W2849">
        <x:v>448.3</x:v>
      </x:c>
    </x:row>
    <x:row r="2850" spans="1:23">
      <x:c r="A2850" t="s">
        <x:v>492</x:v>
      </x:c>
      <x:c r="B2850" t="s">
        <x:v>698</x:v>
      </x:c>
      <x:c r="C2850" t="s">
        <x:v>513</x:v>
      </x:c>
      <x:c r="D2850" t="s">
        <x:v>514</x:v>
      </x:c>
      <x:c r="E2850" t="s">
        <x:v>659</x:v>
      </x:c>
      <x:c r="F2850" t="s">
        <x:v>483</x:v>
      </x:c>
      <x:c r="G2850" t="s">
        <x:v>483</x:v>
      </x:c>
      <x:c r="H2850" t="s">
        <x:v>516</x:v>
      </x:c>
      <x:c r="I2850" t="s">
        <x:v>186</x:v>
      </x:c>
      <x:c r="J2850">
        <x:v>100002715</x:v>
      </x:c>
      <x:c r="K2850" t="s">
        <x:v>186</x:v>
      </x:c>
      <x:c r="L2850" t="s">
        <x:v>165</x:v>
      </x:c>
      <x:c r="M2850" t="s">
        <x:v>518</x:v>
      </x:c>
      <x:c r="O2850">
        <x:v>500</x:v>
      </x:c>
      <x:c r="P2850" t="s">
        <x:v>520</x:v>
      </x:c>
      <x:c r="Q2850" t="s">
        <x:v>669</x:v>
      </x:c>
      <x:c r="R2850" t="s">
        <x:v>522</x:v>
      </x:c>
      <x:c r="S2850">
        <x:v>3500</x:v>
      </x:c>
      <x:c r="T2850" t="s">
        <x:v>458</x:v>
      </x:c>
      <x:c r="U2850">
        <x:v>27.24</x:v>
      </x:c>
      <x:c r="V2850">
        <x:v>0.72</x:v>
      </x:c>
      <x:c r="W2850">
        <x:v>2513</x:v>
      </x:c>
    </x:row>
    <x:row r="2851" spans="1:23">
      <x:c r="A2851" t="s">
        <x:v>492</x:v>
      </x:c>
      <x:c r="B2851" t="s">
        <x:v>698</x:v>
      </x:c>
      <x:c r="C2851" t="s">
        <x:v>513</x:v>
      </x:c>
      <x:c r="D2851" t="s">
        <x:v>514</x:v>
      </x:c>
      <x:c r="E2851" t="s">
        <x:v>659</x:v>
      </x:c>
      <x:c r="F2851" t="s">
        <x:v>483</x:v>
      </x:c>
      <x:c r="G2851" t="s">
        <x:v>483</x:v>
      </x:c>
      <x:c r="H2851" t="s">
        <x:v>516</x:v>
      </x:c>
      <x:c r="I2851" t="s">
        <x:v>186</x:v>
      </x:c>
      <x:c r="J2851">
        <x:v>100002742</x:v>
      </x:c>
      <x:c r="K2851" t="s">
        <x:v>186</x:v>
      </x:c>
      <x:c r="L2851" t="s">
        <x:v>165</x:v>
      </x:c>
      <x:c r="M2851" t="s">
        <x:v>524</x:v>
      </x:c>
      <x:c r="O2851">
        <x:v>500</x:v>
      </x:c>
      <x:c r="P2851" t="s">
        <x:v>520</x:v>
      </x:c>
      <x:c r="Q2851" t="s">
        <x:v>669</x:v>
      </x:c>
      <x:c r="R2851" t="s">
        <x:v>522</x:v>
      </x:c>
      <x:c r="S2851">
        <x:v>6500</x:v>
      </x:c>
      <x:c r="T2851" t="s">
        <x:v>458</x:v>
      </x:c>
      <x:c r="U2851">
        <x:v>50.6</x:v>
      </x:c>
      <x:c r="V2851">
        <x:v>0.72</x:v>
      </x:c>
      <x:c r="W2851">
        <x:v>4667</x:v>
      </x:c>
    </x:row>
    <x:row r="2852" spans="1:23">
      <x:c r="A2852" t="s">
        <x:v>492</x:v>
      </x:c>
      <x:c r="B2852" t="s">
        <x:v>698</x:v>
      </x:c>
      <x:c r="C2852" t="s">
        <x:v>513</x:v>
      </x:c>
      <x:c r="D2852" t="s">
        <x:v>514</x:v>
      </x:c>
      <x:c r="E2852" t="s">
        <x:v>532</x:v>
      </x:c>
      <x:c r="F2852" t="s">
        <x:v>493</x:v>
      </x:c>
      <x:c r="G2852" t="s">
        <x:v>493</x:v>
      </x:c>
      <x:c r="H2852" t="s">
        <x:v>538</x:v>
      </x:c>
      <x:c r="I2852" t="s">
        <x:v>602</x:v>
      </x:c>
      <x:c r="J2852">
        <x:v>100005486</x:v>
      </x:c>
      <x:c r="K2852" t="s">
        <x:v>148</x:v>
      </x:c>
      <x:c r="L2852" t="s">
        <x:v>149</x:v>
      </x:c>
      <x:c r="M2852" t="s">
        <x:v>708</x:v>
      </x:c>
      <x:c r="O2852">
        <x:v>300</x:v>
      </x:c>
      <x:c r="P2852" t="s">
        <x:v>530</x:v>
      </x:c>
      <x:c r="Q2852" t="s">
        <x:v>717</x:v>
      </x:c>
      <x:c r="R2852" t="s">
        <x:v>522</x:v>
      </x:c>
      <x:c r="S2852">
        <x:v>300</x:v>
      </x:c>
      <x:c r="T2852" t="s">
        <x:v>458</x:v>
      </x:c>
      <x:c r="U2852">
        <x:v>3.1</x:v>
      </x:c>
      <x:c r="V2852">
        <x:v>1.05</x:v>
      </x:c>
      <x:c r="W2852">
        <x:v>316.2</x:v>
      </x:c>
    </x:row>
    <x:row r="2853" spans="1:23">
      <x:c r="A2853" t="s">
        <x:v>492</x:v>
      </x:c>
      <x:c r="B2853" t="s">
        <x:v>698</x:v>
      </x:c>
      <x:c r="C2853" t="s">
        <x:v>513</x:v>
      </x:c>
      <x:c r="D2853" t="s">
        <x:v>514</x:v>
      </x:c>
      <x:c r="E2853" t="s">
        <x:v>532</x:v>
      </x:c>
      <x:c r="F2853" t="s">
        <x:v>493</x:v>
      </x:c>
      <x:c r="G2853" t="s">
        <x:v>493</x:v>
      </x:c>
      <x:c r="H2853" t="s">
        <x:v>528</x:v>
      </x:c>
      <x:c r="I2853" t="s">
        <x:v>173</x:v>
      </x:c>
      <x:c r="J2853">
        <x:v>100000787</x:v>
      </x:c>
      <x:c r="K2853" t="s">
        <x:v>173</x:v>
      </x:c>
      <x:c r="L2853" t="s">
        <x:v>145</x:v>
      </x:c>
      <x:c r="M2853" t="s">
        <x:v>560</x:v>
      </x:c>
      <x:c r="O2853">
        <x:v>700</x:v>
      </x:c>
      <x:c r="P2853" t="s">
        <x:v>520</x:v>
      </x:c>
      <x:c r="Q2853" t="s">
        <x:v>452</x:v>
      </x:c>
      <x:c r="R2853" t="s">
        <x:v>522</x:v>
      </x:c>
      <x:c r="S2853">
        <x:v>700</x:v>
      </x:c>
      <x:c r="T2853" t="s">
        <x:v>458</x:v>
      </x:c>
      <x:c r="U2853">
        <x:v>7.89</x:v>
      </x:c>
      <x:c r="V2853">
        <x:v>0.84</x:v>
      </x:c>
      <x:c r="W2853">
        <x:v>589.82000000000005</x:v>
      </x:c>
    </x:row>
    <x:row r="2854" spans="1:23">
      <x:c r="A2854" t="s">
        <x:v>492</x:v>
      </x:c>
      <x:c r="B2854" t="s">
        <x:v>698</x:v>
      </x:c>
      <x:c r="C2854" t="s">
        <x:v>513</x:v>
      </x:c>
      <x:c r="D2854" t="s">
        <x:v>514</x:v>
      </x:c>
      <x:c r="E2854" t="s">
        <x:v>532</x:v>
      </x:c>
      <x:c r="F2854" t="s">
        <x:v>493</x:v>
      </x:c>
      <x:c r="G2854" t="s">
        <x:v>493</x:v>
      </x:c>
      <x:c r="H2854" t="s">
        <x:v>528</x:v>
      </x:c>
      <x:c r="I2854" t="s">
        <x:v>173</x:v>
      </x:c>
      <x:c r="J2854">
        <x:v>100000759</x:v>
      </x:c>
      <x:c r="K2854" t="s">
        <x:v>173</x:v>
      </x:c>
      <x:c r="L2854" t="s">
        <x:v>145</x:v>
      </x:c>
      <x:c r="M2854" t="s">
        <x:v>518</x:v>
      </x:c>
      <x:c r="O2854">
        <x:v>700</x:v>
      </x:c>
      <x:c r="P2854" t="s">
        <x:v>520</x:v>
      </x:c>
      <x:c r="Q2854" t="s">
        <x:v>452</x:v>
      </x:c>
      <x:c r="R2854" t="s">
        <x:v>522</x:v>
      </x:c>
      <x:c r="S2854">
        <x:v>700</x:v>
      </x:c>
      <x:c r="T2854" t="s">
        <x:v>458</x:v>
      </x:c>
      <x:c r="U2854">
        <x:v>7.89</x:v>
      </x:c>
      <x:c r="V2854">
        <x:v>0.84</x:v>
      </x:c>
      <x:c r="W2854">
        <x:v>589.82000000000005</x:v>
      </x:c>
    </x:row>
    <x:row r="2855" spans="1:23">
      <x:c r="A2855" t="s">
        <x:v>492</x:v>
      </x:c>
      <x:c r="B2855" t="s">
        <x:v>698</x:v>
      </x:c>
      <x:c r="C2855" t="s">
        <x:v>513</x:v>
      </x:c>
      <x:c r="D2855" t="s">
        <x:v>514</x:v>
      </x:c>
      <x:c r="E2855" t="s">
        <x:v>532</x:v>
      </x:c>
      <x:c r="F2855" t="s">
        <x:v>493</x:v>
      </x:c>
      <x:c r="G2855" t="s">
        <x:v>493</x:v>
      </x:c>
      <x:c r="H2855" t="s">
        <x:v>538</x:v>
      </x:c>
      <x:c r="I2855" t="s">
        <x:v>613</x:v>
      </x:c>
      <x:c r="J2855">
        <x:v>100005396</x:v>
      </x:c>
      <x:c r="K2855" t="s">
        <x:v>174</x:v>
      </x:c>
      <x:c r="L2855" t="s">
        <x:v>178</x:v>
      </x:c>
      <x:c r="M2855" t="s">
        <x:v>700</x:v>
      </x:c>
      <x:c r="O2855">
        <x:v>300</x:v>
      </x:c>
      <x:c r="P2855" t="s">
        <x:v>530</x:v>
      </x:c>
      <x:c r="Q2855" t="s">
        <x:v>617</x:v>
      </x:c>
      <x:c r="R2855" t="s">
        <x:v>522</x:v>
      </x:c>
      <x:c r="S2855">
        <x:v>600</x:v>
      </x:c>
      <x:c r="T2855" t="s">
        <x:v>458</x:v>
      </x:c>
      <x:c r="U2855">
        <x:v>11.28</x:v>
      </x:c>
      <x:c r="V2855">
        <x:v>2.39</x:v>
      </x:c>
      <x:c r="W2855">
        <x:v>1432.56</x:v>
      </x:c>
    </x:row>
    <x:row r="2856" spans="1:23">
      <x:c r="A2856" t="s">
        <x:v>492</x:v>
      </x:c>
      <x:c r="B2856" t="s">
        <x:v>698</x:v>
      </x:c>
      <x:c r="C2856" t="s">
        <x:v>513</x:v>
      </x:c>
      <x:c r="D2856" t="s">
        <x:v>514</x:v>
      </x:c>
      <x:c r="E2856" t="s">
        <x:v>583</x:v>
      </x:c>
      <x:c r="F2856" t="s">
        <x:v>495</x:v>
      </x:c>
      <x:c r="G2856" t="s">
        <x:v>731</x:v>
      </x:c>
      <x:c r="H2856" t="s">
        <x:v>538</x:v>
      </x:c>
      <x:c r="I2856" t="s">
        <x:v>539</x:v>
      </x:c>
      <x:c r="J2856">
        <x:v>100021326</x:v>
      </x:c>
      <x:c r="K2856" t="s">
        <x:v>191</x:v>
      </x:c>
      <x:c r="L2856" t="s">
        <x:v>589</x:v>
      </x:c>
      <x:c r="M2856" t="s">
        <x:v>518</x:v>
      </x:c>
      <x:c r="O2856">
        <x:v>1500</x:v>
      </x:c>
      <x:c r="P2856" t="s">
        <x:v>530</x:v>
      </x:c>
      <x:c r="Q2856" t="s">
        <x:v>590</x:v>
      </x:c>
      <x:c r="R2856" t="s">
        <x:v>522</x:v>
      </x:c>
      <x:c r="S2856">
        <x:v>3000</x:v>
      </x:c>
      <x:c r="T2856" t="s">
        <x:v>458</x:v>
      </x:c>
      <x:c r="U2856">
        <x:v>216.15</x:v>
      </x:c>
      <x:c r="V2856">
        <x:v>4.92</x:v>
      </x:c>
      <x:c r="W2856">
        <x:v>14759.37</x:v>
      </x:c>
    </x:row>
    <x:row r="2857" spans="1:23">
      <x:c r="A2857" t="s">
        <x:v>492</x:v>
      </x:c>
      <x:c r="B2857" t="s">
        <x:v>698</x:v>
      </x:c>
      <x:c r="C2857" t="s">
        <x:v>513</x:v>
      </x:c>
      <x:c r="D2857" t="s">
        <x:v>514</x:v>
      </x:c>
      <x:c r="E2857" t="s">
        <x:v>583</x:v>
      </x:c>
      <x:c r="F2857" t="s">
        <x:v>495</x:v>
      </x:c>
      <x:c r="G2857" t="s">
        <x:v>731</x:v>
      </x:c>
      <x:c r="H2857" t="s">
        <x:v>538</x:v>
      </x:c>
      <x:c r="I2857" t="s">
        <x:v>539</x:v>
      </x:c>
      <x:c r="J2857">
        <x:v>100021328</x:v>
      </x:c>
      <x:c r="K2857" t="s">
        <x:v>191</x:v>
      </x:c>
      <x:c r="L2857" t="s">
        <x:v>587</x:v>
      </x:c>
      <x:c r="M2857" t="s">
        <x:v>586</x:v>
      </x:c>
      <x:c r="O2857">
        <x:v>1500</x:v>
      </x:c>
      <x:c r="P2857" t="s">
        <x:v>530</x:v>
      </x:c>
      <x:c r="Q2857" t="s">
        <x:v>588</x:v>
      </x:c>
      <x:c r="R2857" t="s">
        <x:v>522</x:v>
      </x:c>
      <x:c r="S2857">
        <x:v>6000</x:v>
      </x:c>
      <x:c r="T2857" t="s">
        <x:v>458</x:v>
      </x:c>
      <x:c r="U2857">
        <x:v>525</x:v>
      </x:c>
      <x:c r="V2857">
        <x:v>6.91</x:v>
      </x:c>
      <x:c r="W2857">
        <x:v>41450.639999999999</x:v>
      </x:c>
    </x:row>
    <x:row r="2858" spans="1:23">
      <x:c r="A2858" t="s">
        <x:v>492</x:v>
      </x:c>
      <x:c r="B2858" t="s">
        <x:v>698</x:v>
      </x:c>
      <x:c r="C2858" t="s">
        <x:v>513</x:v>
      </x:c>
      <x:c r="D2858" t="s">
        <x:v>514</x:v>
      </x:c>
      <x:c r="E2858" t="s">
        <x:v>583</x:v>
      </x:c>
      <x:c r="F2858" t="s">
        <x:v>495</x:v>
      </x:c>
      <x:c r="G2858" t="s">
        <x:v>731</x:v>
      </x:c>
      <x:c r="H2858" t="s">
        <x:v>538</x:v>
      </x:c>
      <x:c r="I2858" t="s">
        <x:v>539</x:v>
      </x:c>
      <x:c r="J2858">
        <x:v>100021327</x:v>
      </x:c>
      <x:c r="K2858" t="s">
        <x:v>191</x:v>
      </x:c>
      <x:c r="L2858" t="s">
        <x:v>587</x:v>
      </x:c>
      <x:c r="M2858" t="s">
        <x:v>559</x:v>
      </x:c>
      <x:c r="O2858">
        <x:v>1500</x:v>
      </x:c>
      <x:c r="P2858" t="s">
        <x:v>530</x:v>
      </x:c>
      <x:c r="Q2858" t="s">
        <x:v>588</x:v>
      </x:c>
      <x:c r="R2858" t="s">
        <x:v>522</x:v>
      </x:c>
      <x:c r="S2858">
        <x:v>6000</x:v>
      </x:c>
      <x:c r="T2858" t="s">
        <x:v>458</x:v>
      </x:c>
      <x:c r="U2858">
        <x:v>525</x:v>
      </x:c>
      <x:c r="V2858">
        <x:v>6.91</x:v>
      </x:c>
      <x:c r="W2858">
        <x:v>41450.639999999999</x:v>
      </x:c>
    </x:row>
    <x:row r="2859" spans="1:23">
      <x:c r="A2859" t="s">
        <x:v>492</x:v>
      </x:c>
      <x:c r="B2859" t="s">
        <x:v>698</x:v>
      </x:c>
      <x:c r="C2859" t="s">
        <x:v>513</x:v>
      </x:c>
      <x:c r="D2859" t="s">
        <x:v>514</x:v>
      </x:c>
      <x:c r="E2859" t="s">
        <x:v>583</x:v>
      </x:c>
      <x:c r="F2859" t="s">
        <x:v>495</x:v>
      </x:c>
      <x:c r="G2859" t="s">
        <x:v>731</x:v>
      </x:c>
      <x:c r="H2859" t="s">
        <x:v>538</x:v>
      </x:c>
      <x:c r="I2859" t="s">
        <x:v>539</x:v>
      </x:c>
      <x:c r="J2859">
        <x:v>100021325</x:v>
      </x:c>
      <x:c r="K2859" t="s">
        <x:v>191</x:v>
      </x:c>
      <x:c r="L2859" t="s">
        <x:v>589</x:v>
      </x:c>
      <x:c r="M2859" t="s">
        <x:v>552</x:v>
      </x:c>
      <x:c r="O2859">
        <x:v>1500</x:v>
      </x:c>
      <x:c r="P2859" t="s">
        <x:v>530</x:v>
      </x:c>
      <x:c r="Q2859" t="s">
        <x:v>590</x:v>
      </x:c>
      <x:c r="R2859" t="s">
        <x:v>522</x:v>
      </x:c>
      <x:c r="S2859">
        <x:v>12000</x:v>
      </x:c>
      <x:c r="T2859" t="s">
        <x:v>458</x:v>
      </x:c>
      <x:c r="U2859">
        <x:v>864.6</x:v>
      </x:c>
      <x:c r="V2859">
        <x:v>5.14</x:v>
      </x:c>
      <x:c r="W2859">
        <x:v>61648.08</x:v>
      </x:c>
    </x:row>
    <x:row r="2860" spans="1:23">
      <x:c r="A2860" t="s">
        <x:v>492</x:v>
      </x:c>
      <x:c r="B2860" t="s">
        <x:v>698</x:v>
      </x:c>
      <x:c r="C2860" t="s">
        <x:v>513</x:v>
      </x:c>
      <x:c r="D2860" t="s">
        <x:v>514</x:v>
      </x:c>
      <x:c r="E2860" t="s">
        <x:v>583</x:v>
      </x:c>
      <x:c r="F2860" t="s">
        <x:v>495</x:v>
      </x:c>
      <x:c r="G2860" t="s">
        <x:v>731</x:v>
      </x:c>
      <x:c r="H2860" t="s">
        <x:v>538</x:v>
      </x:c>
      <x:c r="I2860" t="s">
        <x:v>539</x:v>
      </x:c>
      <x:c r="J2860">
        <x:v>100021326</x:v>
      </x:c>
      <x:c r="K2860" t="s">
        <x:v>191</x:v>
      </x:c>
      <x:c r="L2860" t="s">
        <x:v>589</x:v>
      </x:c>
      <x:c r="M2860" t="s">
        <x:v>518</x:v>
      </x:c>
      <x:c r="O2860">
        <x:v>1500</x:v>
      </x:c>
      <x:c r="P2860" t="s">
        <x:v>530</x:v>
      </x:c>
      <x:c r="Q2860" t="s">
        <x:v>590</x:v>
      </x:c>
      <x:c r="R2860" t="s">
        <x:v>522</x:v>
      </x:c>
      <x:c r="S2860">
        <x:v>9000</x:v>
      </x:c>
      <x:c r="T2860" t="s">
        <x:v>458</x:v>
      </x:c>
      <x:c r="U2860">
        <x:v>648.45000000000005</x:v>
      </x:c>
      <x:c r="V2860">
        <x:v>5.14</x:v>
      </x:c>
      <x:c r="W2860">
        <x:v>46236.06</x:v>
      </x:c>
    </x:row>
    <x:row r="2861" spans="1:23">
      <x:c r="A2861" t="s">
        <x:v>492</x:v>
      </x:c>
      <x:c r="B2861" t="s">
        <x:v>698</x:v>
      </x:c>
      <x:c r="C2861" t="s">
        <x:v>513</x:v>
      </x:c>
      <x:c r="D2861" t="s">
        <x:v>514</x:v>
      </x:c>
      <x:c r="E2861" t="s">
        <x:v>583</x:v>
      </x:c>
      <x:c r="F2861" t="s">
        <x:v>495</x:v>
      </x:c>
      <x:c r="G2861" t="s">
        <x:v>731</x:v>
      </x:c>
      <x:c r="H2861" t="s">
        <x:v>538</x:v>
      </x:c>
      <x:c r="I2861" t="s">
        <x:v>539</x:v>
      </x:c>
      <x:c r="J2861">
        <x:v>100021328</x:v>
      </x:c>
      <x:c r="K2861" t="s">
        <x:v>191</x:v>
      </x:c>
      <x:c r="L2861" t="s">
        <x:v>587</x:v>
      </x:c>
      <x:c r="M2861" t="s">
        <x:v>586</x:v>
      </x:c>
      <x:c r="O2861">
        <x:v>1500</x:v>
      </x:c>
      <x:c r="P2861" t="s">
        <x:v>530</x:v>
      </x:c>
      <x:c r="Q2861" t="s">
        <x:v>588</x:v>
      </x:c>
      <x:c r="R2861" t="s">
        <x:v>522</x:v>
      </x:c>
      <x:c r="S2861">
        <x:v>6000</x:v>
      </x:c>
      <x:c r="T2861" t="s">
        <x:v>458</x:v>
      </x:c>
      <x:c r="U2861">
        <x:v>525</x:v>
      </x:c>
      <x:c r="V2861">
        <x:v>6.62</x:v>
      </x:c>
      <x:c r="W2861">
        <x:v>39748.44</x:v>
      </x:c>
    </x:row>
    <x:row r="2862" spans="1:23">
      <x:c r="A2862" t="s">
        <x:v>492</x:v>
      </x:c>
      <x:c r="B2862" t="s">
        <x:v>698</x:v>
      </x:c>
      <x:c r="C2862" t="s">
        <x:v>513</x:v>
      </x:c>
      <x:c r="D2862" t="s">
        <x:v>514</x:v>
      </x:c>
      <x:c r="E2862" t="s">
        <x:v>583</x:v>
      </x:c>
      <x:c r="F2862" t="s">
        <x:v>495</x:v>
      </x:c>
      <x:c r="G2862" t="s">
        <x:v>731</x:v>
      </x:c>
      <x:c r="H2862" t="s">
        <x:v>538</x:v>
      </x:c>
      <x:c r="I2862" t="s">
        <x:v>539</x:v>
      </x:c>
      <x:c r="J2862">
        <x:v>100021327</x:v>
      </x:c>
      <x:c r="K2862" t="s">
        <x:v>191</x:v>
      </x:c>
      <x:c r="L2862" t="s">
        <x:v>587</x:v>
      </x:c>
      <x:c r="M2862" t="s">
        <x:v>559</x:v>
      </x:c>
      <x:c r="O2862">
        <x:v>1500</x:v>
      </x:c>
      <x:c r="P2862" t="s">
        <x:v>530</x:v>
      </x:c>
      <x:c r="Q2862" t="s">
        <x:v>588</x:v>
      </x:c>
      <x:c r="R2862" t="s">
        <x:v>522</x:v>
      </x:c>
      <x:c r="S2862">
        <x:v>3000</x:v>
      </x:c>
      <x:c r="T2862" t="s">
        <x:v>458</x:v>
      </x:c>
      <x:c r="U2862">
        <x:v>262.5</x:v>
      </x:c>
      <x:c r="V2862">
        <x:v>6.62</x:v>
      </x:c>
      <x:c r="W2862">
        <x:v>19874.22</x:v>
      </x:c>
    </x:row>
    <x:row r="2863" spans="1:23">
      <x:c r="A2863" t="s">
        <x:v>492</x:v>
      </x:c>
      <x:c r="B2863" t="s">
        <x:v>698</x:v>
      </x:c>
      <x:c r="C2863" t="s">
        <x:v>513</x:v>
      </x:c>
      <x:c r="D2863" t="s">
        <x:v>514</x:v>
      </x:c>
      <x:c r="E2863" t="s">
        <x:v>583</x:v>
      </x:c>
      <x:c r="F2863" t="s">
        <x:v>495</x:v>
      </x:c>
      <x:c r="G2863" t="s">
        <x:v>731</x:v>
      </x:c>
      <x:c r="H2863" t="s">
        <x:v>538</x:v>
      </x:c>
      <x:c r="I2863" t="s">
        <x:v>539</x:v>
      </x:c>
      <x:c r="J2863">
        <x:v>100021325</x:v>
      </x:c>
      <x:c r="K2863" t="s">
        <x:v>191</x:v>
      </x:c>
      <x:c r="L2863" t="s">
        <x:v>589</x:v>
      </x:c>
      <x:c r="M2863" t="s">
        <x:v>552</x:v>
      </x:c>
      <x:c r="O2863">
        <x:v>1500</x:v>
      </x:c>
      <x:c r="P2863" t="s">
        <x:v>530</x:v>
      </x:c>
      <x:c r="Q2863" t="s">
        <x:v>590</x:v>
      </x:c>
      <x:c r="R2863" t="s">
        <x:v>522</x:v>
      </x:c>
      <x:c r="S2863">
        <x:v>6000</x:v>
      </x:c>
      <x:c r="T2863" t="s">
        <x:v>458</x:v>
      </x:c>
      <x:c r="U2863">
        <x:v>432.3</x:v>
      </x:c>
      <x:c r="V2863">
        <x:v>4.92</x:v>
      </x:c>
      <x:c r="W2863">
        <x:v>29518.74</x:v>
      </x:c>
    </x:row>
    <x:row r="2864" spans="1:23">
      <x:c r="A2864" t="s">
        <x:v>492</x:v>
      </x:c>
      <x:c r="B2864" t="s">
        <x:v>698</x:v>
      </x:c>
      <x:c r="C2864" t="s">
        <x:v>513</x:v>
      </x:c>
      <x:c r="D2864" t="s">
        <x:v>514</x:v>
      </x:c>
      <x:c r="E2864" t="s">
        <x:v>583</x:v>
      </x:c>
      <x:c r="F2864" t="s">
        <x:v>495</x:v>
      </x:c>
      <x:c r="G2864" t="s">
        <x:v>731</x:v>
      </x:c>
      <x:c r="H2864" t="s">
        <x:v>538</x:v>
      </x:c>
      <x:c r="I2864" t="s">
        <x:v>539</x:v>
      </x:c>
      <x:c r="J2864">
        <x:v>100021326</x:v>
      </x:c>
      <x:c r="K2864" t="s">
        <x:v>191</x:v>
      </x:c>
      <x:c r="L2864" t="s">
        <x:v>589</x:v>
      </x:c>
      <x:c r="M2864" t="s">
        <x:v>518</x:v>
      </x:c>
      <x:c r="O2864">
        <x:v>1500</x:v>
      </x:c>
      <x:c r="P2864" t="s">
        <x:v>530</x:v>
      </x:c>
      <x:c r="Q2864" t="s">
        <x:v>590</x:v>
      </x:c>
      <x:c r="R2864" t="s">
        <x:v>522</x:v>
      </x:c>
      <x:c r="S2864">
        <x:v>1500</x:v>
      </x:c>
      <x:c r="T2864" t="s">
        <x:v>458</x:v>
      </x:c>
      <x:c r="U2864">
        <x:v>108.08</x:v>
      </x:c>
      <x:c r="V2864">
        <x:v>4.92</x:v>
      </x:c>
      <x:c r="W2864">
        <x:v>7379.69</x:v>
      </x:c>
    </x:row>
    <x:row r="2865" spans="1:23">
      <x:c r="A2865" t="s">
        <x:v>492</x:v>
      </x:c>
      <x:c r="B2865" t="s">
        <x:v>698</x:v>
      </x:c>
      <x:c r="C2865" t="s">
        <x:v>513</x:v>
      </x:c>
      <x:c r="D2865" t="s">
        <x:v>514</x:v>
      </x:c>
      <x:c r="E2865" t="s">
        <x:v>583</x:v>
      </x:c>
      <x:c r="F2865" t="s">
        <x:v>495</x:v>
      </x:c>
      <x:c r="G2865" t="s">
        <x:v>731</x:v>
      </x:c>
      <x:c r="H2865" t="s">
        <x:v>538</x:v>
      </x:c>
      <x:c r="I2865" t="s">
        <x:v>539</x:v>
      </x:c>
      <x:c r="J2865">
        <x:v>100021328</x:v>
      </x:c>
      <x:c r="K2865" t="s">
        <x:v>191</x:v>
      </x:c>
      <x:c r="L2865" t="s">
        <x:v>587</x:v>
      </x:c>
      <x:c r="M2865" t="s">
        <x:v>586</x:v>
      </x:c>
      <x:c r="O2865">
        <x:v>1500</x:v>
      </x:c>
      <x:c r="P2865" t="s">
        <x:v>530</x:v>
      </x:c>
      <x:c r="Q2865" t="s">
        <x:v>588</x:v>
      </x:c>
      <x:c r="R2865" t="s">
        <x:v>522</x:v>
      </x:c>
      <x:c r="S2865">
        <x:v>6300</x:v>
      </x:c>
      <x:c r="T2865" t="s">
        <x:v>458</x:v>
      </x:c>
      <x:c r="U2865">
        <x:v>551.25</x:v>
      </x:c>
      <x:c r="V2865">
        <x:v>6.62</x:v>
      </x:c>
      <x:c r="W2865">
        <x:v>41735.86</x:v>
      </x:c>
    </x:row>
    <x:row r="2866" spans="1:23">
      <x:c r="A2866" t="s">
        <x:v>492</x:v>
      </x:c>
      <x:c r="B2866" t="s">
        <x:v>698</x:v>
      </x:c>
      <x:c r="C2866" t="s">
        <x:v>513</x:v>
      </x:c>
      <x:c r="D2866" t="s">
        <x:v>514</x:v>
      </x:c>
      <x:c r="E2866" t="s">
        <x:v>583</x:v>
      </x:c>
      <x:c r="F2866" t="s">
        <x:v>495</x:v>
      </x:c>
      <x:c r="G2866" t="s">
        <x:v>731</x:v>
      </x:c>
      <x:c r="H2866" t="s">
        <x:v>538</x:v>
      </x:c>
      <x:c r="I2866" t="s">
        <x:v>539</x:v>
      </x:c>
      <x:c r="J2866">
        <x:v>100021327</x:v>
      </x:c>
      <x:c r="K2866" t="s">
        <x:v>191</x:v>
      </x:c>
      <x:c r="L2866" t="s">
        <x:v>587</x:v>
      </x:c>
      <x:c r="M2866" t="s">
        <x:v>559</x:v>
      </x:c>
      <x:c r="O2866">
        <x:v>1500</x:v>
      </x:c>
      <x:c r="P2866" t="s">
        <x:v>530</x:v>
      </x:c>
      <x:c r="Q2866" t="s">
        <x:v>588</x:v>
      </x:c>
      <x:c r="R2866" t="s">
        <x:v>522</x:v>
      </x:c>
      <x:c r="S2866">
        <x:v>6290</x:v>
      </x:c>
      <x:c r="T2866" t="s">
        <x:v>458</x:v>
      </x:c>
      <x:c r="U2866">
        <x:v>550.38</x:v>
      </x:c>
      <x:c r="V2866">
        <x:v>6.62</x:v>
      </x:c>
      <x:c r="W2866">
        <x:v>41669.61</x:v>
      </x:c>
    </x:row>
    <x:row r="2867" spans="1:23">
      <x:c r="A2867" t="s">
        <x:v>492</x:v>
      </x:c>
      <x:c r="B2867" t="s">
        <x:v>698</x:v>
      </x:c>
      <x:c r="C2867" t="s">
        <x:v>513</x:v>
      </x:c>
      <x:c r="D2867" t="s">
        <x:v>514</x:v>
      </x:c>
      <x:c r="E2867" t="s">
        <x:v>583</x:v>
      </x:c>
      <x:c r="F2867" t="s">
        <x:v>495</x:v>
      </x:c>
      <x:c r="G2867" t="s">
        <x:v>731</x:v>
      </x:c>
      <x:c r="H2867" t="s">
        <x:v>538</x:v>
      </x:c>
      <x:c r="I2867" t="s">
        <x:v>539</x:v>
      </x:c>
      <x:c r="J2867">
        <x:v>100021325</x:v>
      </x:c>
      <x:c r="K2867" t="s">
        <x:v>191</x:v>
      </x:c>
      <x:c r="L2867" t="s">
        <x:v>589</x:v>
      </x:c>
      <x:c r="M2867" t="s">
        <x:v>552</x:v>
      </x:c>
      <x:c r="O2867">
        <x:v>1500</x:v>
      </x:c>
      <x:c r="P2867" t="s">
        <x:v>530</x:v>
      </x:c>
      <x:c r="Q2867" t="s">
        <x:v>590</x:v>
      </x:c>
      <x:c r="R2867" t="s">
        <x:v>522</x:v>
      </x:c>
      <x:c r="S2867">
        <x:v>12000</x:v>
      </x:c>
      <x:c r="T2867" t="s">
        <x:v>458</x:v>
      </x:c>
      <x:c r="U2867">
        <x:v>864.6</x:v>
      </x:c>
      <x:c r="V2867">
        <x:v>4.92</x:v>
      </x:c>
      <x:c r="W2867">
        <x:v>59037.48</x:v>
      </x:c>
    </x:row>
    <x:row r="2868" spans="1:23">
      <x:c r="A2868" t="s">
        <x:v>492</x:v>
      </x:c>
      <x:c r="B2868" t="s">
        <x:v>698</x:v>
      </x:c>
      <x:c r="C2868" t="s">
        <x:v>513</x:v>
      </x:c>
      <x:c r="D2868" t="s">
        <x:v>514</x:v>
      </x:c>
      <x:c r="E2868" t="s">
        <x:v>583</x:v>
      </x:c>
      <x:c r="F2868" t="s">
        <x:v>495</x:v>
      </x:c>
      <x:c r="G2868" t="s">
        <x:v>731</x:v>
      </x:c>
      <x:c r="H2868" t="s">
        <x:v>538</x:v>
      </x:c>
      <x:c r="I2868" t="s">
        <x:v>539</x:v>
      </x:c>
      <x:c r="J2868">
        <x:v>100021326</x:v>
      </x:c>
      <x:c r="K2868" t="s">
        <x:v>191</x:v>
      </x:c>
      <x:c r="L2868" t="s">
        <x:v>589</x:v>
      </x:c>
      <x:c r="M2868" t="s">
        <x:v>518</x:v>
      </x:c>
      <x:c r="O2868">
        <x:v>1500</x:v>
      </x:c>
      <x:c r="P2868" t="s">
        <x:v>530</x:v>
      </x:c>
      <x:c r="Q2868" t="s">
        <x:v>590</x:v>
      </x:c>
      <x:c r="R2868" t="s">
        <x:v>522</x:v>
      </x:c>
      <x:c r="S2868">
        <x:v>3000</x:v>
      </x:c>
      <x:c r="T2868" t="s">
        <x:v>458</x:v>
      </x:c>
      <x:c r="U2868">
        <x:v>216.15</x:v>
      </x:c>
      <x:c r="V2868">
        <x:v>4.92</x:v>
      </x:c>
      <x:c r="W2868">
        <x:v>14759.37</x:v>
      </x:c>
    </x:row>
    <x:row r="2869" spans="1:23">
      <x:c r="A2869" t="s">
        <x:v>492</x:v>
      </x:c>
      <x:c r="B2869" t="s">
        <x:v>698</x:v>
      </x:c>
      <x:c r="C2869" t="s">
        <x:v>513</x:v>
      </x:c>
      <x:c r="D2869" t="s">
        <x:v>514</x:v>
      </x:c>
      <x:c r="E2869" t="s">
        <x:v>583</x:v>
      </x:c>
      <x:c r="F2869" t="s">
        <x:v>495</x:v>
      </x:c>
      <x:c r="G2869" t="s">
        <x:v>731</x:v>
      </x:c>
      <x:c r="H2869" t="s">
        <x:v>538</x:v>
      </x:c>
      <x:c r="I2869" t="s">
        <x:v>539</x:v>
      </x:c>
      <x:c r="J2869">
        <x:v>100021326</x:v>
      </x:c>
      <x:c r="K2869" t="s">
        <x:v>191</x:v>
      </x:c>
      <x:c r="L2869" t="s">
        <x:v>589</x:v>
      </x:c>
      <x:c r="M2869" t="s">
        <x:v>518</x:v>
      </x:c>
      <x:c r="O2869">
        <x:v>1500</x:v>
      </x:c>
      <x:c r="P2869" t="s">
        <x:v>530</x:v>
      </x:c>
      <x:c r="Q2869" t="s">
        <x:v>590</x:v>
      </x:c>
      <x:c r="R2869" t="s">
        <x:v>522</x:v>
      </x:c>
      <x:c r="S2869">
        <x:v>3000</x:v>
      </x:c>
      <x:c r="T2869" t="s">
        <x:v>458</x:v>
      </x:c>
      <x:c r="U2869">
        <x:v>216.15</x:v>
      </x:c>
      <x:c r="V2869">
        <x:v>4.92</x:v>
      </x:c>
      <x:c r="W2869">
        <x:v>14759.37</x:v>
      </x:c>
    </x:row>
    <x:row r="2870" spans="1:23">
      <x:c r="A2870" t="s">
        <x:v>492</x:v>
      </x:c>
      <x:c r="B2870" t="s">
        <x:v>698</x:v>
      </x:c>
      <x:c r="C2870" t="s">
        <x:v>513</x:v>
      </x:c>
      <x:c r="D2870" t="s">
        <x:v>514</x:v>
      </x:c>
      <x:c r="E2870" t="s">
        <x:v>583</x:v>
      </x:c>
      <x:c r="F2870" t="s">
        <x:v>495</x:v>
      </x:c>
      <x:c r="G2870" t="s">
        <x:v>731</x:v>
      </x:c>
      <x:c r="H2870" t="s">
        <x:v>538</x:v>
      </x:c>
      <x:c r="I2870" t="s">
        <x:v>539</x:v>
      </x:c>
      <x:c r="J2870">
        <x:v>100021328</x:v>
      </x:c>
      <x:c r="K2870" t="s">
        <x:v>191</x:v>
      </x:c>
      <x:c r="L2870" t="s">
        <x:v>587</x:v>
      </x:c>
      <x:c r="M2870" t="s">
        <x:v>586</x:v>
      </x:c>
      <x:c r="O2870">
        <x:v>1500</x:v>
      </x:c>
      <x:c r="P2870" t="s">
        <x:v>530</x:v>
      </x:c>
      <x:c r="Q2870" t="s">
        <x:v>588</x:v>
      </x:c>
      <x:c r="R2870" t="s">
        <x:v>522</x:v>
      </x:c>
      <x:c r="S2870">
        <x:v>3000</x:v>
      </x:c>
      <x:c r="T2870" t="s">
        <x:v>458</x:v>
      </x:c>
      <x:c r="U2870">
        <x:v>262.5</x:v>
      </x:c>
      <x:c r="V2870">
        <x:v>6.62</x:v>
      </x:c>
      <x:c r="W2870">
        <x:v>19874.22</x:v>
      </x:c>
    </x:row>
    <x:row r="2871" spans="1:23">
      <x:c r="A2871" t="s">
        <x:v>492</x:v>
      </x:c>
      <x:c r="B2871" t="s">
        <x:v>698</x:v>
      </x:c>
      <x:c r="C2871" t="s">
        <x:v>513</x:v>
      </x:c>
      <x:c r="D2871" t="s">
        <x:v>514</x:v>
      </x:c>
      <x:c r="E2871" t="s">
        <x:v>583</x:v>
      </x:c>
      <x:c r="F2871" t="s">
        <x:v>495</x:v>
      </x:c>
      <x:c r="G2871" t="s">
        <x:v>731</x:v>
      </x:c>
      <x:c r="H2871" t="s">
        <x:v>538</x:v>
      </x:c>
      <x:c r="I2871" t="s">
        <x:v>539</x:v>
      </x:c>
      <x:c r="J2871">
        <x:v>100021327</x:v>
      </x:c>
      <x:c r="K2871" t="s">
        <x:v>191</x:v>
      </x:c>
      <x:c r="L2871" t="s">
        <x:v>587</x:v>
      </x:c>
      <x:c r="M2871" t="s">
        <x:v>559</x:v>
      </x:c>
      <x:c r="O2871">
        <x:v>1500</x:v>
      </x:c>
      <x:c r="P2871" t="s">
        <x:v>530</x:v>
      </x:c>
      <x:c r="Q2871" t="s">
        <x:v>588</x:v>
      </x:c>
      <x:c r="R2871" t="s">
        <x:v>522</x:v>
      </x:c>
      <x:c r="S2871">
        <x:v>4500</x:v>
      </x:c>
      <x:c r="T2871" t="s">
        <x:v>458</x:v>
      </x:c>
      <x:c r="U2871">
        <x:v>393.75</x:v>
      </x:c>
      <x:c r="V2871">
        <x:v>6.62</x:v>
      </x:c>
      <x:c r="W2871">
        <x:v>29811.33</x:v>
      </x:c>
    </x:row>
    <x:row r="2872" spans="1:23">
      <x:c r="A2872" t="s">
        <x:v>492</x:v>
      </x:c>
      <x:c r="B2872" t="s">
        <x:v>698</x:v>
      </x:c>
      <x:c r="C2872" t="s">
        <x:v>513</x:v>
      </x:c>
      <x:c r="D2872" t="s">
        <x:v>514</x:v>
      </x:c>
      <x:c r="E2872" t="s">
        <x:v>583</x:v>
      </x:c>
      <x:c r="F2872" t="s">
        <x:v>495</x:v>
      </x:c>
      <x:c r="G2872" t="s">
        <x:v>731</x:v>
      </x:c>
      <x:c r="H2872" t="s">
        <x:v>538</x:v>
      </x:c>
      <x:c r="I2872" t="s">
        <x:v>539</x:v>
      </x:c>
      <x:c r="J2872">
        <x:v>100021327</x:v>
      </x:c>
      <x:c r="K2872" t="s">
        <x:v>191</x:v>
      </x:c>
      <x:c r="L2872" t="s">
        <x:v>587</x:v>
      </x:c>
      <x:c r="M2872" t="s">
        <x:v>559</x:v>
      </x:c>
      <x:c r="O2872">
        <x:v>1500</x:v>
      </x:c>
      <x:c r="P2872" t="s">
        <x:v>530</x:v>
      </x:c>
      <x:c r="Q2872" t="s">
        <x:v>588</x:v>
      </x:c>
      <x:c r="R2872" t="s">
        <x:v>522</x:v>
      </x:c>
      <x:c r="S2872">
        <x:v>4500</x:v>
      </x:c>
      <x:c r="T2872" t="s">
        <x:v>458</x:v>
      </x:c>
      <x:c r="U2872">
        <x:v>393.75</x:v>
      </x:c>
      <x:c r="V2872">
        <x:v>6.62</x:v>
      </x:c>
      <x:c r="W2872">
        <x:v>29811.33</x:v>
      </x:c>
    </x:row>
    <x:row r="2873" spans="1:23">
      <x:c r="A2873" t="s">
        <x:v>492</x:v>
      </x:c>
      <x:c r="B2873" t="s">
        <x:v>698</x:v>
      </x:c>
      <x:c r="C2873" t="s">
        <x:v>513</x:v>
      </x:c>
      <x:c r="D2873" t="s">
        <x:v>514</x:v>
      </x:c>
      <x:c r="E2873" t="s">
        <x:v>583</x:v>
      </x:c>
      <x:c r="F2873" t="s">
        <x:v>495</x:v>
      </x:c>
      <x:c r="G2873" t="s">
        <x:v>731</x:v>
      </x:c>
      <x:c r="H2873" t="s">
        <x:v>538</x:v>
      </x:c>
      <x:c r="I2873" t="s">
        <x:v>539</x:v>
      </x:c>
      <x:c r="J2873">
        <x:v>100021325</x:v>
      </x:c>
      <x:c r="K2873" t="s">
        <x:v>191</x:v>
      </x:c>
      <x:c r="L2873" t="s">
        <x:v>589</x:v>
      </x:c>
      <x:c r="M2873" t="s">
        <x:v>552</x:v>
      </x:c>
      <x:c r="O2873">
        <x:v>1500</x:v>
      </x:c>
      <x:c r="P2873" t="s">
        <x:v>530</x:v>
      </x:c>
      <x:c r="Q2873" t="s">
        <x:v>590</x:v>
      </x:c>
      <x:c r="R2873" t="s">
        <x:v>522</x:v>
      </x:c>
      <x:c r="S2873">
        <x:v>1500</x:v>
      </x:c>
      <x:c r="T2873" t="s">
        <x:v>458</x:v>
      </x:c>
      <x:c r="U2873">
        <x:v>108.08</x:v>
      </x:c>
      <x:c r="V2873">
        <x:v>4.92</x:v>
      </x:c>
      <x:c r="W2873">
        <x:v>7379.69</x:v>
      </x:c>
    </x:row>
    <x:row r="2874" spans="1:23">
      <x:c r="A2874" t="s">
        <x:v>492</x:v>
      </x:c>
      <x:c r="B2874" t="s">
        <x:v>698</x:v>
      </x:c>
      <x:c r="C2874" t="s">
        <x:v>513</x:v>
      </x:c>
      <x:c r="D2874" t="s">
        <x:v>514</x:v>
      </x:c>
      <x:c r="E2874" t="s">
        <x:v>583</x:v>
      </x:c>
      <x:c r="F2874" t="s">
        <x:v>495</x:v>
      </x:c>
      <x:c r="G2874" t="s">
        <x:v>731</x:v>
      </x:c>
      <x:c r="H2874" t="s">
        <x:v>538</x:v>
      </x:c>
      <x:c r="I2874" t="s">
        <x:v>539</x:v>
      </x:c>
      <x:c r="J2874">
        <x:v>100021326</x:v>
      </x:c>
      <x:c r="K2874" t="s">
        <x:v>191</x:v>
      </x:c>
      <x:c r="L2874" t="s">
        <x:v>589</x:v>
      </x:c>
      <x:c r="M2874" t="s">
        <x:v>518</x:v>
      </x:c>
      <x:c r="O2874">
        <x:v>1500</x:v>
      </x:c>
      <x:c r="P2874" t="s">
        <x:v>530</x:v>
      </x:c>
      <x:c r="Q2874" t="s">
        <x:v>590</x:v>
      </x:c>
      <x:c r="R2874" t="s">
        <x:v>522</x:v>
      </x:c>
      <x:c r="S2874">
        <x:v>3000</x:v>
      </x:c>
      <x:c r="T2874" t="s">
        <x:v>458</x:v>
      </x:c>
      <x:c r="U2874">
        <x:v>216.15</x:v>
      </x:c>
      <x:c r="V2874">
        <x:v>4.92</x:v>
      </x:c>
      <x:c r="W2874">
        <x:v>14759.37</x:v>
      </x:c>
    </x:row>
    <x:row r="2875" spans="1:23">
      <x:c r="A2875" t="s">
        <x:v>492</x:v>
      </x:c>
      <x:c r="B2875" t="s">
        <x:v>698</x:v>
      </x:c>
      <x:c r="C2875" t="s">
        <x:v>513</x:v>
      </x:c>
      <x:c r="D2875" t="s">
        <x:v>514</x:v>
      </x:c>
      <x:c r="E2875" t="s">
        <x:v>583</x:v>
      </x:c>
      <x:c r="F2875" t="s">
        <x:v>495</x:v>
      </x:c>
      <x:c r="G2875" t="s">
        <x:v>731</x:v>
      </x:c>
      <x:c r="H2875" t="s">
        <x:v>538</x:v>
      </x:c>
      <x:c r="I2875" t="s">
        <x:v>539</x:v>
      </x:c>
      <x:c r="J2875">
        <x:v>100021328</x:v>
      </x:c>
      <x:c r="K2875" t="s">
        <x:v>191</x:v>
      </x:c>
      <x:c r="L2875" t="s">
        <x:v>587</x:v>
      </x:c>
      <x:c r="M2875" t="s">
        <x:v>586</x:v>
      </x:c>
      <x:c r="O2875">
        <x:v>1500</x:v>
      </x:c>
      <x:c r="P2875" t="s">
        <x:v>530</x:v>
      </x:c>
      <x:c r="Q2875" t="s">
        <x:v>588</x:v>
      </x:c>
      <x:c r="R2875" t="s">
        <x:v>522</x:v>
      </x:c>
      <x:c r="S2875">
        <x:v>3000</x:v>
      </x:c>
      <x:c r="T2875" t="s">
        <x:v>458</x:v>
      </x:c>
      <x:c r="U2875">
        <x:v>262.5</x:v>
      </x:c>
      <x:c r="V2875">
        <x:v>6.62</x:v>
      </x:c>
      <x:c r="W2875">
        <x:v>19874.22</x:v>
      </x:c>
    </x:row>
    <x:row r="2876" spans="1:23">
      <x:c r="A2876" t="s">
        <x:v>492</x:v>
      </x:c>
      <x:c r="B2876" t="s">
        <x:v>698</x:v>
      </x:c>
      <x:c r="C2876" t="s">
        <x:v>513</x:v>
      </x:c>
      <x:c r="D2876" t="s">
        <x:v>514</x:v>
      </x:c>
      <x:c r="E2876" t="s">
        <x:v>583</x:v>
      </x:c>
      <x:c r="F2876" t="s">
        <x:v>495</x:v>
      </x:c>
      <x:c r="G2876" t="s">
        <x:v>731</x:v>
      </x:c>
      <x:c r="H2876" t="s">
        <x:v>538</x:v>
      </x:c>
      <x:c r="I2876" t="s">
        <x:v>539</x:v>
      </x:c>
      <x:c r="J2876">
        <x:v>100021325</x:v>
      </x:c>
      <x:c r="K2876" t="s">
        <x:v>191</x:v>
      </x:c>
      <x:c r="L2876" t="s">
        <x:v>589</x:v>
      </x:c>
      <x:c r="M2876" t="s">
        <x:v>552</x:v>
      </x:c>
      <x:c r="O2876">
        <x:v>1500</x:v>
      </x:c>
      <x:c r="P2876" t="s">
        <x:v>530</x:v>
      </x:c>
      <x:c r="Q2876" t="s">
        <x:v>590</x:v>
      </x:c>
      <x:c r="R2876" t="s">
        <x:v>522</x:v>
      </x:c>
      <x:c r="S2876">
        <x:v>4500</x:v>
      </x:c>
      <x:c r="T2876" t="s">
        <x:v>458</x:v>
      </x:c>
      <x:c r="U2876">
        <x:v>324.23</x:v>
      </x:c>
      <x:c r="V2876">
        <x:v>4.92</x:v>
      </x:c>
      <x:c r="W2876">
        <x:v>22139.06</x:v>
      </x:c>
    </x:row>
    <x:row r="2877" spans="1:23">
      <x:c r="A2877" t="s">
        <x:v>492</x:v>
      </x:c>
      <x:c r="B2877" t="s">
        <x:v>698</x:v>
      </x:c>
      <x:c r="C2877" t="s">
        <x:v>513</x:v>
      </x:c>
      <x:c r="D2877" t="s">
        <x:v>514</x:v>
      </x:c>
      <x:c r="E2877" t="s">
        <x:v>583</x:v>
      </x:c>
      <x:c r="F2877" t="s">
        <x:v>495</x:v>
      </x:c>
      <x:c r="G2877" t="s">
        <x:v>731</x:v>
      </x:c>
      <x:c r="H2877" t="s">
        <x:v>538</x:v>
      </x:c>
      <x:c r="I2877" t="s">
        <x:v>539</x:v>
      </x:c>
      <x:c r="J2877">
        <x:v>100021326</x:v>
      </x:c>
      <x:c r="K2877" t="s">
        <x:v>191</x:v>
      </x:c>
      <x:c r="L2877" t="s">
        <x:v>589</x:v>
      </x:c>
      <x:c r="M2877" t="s">
        <x:v>518</x:v>
      </x:c>
      <x:c r="O2877">
        <x:v>1500</x:v>
      </x:c>
      <x:c r="P2877" t="s">
        <x:v>530</x:v>
      </x:c>
      <x:c r="Q2877" t="s">
        <x:v>590</x:v>
      </x:c>
      <x:c r="R2877" t="s">
        <x:v>522</x:v>
      </x:c>
      <x:c r="S2877">
        <x:v>6000</x:v>
      </x:c>
      <x:c r="T2877" t="s">
        <x:v>458</x:v>
      </x:c>
      <x:c r="U2877">
        <x:v>432.3</x:v>
      </x:c>
      <x:c r="V2877">
        <x:v>4.92</x:v>
      </x:c>
      <x:c r="W2877">
        <x:v>29518.74</x:v>
      </x:c>
    </x:row>
    <x:row r="2878" spans="1:23">
      <x:c r="A2878" t="s">
        <x:v>492</x:v>
      </x:c>
      <x:c r="B2878" t="s">
        <x:v>698</x:v>
      </x:c>
      <x:c r="C2878" t="s">
        <x:v>513</x:v>
      </x:c>
      <x:c r="D2878" t="s">
        <x:v>514</x:v>
      </x:c>
      <x:c r="E2878" t="s">
        <x:v>583</x:v>
      </x:c>
      <x:c r="F2878" t="s">
        <x:v>495</x:v>
      </x:c>
      <x:c r="G2878" t="s">
        <x:v>731</x:v>
      </x:c>
      <x:c r="H2878" t="s">
        <x:v>538</x:v>
      </x:c>
      <x:c r="I2878" t="s">
        <x:v>539</x:v>
      </x:c>
      <x:c r="J2878">
        <x:v>100021328</x:v>
      </x:c>
      <x:c r="K2878" t="s">
        <x:v>191</x:v>
      </x:c>
      <x:c r="L2878" t="s">
        <x:v>587</x:v>
      </x:c>
      <x:c r="M2878" t="s">
        <x:v>586</x:v>
      </x:c>
      <x:c r="O2878">
        <x:v>1500</x:v>
      </x:c>
      <x:c r="P2878" t="s">
        <x:v>530</x:v>
      </x:c>
      <x:c r="Q2878" t="s">
        <x:v>588</x:v>
      </x:c>
      <x:c r="R2878" t="s">
        <x:v>522</x:v>
      </x:c>
      <x:c r="S2878">
        <x:v>7525</x:v>
      </x:c>
      <x:c r="T2878" t="s">
        <x:v>458</x:v>
      </x:c>
      <x:c r="U2878">
        <x:v>658.44</x:v>
      </x:c>
      <x:c r="V2878">
        <x:v>6.62</x:v>
      </x:c>
      <x:c r="W2878">
        <x:v>49851.17</x:v>
      </x:c>
    </x:row>
    <x:row r="2879" spans="1:23">
      <x:c r="A2879" t="s">
        <x:v>492</x:v>
      </x:c>
      <x:c r="B2879" t="s">
        <x:v>698</x:v>
      </x:c>
      <x:c r="C2879" t="s">
        <x:v>513</x:v>
      </x:c>
      <x:c r="D2879" t="s">
        <x:v>514</x:v>
      </x:c>
      <x:c r="E2879" t="s">
        <x:v>583</x:v>
      </x:c>
      <x:c r="F2879" t="s">
        <x:v>495</x:v>
      </x:c>
      <x:c r="G2879" t="s">
        <x:v>731</x:v>
      </x:c>
      <x:c r="H2879" t="s">
        <x:v>538</x:v>
      </x:c>
      <x:c r="I2879" t="s">
        <x:v>539</x:v>
      </x:c>
      <x:c r="J2879">
        <x:v>100021327</x:v>
      </x:c>
      <x:c r="K2879" t="s">
        <x:v>191</x:v>
      </x:c>
      <x:c r="L2879" t="s">
        <x:v>587</x:v>
      </x:c>
      <x:c r="M2879" t="s">
        <x:v>559</x:v>
      </x:c>
      <x:c r="O2879">
        <x:v>1500</x:v>
      </x:c>
      <x:c r="P2879" t="s">
        <x:v>530</x:v>
      </x:c>
      <x:c r="Q2879" t="s">
        <x:v>588</x:v>
      </x:c>
      <x:c r="R2879" t="s">
        <x:v>522</x:v>
      </x:c>
      <x:c r="S2879">
        <x:v>9000</x:v>
      </x:c>
      <x:c r="T2879" t="s">
        <x:v>458</x:v>
      </x:c>
      <x:c r="U2879">
        <x:v>787.5</x:v>
      </x:c>
      <x:c r="V2879">
        <x:v>6.62</x:v>
      </x:c>
      <x:c r="W2879">
        <x:v>59622.66</x:v>
      </x:c>
    </x:row>
    <x:row r="2880" spans="1:23">
      <x:c r="A2880" t="s">
        <x:v>492</x:v>
      </x:c>
      <x:c r="B2880" t="s">
        <x:v>698</x:v>
      </x:c>
      <x:c r="C2880" t="s">
        <x:v>513</x:v>
      </x:c>
      <x:c r="D2880" t="s">
        <x:v>514</x:v>
      </x:c>
      <x:c r="E2880" t="s">
        <x:v>583</x:v>
      </x:c>
      <x:c r="F2880" t="s">
        <x:v>495</x:v>
      </x:c>
      <x:c r="G2880" t="s">
        <x:v>731</x:v>
      </x:c>
      <x:c r="H2880" t="s">
        <x:v>538</x:v>
      </x:c>
      <x:c r="I2880" t="s">
        <x:v>539</x:v>
      </x:c>
      <x:c r="J2880">
        <x:v>100021325</x:v>
      </x:c>
      <x:c r="K2880" t="s">
        <x:v>191</x:v>
      </x:c>
      <x:c r="L2880" t="s">
        <x:v>589</x:v>
      </x:c>
      <x:c r="M2880" t="s">
        <x:v>552</x:v>
      </x:c>
      <x:c r="O2880">
        <x:v>1500</x:v>
      </x:c>
      <x:c r="P2880" t="s">
        <x:v>530</x:v>
      </x:c>
      <x:c r="Q2880" t="s">
        <x:v>590</x:v>
      </x:c>
      <x:c r="R2880" t="s">
        <x:v>522</x:v>
      </x:c>
      <x:c r="S2880">
        <x:v>7500</x:v>
      </x:c>
      <x:c r="T2880" t="s">
        <x:v>458</x:v>
      </x:c>
      <x:c r="U2880">
        <x:v>540.38</x:v>
      </x:c>
      <x:c r="V2880">
        <x:v>4.92</x:v>
      </x:c>
      <x:c r="W2880">
        <x:v>36898.43</x:v>
      </x:c>
    </x:row>
    <x:row r="2881" spans="1:23">
      <x:c r="A2881" t="s">
        <x:v>492</x:v>
      </x:c>
      <x:c r="B2881" t="s">
        <x:v>698</x:v>
      </x:c>
      <x:c r="C2881" t="s">
        <x:v>513</x:v>
      </x:c>
      <x:c r="D2881" t="s">
        <x:v>514</x:v>
      </x:c>
      <x:c r="E2881" t="s">
        <x:v>583</x:v>
      </x:c>
      <x:c r="F2881" t="s">
        <x:v>495</x:v>
      </x:c>
      <x:c r="G2881" t="s">
        <x:v>731</x:v>
      </x:c>
      <x:c r="H2881" t="s">
        <x:v>538</x:v>
      </x:c>
      <x:c r="I2881" t="s">
        <x:v>539</x:v>
      </x:c>
      <x:c r="J2881">
        <x:v>100021326</x:v>
      </x:c>
      <x:c r="K2881" t="s">
        <x:v>191</x:v>
      </x:c>
      <x:c r="L2881" t="s">
        <x:v>589</x:v>
      </x:c>
      <x:c r="M2881" t="s">
        <x:v>518</x:v>
      </x:c>
      <x:c r="O2881">
        <x:v>1500</x:v>
      </x:c>
      <x:c r="P2881" t="s">
        <x:v>530</x:v>
      </x:c>
      <x:c r="Q2881" t="s">
        <x:v>590</x:v>
      </x:c>
      <x:c r="R2881" t="s">
        <x:v>522</x:v>
      </x:c>
      <x:c r="S2881">
        <x:v>6200</x:v>
      </x:c>
      <x:c r="T2881" t="s">
        <x:v>458</x:v>
      </x:c>
      <x:c r="U2881">
        <x:v>446.71</x:v>
      </x:c>
      <x:c r="V2881">
        <x:v>4.92</x:v>
      </x:c>
      <x:c r="W2881">
        <x:v>30502.7</x:v>
      </x:c>
    </x:row>
    <x:row r="2882" spans="1:23">
      <x:c r="A2882" t="s">
        <x:v>492</x:v>
      </x:c>
      <x:c r="B2882" t="s">
        <x:v>698</x:v>
      </x:c>
      <x:c r="C2882" t="s">
        <x:v>513</x:v>
      </x:c>
      <x:c r="D2882" t="s">
        <x:v>514</x:v>
      </x:c>
      <x:c r="E2882" t="s">
        <x:v>583</x:v>
      </x:c>
      <x:c r="F2882" t="s">
        <x:v>495</x:v>
      </x:c>
      <x:c r="G2882" t="s">
        <x:v>731</x:v>
      </x:c>
      <x:c r="H2882" t="s">
        <x:v>538</x:v>
      </x:c>
      <x:c r="I2882" t="s">
        <x:v>539</x:v>
      </x:c>
      <x:c r="J2882">
        <x:v>100021328</x:v>
      </x:c>
      <x:c r="K2882" t="s">
        <x:v>191</x:v>
      </x:c>
      <x:c r="L2882" t="s">
        <x:v>587</x:v>
      </x:c>
      <x:c r="M2882" t="s">
        <x:v>586</x:v>
      </x:c>
      <x:c r="O2882">
        <x:v>1500</x:v>
      </x:c>
      <x:c r="P2882" t="s">
        <x:v>530</x:v>
      </x:c>
      <x:c r="Q2882" t="s">
        <x:v>588</x:v>
      </x:c>
      <x:c r="R2882" t="s">
        <x:v>522</x:v>
      </x:c>
      <x:c r="S2882">
        <x:v>1500</x:v>
      </x:c>
      <x:c r="T2882" t="s">
        <x:v>458</x:v>
      </x:c>
      <x:c r="U2882">
        <x:v>131.25</x:v>
      </x:c>
      <x:c r="V2882">
        <x:v>6.62</x:v>
      </x:c>
      <x:c r="W2882">
        <x:v>9937.11</x:v>
      </x:c>
    </x:row>
    <x:row r="2883" spans="1:23">
      <x:c r="A2883" t="s">
        <x:v>492</x:v>
      </x:c>
      <x:c r="B2883" t="s">
        <x:v>698</x:v>
      </x:c>
      <x:c r="C2883" t="s">
        <x:v>513</x:v>
      </x:c>
      <x:c r="D2883" t="s">
        <x:v>514</x:v>
      </x:c>
      <x:c r="E2883" t="s">
        <x:v>583</x:v>
      </x:c>
      <x:c r="F2883" t="s">
        <x:v>495</x:v>
      </x:c>
      <x:c r="G2883" t="s">
        <x:v>731</x:v>
      </x:c>
      <x:c r="H2883" t="s">
        <x:v>538</x:v>
      </x:c>
      <x:c r="I2883" t="s">
        <x:v>539</x:v>
      </x:c>
      <x:c r="J2883">
        <x:v>100021325</x:v>
      </x:c>
      <x:c r="K2883" t="s">
        <x:v>191</x:v>
      </x:c>
      <x:c r="L2883" t="s">
        <x:v>589</x:v>
      </x:c>
      <x:c r="M2883" t="s">
        <x:v>552</x:v>
      </x:c>
      <x:c r="O2883">
        <x:v>1500</x:v>
      </x:c>
      <x:c r="P2883" t="s">
        <x:v>530</x:v>
      </x:c>
      <x:c r="Q2883" t="s">
        <x:v>590</x:v>
      </x:c>
      <x:c r="R2883" t="s">
        <x:v>522</x:v>
      </x:c>
      <x:c r="S2883">
        <x:v>4500</x:v>
      </x:c>
      <x:c r="T2883" t="s">
        <x:v>458</x:v>
      </x:c>
      <x:c r="U2883">
        <x:v>324.23</x:v>
      </x:c>
      <x:c r="V2883">
        <x:v>4.92</x:v>
      </x:c>
      <x:c r="W2883">
        <x:v>22139.06</x:v>
      </x:c>
    </x:row>
    <x:row r="2884" spans="1:23">
      <x:c r="A2884" t="s">
        <x:v>492</x:v>
      </x:c>
      <x:c r="B2884" t="s">
        <x:v>698</x:v>
      </x:c>
      <x:c r="C2884" t="s">
        <x:v>513</x:v>
      </x:c>
      <x:c r="D2884" t="s">
        <x:v>514</x:v>
      </x:c>
      <x:c r="E2884" t="s">
        <x:v>583</x:v>
      </x:c>
      <x:c r="F2884" t="s">
        <x:v>495</x:v>
      </x:c>
      <x:c r="G2884" t="s">
        <x:v>731</x:v>
      </x:c>
      <x:c r="H2884" t="s">
        <x:v>538</x:v>
      </x:c>
      <x:c r="I2884" t="s">
        <x:v>539</x:v>
      </x:c>
      <x:c r="J2884">
        <x:v>100021326</x:v>
      </x:c>
      <x:c r="K2884" t="s">
        <x:v>191</x:v>
      </x:c>
      <x:c r="L2884" t="s">
        <x:v>589</x:v>
      </x:c>
      <x:c r="M2884" t="s">
        <x:v>518</x:v>
      </x:c>
      <x:c r="O2884">
        <x:v>1500</x:v>
      </x:c>
      <x:c r="P2884" t="s">
        <x:v>530</x:v>
      </x:c>
      <x:c r="Q2884" t="s">
        <x:v>590</x:v>
      </x:c>
      <x:c r="R2884" t="s">
        <x:v>522</x:v>
      </x:c>
      <x:c r="S2884">
        <x:v>9010</x:v>
      </x:c>
      <x:c r="T2884" t="s">
        <x:v>458</x:v>
      </x:c>
      <x:c r="U2884">
        <x:v>649.16999999999996</x:v>
      </x:c>
      <x:c r="V2884">
        <x:v>4.92</x:v>
      </x:c>
      <x:c r="W2884">
        <x:v>44327.31</x:v>
      </x:c>
    </x:row>
    <x:row r="2885" spans="1:23">
      <x:c r="A2885" t="s">
        <x:v>492</x:v>
      </x:c>
      <x:c r="B2885" t="s">
        <x:v>698</x:v>
      </x:c>
      <x:c r="C2885" t="s">
        <x:v>513</x:v>
      </x:c>
      <x:c r="D2885" t="s">
        <x:v>514</x:v>
      </x:c>
      <x:c r="E2885" t="s">
        <x:v>583</x:v>
      </x:c>
      <x:c r="F2885" t="s">
        <x:v>495</x:v>
      </x:c>
      <x:c r="G2885" t="s">
        <x:v>731</x:v>
      </x:c>
      <x:c r="H2885" t="s">
        <x:v>538</x:v>
      </x:c>
      <x:c r="I2885" t="s">
        <x:v>539</x:v>
      </x:c>
      <x:c r="J2885">
        <x:v>100021328</x:v>
      </x:c>
      <x:c r="K2885" t="s">
        <x:v>191</x:v>
      </x:c>
      <x:c r="L2885" t="s">
        <x:v>587</x:v>
      </x:c>
      <x:c r="M2885" t="s">
        <x:v>586</x:v>
      </x:c>
      <x:c r="O2885">
        <x:v>1500</x:v>
      </x:c>
      <x:c r="P2885" t="s">
        <x:v>530</x:v>
      </x:c>
      <x:c r="Q2885" t="s">
        <x:v>588</x:v>
      </x:c>
      <x:c r="R2885" t="s">
        <x:v>522</x:v>
      </x:c>
      <x:c r="S2885">
        <x:v>4600</x:v>
      </x:c>
      <x:c r="T2885" t="s">
        <x:v>458</x:v>
      </x:c>
      <x:c r="U2885">
        <x:v>402.5</x:v>
      </x:c>
      <x:c r="V2885">
        <x:v>8.1999999999999993</x:v>
      </x:c>
      <x:c r="W2885">
        <x:v>37728.83</x:v>
      </x:c>
    </x:row>
    <x:row r="2886" spans="1:23">
      <x:c r="A2886" t="s">
        <x:v>492</x:v>
      </x:c>
      <x:c r="B2886" t="s">
        <x:v>698</x:v>
      </x:c>
      <x:c r="C2886" t="s">
        <x:v>513</x:v>
      </x:c>
      <x:c r="D2886" t="s">
        <x:v>514</x:v>
      </x:c>
      <x:c r="E2886" t="s">
        <x:v>583</x:v>
      </x:c>
      <x:c r="F2886" t="s">
        <x:v>495</x:v>
      </x:c>
      <x:c r="G2886" t="s">
        <x:v>731</x:v>
      </x:c>
      <x:c r="H2886" t="s">
        <x:v>538</x:v>
      </x:c>
      <x:c r="I2886" t="s">
        <x:v>539</x:v>
      </x:c>
      <x:c r="J2886">
        <x:v>100021327</x:v>
      </x:c>
      <x:c r="K2886" t="s">
        <x:v>191</x:v>
      </x:c>
      <x:c r="L2886" t="s">
        <x:v>587</x:v>
      </x:c>
      <x:c r="M2886" t="s">
        <x:v>559</x:v>
      </x:c>
      <x:c r="O2886">
        <x:v>1500</x:v>
      </x:c>
      <x:c r="P2886" t="s">
        <x:v>530</x:v>
      </x:c>
      <x:c r="Q2886" t="s">
        <x:v>588</x:v>
      </x:c>
      <x:c r="R2886" t="s">
        <x:v>522</x:v>
      </x:c>
      <x:c r="S2886">
        <x:v>6010</x:v>
      </x:c>
      <x:c r="T2886" t="s">
        <x:v>458</x:v>
      </x:c>
      <x:c r="U2886">
        <x:v>525.88</x:v>
      </x:c>
      <x:c r="V2886">
        <x:v>8.1999999999999993</x:v>
      </x:c>
      <x:c r="W2886">
        <x:v>49293.54</x:v>
      </x:c>
    </x:row>
    <x:row r="2887" spans="1:23">
      <x:c r="A2887" t="s">
        <x:v>492</x:v>
      </x:c>
      <x:c r="B2887" t="s">
        <x:v>698</x:v>
      </x:c>
      <x:c r="C2887" t="s">
        <x:v>513</x:v>
      </x:c>
      <x:c r="D2887" t="s">
        <x:v>514</x:v>
      </x:c>
      <x:c r="E2887" t="s">
        <x:v>583</x:v>
      </x:c>
      <x:c r="F2887" t="s">
        <x:v>495</x:v>
      </x:c>
      <x:c r="G2887" t="s">
        <x:v>731</x:v>
      </x:c>
      <x:c r="H2887" t="s">
        <x:v>538</x:v>
      </x:c>
      <x:c r="I2887" t="s">
        <x:v>539</x:v>
      </x:c>
      <x:c r="J2887">
        <x:v>100021325</x:v>
      </x:c>
      <x:c r="K2887" t="s">
        <x:v>191</x:v>
      </x:c>
      <x:c r="L2887" t="s">
        <x:v>589</x:v>
      </x:c>
      <x:c r="M2887" t="s">
        <x:v>552</x:v>
      </x:c>
      <x:c r="O2887">
        <x:v>1500</x:v>
      </x:c>
      <x:c r="P2887" t="s">
        <x:v>530</x:v>
      </x:c>
      <x:c r="Q2887" t="s">
        <x:v>590</x:v>
      </x:c>
      <x:c r="R2887" t="s">
        <x:v>522</x:v>
      </x:c>
      <x:c r="S2887">
        <x:v>9000</x:v>
      </x:c>
      <x:c r="T2887" t="s">
        <x:v>458</x:v>
      </x:c>
      <x:c r="U2887">
        <x:v>648.45000000000005</x:v>
      </x:c>
      <x:c r="V2887">
        <x:v>6.37</x:v>
      </x:c>
      <x:c r="W2887">
        <x:v>57332.34</x:v>
      </x:c>
    </x:row>
    <x:row r="2888" spans="1:23">
      <x:c r="A2888" t="s">
        <x:v>492</x:v>
      </x:c>
      <x:c r="B2888" t="s">
        <x:v>698</x:v>
      </x:c>
      <x:c r="C2888" t="s">
        <x:v>513</x:v>
      </x:c>
      <x:c r="D2888" t="s">
        <x:v>514</x:v>
      </x:c>
      <x:c r="E2888" t="s">
        <x:v>583</x:v>
      </x:c>
      <x:c r="F2888" t="s">
        <x:v>495</x:v>
      </x:c>
      <x:c r="G2888" t="s">
        <x:v>731</x:v>
      </x:c>
      <x:c r="H2888" t="s">
        <x:v>538</x:v>
      </x:c>
      <x:c r="I2888" t="s">
        <x:v>539</x:v>
      </x:c>
      <x:c r="J2888">
        <x:v>100021326</x:v>
      </x:c>
      <x:c r="K2888" t="s">
        <x:v>191</x:v>
      </x:c>
      <x:c r="L2888" t="s">
        <x:v>589</x:v>
      </x:c>
      <x:c r="M2888" t="s">
        <x:v>518</x:v>
      </x:c>
      <x:c r="O2888">
        <x:v>1500</x:v>
      </x:c>
      <x:c r="P2888" t="s">
        <x:v>530</x:v>
      </x:c>
      <x:c r="Q2888" t="s">
        <x:v>590</x:v>
      </x:c>
      <x:c r="R2888" t="s">
        <x:v>522</x:v>
      </x:c>
      <x:c r="S2888">
        <x:v>1190</x:v>
      </x:c>
      <x:c r="T2888" t="s">
        <x:v>458</x:v>
      </x:c>
      <x:c r="U2888">
        <x:v>85.74</x:v>
      </x:c>
      <x:c r="V2888">
        <x:v>6.37</x:v>
      </x:c>
      <x:c r="W2888">
        <x:v>7580.61</x:v>
      </x:c>
    </x:row>
    <x:row r="2889" spans="1:23">
      <x:c r="A2889" t="s">
        <x:v>492</x:v>
      </x:c>
      <x:c r="B2889" t="s">
        <x:v>698</x:v>
      </x:c>
      <x:c r="C2889" t="s">
        <x:v>513</x:v>
      </x:c>
      <x:c r="D2889" t="s">
        <x:v>514</x:v>
      </x:c>
      <x:c r="E2889" t="s">
        <x:v>583</x:v>
      </x:c>
      <x:c r="F2889" t="s">
        <x:v>495</x:v>
      </x:c>
      <x:c r="G2889" t="s">
        <x:v>731</x:v>
      </x:c>
      <x:c r="H2889" t="s">
        <x:v>538</x:v>
      </x:c>
      <x:c r="I2889" t="s">
        <x:v>539</x:v>
      </x:c>
      <x:c r="J2889">
        <x:v>100021328</x:v>
      </x:c>
      <x:c r="K2889" t="s">
        <x:v>191</x:v>
      </x:c>
      <x:c r="L2889" t="s">
        <x:v>587</x:v>
      </x:c>
      <x:c r="M2889" t="s">
        <x:v>586</x:v>
      </x:c>
      <x:c r="O2889">
        <x:v>1500</x:v>
      </x:c>
      <x:c r="P2889" t="s">
        <x:v>530</x:v>
      </x:c>
      <x:c r="Q2889" t="s">
        <x:v>588</x:v>
      </x:c>
      <x:c r="R2889" t="s">
        <x:v>522</x:v>
      </x:c>
      <x:c r="S2889">
        <x:v>4520</x:v>
      </x:c>
      <x:c r="T2889" t="s">
        <x:v>458</x:v>
      </x:c>
      <x:c r="U2889">
        <x:v>395.5</x:v>
      </x:c>
      <x:c r="V2889">
        <x:v>8.1999999999999993</x:v>
      </x:c>
      <x:c r="W2889">
        <x:v>37072.68</x:v>
      </x:c>
    </x:row>
    <x:row r="2890" spans="1:23">
      <x:c r="A2890" t="s">
        <x:v>492</x:v>
      </x:c>
      <x:c r="B2890" t="s">
        <x:v>698</x:v>
      </x:c>
      <x:c r="C2890" t="s">
        <x:v>513</x:v>
      </x:c>
      <x:c r="D2890" t="s">
        <x:v>514</x:v>
      </x:c>
      <x:c r="E2890" t="s">
        <x:v>583</x:v>
      </x:c>
      <x:c r="F2890" t="s">
        <x:v>495</x:v>
      </x:c>
      <x:c r="G2890" t="s">
        <x:v>731</x:v>
      </x:c>
      <x:c r="H2890" t="s">
        <x:v>538</x:v>
      </x:c>
      <x:c r="I2890" t="s">
        <x:v>539</x:v>
      </x:c>
      <x:c r="J2890">
        <x:v>100021327</x:v>
      </x:c>
      <x:c r="K2890" t="s">
        <x:v>191</x:v>
      </x:c>
      <x:c r="L2890" t="s">
        <x:v>587</x:v>
      </x:c>
      <x:c r="M2890" t="s">
        <x:v>559</x:v>
      </x:c>
      <x:c r="O2890">
        <x:v>1500</x:v>
      </x:c>
      <x:c r="P2890" t="s">
        <x:v>530</x:v>
      </x:c>
      <x:c r="Q2890" t="s">
        <x:v>588</x:v>
      </x:c>
      <x:c r="R2890" t="s">
        <x:v>522</x:v>
      </x:c>
      <x:c r="S2890">
        <x:v>1500</x:v>
      </x:c>
      <x:c r="T2890" t="s">
        <x:v>458</x:v>
      </x:c>
      <x:c r="U2890">
        <x:v>131.25</x:v>
      </x:c>
      <x:c r="V2890">
        <x:v>8.1999999999999993</x:v>
      </x:c>
      <x:c r="W2890">
        <x:v>12302.88</x:v>
      </x:c>
    </x:row>
    <x:row r="2891" spans="1:23">
      <x:c r="A2891" t="s">
        <x:v>492</x:v>
      </x:c>
      <x:c r="B2891" t="s">
        <x:v>698</x:v>
      </x:c>
      <x:c r="C2891" t="s">
        <x:v>513</x:v>
      </x:c>
      <x:c r="D2891" t="s">
        <x:v>514</x:v>
      </x:c>
      <x:c r="E2891" t="s">
        <x:v>583</x:v>
      </x:c>
      <x:c r="F2891" t="s">
        <x:v>495</x:v>
      </x:c>
      <x:c r="G2891" t="s">
        <x:v>731</x:v>
      </x:c>
      <x:c r="H2891" t="s">
        <x:v>538</x:v>
      </x:c>
      <x:c r="I2891" t="s">
        <x:v>539</x:v>
      </x:c>
      <x:c r="J2891">
        <x:v>100021326</x:v>
      </x:c>
      <x:c r="K2891" t="s">
        <x:v>191</x:v>
      </x:c>
      <x:c r="L2891" t="s">
        <x:v>589</x:v>
      </x:c>
      <x:c r="M2891" t="s">
        <x:v>518</x:v>
      </x:c>
      <x:c r="O2891">
        <x:v>1500</x:v>
      </x:c>
      <x:c r="P2891" t="s">
        <x:v>530</x:v>
      </x:c>
      <x:c r="Q2891" t="s">
        <x:v>590</x:v>
      </x:c>
      <x:c r="R2891" t="s">
        <x:v>522</x:v>
      </x:c>
      <x:c r="S2891">
        <x:v>6000</x:v>
      </x:c>
      <x:c r="T2891" t="s">
        <x:v>458</x:v>
      </x:c>
      <x:c r="U2891">
        <x:v>432.3</x:v>
      </x:c>
      <x:c r="V2891">
        <x:v>6.37</x:v>
      </x:c>
      <x:c r="W2891">
        <x:v>38221.56</x:v>
      </x:c>
    </x:row>
    <x:row r="2892" spans="1:23">
      <x:c r="A2892" t="s">
        <x:v>492</x:v>
      </x:c>
      <x:c r="B2892" t="s">
        <x:v>698</x:v>
      </x:c>
      <x:c r="C2892" t="s">
        <x:v>513</x:v>
      </x:c>
      <x:c r="D2892" t="s">
        <x:v>514</x:v>
      </x:c>
      <x:c r="E2892" t="s">
        <x:v>583</x:v>
      </x:c>
      <x:c r="F2892" t="s">
        <x:v>495</x:v>
      </x:c>
      <x:c r="G2892" t="s">
        <x:v>731</x:v>
      </x:c>
      <x:c r="H2892" t="s">
        <x:v>538</x:v>
      </x:c>
      <x:c r="I2892" t="s">
        <x:v>539</x:v>
      </x:c>
      <x:c r="J2892">
        <x:v>100021325</x:v>
      </x:c>
      <x:c r="K2892" t="s">
        <x:v>191</x:v>
      </x:c>
      <x:c r="L2892" t="s">
        <x:v>589</x:v>
      </x:c>
      <x:c r="M2892" t="s">
        <x:v>552</x:v>
      </x:c>
      <x:c r="O2892">
        <x:v>1500</x:v>
      </x:c>
      <x:c r="P2892" t="s">
        <x:v>530</x:v>
      </x:c>
      <x:c r="Q2892" t="s">
        <x:v>590</x:v>
      </x:c>
      <x:c r="R2892" t="s">
        <x:v>522</x:v>
      </x:c>
      <x:c r="S2892">
        <x:v>1500</x:v>
      </x:c>
      <x:c r="T2892" t="s">
        <x:v>458</x:v>
      </x:c>
      <x:c r="U2892">
        <x:v>108.08</x:v>
      </x:c>
      <x:c r="V2892">
        <x:v>4.92</x:v>
      </x:c>
      <x:c r="W2892">
        <x:v>7379.69</x:v>
      </x:c>
    </x:row>
    <x:row r="2893" spans="1:23">
      <x:c r="A2893" t="s">
        <x:v>492</x:v>
      </x:c>
      <x:c r="B2893" t="s">
        <x:v>698</x:v>
      </x:c>
      <x:c r="C2893" t="s">
        <x:v>513</x:v>
      </x:c>
      <x:c r="D2893" t="s">
        <x:v>514</x:v>
      </x:c>
      <x:c r="E2893" t="s">
        <x:v>583</x:v>
      </x:c>
      <x:c r="F2893" t="s">
        <x:v>495</x:v>
      </x:c>
      <x:c r="G2893" t="s">
        <x:v>731</x:v>
      </x:c>
      <x:c r="H2893" t="s">
        <x:v>538</x:v>
      </x:c>
      <x:c r="I2893" t="s">
        <x:v>539</x:v>
      </x:c>
      <x:c r="J2893">
        <x:v>100021327</x:v>
      </x:c>
      <x:c r="K2893" t="s">
        <x:v>191</x:v>
      </x:c>
      <x:c r="L2893" t="s">
        <x:v>587</x:v>
      </x:c>
      <x:c r="M2893" t="s">
        <x:v>559</x:v>
      </x:c>
      <x:c r="O2893">
        <x:v>1500</x:v>
      </x:c>
      <x:c r="P2893" t="s">
        <x:v>530</x:v>
      </x:c>
      <x:c r="Q2893" t="s">
        <x:v>588</x:v>
      </x:c>
      <x:c r="R2893" t="s">
        <x:v>522</x:v>
      </x:c>
      <x:c r="S2893">
        <x:v>1500</x:v>
      </x:c>
      <x:c r="T2893" t="s">
        <x:v>458</x:v>
      </x:c>
      <x:c r="U2893">
        <x:v>131.25</x:v>
      </x:c>
      <x:c r="V2893">
        <x:v>8.1999999999999993</x:v>
      </x:c>
      <x:c r="W2893">
        <x:v>12302.88</x:v>
      </x:c>
    </x:row>
    <x:row r="2894" spans="1:23">
      <x:c r="A2894" t="s">
        <x:v>492</x:v>
      </x:c>
      <x:c r="B2894" t="s">
        <x:v>698</x:v>
      </x:c>
      <x:c r="C2894" t="s">
        <x:v>513</x:v>
      </x:c>
      <x:c r="D2894" t="s">
        <x:v>514</x:v>
      </x:c>
      <x:c r="E2894" t="s">
        <x:v>583</x:v>
      </x:c>
      <x:c r="F2894" t="s">
        <x:v>495</x:v>
      </x:c>
      <x:c r="G2894" t="s">
        <x:v>731</x:v>
      </x:c>
      <x:c r="H2894" t="s">
        <x:v>538</x:v>
      </x:c>
      <x:c r="I2894" t="s">
        <x:v>539</x:v>
      </x:c>
      <x:c r="J2894">
        <x:v>100021328</x:v>
      </x:c>
      <x:c r="K2894" t="s">
        <x:v>191</x:v>
      </x:c>
      <x:c r="L2894" t="s">
        <x:v>587</x:v>
      </x:c>
      <x:c r="M2894" t="s">
        <x:v>586</x:v>
      </x:c>
      <x:c r="O2894">
        <x:v>1500</x:v>
      </x:c>
      <x:c r="P2894" t="s">
        <x:v>530</x:v>
      </x:c>
      <x:c r="Q2894" t="s">
        <x:v>588</x:v>
      </x:c>
      <x:c r="R2894" t="s">
        <x:v>522</x:v>
      </x:c>
      <x:c r="S2894">
        <x:v>9000</x:v>
      </x:c>
      <x:c r="T2894" t="s">
        <x:v>458</x:v>
      </x:c>
      <x:c r="U2894">
        <x:v>787.5</x:v>
      </x:c>
      <x:c r="V2894">
        <x:v>6.62</x:v>
      </x:c>
      <x:c r="W2894">
        <x:v>59622.66</x:v>
      </x:c>
    </x:row>
    <x:row r="2895" spans="1:23">
      <x:c r="A2895" t="s">
        <x:v>492</x:v>
      </x:c>
      <x:c r="B2895" t="s">
        <x:v>698</x:v>
      </x:c>
      <x:c r="C2895" t="s">
        <x:v>513</x:v>
      </x:c>
      <x:c r="D2895" t="s">
        <x:v>514</x:v>
      </x:c>
      <x:c r="E2895" t="s">
        <x:v>583</x:v>
      </x:c>
      <x:c r="F2895" t="s">
        <x:v>495</x:v>
      </x:c>
      <x:c r="G2895" t="s">
        <x:v>731</x:v>
      </x:c>
      <x:c r="H2895" t="s">
        <x:v>538</x:v>
      </x:c>
      <x:c r="I2895" t="s">
        <x:v>539</x:v>
      </x:c>
      <x:c r="J2895">
        <x:v>100021327</x:v>
      </x:c>
      <x:c r="K2895" t="s">
        <x:v>191</x:v>
      </x:c>
      <x:c r="L2895" t="s">
        <x:v>587</x:v>
      </x:c>
      <x:c r="M2895" t="s">
        <x:v>559</x:v>
      </x:c>
      <x:c r="O2895">
        <x:v>1500</x:v>
      </x:c>
      <x:c r="P2895" t="s">
        <x:v>530</x:v>
      </x:c>
      <x:c r="Q2895" t="s">
        <x:v>588</x:v>
      </x:c>
      <x:c r="R2895" t="s">
        <x:v>522</x:v>
      </x:c>
      <x:c r="S2895">
        <x:v>7500</x:v>
      </x:c>
      <x:c r="T2895" t="s">
        <x:v>458</x:v>
      </x:c>
      <x:c r="U2895">
        <x:v>656.25</x:v>
      </x:c>
      <x:c r="V2895">
        <x:v>6.62</x:v>
      </x:c>
      <x:c r="W2895">
        <x:v>49685.55</x:v>
      </x:c>
    </x:row>
    <x:row r="2896" spans="1:23">
      <x:c r="A2896" t="s">
        <x:v>492</x:v>
      </x:c>
      <x:c r="B2896" t="s">
        <x:v>698</x:v>
      </x:c>
      <x:c r="C2896" t="s">
        <x:v>513</x:v>
      </x:c>
      <x:c r="D2896" t="s">
        <x:v>514</x:v>
      </x:c>
      <x:c r="E2896" t="s">
        <x:v>583</x:v>
      </x:c>
      <x:c r="F2896" t="s">
        <x:v>495</x:v>
      </x:c>
      <x:c r="G2896" t="s">
        <x:v>731</x:v>
      </x:c>
      <x:c r="H2896" t="s">
        <x:v>538</x:v>
      </x:c>
      <x:c r="I2896" t="s">
        <x:v>539</x:v>
      </x:c>
      <x:c r="J2896">
        <x:v>100021325</x:v>
      </x:c>
      <x:c r="K2896" t="s">
        <x:v>191</x:v>
      </x:c>
      <x:c r="L2896" t="s">
        <x:v>589</x:v>
      </x:c>
      <x:c r="M2896" t="s">
        <x:v>552</x:v>
      </x:c>
      <x:c r="O2896">
        <x:v>1500</x:v>
      </x:c>
      <x:c r="P2896" t="s">
        <x:v>530</x:v>
      </x:c>
      <x:c r="Q2896" t="s">
        <x:v>590</x:v>
      </x:c>
      <x:c r="R2896" t="s">
        <x:v>522</x:v>
      </x:c>
      <x:c r="S2896">
        <x:v>6420</x:v>
      </x:c>
      <x:c r="T2896" t="s">
        <x:v>458</x:v>
      </x:c>
      <x:c r="U2896">
        <x:v>462.56</x:v>
      </x:c>
      <x:c r="V2896">
        <x:v>4.92</x:v>
      </x:c>
      <x:c r="W2896">
        <x:v>31585.05</x:v>
      </x:c>
    </x:row>
    <x:row r="2897" spans="1:23">
      <x:c r="A2897" t="s">
        <x:v>492</x:v>
      </x:c>
      <x:c r="B2897" t="s">
        <x:v>698</x:v>
      </x:c>
      <x:c r="C2897" t="s">
        <x:v>513</x:v>
      </x:c>
      <x:c r="D2897" t="s">
        <x:v>514</x:v>
      </x:c>
      <x:c r="E2897" t="s">
        <x:v>583</x:v>
      </x:c>
      <x:c r="F2897" t="s">
        <x:v>495</x:v>
      </x:c>
      <x:c r="G2897" t="s">
        <x:v>731</x:v>
      </x:c>
      <x:c r="H2897" t="s">
        <x:v>538</x:v>
      </x:c>
      <x:c r="I2897" t="s">
        <x:v>539</x:v>
      </x:c>
      <x:c r="J2897">
        <x:v>100021328</x:v>
      </x:c>
      <x:c r="K2897" t="s">
        <x:v>191</x:v>
      </x:c>
      <x:c r="L2897" t="s">
        <x:v>587</x:v>
      </x:c>
      <x:c r="M2897" t="s">
        <x:v>586</x:v>
      </x:c>
      <x:c r="O2897">
        <x:v>1500</x:v>
      </x:c>
      <x:c r="P2897" t="s">
        <x:v>530</x:v>
      </x:c>
      <x:c r="Q2897" t="s">
        <x:v>588</x:v>
      </x:c>
      <x:c r="R2897" t="s">
        <x:v>522</x:v>
      </x:c>
      <x:c r="S2897">
        <x:v>4500</x:v>
      </x:c>
      <x:c r="T2897" t="s">
        <x:v>458</x:v>
      </x:c>
      <x:c r="U2897">
        <x:v>393.75</x:v>
      </x:c>
      <x:c r="V2897">
        <x:v>6.62</x:v>
      </x:c>
      <x:c r="W2897">
        <x:v>29811.33</x:v>
      </x:c>
    </x:row>
    <x:row r="2898" spans="1:23">
      <x:c r="A2898" t="s">
        <x:v>492</x:v>
      </x:c>
      <x:c r="B2898" t="s">
        <x:v>698</x:v>
      </x:c>
      <x:c r="C2898" t="s">
        <x:v>513</x:v>
      </x:c>
      <x:c r="D2898" t="s">
        <x:v>514</x:v>
      </x:c>
      <x:c r="E2898" t="s">
        <x:v>583</x:v>
      </x:c>
      <x:c r="F2898" t="s">
        <x:v>495</x:v>
      </x:c>
      <x:c r="G2898" t="s">
        <x:v>731</x:v>
      </x:c>
      <x:c r="H2898" t="s">
        <x:v>538</x:v>
      </x:c>
      <x:c r="I2898" t="s">
        <x:v>539</x:v>
      </x:c>
      <x:c r="J2898">
        <x:v>100021327</x:v>
      </x:c>
      <x:c r="K2898" t="s">
        <x:v>191</x:v>
      </x:c>
      <x:c r="L2898" t="s">
        <x:v>587</x:v>
      </x:c>
      <x:c r="M2898" t="s">
        <x:v>559</x:v>
      </x:c>
      <x:c r="O2898">
        <x:v>1500</x:v>
      </x:c>
      <x:c r="P2898" t="s">
        <x:v>530</x:v>
      </x:c>
      <x:c r="Q2898" t="s">
        <x:v>588</x:v>
      </x:c>
      <x:c r="R2898" t="s">
        <x:v>522</x:v>
      </x:c>
      <x:c r="S2898">
        <x:v>3000</x:v>
      </x:c>
      <x:c r="T2898" t="s">
        <x:v>458</x:v>
      </x:c>
      <x:c r="U2898">
        <x:v>262.5</x:v>
      </x:c>
      <x:c r="V2898">
        <x:v>6.62</x:v>
      </x:c>
      <x:c r="W2898">
        <x:v>19874.22</x:v>
      </x:c>
    </x:row>
    <x:row r="2899" spans="1:23">
      <x:c r="A2899" t="s">
        <x:v>492</x:v>
      </x:c>
      <x:c r="B2899" t="s">
        <x:v>698</x:v>
      </x:c>
      <x:c r="C2899" t="s">
        <x:v>513</x:v>
      </x:c>
      <x:c r="D2899" t="s">
        <x:v>514</x:v>
      </x:c>
      <x:c r="E2899" t="s">
        <x:v>583</x:v>
      </x:c>
      <x:c r="F2899" t="s">
        <x:v>495</x:v>
      </x:c>
      <x:c r="G2899" t="s">
        <x:v>731</x:v>
      </x:c>
      <x:c r="H2899" t="s">
        <x:v>538</x:v>
      </x:c>
      <x:c r="I2899" t="s">
        <x:v>539</x:v>
      </x:c>
      <x:c r="J2899">
        <x:v>100016306</x:v>
      </x:c>
      <x:c r="K2899" t="s">
        <x:v>193</x:v>
      </x:c>
      <x:c r="L2899" t="s">
        <x:v>584</x:v>
      </x:c>
      <x:c r="M2899" t="s">
        <x:v>518</x:v>
      </x:c>
      <x:c r="O2899">
        <x:v>1000</x:v>
      </x:c>
      <x:c r="P2899" t="s">
        <x:v>530</x:v>
      </x:c>
      <x:c r="Q2899" t="s">
        <x:v>585</x:v>
      </x:c>
      <x:c r="R2899" t="s">
        <x:v>522</x:v>
      </x:c>
      <x:c r="S2899">
        <x:v>2000</x:v>
      </x:c>
      <x:c r="T2899" t="s">
        <x:v>458</x:v>
      </x:c>
      <x:c r="U2899">
        <x:v>606.16</x:v>
      </x:c>
      <x:c r="V2899">
        <x:v>25.62</x:v>
      </x:c>
      <x:c r="W2899">
        <x:v>51247.8</x:v>
      </x:c>
    </x:row>
    <x:row r="2900" spans="1:23">
      <x:c r="A2900" t="s">
        <x:v>492</x:v>
      </x:c>
      <x:c r="B2900" t="s">
        <x:v>698</x:v>
      </x:c>
      <x:c r="C2900" t="s">
        <x:v>513</x:v>
      </x:c>
      <x:c r="D2900" t="s">
        <x:v>514</x:v>
      </x:c>
      <x:c r="E2900" t="s">
        <x:v>583</x:v>
      </x:c>
      <x:c r="F2900" t="s">
        <x:v>495</x:v>
      </x:c>
      <x:c r="G2900" t="s">
        <x:v>731</x:v>
      </x:c>
      <x:c r="H2900" t="s">
        <x:v>538</x:v>
      </x:c>
      <x:c r="I2900" t="s">
        <x:v>539</x:v>
      </x:c>
      <x:c r="J2900">
        <x:v>100016308</x:v>
      </x:c>
      <x:c r="K2900" t="s">
        <x:v>193</x:v>
      </x:c>
      <x:c r="L2900" t="s">
        <x:v>584</x:v>
      </x:c>
      <x:c r="M2900" t="s">
        <x:v>586</x:v>
      </x:c>
      <x:c r="O2900">
        <x:v>1000</x:v>
      </x:c>
      <x:c r="P2900" t="s">
        <x:v>530</x:v>
      </x:c>
      <x:c r="Q2900" t="s">
        <x:v>585</x:v>
      </x:c>
      <x:c r="R2900" t="s">
        <x:v>522</x:v>
      </x:c>
      <x:c r="S2900">
        <x:v>2090</x:v>
      </x:c>
      <x:c r="T2900" t="s">
        <x:v>458</x:v>
      </x:c>
      <x:c r="U2900">
        <x:v>633.44000000000005</x:v>
      </x:c>
      <x:c r="V2900">
        <x:v>24.62</x:v>
      </x:c>
      <x:c r="W2900">
        <x:v>51459.1</x:v>
      </x:c>
    </x:row>
    <x:row r="2901" spans="1:23">
      <x:c r="A2901" t="s">
        <x:v>492</x:v>
      </x:c>
      <x:c r="B2901" t="s">
        <x:v>698</x:v>
      </x:c>
      <x:c r="C2901" t="s">
        <x:v>513</x:v>
      </x:c>
      <x:c r="D2901" t="s">
        <x:v>514</x:v>
      </x:c>
      <x:c r="E2901" t="s">
        <x:v>583</x:v>
      </x:c>
      <x:c r="F2901" t="s">
        <x:v>495</x:v>
      </x:c>
      <x:c r="G2901" t="s">
        <x:v>731</x:v>
      </x:c>
      <x:c r="H2901" t="s">
        <x:v>538</x:v>
      </x:c>
      <x:c r="I2901" t="s">
        <x:v>539</x:v>
      </x:c>
      <x:c r="J2901">
        <x:v>100016968</x:v>
      </x:c>
      <x:c r="K2901" t="s">
        <x:v>193</x:v>
      </x:c>
      <x:c r="L2901" t="s">
        <x:v>657</x:v>
      </x:c>
      <x:c r="M2901" t="s">
        <x:v>554</x:v>
      </x:c>
      <x:c r="O2901">
        <x:v>1000</x:v>
      </x:c>
      <x:c r="P2901" t="s">
        <x:v>530</x:v>
      </x:c>
      <x:c r="Q2901" t="s">
        <x:v>658</x:v>
      </x:c>
      <x:c r="R2901" t="s">
        <x:v>522</x:v>
      </x:c>
      <x:c r="S2901">
        <x:v>1000</x:v>
      </x:c>
      <x:c r="T2901" t="s">
        <x:v>458</x:v>
      </x:c>
      <x:c r="U2901">
        <x:v>215.96</x:v>
      </x:c>
      <x:c r="V2901">
        <x:v>19.48</x:v>
      </x:c>
      <x:c r="W2901">
        <x:v>19478.740000000002</x:v>
      </x:c>
    </x:row>
    <x:row r="2902" spans="1:23">
      <x:c r="A2902" t="s">
        <x:v>492</x:v>
      </x:c>
      <x:c r="B2902" t="s">
        <x:v>698</x:v>
      </x:c>
      <x:c r="C2902" t="s">
        <x:v>513</x:v>
      </x:c>
      <x:c r="D2902" t="s">
        <x:v>514</x:v>
      </x:c>
      <x:c r="E2902" t="s">
        <x:v>583</x:v>
      </x:c>
      <x:c r="F2902" t="s">
        <x:v>495</x:v>
      </x:c>
      <x:c r="G2902" t="s">
        <x:v>731</x:v>
      </x:c>
      <x:c r="H2902" t="s">
        <x:v>538</x:v>
      </x:c>
      <x:c r="I2902" t="s">
        <x:v>539</x:v>
      </x:c>
      <x:c r="J2902">
        <x:v>100016306</x:v>
      </x:c>
      <x:c r="K2902" t="s">
        <x:v>193</x:v>
      </x:c>
      <x:c r="L2902" t="s">
        <x:v>584</x:v>
      </x:c>
      <x:c r="M2902" t="s">
        <x:v>518</x:v>
      </x:c>
      <x:c r="O2902">
        <x:v>1000</x:v>
      </x:c>
      <x:c r="P2902" t="s">
        <x:v>530</x:v>
      </x:c>
      <x:c r="Q2902" t="s">
        <x:v>585</x:v>
      </x:c>
      <x:c r="R2902" t="s">
        <x:v>522</x:v>
      </x:c>
      <x:c r="S2902">
        <x:v>6000</x:v>
      </x:c>
      <x:c r="T2902" t="s">
        <x:v>458</x:v>
      </x:c>
      <x:c r="U2902">
        <x:v>1818.48</x:v>
      </x:c>
      <x:c r="V2902">
        <x:v>24.62</x:v>
      </x:c>
      <x:c r="W2902">
        <x:v>147729.48000000001</x:v>
      </x:c>
    </x:row>
    <x:row r="2903" spans="1:23">
      <x:c r="A2903" t="s">
        <x:v>492</x:v>
      </x:c>
      <x:c r="B2903" t="s">
        <x:v>698</x:v>
      </x:c>
      <x:c r="C2903" t="s">
        <x:v>513</x:v>
      </x:c>
      <x:c r="D2903" t="s">
        <x:v>514</x:v>
      </x:c>
      <x:c r="E2903" t="s">
        <x:v>583</x:v>
      </x:c>
      <x:c r="F2903" t="s">
        <x:v>495</x:v>
      </x:c>
      <x:c r="G2903" t="s">
        <x:v>731</x:v>
      </x:c>
      <x:c r="H2903" t="s">
        <x:v>538</x:v>
      </x:c>
      <x:c r="I2903" t="s">
        <x:v>539</x:v>
      </x:c>
      <x:c r="J2903">
        <x:v>100016308</x:v>
      </x:c>
      <x:c r="K2903" t="s">
        <x:v>193</x:v>
      </x:c>
      <x:c r="L2903" t="s">
        <x:v>584</x:v>
      </x:c>
      <x:c r="M2903" t="s">
        <x:v>586</x:v>
      </x:c>
      <x:c r="O2903">
        <x:v>1000</x:v>
      </x:c>
      <x:c r="P2903" t="s">
        <x:v>530</x:v>
      </x:c>
      <x:c r="Q2903" t="s">
        <x:v>585</x:v>
      </x:c>
      <x:c r="R2903" t="s">
        <x:v>522</x:v>
      </x:c>
      <x:c r="S2903">
        <x:v>2105</x:v>
      </x:c>
      <x:c r="T2903" t="s">
        <x:v>458</x:v>
      </x:c>
      <x:c r="U2903">
        <x:v>637.98</x:v>
      </x:c>
      <x:c r="V2903">
        <x:v>24.62</x:v>
      </x:c>
      <x:c r="W2903">
        <x:v>51828.43</x:v>
      </x:c>
    </x:row>
    <x:row r="2904" spans="1:23">
      <x:c r="A2904" t="s">
        <x:v>492</x:v>
      </x:c>
      <x:c r="B2904" t="s">
        <x:v>698</x:v>
      </x:c>
      <x:c r="C2904" t="s">
        <x:v>513</x:v>
      </x:c>
      <x:c r="D2904" t="s">
        <x:v>514</x:v>
      </x:c>
      <x:c r="E2904" t="s">
        <x:v>583</x:v>
      </x:c>
      <x:c r="F2904" t="s">
        <x:v>495</x:v>
      </x:c>
      <x:c r="G2904" t="s">
        <x:v>731</x:v>
      </x:c>
      <x:c r="H2904" t="s">
        <x:v>538</x:v>
      </x:c>
      <x:c r="I2904" t="s">
        <x:v>539</x:v>
      </x:c>
      <x:c r="J2904">
        <x:v>100016306</x:v>
      </x:c>
      <x:c r="K2904" t="s">
        <x:v>193</x:v>
      </x:c>
      <x:c r="L2904" t="s">
        <x:v>584</x:v>
      </x:c>
      <x:c r="M2904" t="s">
        <x:v>518</x:v>
      </x:c>
      <x:c r="O2904">
        <x:v>1000</x:v>
      </x:c>
      <x:c r="P2904" t="s">
        <x:v>530</x:v>
      </x:c>
      <x:c r="Q2904" t="s">
        <x:v>585</x:v>
      </x:c>
      <x:c r="R2904" t="s">
        <x:v>522</x:v>
      </x:c>
      <x:c r="S2904">
        <x:v>2000</x:v>
      </x:c>
      <x:c r="T2904" t="s">
        <x:v>458</x:v>
      </x:c>
      <x:c r="U2904">
        <x:v>606.16</x:v>
      </x:c>
      <x:c r="V2904">
        <x:v>24.62</x:v>
      </x:c>
      <x:c r="W2904">
        <x:v>49243.16</x:v>
      </x:c>
    </x:row>
    <x:row r="2905" spans="1:23">
      <x:c r="A2905" t="s">
        <x:v>492</x:v>
      </x:c>
      <x:c r="B2905" t="s">
        <x:v>698</x:v>
      </x:c>
      <x:c r="C2905" t="s">
        <x:v>513</x:v>
      </x:c>
      <x:c r="D2905" t="s">
        <x:v>514</x:v>
      </x:c>
      <x:c r="E2905" t="s">
        <x:v>583</x:v>
      </x:c>
      <x:c r="F2905" t="s">
        <x:v>495</x:v>
      </x:c>
      <x:c r="G2905" t="s">
        <x:v>731</x:v>
      </x:c>
      <x:c r="H2905" t="s">
        <x:v>538</x:v>
      </x:c>
      <x:c r="I2905" t="s">
        <x:v>539</x:v>
      </x:c>
      <x:c r="J2905">
        <x:v>100016968</x:v>
      </x:c>
      <x:c r="K2905" t="s">
        <x:v>193</x:v>
      </x:c>
      <x:c r="L2905" t="s">
        <x:v>657</x:v>
      </x:c>
      <x:c r="M2905" t="s">
        <x:v>554</x:v>
      </x:c>
      <x:c r="O2905">
        <x:v>1000</x:v>
      </x:c>
      <x:c r="P2905" t="s">
        <x:v>530</x:v>
      </x:c>
      <x:c r="Q2905" t="s">
        <x:v>658</x:v>
      </x:c>
      <x:c r="R2905" t="s">
        <x:v>522</x:v>
      </x:c>
      <x:c r="S2905">
        <x:v>2000</x:v>
      </x:c>
      <x:c r="T2905" t="s">
        <x:v>458</x:v>
      </x:c>
      <x:c r="U2905">
        <x:v>431.92</x:v>
      </x:c>
      <x:c r="V2905">
        <x:v>19.48</x:v>
      </x:c>
      <x:c r="W2905">
        <x:v>38957.480000000003</x:v>
      </x:c>
    </x:row>
    <x:row r="2906" spans="1:23">
      <x:c r="A2906" t="s">
        <x:v>492</x:v>
      </x:c>
      <x:c r="B2906" t="s">
        <x:v>698</x:v>
      </x:c>
      <x:c r="C2906" t="s">
        <x:v>513</x:v>
      </x:c>
      <x:c r="D2906" t="s">
        <x:v>514</x:v>
      </x:c>
      <x:c r="E2906" t="s">
        <x:v>583</x:v>
      </x:c>
      <x:c r="F2906" t="s">
        <x:v>495</x:v>
      </x:c>
      <x:c r="G2906" t="s">
        <x:v>731</x:v>
      </x:c>
      <x:c r="H2906" t="s">
        <x:v>538</x:v>
      </x:c>
      <x:c r="I2906" t="s">
        <x:v>539</x:v>
      </x:c>
      <x:c r="J2906">
        <x:v>100016308</x:v>
      </x:c>
      <x:c r="K2906" t="s">
        <x:v>193</x:v>
      </x:c>
      <x:c r="L2906" t="s">
        <x:v>584</x:v>
      </x:c>
      <x:c r="M2906" t="s">
        <x:v>586</x:v>
      </x:c>
      <x:c r="O2906">
        <x:v>1000</x:v>
      </x:c>
      <x:c r="P2906" t="s">
        <x:v>530</x:v>
      </x:c>
      <x:c r="Q2906" t="s">
        <x:v>585</x:v>
      </x:c>
      <x:c r="R2906" t="s">
        <x:v>522</x:v>
      </x:c>
      <x:c r="S2906">
        <x:v>2000</x:v>
      </x:c>
      <x:c r="T2906" t="s">
        <x:v>458</x:v>
      </x:c>
      <x:c r="U2906">
        <x:v>606.16</x:v>
      </x:c>
      <x:c r="V2906">
        <x:v>24.62</x:v>
      </x:c>
      <x:c r="W2906">
        <x:v>49243.16</x:v>
      </x:c>
    </x:row>
    <x:row r="2907" spans="1:23">
      <x:c r="A2907" t="s">
        <x:v>492</x:v>
      </x:c>
      <x:c r="B2907" t="s">
        <x:v>698</x:v>
      </x:c>
      <x:c r="C2907" t="s">
        <x:v>513</x:v>
      </x:c>
      <x:c r="D2907" t="s">
        <x:v>514</x:v>
      </x:c>
      <x:c r="E2907" t="s">
        <x:v>583</x:v>
      </x:c>
      <x:c r="F2907" t="s">
        <x:v>495</x:v>
      </x:c>
      <x:c r="G2907" t="s">
        <x:v>731</x:v>
      </x:c>
      <x:c r="H2907" t="s">
        <x:v>538</x:v>
      </x:c>
      <x:c r="I2907" t="s">
        <x:v>539</x:v>
      </x:c>
      <x:c r="J2907">
        <x:v>100016308</x:v>
      </x:c>
      <x:c r="K2907" t="s">
        <x:v>193</x:v>
      </x:c>
      <x:c r="L2907" t="s">
        <x:v>584</x:v>
      </x:c>
      <x:c r="M2907" t="s">
        <x:v>586</x:v>
      </x:c>
      <x:c r="O2907">
        <x:v>1000</x:v>
      </x:c>
      <x:c r="P2907" t="s">
        <x:v>530</x:v>
      </x:c>
      <x:c r="Q2907" t="s">
        <x:v>585</x:v>
      </x:c>
      <x:c r="R2907" t="s">
        <x:v>522</x:v>
      </x:c>
      <x:c r="S2907">
        <x:v>2000</x:v>
      </x:c>
      <x:c r="T2907" t="s">
        <x:v>458</x:v>
      </x:c>
      <x:c r="U2907">
        <x:v>606.16</x:v>
      </x:c>
      <x:c r="V2907">
        <x:v>24.62</x:v>
      </x:c>
      <x:c r="W2907">
        <x:v>49243.16</x:v>
      </x:c>
    </x:row>
    <x:row r="2908" spans="1:23">
      <x:c r="A2908" t="s">
        <x:v>492</x:v>
      </x:c>
      <x:c r="B2908" t="s">
        <x:v>698</x:v>
      </x:c>
      <x:c r="C2908" t="s">
        <x:v>513</x:v>
      </x:c>
      <x:c r="D2908" t="s">
        <x:v>514</x:v>
      </x:c>
      <x:c r="E2908" t="s">
        <x:v>583</x:v>
      </x:c>
      <x:c r="F2908" t="s">
        <x:v>495</x:v>
      </x:c>
      <x:c r="G2908" t="s">
        <x:v>731</x:v>
      </x:c>
      <x:c r="H2908" t="s">
        <x:v>538</x:v>
      </x:c>
      <x:c r="I2908" t="s">
        <x:v>539</x:v>
      </x:c>
      <x:c r="J2908">
        <x:v>100016308</x:v>
      </x:c>
      <x:c r="K2908" t="s">
        <x:v>193</x:v>
      </x:c>
      <x:c r="L2908" t="s">
        <x:v>584</x:v>
      </x:c>
      <x:c r="M2908" t="s">
        <x:v>586</x:v>
      </x:c>
      <x:c r="O2908">
        <x:v>1000</x:v>
      </x:c>
      <x:c r="P2908" t="s">
        <x:v>530</x:v>
      </x:c>
      <x:c r="Q2908" t="s">
        <x:v>585</x:v>
      </x:c>
      <x:c r="R2908" t="s">
        <x:v>522</x:v>
      </x:c>
      <x:c r="S2908">
        <x:v>1000</x:v>
      </x:c>
      <x:c r="T2908" t="s">
        <x:v>458</x:v>
      </x:c>
      <x:c r="U2908">
        <x:v>303.08</x:v>
      </x:c>
      <x:c r="V2908">
        <x:v>28.37</x:v>
      </x:c>
      <x:c r="W2908">
        <x:v>28372.28</x:v>
      </x:c>
    </x:row>
    <x:row r="2909" spans="1:23">
      <x:c r="A2909" t="s">
        <x:v>492</x:v>
      </x:c>
      <x:c r="B2909" t="s">
        <x:v>698</x:v>
      </x:c>
      <x:c r="C2909" t="s">
        <x:v>513</x:v>
      </x:c>
      <x:c r="D2909" t="s">
        <x:v>514</x:v>
      </x:c>
      <x:c r="E2909" t="s">
        <x:v>583</x:v>
      </x:c>
      <x:c r="F2909" t="s">
        <x:v>495</x:v>
      </x:c>
      <x:c r="G2909" t="s">
        <x:v>731</x:v>
      </x:c>
      <x:c r="H2909" t="s">
        <x:v>538</x:v>
      </x:c>
      <x:c r="I2909" t="s">
        <x:v>539</x:v>
      </x:c>
      <x:c r="J2909">
        <x:v>100016306</x:v>
      </x:c>
      <x:c r="K2909" t="s">
        <x:v>193</x:v>
      </x:c>
      <x:c r="L2909" t="s">
        <x:v>584</x:v>
      </x:c>
      <x:c r="M2909" t="s">
        <x:v>518</x:v>
      </x:c>
      <x:c r="O2909">
        <x:v>1000</x:v>
      </x:c>
      <x:c r="P2909" t="s">
        <x:v>530</x:v>
      </x:c>
      <x:c r="Q2909" t="s">
        <x:v>585</x:v>
      </x:c>
      <x:c r="R2909" t="s">
        <x:v>522</x:v>
      </x:c>
      <x:c r="S2909">
        <x:v>4000</x:v>
      </x:c>
      <x:c r="T2909" t="s">
        <x:v>458</x:v>
      </x:c>
      <x:c r="U2909">
        <x:v>1212.32</x:v>
      </x:c>
      <x:c r="V2909">
        <x:v>28.37</x:v>
      </x:c>
      <x:c r="W2909">
        <x:v>113489.12</x:v>
      </x:c>
    </x:row>
    <x:row r="2910" spans="1:23">
      <x:c r="A2910" t="s">
        <x:v>492</x:v>
      </x:c>
      <x:c r="B2910" t="s">
        <x:v>698</x:v>
      </x:c>
      <x:c r="C2910" t="s">
        <x:v>513</x:v>
      </x:c>
      <x:c r="D2910" t="s">
        <x:v>514</x:v>
      </x:c>
      <x:c r="E2910" t="s">
        <x:v>583</x:v>
      </x:c>
      <x:c r="F2910" t="s">
        <x:v>495</x:v>
      </x:c>
      <x:c r="G2910" t="s">
        <x:v>731</x:v>
      </x:c>
      <x:c r="H2910" t="s">
        <x:v>538</x:v>
      </x:c>
      <x:c r="I2910" t="s">
        <x:v>539</x:v>
      </x:c>
      <x:c r="J2910">
        <x:v>100016308</x:v>
      </x:c>
      <x:c r="K2910" t="s">
        <x:v>193</x:v>
      </x:c>
      <x:c r="L2910" t="s">
        <x:v>584</x:v>
      </x:c>
      <x:c r="M2910" t="s">
        <x:v>586</x:v>
      </x:c>
      <x:c r="O2910">
        <x:v>1000</x:v>
      </x:c>
      <x:c r="P2910" t="s">
        <x:v>530</x:v>
      </x:c>
      <x:c r="Q2910" t="s">
        <x:v>585</x:v>
      </x:c>
      <x:c r="R2910" t="s">
        <x:v>522</x:v>
      </x:c>
      <x:c r="S2910">
        <x:v>1000</x:v>
      </x:c>
      <x:c r="T2910" t="s">
        <x:v>458</x:v>
      </x:c>
      <x:c r="U2910">
        <x:v>303.08</x:v>
      </x:c>
      <x:c r="V2910">
        <x:v>24.62</x:v>
      </x:c>
      <x:c r="W2910">
        <x:v>24621.58</x:v>
      </x:c>
    </x:row>
    <x:row r="2911" spans="1:23">
      <x:c r="A2911" t="s">
        <x:v>492</x:v>
      </x:c>
      <x:c r="B2911" t="s">
        <x:v>698</x:v>
      </x:c>
      <x:c r="C2911" t="s">
        <x:v>513</x:v>
      </x:c>
      <x:c r="D2911" t="s">
        <x:v>514</x:v>
      </x:c>
      <x:c r="E2911" t="s">
        <x:v>583</x:v>
      </x:c>
      <x:c r="F2911" t="s">
        <x:v>495</x:v>
      </x:c>
      <x:c r="G2911" t="s">
        <x:v>731</x:v>
      </x:c>
      <x:c r="H2911" t="s">
        <x:v>538</x:v>
      </x:c>
      <x:c r="I2911" t="s">
        <x:v>539</x:v>
      </x:c>
      <x:c r="J2911">
        <x:v>100016306</x:v>
      </x:c>
      <x:c r="K2911" t="s">
        <x:v>193</x:v>
      </x:c>
      <x:c r="L2911" t="s">
        <x:v>584</x:v>
      </x:c>
      <x:c r="M2911" t="s">
        <x:v>518</x:v>
      </x:c>
      <x:c r="O2911">
        <x:v>1000</x:v>
      </x:c>
      <x:c r="P2911" t="s">
        <x:v>530</x:v>
      </x:c>
      <x:c r="Q2911" t="s">
        <x:v>585</x:v>
      </x:c>
      <x:c r="R2911" t="s">
        <x:v>522</x:v>
      </x:c>
      <x:c r="S2911">
        <x:v>3000</x:v>
      </x:c>
      <x:c r="T2911" t="s">
        <x:v>458</x:v>
      </x:c>
      <x:c r="U2911">
        <x:v>909.24</x:v>
      </x:c>
      <x:c r="V2911">
        <x:v>24.62</x:v>
      </x:c>
      <x:c r="W2911">
        <x:v>73864.740000000005</x:v>
      </x:c>
    </x:row>
    <x:row r="2912" spans="1:23">
      <x:c r="A2912" t="s">
        <x:v>492</x:v>
      </x:c>
      <x:c r="B2912" t="s">
        <x:v>698</x:v>
      </x:c>
      <x:c r="C2912" t="s">
        <x:v>513</x:v>
      </x:c>
      <x:c r="D2912" t="s">
        <x:v>514</x:v>
      </x:c>
      <x:c r="E2912" t="s">
        <x:v>583</x:v>
      </x:c>
      <x:c r="F2912" t="s">
        <x:v>495</x:v>
      </x:c>
      <x:c r="G2912" t="s">
        <x:v>731</x:v>
      </x:c>
      <x:c r="H2912" t="s">
        <x:v>538</x:v>
      </x:c>
      <x:c r="I2912" t="s">
        <x:v>539</x:v>
      </x:c>
      <x:c r="J2912">
        <x:v>100016308</x:v>
      </x:c>
      <x:c r="K2912" t="s">
        <x:v>193</x:v>
      </x:c>
      <x:c r="L2912" t="s">
        <x:v>584</x:v>
      </x:c>
      <x:c r="M2912" t="s">
        <x:v>586</x:v>
      </x:c>
      <x:c r="O2912">
        <x:v>1000</x:v>
      </x:c>
      <x:c r="P2912" t="s">
        <x:v>530</x:v>
      </x:c>
      <x:c r="Q2912" t="s">
        <x:v>585</x:v>
      </x:c>
      <x:c r="R2912" t="s">
        <x:v>522</x:v>
      </x:c>
      <x:c r="S2912">
        <x:v>4000</x:v>
      </x:c>
      <x:c r="T2912" t="s">
        <x:v>458</x:v>
      </x:c>
      <x:c r="U2912">
        <x:v>1212.32</x:v>
      </x:c>
      <x:c r="V2912">
        <x:v>28.37</x:v>
      </x:c>
      <x:c r="W2912">
        <x:v>113489.12</x:v>
      </x:c>
    </x:row>
    <x:row r="2913" spans="1:23">
      <x:c r="A2913" t="s">
        <x:v>492</x:v>
      </x:c>
      <x:c r="B2913" t="s">
        <x:v>698</x:v>
      </x:c>
      <x:c r="C2913" t="s">
        <x:v>513</x:v>
      </x:c>
      <x:c r="D2913" t="s">
        <x:v>514</x:v>
      </x:c>
      <x:c r="E2913" t="s">
        <x:v>583</x:v>
      </x:c>
      <x:c r="F2913" t="s">
        <x:v>495</x:v>
      </x:c>
      <x:c r="G2913" t="s">
        <x:v>731</x:v>
      </x:c>
      <x:c r="H2913" t="s">
        <x:v>538</x:v>
      </x:c>
      <x:c r="I2913" t="s">
        <x:v>539</x:v>
      </x:c>
      <x:c r="J2913">
        <x:v>100016306</x:v>
      </x:c>
      <x:c r="K2913" t="s">
        <x:v>193</x:v>
      </x:c>
      <x:c r="L2913" t="s">
        <x:v>584</x:v>
      </x:c>
      <x:c r="M2913" t="s">
        <x:v>518</x:v>
      </x:c>
      <x:c r="O2913">
        <x:v>1000</x:v>
      </x:c>
      <x:c r="P2913" t="s">
        <x:v>530</x:v>
      </x:c>
      <x:c r="Q2913" t="s">
        <x:v>585</x:v>
      </x:c>
      <x:c r="R2913" t="s">
        <x:v>522</x:v>
      </x:c>
      <x:c r="S2913">
        <x:v>2000</x:v>
      </x:c>
      <x:c r="T2913" t="s">
        <x:v>458</x:v>
      </x:c>
      <x:c r="U2913">
        <x:v>606.16</x:v>
      </x:c>
      <x:c r="V2913">
        <x:v>28.37</x:v>
      </x:c>
      <x:c r="W2913">
        <x:v>56744.56</x:v>
      </x:c>
    </x:row>
    <x:row r="2914" spans="1:23">
      <x:c r="A2914" t="s">
        <x:v>492</x:v>
      </x:c>
      <x:c r="B2914" t="s">
        <x:v>698</x:v>
      </x:c>
      <x:c r="C2914" t="s">
        <x:v>513</x:v>
      </x:c>
      <x:c r="D2914" t="s">
        <x:v>514</x:v>
      </x:c>
      <x:c r="E2914" t="s">
        <x:v>583</x:v>
      </x:c>
      <x:c r="F2914" t="s">
        <x:v>495</x:v>
      </x:c>
      <x:c r="G2914" t="s">
        <x:v>731</x:v>
      </x:c>
      <x:c r="H2914" t="s">
        <x:v>538</x:v>
      </x:c>
      <x:c r="I2914" t="s">
        <x:v>539</x:v>
      </x:c>
      <x:c r="J2914">
        <x:v>100016308</x:v>
      </x:c>
      <x:c r="K2914" t="s">
        <x:v>193</x:v>
      </x:c>
      <x:c r="L2914" t="s">
        <x:v>584</x:v>
      </x:c>
      <x:c r="M2914" t="s">
        <x:v>586</x:v>
      </x:c>
      <x:c r="O2914">
        <x:v>1000</x:v>
      </x:c>
      <x:c r="P2914" t="s">
        <x:v>530</x:v>
      </x:c>
      <x:c r="Q2914" t="s">
        <x:v>585</x:v>
      </x:c>
      <x:c r="R2914" t="s">
        <x:v>522</x:v>
      </x:c>
      <x:c r="S2914">
        <x:v>3000</x:v>
      </x:c>
      <x:c r="T2914" t="s">
        <x:v>458</x:v>
      </x:c>
      <x:c r="U2914">
        <x:v>909.24</x:v>
      </x:c>
      <x:c r="V2914">
        <x:v>28.37</x:v>
      </x:c>
      <x:c r="W2914">
        <x:v>85116.84</x:v>
      </x:c>
    </x:row>
    <x:row r="2915" spans="1:23">
      <x:c r="A2915" t="s">
        <x:v>492</x:v>
      </x:c>
      <x:c r="B2915" t="s">
        <x:v>698</x:v>
      </x:c>
      <x:c r="C2915" t="s">
        <x:v>513</x:v>
      </x:c>
      <x:c r="D2915" t="s">
        <x:v>514</x:v>
      </x:c>
      <x:c r="E2915" t="s">
        <x:v>583</x:v>
      </x:c>
      <x:c r="F2915" t="s">
        <x:v>495</x:v>
      </x:c>
      <x:c r="G2915" t="s">
        <x:v>731</x:v>
      </x:c>
      <x:c r="H2915" t="s">
        <x:v>538</x:v>
      </x:c>
      <x:c r="I2915" t="s">
        <x:v>539</x:v>
      </x:c>
      <x:c r="J2915">
        <x:v>100016968</x:v>
      </x:c>
      <x:c r="K2915" t="s">
        <x:v>193</x:v>
      </x:c>
      <x:c r="L2915" t="s">
        <x:v>657</x:v>
      </x:c>
      <x:c r="M2915" t="s">
        <x:v>554</x:v>
      </x:c>
      <x:c r="O2915">
        <x:v>1000</x:v>
      </x:c>
      <x:c r="P2915" t="s">
        <x:v>530</x:v>
      </x:c>
      <x:c r="Q2915" t="s">
        <x:v>658</x:v>
      </x:c>
      <x:c r="R2915" t="s">
        <x:v>522</x:v>
      </x:c>
      <x:c r="S2915">
        <x:v>2000</x:v>
      </x:c>
      <x:c r="T2915" t="s">
        <x:v>458</x:v>
      </x:c>
      <x:c r="U2915">
        <x:v>431.92</x:v>
      </x:c>
      <x:c r="V2915">
        <x:v>18.43</x:v>
      </x:c>
      <x:c r="W2915">
        <x:v>36853.199999999997</x:v>
      </x:c>
    </x:row>
    <x:row r="2916" spans="1:23">
      <x:c r="A2916" t="s">
        <x:v>492</x:v>
      </x:c>
      <x:c r="B2916" t="s">
        <x:v>698</x:v>
      </x:c>
      <x:c r="C2916" t="s">
        <x:v>513</x:v>
      </x:c>
      <x:c r="D2916" t="s">
        <x:v>514</x:v>
      </x:c>
      <x:c r="E2916" t="s">
        <x:v>583</x:v>
      </x:c>
      <x:c r="F2916" t="s">
        <x:v>495</x:v>
      </x:c>
      <x:c r="G2916" t="s">
        <x:v>731</x:v>
      </x:c>
      <x:c r="H2916" t="s">
        <x:v>538</x:v>
      </x:c>
      <x:c r="I2916" t="s">
        <x:v>539</x:v>
      </x:c>
      <x:c r="J2916">
        <x:v>100016306</x:v>
      </x:c>
      <x:c r="K2916" t="s">
        <x:v>193</x:v>
      </x:c>
      <x:c r="L2916" t="s">
        <x:v>584</x:v>
      </x:c>
      <x:c r="M2916" t="s">
        <x:v>518</x:v>
      </x:c>
      <x:c r="O2916">
        <x:v>1000</x:v>
      </x:c>
      <x:c r="P2916" t="s">
        <x:v>530</x:v>
      </x:c>
      <x:c r="Q2916" t="s">
        <x:v>585</x:v>
      </x:c>
      <x:c r="R2916" t="s">
        <x:v>522</x:v>
      </x:c>
      <x:c r="S2916">
        <x:v>980</x:v>
      </x:c>
      <x:c r="T2916" t="s">
        <x:v>458</x:v>
      </x:c>
      <x:c r="U2916">
        <x:v>297.02</x:v>
      </x:c>
      <x:c r="V2916">
        <x:v>28.37</x:v>
      </x:c>
      <x:c r="W2916">
        <x:v>27804.83</x:v>
      </x:c>
    </x:row>
    <x:row r="2917" spans="1:23">
      <x:c r="A2917" t="s">
        <x:v>492</x:v>
      </x:c>
      <x:c r="B2917" t="s">
        <x:v>698</x:v>
      </x:c>
      <x:c r="C2917" t="s">
        <x:v>513</x:v>
      </x:c>
      <x:c r="D2917" t="s">
        <x:v>514</x:v>
      </x:c>
      <x:c r="E2917" t="s">
        <x:v>583</x:v>
      </x:c>
      <x:c r="F2917" t="s">
        <x:v>495</x:v>
      </x:c>
      <x:c r="G2917" t="s">
        <x:v>731</x:v>
      </x:c>
      <x:c r="H2917" t="s">
        <x:v>538</x:v>
      </x:c>
      <x:c r="I2917" t="s">
        <x:v>539</x:v>
      </x:c>
      <x:c r="J2917">
        <x:v>100016308</x:v>
      </x:c>
      <x:c r="K2917" t="s">
        <x:v>193</x:v>
      </x:c>
      <x:c r="L2917" t="s">
        <x:v>584</x:v>
      </x:c>
      <x:c r="M2917" t="s">
        <x:v>586</x:v>
      </x:c>
      <x:c r="O2917">
        <x:v>1000</x:v>
      </x:c>
      <x:c r="P2917" t="s">
        <x:v>530</x:v>
      </x:c>
      <x:c r="Q2917" t="s">
        <x:v>585</x:v>
      </x:c>
      <x:c r="R2917" t="s">
        <x:v>522</x:v>
      </x:c>
      <x:c r="S2917">
        <x:v>3000</x:v>
      </x:c>
      <x:c r="T2917" t="s">
        <x:v>458</x:v>
      </x:c>
      <x:c r="U2917">
        <x:v>909.24</x:v>
      </x:c>
      <x:c r="V2917">
        <x:v>28.37</x:v>
      </x:c>
      <x:c r="W2917">
        <x:v>85116.84</x:v>
      </x:c>
    </x:row>
    <x:row r="2918" spans="1:23">
      <x:c r="A2918" t="s">
        <x:v>492</x:v>
      </x:c>
      <x:c r="B2918" t="s">
        <x:v>698</x:v>
      </x:c>
      <x:c r="C2918" t="s">
        <x:v>513</x:v>
      </x:c>
      <x:c r="D2918" t="s">
        <x:v>514</x:v>
      </x:c>
      <x:c r="E2918" t="s">
        <x:v>583</x:v>
      </x:c>
      <x:c r="F2918" t="s">
        <x:v>495</x:v>
      </x:c>
      <x:c r="G2918" t="s">
        <x:v>731</x:v>
      </x:c>
      <x:c r="H2918" t="s">
        <x:v>538</x:v>
      </x:c>
      <x:c r="I2918" t="s">
        <x:v>539</x:v>
      </x:c>
      <x:c r="J2918">
        <x:v>100016306</x:v>
      </x:c>
      <x:c r="K2918" t="s">
        <x:v>193</x:v>
      </x:c>
      <x:c r="L2918" t="s">
        <x:v>584</x:v>
      </x:c>
      <x:c r="M2918" t="s">
        <x:v>518</x:v>
      </x:c>
      <x:c r="O2918">
        <x:v>1000</x:v>
      </x:c>
      <x:c r="P2918" t="s">
        <x:v>530</x:v>
      </x:c>
      <x:c r="Q2918" t="s">
        <x:v>585</x:v>
      </x:c>
      <x:c r="R2918" t="s">
        <x:v>522</x:v>
      </x:c>
      <x:c r="S2918">
        <x:v>3000</x:v>
      </x:c>
      <x:c r="T2918" t="s">
        <x:v>458</x:v>
      </x:c>
      <x:c r="U2918">
        <x:v>909.24</x:v>
      </x:c>
      <x:c r="V2918">
        <x:v>28.37</x:v>
      </x:c>
      <x:c r="W2918">
        <x:v>85116.84</x:v>
      </x:c>
    </x:row>
    <x:row r="2919" spans="1:23">
      <x:c r="A2919" t="s">
        <x:v>492</x:v>
      </x:c>
      <x:c r="B2919" t="s">
        <x:v>698</x:v>
      </x:c>
      <x:c r="C2919" t="s">
        <x:v>513</x:v>
      </x:c>
      <x:c r="D2919" t="s">
        <x:v>514</x:v>
      </x:c>
      <x:c r="E2919" t="s">
        <x:v>583</x:v>
      </x:c>
      <x:c r="F2919" t="s">
        <x:v>495</x:v>
      </x:c>
      <x:c r="G2919" t="s">
        <x:v>731</x:v>
      </x:c>
      <x:c r="H2919" t="s">
        <x:v>538</x:v>
      </x:c>
      <x:c r="I2919" t="s">
        <x:v>539</x:v>
      </x:c>
      <x:c r="J2919">
        <x:v>100016308</x:v>
      </x:c>
      <x:c r="K2919" t="s">
        <x:v>193</x:v>
      </x:c>
      <x:c r="L2919" t="s">
        <x:v>584</x:v>
      </x:c>
      <x:c r="M2919" t="s">
        <x:v>586</x:v>
      </x:c>
      <x:c r="O2919">
        <x:v>1000</x:v>
      </x:c>
      <x:c r="P2919" t="s">
        <x:v>530</x:v>
      </x:c>
      <x:c r="Q2919" t="s">
        <x:v>585</x:v>
      </x:c>
      <x:c r="R2919" t="s">
        <x:v>522</x:v>
      </x:c>
      <x:c r="S2919">
        <x:v>2000</x:v>
      </x:c>
      <x:c r="T2919" t="s">
        <x:v>458</x:v>
      </x:c>
      <x:c r="U2919">
        <x:v>606.16</x:v>
      </x:c>
      <x:c r="V2919">
        <x:v>24.62</x:v>
      </x:c>
      <x:c r="W2919">
        <x:v>49243.16</x:v>
      </x:c>
    </x:row>
    <x:row r="2920" spans="1:23">
      <x:c r="A2920" t="s">
        <x:v>492</x:v>
      </x:c>
      <x:c r="B2920" t="s">
        <x:v>698</x:v>
      </x:c>
      <x:c r="C2920" t="s">
        <x:v>513</x:v>
      </x:c>
      <x:c r="D2920" t="s">
        <x:v>514</x:v>
      </x:c>
      <x:c r="E2920" t="s">
        <x:v>583</x:v>
      </x:c>
      <x:c r="F2920" t="s">
        <x:v>495</x:v>
      </x:c>
      <x:c r="G2920" t="s">
        <x:v>731</x:v>
      </x:c>
      <x:c r="H2920" t="s">
        <x:v>538</x:v>
      </x:c>
      <x:c r="I2920" t="s">
        <x:v>539</x:v>
      </x:c>
      <x:c r="J2920">
        <x:v>100016968</x:v>
      </x:c>
      <x:c r="K2920" t="s">
        <x:v>193</x:v>
      </x:c>
      <x:c r="L2920" t="s">
        <x:v>657</x:v>
      </x:c>
      <x:c r="M2920" t="s">
        <x:v>554</x:v>
      </x:c>
      <x:c r="O2920">
        <x:v>1000</x:v>
      </x:c>
      <x:c r="P2920" t="s">
        <x:v>530</x:v>
      </x:c>
      <x:c r="Q2920" t="s">
        <x:v>658</x:v>
      </x:c>
      <x:c r="R2920" t="s">
        <x:v>522</x:v>
      </x:c>
      <x:c r="S2920">
        <x:v>1000</x:v>
      </x:c>
      <x:c r="T2920" t="s">
        <x:v>458</x:v>
      </x:c>
      <x:c r="U2920">
        <x:v>215.96</x:v>
      </x:c>
      <x:c r="V2920">
        <x:v>19.48</x:v>
      </x:c>
      <x:c r="W2920">
        <x:v>19478.740000000002</x:v>
      </x:c>
    </x:row>
    <x:row r="2921" spans="1:23">
      <x:c r="A2921" t="s">
        <x:v>492</x:v>
      </x:c>
      <x:c r="B2921" t="s">
        <x:v>698</x:v>
      </x:c>
      <x:c r="C2921" t="s">
        <x:v>513</x:v>
      </x:c>
      <x:c r="D2921" t="s">
        <x:v>514</x:v>
      </x:c>
      <x:c r="E2921" t="s">
        <x:v>583</x:v>
      </x:c>
      <x:c r="F2921" t="s">
        <x:v>495</x:v>
      </x:c>
      <x:c r="G2921" t="s">
        <x:v>731</x:v>
      </x:c>
      <x:c r="H2921" t="s">
        <x:v>538</x:v>
      </x:c>
      <x:c r="I2921" t="s">
        <x:v>539</x:v>
      </x:c>
      <x:c r="J2921">
        <x:v>100016308</x:v>
      </x:c>
      <x:c r="K2921" t="s">
        <x:v>193</x:v>
      </x:c>
      <x:c r="L2921" t="s">
        <x:v>584</x:v>
      </x:c>
      <x:c r="M2921" t="s">
        <x:v>586</x:v>
      </x:c>
      <x:c r="O2921">
        <x:v>1000</x:v>
      </x:c>
      <x:c r="P2921" t="s">
        <x:v>530</x:v>
      </x:c>
      <x:c r="Q2921" t="s">
        <x:v>585</x:v>
      </x:c>
      <x:c r="R2921" t="s">
        <x:v>522</x:v>
      </x:c>
      <x:c r="S2921">
        <x:v>5000</x:v>
      </x:c>
      <x:c r="T2921" t="s">
        <x:v>458</x:v>
      </x:c>
      <x:c r="U2921">
        <x:v>1515.4</x:v>
      </x:c>
      <x:c r="V2921">
        <x:v>24.62</x:v>
      </x:c>
      <x:c r="W2921">
        <x:v>123107.9</x:v>
      </x:c>
    </x:row>
    <x:row r="2922" spans="1:23">
      <x:c r="A2922" t="s">
        <x:v>492</x:v>
      </x:c>
      <x:c r="B2922" t="s">
        <x:v>698</x:v>
      </x:c>
      <x:c r="C2922" t="s">
        <x:v>513</x:v>
      </x:c>
      <x:c r="D2922" t="s">
        <x:v>514</x:v>
      </x:c>
      <x:c r="E2922" t="s">
        <x:v>583</x:v>
      </x:c>
      <x:c r="F2922" t="s">
        <x:v>495</x:v>
      </x:c>
      <x:c r="G2922" t="s">
        <x:v>731</x:v>
      </x:c>
      <x:c r="H2922" t="s">
        <x:v>538</x:v>
      </x:c>
      <x:c r="I2922" t="s">
        <x:v>539</x:v>
      </x:c>
      <x:c r="J2922">
        <x:v>100016306</x:v>
      </x:c>
      <x:c r="K2922" t="s">
        <x:v>193</x:v>
      </x:c>
      <x:c r="L2922" t="s">
        <x:v>584</x:v>
      </x:c>
      <x:c r="M2922" t="s">
        <x:v>518</x:v>
      </x:c>
      <x:c r="O2922">
        <x:v>1000</x:v>
      </x:c>
      <x:c r="P2922" t="s">
        <x:v>530</x:v>
      </x:c>
      <x:c r="Q2922" t="s">
        <x:v>585</x:v>
      </x:c>
      <x:c r="R2922" t="s">
        <x:v>522</x:v>
      </x:c>
      <x:c r="S2922">
        <x:v>5000</x:v>
      </x:c>
      <x:c r="T2922" t="s">
        <x:v>458</x:v>
      </x:c>
      <x:c r="U2922">
        <x:v>1515.4</x:v>
      </x:c>
      <x:c r="V2922">
        <x:v>24.62</x:v>
      </x:c>
      <x:c r="W2922">
        <x:v>123107.9</x:v>
      </x:c>
    </x:row>
    <x:row r="2923" spans="1:23">
      <x:c r="A2923" t="s">
        <x:v>492</x:v>
      </x:c>
      <x:c r="B2923" t="s">
        <x:v>698</x:v>
      </x:c>
      <x:c r="C2923" t="s">
        <x:v>513</x:v>
      </x:c>
      <x:c r="D2923" t="s">
        <x:v>514</x:v>
      </x:c>
      <x:c r="E2923" t="s">
        <x:v>583</x:v>
      </x:c>
      <x:c r="F2923" t="s">
        <x:v>495</x:v>
      </x:c>
      <x:c r="G2923" t="s">
        <x:v>731</x:v>
      </x:c>
      <x:c r="H2923" t="s">
        <x:v>538</x:v>
      </x:c>
      <x:c r="I2923" t="s">
        <x:v>539</x:v>
      </x:c>
      <x:c r="J2923">
        <x:v>100016968</x:v>
      </x:c>
      <x:c r="K2923" t="s">
        <x:v>193</x:v>
      </x:c>
      <x:c r="L2923" t="s">
        <x:v>657</x:v>
      </x:c>
      <x:c r="M2923" t="s">
        <x:v>554</x:v>
      </x:c>
      <x:c r="O2923">
        <x:v>1000</x:v>
      </x:c>
      <x:c r="P2923" t="s">
        <x:v>530</x:v>
      </x:c>
      <x:c r="Q2923" t="s">
        <x:v>658</x:v>
      </x:c>
      <x:c r="R2923" t="s">
        <x:v>522</x:v>
      </x:c>
      <x:c r="S2923">
        <x:v>1000</x:v>
      </x:c>
      <x:c r="T2923" t="s">
        <x:v>458</x:v>
      </x:c>
      <x:c r="U2923">
        <x:v>215.96</x:v>
      </x:c>
      <x:c r="V2923">
        <x:v>19.48</x:v>
      </x:c>
      <x:c r="W2923">
        <x:v>19478.740000000002</x:v>
      </x:c>
    </x:row>
    <x:row r="2924" spans="1:23">
      <x:c r="A2924" t="s">
        <x:v>492</x:v>
      </x:c>
      <x:c r="B2924" t="s">
        <x:v>698</x:v>
      </x:c>
      <x:c r="C2924" t="s">
        <x:v>513</x:v>
      </x:c>
      <x:c r="D2924" t="s">
        <x:v>514</x:v>
      </x:c>
      <x:c r="E2924" t="s">
        <x:v>583</x:v>
      </x:c>
      <x:c r="F2924" t="s">
        <x:v>495</x:v>
      </x:c>
      <x:c r="G2924" t="s">
        <x:v>731</x:v>
      </x:c>
      <x:c r="H2924" t="s">
        <x:v>538</x:v>
      </x:c>
      <x:c r="I2924" t="s">
        <x:v>539</x:v>
      </x:c>
      <x:c r="J2924">
        <x:v>100016308</x:v>
      </x:c>
      <x:c r="K2924" t="s">
        <x:v>193</x:v>
      </x:c>
      <x:c r="L2924" t="s">
        <x:v>584</x:v>
      </x:c>
      <x:c r="M2924" t="s">
        <x:v>586</x:v>
      </x:c>
      <x:c r="O2924">
        <x:v>1000</x:v>
      </x:c>
      <x:c r="P2924" t="s">
        <x:v>530</x:v>
      </x:c>
      <x:c r="Q2924" t="s">
        <x:v>585</x:v>
      </x:c>
      <x:c r="R2924" t="s">
        <x:v>522</x:v>
      </x:c>
      <x:c r="S2924">
        <x:v>4000</x:v>
      </x:c>
      <x:c r="T2924" t="s">
        <x:v>458</x:v>
      </x:c>
      <x:c r="U2924">
        <x:v>1212.32</x:v>
      </x:c>
      <x:c r="V2924">
        <x:v>24.62</x:v>
      </x:c>
      <x:c r="W2924">
        <x:v>98486.32</x:v>
      </x:c>
    </x:row>
    <x:row r="2925" spans="1:23">
      <x:c r="A2925" t="s">
        <x:v>492</x:v>
      </x:c>
      <x:c r="B2925" t="s">
        <x:v>698</x:v>
      </x:c>
      <x:c r="C2925" t="s">
        <x:v>513</x:v>
      </x:c>
      <x:c r="D2925" t="s">
        <x:v>514</x:v>
      </x:c>
      <x:c r="E2925" t="s">
        <x:v>583</x:v>
      </x:c>
      <x:c r="F2925" t="s">
        <x:v>495</x:v>
      </x:c>
      <x:c r="G2925" t="s">
        <x:v>731</x:v>
      </x:c>
      <x:c r="H2925" t="s">
        <x:v>538</x:v>
      </x:c>
      <x:c r="I2925" t="s">
        <x:v>539</x:v>
      </x:c>
      <x:c r="J2925">
        <x:v>100016306</x:v>
      </x:c>
      <x:c r="K2925" t="s">
        <x:v>193</x:v>
      </x:c>
      <x:c r="L2925" t="s">
        <x:v>584</x:v>
      </x:c>
      <x:c r="M2925" t="s">
        <x:v>518</x:v>
      </x:c>
      <x:c r="O2925">
        <x:v>1000</x:v>
      </x:c>
      <x:c r="P2925" t="s">
        <x:v>530</x:v>
      </x:c>
      <x:c r="Q2925" t="s">
        <x:v>585</x:v>
      </x:c>
      <x:c r="R2925" t="s">
        <x:v>522</x:v>
      </x:c>
      <x:c r="S2925">
        <x:v>3000</x:v>
      </x:c>
      <x:c r="T2925" t="s">
        <x:v>458</x:v>
      </x:c>
      <x:c r="U2925">
        <x:v>909.24</x:v>
      </x:c>
      <x:c r="V2925">
        <x:v>24.62</x:v>
      </x:c>
      <x:c r="W2925">
        <x:v>73864.740000000005</x:v>
      </x:c>
    </x:row>
    <x:row r="2926" spans="1:23">
      <x:c r="A2926" t="s">
        <x:v>492</x:v>
      </x:c>
      <x:c r="B2926" t="s">
        <x:v>698</x:v>
      </x:c>
      <x:c r="C2926" t="s">
        <x:v>513</x:v>
      </x:c>
      <x:c r="D2926" t="s">
        <x:v>514</x:v>
      </x:c>
      <x:c r="E2926" t="s">
        <x:v>601</x:v>
      </x:c>
      <x:c r="F2926" t="s">
        <x:v>496</x:v>
      </x:c>
      <x:c r="G2926" t="s">
        <x:v>496</x:v>
      </x:c>
      <x:c r="H2926" t="s">
        <x:v>528</x:v>
      </x:c>
      <x:c r="I2926" t="s">
        <x:v>529</x:v>
      </x:c>
      <x:c r="J2926">
        <x:v>100002394</x:v>
      </x:c>
      <x:c r="K2926" t="s">
        <x:v>184</x:v>
      </x:c>
      <x:c r="L2926" t="s">
        <x:v>185</x:v>
      </x:c>
      <x:c r="M2926" t="s">
        <x:v>518</x:v>
      </x:c>
      <x:c r="O2926">
        <x:v>1000</x:v>
      </x:c>
      <x:c r="P2926" t="s">
        <x:v>520</x:v>
      </x:c>
      <x:c r="Q2926" t="s">
        <x:v>443</x:v>
      </x:c>
      <x:c r="R2926" t="s">
        <x:v>522</x:v>
      </x:c>
      <x:c r="S2926">
        <x:v>1000</x:v>
      </x:c>
      <x:c r="T2926" t="s">
        <x:v>458</x:v>
      </x:c>
      <x:c r="U2926">
        <x:v>231.42</x:v>
      </x:c>
      <x:c r="V2926">
        <x:v>19.29</x:v>
      </x:c>
      <x:c r="W2926">
        <x:v>19287.330000000002</x:v>
      </x:c>
    </x:row>
    <x:row r="2927" spans="1:23">
      <x:c r="A2927" t="s">
        <x:v>492</x:v>
      </x:c>
      <x:c r="B2927" t="s">
        <x:v>698</x:v>
      </x:c>
      <x:c r="C2927" t="s">
        <x:v>513</x:v>
      </x:c>
      <x:c r="D2927" t="s">
        <x:v>514</x:v>
      </x:c>
      <x:c r="E2927" t="s">
        <x:v>601</x:v>
      </x:c>
      <x:c r="F2927" t="s">
        <x:v>496</x:v>
      </x:c>
      <x:c r="G2927" t="s">
        <x:v>496</x:v>
      </x:c>
      <x:c r="H2927" t="s">
        <x:v>528</x:v>
      </x:c>
      <x:c r="I2927" t="s">
        <x:v>529</x:v>
      </x:c>
      <x:c r="J2927">
        <x:v>100002394</x:v>
      </x:c>
      <x:c r="K2927" t="s">
        <x:v>184</x:v>
      </x:c>
      <x:c r="L2927" t="s">
        <x:v>185</x:v>
      </x:c>
      <x:c r="M2927" t="s">
        <x:v>518</x:v>
      </x:c>
      <x:c r="O2927">
        <x:v>1000</x:v>
      </x:c>
      <x:c r="P2927" t="s">
        <x:v>520</x:v>
      </x:c>
      <x:c r="Q2927" t="s">
        <x:v>443</x:v>
      </x:c>
      <x:c r="R2927" t="s">
        <x:v>522</x:v>
      </x:c>
      <x:c r="S2927">
        <x:v>1500</x:v>
      </x:c>
      <x:c r="T2927" t="s">
        <x:v>458</x:v>
      </x:c>
      <x:c r="U2927">
        <x:v>347.13</x:v>
      </x:c>
      <x:c r="V2927">
        <x:v>19.29</x:v>
      </x:c>
      <x:c r="W2927">
        <x:v>28931.01</x:v>
      </x:c>
    </x:row>
    <x:row r="2928" spans="1:23">
      <x:c r="A2928" t="s">
        <x:v>492</x:v>
      </x:c>
      <x:c r="B2928" t="s">
        <x:v>698</x:v>
      </x:c>
      <x:c r="C2928" t="s">
        <x:v>513</x:v>
      </x:c>
      <x:c r="D2928" t="s">
        <x:v>514</x:v>
      </x:c>
      <x:c r="E2928" t="s">
        <x:v>601</x:v>
      </x:c>
      <x:c r="F2928" t="s">
        <x:v>496</x:v>
      </x:c>
      <x:c r="G2928" t="s">
        <x:v>496</x:v>
      </x:c>
      <x:c r="H2928" t="s">
        <x:v>528</x:v>
      </x:c>
      <x:c r="I2928" t="s">
        <x:v>529</x:v>
      </x:c>
      <x:c r="J2928">
        <x:v>100002394</x:v>
      </x:c>
      <x:c r="K2928" t="s">
        <x:v>184</x:v>
      </x:c>
      <x:c r="L2928" t="s">
        <x:v>185</x:v>
      </x:c>
      <x:c r="M2928" t="s">
        <x:v>518</x:v>
      </x:c>
      <x:c r="O2928">
        <x:v>1000</x:v>
      </x:c>
      <x:c r="P2928" t="s">
        <x:v>520</x:v>
      </x:c>
      <x:c r="Q2928" t="s">
        <x:v>443</x:v>
      </x:c>
      <x:c r="R2928" t="s">
        <x:v>522</x:v>
      </x:c>
      <x:c r="S2928">
        <x:v>1500</x:v>
      </x:c>
      <x:c r="T2928" t="s">
        <x:v>458</x:v>
      </x:c>
      <x:c r="U2928">
        <x:v>347.13</x:v>
      </x:c>
      <x:c r="V2928">
        <x:v>19.29</x:v>
      </x:c>
      <x:c r="W2928">
        <x:v>28931.01</x:v>
      </x:c>
    </x:row>
    <x:row r="2929" spans="1:23">
      <x:c r="A2929" t="s">
        <x:v>492</x:v>
      </x:c>
      <x:c r="B2929" t="s">
        <x:v>698</x:v>
      </x:c>
      <x:c r="C2929" t="s">
        <x:v>513</x:v>
      </x:c>
      <x:c r="D2929" t="s">
        <x:v>514</x:v>
      </x:c>
      <x:c r="E2929" t="s">
        <x:v>601</x:v>
      </x:c>
      <x:c r="F2929" t="s">
        <x:v>496</x:v>
      </x:c>
      <x:c r="G2929" t="s">
        <x:v>496</x:v>
      </x:c>
      <x:c r="H2929" t="s">
        <x:v>528</x:v>
      </x:c>
      <x:c r="I2929" t="s">
        <x:v>529</x:v>
      </x:c>
      <x:c r="J2929">
        <x:v>100002394</x:v>
      </x:c>
      <x:c r="K2929" t="s">
        <x:v>184</x:v>
      </x:c>
      <x:c r="L2929" t="s">
        <x:v>185</x:v>
      </x:c>
      <x:c r="M2929" t="s">
        <x:v>518</x:v>
      </x:c>
      <x:c r="O2929">
        <x:v>1000</x:v>
      </x:c>
      <x:c r="P2929" t="s">
        <x:v>520</x:v>
      </x:c>
      <x:c r="Q2929" t="s">
        <x:v>443</x:v>
      </x:c>
      <x:c r="R2929" t="s">
        <x:v>522</x:v>
      </x:c>
      <x:c r="S2929">
        <x:v>1000</x:v>
      </x:c>
      <x:c r="T2929" t="s">
        <x:v>458</x:v>
      </x:c>
      <x:c r="U2929">
        <x:v>231.42</x:v>
      </x:c>
      <x:c r="V2929">
        <x:v>19.29</x:v>
      </x:c>
      <x:c r="W2929">
        <x:v>19287.34</x:v>
      </x:c>
    </x:row>
    <x:row r="2930" spans="1:23">
      <x:c r="A2930" t="s">
        <x:v>492</x:v>
      </x:c>
      <x:c r="B2930" t="s">
        <x:v>698</x:v>
      </x:c>
      <x:c r="C2930" t="s">
        <x:v>513</x:v>
      </x:c>
      <x:c r="D2930" t="s">
        <x:v>514</x:v>
      </x:c>
      <x:c r="E2930" t="s">
        <x:v>601</x:v>
      </x:c>
      <x:c r="F2930" t="s">
        <x:v>496</x:v>
      </x:c>
      <x:c r="G2930" t="s">
        <x:v>496</x:v>
      </x:c>
      <x:c r="H2930" t="s">
        <x:v>528</x:v>
      </x:c>
      <x:c r="I2930" t="s">
        <x:v>529</x:v>
      </x:c>
      <x:c r="J2930">
        <x:v>100002394</x:v>
      </x:c>
      <x:c r="K2930" t="s">
        <x:v>184</x:v>
      </x:c>
      <x:c r="L2930" t="s">
        <x:v>185</x:v>
      </x:c>
      <x:c r="M2930" t="s">
        <x:v>518</x:v>
      </x:c>
      <x:c r="O2930">
        <x:v>1000</x:v>
      </x:c>
      <x:c r="P2930" t="s">
        <x:v>520</x:v>
      </x:c>
      <x:c r="Q2930" t="s">
        <x:v>443</x:v>
      </x:c>
      <x:c r="R2930" t="s">
        <x:v>522</x:v>
      </x:c>
      <x:c r="S2930">
        <x:v>2450</x:v>
      </x:c>
      <x:c r="T2930" t="s">
        <x:v>458</x:v>
      </x:c>
      <x:c r="U2930">
        <x:v>566.98</x:v>
      </x:c>
      <x:c r="V2930">
        <x:v>19.29</x:v>
      </x:c>
      <x:c r="W2930">
        <x:v>47253.98</x:v>
      </x:c>
    </x:row>
    <x:row r="2931" spans="1:23">
      <x:c r="A2931" t="s">
        <x:v>492</x:v>
      </x:c>
      <x:c r="B2931" t="s">
        <x:v>698</x:v>
      </x:c>
      <x:c r="C2931" t="s">
        <x:v>513</x:v>
      </x:c>
      <x:c r="D2931" t="s">
        <x:v>514</x:v>
      </x:c>
      <x:c r="E2931" t="s">
        <x:v>580</x:v>
      </x:c>
      <x:c r="F2931" t="s">
        <x:v>500</x:v>
      </x:c>
      <x:c r="G2931" t="s">
        <x:v>500</x:v>
      </x:c>
      <x:c r="H2931" t="s">
        <x:v>516</x:v>
      </x:c>
      <x:c r="I2931" t="s">
        <x:v>140</x:v>
      </x:c>
      <x:c r="J2931">
        <x:v>120003764</x:v>
      </x:c>
      <x:c r="K2931" t="s">
        <x:v>140</x:v>
      </x:c>
      <x:c r="L2931" t="s">
        <x:v>141</x:v>
      </x:c>
      <x:c r="M2931" t="s">
        <x:v>524</x:v>
      </x:c>
      <x:c r="N2931" t="s">
        <x:v>655</x:v>
      </x:c>
      <x:c r="O2931">
        <x:v>1500</x:v>
      </x:c>
      <x:c r="P2931" t="s">
        <x:v>520</x:v>
      </x:c>
      <x:c r="Q2931" t="s">
        <x:v>656</x:v>
      </x:c>
      <x:c r="R2931" t="s">
        <x:v>522</x:v>
      </x:c>
      <x:c r="S2931">
        <x:v>3000</x:v>
      </x:c>
      <x:c r="T2931" t="s">
        <x:v>458</x:v>
      </x:c>
      <x:c r="U2931">
        <x:v>10.25</x:v>
      </x:c>
      <x:c r="V2931">
        <x:v>0.34</x:v>
      </x:c>
      <x:c r="W2931">
        <x:v>1014.69</x:v>
      </x:c>
    </x:row>
    <x:row r="2932" spans="1:23">
      <x:c r="A2932" t="s">
        <x:v>492</x:v>
      </x:c>
      <x:c r="B2932" t="s">
        <x:v>698</x:v>
      </x:c>
      <x:c r="C2932" t="s">
        <x:v>513</x:v>
      </x:c>
      <x:c r="D2932" t="s">
        <x:v>514</x:v>
      </x:c>
      <x:c r="E2932" t="s">
        <x:v>580</x:v>
      </x:c>
      <x:c r="F2932" t="s">
        <x:v>500</x:v>
      </x:c>
      <x:c r="G2932" t="s">
        <x:v>500</x:v>
      </x:c>
      <x:c r="H2932" t="s">
        <x:v>516</x:v>
      </x:c>
      <x:c r="I2932" t="s">
        <x:v>140</x:v>
      </x:c>
      <x:c r="J2932">
        <x:v>120003723</x:v>
      </x:c>
      <x:c r="K2932" t="s">
        <x:v>140</x:v>
      </x:c>
      <x:c r="L2932" t="s">
        <x:v>141</x:v>
      </x:c>
      <x:c r="M2932" t="s">
        <x:v>518</x:v>
      </x:c>
      <x:c r="N2932" t="s">
        <x:v>655</x:v>
      </x:c>
      <x:c r="O2932">
        <x:v>1500</x:v>
      </x:c>
      <x:c r="P2932" t="s">
        <x:v>520</x:v>
      </x:c>
      <x:c r="Q2932" t="s">
        <x:v>656</x:v>
      </x:c>
      <x:c r="R2932" t="s">
        <x:v>522</x:v>
      </x:c>
      <x:c r="S2932">
        <x:v>4500</x:v>
      </x:c>
      <x:c r="T2932" t="s">
        <x:v>458</x:v>
      </x:c>
      <x:c r="U2932">
        <x:v>15.38</x:v>
      </x:c>
      <x:c r="V2932">
        <x:v>0.34</x:v>
      </x:c>
      <x:c r="W2932">
        <x:v>1522.04</x:v>
      </x:c>
    </x:row>
    <x:row r="2933" spans="1:23">
      <x:c r="A2933" t="s">
        <x:v>492</x:v>
      </x:c>
      <x:c r="B2933" t="s">
        <x:v>698</x:v>
      </x:c>
      <x:c r="C2933" t="s">
        <x:v>513</x:v>
      </x:c>
      <x:c r="D2933" t="s">
        <x:v>514</x:v>
      </x:c>
      <x:c r="E2933" t="s">
        <x:v>580</x:v>
      </x:c>
      <x:c r="F2933" t="s">
        <x:v>500</x:v>
      </x:c>
      <x:c r="G2933" t="s">
        <x:v>500</x:v>
      </x:c>
      <x:c r="H2933" t="s">
        <x:v>516</x:v>
      </x:c>
      <x:c r="I2933" t="s">
        <x:v>140</x:v>
      </x:c>
      <x:c r="J2933">
        <x:v>120003764</x:v>
      </x:c>
      <x:c r="K2933" t="s">
        <x:v>140</x:v>
      </x:c>
      <x:c r="L2933" t="s">
        <x:v>141</x:v>
      </x:c>
      <x:c r="M2933" t="s">
        <x:v>524</x:v>
      </x:c>
      <x:c r="N2933" t="s">
        <x:v>655</x:v>
      </x:c>
      <x:c r="O2933">
        <x:v>1500</x:v>
      </x:c>
      <x:c r="P2933" t="s">
        <x:v>520</x:v>
      </x:c>
      <x:c r="Q2933" t="s">
        <x:v>656</x:v>
      </x:c>
      <x:c r="R2933" t="s">
        <x:v>522</x:v>
      </x:c>
      <x:c r="S2933">
        <x:v>4500</x:v>
      </x:c>
      <x:c r="T2933" t="s">
        <x:v>458</x:v>
      </x:c>
      <x:c r="U2933">
        <x:v>15.38</x:v>
      </x:c>
      <x:c r="V2933">
        <x:v>0.34</x:v>
      </x:c>
      <x:c r="W2933">
        <x:v>1522.04</x:v>
      </x:c>
    </x:row>
    <x:row r="2934" spans="1:23">
      <x:c r="A2934" t="s">
        <x:v>492</x:v>
      </x:c>
      <x:c r="B2934" t="s">
        <x:v>698</x:v>
      </x:c>
      <x:c r="C2934" t="s">
        <x:v>513</x:v>
      </x:c>
      <x:c r="D2934" t="s">
        <x:v>514</x:v>
      </x:c>
      <x:c r="E2934" t="s">
        <x:v>580</x:v>
      </x:c>
      <x:c r="F2934" t="s">
        <x:v>500</x:v>
      </x:c>
      <x:c r="G2934" t="s">
        <x:v>500</x:v>
      </x:c>
      <x:c r="H2934" t="s">
        <x:v>516</x:v>
      </x:c>
      <x:c r="I2934" t="s">
        <x:v>140</x:v>
      </x:c>
      <x:c r="J2934">
        <x:v>120003723</x:v>
      </x:c>
      <x:c r="K2934" t="s">
        <x:v>140</x:v>
      </x:c>
      <x:c r="L2934" t="s">
        <x:v>141</x:v>
      </x:c>
      <x:c r="M2934" t="s">
        <x:v>518</x:v>
      </x:c>
      <x:c r="N2934" t="s">
        <x:v>655</x:v>
      </x:c>
      <x:c r="O2934">
        <x:v>1500</x:v>
      </x:c>
      <x:c r="P2934" t="s">
        <x:v>520</x:v>
      </x:c>
      <x:c r="Q2934" t="s">
        <x:v>656</x:v>
      </x:c>
      <x:c r="R2934" t="s">
        <x:v>522</x:v>
      </x:c>
      <x:c r="S2934">
        <x:v>4500</x:v>
      </x:c>
      <x:c r="T2934" t="s">
        <x:v>458</x:v>
      </x:c>
      <x:c r="U2934">
        <x:v>15.38</x:v>
      </x:c>
      <x:c r="V2934">
        <x:v>0.34</x:v>
      </x:c>
      <x:c r="W2934">
        <x:v>1522.04</x:v>
      </x:c>
    </x:row>
    <x:row r="2935" spans="1:23">
      <x:c r="A2935" t="s">
        <x:v>492</x:v>
      </x:c>
      <x:c r="B2935" t="s">
        <x:v>698</x:v>
      </x:c>
      <x:c r="C2935" t="s">
        <x:v>513</x:v>
      </x:c>
      <x:c r="D2935" t="s">
        <x:v>514</x:v>
      </x:c>
      <x:c r="E2935" t="s">
        <x:v>580</x:v>
      </x:c>
      <x:c r="F2935" t="s">
        <x:v>500</x:v>
      </x:c>
      <x:c r="G2935" t="s">
        <x:v>500</x:v>
      </x:c>
      <x:c r="H2935" t="s">
        <x:v>516</x:v>
      </x:c>
      <x:c r="I2935" t="s">
        <x:v>540</x:v>
      </x:c>
      <x:c r="J2935">
        <x:v>130004967</x:v>
      </x:c>
      <x:c r="K2935" t="s">
        <x:v>581</x:v>
      </x:c>
      <x:c r="L2935" t="s">
        <x:v>163</x:v>
      </x:c>
      <x:c r="M2935" t="s">
        <x:v>550</x:v>
      </x:c>
      <x:c r="O2935">
        <x:v>4500</x:v>
      </x:c>
      <x:c r="P2935" t="s">
        <x:v>520</x:v>
      </x:c>
      <x:c r="Q2935" t="s">
        <x:v>582</x:v>
      </x:c>
      <x:c r="R2935" t="s">
        <x:v>522</x:v>
      </x:c>
      <x:c r="S2935">
        <x:v>4500</x:v>
      </x:c>
      <x:c r="T2935" t="s">
        <x:v>458</x:v>
      </x:c>
      <x:c r="U2935">
        <x:v>211.73</x:v>
      </x:c>
      <x:c r="V2935">
        <x:v>2.63</x:v>
      </x:c>
      <x:c r="W2935">
        <x:v>11837.06</x:v>
      </x:c>
    </x:row>
    <x:row r="2936" spans="1:23">
      <x:c r="A2936" t="s">
        <x:v>492</x:v>
      </x:c>
      <x:c r="B2936" t="s">
        <x:v>698</x:v>
      </x:c>
      <x:c r="C2936" t="s">
        <x:v>513</x:v>
      </x:c>
      <x:c r="D2936" t="s">
        <x:v>514</x:v>
      </x:c>
      <x:c r="E2936" t="s">
        <x:v>580</x:v>
      </x:c>
      <x:c r="F2936" t="s">
        <x:v>500</x:v>
      </x:c>
      <x:c r="G2936" t="s">
        <x:v>500</x:v>
      </x:c>
      <x:c r="H2936" t="s">
        <x:v>516</x:v>
      </x:c>
      <x:c r="I2936" t="s">
        <x:v>540</x:v>
      </x:c>
      <x:c r="J2936">
        <x:v>130004967</x:v>
      </x:c>
      <x:c r="K2936" t="s">
        <x:v>581</x:v>
      </x:c>
      <x:c r="L2936" t="s">
        <x:v>163</x:v>
      </x:c>
      <x:c r="M2936" t="s">
        <x:v>550</x:v>
      </x:c>
      <x:c r="O2936">
        <x:v>4500</x:v>
      </x:c>
      <x:c r="P2936" t="s">
        <x:v>520</x:v>
      </x:c>
      <x:c r="Q2936" t="s">
        <x:v>582</x:v>
      </x:c>
      <x:c r="R2936" t="s">
        <x:v>522</x:v>
      </x:c>
      <x:c r="S2936">
        <x:v>9000</x:v>
      </x:c>
      <x:c r="T2936" t="s">
        <x:v>458</x:v>
      </x:c>
      <x:c r="U2936">
        <x:v>423.45</x:v>
      </x:c>
      <x:c r="V2936">
        <x:v>2.63</x:v>
      </x:c>
      <x:c r="W2936">
        <x:v>23674.14</x:v>
      </x:c>
    </x:row>
    <x:row r="2937" spans="1:23">
      <x:c r="A2937" t="s">
        <x:v>492</x:v>
      </x:c>
      <x:c r="B2937" t="s">
        <x:v>698</x:v>
      </x:c>
      <x:c r="C2937" t="s">
        <x:v>513</x:v>
      </x:c>
      <x:c r="D2937" t="s">
        <x:v>514</x:v>
      </x:c>
      <x:c r="E2937" t="s">
        <x:v>580</x:v>
      </x:c>
      <x:c r="F2937" t="s">
        <x:v>500</x:v>
      </x:c>
      <x:c r="G2937" t="s">
        <x:v>500</x:v>
      </x:c>
      <x:c r="H2937" t="s">
        <x:v>516</x:v>
      </x:c>
      <x:c r="I2937" t="s">
        <x:v>540</x:v>
      </x:c>
      <x:c r="J2937">
        <x:v>130004967</x:v>
      </x:c>
      <x:c r="K2937" t="s">
        <x:v>581</x:v>
      </x:c>
      <x:c r="L2937" t="s">
        <x:v>163</x:v>
      </x:c>
      <x:c r="M2937" t="s">
        <x:v>550</x:v>
      </x:c>
      <x:c r="O2937">
        <x:v>4500</x:v>
      </x:c>
      <x:c r="P2937" t="s">
        <x:v>520</x:v>
      </x:c>
      <x:c r="Q2937" t="s">
        <x:v>582</x:v>
      </x:c>
      <x:c r="R2937" t="s">
        <x:v>522</x:v>
      </x:c>
      <x:c r="S2937">
        <x:v>9000</x:v>
      </x:c>
      <x:c r="T2937" t="s">
        <x:v>458</x:v>
      </x:c>
      <x:c r="U2937">
        <x:v>423.45</x:v>
      </x:c>
      <x:c r="V2937">
        <x:v>2.63</x:v>
      </x:c>
      <x:c r="W2937">
        <x:v>23674.14</x:v>
      </x:c>
    </x:row>
    <x:row r="2938" spans="1:23">
      <x:c r="A2938" t="s">
        <x:v>492</x:v>
      </x:c>
      <x:c r="B2938" t="s">
        <x:v>698</x:v>
      </x:c>
      <x:c r="C2938" t="s">
        <x:v>513</x:v>
      </x:c>
      <x:c r="D2938" t="s">
        <x:v>514</x:v>
      </x:c>
      <x:c r="E2938" t="s">
        <x:v>627</x:v>
      </x:c>
      <x:c r="F2938" t="s">
        <x:v>501</x:v>
      </x:c>
      <x:c r="G2938" t="s">
        <x:v>501</x:v>
      </x:c>
      <x:c r="H2938" t="s">
        <x:v>516</x:v>
      </x:c>
      <x:c r="I2938" t="s">
        <x:v>140</x:v>
      </x:c>
      <x:c r="J2938">
        <x:v>100003871</x:v>
      </x:c>
      <x:c r="K2938" t="s">
        <x:v>140</x:v>
      </x:c>
      <x:c r="L2938" t="s">
        <x:v>143</x:v>
      </x:c>
      <x:c r="M2938" t="s">
        <x:v>524</x:v>
      </x:c>
      <x:c r="O2938">
        <x:v>1000</x:v>
      </x:c>
      <x:c r="P2938" t="s">
        <x:v>520</x:v>
      </x:c>
      <x:c r="Q2938" t="s">
        <x:v>8</x:v>
      </x:c>
      <x:c r="R2938" t="s">
        <x:v>522</x:v>
      </x:c>
      <x:c r="S2938">
        <x:v>3000</x:v>
      </x:c>
      <x:c r="T2938" t="s">
        <x:v>458</x:v>
      </x:c>
      <x:c r="U2938">
        <x:v>14.45</x:v>
      </x:c>
      <x:c r="V2938">
        <x:v>0.44</x:v>
      </x:c>
      <x:c r="W2938">
        <x:v>1306.43</x:v>
      </x:c>
    </x:row>
    <x:row r="2939" spans="1:23">
      <x:c r="A2939" t="s">
        <x:v>492</x:v>
      </x:c>
      <x:c r="B2939" t="s">
        <x:v>698</x:v>
      </x:c>
      <x:c r="C2939" t="s">
        <x:v>513</x:v>
      </x:c>
      <x:c r="D2939" t="s">
        <x:v>514</x:v>
      </x:c>
      <x:c r="E2939" t="s">
        <x:v>627</x:v>
      </x:c>
      <x:c r="F2939" t="s">
        <x:v>501</x:v>
      </x:c>
      <x:c r="G2939" t="s">
        <x:v>501</x:v>
      </x:c>
      <x:c r="H2939" t="s">
        <x:v>516</x:v>
      </x:c>
      <x:c r="I2939" t="s">
        <x:v>140</x:v>
      </x:c>
      <x:c r="J2939">
        <x:v>100003847</x:v>
      </x:c>
      <x:c r="K2939" t="s">
        <x:v>140</x:v>
      </x:c>
      <x:c r="L2939" t="s">
        <x:v>143</x:v>
      </x:c>
      <x:c r="M2939" t="s">
        <x:v>537</x:v>
      </x:c>
      <x:c r="O2939">
        <x:v>1000</x:v>
      </x:c>
      <x:c r="P2939" t="s">
        <x:v>520</x:v>
      </x:c>
      <x:c r="Q2939" t="s">
        <x:v>8</x:v>
      </x:c>
      <x:c r="R2939" t="s">
        <x:v>522</x:v>
      </x:c>
      <x:c r="S2939">
        <x:v>1000</x:v>
      </x:c>
      <x:c r="T2939" t="s">
        <x:v>458</x:v>
      </x:c>
      <x:c r="U2939">
        <x:v>4.82</x:v>
      </x:c>
      <x:c r="V2939">
        <x:v>0.44</x:v>
      </x:c>
      <x:c r="W2939">
        <x:v>435.37</x:v>
      </x:c>
    </x:row>
    <x:row r="2940" spans="1:23">
      <x:c r="A2940" t="s">
        <x:v>492</x:v>
      </x:c>
      <x:c r="B2940" t="s">
        <x:v>698</x:v>
      </x:c>
      <x:c r="C2940" t="s">
        <x:v>513</x:v>
      </x:c>
      <x:c r="D2940" t="s">
        <x:v>514</x:v>
      </x:c>
      <x:c r="E2940" t="s">
        <x:v>627</x:v>
      </x:c>
      <x:c r="F2940" t="s">
        <x:v>501</x:v>
      </x:c>
      <x:c r="G2940" t="s">
        <x:v>501</x:v>
      </x:c>
      <x:c r="H2940" t="s">
        <x:v>516</x:v>
      </x:c>
      <x:c r="I2940" t="s">
        <x:v>140</x:v>
      </x:c>
      <x:c r="J2940">
        <x:v>100003764</x:v>
      </x:c>
      <x:c r="K2940" t="s">
        <x:v>140</x:v>
      </x:c>
      <x:c r="L2940" t="s">
        <x:v>141</x:v>
      </x:c>
      <x:c r="M2940" t="s">
        <x:v>524</x:v>
      </x:c>
      <x:c r="O2940">
        <x:v>1500</x:v>
      </x:c>
      <x:c r="P2940" t="s">
        <x:v>520</x:v>
      </x:c>
      <x:c r="Q2940" t="s">
        <x:v>448</x:v>
      </x:c>
      <x:c r="R2940" t="s">
        <x:v>522</x:v>
      </x:c>
      <x:c r="S2940">
        <x:v>1500</x:v>
      </x:c>
      <x:c r="T2940" t="s">
        <x:v>458</x:v>
      </x:c>
      <x:c r="U2940">
        <x:v>5.13</x:v>
      </x:c>
      <x:c r="V2940">
        <x:v>0.34</x:v>
      </x:c>
      <x:c r="W2940">
        <x:v>507.35</x:v>
      </x:c>
    </x:row>
    <x:row r="2941" spans="1:23">
      <x:c r="A2941" t="s">
        <x:v>492</x:v>
      </x:c>
      <x:c r="B2941" t="s">
        <x:v>698</x:v>
      </x:c>
      <x:c r="C2941" t="s">
        <x:v>513</x:v>
      </x:c>
      <x:c r="D2941" t="s">
        <x:v>514</x:v>
      </x:c>
      <x:c r="E2941" t="s">
        <x:v>627</x:v>
      </x:c>
      <x:c r="F2941" t="s">
        <x:v>501</x:v>
      </x:c>
      <x:c r="G2941" t="s">
        <x:v>501</x:v>
      </x:c>
      <x:c r="H2941" t="s">
        <x:v>516</x:v>
      </x:c>
      <x:c r="I2941" t="s">
        <x:v>140</x:v>
      </x:c>
      <x:c r="J2941">
        <x:v>100003717</x:v>
      </x:c>
      <x:c r="K2941" t="s">
        <x:v>140</x:v>
      </x:c>
      <x:c r="L2941" t="s">
        <x:v>141</x:v>
      </x:c>
      <x:c r="M2941" t="s">
        <x:v>533</x:v>
      </x:c>
      <x:c r="O2941">
        <x:v>1500</x:v>
      </x:c>
      <x:c r="P2941" t="s">
        <x:v>520</x:v>
      </x:c>
      <x:c r="Q2941" t="s">
        <x:v>448</x:v>
      </x:c>
      <x:c r="R2941" t="s">
        <x:v>522</x:v>
      </x:c>
      <x:c r="S2941">
        <x:v>1500</x:v>
      </x:c>
      <x:c r="T2941" t="s">
        <x:v>458</x:v>
      </x:c>
      <x:c r="U2941">
        <x:v>5.13</x:v>
      </x:c>
      <x:c r="V2941">
        <x:v>0.34</x:v>
      </x:c>
      <x:c r="W2941">
        <x:v>507.35</x:v>
      </x:c>
    </x:row>
    <x:row r="2942" spans="1:23">
      <x:c r="A2942" t="s">
        <x:v>492</x:v>
      </x:c>
      <x:c r="B2942" t="s">
        <x:v>698</x:v>
      </x:c>
      <x:c r="C2942" t="s">
        <x:v>513</x:v>
      </x:c>
      <x:c r="D2942" t="s">
        <x:v>514</x:v>
      </x:c>
      <x:c r="E2942" t="s">
        <x:v>627</x:v>
      </x:c>
      <x:c r="F2942" t="s">
        <x:v>501</x:v>
      </x:c>
      <x:c r="G2942" t="s">
        <x:v>501</x:v>
      </x:c>
      <x:c r="H2942" t="s">
        <x:v>516</x:v>
      </x:c>
      <x:c r="I2942" t="s">
        <x:v>140</x:v>
      </x:c>
      <x:c r="J2942">
        <x:v>100003743</x:v>
      </x:c>
      <x:c r="K2942" t="s">
        <x:v>140</x:v>
      </x:c>
      <x:c r="L2942" t="s">
        <x:v>141</x:v>
      </x:c>
      <x:c r="M2942" t="s">
        <x:v>560</x:v>
      </x:c>
      <x:c r="O2942">
        <x:v>1500</x:v>
      </x:c>
      <x:c r="P2942" t="s">
        <x:v>520</x:v>
      </x:c>
      <x:c r="Q2942" t="s">
        <x:v>448</x:v>
      </x:c>
      <x:c r="R2942" t="s">
        <x:v>522</x:v>
      </x:c>
      <x:c r="S2942">
        <x:v>1500</x:v>
      </x:c>
      <x:c r="T2942" t="s">
        <x:v>458</x:v>
      </x:c>
      <x:c r="U2942">
        <x:v>5.13</x:v>
      </x:c>
      <x:c r="V2942">
        <x:v>0.34</x:v>
      </x:c>
      <x:c r="W2942">
        <x:v>507.35</x:v>
      </x:c>
    </x:row>
    <x:row r="2943" spans="1:23">
      <x:c r="A2943" t="s">
        <x:v>492</x:v>
      </x:c>
      <x:c r="B2943" t="s">
        <x:v>698</x:v>
      </x:c>
      <x:c r="C2943" t="s">
        <x:v>513</x:v>
      </x:c>
      <x:c r="D2943" t="s">
        <x:v>514</x:v>
      </x:c>
      <x:c r="E2943" t="s">
        <x:v>627</x:v>
      </x:c>
      <x:c r="F2943" t="s">
        <x:v>501</x:v>
      </x:c>
      <x:c r="G2943" t="s">
        <x:v>501</x:v>
      </x:c>
      <x:c r="H2943" t="s">
        <x:v>516</x:v>
      </x:c>
      <x:c r="I2943" t="s">
        <x:v>140</x:v>
      </x:c>
      <x:c r="J2943">
        <x:v>100003720</x:v>
      </x:c>
      <x:c r="K2943" t="s">
        <x:v>140</x:v>
      </x:c>
      <x:c r="L2943" t="s">
        <x:v>141</x:v>
      </x:c>
      <x:c r="M2943" t="s">
        <x:v>577</x:v>
      </x:c>
      <x:c r="O2943">
        <x:v>1500</x:v>
      </x:c>
      <x:c r="P2943" t="s">
        <x:v>520</x:v>
      </x:c>
      <x:c r="Q2943" t="s">
        <x:v>448</x:v>
      </x:c>
      <x:c r="R2943" t="s">
        <x:v>522</x:v>
      </x:c>
      <x:c r="S2943">
        <x:v>1500</x:v>
      </x:c>
      <x:c r="T2943" t="s">
        <x:v>458</x:v>
      </x:c>
      <x:c r="U2943">
        <x:v>5.13</x:v>
      </x:c>
      <x:c r="V2943">
        <x:v>0.34</x:v>
      </x:c>
      <x:c r="W2943">
        <x:v>507.35</x:v>
      </x:c>
    </x:row>
    <x:row r="2944" spans="1:23">
      <x:c r="A2944" t="s">
        <x:v>492</x:v>
      </x:c>
      <x:c r="B2944" t="s">
        <x:v>698</x:v>
      </x:c>
      <x:c r="C2944" t="s">
        <x:v>513</x:v>
      </x:c>
      <x:c r="D2944" t="s">
        <x:v>514</x:v>
      </x:c>
      <x:c r="E2944" t="s">
        <x:v>627</x:v>
      </x:c>
      <x:c r="F2944" t="s">
        <x:v>501</x:v>
      </x:c>
      <x:c r="G2944" t="s">
        <x:v>501</x:v>
      </x:c>
      <x:c r="H2944" t="s">
        <x:v>516</x:v>
      </x:c>
      <x:c r="I2944" t="s">
        <x:v>140</x:v>
      </x:c>
      <x:c r="J2944">
        <x:v>100003786</x:v>
      </x:c>
      <x:c r="K2944" t="s">
        <x:v>140</x:v>
      </x:c>
      <x:c r="L2944" t="s">
        <x:v>143</x:v>
      </x:c>
      <x:c r="M2944" t="s">
        <x:v>533</x:v>
      </x:c>
      <x:c r="O2944">
        <x:v>1000</x:v>
      </x:c>
      <x:c r="P2944" t="s">
        <x:v>520</x:v>
      </x:c>
      <x:c r="Q2944" t="s">
        <x:v>8</x:v>
      </x:c>
      <x:c r="R2944" t="s">
        <x:v>522</x:v>
      </x:c>
      <x:c r="S2944">
        <x:v>1000</x:v>
      </x:c>
      <x:c r="T2944" t="s">
        <x:v>458</x:v>
      </x:c>
      <x:c r="U2944">
        <x:v>4.82</x:v>
      </x:c>
      <x:c r="V2944">
        <x:v>0.44</x:v>
      </x:c>
      <x:c r="W2944">
        <x:v>435.37</x:v>
      </x:c>
    </x:row>
    <x:row r="2945" spans="1:23">
      <x:c r="A2945" t="s">
        <x:v>492</x:v>
      </x:c>
      <x:c r="B2945" t="s">
        <x:v>698</x:v>
      </x:c>
      <x:c r="C2945" t="s">
        <x:v>513</x:v>
      </x:c>
      <x:c r="D2945" t="s">
        <x:v>514</x:v>
      </x:c>
      <x:c r="E2945" t="s">
        <x:v>627</x:v>
      </x:c>
      <x:c r="F2945" t="s">
        <x:v>501</x:v>
      </x:c>
      <x:c r="G2945" t="s">
        <x:v>501</x:v>
      </x:c>
      <x:c r="H2945" t="s">
        <x:v>516</x:v>
      </x:c>
      <x:c r="I2945" t="s">
        <x:v>140</x:v>
      </x:c>
      <x:c r="J2945">
        <x:v>100003722</x:v>
      </x:c>
      <x:c r="K2945" t="s">
        <x:v>140</x:v>
      </x:c>
      <x:c r="L2945" t="s">
        <x:v>141</x:v>
      </x:c>
      <x:c r="M2945" t="s">
        <x:v>612</x:v>
      </x:c>
      <x:c r="O2945">
        <x:v>1500</x:v>
      </x:c>
      <x:c r="P2945" t="s">
        <x:v>520</x:v>
      </x:c>
      <x:c r="Q2945" t="s">
        <x:v>448</x:v>
      </x:c>
      <x:c r="R2945" t="s">
        <x:v>522</x:v>
      </x:c>
      <x:c r="S2945">
        <x:v>1500</x:v>
      </x:c>
      <x:c r="T2945" t="s">
        <x:v>458</x:v>
      </x:c>
      <x:c r="U2945">
        <x:v>5.13</x:v>
      </x:c>
      <x:c r="V2945">
        <x:v>0.34</x:v>
      </x:c>
      <x:c r="W2945">
        <x:v>507.35</x:v>
      </x:c>
    </x:row>
    <x:row r="2946" spans="1:23">
      <x:c r="A2946" t="s">
        <x:v>492</x:v>
      </x:c>
      <x:c r="B2946" t="s">
        <x:v>698</x:v>
      </x:c>
      <x:c r="C2946" t="s">
        <x:v>513</x:v>
      </x:c>
      <x:c r="D2946" t="s">
        <x:v>514</x:v>
      </x:c>
      <x:c r="E2946" t="s">
        <x:v>627</x:v>
      </x:c>
      <x:c r="F2946" t="s">
        <x:v>501</x:v>
      </x:c>
      <x:c r="G2946" t="s">
        <x:v>501</x:v>
      </x:c>
      <x:c r="H2946" t="s">
        <x:v>516</x:v>
      </x:c>
      <x:c r="I2946" t="s">
        <x:v>140</x:v>
      </x:c>
      <x:c r="J2946">
        <x:v>100004005</x:v>
      </x:c>
      <x:c r="K2946" t="s">
        <x:v>140</x:v>
      </x:c>
      <x:c r="L2946" t="s">
        <x:v>145</x:v>
      </x:c>
      <x:c r="M2946" t="s">
        <x:v>518</x:v>
      </x:c>
      <x:c r="O2946">
        <x:v>500</x:v>
      </x:c>
      <x:c r="P2946" t="s">
        <x:v>520</x:v>
      </x:c>
      <x:c r="Q2946" t="s">
        <x:v>10</x:v>
      </x:c>
      <x:c r="R2946" t="s">
        <x:v>522</x:v>
      </x:c>
      <x:c r="S2946">
        <x:v>500</x:v>
      </x:c>
      <x:c r="T2946" t="s">
        <x:v>458</x:v>
      </x:c>
      <x:c r="U2946">
        <x:v>5.82</x:v>
      </x:c>
      <x:c r="V2946">
        <x:v>0.97</x:v>
      </x:c>
      <x:c r="W2946">
        <x:v>484.29</x:v>
      </x:c>
    </x:row>
    <x:row r="2947" spans="1:23">
      <x:c r="A2947" t="s">
        <x:v>492</x:v>
      </x:c>
      <x:c r="B2947" t="s">
        <x:v>698</x:v>
      </x:c>
      <x:c r="C2947" t="s">
        <x:v>513</x:v>
      </x:c>
      <x:c r="D2947" t="s">
        <x:v>514</x:v>
      </x:c>
      <x:c r="E2947" t="s">
        <x:v>627</x:v>
      </x:c>
      <x:c r="F2947" t="s">
        <x:v>501</x:v>
      </x:c>
      <x:c r="G2947" t="s">
        <x:v>501</x:v>
      </x:c>
      <x:c r="H2947" t="s">
        <x:v>516</x:v>
      </x:c>
      <x:c r="I2947" t="s">
        <x:v>140</x:v>
      </x:c>
      <x:c r="J2947">
        <x:v>100003752</x:v>
      </x:c>
      <x:c r="K2947" t="s">
        <x:v>140</x:v>
      </x:c>
      <x:c r="L2947" t="s">
        <x:v>141</x:v>
      </x:c>
      <x:c r="M2947" t="s">
        <x:v>537</x:v>
      </x:c>
      <x:c r="O2947">
        <x:v>1500</x:v>
      </x:c>
      <x:c r="P2947" t="s">
        <x:v>520</x:v>
      </x:c>
      <x:c r="Q2947" t="s">
        <x:v>448</x:v>
      </x:c>
      <x:c r="R2947" t="s">
        <x:v>522</x:v>
      </x:c>
      <x:c r="S2947">
        <x:v>3000</x:v>
      </x:c>
      <x:c r="T2947" t="s">
        <x:v>458</x:v>
      </x:c>
      <x:c r="U2947">
        <x:v>10.25</x:v>
      </x:c>
      <x:c r="V2947">
        <x:v>0.34</x:v>
      </x:c>
      <x:c r="W2947">
        <x:v>1014.69</x:v>
      </x:c>
    </x:row>
    <x:row r="2948" spans="1:23">
      <x:c r="A2948" t="s">
        <x:v>492</x:v>
      </x:c>
      <x:c r="B2948" t="s">
        <x:v>698</x:v>
      </x:c>
      <x:c r="C2948" t="s">
        <x:v>513</x:v>
      </x:c>
      <x:c r="D2948" t="s">
        <x:v>514</x:v>
      </x:c>
      <x:c r="E2948" t="s">
        <x:v>627</x:v>
      </x:c>
      <x:c r="F2948" t="s">
        <x:v>501</x:v>
      </x:c>
      <x:c r="G2948" t="s">
        <x:v>501</x:v>
      </x:c>
      <x:c r="H2948" t="s">
        <x:v>516</x:v>
      </x:c>
      <x:c r="I2948" t="s">
        <x:v>140</x:v>
      </x:c>
      <x:c r="J2948">
        <x:v>100003723</x:v>
      </x:c>
      <x:c r="K2948" t="s">
        <x:v>140</x:v>
      </x:c>
      <x:c r="L2948" t="s">
        <x:v>141</x:v>
      </x:c>
      <x:c r="M2948" t="s">
        <x:v>518</x:v>
      </x:c>
      <x:c r="O2948">
        <x:v>1500</x:v>
      </x:c>
      <x:c r="P2948" t="s">
        <x:v>520</x:v>
      </x:c>
      <x:c r="Q2948" t="s">
        <x:v>448</x:v>
      </x:c>
      <x:c r="R2948" t="s">
        <x:v>522</x:v>
      </x:c>
      <x:c r="S2948">
        <x:v>3000</x:v>
      </x:c>
      <x:c r="T2948" t="s">
        <x:v>458</x:v>
      </x:c>
      <x:c r="U2948">
        <x:v>10.25</x:v>
      </x:c>
      <x:c r="V2948">
        <x:v>0.34</x:v>
      </x:c>
      <x:c r="W2948">
        <x:v>1014.69</x:v>
      </x:c>
    </x:row>
    <x:row r="2949" spans="1:23">
      <x:c r="A2949" t="s">
        <x:v>492</x:v>
      </x:c>
      <x:c r="B2949" t="s">
        <x:v>698</x:v>
      </x:c>
      <x:c r="C2949" t="s">
        <x:v>513</x:v>
      </x:c>
      <x:c r="D2949" t="s">
        <x:v>514</x:v>
      </x:c>
      <x:c r="E2949" t="s">
        <x:v>627</x:v>
      </x:c>
      <x:c r="F2949" t="s">
        <x:v>501</x:v>
      </x:c>
      <x:c r="G2949" t="s">
        <x:v>501</x:v>
      </x:c>
      <x:c r="H2949" t="s">
        <x:v>516</x:v>
      </x:c>
      <x:c r="I2949" t="s">
        <x:v>140</x:v>
      </x:c>
      <x:c r="J2949">
        <x:v>100003729</x:v>
      </x:c>
      <x:c r="K2949" t="s">
        <x:v>140</x:v>
      </x:c>
      <x:c r="L2949" t="s">
        <x:v>141</x:v>
      </x:c>
      <x:c r="M2949" t="s">
        <x:v>575</x:v>
      </x:c>
      <x:c r="O2949">
        <x:v>1500</x:v>
      </x:c>
      <x:c r="P2949" t="s">
        <x:v>520</x:v>
      </x:c>
      <x:c r="Q2949" t="s">
        <x:v>448</x:v>
      </x:c>
      <x:c r="R2949" t="s">
        <x:v>522</x:v>
      </x:c>
      <x:c r="S2949">
        <x:v>1500</x:v>
      </x:c>
      <x:c r="T2949" t="s">
        <x:v>458</x:v>
      </x:c>
      <x:c r="U2949">
        <x:v>5.13</x:v>
      </x:c>
      <x:c r="V2949">
        <x:v>0.34</x:v>
      </x:c>
      <x:c r="W2949">
        <x:v>507.35</x:v>
      </x:c>
    </x:row>
    <x:row r="2950" spans="1:23">
      <x:c r="A2950" t="s">
        <x:v>492</x:v>
      </x:c>
      <x:c r="B2950" t="s">
        <x:v>698</x:v>
      </x:c>
      <x:c r="C2950" t="s">
        <x:v>513</x:v>
      </x:c>
      <x:c r="D2950" t="s">
        <x:v>514</x:v>
      </x:c>
      <x:c r="E2950" t="s">
        <x:v>627</x:v>
      </x:c>
      <x:c r="F2950" t="s">
        <x:v>501</x:v>
      </x:c>
      <x:c r="G2950" t="s">
        <x:v>501</x:v>
      </x:c>
      <x:c r="H2950" t="s">
        <x:v>516</x:v>
      </x:c>
      <x:c r="I2950" t="s">
        <x:v>140</x:v>
      </x:c>
      <x:c r="J2950">
        <x:v>100003996</x:v>
      </x:c>
      <x:c r="K2950" t="s">
        <x:v>140</x:v>
      </x:c>
      <x:c r="L2950" t="s">
        <x:v>145</x:v>
      </x:c>
      <x:c r="M2950" t="s">
        <x:v>533</x:v>
      </x:c>
      <x:c r="O2950">
        <x:v>500</x:v>
      </x:c>
      <x:c r="P2950" t="s">
        <x:v>520</x:v>
      </x:c>
      <x:c r="Q2950" t="s">
        <x:v>10</x:v>
      </x:c>
      <x:c r="R2950" t="s">
        <x:v>522</x:v>
      </x:c>
      <x:c r="S2950">
        <x:v>1500</x:v>
      </x:c>
      <x:c r="T2950" t="s">
        <x:v>458</x:v>
      </x:c>
      <x:c r="U2950">
        <x:v>17.46</x:v>
      </x:c>
      <x:c r="V2950">
        <x:v>0.97</x:v>
      </x:c>
      <x:c r="W2950">
        <x:v>1452.87</x:v>
      </x:c>
    </x:row>
    <x:row r="2951" spans="1:23">
      <x:c r="A2951" t="s">
        <x:v>492</x:v>
      </x:c>
      <x:c r="B2951" t="s">
        <x:v>698</x:v>
      </x:c>
      <x:c r="C2951" t="s">
        <x:v>513</x:v>
      </x:c>
      <x:c r="D2951" t="s">
        <x:v>514</x:v>
      </x:c>
      <x:c r="E2951" t="s">
        <x:v>627</x:v>
      </x:c>
      <x:c r="F2951" t="s">
        <x:v>501</x:v>
      </x:c>
      <x:c r="G2951" t="s">
        <x:v>501</x:v>
      </x:c>
      <x:c r="H2951" t="s">
        <x:v>516</x:v>
      </x:c>
      <x:c r="I2951" t="s">
        <x:v>140</x:v>
      </x:c>
      <x:c r="J2951">
        <x:v>100004005</x:v>
      </x:c>
      <x:c r="K2951" t="s">
        <x:v>140</x:v>
      </x:c>
      <x:c r="L2951" t="s">
        <x:v>145</x:v>
      </x:c>
      <x:c r="M2951" t="s">
        <x:v>518</x:v>
      </x:c>
      <x:c r="O2951">
        <x:v>500</x:v>
      </x:c>
      <x:c r="P2951" t="s">
        <x:v>520</x:v>
      </x:c>
      <x:c r="Q2951" t="s">
        <x:v>10</x:v>
      </x:c>
      <x:c r="R2951" t="s">
        <x:v>522</x:v>
      </x:c>
      <x:c r="S2951">
        <x:v>1000</x:v>
      </x:c>
      <x:c r="T2951" t="s">
        <x:v>458</x:v>
      </x:c>
      <x:c r="U2951">
        <x:v>11.64</x:v>
      </x:c>
      <x:c r="V2951">
        <x:v>0.97</x:v>
      </x:c>
      <x:c r="W2951">
        <x:v>968.58</x:v>
      </x:c>
    </x:row>
    <x:row r="2952" spans="1:23">
      <x:c r="A2952" t="s">
        <x:v>492</x:v>
      </x:c>
      <x:c r="B2952" t="s">
        <x:v>698</x:v>
      </x:c>
      <x:c r="C2952" t="s">
        <x:v>513</x:v>
      </x:c>
      <x:c r="D2952" t="s">
        <x:v>514</x:v>
      </x:c>
      <x:c r="E2952" t="s">
        <x:v>627</x:v>
      </x:c>
      <x:c r="F2952" t="s">
        <x:v>501</x:v>
      </x:c>
      <x:c r="G2952" t="s">
        <x:v>501</x:v>
      </x:c>
      <x:c r="H2952" t="s">
        <x:v>516</x:v>
      </x:c>
      <x:c r="I2952" t="s">
        <x:v>140</x:v>
      </x:c>
      <x:c r="J2952">
        <x:v>100003729</x:v>
      </x:c>
      <x:c r="K2952" t="s">
        <x:v>140</x:v>
      </x:c>
      <x:c r="L2952" t="s">
        <x:v>141</x:v>
      </x:c>
      <x:c r="M2952" t="s">
        <x:v>575</x:v>
      </x:c>
      <x:c r="O2952">
        <x:v>1500</x:v>
      </x:c>
      <x:c r="P2952" t="s">
        <x:v>520</x:v>
      </x:c>
      <x:c r="Q2952" t="s">
        <x:v>448</x:v>
      </x:c>
      <x:c r="R2952" t="s">
        <x:v>522</x:v>
      </x:c>
      <x:c r="S2952">
        <x:v>6000</x:v>
      </x:c>
      <x:c r="T2952" t="s">
        <x:v>458</x:v>
      </x:c>
      <x:c r="U2952">
        <x:v>20.51</x:v>
      </x:c>
      <x:c r="V2952">
        <x:v>0.34</x:v>
      </x:c>
      <x:c r="W2952">
        <x:v>2029.38</x:v>
      </x:c>
    </x:row>
    <x:row r="2953" spans="1:23">
      <x:c r="A2953" t="s">
        <x:v>492</x:v>
      </x:c>
      <x:c r="B2953" t="s">
        <x:v>698</x:v>
      </x:c>
      <x:c r="C2953" t="s">
        <x:v>513</x:v>
      </x:c>
      <x:c r="D2953" t="s">
        <x:v>514</x:v>
      </x:c>
      <x:c r="E2953" t="s">
        <x:v>627</x:v>
      </x:c>
      <x:c r="F2953" t="s">
        <x:v>501</x:v>
      </x:c>
      <x:c r="G2953" t="s">
        <x:v>501</x:v>
      </x:c>
      <x:c r="H2953" t="s">
        <x:v>516</x:v>
      </x:c>
      <x:c r="I2953" t="s">
        <x:v>140</x:v>
      </x:c>
      <x:c r="J2953">
        <x:v>100003723</x:v>
      </x:c>
      <x:c r="K2953" t="s">
        <x:v>140</x:v>
      </x:c>
      <x:c r="L2953" t="s">
        <x:v>141</x:v>
      </x:c>
      <x:c r="M2953" t="s">
        <x:v>518</x:v>
      </x:c>
      <x:c r="O2953">
        <x:v>1500</x:v>
      </x:c>
      <x:c r="P2953" t="s">
        <x:v>520</x:v>
      </x:c>
      <x:c r="Q2953" t="s">
        <x:v>448</x:v>
      </x:c>
      <x:c r="R2953" t="s">
        <x:v>522</x:v>
      </x:c>
      <x:c r="S2953">
        <x:v>1500</x:v>
      </x:c>
      <x:c r="T2953" t="s">
        <x:v>458</x:v>
      </x:c>
      <x:c r="U2953">
        <x:v>5.13</x:v>
      </x:c>
      <x:c r="V2953">
        <x:v>0.34</x:v>
      </x:c>
      <x:c r="W2953">
        <x:v>507.35</x:v>
      </x:c>
    </x:row>
    <x:row r="2954" spans="1:23">
      <x:c r="A2954" t="s">
        <x:v>492</x:v>
      </x:c>
      <x:c r="B2954" t="s">
        <x:v>698</x:v>
      </x:c>
      <x:c r="C2954" t="s">
        <x:v>513</x:v>
      </x:c>
      <x:c r="D2954" t="s">
        <x:v>514</x:v>
      </x:c>
      <x:c r="E2954" t="s">
        <x:v>627</x:v>
      </x:c>
      <x:c r="F2954" t="s">
        <x:v>501</x:v>
      </x:c>
      <x:c r="G2954" t="s">
        <x:v>501</x:v>
      </x:c>
      <x:c r="H2954" t="s">
        <x:v>516</x:v>
      </x:c>
      <x:c r="I2954" t="s">
        <x:v>140</x:v>
      </x:c>
      <x:c r="J2954">
        <x:v>100003729</x:v>
      </x:c>
      <x:c r="K2954" t="s">
        <x:v>140</x:v>
      </x:c>
      <x:c r="L2954" t="s">
        <x:v>141</x:v>
      </x:c>
      <x:c r="M2954" t="s">
        <x:v>575</x:v>
      </x:c>
      <x:c r="O2954">
        <x:v>1500</x:v>
      </x:c>
      <x:c r="P2954" t="s">
        <x:v>520</x:v>
      </x:c>
      <x:c r="Q2954" t="s">
        <x:v>448</x:v>
      </x:c>
      <x:c r="R2954" t="s">
        <x:v>522</x:v>
      </x:c>
      <x:c r="S2954">
        <x:v>3000</x:v>
      </x:c>
      <x:c r="T2954" t="s">
        <x:v>458</x:v>
      </x:c>
      <x:c r="U2954">
        <x:v>10.25</x:v>
      </x:c>
      <x:c r="V2954">
        <x:v>0.34</x:v>
      </x:c>
      <x:c r="W2954">
        <x:v>1014.69</x:v>
      </x:c>
    </x:row>
    <x:row r="2955" spans="1:23">
      <x:c r="A2955" t="s">
        <x:v>492</x:v>
      </x:c>
      <x:c r="B2955" t="s">
        <x:v>698</x:v>
      </x:c>
      <x:c r="C2955" t="s">
        <x:v>513</x:v>
      </x:c>
      <x:c r="D2955" t="s">
        <x:v>514</x:v>
      </x:c>
      <x:c r="E2955" t="s">
        <x:v>627</x:v>
      </x:c>
      <x:c r="F2955" t="s">
        <x:v>501</x:v>
      </x:c>
      <x:c r="G2955" t="s">
        <x:v>501</x:v>
      </x:c>
      <x:c r="H2955" t="s">
        <x:v>516</x:v>
      </x:c>
      <x:c r="I2955" t="s">
        <x:v>140</x:v>
      </x:c>
      <x:c r="J2955">
        <x:v>100003996</x:v>
      </x:c>
      <x:c r="K2955" t="s">
        <x:v>140</x:v>
      </x:c>
      <x:c r="L2955" t="s">
        <x:v>145</x:v>
      </x:c>
      <x:c r="M2955" t="s">
        <x:v>533</x:v>
      </x:c>
      <x:c r="O2955">
        <x:v>500</x:v>
      </x:c>
      <x:c r="P2955" t="s">
        <x:v>520</x:v>
      </x:c>
      <x:c r="Q2955" t="s">
        <x:v>10</x:v>
      </x:c>
      <x:c r="R2955" t="s">
        <x:v>522</x:v>
      </x:c>
      <x:c r="S2955">
        <x:v>500</x:v>
      </x:c>
      <x:c r="T2955" t="s">
        <x:v>458</x:v>
      </x:c>
      <x:c r="U2955">
        <x:v>5.82</x:v>
      </x:c>
      <x:c r="V2955">
        <x:v>0.97</x:v>
      </x:c>
      <x:c r="W2955">
        <x:v>484.29</x:v>
      </x:c>
    </x:row>
    <x:row r="2956" spans="1:23">
      <x:c r="A2956" t="s">
        <x:v>492</x:v>
      </x:c>
      <x:c r="B2956" t="s">
        <x:v>698</x:v>
      </x:c>
      <x:c r="C2956" t="s">
        <x:v>513</x:v>
      </x:c>
      <x:c r="D2956" t="s">
        <x:v>514</x:v>
      </x:c>
      <x:c r="E2956" t="s">
        <x:v>627</x:v>
      </x:c>
      <x:c r="F2956" t="s">
        <x:v>501</x:v>
      </x:c>
      <x:c r="G2956" t="s">
        <x:v>501</x:v>
      </x:c>
      <x:c r="H2956" t="s">
        <x:v>516</x:v>
      </x:c>
      <x:c r="I2956" t="s">
        <x:v>140</x:v>
      </x:c>
      <x:c r="J2956">
        <x:v>100004005</x:v>
      </x:c>
      <x:c r="K2956" t="s">
        <x:v>140</x:v>
      </x:c>
      <x:c r="L2956" t="s">
        <x:v>145</x:v>
      </x:c>
      <x:c r="M2956" t="s">
        <x:v>518</x:v>
      </x:c>
      <x:c r="O2956">
        <x:v>500</x:v>
      </x:c>
      <x:c r="P2956" t="s">
        <x:v>520</x:v>
      </x:c>
      <x:c r="Q2956" t="s">
        <x:v>10</x:v>
      </x:c>
      <x:c r="R2956" t="s">
        <x:v>522</x:v>
      </x:c>
      <x:c r="S2956">
        <x:v>500</x:v>
      </x:c>
      <x:c r="T2956" t="s">
        <x:v>458</x:v>
      </x:c>
      <x:c r="U2956">
        <x:v>5.82</x:v>
      </x:c>
      <x:c r="V2956">
        <x:v>0.97</x:v>
      </x:c>
      <x:c r="W2956">
        <x:v>484.29</x:v>
      </x:c>
    </x:row>
    <x:row r="2957" spans="1:23">
      <x:c r="A2957" t="s">
        <x:v>492</x:v>
      </x:c>
      <x:c r="B2957" t="s">
        <x:v>698</x:v>
      </x:c>
      <x:c r="C2957" t="s">
        <x:v>513</x:v>
      </x:c>
      <x:c r="D2957" t="s">
        <x:v>514</x:v>
      </x:c>
      <x:c r="E2957" t="s">
        <x:v>627</x:v>
      </x:c>
      <x:c r="F2957" t="s">
        <x:v>501</x:v>
      </x:c>
      <x:c r="G2957" t="s">
        <x:v>501</x:v>
      </x:c>
      <x:c r="H2957" t="s">
        <x:v>516</x:v>
      </x:c>
      <x:c r="I2957" t="s">
        <x:v>140</x:v>
      </x:c>
      <x:c r="J2957">
        <x:v>100003786</x:v>
      </x:c>
      <x:c r="K2957" t="s">
        <x:v>140</x:v>
      </x:c>
      <x:c r="L2957" t="s">
        <x:v>143</x:v>
      </x:c>
      <x:c r="M2957" t="s">
        <x:v>533</x:v>
      </x:c>
      <x:c r="O2957">
        <x:v>1000</x:v>
      </x:c>
      <x:c r="P2957" t="s">
        <x:v>520</x:v>
      </x:c>
      <x:c r="Q2957" t="s">
        <x:v>8</x:v>
      </x:c>
      <x:c r="R2957" t="s">
        <x:v>522</x:v>
      </x:c>
      <x:c r="S2957">
        <x:v>2000</x:v>
      </x:c>
      <x:c r="T2957" t="s">
        <x:v>458</x:v>
      </x:c>
      <x:c r="U2957">
        <x:v>9.6300000000000008</x:v>
      </x:c>
      <x:c r="V2957">
        <x:v>0.44</x:v>
      </x:c>
      <x:c r="W2957">
        <x:v>870.74</x:v>
      </x:c>
    </x:row>
    <x:row r="2958" spans="1:23">
      <x:c r="A2958" t="s">
        <x:v>492</x:v>
      </x:c>
      <x:c r="B2958" t="s">
        <x:v>698</x:v>
      </x:c>
      <x:c r="C2958" t="s">
        <x:v>513</x:v>
      </x:c>
      <x:c r="D2958" t="s">
        <x:v>514</x:v>
      </x:c>
      <x:c r="E2958" t="s">
        <x:v>627</x:v>
      </x:c>
      <x:c r="F2958" t="s">
        <x:v>501</x:v>
      </x:c>
      <x:c r="G2958" t="s">
        <x:v>501</x:v>
      </x:c>
      <x:c r="H2958" t="s">
        <x:v>516</x:v>
      </x:c>
      <x:c r="I2958" t="s">
        <x:v>140</x:v>
      </x:c>
      <x:c r="J2958">
        <x:v>100003834</x:v>
      </x:c>
      <x:c r="K2958" t="s">
        <x:v>140</x:v>
      </x:c>
      <x:c r="L2958" t="s">
        <x:v>143</x:v>
      </x:c>
      <x:c r="M2958" t="s">
        <x:v>560</x:v>
      </x:c>
      <x:c r="O2958">
        <x:v>1000</x:v>
      </x:c>
      <x:c r="P2958" t="s">
        <x:v>520</x:v>
      </x:c>
      <x:c r="Q2958" t="s">
        <x:v>8</x:v>
      </x:c>
      <x:c r="R2958" t="s">
        <x:v>522</x:v>
      </x:c>
      <x:c r="S2958">
        <x:v>2000</x:v>
      </x:c>
      <x:c r="T2958" t="s">
        <x:v>458</x:v>
      </x:c>
      <x:c r="U2958">
        <x:v>9.6300000000000008</x:v>
      </x:c>
      <x:c r="V2958">
        <x:v>0.44</x:v>
      </x:c>
      <x:c r="W2958">
        <x:v>870.74</x:v>
      </x:c>
    </x:row>
    <x:row r="2959" spans="1:23">
      <x:c r="A2959" t="s">
        <x:v>492</x:v>
      </x:c>
      <x:c r="B2959" t="s">
        <x:v>698</x:v>
      </x:c>
      <x:c r="C2959" t="s">
        <x:v>513</x:v>
      </x:c>
      <x:c r="D2959" t="s">
        <x:v>514</x:v>
      </x:c>
      <x:c r="E2959" t="s">
        <x:v>627</x:v>
      </x:c>
      <x:c r="F2959" t="s">
        <x:v>501</x:v>
      </x:c>
      <x:c r="G2959" t="s">
        <x:v>501</x:v>
      </x:c>
      <x:c r="H2959" t="s">
        <x:v>516</x:v>
      </x:c>
      <x:c r="I2959" t="s">
        <x:v>140</x:v>
      </x:c>
      <x:c r="J2959">
        <x:v>100003789</x:v>
      </x:c>
      <x:c r="K2959" t="s">
        <x:v>140</x:v>
      </x:c>
      <x:c r="L2959" t="s">
        <x:v>143</x:v>
      </x:c>
      <x:c r="M2959" t="s">
        <x:v>577</x:v>
      </x:c>
      <x:c r="O2959">
        <x:v>1000</x:v>
      </x:c>
      <x:c r="P2959" t="s">
        <x:v>520</x:v>
      </x:c>
      <x:c r="Q2959" t="s">
        <x:v>8</x:v>
      </x:c>
      <x:c r="R2959" t="s">
        <x:v>522</x:v>
      </x:c>
      <x:c r="S2959">
        <x:v>2000</x:v>
      </x:c>
      <x:c r="T2959" t="s">
        <x:v>458</x:v>
      </x:c>
      <x:c r="U2959">
        <x:v>9.6300000000000008</x:v>
      </x:c>
      <x:c r="V2959">
        <x:v>0.44</x:v>
      </x:c>
      <x:c r="W2959">
        <x:v>870.74</x:v>
      </x:c>
    </x:row>
    <x:row r="2960" spans="1:23">
      <x:c r="A2960" t="s">
        <x:v>492</x:v>
      </x:c>
      <x:c r="B2960" t="s">
        <x:v>698</x:v>
      </x:c>
      <x:c r="C2960" t="s">
        <x:v>513</x:v>
      </x:c>
      <x:c r="D2960" t="s">
        <x:v>514</x:v>
      </x:c>
      <x:c r="E2960" t="s">
        <x:v>627</x:v>
      </x:c>
      <x:c r="F2960" t="s">
        <x:v>501</x:v>
      </x:c>
      <x:c r="G2960" t="s">
        <x:v>501</x:v>
      </x:c>
      <x:c r="H2960" t="s">
        <x:v>516</x:v>
      </x:c>
      <x:c r="I2960" t="s">
        <x:v>140</x:v>
      </x:c>
      <x:c r="J2960">
        <x:v>100003796</x:v>
      </x:c>
      <x:c r="K2960" t="s">
        <x:v>140</x:v>
      </x:c>
      <x:c r="L2960" t="s">
        <x:v>143</x:v>
      </x:c>
      <x:c r="M2960" t="s">
        <x:v>518</x:v>
      </x:c>
      <x:c r="O2960">
        <x:v>1000</x:v>
      </x:c>
      <x:c r="P2960" t="s">
        <x:v>520</x:v>
      </x:c>
      <x:c r="Q2960" t="s">
        <x:v>8</x:v>
      </x:c>
      <x:c r="R2960" t="s">
        <x:v>522</x:v>
      </x:c>
      <x:c r="S2960">
        <x:v>4000</x:v>
      </x:c>
      <x:c r="T2960" t="s">
        <x:v>458</x:v>
      </x:c>
      <x:c r="U2960">
        <x:v>19.27</x:v>
      </x:c>
      <x:c r="V2960">
        <x:v>0.44</x:v>
      </x:c>
      <x:c r="W2960">
        <x:v>1741.48</x:v>
      </x:c>
    </x:row>
    <x:row r="2961" spans="1:23">
      <x:c r="A2961" t="s">
        <x:v>492</x:v>
      </x:c>
      <x:c r="B2961" t="s">
        <x:v>698</x:v>
      </x:c>
      <x:c r="C2961" t="s">
        <x:v>513</x:v>
      </x:c>
      <x:c r="D2961" t="s">
        <x:v>514</x:v>
      </x:c>
      <x:c r="E2961" t="s">
        <x:v>627</x:v>
      </x:c>
      <x:c r="F2961" t="s">
        <x:v>501</x:v>
      </x:c>
      <x:c r="G2961" t="s">
        <x:v>501</x:v>
      </x:c>
      <x:c r="H2961" t="s">
        <x:v>516</x:v>
      </x:c>
      <x:c r="I2961" t="s">
        <x:v>140</x:v>
      </x:c>
      <x:c r="J2961">
        <x:v>100003717</x:v>
      </x:c>
      <x:c r="K2961" t="s">
        <x:v>140</x:v>
      </x:c>
      <x:c r="L2961" t="s">
        <x:v>141</x:v>
      </x:c>
      <x:c r="M2961" t="s">
        <x:v>533</x:v>
      </x:c>
      <x:c r="O2961">
        <x:v>1500</x:v>
      </x:c>
      <x:c r="P2961" t="s">
        <x:v>520</x:v>
      </x:c>
      <x:c r="Q2961" t="s">
        <x:v>448</x:v>
      </x:c>
      <x:c r="R2961" t="s">
        <x:v>522</x:v>
      </x:c>
      <x:c r="S2961">
        <x:v>3000</x:v>
      </x:c>
      <x:c r="T2961" t="s">
        <x:v>458</x:v>
      </x:c>
      <x:c r="U2961">
        <x:v>10.25</x:v>
      </x:c>
      <x:c r="V2961">
        <x:v>0.34</x:v>
      </x:c>
      <x:c r="W2961">
        <x:v>1014.69</x:v>
      </x:c>
    </x:row>
    <x:row r="2962" spans="1:23">
      <x:c r="A2962" t="s">
        <x:v>492</x:v>
      </x:c>
      <x:c r="B2962" t="s">
        <x:v>698</x:v>
      </x:c>
      <x:c r="C2962" t="s">
        <x:v>513</x:v>
      </x:c>
      <x:c r="D2962" t="s">
        <x:v>514</x:v>
      </x:c>
      <x:c r="E2962" t="s">
        <x:v>627</x:v>
      </x:c>
      <x:c r="F2962" t="s">
        <x:v>501</x:v>
      </x:c>
      <x:c r="G2962" t="s">
        <x:v>501</x:v>
      </x:c>
      <x:c r="H2962" t="s">
        <x:v>516</x:v>
      </x:c>
      <x:c r="I2962" t="s">
        <x:v>140</x:v>
      </x:c>
      <x:c r="J2962">
        <x:v>100003743</x:v>
      </x:c>
      <x:c r="K2962" t="s">
        <x:v>140</x:v>
      </x:c>
      <x:c r="L2962" t="s">
        <x:v>141</x:v>
      </x:c>
      <x:c r="M2962" t="s">
        <x:v>560</x:v>
      </x:c>
      <x:c r="O2962">
        <x:v>1500</x:v>
      </x:c>
      <x:c r="P2962" t="s">
        <x:v>520</x:v>
      </x:c>
      <x:c r="Q2962" t="s">
        <x:v>448</x:v>
      </x:c>
      <x:c r="R2962" t="s">
        <x:v>522</x:v>
      </x:c>
      <x:c r="S2962">
        <x:v>6000</x:v>
      </x:c>
      <x:c r="T2962" t="s">
        <x:v>458</x:v>
      </x:c>
      <x:c r="U2962">
        <x:v>20.51</x:v>
      </x:c>
      <x:c r="V2962">
        <x:v>0.34</x:v>
      </x:c>
      <x:c r="W2962">
        <x:v>2029.38</x:v>
      </x:c>
    </x:row>
    <x:row r="2963" spans="1:23">
      <x:c r="A2963" t="s">
        <x:v>492</x:v>
      </x:c>
      <x:c r="B2963" t="s">
        <x:v>698</x:v>
      </x:c>
      <x:c r="C2963" t="s">
        <x:v>513</x:v>
      </x:c>
      <x:c r="D2963" t="s">
        <x:v>514</x:v>
      </x:c>
      <x:c r="E2963" t="s">
        <x:v>627</x:v>
      </x:c>
      <x:c r="F2963" t="s">
        <x:v>501</x:v>
      </x:c>
      <x:c r="G2963" t="s">
        <x:v>501</x:v>
      </x:c>
      <x:c r="H2963" t="s">
        <x:v>516</x:v>
      </x:c>
      <x:c r="I2963" t="s">
        <x:v>140</x:v>
      </x:c>
      <x:c r="J2963">
        <x:v>100003722</x:v>
      </x:c>
      <x:c r="K2963" t="s">
        <x:v>140</x:v>
      </x:c>
      <x:c r="L2963" t="s">
        <x:v>141</x:v>
      </x:c>
      <x:c r="M2963" t="s">
        <x:v>612</x:v>
      </x:c>
      <x:c r="O2963">
        <x:v>1500</x:v>
      </x:c>
      <x:c r="P2963" t="s">
        <x:v>520</x:v>
      </x:c>
      <x:c r="Q2963" t="s">
        <x:v>448</x:v>
      </x:c>
      <x:c r="R2963" t="s">
        <x:v>522</x:v>
      </x:c>
      <x:c r="S2963">
        <x:v>6000</x:v>
      </x:c>
      <x:c r="T2963" t="s">
        <x:v>458</x:v>
      </x:c>
      <x:c r="U2963">
        <x:v>20.51</x:v>
      </x:c>
      <x:c r="V2963">
        <x:v>0.34</x:v>
      </x:c>
      <x:c r="W2963">
        <x:v>2029.38</x:v>
      </x:c>
    </x:row>
    <x:row r="2964" spans="1:23">
      <x:c r="A2964" t="s">
        <x:v>492</x:v>
      </x:c>
      <x:c r="B2964" t="s">
        <x:v>698</x:v>
      </x:c>
      <x:c r="C2964" t="s">
        <x:v>513</x:v>
      </x:c>
      <x:c r="D2964" t="s">
        <x:v>514</x:v>
      </x:c>
      <x:c r="E2964" t="s">
        <x:v>627</x:v>
      </x:c>
      <x:c r="F2964" t="s">
        <x:v>501</x:v>
      </x:c>
      <x:c r="G2964" t="s">
        <x:v>501</x:v>
      </x:c>
      <x:c r="H2964" t="s">
        <x:v>516</x:v>
      </x:c>
      <x:c r="I2964" t="s">
        <x:v>140</x:v>
      </x:c>
      <x:c r="J2964">
        <x:v>100003720</x:v>
      </x:c>
      <x:c r="K2964" t="s">
        <x:v>140</x:v>
      </x:c>
      <x:c r="L2964" t="s">
        <x:v>141</x:v>
      </x:c>
      <x:c r="M2964" t="s">
        <x:v>577</x:v>
      </x:c>
      <x:c r="O2964">
        <x:v>1500</x:v>
      </x:c>
      <x:c r="P2964" t="s">
        <x:v>520</x:v>
      </x:c>
      <x:c r="Q2964" t="s">
        <x:v>448</x:v>
      </x:c>
      <x:c r="R2964" t="s">
        <x:v>522</x:v>
      </x:c>
      <x:c r="S2964">
        <x:v>3000</x:v>
      </x:c>
      <x:c r="T2964" t="s">
        <x:v>458</x:v>
      </x:c>
      <x:c r="U2964">
        <x:v>10.25</x:v>
      </x:c>
      <x:c r="V2964">
        <x:v>0.34</x:v>
      </x:c>
      <x:c r="W2964">
        <x:v>1014.69</x:v>
      </x:c>
    </x:row>
    <x:row r="2965" spans="1:23">
      <x:c r="A2965" t="s">
        <x:v>492</x:v>
      </x:c>
      <x:c r="B2965" t="s">
        <x:v>698</x:v>
      </x:c>
      <x:c r="C2965" t="s">
        <x:v>513</x:v>
      </x:c>
      <x:c r="D2965" t="s">
        <x:v>514</x:v>
      </x:c>
      <x:c r="E2965" t="s">
        <x:v>627</x:v>
      </x:c>
      <x:c r="F2965" t="s">
        <x:v>501</x:v>
      </x:c>
      <x:c r="G2965" t="s">
        <x:v>501</x:v>
      </x:c>
      <x:c r="H2965" t="s">
        <x:v>516</x:v>
      </x:c>
      <x:c r="I2965" t="s">
        <x:v>140</x:v>
      </x:c>
      <x:c r="J2965">
        <x:v>100003723</x:v>
      </x:c>
      <x:c r="K2965" t="s">
        <x:v>140</x:v>
      </x:c>
      <x:c r="L2965" t="s">
        <x:v>141</x:v>
      </x:c>
      <x:c r="M2965" t="s">
        <x:v>518</x:v>
      </x:c>
      <x:c r="O2965">
        <x:v>1500</x:v>
      </x:c>
      <x:c r="P2965" t="s">
        <x:v>520</x:v>
      </x:c>
      <x:c r="Q2965" t="s">
        <x:v>448</x:v>
      </x:c>
      <x:c r="R2965" t="s">
        <x:v>522</x:v>
      </x:c>
      <x:c r="S2965">
        <x:v>4500</x:v>
      </x:c>
      <x:c r="T2965" t="s">
        <x:v>458</x:v>
      </x:c>
      <x:c r="U2965">
        <x:v>15.38</x:v>
      </x:c>
      <x:c r="V2965">
        <x:v>0.34</x:v>
      </x:c>
      <x:c r="W2965">
        <x:v>1522.04</x:v>
      </x:c>
    </x:row>
    <x:row r="2966" spans="1:23">
      <x:c r="A2966" t="s">
        <x:v>492</x:v>
      </x:c>
      <x:c r="B2966" t="s">
        <x:v>698</x:v>
      </x:c>
      <x:c r="C2966" t="s">
        <x:v>513</x:v>
      </x:c>
      <x:c r="D2966" t="s">
        <x:v>514</x:v>
      </x:c>
      <x:c r="E2966" t="s">
        <x:v>627</x:v>
      </x:c>
      <x:c r="F2966" t="s">
        <x:v>501</x:v>
      </x:c>
      <x:c r="G2966" t="s">
        <x:v>501</x:v>
      </x:c>
      <x:c r="H2966" t="s">
        <x:v>516</x:v>
      </x:c>
      <x:c r="I2966" t="s">
        <x:v>140</x:v>
      </x:c>
      <x:c r="J2966">
        <x:v>100003871</x:v>
      </x:c>
      <x:c r="K2966" t="s">
        <x:v>140</x:v>
      </x:c>
      <x:c r="L2966" t="s">
        <x:v>143</x:v>
      </x:c>
      <x:c r="M2966" t="s">
        <x:v>524</x:v>
      </x:c>
      <x:c r="O2966">
        <x:v>1000</x:v>
      </x:c>
      <x:c r="P2966" t="s">
        <x:v>520</x:v>
      </x:c>
      <x:c r="Q2966" t="s">
        <x:v>8</x:v>
      </x:c>
      <x:c r="R2966" t="s">
        <x:v>522</x:v>
      </x:c>
      <x:c r="S2966">
        <x:v>1000</x:v>
      </x:c>
      <x:c r="T2966" t="s">
        <x:v>458</x:v>
      </x:c>
      <x:c r="U2966">
        <x:v>4.82</x:v>
      </x:c>
      <x:c r="V2966">
        <x:v>0.44</x:v>
      </x:c>
      <x:c r="W2966">
        <x:v>435.37</x:v>
      </x:c>
    </x:row>
    <x:row r="2967" spans="1:23">
      <x:c r="A2967" t="s">
        <x:v>492</x:v>
      </x:c>
      <x:c r="B2967" t="s">
        <x:v>698</x:v>
      </x:c>
      <x:c r="C2967" t="s">
        <x:v>513</x:v>
      </x:c>
      <x:c r="D2967" t="s">
        <x:v>514</x:v>
      </x:c>
      <x:c r="E2967" t="s">
        <x:v>627</x:v>
      </x:c>
      <x:c r="F2967" t="s">
        <x:v>501</x:v>
      </x:c>
      <x:c r="G2967" t="s">
        <x:v>501</x:v>
      </x:c>
      <x:c r="H2967" t="s">
        <x:v>516</x:v>
      </x:c>
      <x:c r="I2967" t="s">
        <x:v>140</x:v>
      </x:c>
      <x:c r="J2967">
        <x:v>100003786</x:v>
      </x:c>
      <x:c r="K2967" t="s">
        <x:v>140</x:v>
      </x:c>
      <x:c r="L2967" t="s">
        <x:v>143</x:v>
      </x:c>
      <x:c r="M2967" t="s">
        <x:v>533</x:v>
      </x:c>
      <x:c r="O2967">
        <x:v>1000</x:v>
      </x:c>
      <x:c r="P2967" t="s">
        <x:v>520</x:v>
      </x:c>
      <x:c r="Q2967" t="s">
        <x:v>8</x:v>
      </x:c>
      <x:c r="R2967" t="s">
        <x:v>522</x:v>
      </x:c>
      <x:c r="S2967">
        <x:v>1000</x:v>
      </x:c>
      <x:c r="T2967" t="s">
        <x:v>458</x:v>
      </x:c>
      <x:c r="U2967">
        <x:v>4.82</x:v>
      </x:c>
      <x:c r="V2967">
        <x:v>0.44</x:v>
      </x:c>
      <x:c r="W2967">
        <x:v>435.37</x:v>
      </x:c>
    </x:row>
    <x:row r="2968" spans="1:23">
      <x:c r="A2968" t="s">
        <x:v>492</x:v>
      </x:c>
      <x:c r="B2968" t="s">
        <x:v>698</x:v>
      </x:c>
      <x:c r="C2968" t="s">
        <x:v>513</x:v>
      </x:c>
      <x:c r="D2968" t="s">
        <x:v>514</x:v>
      </x:c>
      <x:c r="E2968" t="s">
        <x:v>627</x:v>
      </x:c>
      <x:c r="F2968" t="s">
        <x:v>501</x:v>
      </x:c>
      <x:c r="G2968" t="s">
        <x:v>501</x:v>
      </x:c>
      <x:c r="H2968" t="s">
        <x:v>516</x:v>
      </x:c>
      <x:c r="I2968" t="s">
        <x:v>140</x:v>
      </x:c>
      <x:c r="J2968">
        <x:v>100003789</x:v>
      </x:c>
      <x:c r="K2968" t="s">
        <x:v>140</x:v>
      </x:c>
      <x:c r="L2968" t="s">
        <x:v>143</x:v>
      </x:c>
      <x:c r="M2968" t="s">
        <x:v>577</x:v>
      </x:c>
      <x:c r="O2968">
        <x:v>1000</x:v>
      </x:c>
      <x:c r="P2968" t="s">
        <x:v>520</x:v>
      </x:c>
      <x:c r="Q2968" t="s">
        <x:v>8</x:v>
      </x:c>
      <x:c r="R2968" t="s">
        <x:v>522</x:v>
      </x:c>
      <x:c r="S2968">
        <x:v>1000</x:v>
      </x:c>
      <x:c r="T2968" t="s">
        <x:v>458</x:v>
      </x:c>
      <x:c r="U2968">
        <x:v>4.82</x:v>
      </x:c>
      <x:c r="V2968">
        <x:v>0.44</x:v>
      </x:c>
      <x:c r="W2968">
        <x:v>435.37</x:v>
      </x:c>
    </x:row>
    <x:row r="2969" spans="1:23">
      <x:c r="A2969" t="s">
        <x:v>492</x:v>
      </x:c>
      <x:c r="B2969" t="s">
        <x:v>698</x:v>
      </x:c>
      <x:c r="C2969" t="s">
        <x:v>513</x:v>
      </x:c>
      <x:c r="D2969" t="s">
        <x:v>514</x:v>
      </x:c>
      <x:c r="E2969" t="s">
        <x:v>627</x:v>
      </x:c>
      <x:c r="F2969" t="s">
        <x:v>501</x:v>
      </x:c>
      <x:c r="G2969" t="s">
        <x:v>501</x:v>
      </x:c>
      <x:c r="H2969" t="s">
        <x:v>516</x:v>
      </x:c>
      <x:c r="I2969" t="s">
        <x:v>140</x:v>
      </x:c>
      <x:c r="J2969">
        <x:v>100003796</x:v>
      </x:c>
      <x:c r="K2969" t="s">
        <x:v>140</x:v>
      </x:c>
      <x:c r="L2969" t="s">
        <x:v>143</x:v>
      </x:c>
      <x:c r="M2969" t="s">
        <x:v>518</x:v>
      </x:c>
      <x:c r="O2969">
        <x:v>1000</x:v>
      </x:c>
      <x:c r="P2969" t="s">
        <x:v>520</x:v>
      </x:c>
      <x:c r="Q2969" t="s">
        <x:v>8</x:v>
      </x:c>
      <x:c r="R2969" t="s">
        <x:v>522</x:v>
      </x:c>
      <x:c r="S2969">
        <x:v>1000</x:v>
      </x:c>
      <x:c r="T2969" t="s">
        <x:v>458</x:v>
      </x:c>
      <x:c r="U2969">
        <x:v>4.82</x:v>
      </x:c>
      <x:c r="V2969">
        <x:v>0.44</x:v>
      </x:c>
      <x:c r="W2969">
        <x:v>435.37</x:v>
      </x:c>
    </x:row>
    <x:row r="2970" spans="1:23">
      <x:c r="A2970" t="s">
        <x:v>492</x:v>
      </x:c>
      <x:c r="B2970" t="s">
        <x:v>698</x:v>
      </x:c>
      <x:c r="C2970" t="s">
        <x:v>513</x:v>
      </x:c>
      <x:c r="D2970" t="s">
        <x:v>514</x:v>
      </x:c>
      <x:c r="E2970" t="s">
        <x:v>627</x:v>
      </x:c>
      <x:c r="F2970" t="s">
        <x:v>501</x:v>
      </x:c>
      <x:c r="G2970" t="s">
        <x:v>501</x:v>
      </x:c>
      <x:c r="H2970" t="s">
        <x:v>516</x:v>
      </x:c>
      <x:c r="I2970" t="s">
        <x:v>161</x:v>
      </x:c>
      <x:c r="J2970">
        <x:v>100003578</x:v>
      </x:c>
      <x:c r="K2970" t="s">
        <x:v>161</x:v>
      </x:c>
      <x:c r="L2970" t="s">
        <x:v>145</x:v>
      </x:c>
      <x:c r="M2970" t="s">
        <x:v>524</x:v>
      </x:c>
      <x:c r="O2970">
        <x:v>500</x:v>
      </x:c>
      <x:c r="P2970" t="s">
        <x:v>520</x:v>
      </x:c>
      <x:c r="Q2970" t="s">
        <x:v>447</x:v>
      </x:c>
      <x:c r="R2970" t="s">
        <x:v>522</x:v>
      </x:c>
      <x:c r="S2970">
        <x:v>500</x:v>
      </x:c>
      <x:c r="T2970" t="s">
        <x:v>458</x:v>
      </x:c>
      <x:c r="U2970">
        <x:v>5.72</x:v>
      </x:c>
      <x:c r="V2970">
        <x:v>0.98</x:v>
      </x:c>
      <x:c r="W2970">
        <x:v>487.93</x:v>
      </x:c>
    </x:row>
    <x:row r="2971" spans="1:23">
      <x:c r="A2971" t="s">
        <x:v>492</x:v>
      </x:c>
      <x:c r="B2971" t="s">
        <x:v>698</x:v>
      </x:c>
      <x:c r="C2971" t="s">
        <x:v>513</x:v>
      </x:c>
      <x:c r="D2971" t="s">
        <x:v>514</x:v>
      </x:c>
      <x:c r="E2971" t="s">
        <x:v>627</x:v>
      </x:c>
      <x:c r="F2971" t="s">
        <x:v>501</x:v>
      </x:c>
      <x:c r="G2971" t="s">
        <x:v>501</x:v>
      </x:c>
      <x:c r="H2971" t="s">
        <x:v>516</x:v>
      </x:c>
      <x:c r="I2971" t="s">
        <x:v>161</x:v>
      </x:c>
      <x:c r="J2971">
        <x:v>100003544</x:v>
      </x:c>
      <x:c r="K2971" t="s">
        <x:v>161</x:v>
      </x:c>
      <x:c r="L2971" t="s">
        <x:v>145</x:v>
      </x:c>
      <x:c r="M2971" t="s">
        <x:v>518</x:v>
      </x:c>
      <x:c r="O2971">
        <x:v>500</x:v>
      </x:c>
      <x:c r="P2971" t="s">
        <x:v>520</x:v>
      </x:c>
      <x:c r="Q2971" t="s">
        <x:v>447</x:v>
      </x:c>
      <x:c r="R2971" t="s">
        <x:v>522</x:v>
      </x:c>
      <x:c r="S2971">
        <x:v>1000</x:v>
      </x:c>
      <x:c r="T2971" t="s">
        <x:v>458</x:v>
      </x:c>
      <x:c r="U2971">
        <x:v>11.45</x:v>
      </x:c>
      <x:c r="V2971">
        <x:v>0.98</x:v>
      </x:c>
      <x:c r="W2971">
        <x:v>975.85</x:v>
      </x:c>
    </x:row>
    <x:row r="2972" spans="1:23">
      <x:c r="A2972" t="s">
        <x:v>492</x:v>
      </x:c>
      <x:c r="B2972" t="s">
        <x:v>698</x:v>
      </x:c>
      <x:c r="C2972" t="s">
        <x:v>513</x:v>
      </x:c>
      <x:c r="D2972" t="s">
        <x:v>514</x:v>
      </x:c>
      <x:c r="E2972" t="s">
        <x:v>627</x:v>
      </x:c>
      <x:c r="F2972" t="s">
        <x:v>501</x:v>
      </x:c>
      <x:c r="G2972" t="s">
        <x:v>501</x:v>
      </x:c>
      <x:c r="H2972" t="s">
        <x:v>516</x:v>
      </x:c>
      <x:c r="I2972" t="s">
        <x:v>161</x:v>
      </x:c>
      <x:c r="J2972">
        <x:v>100003398</x:v>
      </x:c>
      <x:c r="K2972" t="s">
        <x:v>161</x:v>
      </x:c>
      <x:c r="L2972" t="s">
        <x:v>143</x:v>
      </x:c>
      <x:c r="M2972" t="s">
        <x:v>518</x:v>
      </x:c>
      <x:c r="O2972">
        <x:v>1000</x:v>
      </x:c>
      <x:c r="P2972" t="s">
        <x:v>520</x:v>
      </x:c>
      <x:c r="Q2972" t="s">
        <x:v>446</x:v>
      </x:c>
      <x:c r="R2972" t="s">
        <x:v>522</x:v>
      </x:c>
      <x:c r="S2972">
        <x:v>4000</x:v>
      </x:c>
      <x:c r="T2972" t="s">
        <x:v>458</x:v>
      </x:c>
      <x:c r="U2972">
        <x:v>18.2</x:v>
      </x:c>
      <x:c r="V2972">
        <x:v>0.45</x:v>
      </x:c>
      <x:c r="W2972">
        <x:v>1793.08</x:v>
      </x:c>
    </x:row>
    <x:row r="2973" spans="1:23">
      <x:c r="A2973" t="s">
        <x:v>492</x:v>
      </x:c>
      <x:c r="B2973" t="s">
        <x:v>698</x:v>
      </x:c>
      <x:c r="C2973" t="s">
        <x:v>513</x:v>
      </x:c>
      <x:c r="D2973" t="s">
        <x:v>514</x:v>
      </x:c>
      <x:c r="E2973" t="s">
        <x:v>627</x:v>
      </x:c>
      <x:c r="F2973" t="s">
        <x:v>501</x:v>
      </x:c>
      <x:c r="G2973" t="s">
        <x:v>501</x:v>
      </x:c>
      <x:c r="H2973" t="s">
        <x:v>516</x:v>
      </x:c>
      <x:c r="I2973" t="s">
        <x:v>161</x:v>
      </x:c>
      <x:c r="J2973">
        <x:v>100003578</x:v>
      </x:c>
      <x:c r="K2973" t="s">
        <x:v>161</x:v>
      </x:c>
      <x:c r="L2973" t="s">
        <x:v>145</x:v>
      </x:c>
      <x:c r="M2973" t="s">
        <x:v>524</x:v>
      </x:c>
      <x:c r="O2973">
        <x:v>500</x:v>
      </x:c>
      <x:c r="P2973" t="s">
        <x:v>520</x:v>
      </x:c>
      <x:c r="Q2973" t="s">
        <x:v>447</x:v>
      </x:c>
      <x:c r="R2973" t="s">
        <x:v>522</x:v>
      </x:c>
      <x:c r="S2973">
        <x:v>500</x:v>
      </x:c>
      <x:c r="T2973" t="s">
        <x:v>458</x:v>
      </x:c>
      <x:c r="U2973">
        <x:v>5.72</x:v>
      </x:c>
      <x:c r="V2973">
        <x:v>0.98</x:v>
      </x:c>
      <x:c r="W2973">
        <x:v>487.93</x:v>
      </x:c>
    </x:row>
    <x:row r="2974" spans="1:23">
      <x:c r="A2974" t="s">
        <x:v>492</x:v>
      </x:c>
      <x:c r="B2974" t="s">
        <x:v>698</x:v>
      </x:c>
      <x:c r="C2974" t="s">
        <x:v>513</x:v>
      </x:c>
      <x:c r="D2974" t="s">
        <x:v>514</x:v>
      </x:c>
      <x:c r="E2974" t="s">
        <x:v>627</x:v>
      </x:c>
      <x:c r="F2974" t="s">
        <x:v>501</x:v>
      </x:c>
      <x:c r="G2974" t="s">
        <x:v>501</x:v>
      </x:c>
      <x:c r="H2974" t="s">
        <x:v>516</x:v>
      </x:c>
      <x:c r="I2974" t="s">
        <x:v>161</x:v>
      </x:c>
      <x:c r="J2974">
        <x:v>100003562</x:v>
      </x:c>
      <x:c r="K2974" t="s">
        <x:v>161</x:v>
      </x:c>
      <x:c r="L2974" t="s">
        <x:v>145</x:v>
      </x:c>
      <x:c r="M2974" t="s">
        <x:v>560</x:v>
      </x:c>
      <x:c r="O2974">
        <x:v>500</x:v>
      </x:c>
      <x:c r="P2974" t="s">
        <x:v>520</x:v>
      </x:c>
      <x:c r="Q2974" t="s">
        <x:v>447</x:v>
      </x:c>
      <x:c r="R2974" t="s">
        <x:v>522</x:v>
      </x:c>
      <x:c r="S2974">
        <x:v>500</x:v>
      </x:c>
      <x:c r="T2974" t="s">
        <x:v>458</x:v>
      </x:c>
      <x:c r="U2974">
        <x:v>5.72</x:v>
      </x:c>
      <x:c r="V2974">
        <x:v>0.98</x:v>
      </x:c>
      <x:c r="W2974">
        <x:v>487.93</x:v>
      </x:c>
    </x:row>
    <x:row r="2975" spans="1:23">
      <x:c r="A2975" t="s">
        <x:v>492</x:v>
      </x:c>
      <x:c r="B2975" t="s">
        <x:v>698</x:v>
      </x:c>
      <x:c r="C2975" t="s">
        <x:v>513</x:v>
      </x:c>
      <x:c r="D2975" t="s">
        <x:v>514</x:v>
      </x:c>
      <x:c r="E2975" t="s">
        <x:v>627</x:v>
      </x:c>
      <x:c r="F2975" t="s">
        <x:v>501</x:v>
      </x:c>
      <x:c r="G2975" t="s">
        <x:v>501</x:v>
      </x:c>
      <x:c r="H2975" t="s">
        <x:v>516</x:v>
      </x:c>
      <x:c r="I2975" t="s">
        <x:v>161</x:v>
      </x:c>
      <x:c r="J2975">
        <x:v>100003542</x:v>
      </x:c>
      <x:c r="K2975" t="s">
        <x:v>161</x:v>
      </x:c>
      <x:c r="L2975" t="s">
        <x:v>145</x:v>
      </x:c>
      <x:c r="M2975" t="s">
        <x:v>612</x:v>
      </x:c>
      <x:c r="O2975">
        <x:v>500</x:v>
      </x:c>
      <x:c r="P2975" t="s">
        <x:v>520</x:v>
      </x:c>
      <x:c r="Q2975" t="s">
        <x:v>447</x:v>
      </x:c>
      <x:c r="R2975" t="s">
        <x:v>522</x:v>
      </x:c>
      <x:c r="S2975">
        <x:v>1000</x:v>
      </x:c>
      <x:c r="T2975" t="s">
        <x:v>458</x:v>
      </x:c>
      <x:c r="U2975">
        <x:v>11.45</x:v>
      </x:c>
      <x:c r="V2975">
        <x:v>0.98</x:v>
      </x:c>
      <x:c r="W2975">
        <x:v>975.85</x:v>
      </x:c>
    </x:row>
    <x:row r="2976" spans="1:23">
      <x:c r="A2976" t="s">
        <x:v>492</x:v>
      </x:c>
      <x:c r="B2976" t="s">
        <x:v>698</x:v>
      </x:c>
      <x:c r="C2976" t="s">
        <x:v>513</x:v>
      </x:c>
      <x:c r="D2976" t="s">
        <x:v>514</x:v>
      </x:c>
      <x:c r="E2976" t="s">
        <x:v>627</x:v>
      </x:c>
      <x:c r="F2976" t="s">
        <x:v>501</x:v>
      </x:c>
      <x:c r="G2976" t="s">
        <x:v>501</x:v>
      </x:c>
      <x:c r="H2976" t="s">
        <x:v>516</x:v>
      </x:c>
      <x:c r="I2976" t="s">
        <x:v>161</x:v>
      </x:c>
      <x:c r="J2976">
        <x:v>100003544</x:v>
      </x:c>
      <x:c r="K2976" t="s">
        <x:v>161</x:v>
      </x:c>
      <x:c r="L2976" t="s">
        <x:v>145</x:v>
      </x:c>
      <x:c r="M2976" t="s">
        <x:v>518</x:v>
      </x:c>
      <x:c r="O2976">
        <x:v>500</x:v>
      </x:c>
      <x:c r="P2976" t="s">
        <x:v>520</x:v>
      </x:c>
      <x:c r="Q2976" t="s">
        <x:v>447</x:v>
      </x:c>
      <x:c r="R2976" t="s">
        <x:v>522</x:v>
      </x:c>
      <x:c r="S2976">
        <x:v>500</x:v>
      </x:c>
      <x:c r="T2976" t="s">
        <x:v>458</x:v>
      </x:c>
      <x:c r="U2976">
        <x:v>5.72</x:v>
      </x:c>
      <x:c r="V2976">
        <x:v>0.98</x:v>
      </x:c>
      <x:c r="W2976">
        <x:v>487.93</x:v>
      </x:c>
    </x:row>
    <x:row r="2977" spans="1:23">
      <x:c r="A2977" t="s">
        <x:v>492</x:v>
      </x:c>
      <x:c r="B2977" t="s">
        <x:v>698</x:v>
      </x:c>
      <x:c r="C2977" t="s">
        <x:v>513</x:v>
      </x:c>
      <x:c r="D2977" t="s">
        <x:v>514</x:v>
      </x:c>
      <x:c r="E2977" t="s">
        <x:v>627</x:v>
      </x:c>
      <x:c r="F2977" t="s">
        <x:v>501</x:v>
      </x:c>
      <x:c r="G2977" t="s">
        <x:v>501</x:v>
      </x:c>
      <x:c r="H2977" t="s">
        <x:v>516</x:v>
      </x:c>
      <x:c r="I2977" t="s">
        <x:v>161</x:v>
      </x:c>
      <x:c r="J2977">
        <x:v>100003430</x:v>
      </x:c>
      <x:c r="K2977" t="s">
        <x:v>161</x:v>
      </x:c>
      <x:c r="L2977" t="s">
        <x:v>143</x:v>
      </x:c>
      <x:c r="M2977" t="s">
        <x:v>537</x:v>
      </x:c>
      <x:c r="O2977">
        <x:v>1000</x:v>
      </x:c>
      <x:c r="P2977" t="s">
        <x:v>520</x:v>
      </x:c>
      <x:c r="Q2977" t="s">
        <x:v>446</x:v>
      </x:c>
      <x:c r="R2977" t="s">
        <x:v>522</x:v>
      </x:c>
      <x:c r="S2977">
        <x:v>1000</x:v>
      </x:c>
      <x:c r="T2977" t="s">
        <x:v>458</x:v>
      </x:c>
      <x:c r="U2977">
        <x:v>4.55</x:v>
      </x:c>
      <x:c r="V2977">
        <x:v>0.45</x:v>
      </x:c>
      <x:c r="W2977">
        <x:v>448.27</x:v>
      </x:c>
    </x:row>
    <x:row r="2978" spans="1:23">
      <x:c r="A2978" t="s">
        <x:v>492</x:v>
      </x:c>
      <x:c r="B2978" t="s">
        <x:v>698</x:v>
      </x:c>
      <x:c r="C2978" t="s">
        <x:v>513</x:v>
      </x:c>
      <x:c r="D2978" t="s">
        <x:v>514</x:v>
      </x:c>
      <x:c r="E2978" t="s">
        <x:v>627</x:v>
      </x:c>
      <x:c r="F2978" t="s">
        <x:v>501</x:v>
      </x:c>
      <x:c r="G2978" t="s">
        <x:v>501</x:v>
      </x:c>
      <x:c r="H2978" t="s">
        <x:v>516</x:v>
      </x:c>
      <x:c r="I2978" t="s">
        <x:v>161</x:v>
      </x:c>
      <x:c r="J2978">
        <x:v>100003423</x:v>
      </x:c>
      <x:c r="K2978" t="s">
        <x:v>161</x:v>
      </x:c>
      <x:c r="L2978" t="s">
        <x:v>143</x:v>
      </x:c>
      <x:c r="M2978" t="s">
        <x:v>560</x:v>
      </x:c>
      <x:c r="O2978">
        <x:v>1000</x:v>
      </x:c>
      <x:c r="P2978" t="s">
        <x:v>520</x:v>
      </x:c>
      <x:c r="Q2978" t="s">
        <x:v>446</x:v>
      </x:c>
      <x:c r="R2978" t="s">
        <x:v>522</x:v>
      </x:c>
      <x:c r="S2978">
        <x:v>1000</x:v>
      </x:c>
      <x:c r="T2978" t="s">
        <x:v>458</x:v>
      </x:c>
      <x:c r="U2978">
        <x:v>4.55</x:v>
      </x:c>
      <x:c r="V2978">
        <x:v>0.45</x:v>
      </x:c>
      <x:c r="W2978">
        <x:v>448.27</x:v>
      </x:c>
    </x:row>
    <x:row r="2979" spans="1:23">
      <x:c r="A2979" t="s">
        <x:v>492</x:v>
      </x:c>
      <x:c r="B2979" t="s">
        <x:v>698</x:v>
      </x:c>
      <x:c r="C2979" t="s">
        <x:v>513</x:v>
      </x:c>
      <x:c r="D2979" t="s">
        <x:v>514</x:v>
      </x:c>
      <x:c r="E2979" t="s">
        <x:v>627</x:v>
      </x:c>
      <x:c r="F2979" t="s">
        <x:v>501</x:v>
      </x:c>
      <x:c r="G2979" t="s">
        <x:v>501</x:v>
      </x:c>
      <x:c r="H2979" t="s">
        <x:v>516</x:v>
      </x:c>
      <x:c r="I2979" t="s">
        <x:v>161</x:v>
      </x:c>
      <x:c r="J2979">
        <x:v>100003433</x:v>
      </x:c>
      <x:c r="K2979" t="s">
        <x:v>161</x:v>
      </x:c>
      <x:c r="L2979" t="s">
        <x:v>143</x:v>
      </x:c>
      <x:c r="M2979" t="s">
        <x:v>569</x:v>
      </x:c>
      <x:c r="O2979">
        <x:v>1000</x:v>
      </x:c>
      <x:c r="P2979" t="s">
        <x:v>520</x:v>
      </x:c>
      <x:c r="Q2979" t="s">
        <x:v>446</x:v>
      </x:c>
      <x:c r="R2979" t="s">
        <x:v>522</x:v>
      </x:c>
      <x:c r="S2979">
        <x:v>2000</x:v>
      </x:c>
      <x:c r="T2979" t="s">
        <x:v>458</x:v>
      </x:c>
      <x:c r="U2979">
        <x:v>9.1</x:v>
      </x:c>
      <x:c r="V2979">
        <x:v>0.45</x:v>
      </x:c>
      <x:c r="W2979">
        <x:v>896.54</x:v>
      </x:c>
    </x:row>
    <x:row r="2980" spans="1:23">
      <x:c r="A2980" t="s">
        <x:v>492</x:v>
      </x:c>
      <x:c r="B2980" t="s">
        <x:v>698</x:v>
      </x:c>
      <x:c r="C2980" t="s">
        <x:v>513</x:v>
      </x:c>
      <x:c r="D2980" t="s">
        <x:v>514</x:v>
      </x:c>
      <x:c r="E2980" t="s">
        <x:v>627</x:v>
      </x:c>
      <x:c r="F2980" t="s">
        <x:v>501</x:v>
      </x:c>
      <x:c r="G2980" t="s">
        <x:v>501</x:v>
      </x:c>
      <x:c r="H2980" t="s">
        <x:v>516</x:v>
      </x:c>
      <x:c r="I2980" t="s">
        <x:v>161</x:v>
      </x:c>
      <x:c r="J2980">
        <x:v>100003398</x:v>
      </x:c>
      <x:c r="K2980" t="s">
        <x:v>161</x:v>
      </x:c>
      <x:c r="L2980" t="s">
        <x:v>143</x:v>
      </x:c>
      <x:c r="M2980" t="s">
        <x:v>518</x:v>
      </x:c>
      <x:c r="O2980">
        <x:v>1000</x:v>
      </x:c>
      <x:c r="P2980" t="s">
        <x:v>520</x:v>
      </x:c>
      <x:c r="Q2980" t="s">
        <x:v>446</x:v>
      </x:c>
      <x:c r="R2980" t="s">
        <x:v>522</x:v>
      </x:c>
      <x:c r="S2980">
        <x:v>1000</x:v>
      </x:c>
      <x:c r="T2980" t="s">
        <x:v>458</x:v>
      </x:c>
      <x:c r="U2980">
        <x:v>4.55</x:v>
      </x:c>
      <x:c r="V2980">
        <x:v>0.45</x:v>
      </x:c>
      <x:c r="W2980">
        <x:v>448.27</x:v>
      </x:c>
    </x:row>
    <x:row r="2981" spans="1:23">
      <x:c r="A2981" t="s">
        <x:v>492</x:v>
      </x:c>
      <x:c r="B2981" t="s">
        <x:v>698</x:v>
      </x:c>
      <x:c r="C2981" t="s">
        <x:v>513</x:v>
      </x:c>
      <x:c r="D2981" t="s">
        <x:v>514</x:v>
      </x:c>
      <x:c r="E2981" t="s">
        <x:v>627</x:v>
      </x:c>
      <x:c r="F2981" t="s">
        <x:v>501</x:v>
      </x:c>
      <x:c r="G2981" t="s">
        <x:v>501</x:v>
      </x:c>
      <x:c r="H2981" t="s">
        <x:v>528</x:v>
      </x:c>
      <x:c r="I2981" t="s">
        <x:v>173</x:v>
      </x:c>
      <x:c r="J2981">
        <x:v>100000605</x:v>
      </x:c>
      <x:c r="K2981" t="s">
        <x:v>173</x:v>
      </x:c>
      <x:c r="L2981" t="s">
        <x:v>143</x:v>
      </x:c>
      <x:c r="M2981" t="s">
        <x:v>525</x:v>
      </x:c>
      <x:c r="O2981">
        <x:v>1000</x:v>
      </x:c>
      <x:c r="P2981" t="s">
        <x:v>520</x:v>
      </x:c>
      <x:c r="Q2981" t="s">
        <x:v>6</x:v>
      </x:c>
      <x:c r="R2981" t="s">
        <x:v>522</x:v>
      </x:c>
      <x:c r="S2981">
        <x:v>1000</x:v>
      </x:c>
      <x:c r="T2981" t="s">
        <x:v>458</x:v>
      </x:c>
      <x:c r="U2981">
        <x:v>5.01</x:v>
      </x:c>
      <x:c r="V2981">
        <x:v>0.36</x:v>
      </x:c>
      <x:c r="W2981">
        <x:v>364.94</x:v>
      </x:c>
    </x:row>
    <x:row r="2982" spans="1:23">
      <x:c r="A2982" t="s">
        <x:v>492</x:v>
      </x:c>
      <x:c r="B2982" t="s">
        <x:v>698</x:v>
      </x:c>
      <x:c r="C2982" t="s">
        <x:v>513</x:v>
      </x:c>
      <x:c r="D2982" t="s">
        <x:v>514</x:v>
      </x:c>
      <x:c r="E2982" t="s">
        <x:v>627</x:v>
      </x:c>
      <x:c r="F2982" t="s">
        <x:v>501</x:v>
      </x:c>
      <x:c r="G2982" t="s">
        <x:v>501</x:v>
      </x:c>
      <x:c r="H2982" t="s">
        <x:v>528</x:v>
      </x:c>
      <x:c r="I2982" t="s">
        <x:v>173</x:v>
      </x:c>
      <x:c r="J2982">
        <x:v>100000575</x:v>
      </x:c>
      <x:c r="K2982" t="s">
        <x:v>173</x:v>
      </x:c>
      <x:c r="L2982" t="s">
        <x:v>143</x:v>
      </x:c>
      <x:c r="M2982" t="s">
        <x:v>524</x:v>
      </x:c>
      <x:c r="O2982">
        <x:v>1000</x:v>
      </x:c>
      <x:c r="P2982" t="s">
        <x:v>520</x:v>
      </x:c>
      <x:c r="Q2982" t="s">
        <x:v>6</x:v>
      </x:c>
      <x:c r="R2982" t="s">
        <x:v>522</x:v>
      </x:c>
      <x:c r="S2982">
        <x:v>2000</x:v>
      </x:c>
      <x:c r="T2982" t="s">
        <x:v>458</x:v>
      </x:c>
      <x:c r="U2982">
        <x:v>10.02</x:v>
      </x:c>
      <x:c r="V2982">
        <x:v>0.36</x:v>
      </x:c>
      <x:c r="W2982">
        <x:v>729.88</x:v>
      </x:c>
    </x:row>
    <x:row r="2983" spans="1:23">
      <x:c r="A2983" t="s">
        <x:v>492</x:v>
      </x:c>
      <x:c r="B2983" t="s">
        <x:v>698</x:v>
      </x:c>
      <x:c r="C2983" t="s">
        <x:v>513</x:v>
      </x:c>
      <x:c r="D2983" t="s">
        <x:v>514</x:v>
      </x:c>
      <x:c r="E2983" t="s">
        <x:v>627</x:v>
      </x:c>
      <x:c r="F2983" t="s">
        <x:v>501</x:v>
      </x:c>
      <x:c r="G2983" t="s">
        <x:v>501</x:v>
      </x:c>
      <x:c r="H2983" t="s">
        <x:v>528</x:v>
      </x:c>
      <x:c r="I2983" t="s">
        <x:v>173</x:v>
      </x:c>
      <x:c r="J2983">
        <x:v>100000566</x:v>
      </x:c>
      <x:c r="K2983" t="s">
        <x:v>173</x:v>
      </x:c>
      <x:c r="L2983" t="s">
        <x:v>143</x:v>
      </x:c>
      <x:c r="M2983" t="s">
        <x:v>569</x:v>
      </x:c>
      <x:c r="O2983">
        <x:v>1000</x:v>
      </x:c>
      <x:c r="P2983" t="s">
        <x:v>520</x:v>
      </x:c>
      <x:c r="Q2983" t="s">
        <x:v>6</x:v>
      </x:c>
      <x:c r="R2983" t="s">
        <x:v>522</x:v>
      </x:c>
      <x:c r="S2983">
        <x:v>1000</x:v>
      </x:c>
      <x:c r="T2983" t="s">
        <x:v>458</x:v>
      </x:c>
      <x:c r="U2983">
        <x:v>5.01</x:v>
      </x:c>
      <x:c r="V2983">
        <x:v>0.36</x:v>
      </x:c>
      <x:c r="W2983">
        <x:v>364.94</x:v>
      </x:c>
    </x:row>
    <x:row r="2984" spans="1:23">
      <x:c r="A2984" t="s">
        <x:v>492</x:v>
      </x:c>
      <x:c r="B2984" t="s">
        <x:v>698</x:v>
      </x:c>
      <x:c r="C2984" t="s">
        <x:v>513</x:v>
      </x:c>
      <x:c r="D2984" t="s">
        <x:v>514</x:v>
      </x:c>
      <x:c r="E2984" t="s">
        <x:v>627</x:v>
      </x:c>
      <x:c r="F2984" t="s">
        <x:v>501</x:v>
      </x:c>
      <x:c r="G2984" t="s">
        <x:v>501</x:v>
      </x:c>
      <x:c r="H2984" t="s">
        <x:v>528</x:v>
      </x:c>
      <x:c r="I2984" t="s">
        <x:v>173</x:v>
      </x:c>
      <x:c r="J2984">
        <x:v>100000524</x:v>
      </x:c>
      <x:c r="K2984" t="s">
        <x:v>173</x:v>
      </x:c>
      <x:c r="L2984" t="s">
        <x:v>143</x:v>
      </x:c>
      <x:c r="M2984" t="s">
        <x:v>550</x:v>
      </x:c>
      <x:c r="O2984">
        <x:v>1000</x:v>
      </x:c>
      <x:c r="P2984" t="s">
        <x:v>520</x:v>
      </x:c>
      <x:c r="Q2984" t="s">
        <x:v>6</x:v>
      </x:c>
      <x:c r="R2984" t="s">
        <x:v>522</x:v>
      </x:c>
      <x:c r="S2984">
        <x:v>1000</x:v>
      </x:c>
      <x:c r="T2984" t="s">
        <x:v>458</x:v>
      </x:c>
      <x:c r="U2984">
        <x:v>5.01</x:v>
      </x:c>
      <x:c r="V2984">
        <x:v>0.36</x:v>
      </x:c>
      <x:c r="W2984">
        <x:v>364.94</x:v>
      </x:c>
    </x:row>
    <x:row r="2985" spans="1:23">
      <x:c r="A2985" t="s">
        <x:v>492</x:v>
      </x:c>
      <x:c r="B2985" t="s">
        <x:v>698</x:v>
      </x:c>
      <x:c r="C2985" t="s">
        <x:v>513</x:v>
      </x:c>
      <x:c r="D2985" t="s">
        <x:v>514</x:v>
      </x:c>
      <x:c r="E2985" t="s">
        <x:v>627</x:v>
      </x:c>
      <x:c r="F2985" t="s">
        <x:v>501</x:v>
      </x:c>
      <x:c r="G2985" t="s">
        <x:v>501</x:v>
      </x:c>
      <x:c r="H2985" t="s">
        <x:v>528</x:v>
      </x:c>
      <x:c r="I2985" t="s">
        <x:v>173</x:v>
      </x:c>
      <x:c r="J2985">
        <x:v>100000489</x:v>
      </x:c>
      <x:c r="K2985" t="s">
        <x:v>173</x:v>
      </x:c>
      <x:c r="L2985" t="s">
        <x:v>143</x:v>
      </x:c>
      <x:c r="M2985" t="s">
        <x:v>533</x:v>
      </x:c>
      <x:c r="O2985">
        <x:v>1000</x:v>
      </x:c>
      <x:c r="P2985" t="s">
        <x:v>520</x:v>
      </x:c>
      <x:c r="Q2985" t="s">
        <x:v>6</x:v>
      </x:c>
      <x:c r="R2985" t="s">
        <x:v>522</x:v>
      </x:c>
      <x:c r="S2985">
        <x:v>3000</x:v>
      </x:c>
      <x:c r="T2985" t="s">
        <x:v>458</x:v>
      </x:c>
      <x:c r="U2985">
        <x:v>15.03</x:v>
      </x:c>
      <x:c r="V2985">
        <x:v>0.36</x:v>
      </x:c>
      <x:c r="W2985">
        <x:v>1094.82</x:v>
      </x:c>
    </x:row>
    <x:row r="2986" spans="1:23">
      <x:c r="A2986" t="s">
        <x:v>492</x:v>
      </x:c>
      <x:c r="B2986" t="s">
        <x:v>698</x:v>
      </x:c>
      <x:c r="C2986" t="s">
        <x:v>513</x:v>
      </x:c>
      <x:c r="D2986" t="s">
        <x:v>514</x:v>
      </x:c>
      <x:c r="E2986" t="s">
        <x:v>627</x:v>
      </x:c>
      <x:c r="F2986" t="s">
        <x:v>501</x:v>
      </x:c>
      <x:c r="G2986" t="s">
        <x:v>501</x:v>
      </x:c>
      <x:c r="H2986" t="s">
        <x:v>528</x:v>
      </x:c>
      <x:c r="I2986" t="s">
        <x:v>173</x:v>
      </x:c>
      <x:c r="J2986">
        <x:v>100000541</x:v>
      </x:c>
      <x:c r="K2986" t="s">
        <x:v>173</x:v>
      </x:c>
      <x:c r="L2986" t="s">
        <x:v>143</x:v>
      </x:c>
      <x:c r="M2986" t="s">
        <x:v>560</x:v>
      </x:c>
      <x:c r="O2986">
        <x:v>1000</x:v>
      </x:c>
      <x:c r="P2986" t="s">
        <x:v>520</x:v>
      </x:c>
      <x:c r="Q2986" t="s">
        <x:v>6</x:v>
      </x:c>
      <x:c r="R2986" t="s">
        <x:v>522</x:v>
      </x:c>
      <x:c r="S2986">
        <x:v>2000</x:v>
      </x:c>
      <x:c r="T2986" t="s">
        <x:v>458</x:v>
      </x:c>
      <x:c r="U2986">
        <x:v>10.02</x:v>
      </x:c>
      <x:c r="V2986">
        <x:v>0.36</x:v>
      </x:c>
      <x:c r="W2986">
        <x:v>729.88</x:v>
      </x:c>
    </x:row>
    <x:row r="2987" spans="1:23">
      <x:c r="A2987" t="s">
        <x:v>492</x:v>
      </x:c>
      <x:c r="B2987" t="s">
        <x:v>698</x:v>
      </x:c>
      <x:c r="C2987" t="s">
        <x:v>513</x:v>
      </x:c>
      <x:c r="D2987" t="s">
        <x:v>514</x:v>
      </x:c>
      <x:c r="E2987" t="s">
        <x:v>627</x:v>
      </x:c>
      <x:c r="F2987" t="s">
        <x:v>501</x:v>
      </x:c>
      <x:c r="G2987" t="s">
        <x:v>501</x:v>
      </x:c>
      <x:c r="H2987" t="s">
        <x:v>528</x:v>
      </x:c>
      <x:c r="I2987" t="s">
        <x:v>173</x:v>
      </x:c>
      <x:c r="J2987">
        <x:v>100000500</x:v>
      </x:c>
      <x:c r="K2987" t="s">
        <x:v>173</x:v>
      </x:c>
      <x:c r="L2987" t="s">
        <x:v>143</x:v>
      </x:c>
      <x:c r="M2987" t="s">
        <x:v>628</x:v>
      </x:c>
      <x:c r="O2987">
        <x:v>1000</x:v>
      </x:c>
      <x:c r="P2987" t="s">
        <x:v>520</x:v>
      </x:c>
      <x:c r="Q2987" t="s">
        <x:v>6</x:v>
      </x:c>
      <x:c r="R2987" t="s">
        <x:v>522</x:v>
      </x:c>
      <x:c r="S2987">
        <x:v>1000</x:v>
      </x:c>
      <x:c r="T2987" t="s">
        <x:v>458</x:v>
      </x:c>
      <x:c r="U2987">
        <x:v>5.01</x:v>
      </x:c>
      <x:c r="V2987">
        <x:v>0.36</x:v>
      </x:c>
      <x:c r="W2987">
        <x:v>364.94</x:v>
      </x:c>
    </x:row>
    <x:row r="2988" spans="1:23">
      <x:c r="A2988" t="s">
        <x:v>492</x:v>
      </x:c>
      <x:c r="B2988" t="s">
        <x:v>698</x:v>
      </x:c>
      <x:c r="C2988" t="s">
        <x:v>513</x:v>
      </x:c>
      <x:c r="D2988" t="s">
        <x:v>514</x:v>
      </x:c>
      <x:c r="E2988" t="s">
        <x:v>627</x:v>
      </x:c>
      <x:c r="F2988" t="s">
        <x:v>501</x:v>
      </x:c>
      <x:c r="G2988" t="s">
        <x:v>501</x:v>
      </x:c>
      <x:c r="H2988" t="s">
        <x:v>528</x:v>
      </x:c>
      <x:c r="I2988" t="s">
        <x:v>173</x:v>
      </x:c>
      <x:c r="J2988">
        <x:v>100000501</x:v>
      </x:c>
      <x:c r="K2988" t="s">
        <x:v>173</x:v>
      </x:c>
      <x:c r="L2988" t="s">
        <x:v>143</x:v>
      </x:c>
      <x:c r="M2988" t="s">
        <x:v>518</x:v>
      </x:c>
      <x:c r="O2988">
        <x:v>1000</x:v>
      </x:c>
      <x:c r="P2988" t="s">
        <x:v>520</x:v>
      </x:c>
      <x:c r="Q2988" t="s">
        <x:v>6</x:v>
      </x:c>
      <x:c r="R2988" t="s">
        <x:v>522</x:v>
      </x:c>
      <x:c r="S2988">
        <x:v>2000</x:v>
      </x:c>
      <x:c r="T2988" t="s">
        <x:v>458</x:v>
      </x:c>
      <x:c r="U2988">
        <x:v>10.02</x:v>
      </x:c>
      <x:c r="V2988">
        <x:v>0.36</x:v>
      </x:c>
      <x:c r="W2988">
        <x:v>729.88</x:v>
      </x:c>
    </x:row>
    <x:row r="2989" spans="1:23">
      <x:c r="A2989" t="s">
        <x:v>492</x:v>
      </x:c>
      <x:c r="B2989" t="s">
        <x:v>698</x:v>
      </x:c>
      <x:c r="C2989" t="s">
        <x:v>513</x:v>
      </x:c>
      <x:c r="D2989" t="s">
        <x:v>514</x:v>
      </x:c>
      <x:c r="E2989" t="s">
        <x:v>627</x:v>
      </x:c>
      <x:c r="F2989" t="s">
        <x:v>501</x:v>
      </x:c>
      <x:c r="G2989" t="s">
        <x:v>501</x:v>
      </x:c>
      <x:c r="H2989" t="s">
        <x:v>528</x:v>
      </x:c>
      <x:c r="I2989" t="s">
        <x:v>173</x:v>
      </x:c>
      <x:c r="J2989">
        <x:v>100000621</x:v>
      </x:c>
      <x:c r="K2989" t="s">
        <x:v>173</x:v>
      </x:c>
      <x:c r="L2989" t="s">
        <x:v>143</x:v>
      </x:c>
      <x:c r="M2989" t="s">
        <x:v>526</x:v>
      </x:c>
      <x:c r="O2989">
        <x:v>1000</x:v>
      </x:c>
      <x:c r="P2989" t="s">
        <x:v>520</x:v>
      </x:c>
      <x:c r="Q2989" t="s">
        <x:v>6</x:v>
      </x:c>
      <x:c r="R2989" t="s">
        <x:v>522</x:v>
      </x:c>
      <x:c r="S2989">
        <x:v>1000</x:v>
      </x:c>
      <x:c r="T2989" t="s">
        <x:v>458</x:v>
      </x:c>
      <x:c r="U2989">
        <x:v>5.01</x:v>
      </x:c>
      <x:c r="V2989">
        <x:v>0.36</x:v>
      </x:c>
      <x:c r="W2989">
        <x:v>364.94</x:v>
      </x:c>
    </x:row>
    <x:row r="2990" spans="1:23">
      <x:c r="A2990" t="s">
        <x:v>492</x:v>
      </x:c>
      <x:c r="B2990" t="s">
        <x:v>698</x:v>
      </x:c>
      <x:c r="C2990" t="s">
        <x:v>513</x:v>
      </x:c>
      <x:c r="D2990" t="s">
        <x:v>514</x:v>
      </x:c>
      <x:c r="E2990" t="s">
        <x:v>627</x:v>
      </x:c>
      <x:c r="F2990" t="s">
        <x:v>501</x:v>
      </x:c>
      <x:c r="G2990" t="s">
        <x:v>501</x:v>
      </x:c>
      <x:c r="H2990" t="s">
        <x:v>528</x:v>
      </x:c>
      <x:c r="I2990" t="s">
        <x:v>173</x:v>
      </x:c>
      <x:c r="J2990">
        <x:v>100000554</x:v>
      </x:c>
      <x:c r="K2990" t="s">
        <x:v>173</x:v>
      </x:c>
      <x:c r="L2990" t="s">
        <x:v>143</x:v>
      </x:c>
      <x:c r="M2990" t="s">
        <x:v>537</x:v>
      </x:c>
      <x:c r="O2990">
        <x:v>1000</x:v>
      </x:c>
      <x:c r="P2990" t="s">
        <x:v>520</x:v>
      </x:c>
      <x:c r="Q2990" t="s">
        <x:v>6</x:v>
      </x:c>
      <x:c r="R2990" t="s">
        <x:v>522</x:v>
      </x:c>
      <x:c r="S2990">
        <x:v>1000</x:v>
      </x:c>
      <x:c r="T2990" t="s">
        <x:v>458</x:v>
      </x:c>
      <x:c r="U2990">
        <x:v>5.01</x:v>
      </x:c>
      <x:c r="V2990">
        <x:v>0.36</x:v>
      </x:c>
      <x:c r="W2990">
        <x:v>364.94</x:v>
      </x:c>
    </x:row>
    <x:row r="2991" spans="1:23">
      <x:c r="A2991" t="s">
        <x:v>492</x:v>
      </x:c>
      <x:c r="B2991" t="s">
        <x:v>698</x:v>
      </x:c>
      <x:c r="C2991" t="s">
        <x:v>513</x:v>
      </x:c>
      <x:c r="D2991" t="s">
        <x:v>514</x:v>
      </x:c>
      <x:c r="E2991" t="s">
        <x:v>627</x:v>
      </x:c>
      <x:c r="F2991" t="s">
        <x:v>501</x:v>
      </x:c>
      <x:c r="G2991" t="s">
        <x:v>501</x:v>
      </x:c>
      <x:c r="H2991" t="s">
        <x:v>528</x:v>
      </x:c>
      <x:c r="I2991" t="s">
        <x:v>173</x:v>
      </x:c>
      <x:c r="J2991">
        <x:v>100000968</x:v>
      </x:c>
      <x:c r="K2991" t="s">
        <x:v>173</x:v>
      </x:c>
      <x:c r="L2991" t="s">
        <x:v>141</x:v>
      </x:c>
      <x:c r="M2991" t="s">
        <x:v>537</x:v>
      </x:c>
      <x:c r="O2991">
        <x:v>1500</x:v>
      </x:c>
      <x:c r="P2991" t="s">
        <x:v>520</x:v>
      </x:c>
      <x:c r="Q2991" t="s">
        <x:v>13</x:v>
      </x:c>
      <x:c r="R2991" t="s">
        <x:v>522</x:v>
      </x:c>
      <x:c r="S2991">
        <x:v>1500</x:v>
      </x:c>
      <x:c r="T2991" t="s">
        <x:v>458</x:v>
      </x:c>
      <x:c r="U2991">
        <x:v>4.97</x:v>
      </x:c>
      <x:c r="V2991">
        <x:v>0.25</x:v>
      </x:c>
      <x:c r="W2991">
        <x:v>373.82</x:v>
      </x:c>
    </x:row>
    <x:row r="2992" spans="1:23">
      <x:c r="A2992" t="s">
        <x:v>492</x:v>
      </x:c>
      <x:c r="B2992" t="s">
        <x:v>698</x:v>
      </x:c>
      <x:c r="C2992" t="s">
        <x:v>513</x:v>
      </x:c>
      <x:c r="D2992" t="s">
        <x:v>514</x:v>
      </x:c>
      <x:c r="E2992" t="s">
        <x:v>627</x:v>
      </x:c>
      <x:c r="F2992" t="s">
        <x:v>501</x:v>
      </x:c>
      <x:c r="G2992" t="s">
        <x:v>501</x:v>
      </x:c>
      <x:c r="H2992" t="s">
        <x:v>528</x:v>
      </x:c>
      <x:c r="I2992" t="s">
        <x:v>173</x:v>
      </x:c>
      <x:c r="J2992">
        <x:v>100000960</x:v>
      </x:c>
      <x:c r="K2992" t="s">
        <x:v>173</x:v>
      </x:c>
      <x:c r="L2992" t="s">
        <x:v>141</x:v>
      </x:c>
      <x:c r="M2992" t="s">
        <x:v>560</x:v>
      </x:c>
      <x:c r="O2992">
        <x:v>1500</x:v>
      </x:c>
      <x:c r="P2992" t="s">
        <x:v>520</x:v>
      </x:c>
      <x:c r="Q2992" t="s">
        <x:v>13</x:v>
      </x:c>
      <x:c r="R2992" t="s">
        <x:v>522</x:v>
      </x:c>
      <x:c r="S2992">
        <x:v>1500</x:v>
      </x:c>
      <x:c r="T2992" t="s">
        <x:v>458</x:v>
      </x:c>
      <x:c r="U2992">
        <x:v>4.97</x:v>
      </x:c>
      <x:c r="V2992">
        <x:v>0.25</x:v>
      </x:c>
      <x:c r="W2992">
        <x:v>373.82</x:v>
      </x:c>
    </x:row>
    <x:row r="2993" spans="1:23">
      <x:c r="A2993" t="s">
        <x:v>492</x:v>
      </x:c>
      <x:c r="B2993" t="s">
        <x:v>698</x:v>
      </x:c>
      <x:c r="C2993" t="s">
        <x:v>513</x:v>
      </x:c>
      <x:c r="D2993" t="s">
        <x:v>514</x:v>
      </x:c>
      <x:c r="E2993" t="s">
        <x:v>627</x:v>
      </x:c>
      <x:c r="F2993" t="s">
        <x:v>501</x:v>
      </x:c>
      <x:c r="G2993" t="s">
        <x:v>501</x:v>
      </x:c>
      <x:c r="H2993" t="s">
        <x:v>528</x:v>
      </x:c>
      <x:c r="I2993" t="s">
        <x:v>173</x:v>
      </x:c>
      <x:c r="J2993">
        <x:v>100000935</x:v>
      </x:c>
      <x:c r="K2993" t="s">
        <x:v>173</x:v>
      </x:c>
      <x:c r="L2993" t="s">
        <x:v>141</x:v>
      </x:c>
      <x:c r="M2993" t="s">
        <x:v>628</x:v>
      </x:c>
      <x:c r="O2993">
        <x:v>1500</x:v>
      </x:c>
      <x:c r="P2993" t="s">
        <x:v>520</x:v>
      </x:c>
      <x:c r="Q2993" t="s">
        <x:v>13</x:v>
      </x:c>
      <x:c r="R2993" t="s">
        <x:v>522</x:v>
      </x:c>
      <x:c r="S2993">
        <x:v>1500</x:v>
      </x:c>
      <x:c r="T2993" t="s">
        <x:v>458</x:v>
      </x:c>
      <x:c r="U2993">
        <x:v>4.97</x:v>
      </x:c>
      <x:c r="V2993">
        <x:v>0.25</x:v>
      </x:c>
      <x:c r="W2993">
        <x:v>373.82</x:v>
      </x:c>
    </x:row>
    <x:row r="2994" spans="1:23">
      <x:c r="A2994" t="s">
        <x:v>492</x:v>
      </x:c>
      <x:c r="B2994" t="s">
        <x:v>698</x:v>
      </x:c>
      <x:c r="C2994" t="s">
        <x:v>513</x:v>
      </x:c>
      <x:c r="D2994" t="s">
        <x:v>514</x:v>
      </x:c>
      <x:c r="E2994" t="s">
        <x:v>627</x:v>
      </x:c>
      <x:c r="F2994" t="s">
        <x:v>501</x:v>
      </x:c>
      <x:c r="G2994" t="s">
        <x:v>501</x:v>
      </x:c>
      <x:c r="H2994" t="s">
        <x:v>528</x:v>
      </x:c>
      <x:c r="I2994" t="s">
        <x:v>173</x:v>
      </x:c>
      <x:c r="J2994">
        <x:v>100000936</x:v>
      </x:c>
      <x:c r="K2994" t="s">
        <x:v>173</x:v>
      </x:c>
      <x:c r="L2994" t="s">
        <x:v>141</x:v>
      </x:c>
      <x:c r="M2994" t="s">
        <x:v>518</x:v>
      </x:c>
      <x:c r="O2994">
        <x:v>1500</x:v>
      </x:c>
      <x:c r="P2994" t="s">
        <x:v>520</x:v>
      </x:c>
      <x:c r="Q2994" t="s">
        <x:v>13</x:v>
      </x:c>
      <x:c r="R2994" t="s">
        <x:v>522</x:v>
      </x:c>
      <x:c r="S2994">
        <x:v>1500</x:v>
      </x:c>
      <x:c r="T2994" t="s">
        <x:v>458</x:v>
      </x:c>
      <x:c r="U2994">
        <x:v>4.97</x:v>
      </x:c>
      <x:c r="V2994">
        <x:v>0.25</x:v>
      </x:c>
      <x:c r="W2994">
        <x:v>373.82</x:v>
      </x:c>
    </x:row>
    <x:row r="2995" spans="1:23">
      <x:c r="A2995" t="s">
        <x:v>492</x:v>
      </x:c>
      <x:c r="B2995" t="s">
        <x:v>698</x:v>
      </x:c>
      <x:c r="C2995" t="s">
        <x:v>513</x:v>
      </x:c>
      <x:c r="D2995" t="s">
        <x:v>514</x:v>
      </x:c>
      <x:c r="E2995" t="s">
        <x:v>627</x:v>
      </x:c>
      <x:c r="F2995" t="s">
        <x:v>501</x:v>
      </x:c>
      <x:c r="G2995" t="s">
        <x:v>501</x:v>
      </x:c>
      <x:c r="H2995" t="s">
        <x:v>528</x:v>
      </x:c>
      <x:c r="I2995" t="s">
        <x:v>173</x:v>
      </x:c>
      <x:c r="J2995">
        <x:v>100000605</x:v>
      </x:c>
      <x:c r="K2995" t="s">
        <x:v>173</x:v>
      </x:c>
      <x:c r="L2995" t="s">
        <x:v>143</x:v>
      </x:c>
      <x:c r="M2995" t="s">
        <x:v>525</x:v>
      </x:c>
      <x:c r="O2995">
        <x:v>1000</x:v>
      </x:c>
      <x:c r="P2995" t="s">
        <x:v>520</x:v>
      </x:c>
      <x:c r="Q2995" t="s">
        <x:v>6</x:v>
      </x:c>
      <x:c r="R2995" t="s">
        <x:v>522</x:v>
      </x:c>
      <x:c r="S2995">
        <x:v>1000</x:v>
      </x:c>
      <x:c r="T2995" t="s">
        <x:v>458</x:v>
      </x:c>
      <x:c r="U2995">
        <x:v>5.01</x:v>
      </x:c>
      <x:c r="V2995">
        <x:v>0.36</x:v>
      </x:c>
      <x:c r="W2995">
        <x:v>364.94</x:v>
      </x:c>
    </x:row>
    <x:row r="2996" spans="1:23">
      <x:c r="A2996" t="s">
        <x:v>492</x:v>
      </x:c>
      <x:c r="B2996" t="s">
        <x:v>698</x:v>
      </x:c>
      <x:c r="C2996" t="s">
        <x:v>513</x:v>
      </x:c>
      <x:c r="D2996" t="s">
        <x:v>514</x:v>
      </x:c>
      <x:c r="E2996" t="s">
        <x:v>627</x:v>
      </x:c>
      <x:c r="F2996" t="s">
        <x:v>501</x:v>
      </x:c>
      <x:c r="G2996" t="s">
        <x:v>501</x:v>
      </x:c>
      <x:c r="H2996" t="s">
        <x:v>528</x:v>
      </x:c>
      <x:c r="I2996" t="s">
        <x:v>173</x:v>
      </x:c>
      <x:c r="J2996">
        <x:v>100000575</x:v>
      </x:c>
      <x:c r="K2996" t="s">
        <x:v>173</x:v>
      </x:c>
      <x:c r="L2996" t="s">
        <x:v>143</x:v>
      </x:c>
      <x:c r="M2996" t="s">
        <x:v>524</x:v>
      </x:c>
      <x:c r="O2996">
        <x:v>1000</x:v>
      </x:c>
      <x:c r="P2996" t="s">
        <x:v>520</x:v>
      </x:c>
      <x:c r="Q2996" t="s">
        <x:v>6</x:v>
      </x:c>
      <x:c r="R2996" t="s">
        <x:v>522</x:v>
      </x:c>
      <x:c r="S2996">
        <x:v>2000</x:v>
      </x:c>
      <x:c r="T2996" t="s">
        <x:v>458</x:v>
      </x:c>
      <x:c r="U2996">
        <x:v>10.02</x:v>
      </x:c>
      <x:c r="V2996">
        <x:v>0.36</x:v>
      </x:c>
      <x:c r="W2996">
        <x:v>729.88</x:v>
      </x:c>
    </x:row>
    <x:row r="2997" spans="1:23">
      <x:c r="A2997" t="s">
        <x:v>492</x:v>
      </x:c>
      <x:c r="B2997" t="s">
        <x:v>698</x:v>
      </x:c>
      <x:c r="C2997" t="s">
        <x:v>513</x:v>
      </x:c>
      <x:c r="D2997" t="s">
        <x:v>514</x:v>
      </x:c>
      <x:c r="E2997" t="s">
        <x:v>627</x:v>
      </x:c>
      <x:c r="F2997" t="s">
        <x:v>501</x:v>
      </x:c>
      <x:c r="G2997" t="s">
        <x:v>501</x:v>
      </x:c>
      <x:c r="H2997" t="s">
        <x:v>528</x:v>
      </x:c>
      <x:c r="I2997" t="s">
        <x:v>173</x:v>
      </x:c>
      <x:c r="J2997">
        <x:v>100000566</x:v>
      </x:c>
      <x:c r="K2997" t="s">
        <x:v>173</x:v>
      </x:c>
      <x:c r="L2997" t="s">
        <x:v>143</x:v>
      </x:c>
      <x:c r="M2997" t="s">
        <x:v>569</x:v>
      </x:c>
      <x:c r="O2997">
        <x:v>1000</x:v>
      </x:c>
      <x:c r="P2997" t="s">
        <x:v>520</x:v>
      </x:c>
      <x:c r="Q2997" t="s">
        <x:v>6</x:v>
      </x:c>
      <x:c r="R2997" t="s">
        <x:v>522</x:v>
      </x:c>
      <x:c r="S2997">
        <x:v>8000</x:v>
      </x:c>
      <x:c r="T2997" t="s">
        <x:v>458</x:v>
      </x:c>
      <x:c r="U2997">
        <x:v>40.08</x:v>
      </x:c>
      <x:c r="V2997">
        <x:v>0.36</x:v>
      </x:c>
      <x:c r="W2997">
        <x:v>2919.52</x:v>
      </x:c>
    </x:row>
    <x:row r="2998" spans="1:23">
      <x:c r="A2998" t="s">
        <x:v>492</x:v>
      </x:c>
      <x:c r="B2998" t="s">
        <x:v>698</x:v>
      </x:c>
      <x:c r="C2998" t="s">
        <x:v>513</x:v>
      </x:c>
      <x:c r="D2998" t="s">
        <x:v>514</x:v>
      </x:c>
      <x:c r="E2998" t="s">
        <x:v>627</x:v>
      </x:c>
      <x:c r="F2998" t="s">
        <x:v>501</x:v>
      </x:c>
      <x:c r="G2998" t="s">
        <x:v>501</x:v>
      </x:c>
      <x:c r="H2998" t="s">
        <x:v>528</x:v>
      </x:c>
      <x:c r="I2998" t="s">
        <x:v>173</x:v>
      </x:c>
      <x:c r="J2998">
        <x:v>100000554</x:v>
      </x:c>
      <x:c r="K2998" t="s">
        <x:v>173</x:v>
      </x:c>
      <x:c r="L2998" t="s">
        <x:v>143</x:v>
      </x:c>
      <x:c r="M2998" t="s">
        <x:v>537</x:v>
      </x:c>
      <x:c r="O2998">
        <x:v>1000</x:v>
      </x:c>
      <x:c r="P2998" t="s">
        <x:v>520</x:v>
      </x:c>
      <x:c r="Q2998" t="s">
        <x:v>6</x:v>
      </x:c>
      <x:c r="R2998" t="s">
        <x:v>522</x:v>
      </x:c>
      <x:c r="S2998">
        <x:v>1000</x:v>
      </x:c>
      <x:c r="T2998" t="s">
        <x:v>458</x:v>
      </x:c>
      <x:c r="U2998">
        <x:v>5.01</x:v>
      </x:c>
      <x:c r="V2998">
        <x:v>0.36</x:v>
      </x:c>
      <x:c r="W2998">
        <x:v>364.94</x:v>
      </x:c>
    </x:row>
    <x:row r="2999" spans="1:23">
      <x:c r="A2999" t="s">
        <x:v>492</x:v>
      </x:c>
      <x:c r="B2999" t="s">
        <x:v>698</x:v>
      </x:c>
      <x:c r="C2999" t="s">
        <x:v>513</x:v>
      </x:c>
      <x:c r="D2999" t="s">
        <x:v>514</x:v>
      </x:c>
      <x:c r="E2999" t="s">
        <x:v>627</x:v>
      </x:c>
      <x:c r="F2999" t="s">
        <x:v>501</x:v>
      </x:c>
      <x:c r="G2999" t="s">
        <x:v>501</x:v>
      </x:c>
      <x:c r="H2999" t="s">
        <x:v>528</x:v>
      </x:c>
      <x:c r="I2999" t="s">
        <x:v>173</x:v>
      </x:c>
      <x:c r="J2999">
        <x:v>100000489</x:v>
      </x:c>
      <x:c r="K2999" t="s">
        <x:v>173</x:v>
      </x:c>
      <x:c r="L2999" t="s">
        <x:v>143</x:v>
      </x:c>
      <x:c r="M2999" t="s">
        <x:v>533</x:v>
      </x:c>
      <x:c r="O2999">
        <x:v>1000</x:v>
      </x:c>
      <x:c r="P2999" t="s">
        <x:v>520</x:v>
      </x:c>
      <x:c r="Q2999" t="s">
        <x:v>6</x:v>
      </x:c>
      <x:c r="R2999" t="s">
        <x:v>522</x:v>
      </x:c>
      <x:c r="S2999">
        <x:v>7000</x:v>
      </x:c>
      <x:c r="T2999" t="s">
        <x:v>458</x:v>
      </x:c>
      <x:c r="U2999">
        <x:v>35.07</x:v>
      </x:c>
      <x:c r="V2999">
        <x:v>0.36</x:v>
      </x:c>
      <x:c r="W2999">
        <x:v>2554.58</x:v>
      </x:c>
    </x:row>
    <x:row r="3000" spans="1:23">
      <x:c r="A3000" t="s">
        <x:v>492</x:v>
      </x:c>
      <x:c r="B3000" t="s">
        <x:v>698</x:v>
      </x:c>
      <x:c r="C3000" t="s">
        <x:v>513</x:v>
      </x:c>
      <x:c r="D3000" t="s">
        <x:v>514</x:v>
      </x:c>
      <x:c r="E3000" t="s">
        <x:v>627</x:v>
      </x:c>
      <x:c r="F3000" t="s">
        <x:v>501</x:v>
      </x:c>
      <x:c r="G3000" t="s">
        <x:v>501</x:v>
      </x:c>
      <x:c r="H3000" t="s">
        <x:v>528</x:v>
      </x:c>
      <x:c r="I3000" t="s">
        <x:v>173</x:v>
      </x:c>
      <x:c r="J3000">
        <x:v>100000541</x:v>
      </x:c>
      <x:c r="K3000" t="s">
        <x:v>173</x:v>
      </x:c>
      <x:c r="L3000" t="s">
        <x:v>143</x:v>
      </x:c>
      <x:c r="M3000" t="s">
        <x:v>560</x:v>
      </x:c>
      <x:c r="O3000">
        <x:v>1000</x:v>
      </x:c>
      <x:c r="P3000" t="s">
        <x:v>520</x:v>
      </x:c>
      <x:c r="Q3000" t="s">
        <x:v>6</x:v>
      </x:c>
      <x:c r="R3000" t="s">
        <x:v>522</x:v>
      </x:c>
      <x:c r="S3000">
        <x:v>3000</x:v>
      </x:c>
      <x:c r="T3000" t="s">
        <x:v>458</x:v>
      </x:c>
      <x:c r="U3000">
        <x:v>15.03</x:v>
      </x:c>
      <x:c r="V3000">
        <x:v>0.36</x:v>
      </x:c>
      <x:c r="W3000">
        <x:v>1094.82</x:v>
      </x:c>
    </x:row>
    <x:row r="3001" spans="1:23">
      <x:c r="A3001" t="s">
        <x:v>492</x:v>
      </x:c>
      <x:c r="B3001" t="s">
        <x:v>698</x:v>
      </x:c>
      <x:c r="C3001" t="s">
        <x:v>513</x:v>
      </x:c>
      <x:c r="D3001" t="s">
        <x:v>514</x:v>
      </x:c>
      <x:c r="E3001" t="s">
        <x:v>627</x:v>
      </x:c>
      <x:c r="F3001" t="s">
        <x:v>501</x:v>
      </x:c>
      <x:c r="G3001" t="s">
        <x:v>501</x:v>
      </x:c>
      <x:c r="H3001" t="s">
        <x:v>528</x:v>
      </x:c>
      <x:c r="I3001" t="s">
        <x:v>173</x:v>
      </x:c>
      <x:c r="J3001">
        <x:v>100000500</x:v>
      </x:c>
      <x:c r="K3001" t="s">
        <x:v>173</x:v>
      </x:c>
      <x:c r="L3001" t="s">
        <x:v>143</x:v>
      </x:c>
      <x:c r="M3001" t="s">
        <x:v>628</x:v>
      </x:c>
      <x:c r="O3001">
        <x:v>1000</x:v>
      </x:c>
      <x:c r="P3001" t="s">
        <x:v>520</x:v>
      </x:c>
      <x:c r="Q3001" t="s">
        <x:v>6</x:v>
      </x:c>
      <x:c r="R3001" t="s">
        <x:v>522</x:v>
      </x:c>
      <x:c r="S3001">
        <x:v>3000</x:v>
      </x:c>
      <x:c r="T3001" t="s">
        <x:v>458</x:v>
      </x:c>
      <x:c r="U3001">
        <x:v>15.03</x:v>
      </x:c>
      <x:c r="V3001">
        <x:v>0.36</x:v>
      </x:c>
      <x:c r="W3001">
        <x:v>1094.82</x:v>
      </x:c>
    </x:row>
    <x:row r="3002" spans="1:23">
      <x:c r="A3002" t="s">
        <x:v>492</x:v>
      </x:c>
      <x:c r="B3002" t="s">
        <x:v>698</x:v>
      </x:c>
      <x:c r="C3002" t="s">
        <x:v>513</x:v>
      </x:c>
      <x:c r="D3002" t="s">
        <x:v>514</x:v>
      </x:c>
      <x:c r="E3002" t="s">
        <x:v>627</x:v>
      </x:c>
      <x:c r="F3002" t="s">
        <x:v>501</x:v>
      </x:c>
      <x:c r="G3002" t="s">
        <x:v>501</x:v>
      </x:c>
      <x:c r="H3002" t="s">
        <x:v>528</x:v>
      </x:c>
      <x:c r="I3002" t="s">
        <x:v>173</x:v>
      </x:c>
      <x:c r="J3002">
        <x:v>100000501</x:v>
      </x:c>
      <x:c r="K3002" t="s">
        <x:v>173</x:v>
      </x:c>
      <x:c r="L3002" t="s">
        <x:v>143</x:v>
      </x:c>
      <x:c r="M3002" t="s">
        <x:v>518</x:v>
      </x:c>
      <x:c r="O3002">
        <x:v>1000</x:v>
      </x:c>
      <x:c r="P3002" t="s">
        <x:v>520</x:v>
      </x:c>
      <x:c r="Q3002" t="s">
        <x:v>6</x:v>
      </x:c>
      <x:c r="R3002" t="s">
        <x:v>522</x:v>
      </x:c>
      <x:c r="S3002">
        <x:v>10000</x:v>
      </x:c>
      <x:c r="T3002" t="s">
        <x:v>458</x:v>
      </x:c>
      <x:c r="U3002">
        <x:v>50.1</x:v>
      </x:c>
      <x:c r="V3002">
        <x:v>0.36</x:v>
      </x:c>
      <x:c r="W3002">
        <x:v>3649.4</x:v>
      </x:c>
    </x:row>
    <x:row r="3003" spans="1:23">
      <x:c r="A3003" t="s">
        <x:v>492</x:v>
      </x:c>
      <x:c r="B3003" t="s">
        <x:v>698</x:v>
      </x:c>
      <x:c r="C3003" t="s">
        <x:v>513</x:v>
      </x:c>
      <x:c r="D3003" t="s">
        <x:v>514</x:v>
      </x:c>
      <x:c r="E3003" t="s">
        <x:v>627</x:v>
      </x:c>
      <x:c r="F3003" t="s">
        <x:v>501</x:v>
      </x:c>
      <x:c r="G3003" t="s">
        <x:v>501</x:v>
      </x:c>
      <x:c r="H3003" t="s">
        <x:v>528</x:v>
      </x:c>
      <x:c r="I3003" t="s">
        <x:v>173</x:v>
      </x:c>
      <x:c r="J3003">
        <x:v>100000972</x:v>
      </x:c>
      <x:c r="K3003" t="s">
        <x:v>173</x:v>
      </x:c>
      <x:c r="L3003" t="s">
        <x:v>141</x:v>
      </x:c>
      <x:c r="M3003" t="s">
        <x:v>569</x:v>
      </x:c>
      <x:c r="O3003">
        <x:v>1500</x:v>
      </x:c>
      <x:c r="P3003" t="s">
        <x:v>520</x:v>
      </x:c>
      <x:c r="Q3003" t="s">
        <x:v>13</x:v>
      </x:c>
      <x:c r="R3003" t="s">
        <x:v>522</x:v>
      </x:c>
      <x:c r="S3003">
        <x:v>1500</x:v>
      </x:c>
      <x:c r="T3003" t="s">
        <x:v>458</x:v>
      </x:c>
      <x:c r="U3003">
        <x:v>4.97</x:v>
      </x:c>
      <x:c r="V3003">
        <x:v>0.25</x:v>
      </x:c>
      <x:c r="W3003">
        <x:v>373.82</x:v>
      </x:c>
    </x:row>
    <x:row r="3004" spans="1:23">
      <x:c r="A3004" t="s">
        <x:v>492</x:v>
      </x:c>
      <x:c r="B3004" t="s">
        <x:v>698</x:v>
      </x:c>
      <x:c r="C3004" t="s">
        <x:v>513</x:v>
      </x:c>
      <x:c r="D3004" t="s">
        <x:v>514</x:v>
      </x:c>
      <x:c r="E3004" t="s">
        <x:v>627</x:v>
      </x:c>
      <x:c r="F3004" t="s">
        <x:v>501</x:v>
      </x:c>
      <x:c r="G3004" t="s">
        <x:v>501</x:v>
      </x:c>
      <x:c r="H3004" t="s">
        <x:v>528</x:v>
      </x:c>
      <x:c r="I3004" t="s">
        <x:v>173</x:v>
      </x:c>
      <x:c r="J3004">
        <x:v>100000621</x:v>
      </x:c>
      <x:c r="K3004" t="s">
        <x:v>173</x:v>
      </x:c>
      <x:c r="L3004" t="s">
        <x:v>143</x:v>
      </x:c>
      <x:c r="M3004" t="s">
        <x:v>526</x:v>
      </x:c>
      <x:c r="O3004">
        <x:v>1000</x:v>
      </x:c>
      <x:c r="P3004" t="s">
        <x:v>520</x:v>
      </x:c>
      <x:c r="Q3004" t="s">
        <x:v>6</x:v>
      </x:c>
      <x:c r="R3004" t="s">
        <x:v>522</x:v>
      </x:c>
      <x:c r="S3004">
        <x:v>3000</x:v>
      </x:c>
      <x:c r="T3004" t="s">
        <x:v>458</x:v>
      </x:c>
      <x:c r="U3004">
        <x:v>15.03</x:v>
      </x:c>
      <x:c r="V3004">
        <x:v>0.36</x:v>
      </x:c>
      <x:c r="W3004">
        <x:v>1094.82</x:v>
      </x:c>
    </x:row>
    <x:row r="3005" spans="1:23">
      <x:c r="A3005" t="s">
        <x:v>492</x:v>
      </x:c>
      <x:c r="B3005" t="s">
        <x:v>698</x:v>
      </x:c>
      <x:c r="C3005" t="s">
        <x:v>513</x:v>
      </x:c>
      <x:c r="D3005" t="s">
        <x:v>514</x:v>
      </x:c>
      <x:c r="E3005" t="s">
        <x:v>627</x:v>
      </x:c>
      <x:c r="F3005" t="s">
        <x:v>501</x:v>
      </x:c>
      <x:c r="G3005" t="s">
        <x:v>501</x:v>
      </x:c>
      <x:c r="H3005" t="s">
        <x:v>528</x:v>
      </x:c>
      <x:c r="I3005" t="s">
        <x:v>173</x:v>
      </x:c>
      <x:c r="J3005">
        <x:v>100000605</x:v>
      </x:c>
      <x:c r="K3005" t="s">
        <x:v>173</x:v>
      </x:c>
      <x:c r="L3005" t="s">
        <x:v>143</x:v>
      </x:c>
      <x:c r="M3005" t="s">
        <x:v>525</x:v>
      </x:c>
      <x:c r="O3005">
        <x:v>1000</x:v>
      </x:c>
      <x:c r="P3005" t="s">
        <x:v>520</x:v>
      </x:c>
      <x:c r="Q3005" t="s">
        <x:v>6</x:v>
      </x:c>
      <x:c r="R3005" t="s">
        <x:v>522</x:v>
      </x:c>
      <x:c r="S3005">
        <x:v>1000</x:v>
      </x:c>
      <x:c r="T3005" t="s">
        <x:v>458</x:v>
      </x:c>
      <x:c r="U3005">
        <x:v>5.01</x:v>
      </x:c>
      <x:c r="V3005">
        <x:v>0.36</x:v>
      </x:c>
      <x:c r="W3005">
        <x:v>364.94</x:v>
      </x:c>
    </x:row>
    <x:row r="3006" spans="1:23">
      <x:c r="A3006" t="s">
        <x:v>492</x:v>
      </x:c>
      <x:c r="B3006" t="s">
        <x:v>698</x:v>
      </x:c>
      <x:c r="C3006" t="s">
        <x:v>513</x:v>
      </x:c>
      <x:c r="D3006" t="s">
        <x:v>514</x:v>
      </x:c>
      <x:c r="E3006" t="s">
        <x:v>627</x:v>
      </x:c>
      <x:c r="F3006" t="s">
        <x:v>501</x:v>
      </x:c>
      <x:c r="G3006" t="s">
        <x:v>501</x:v>
      </x:c>
      <x:c r="H3006" t="s">
        <x:v>528</x:v>
      </x:c>
      <x:c r="I3006" t="s">
        <x:v>173</x:v>
      </x:c>
      <x:c r="J3006">
        <x:v>100000575</x:v>
      </x:c>
      <x:c r="K3006" t="s">
        <x:v>173</x:v>
      </x:c>
      <x:c r="L3006" t="s">
        <x:v>143</x:v>
      </x:c>
      <x:c r="M3006" t="s">
        <x:v>524</x:v>
      </x:c>
      <x:c r="O3006">
        <x:v>1000</x:v>
      </x:c>
      <x:c r="P3006" t="s">
        <x:v>520</x:v>
      </x:c>
      <x:c r="Q3006" t="s">
        <x:v>6</x:v>
      </x:c>
      <x:c r="R3006" t="s">
        <x:v>522</x:v>
      </x:c>
      <x:c r="S3006">
        <x:v>2000</x:v>
      </x:c>
      <x:c r="T3006" t="s">
        <x:v>458</x:v>
      </x:c>
      <x:c r="U3006">
        <x:v>10.02</x:v>
      </x:c>
      <x:c r="V3006">
        <x:v>0.36</x:v>
      </x:c>
      <x:c r="W3006">
        <x:v>729.88</x:v>
      </x:c>
    </x:row>
    <x:row r="3007" spans="1:23">
      <x:c r="A3007" t="s">
        <x:v>492</x:v>
      </x:c>
      <x:c r="B3007" t="s">
        <x:v>698</x:v>
      </x:c>
      <x:c r="C3007" t="s">
        <x:v>513</x:v>
      </x:c>
      <x:c r="D3007" t="s">
        <x:v>514</x:v>
      </x:c>
      <x:c r="E3007" t="s">
        <x:v>627</x:v>
      </x:c>
      <x:c r="F3007" t="s">
        <x:v>501</x:v>
      </x:c>
      <x:c r="G3007" t="s">
        <x:v>501</x:v>
      </x:c>
      <x:c r="H3007" t="s">
        <x:v>528</x:v>
      </x:c>
      <x:c r="I3007" t="s">
        <x:v>173</x:v>
      </x:c>
      <x:c r="J3007">
        <x:v>100000566</x:v>
      </x:c>
      <x:c r="K3007" t="s">
        <x:v>173</x:v>
      </x:c>
      <x:c r="L3007" t="s">
        <x:v>143</x:v>
      </x:c>
      <x:c r="M3007" t="s">
        <x:v>569</x:v>
      </x:c>
      <x:c r="O3007">
        <x:v>1000</x:v>
      </x:c>
      <x:c r="P3007" t="s">
        <x:v>520</x:v>
      </x:c>
      <x:c r="Q3007" t="s">
        <x:v>6</x:v>
      </x:c>
      <x:c r="R3007" t="s">
        <x:v>522</x:v>
      </x:c>
      <x:c r="S3007">
        <x:v>3000</x:v>
      </x:c>
      <x:c r="T3007" t="s">
        <x:v>458</x:v>
      </x:c>
      <x:c r="U3007">
        <x:v>15.03</x:v>
      </x:c>
      <x:c r="V3007">
        <x:v>0.36</x:v>
      </x:c>
      <x:c r="W3007">
        <x:v>1094.82</x:v>
      </x:c>
    </x:row>
    <x:row r="3008" spans="1:23">
      <x:c r="A3008" t="s">
        <x:v>492</x:v>
      </x:c>
      <x:c r="B3008" t="s">
        <x:v>698</x:v>
      </x:c>
      <x:c r="C3008" t="s">
        <x:v>513</x:v>
      </x:c>
      <x:c r="D3008" t="s">
        <x:v>514</x:v>
      </x:c>
      <x:c r="E3008" t="s">
        <x:v>627</x:v>
      </x:c>
      <x:c r="F3008" t="s">
        <x:v>501</x:v>
      </x:c>
      <x:c r="G3008" t="s">
        <x:v>501</x:v>
      </x:c>
      <x:c r="H3008" t="s">
        <x:v>528</x:v>
      </x:c>
      <x:c r="I3008" t="s">
        <x:v>173</x:v>
      </x:c>
      <x:c r="J3008">
        <x:v>100000524</x:v>
      </x:c>
      <x:c r="K3008" t="s">
        <x:v>173</x:v>
      </x:c>
      <x:c r="L3008" t="s">
        <x:v>143</x:v>
      </x:c>
      <x:c r="M3008" t="s">
        <x:v>550</x:v>
      </x:c>
      <x:c r="O3008">
        <x:v>1000</x:v>
      </x:c>
      <x:c r="P3008" t="s">
        <x:v>520</x:v>
      </x:c>
      <x:c r="Q3008" t="s">
        <x:v>6</x:v>
      </x:c>
      <x:c r="R3008" t="s">
        <x:v>522</x:v>
      </x:c>
      <x:c r="S3008">
        <x:v>5000</x:v>
      </x:c>
      <x:c r="T3008" t="s">
        <x:v>458</x:v>
      </x:c>
      <x:c r="U3008">
        <x:v>25.05</x:v>
      </x:c>
      <x:c r="V3008">
        <x:v>0.36</x:v>
      </x:c>
      <x:c r="W3008">
        <x:v>1824.7</x:v>
      </x:c>
    </x:row>
    <x:row r="3009" spans="1:23">
      <x:c r="A3009" t="s">
        <x:v>492</x:v>
      </x:c>
      <x:c r="B3009" t="s">
        <x:v>698</x:v>
      </x:c>
      <x:c r="C3009" t="s">
        <x:v>513</x:v>
      </x:c>
      <x:c r="D3009" t="s">
        <x:v>514</x:v>
      </x:c>
      <x:c r="E3009" t="s">
        <x:v>627</x:v>
      </x:c>
      <x:c r="F3009" t="s">
        <x:v>501</x:v>
      </x:c>
      <x:c r="G3009" t="s">
        <x:v>501</x:v>
      </x:c>
      <x:c r="H3009" t="s">
        <x:v>528</x:v>
      </x:c>
      <x:c r="I3009" t="s">
        <x:v>173</x:v>
      </x:c>
      <x:c r="J3009">
        <x:v>100000554</x:v>
      </x:c>
      <x:c r="K3009" t="s">
        <x:v>173</x:v>
      </x:c>
      <x:c r="L3009" t="s">
        <x:v>143</x:v>
      </x:c>
      <x:c r="M3009" t="s">
        <x:v>537</x:v>
      </x:c>
      <x:c r="O3009">
        <x:v>1000</x:v>
      </x:c>
      <x:c r="P3009" t="s">
        <x:v>520</x:v>
      </x:c>
      <x:c r="Q3009" t="s">
        <x:v>6</x:v>
      </x:c>
      <x:c r="R3009" t="s">
        <x:v>522</x:v>
      </x:c>
      <x:c r="S3009">
        <x:v>4000</x:v>
      </x:c>
      <x:c r="T3009" t="s">
        <x:v>458</x:v>
      </x:c>
      <x:c r="U3009">
        <x:v>20.04</x:v>
      </x:c>
      <x:c r="V3009">
        <x:v>0.36</x:v>
      </x:c>
      <x:c r="W3009">
        <x:v>1459.76</x:v>
      </x:c>
    </x:row>
    <x:row r="3010" spans="1:23">
      <x:c r="A3010" t="s">
        <x:v>492</x:v>
      </x:c>
      <x:c r="B3010" t="s">
        <x:v>698</x:v>
      </x:c>
      <x:c r="C3010" t="s">
        <x:v>513</x:v>
      </x:c>
      <x:c r="D3010" t="s">
        <x:v>514</x:v>
      </x:c>
      <x:c r="E3010" t="s">
        <x:v>627</x:v>
      </x:c>
      <x:c r="F3010" t="s">
        <x:v>501</x:v>
      </x:c>
      <x:c r="G3010" t="s">
        <x:v>501</x:v>
      </x:c>
      <x:c r="H3010" t="s">
        <x:v>528</x:v>
      </x:c>
      <x:c r="I3010" t="s">
        <x:v>173</x:v>
      </x:c>
      <x:c r="J3010">
        <x:v>100000489</x:v>
      </x:c>
      <x:c r="K3010" t="s">
        <x:v>173</x:v>
      </x:c>
      <x:c r="L3010" t="s">
        <x:v>143</x:v>
      </x:c>
      <x:c r="M3010" t="s">
        <x:v>533</x:v>
      </x:c>
      <x:c r="O3010">
        <x:v>1000</x:v>
      </x:c>
      <x:c r="P3010" t="s">
        <x:v>520</x:v>
      </x:c>
      <x:c r="Q3010" t="s">
        <x:v>6</x:v>
      </x:c>
      <x:c r="R3010" t="s">
        <x:v>522</x:v>
      </x:c>
      <x:c r="S3010">
        <x:v>5000</x:v>
      </x:c>
      <x:c r="T3010" t="s">
        <x:v>458</x:v>
      </x:c>
      <x:c r="U3010">
        <x:v>25.05</x:v>
      </x:c>
      <x:c r="V3010">
        <x:v>0.36</x:v>
      </x:c>
      <x:c r="W3010">
        <x:v>1824.7</x:v>
      </x:c>
    </x:row>
    <x:row r="3011" spans="1:23">
      <x:c r="A3011" t="s">
        <x:v>492</x:v>
      </x:c>
      <x:c r="B3011" t="s">
        <x:v>698</x:v>
      </x:c>
      <x:c r="C3011" t="s">
        <x:v>513</x:v>
      </x:c>
      <x:c r="D3011" t="s">
        <x:v>514</x:v>
      </x:c>
      <x:c r="E3011" t="s">
        <x:v>627</x:v>
      </x:c>
      <x:c r="F3011" t="s">
        <x:v>501</x:v>
      </x:c>
      <x:c r="G3011" t="s">
        <x:v>501</x:v>
      </x:c>
      <x:c r="H3011" t="s">
        <x:v>528</x:v>
      </x:c>
      <x:c r="I3011" t="s">
        <x:v>173</x:v>
      </x:c>
      <x:c r="J3011">
        <x:v>100000541</x:v>
      </x:c>
      <x:c r="K3011" t="s">
        <x:v>173</x:v>
      </x:c>
      <x:c r="L3011" t="s">
        <x:v>143</x:v>
      </x:c>
      <x:c r="M3011" t="s">
        <x:v>560</x:v>
      </x:c>
      <x:c r="O3011">
        <x:v>1000</x:v>
      </x:c>
      <x:c r="P3011" t="s">
        <x:v>520</x:v>
      </x:c>
      <x:c r="Q3011" t="s">
        <x:v>6</x:v>
      </x:c>
      <x:c r="R3011" t="s">
        <x:v>522</x:v>
      </x:c>
      <x:c r="S3011">
        <x:v>2000</x:v>
      </x:c>
      <x:c r="T3011" t="s">
        <x:v>458</x:v>
      </x:c>
      <x:c r="U3011">
        <x:v>10.02</x:v>
      </x:c>
      <x:c r="V3011">
        <x:v>0.36</x:v>
      </x:c>
      <x:c r="W3011">
        <x:v>729.88</x:v>
      </x:c>
    </x:row>
    <x:row r="3012" spans="1:23">
      <x:c r="A3012" t="s">
        <x:v>492</x:v>
      </x:c>
      <x:c r="B3012" t="s">
        <x:v>698</x:v>
      </x:c>
      <x:c r="C3012" t="s">
        <x:v>513</x:v>
      </x:c>
      <x:c r="D3012" t="s">
        <x:v>514</x:v>
      </x:c>
      <x:c r="E3012" t="s">
        <x:v>627</x:v>
      </x:c>
      <x:c r="F3012" t="s">
        <x:v>501</x:v>
      </x:c>
      <x:c r="G3012" t="s">
        <x:v>501</x:v>
      </x:c>
      <x:c r="H3012" t="s">
        <x:v>528</x:v>
      </x:c>
      <x:c r="I3012" t="s">
        <x:v>173</x:v>
      </x:c>
      <x:c r="J3012">
        <x:v>100000500</x:v>
      </x:c>
      <x:c r="K3012" t="s">
        <x:v>173</x:v>
      </x:c>
      <x:c r="L3012" t="s">
        <x:v>143</x:v>
      </x:c>
      <x:c r="M3012" t="s">
        <x:v>628</x:v>
      </x:c>
      <x:c r="O3012">
        <x:v>1000</x:v>
      </x:c>
      <x:c r="P3012" t="s">
        <x:v>520</x:v>
      </x:c>
      <x:c r="Q3012" t="s">
        <x:v>6</x:v>
      </x:c>
      <x:c r="R3012" t="s">
        <x:v>522</x:v>
      </x:c>
      <x:c r="S3012">
        <x:v>1000</x:v>
      </x:c>
      <x:c r="T3012" t="s">
        <x:v>458</x:v>
      </x:c>
      <x:c r="U3012">
        <x:v>5.01</x:v>
      </x:c>
      <x:c r="V3012">
        <x:v>0.36</x:v>
      </x:c>
      <x:c r="W3012">
        <x:v>364.94</x:v>
      </x:c>
    </x:row>
    <x:row r="3013" spans="1:23">
      <x:c r="A3013" t="s">
        <x:v>492</x:v>
      </x:c>
      <x:c r="B3013" t="s">
        <x:v>698</x:v>
      </x:c>
      <x:c r="C3013" t="s">
        <x:v>513</x:v>
      </x:c>
      <x:c r="D3013" t="s">
        <x:v>514</x:v>
      </x:c>
      <x:c r="E3013" t="s">
        <x:v>627</x:v>
      </x:c>
      <x:c r="F3013" t="s">
        <x:v>501</x:v>
      </x:c>
      <x:c r="G3013" t="s">
        <x:v>501</x:v>
      </x:c>
      <x:c r="H3013" t="s">
        <x:v>528</x:v>
      </x:c>
      <x:c r="I3013" t="s">
        <x:v>173</x:v>
      </x:c>
      <x:c r="J3013">
        <x:v>100000501</x:v>
      </x:c>
      <x:c r="K3013" t="s">
        <x:v>173</x:v>
      </x:c>
      <x:c r="L3013" t="s">
        <x:v>143</x:v>
      </x:c>
      <x:c r="M3013" t="s">
        <x:v>518</x:v>
      </x:c>
      <x:c r="O3013">
        <x:v>1000</x:v>
      </x:c>
      <x:c r="P3013" t="s">
        <x:v>520</x:v>
      </x:c>
      <x:c r="Q3013" t="s">
        <x:v>6</x:v>
      </x:c>
      <x:c r="R3013" t="s">
        <x:v>522</x:v>
      </x:c>
      <x:c r="S3013">
        <x:v>6000</x:v>
      </x:c>
      <x:c r="T3013" t="s">
        <x:v>458</x:v>
      </x:c>
      <x:c r="U3013">
        <x:v>30.06</x:v>
      </x:c>
      <x:c r="V3013">
        <x:v>0.36</x:v>
      </x:c>
      <x:c r="W3013">
        <x:v>2189.64</x:v>
      </x:c>
    </x:row>
    <x:row r="3014" spans="1:23">
      <x:c r="A3014" t="s">
        <x:v>492</x:v>
      </x:c>
      <x:c r="B3014" t="s">
        <x:v>698</x:v>
      </x:c>
      <x:c r="C3014" t="s">
        <x:v>513</x:v>
      </x:c>
      <x:c r="D3014" t="s">
        <x:v>514</x:v>
      </x:c>
      <x:c r="E3014" t="s">
        <x:v>623</x:v>
      </x:c>
      <x:c r="F3014" t="s">
        <x:v>135</x:v>
      </x:c>
      <x:c r="G3014" t="s">
        <x:v>135</x:v>
      </x:c>
      <x:c r="H3014" t="s">
        <x:v>516</x:v>
      </x:c>
      <x:c r="I3014" t="s">
        <x:v>140</x:v>
      </x:c>
      <x:c r="J3014">
        <x:v>100003793</x:v>
      </x:c>
      <x:c r="K3014" t="s">
        <x:v>140</x:v>
      </x:c>
      <x:c r="L3014" t="s">
        <x:v>143</x:v>
      </x:c>
      <x:c r="M3014" t="s">
        <x:v>619</x:v>
      </x:c>
      <x:c r="O3014">
        <x:v>1000</x:v>
      </x:c>
      <x:c r="P3014" t="s">
        <x:v>520</x:v>
      </x:c>
      <x:c r="Q3014" t="s">
        <x:v>8</x:v>
      </x:c>
      <x:c r="R3014" t="s">
        <x:v>522</x:v>
      </x:c>
      <x:c r="S3014">
        <x:v>1000</x:v>
      </x:c>
      <x:c r="T3014" t="s">
        <x:v>458</x:v>
      </x:c>
      <x:c r="U3014">
        <x:v>4.82</x:v>
      </x:c>
      <x:c r="V3014">
        <x:v>0.48</x:v>
      </x:c>
      <x:c r="W3014">
        <x:v>484.3</x:v>
      </x:c>
    </x:row>
    <x:row r="3015" spans="1:23">
      <x:c r="A3015" t="s">
        <x:v>492</x:v>
      </x:c>
      <x:c r="B3015" t="s">
        <x:v>698</x:v>
      </x:c>
      <x:c r="C3015" t="s">
        <x:v>513</x:v>
      </x:c>
      <x:c r="D3015" t="s">
        <x:v>514</x:v>
      </x:c>
      <x:c r="E3015" t="s">
        <x:v>623</x:v>
      </x:c>
      <x:c r="F3015" t="s">
        <x:v>135</x:v>
      </x:c>
      <x:c r="G3015" t="s">
        <x:v>135</x:v>
      </x:c>
      <x:c r="H3015" t="s">
        <x:v>516</x:v>
      </x:c>
      <x:c r="I3015" t="s">
        <x:v>140</x:v>
      </x:c>
      <x:c r="J3015">
        <x:v>100004101</x:v>
      </x:c>
      <x:c r="K3015" t="s">
        <x:v>140</x:v>
      </x:c>
      <x:c r="L3015" t="s">
        <x:v>142</x:v>
      </x:c>
      <x:c r="M3015" t="s">
        <x:v>524</x:v>
      </x:c>
      <x:c r="O3015">
        <x:v>500</x:v>
      </x:c>
      <x:c r="P3015" t="s">
        <x:v>520</x:v>
      </x:c>
      <x:c r="Q3015" t="s">
        <x:v>449</x:v>
      </x:c>
      <x:c r="R3015" t="s">
        <x:v>522</x:v>
      </x:c>
      <x:c r="S3015">
        <x:v>5000</x:v>
      </x:c>
      <x:c r="T3015" t="s">
        <x:v>458</x:v>
      </x:c>
      <x:c r="U3015">
        <x:v>89.85</x:v>
      </x:c>
      <x:c r="V3015">
        <x:v>1.52</x:v>
      </x:c>
      <x:c r="W3015">
        <x:v>7575</x:v>
      </x:c>
    </x:row>
    <x:row r="3016" spans="1:23">
      <x:c r="A3016" t="s">
        <x:v>492</x:v>
      </x:c>
      <x:c r="B3016" t="s">
        <x:v>698</x:v>
      </x:c>
      <x:c r="C3016" t="s">
        <x:v>513</x:v>
      </x:c>
      <x:c r="D3016" t="s">
        <x:v>514</x:v>
      </x:c>
      <x:c r="E3016" t="s">
        <x:v>623</x:v>
      </x:c>
      <x:c r="F3016" t="s">
        <x:v>135</x:v>
      </x:c>
      <x:c r="G3016" t="s">
        <x:v>135</x:v>
      </x:c>
      <x:c r="H3016" t="s">
        <x:v>516</x:v>
      </x:c>
      <x:c r="I3016" t="s">
        <x:v>140</x:v>
      </x:c>
      <x:c r="J3016">
        <x:v>100003729</x:v>
      </x:c>
      <x:c r="K3016" t="s">
        <x:v>140</x:v>
      </x:c>
      <x:c r="L3016" t="s">
        <x:v>141</x:v>
      </x:c>
      <x:c r="M3016" t="s">
        <x:v>575</x:v>
      </x:c>
      <x:c r="O3016">
        <x:v>1500</x:v>
      </x:c>
      <x:c r="P3016" t="s">
        <x:v>520</x:v>
      </x:c>
      <x:c r="Q3016" t="s">
        <x:v>448</x:v>
      </x:c>
      <x:c r="R3016" t="s">
        <x:v>522</x:v>
      </x:c>
      <x:c r="S3016">
        <x:v>1500</x:v>
      </x:c>
      <x:c r="T3016" t="s">
        <x:v>458</x:v>
      </x:c>
      <x:c r="U3016">
        <x:v>5.13</x:v>
      </x:c>
      <x:c r="V3016">
        <x:v>0.33</x:v>
      </x:c>
      <x:c r="W3016">
        <x:v>490.95</x:v>
      </x:c>
    </x:row>
    <x:row r="3017" spans="1:23">
      <x:c r="A3017" t="s">
        <x:v>492</x:v>
      </x:c>
      <x:c r="B3017" t="s">
        <x:v>698</x:v>
      </x:c>
      <x:c r="C3017" t="s">
        <x:v>513</x:v>
      </x:c>
      <x:c r="D3017" t="s">
        <x:v>514</x:v>
      </x:c>
      <x:c r="E3017" t="s">
        <x:v>623</x:v>
      </x:c>
      <x:c r="F3017" t="s">
        <x:v>135</x:v>
      </x:c>
      <x:c r="G3017" t="s">
        <x:v>135</x:v>
      </x:c>
      <x:c r="H3017" t="s">
        <x:v>516</x:v>
      </x:c>
      <x:c r="I3017" t="s">
        <x:v>140</x:v>
      </x:c>
      <x:c r="J3017">
        <x:v>100004073</x:v>
      </x:c>
      <x:c r="K3017" t="s">
        <x:v>140</x:v>
      </x:c>
      <x:c r="L3017" t="s">
        <x:v>142</x:v>
      </x:c>
      <x:c r="M3017" t="s">
        <x:v>518</x:v>
      </x:c>
      <x:c r="O3017">
        <x:v>500</x:v>
      </x:c>
      <x:c r="P3017" t="s">
        <x:v>520</x:v>
      </x:c>
      <x:c r="Q3017" t="s">
        <x:v>449</x:v>
      </x:c>
      <x:c r="R3017" t="s">
        <x:v>522</x:v>
      </x:c>
      <x:c r="S3017">
        <x:v>500</x:v>
      </x:c>
      <x:c r="T3017" t="s">
        <x:v>458</x:v>
      </x:c>
      <x:c r="U3017">
        <x:v>8.99</x:v>
      </x:c>
      <x:c r="V3017">
        <x:v>1.52</x:v>
      </x:c>
      <x:c r="W3017">
        <x:v>757.5</x:v>
      </x:c>
    </x:row>
    <x:row r="3018" spans="1:23">
      <x:c r="A3018" t="s">
        <x:v>492</x:v>
      </x:c>
      <x:c r="B3018" t="s">
        <x:v>698</x:v>
      </x:c>
      <x:c r="C3018" t="s">
        <x:v>513</x:v>
      </x:c>
      <x:c r="D3018" t="s">
        <x:v>514</x:v>
      </x:c>
      <x:c r="E3018" t="s">
        <x:v>623</x:v>
      </x:c>
      <x:c r="F3018" t="s">
        <x:v>135</x:v>
      </x:c>
      <x:c r="G3018" t="s">
        <x:v>135</x:v>
      </x:c>
      <x:c r="H3018" t="s">
        <x:v>516</x:v>
      </x:c>
      <x:c r="I3018" t="s">
        <x:v>140</x:v>
      </x:c>
      <x:c r="J3018">
        <x:v>100003843</x:v>
      </x:c>
      <x:c r="K3018" t="s">
        <x:v>140</x:v>
      </x:c>
      <x:c r="L3018" t="s">
        <x:v>143</x:v>
      </x:c>
      <x:c r="M3018" t="s">
        <x:v>548</x:v>
      </x:c>
      <x:c r="O3018">
        <x:v>1000</x:v>
      </x:c>
      <x:c r="P3018" t="s">
        <x:v>520</x:v>
      </x:c>
      <x:c r="Q3018" t="s">
        <x:v>8</x:v>
      </x:c>
      <x:c r="R3018" t="s">
        <x:v>522</x:v>
      </x:c>
      <x:c r="S3018">
        <x:v>2000</x:v>
      </x:c>
      <x:c r="T3018" t="s">
        <x:v>458</x:v>
      </x:c>
      <x:c r="U3018">
        <x:v>9.6300000000000008</x:v>
      </x:c>
      <x:c r="V3018">
        <x:v>0.48</x:v>
      </x:c>
      <x:c r="W3018">
        <x:v>968.6</x:v>
      </x:c>
    </x:row>
    <x:row r="3019" spans="1:23">
      <x:c r="A3019" t="s">
        <x:v>492</x:v>
      </x:c>
      <x:c r="B3019" t="s">
        <x:v>698</x:v>
      </x:c>
      <x:c r="C3019" t="s">
        <x:v>513</x:v>
      </x:c>
      <x:c r="D3019" t="s">
        <x:v>514</x:v>
      </x:c>
      <x:c r="E3019" t="s">
        <x:v>623</x:v>
      </x:c>
      <x:c r="F3019" t="s">
        <x:v>135</x:v>
      </x:c>
      <x:c r="G3019" t="s">
        <x:v>135</x:v>
      </x:c>
      <x:c r="H3019" t="s">
        <x:v>516</x:v>
      </x:c>
      <x:c r="I3019" t="s">
        <x:v>140</x:v>
      </x:c>
      <x:c r="J3019">
        <x:v>100003793</x:v>
      </x:c>
      <x:c r="K3019" t="s">
        <x:v>140</x:v>
      </x:c>
      <x:c r="L3019" t="s">
        <x:v>143</x:v>
      </x:c>
      <x:c r="M3019" t="s">
        <x:v>619</x:v>
      </x:c>
      <x:c r="O3019">
        <x:v>1000</x:v>
      </x:c>
      <x:c r="P3019" t="s">
        <x:v>520</x:v>
      </x:c>
      <x:c r="Q3019" t="s">
        <x:v>8</x:v>
      </x:c>
      <x:c r="R3019" t="s">
        <x:v>522</x:v>
      </x:c>
      <x:c r="S3019">
        <x:v>1000</x:v>
      </x:c>
      <x:c r="T3019" t="s">
        <x:v>458</x:v>
      </x:c>
      <x:c r="U3019">
        <x:v>4.82</x:v>
      </x:c>
      <x:c r="V3019">
        <x:v>0.48</x:v>
      </x:c>
      <x:c r="W3019">
        <x:v>484.3</x:v>
      </x:c>
    </x:row>
    <x:row r="3020" spans="1:23">
      <x:c r="A3020" t="s">
        <x:v>492</x:v>
      </x:c>
      <x:c r="B3020" t="s">
        <x:v>698</x:v>
      </x:c>
      <x:c r="C3020" t="s">
        <x:v>513</x:v>
      </x:c>
      <x:c r="D3020" t="s">
        <x:v>514</x:v>
      </x:c>
      <x:c r="E3020" t="s">
        <x:v>623</x:v>
      </x:c>
      <x:c r="F3020" t="s">
        <x:v>135</x:v>
      </x:c>
      <x:c r="G3020" t="s">
        <x:v>135</x:v>
      </x:c>
      <x:c r="H3020" t="s">
        <x:v>516</x:v>
      </x:c>
      <x:c r="I3020" t="s">
        <x:v>140</x:v>
      </x:c>
      <x:c r="J3020">
        <x:v>100003796</x:v>
      </x:c>
      <x:c r="K3020" t="s">
        <x:v>140</x:v>
      </x:c>
      <x:c r="L3020" t="s">
        <x:v>143</x:v>
      </x:c>
      <x:c r="M3020" t="s">
        <x:v>518</x:v>
      </x:c>
      <x:c r="O3020">
        <x:v>1000</x:v>
      </x:c>
      <x:c r="P3020" t="s">
        <x:v>520</x:v>
      </x:c>
      <x:c r="Q3020" t="s">
        <x:v>8</x:v>
      </x:c>
      <x:c r="R3020" t="s">
        <x:v>522</x:v>
      </x:c>
      <x:c r="S3020">
        <x:v>2000</x:v>
      </x:c>
      <x:c r="T3020" t="s">
        <x:v>458</x:v>
      </x:c>
      <x:c r="U3020">
        <x:v>9.6300000000000008</x:v>
      </x:c>
      <x:c r="V3020">
        <x:v>0.48</x:v>
      </x:c>
      <x:c r="W3020">
        <x:v>968.6</x:v>
      </x:c>
    </x:row>
    <x:row r="3021" spans="1:23">
      <x:c r="A3021" t="s">
        <x:v>492</x:v>
      </x:c>
      <x:c r="B3021" t="s">
        <x:v>698</x:v>
      </x:c>
      <x:c r="C3021" t="s">
        <x:v>513</x:v>
      </x:c>
      <x:c r="D3021" t="s">
        <x:v>514</x:v>
      </x:c>
      <x:c r="E3021" t="s">
        <x:v>623</x:v>
      </x:c>
      <x:c r="F3021" t="s">
        <x:v>135</x:v>
      </x:c>
      <x:c r="G3021" t="s">
        <x:v>135</x:v>
      </x:c>
      <x:c r="H3021" t="s">
        <x:v>516</x:v>
      </x:c>
      <x:c r="I3021" t="s">
        <x:v>140</x:v>
      </x:c>
      <x:c r="J3021">
        <x:v>100003892</x:v>
      </x:c>
      <x:c r="K3021" t="s">
        <x:v>140</x:v>
      </x:c>
      <x:c r="L3021" t="s">
        <x:v>143</x:v>
      </x:c>
      <x:c r="M3021" t="s">
        <x:v>542</x:v>
      </x:c>
      <x:c r="O3021">
        <x:v>1000</x:v>
      </x:c>
      <x:c r="P3021" t="s">
        <x:v>520</x:v>
      </x:c>
      <x:c r="Q3021" t="s">
        <x:v>8</x:v>
      </x:c>
      <x:c r="R3021" t="s">
        <x:v>522</x:v>
      </x:c>
      <x:c r="S3021">
        <x:v>4000</x:v>
      </x:c>
      <x:c r="T3021" t="s">
        <x:v>458</x:v>
      </x:c>
      <x:c r="U3021">
        <x:v>19.27</x:v>
      </x:c>
      <x:c r="V3021">
        <x:v>0.48</x:v>
      </x:c>
      <x:c r="W3021">
        <x:v>1937.2</x:v>
      </x:c>
    </x:row>
    <x:row r="3022" spans="1:23">
      <x:c r="A3022" t="s">
        <x:v>492</x:v>
      </x:c>
      <x:c r="B3022" t="s">
        <x:v>698</x:v>
      </x:c>
      <x:c r="C3022" t="s">
        <x:v>513</x:v>
      </x:c>
      <x:c r="D3022" t="s">
        <x:v>514</x:v>
      </x:c>
      <x:c r="E3022" t="s">
        <x:v>623</x:v>
      </x:c>
      <x:c r="F3022" t="s">
        <x:v>135</x:v>
      </x:c>
      <x:c r="G3022" t="s">
        <x:v>135</x:v>
      </x:c>
      <x:c r="H3022" t="s">
        <x:v>516</x:v>
      </x:c>
      <x:c r="I3022" t="s">
        <x:v>140</x:v>
      </x:c>
      <x:c r="J3022">
        <x:v>100003900</x:v>
      </x:c>
      <x:c r="K3022" t="s">
        <x:v>140</x:v>
      </x:c>
      <x:c r="L3022" t="s">
        <x:v>143</x:v>
      </x:c>
      <x:c r="M3022" t="s">
        <x:v>526</x:v>
      </x:c>
      <x:c r="O3022">
        <x:v>1000</x:v>
      </x:c>
      <x:c r="P3022" t="s">
        <x:v>520</x:v>
      </x:c>
      <x:c r="Q3022" t="s">
        <x:v>8</x:v>
      </x:c>
      <x:c r="R3022" t="s">
        <x:v>522</x:v>
      </x:c>
      <x:c r="S3022">
        <x:v>4000</x:v>
      </x:c>
      <x:c r="T3022" t="s">
        <x:v>458</x:v>
      </x:c>
      <x:c r="U3022">
        <x:v>19.27</x:v>
      </x:c>
      <x:c r="V3022">
        <x:v>0.48</x:v>
      </x:c>
      <x:c r="W3022">
        <x:v>1937.2</x:v>
      </x:c>
    </x:row>
    <x:row r="3023" spans="1:23">
      <x:c r="A3023" t="s">
        <x:v>492</x:v>
      </x:c>
      <x:c r="B3023" t="s">
        <x:v>698</x:v>
      </x:c>
      <x:c r="C3023" t="s">
        <x:v>513</x:v>
      </x:c>
      <x:c r="D3023" t="s">
        <x:v>514</x:v>
      </x:c>
      <x:c r="E3023" t="s">
        <x:v>623</x:v>
      </x:c>
      <x:c r="F3023" t="s">
        <x:v>135</x:v>
      </x:c>
      <x:c r="G3023" t="s">
        <x:v>135</x:v>
      </x:c>
      <x:c r="H3023" t="s">
        <x:v>516</x:v>
      </x:c>
      <x:c r="I3023" t="s">
        <x:v>140</x:v>
      </x:c>
      <x:c r="J3023">
        <x:v>100003884</x:v>
      </x:c>
      <x:c r="K3023" t="s">
        <x:v>140</x:v>
      </x:c>
      <x:c r="L3023" t="s">
        <x:v>143</x:v>
      </x:c>
      <x:c r="M3023" t="s">
        <x:v>574</x:v>
      </x:c>
      <x:c r="O3023">
        <x:v>1000</x:v>
      </x:c>
      <x:c r="P3023" t="s">
        <x:v>520</x:v>
      </x:c>
      <x:c r="Q3023" t="s">
        <x:v>8</x:v>
      </x:c>
      <x:c r="R3023" t="s">
        <x:v>522</x:v>
      </x:c>
      <x:c r="S3023">
        <x:v>2000</x:v>
      </x:c>
      <x:c r="T3023" t="s">
        <x:v>458</x:v>
      </x:c>
      <x:c r="U3023">
        <x:v>9.6300000000000008</x:v>
      </x:c>
      <x:c r="V3023">
        <x:v>0.48</x:v>
      </x:c>
      <x:c r="W3023">
        <x:v>968.6</x:v>
      </x:c>
    </x:row>
    <x:row r="3024" spans="1:23">
      <x:c r="A3024" t="s">
        <x:v>492</x:v>
      </x:c>
      <x:c r="B3024" t="s">
        <x:v>698</x:v>
      </x:c>
      <x:c r="C3024" t="s">
        <x:v>513</x:v>
      </x:c>
      <x:c r="D3024" t="s">
        <x:v>514</x:v>
      </x:c>
      <x:c r="E3024" t="s">
        <x:v>623</x:v>
      </x:c>
      <x:c r="F3024" t="s">
        <x:v>135</x:v>
      </x:c>
      <x:c r="G3024" t="s">
        <x:v>135</x:v>
      </x:c>
      <x:c r="H3024" t="s">
        <x:v>516</x:v>
      </x:c>
      <x:c r="I3024" t="s">
        <x:v>140</x:v>
      </x:c>
      <x:c r="J3024">
        <x:v>100003866</x:v>
      </x:c>
      <x:c r="K3024" t="s">
        <x:v>140</x:v>
      </x:c>
      <x:c r="L3024" t="s">
        <x:v>143</x:v>
      </x:c>
      <x:c r="M3024" t="s">
        <x:v>553</x:v>
      </x:c>
      <x:c r="O3024">
        <x:v>1000</x:v>
      </x:c>
      <x:c r="P3024" t="s">
        <x:v>520</x:v>
      </x:c>
      <x:c r="Q3024" t="s">
        <x:v>8</x:v>
      </x:c>
      <x:c r="R3024" t="s">
        <x:v>522</x:v>
      </x:c>
      <x:c r="S3024">
        <x:v>2000</x:v>
      </x:c>
      <x:c r="T3024" t="s">
        <x:v>458</x:v>
      </x:c>
      <x:c r="U3024">
        <x:v>9.6300000000000008</x:v>
      </x:c>
      <x:c r="V3024">
        <x:v>0.48</x:v>
      </x:c>
      <x:c r="W3024">
        <x:v>968.6</x:v>
      </x:c>
    </x:row>
    <x:row r="3025" spans="1:23">
      <x:c r="A3025" t="s">
        <x:v>492</x:v>
      </x:c>
      <x:c r="B3025" t="s">
        <x:v>698</x:v>
      </x:c>
      <x:c r="C3025" t="s">
        <x:v>513</x:v>
      </x:c>
      <x:c r="D3025" t="s">
        <x:v>514</x:v>
      </x:c>
      <x:c r="E3025" t="s">
        <x:v>623</x:v>
      </x:c>
      <x:c r="F3025" t="s">
        <x:v>135</x:v>
      </x:c>
      <x:c r="G3025" t="s">
        <x:v>135</x:v>
      </x:c>
      <x:c r="H3025" t="s">
        <x:v>516</x:v>
      </x:c>
      <x:c r="I3025" t="s">
        <x:v>140</x:v>
      </x:c>
      <x:c r="J3025">
        <x:v>100003871</x:v>
      </x:c>
      <x:c r="K3025" t="s">
        <x:v>140</x:v>
      </x:c>
      <x:c r="L3025" t="s">
        <x:v>143</x:v>
      </x:c>
      <x:c r="M3025" t="s">
        <x:v>524</x:v>
      </x:c>
      <x:c r="O3025">
        <x:v>1000</x:v>
      </x:c>
      <x:c r="P3025" t="s">
        <x:v>520</x:v>
      </x:c>
      <x:c r="Q3025" t="s">
        <x:v>8</x:v>
      </x:c>
      <x:c r="R3025" t="s">
        <x:v>522</x:v>
      </x:c>
      <x:c r="S3025">
        <x:v>4000</x:v>
      </x:c>
      <x:c r="T3025" t="s">
        <x:v>458</x:v>
      </x:c>
      <x:c r="U3025">
        <x:v>19.27</x:v>
      </x:c>
      <x:c r="V3025">
        <x:v>0.48</x:v>
      </x:c>
      <x:c r="W3025">
        <x:v>1937.2</x:v>
      </x:c>
    </x:row>
    <x:row r="3026" spans="1:23">
      <x:c r="A3026" t="s">
        <x:v>492</x:v>
      </x:c>
      <x:c r="B3026" t="s">
        <x:v>698</x:v>
      </x:c>
      <x:c r="C3026" t="s">
        <x:v>513</x:v>
      </x:c>
      <x:c r="D3026" t="s">
        <x:v>514</x:v>
      </x:c>
      <x:c r="E3026" t="s">
        <x:v>623</x:v>
      </x:c>
      <x:c r="F3026" t="s">
        <x:v>135</x:v>
      </x:c>
      <x:c r="G3026" t="s">
        <x:v>135</x:v>
      </x:c>
      <x:c r="H3026" t="s">
        <x:v>516</x:v>
      </x:c>
      <x:c r="I3026" t="s">
        <x:v>140</x:v>
      </x:c>
      <x:c r="J3026">
        <x:v>100003847</x:v>
      </x:c>
      <x:c r="K3026" t="s">
        <x:v>140</x:v>
      </x:c>
      <x:c r="L3026" t="s">
        <x:v>143</x:v>
      </x:c>
      <x:c r="M3026" t="s">
        <x:v>537</x:v>
      </x:c>
      <x:c r="O3026">
        <x:v>1000</x:v>
      </x:c>
      <x:c r="P3026" t="s">
        <x:v>520</x:v>
      </x:c>
      <x:c r="Q3026" t="s">
        <x:v>8</x:v>
      </x:c>
      <x:c r="R3026" t="s">
        <x:v>522</x:v>
      </x:c>
      <x:c r="S3026">
        <x:v>4000</x:v>
      </x:c>
      <x:c r="T3026" t="s">
        <x:v>458</x:v>
      </x:c>
      <x:c r="U3026">
        <x:v>19.27</x:v>
      </x:c>
      <x:c r="V3026">
        <x:v>0.48</x:v>
      </x:c>
      <x:c r="W3026">
        <x:v>1937.2</x:v>
      </x:c>
    </x:row>
    <x:row r="3027" spans="1:23">
      <x:c r="A3027" t="s">
        <x:v>492</x:v>
      </x:c>
      <x:c r="B3027" t="s">
        <x:v>698</x:v>
      </x:c>
      <x:c r="C3027" t="s">
        <x:v>513</x:v>
      </x:c>
      <x:c r="D3027" t="s">
        <x:v>514</x:v>
      </x:c>
      <x:c r="E3027" t="s">
        <x:v>623</x:v>
      </x:c>
      <x:c r="F3027" t="s">
        <x:v>135</x:v>
      </x:c>
      <x:c r="G3027" t="s">
        <x:v>135</x:v>
      </x:c>
      <x:c r="H3027" t="s">
        <x:v>516</x:v>
      </x:c>
      <x:c r="I3027" t="s">
        <x:v>140</x:v>
      </x:c>
      <x:c r="J3027">
        <x:v>100003799</x:v>
      </x:c>
      <x:c r="K3027" t="s">
        <x:v>140</x:v>
      </x:c>
      <x:c r="L3027" t="s">
        <x:v>143</x:v>
      </x:c>
      <x:c r="M3027" t="s">
        <x:v>571</x:v>
      </x:c>
      <x:c r="O3027">
        <x:v>1000</x:v>
      </x:c>
      <x:c r="P3027" t="s">
        <x:v>520</x:v>
      </x:c>
      <x:c r="Q3027" t="s">
        <x:v>8</x:v>
      </x:c>
      <x:c r="R3027" t="s">
        <x:v>522</x:v>
      </x:c>
      <x:c r="S3027">
        <x:v>2000</x:v>
      </x:c>
      <x:c r="T3027" t="s">
        <x:v>458</x:v>
      </x:c>
      <x:c r="U3027">
        <x:v>9.6300000000000008</x:v>
      </x:c>
      <x:c r="V3027">
        <x:v>0.48</x:v>
      </x:c>
      <x:c r="W3027">
        <x:v>968.6</x:v>
      </x:c>
    </x:row>
    <x:row r="3028" spans="1:23">
      <x:c r="A3028" t="s">
        <x:v>492</x:v>
      </x:c>
      <x:c r="B3028" t="s">
        <x:v>698</x:v>
      </x:c>
      <x:c r="C3028" t="s">
        <x:v>513</x:v>
      </x:c>
      <x:c r="D3028" t="s">
        <x:v>514</x:v>
      </x:c>
      <x:c r="E3028" t="s">
        <x:v>623</x:v>
      </x:c>
      <x:c r="F3028" t="s">
        <x:v>135</x:v>
      </x:c>
      <x:c r="G3028" t="s">
        <x:v>135</x:v>
      </x:c>
      <x:c r="H3028" t="s">
        <x:v>516</x:v>
      </x:c>
      <x:c r="I3028" t="s">
        <x:v>140</x:v>
      </x:c>
      <x:c r="J3028">
        <x:v>100004101</x:v>
      </x:c>
      <x:c r="K3028" t="s">
        <x:v>140</x:v>
      </x:c>
      <x:c r="L3028" t="s">
        <x:v>142</x:v>
      </x:c>
      <x:c r="M3028" t="s">
        <x:v>524</x:v>
      </x:c>
      <x:c r="O3028">
        <x:v>500</x:v>
      </x:c>
      <x:c r="P3028" t="s">
        <x:v>520</x:v>
      </x:c>
      <x:c r="Q3028" t="s">
        <x:v>449</x:v>
      </x:c>
      <x:c r="R3028" t="s">
        <x:v>522</x:v>
      </x:c>
      <x:c r="S3028">
        <x:v>1000</x:v>
      </x:c>
      <x:c r="T3028" t="s">
        <x:v>458</x:v>
      </x:c>
      <x:c r="U3028">
        <x:v>17.97</x:v>
      </x:c>
      <x:c r="V3028">
        <x:v>1.52</x:v>
      </x:c>
      <x:c r="W3028">
        <x:v>1515</x:v>
      </x:c>
    </x:row>
    <x:row r="3029" spans="1:23">
      <x:c r="A3029" t="s">
        <x:v>492</x:v>
      </x:c>
      <x:c r="B3029" t="s">
        <x:v>698</x:v>
      </x:c>
      <x:c r="C3029" t="s">
        <x:v>513</x:v>
      </x:c>
      <x:c r="D3029" t="s">
        <x:v>514</x:v>
      </x:c>
      <x:c r="E3029" t="s">
        <x:v>623</x:v>
      </x:c>
      <x:c r="F3029" t="s">
        <x:v>135</x:v>
      </x:c>
      <x:c r="G3029" t="s">
        <x:v>135</x:v>
      </x:c>
      <x:c r="H3029" t="s">
        <x:v>516</x:v>
      </x:c>
      <x:c r="I3029" t="s">
        <x:v>140</x:v>
      </x:c>
      <x:c r="J3029">
        <x:v>100004073</x:v>
      </x:c>
      <x:c r="K3029" t="s">
        <x:v>140</x:v>
      </x:c>
      <x:c r="L3029" t="s">
        <x:v>142</x:v>
      </x:c>
      <x:c r="M3029" t="s">
        <x:v>518</x:v>
      </x:c>
      <x:c r="O3029">
        <x:v>500</x:v>
      </x:c>
      <x:c r="P3029" t="s">
        <x:v>520</x:v>
      </x:c>
      <x:c r="Q3029" t="s">
        <x:v>449</x:v>
      </x:c>
      <x:c r="R3029" t="s">
        <x:v>522</x:v>
      </x:c>
      <x:c r="S3029">
        <x:v>2000</x:v>
      </x:c>
      <x:c r="T3029" t="s">
        <x:v>458</x:v>
      </x:c>
      <x:c r="U3029">
        <x:v>35.94</x:v>
      </x:c>
      <x:c r="V3029">
        <x:v>1.52</x:v>
      </x:c>
      <x:c r="W3029">
        <x:v>3030</x:v>
      </x:c>
    </x:row>
    <x:row r="3030" spans="1:23">
      <x:c r="A3030" t="s">
        <x:v>492</x:v>
      </x:c>
      <x:c r="B3030" t="s">
        <x:v>698</x:v>
      </x:c>
      <x:c r="C3030" t="s">
        <x:v>513</x:v>
      </x:c>
      <x:c r="D3030" t="s">
        <x:v>514</x:v>
      </x:c>
      <x:c r="E3030" t="s">
        <x:v>623</x:v>
      </x:c>
      <x:c r="F3030" t="s">
        <x:v>135</x:v>
      </x:c>
      <x:c r="G3030" t="s">
        <x:v>135</x:v>
      </x:c>
      <x:c r="H3030" t="s">
        <x:v>516</x:v>
      </x:c>
      <x:c r="I3030" t="s">
        <x:v>140</x:v>
      </x:c>
      <x:c r="J3030">
        <x:v>100003723</x:v>
      </x:c>
      <x:c r="K3030" t="s">
        <x:v>140</x:v>
      </x:c>
      <x:c r="L3030" t="s">
        <x:v>141</x:v>
      </x:c>
      <x:c r="M3030" t="s">
        <x:v>518</x:v>
      </x:c>
      <x:c r="O3030">
        <x:v>1500</x:v>
      </x:c>
      <x:c r="P3030" t="s">
        <x:v>520</x:v>
      </x:c>
      <x:c r="Q3030" t="s">
        <x:v>448</x:v>
      </x:c>
      <x:c r="R3030" t="s">
        <x:v>522</x:v>
      </x:c>
      <x:c r="S3030">
        <x:v>1500</x:v>
      </x:c>
      <x:c r="T3030" t="s">
        <x:v>458</x:v>
      </x:c>
      <x:c r="U3030">
        <x:v>5.13</x:v>
      </x:c>
      <x:c r="V3030">
        <x:v>0.33</x:v>
      </x:c>
      <x:c r="W3030">
        <x:v>490.95</x:v>
      </x:c>
    </x:row>
    <x:row r="3031" spans="1:23">
      <x:c r="A3031" t="s">
        <x:v>492</x:v>
      </x:c>
      <x:c r="B3031" t="s">
        <x:v>698</x:v>
      </x:c>
      <x:c r="C3031" t="s">
        <x:v>513</x:v>
      </x:c>
      <x:c r="D3031" t="s">
        <x:v>514</x:v>
      </x:c>
      <x:c r="E3031" t="s">
        <x:v>623</x:v>
      </x:c>
      <x:c r="F3031" t="s">
        <x:v>135</x:v>
      </x:c>
      <x:c r="G3031" t="s">
        <x:v>135</x:v>
      </x:c>
      <x:c r="H3031" t="s">
        <x:v>516</x:v>
      </x:c>
      <x:c r="I3031" t="s">
        <x:v>140</x:v>
      </x:c>
      <x:c r="J3031">
        <x:v>100003729</x:v>
      </x:c>
      <x:c r="K3031" t="s">
        <x:v>140</x:v>
      </x:c>
      <x:c r="L3031" t="s">
        <x:v>141</x:v>
      </x:c>
      <x:c r="M3031" t="s">
        <x:v>575</x:v>
      </x:c>
      <x:c r="O3031">
        <x:v>1500</x:v>
      </x:c>
      <x:c r="P3031" t="s">
        <x:v>520</x:v>
      </x:c>
      <x:c r="Q3031" t="s">
        <x:v>448</x:v>
      </x:c>
      <x:c r="R3031" t="s">
        <x:v>522</x:v>
      </x:c>
      <x:c r="S3031">
        <x:v>1400</x:v>
      </x:c>
      <x:c r="T3031" t="s">
        <x:v>458</x:v>
      </x:c>
      <x:c r="U3031">
        <x:v>4.79</x:v>
      </x:c>
      <x:c r="V3031">
        <x:v>0.33</x:v>
      </x:c>
      <x:c r="W3031">
        <x:v>458.22</x:v>
      </x:c>
    </x:row>
    <x:row r="3032" spans="1:23">
      <x:c r="A3032" t="s">
        <x:v>492</x:v>
      </x:c>
      <x:c r="B3032" t="s">
        <x:v>698</x:v>
      </x:c>
      <x:c r="C3032" t="s">
        <x:v>513</x:v>
      </x:c>
      <x:c r="D3032" t="s">
        <x:v>514</x:v>
      </x:c>
      <x:c r="E3032" t="s">
        <x:v>623</x:v>
      </x:c>
      <x:c r="F3032" t="s">
        <x:v>135</x:v>
      </x:c>
      <x:c r="G3032" t="s">
        <x:v>135</x:v>
      </x:c>
      <x:c r="H3032" t="s">
        <x:v>516</x:v>
      </x:c>
      <x:c r="I3032" t="s">
        <x:v>140</x:v>
      </x:c>
      <x:c r="J3032">
        <x:v>100003856</x:v>
      </x:c>
      <x:c r="K3032" t="s">
        <x:v>140</x:v>
      </x:c>
      <x:c r="L3032" t="s">
        <x:v>143</x:v>
      </x:c>
      <x:c r="M3032" t="s">
        <x:v>569</x:v>
      </x:c>
      <x:c r="O3032">
        <x:v>1000</x:v>
      </x:c>
      <x:c r="P3032" t="s">
        <x:v>520</x:v>
      </x:c>
      <x:c r="Q3032" t="s">
        <x:v>8</x:v>
      </x:c>
      <x:c r="R3032" t="s">
        <x:v>522</x:v>
      </x:c>
      <x:c r="S3032">
        <x:v>1000</x:v>
      </x:c>
      <x:c r="T3032" t="s">
        <x:v>458</x:v>
      </x:c>
      <x:c r="U3032">
        <x:v>4.82</x:v>
      </x:c>
      <x:c r="V3032">
        <x:v>0.48</x:v>
      </x:c>
      <x:c r="W3032">
        <x:v>484.3</x:v>
      </x:c>
    </x:row>
    <x:row r="3033" spans="1:23">
      <x:c r="A3033" t="s">
        <x:v>492</x:v>
      </x:c>
      <x:c r="B3033" t="s">
        <x:v>698</x:v>
      </x:c>
      <x:c r="C3033" t="s">
        <x:v>513</x:v>
      </x:c>
      <x:c r="D3033" t="s">
        <x:v>514</x:v>
      </x:c>
      <x:c r="E3033" t="s">
        <x:v>623</x:v>
      </x:c>
      <x:c r="F3033" t="s">
        <x:v>135</x:v>
      </x:c>
      <x:c r="G3033" t="s">
        <x:v>135</x:v>
      </x:c>
      <x:c r="H3033" t="s">
        <x:v>516</x:v>
      </x:c>
      <x:c r="I3033" t="s">
        <x:v>140</x:v>
      </x:c>
      <x:c r="J3033">
        <x:v>100004073</x:v>
      </x:c>
      <x:c r="K3033" t="s">
        <x:v>140</x:v>
      </x:c>
      <x:c r="L3033" t="s">
        <x:v>142</x:v>
      </x:c>
      <x:c r="M3033" t="s">
        <x:v>518</x:v>
      </x:c>
      <x:c r="O3033">
        <x:v>500</x:v>
      </x:c>
      <x:c r="P3033" t="s">
        <x:v>520</x:v>
      </x:c>
      <x:c r="Q3033" t="s">
        <x:v>449</x:v>
      </x:c>
      <x:c r="R3033" t="s">
        <x:v>522</x:v>
      </x:c>
      <x:c r="S3033">
        <x:v>500</x:v>
      </x:c>
      <x:c r="T3033" t="s">
        <x:v>458</x:v>
      </x:c>
      <x:c r="U3033">
        <x:v>8.99</x:v>
      </x:c>
      <x:c r="V3033">
        <x:v>1.52</x:v>
      </x:c>
      <x:c r="W3033">
        <x:v>757.5</x:v>
      </x:c>
    </x:row>
    <x:row r="3034" spans="1:23">
      <x:c r="A3034" t="s">
        <x:v>492</x:v>
      </x:c>
      <x:c r="B3034" t="s">
        <x:v>698</x:v>
      </x:c>
      <x:c r="C3034" t="s">
        <x:v>513</x:v>
      </x:c>
      <x:c r="D3034" t="s">
        <x:v>514</x:v>
      </x:c>
      <x:c r="E3034" t="s">
        <x:v>623</x:v>
      </x:c>
      <x:c r="F3034" t="s">
        <x:v>135</x:v>
      </x:c>
      <x:c r="G3034" t="s">
        <x:v>135</x:v>
      </x:c>
      <x:c r="H3034" t="s">
        <x:v>516</x:v>
      </x:c>
      <x:c r="I3034" t="s">
        <x:v>140</x:v>
      </x:c>
      <x:c r="J3034">
        <x:v>100003892</x:v>
      </x:c>
      <x:c r="K3034" t="s">
        <x:v>140</x:v>
      </x:c>
      <x:c r="L3034" t="s">
        <x:v>143</x:v>
      </x:c>
      <x:c r="M3034" t="s">
        <x:v>542</x:v>
      </x:c>
      <x:c r="O3034">
        <x:v>1000</x:v>
      </x:c>
      <x:c r="P3034" t="s">
        <x:v>520</x:v>
      </x:c>
      <x:c r="Q3034" t="s">
        <x:v>8</x:v>
      </x:c>
      <x:c r="R3034" t="s">
        <x:v>522</x:v>
      </x:c>
      <x:c r="S3034">
        <x:v>1000</x:v>
      </x:c>
      <x:c r="T3034" t="s">
        <x:v>458</x:v>
      </x:c>
      <x:c r="U3034">
        <x:v>4.82</x:v>
      </x:c>
      <x:c r="V3034">
        <x:v>0.48</x:v>
      </x:c>
      <x:c r="W3034">
        <x:v>484.3</x:v>
      </x:c>
    </x:row>
    <x:row r="3035" spans="1:23">
      <x:c r="A3035" t="s">
        <x:v>492</x:v>
      </x:c>
      <x:c r="B3035" t="s">
        <x:v>698</x:v>
      </x:c>
      <x:c r="C3035" t="s">
        <x:v>513</x:v>
      </x:c>
      <x:c r="D3035" t="s">
        <x:v>514</x:v>
      </x:c>
      <x:c r="E3035" t="s">
        <x:v>623</x:v>
      </x:c>
      <x:c r="F3035" t="s">
        <x:v>135</x:v>
      </x:c>
      <x:c r="G3035" t="s">
        <x:v>135</x:v>
      </x:c>
      <x:c r="H3035" t="s">
        <x:v>516</x:v>
      </x:c>
      <x:c r="I3035" t="s">
        <x:v>140</x:v>
      </x:c>
      <x:c r="J3035">
        <x:v>100003866</x:v>
      </x:c>
      <x:c r="K3035" t="s">
        <x:v>140</x:v>
      </x:c>
      <x:c r="L3035" t="s">
        <x:v>143</x:v>
      </x:c>
      <x:c r="M3035" t="s">
        <x:v>553</x:v>
      </x:c>
      <x:c r="O3035">
        <x:v>1000</x:v>
      </x:c>
      <x:c r="P3035" t="s">
        <x:v>520</x:v>
      </x:c>
      <x:c r="Q3035" t="s">
        <x:v>8</x:v>
      </x:c>
      <x:c r="R3035" t="s">
        <x:v>522</x:v>
      </x:c>
      <x:c r="S3035">
        <x:v>2000</x:v>
      </x:c>
      <x:c r="T3035" t="s">
        <x:v>458</x:v>
      </x:c>
      <x:c r="U3035">
        <x:v>9.6300000000000008</x:v>
      </x:c>
      <x:c r="V3035">
        <x:v>0.48</x:v>
      </x:c>
      <x:c r="W3035">
        <x:v>968.6</x:v>
      </x:c>
    </x:row>
    <x:row r="3036" spans="1:23">
      <x:c r="A3036" t="s">
        <x:v>492</x:v>
      </x:c>
      <x:c r="B3036" t="s">
        <x:v>698</x:v>
      </x:c>
      <x:c r="C3036" t="s">
        <x:v>513</x:v>
      </x:c>
      <x:c r="D3036" t="s">
        <x:v>514</x:v>
      </x:c>
      <x:c r="E3036" t="s">
        <x:v>623</x:v>
      </x:c>
      <x:c r="F3036" t="s">
        <x:v>135</x:v>
      </x:c>
      <x:c r="G3036" t="s">
        <x:v>135</x:v>
      </x:c>
      <x:c r="H3036" t="s">
        <x:v>516</x:v>
      </x:c>
      <x:c r="I3036" t="s">
        <x:v>140</x:v>
      </x:c>
      <x:c r="J3036">
        <x:v>100003856</x:v>
      </x:c>
      <x:c r="K3036" t="s">
        <x:v>140</x:v>
      </x:c>
      <x:c r="L3036" t="s">
        <x:v>143</x:v>
      </x:c>
      <x:c r="M3036" t="s">
        <x:v>569</x:v>
      </x:c>
      <x:c r="O3036">
        <x:v>1000</x:v>
      </x:c>
      <x:c r="P3036" t="s">
        <x:v>520</x:v>
      </x:c>
      <x:c r="Q3036" t="s">
        <x:v>8</x:v>
      </x:c>
      <x:c r="R3036" t="s">
        <x:v>522</x:v>
      </x:c>
      <x:c r="S3036">
        <x:v>2000</x:v>
      </x:c>
      <x:c r="T3036" t="s">
        <x:v>458</x:v>
      </x:c>
      <x:c r="U3036">
        <x:v>9.6300000000000008</x:v>
      </x:c>
      <x:c r="V3036">
        <x:v>0.48</x:v>
      </x:c>
      <x:c r="W3036">
        <x:v>968.6</x:v>
      </x:c>
    </x:row>
    <x:row r="3037" spans="1:23">
      <x:c r="A3037" t="s">
        <x:v>492</x:v>
      </x:c>
      <x:c r="B3037" t="s">
        <x:v>698</x:v>
      </x:c>
      <x:c r="C3037" t="s">
        <x:v>513</x:v>
      </x:c>
      <x:c r="D3037" t="s">
        <x:v>514</x:v>
      </x:c>
      <x:c r="E3037" t="s">
        <x:v>623</x:v>
      </x:c>
      <x:c r="F3037" t="s">
        <x:v>135</x:v>
      </x:c>
      <x:c r="G3037" t="s">
        <x:v>135</x:v>
      </x:c>
      <x:c r="H3037" t="s">
        <x:v>528</x:v>
      </x:c>
      <x:c r="I3037" t="s">
        <x:v>173</x:v>
      </x:c>
      <x:c r="J3037">
        <x:v>100000499</x:v>
      </x:c>
      <x:c r="K3037" t="s">
        <x:v>173</x:v>
      </x:c>
      <x:c r="L3037" t="s">
        <x:v>143</x:v>
      </x:c>
      <x:c r="M3037" t="s">
        <x:v>612</x:v>
      </x:c>
      <x:c r="O3037">
        <x:v>1000</x:v>
      </x:c>
      <x:c r="P3037" t="s">
        <x:v>520</x:v>
      </x:c>
      <x:c r="Q3037" t="s">
        <x:v>6</x:v>
      </x:c>
      <x:c r="R3037" t="s">
        <x:v>522</x:v>
      </x:c>
      <x:c r="S3037">
        <x:v>5000</x:v>
      </x:c>
      <x:c r="T3037" t="s">
        <x:v>458</x:v>
      </x:c>
      <x:c r="U3037">
        <x:v>25.05</x:v>
      </x:c>
      <x:c r="V3037">
        <x:v>0.39</x:v>
      </x:c>
      <x:c r="W3037">
        <x:v>1936.5</x:v>
      </x:c>
    </x:row>
    <x:row r="3038" spans="1:23">
      <x:c r="A3038" t="s">
        <x:v>492</x:v>
      </x:c>
      <x:c r="B3038" t="s">
        <x:v>698</x:v>
      </x:c>
      <x:c r="C3038" t="s">
        <x:v>513</x:v>
      </x:c>
      <x:c r="D3038" t="s">
        <x:v>514</x:v>
      </x:c>
      <x:c r="E3038" t="s">
        <x:v>623</x:v>
      </x:c>
      <x:c r="F3038" t="s">
        <x:v>135</x:v>
      </x:c>
      <x:c r="G3038" t="s">
        <x:v>135</x:v>
      </x:c>
      <x:c r="H3038" t="s">
        <x:v>528</x:v>
      </x:c>
      <x:c r="I3038" t="s">
        <x:v>173</x:v>
      </x:c>
      <x:c r="J3038">
        <x:v>100000755</x:v>
      </x:c>
      <x:c r="K3038" t="s">
        <x:v>173</x:v>
      </x:c>
      <x:c r="L3038" t="s">
        <x:v>145</x:v>
      </x:c>
      <x:c r="M3038" t="s">
        <x:v>651</x:v>
      </x:c>
      <x:c r="O3038">
        <x:v>700</x:v>
      </x:c>
      <x:c r="P3038" t="s">
        <x:v>520</x:v>
      </x:c>
      <x:c r="Q3038" t="s">
        <x:v>452</x:v>
      </x:c>
      <x:c r="R3038" t="s">
        <x:v>522</x:v>
      </x:c>
      <x:c r="S3038">
        <x:v>4900</x:v>
      </x:c>
      <x:c r="T3038" t="s">
        <x:v>458</x:v>
      </x:c>
      <x:c r="U3038">
        <x:v>55.22</x:v>
      </x:c>
      <x:c r="V3038">
        <x:v>0.82</x:v>
      </x:c>
      <x:c r="W3038">
        <x:v>4032.7</x:v>
      </x:c>
    </x:row>
    <x:row r="3039" spans="1:23">
      <x:c r="A3039" t="s">
        <x:v>492</x:v>
      </x:c>
      <x:c r="B3039" t="s">
        <x:v>698</x:v>
      </x:c>
      <x:c r="C3039" t="s">
        <x:v>513</x:v>
      </x:c>
      <x:c r="D3039" t="s">
        <x:v>514</x:v>
      </x:c>
      <x:c r="E3039" t="s">
        <x:v>623</x:v>
      </x:c>
      <x:c r="F3039" t="s">
        <x:v>135</x:v>
      </x:c>
      <x:c r="G3039" t="s">
        <x:v>135</x:v>
      </x:c>
      <x:c r="H3039" t="s">
        <x:v>528</x:v>
      </x:c>
      <x:c r="I3039" t="s">
        <x:v>173</x:v>
      </x:c>
      <x:c r="J3039">
        <x:v>100001000</x:v>
      </x:c>
      <x:c r="K3039" t="s">
        <x:v>173</x:v>
      </x:c>
      <x:c r="L3039" t="s">
        <x:v>141</x:v>
      </x:c>
      <x:c r="M3039" t="s">
        <x:v>526</x:v>
      </x:c>
      <x:c r="O3039">
        <x:v>1500</x:v>
      </x:c>
      <x:c r="P3039" t="s">
        <x:v>520</x:v>
      </x:c>
      <x:c r="Q3039" t="s">
        <x:v>13</x:v>
      </x:c>
      <x:c r="R3039" t="s">
        <x:v>522</x:v>
      </x:c>
      <x:c r="S3039">
        <x:v>9000</x:v>
      </x:c>
      <x:c r="T3039" t="s">
        <x:v>458</x:v>
      </x:c>
      <x:c r="U3039">
        <x:v>29.79</x:v>
      </x:c>
      <x:c r="V3039">
        <x:v>0.26</x:v>
      </x:c>
      <x:c r="W3039">
        <x:v>2355.3000000000002</x:v>
      </x:c>
    </x:row>
    <x:row r="3040" spans="1:23">
      <x:c r="A3040" t="s">
        <x:v>492</x:v>
      </x:c>
      <x:c r="B3040" t="s">
        <x:v>698</x:v>
      </x:c>
      <x:c r="C3040" t="s">
        <x:v>513</x:v>
      </x:c>
      <x:c r="D3040" t="s">
        <x:v>514</x:v>
      </x:c>
      <x:c r="E3040" t="s">
        <x:v>623</x:v>
      </x:c>
      <x:c r="F3040" t="s">
        <x:v>135</x:v>
      </x:c>
      <x:c r="G3040" t="s">
        <x:v>135</x:v>
      </x:c>
      <x:c r="H3040" t="s">
        <x:v>528</x:v>
      </x:c>
      <x:c r="I3040" t="s">
        <x:v>173</x:v>
      </x:c>
      <x:c r="J3040">
        <x:v>100000934</x:v>
      </x:c>
      <x:c r="K3040" t="s">
        <x:v>173</x:v>
      </x:c>
      <x:c r="L3040" t="s">
        <x:v>141</x:v>
      </x:c>
      <x:c r="M3040" t="s">
        <x:v>612</x:v>
      </x:c>
      <x:c r="O3040">
        <x:v>1500</x:v>
      </x:c>
      <x:c r="P3040" t="s">
        <x:v>520</x:v>
      </x:c>
      <x:c r="Q3040" t="s">
        <x:v>13</x:v>
      </x:c>
      <x:c r="R3040" t="s">
        <x:v>522</x:v>
      </x:c>
      <x:c r="S3040">
        <x:v>39000</x:v>
      </x:c>
      <x:c r="T3040" t="s">
        <x:v>458</x:v>
      </x:c>
      <x:c r="U3040">
        <x:v>129.09</x:v>
      </x:c>
      <x:c r="V3040">
        <x:v>0.26</x:v>
      </x:c>
      <x:c r="W3040">
        <x:v>10206.299999999999</x:v>
      </x:c>
    </x:row>
    <x:row r="3041" spans="1:23">
      <x:c r="A3041" t="s">
        <x:v>492</x:v>
      </x:c>
      <x:c r="B3041" t="s">
        <x:v>698</x:v>
      </x:c>
      <x:c r="C3041" t="s">
        <x:v>513</x:v>
      </x:c>
      <x:c r="D3041" t="s">
        <x:v>514</x:v>
      </x:c>
      <x:c r="E3041" t="s">
        <x:v>623</x:v>
      </x:c>
      <x:c r="F3041" t="s">
        <x:v>135</x:v>
      </x:c>
      <x:c r="G3041" t="s">
        <x:v>135</x:v>
      </x:c>
      <x:c r="H3041" t="s">
        <x:v>528</x:v>
      </x:c>
      <x:c r="I3041" t="s">
        <x:v>173</x:v>
      </x:c>
      <x:c r="J3041">
        <x:v>100000931</x:v>
      </x:c>
      <x:c r="K3041" t="s">
        <x:v>173</x:v>
      </x:c>
      <x:c r="L3041" t="s">
        <x:v>141</x:v>
      </x:c>
      <x:c r="M3041" t="s">
        <x:v>626</x:v>
      </x:c>
      <x:c r="O3041">
        <x:v>1500</x:v>
      </x:c>
      <x:c r="P3041" t="s">
        <x:v>520</x:v>
      </x:c>
      <x:c r="Q3041" t="s">
        <x:v>13</x:v>
      </x:c>
      <x:c r="R3041" t="s">
        <x:v>522</x:v>
      </x:c>
      <x:c r="S3041">
        <x:v>3000</x:v>
      </x:c>
      <x:c r="T3041" t="s">
        <x:v>458</x:v>
      </x:c>
      <x:c r="U3041">
        <x:v>9.93</x:v>
      </x:c>
      <x:c r="V3041">
        <x:v>0.26</x:v>
      </x:c>
      <x:c r="W3041">
        <x:v>785.1</x:v>
      </x:c>
    </x:row>
    <x:row r="3042" spans="1:23">
      <x:c r="A3042" t="s">
        <x:v>492</x:v>
      </x:c>
      <x:c r="B3042" t="s">
        <x:v>698</x:v>
      </x:c>
      <x:c r="C3042" t="s">
        <x:v>513</x:v>
      </x:c>
      <x:c r="D3042" t="s">
        <x:v>514</x:v>
      </x:c>
      <x:c r="E3042" t="s">
        <x:v>623</x:v>
      </x:c>
      <x:c r="F3042" t="s">
        <x:v>135</x:v>
      </x:c>
      <x:c r="G3042" t="s">
        <x:v>135</x:v>
      </x:c>
      <x:c r="H3042" t="s">
        <x:v>528</x:v>
      </x:c>
      <x:c r="I3042" t="s">
        <x:v>173</x:v>
      </x:c>
      <x:c r="J3042">
        <x:v>100000936</x:v>
      </x:c>
      <x:c r="K3042" t="s">
        <x:v>173</x:v>
      </x:c>
      <x:c r="L3042" t="s">
        <x:v>141</x:v>
      </x:c>
      <x:c r="M3042" t="s">
        <x:v>518</x:v>
      </x:c>
      <x:c r="O3042">
        <x:v>1500</x:v>
      </x:c>
      <x:c r="P3042" t="s">
        <x:v>520</x:v>
      </x:c>
      <x:c r="Q3042" t="s">
        <x:v>13</x:v>
      </x:c>
      <x:c r="R3042" t="s">
        <x:v>522</x:v>
      </x:c>
      <x:c r="S3042">
        <x:v>6000</x:v>
      </x:c>
      <x:c r="T3042" t="s">
        <x:v>458</x:v>
      </x:c>
      <x:c r="U3042">
        <x:v>19.86</x:v>
      </x:c>
      <x:c r="V3042">
        <x:v>0.26</x:v>
      </x:c>
      <x:c r="W3042">
        <x:v>1570.2</x:v>
      </x:c>
    </x:row>
    <x:row r="3043" spans="1:23">
      <x:c r="A3043" t="s">
        <x:v>492</x:v>
      </x:c>
      <x:c r="B3043" t="s">
        <x:v>698</x:v>
      </x:c>
      <x:c r="C3043" t="s">
        <x:v>513</x:v>
      </x:c>
      <x:c r="D3043" t="s">
        <x:v>514</x:v>
      </x:c>
      <x:c r="E3043" t="s">
        <x:v>623</x:v>
      </x:c>
      <x:c r="F3043" t="s">
        <x:v>135</x:v>
      </x:c>
      <x:c r="G3043" t="s">
        <x:v>135</x:v>
      </x:c>
      <x:c r="H3043" t="s">
        <x:v>528</x:v>
      </x:c>
      <x:c r="I3043" t="s">
        <x:v>173</x:v>
      </x:c>
      <x:c r="J3043">
        <x:v>100000936</x:v>
      </x:c>
      <x:c r="K3043" t="s">
        <x:v>173</x:v>
      </x:c>
      <x:c r="L3043" t="s">
        <x:v>141</x:v>
      </x:c>
      <x:c r="M3043" t="s">
        <x:v>518</x:v>
      </x:c>
      <x:c r="O3043">
        <x:v>1500</x:v>
      </x:c>
      <x:c r="P3043" t="s">
        <x:v>520</x:v>
      </x:c>
      <x:c r="Q3043" t="s">
        <x:v>13</x:v>
      </x:c>
      <x:c r="R3043" t="s">
        <x:v>522</x:v>
      </x:c>
      <x:c r="S3043">
        <x:v>24000</x:v>
      </x:c>
      <x:c r="T3043" t="s">
        <x:v>458</x:v>
      </x:c>
      <x:c r="U3043">
        <x:v>79.44</x:v>
      </x:c>
      <x:c r="V3043">
        <x:v>0.26</x:v>
      </x:c>
      <x:c r="W3043">
        <x:v>6280.8</x:v>
      </x:c>
    </x:row>
    <x:row r="3044" spans="1:23">
      <x:c r="A3044" t="s">
        <x:v>492</x:v>
      </x:c>
      <x:c r="B3044" t="s">
        <x:v>698</x:v>
      </x:c>
      <x:c r="C3044" t="s">
        <x:v>513</x:v>
      </x:c>
      <x:c r="D3044" t="s">
        <x:v>514</x:v>
      </x:c>
      <x:c r="E3044" t="s">
        <x:v>623</x:v>
      </x:c>
      <x:c r="F3044" t="s">
        <x:v>135</x:v>
      </x:c>
      <x:c r="G3044" t="s">
        <x:v>135</x:v>
      </x:c>
      <x:c r="H3044" t="s">
        <x:v>528</x:v>
      </x:c>
      <x:c r="I3044" t="s">
        <x:v>173</x:v>
      </x:c>
      <x:c r="J3044">
        <x:v>100000843</x:v>
      </x:c>
      <x:c r="K3044" t="s">
        <x:v>173</x:v>
      </x:c>
      <x:c r="L3044" t="s">
        <x:v>142</x:v>
      </x:c>
      <x:c r="M3044" t="s">
        <x:v>518</x:v>
      </x:c>
      <x:c r="O3044">
        <x:v>500</x:v>
      </x:c>
      <x:c r="P3044" t="s">
        <x:v>520</x:v>
      </x:c>
      <x:c r="Q3044" t="s">
        <x:v>445</x:v>
      </x:c>
      <x:c r="R3044" t="s">
        <x:v>522</x:v>
      </x:c>
      <x:c r="S3044">
        <x:v>500</x:v>
      </x:c>
      <x:c r="T3044" t="s">
        <x:v>458</x:v>
      </x:c>
      <x:c r="U3044">
        <x:v>9.08</x:v>
      </x:c>
      <x:c r="V3044">
        <x:v>1.3</x:v>
      </x:c>
      <x:c r="W3044">
        <x:v>650.70000000000005</x:v>
      </x:c>
    </x:row>
    <x:row r="3045" spans="1:23">
      <x:c r="A3045" t="s">
        <x:v>492</x:v>
      </x:c>
      <x:c r="B3045" t="s">
        <x:v>698</x:v>
      </x:c>
      <x:c r="C3045" t="s">
        <x:v>513</x:v>
      </x:c>
      <x:c r="D3045" t="s">
        <x:v>514</x:v>
      </x:c>
      <x:c r="E3045" t="s">
        <x:v>623</x:v>
      </x:c>
      <x:c r="F3045" t="s">
        <x:v>135</x:v>
      </x:c>
      <x:c r="G3045" t="s">
        <x:v>135</x:v>
      </x:c>
      <x:c r="H3045" t="s">
        <x:v>528</x:v>
      </x:c>
      <x:c r="I3045" t="s">
        <x:v>173</x:v>
      </x:c>
      <x:c r="J3045">
        <x:v>100000810</x:v>
      </x:c>
      <x:c r="K3045" t="s">
        <x:v>173</x:v>
      </x:c>
      <x:c r="L3045" t="s">
        <x:v>145</x:v>
      </x:c>
      <x:c r="M3045" t="s">
        <x:v>524</x:v>
      </x:c>
      <x:c r="O3045">
        <x:v>700</x:v>
      </x:c>
      <x:c r="P3045" t="s">
        <x:v>520</x:v>
      </x:c>
      <x:c r="Q3045" t="s">
        <x:v>452</x:v>
      </x:c>
      <x:c r="R3045" t="s">
        <x:v>522</x:v>
      </x:c>
      <x:c r="S3045">
        <x:v>5600</x:v>
      </x:c>
      <x:c r="T3045" t="s">
        <x:v>458</x:v>
      </x:c>
      <x:c r="U3045">
        <x:v>63.11</x:v>
      </x:c>
      <x:c r="V3045">
        <x:v>0.82</x:v>
      </x:c>
      <x:c r="W3045">
        <x:v>4608.8</x:v>
      </x:c>
    </x:row>
    <x:row r="3046" spans="1:23">
      <x:c r="A3046" t="s">
        <x:v>492</x:v>
      </x:c>
      <x:c r="B3046" t="s">
        <x:v>698</x:v>
      </x:c>
      <x:c r="C3046" t="s">
        <x:v>513</x:v>
      </x:c>
      <x:c r="D3046" t="s">
        <x:v>514</x:v>
      </x:c>
      <x:c r="E3046" t="s">
        <x:v>623</x:v>
      </x:c>
      <x:c r="F3046" t="s">
        <x:v>135</x:v>
      </x:c>
      <x:c r="G3046" t="s">
        <x:v>135</x:v>
      </x:c>
      <x:c r="H3046" t="s">
        <x:v>528</x:v>
      </x:c>
      <x:c r="I3046" t="s">
        <x:v>173</x:v>
      </x:c>
      <x:c r="J3046">
        <x:v>100000754</x:v>
      </x:c>
      <x:c r="K3046" t="s">
        <x:v>173</x:v>
      </x:c>
      <x:c r="L3046" t="s">
        <x:v>145</x:v>
      </x:c>
      <x:c r="M3046" t="s">
        <x:v>626</x:v>
      </x:c>
      <x:c r="O3046">
        <x:v>700</x:v>
      </x:c>
      <x:c r="P3046" t="s">
        <x:v>520</x:v>
      </x:c>
      <x:c r="Q3046" t="s">
        <x:v>452</x:v>
      </x:c>
      <x:c r="R3046" t="s">
        <x:v>522</x:v>
      </x:c>
      <x:c r="S3046">
        <x:v>2100</x:v>
      </x:c>
      <x:c r="T3046" t="s">
        <x:v>458</x:v>
      </x:c>
      <x:c r="U3046">
        <x:v>23.67</x:v>
      </x:c>
      <x:c r="V3046">
        <x:v>0.82</x:v>
      </x:c>
      <x:c r="W3046">
        <x:v>1728.3</x:v>
      </x:c>
    </x:row>
    <x:row r="3047" spans="1:23">
      <x:c r="A3047" t="s">
        <x:v>492</x:v>
      </x:c>
      <x:c r="B3047" t="s">
        <x:v>698</x:v>
      </x:c>
      <x:c r="C3047" t="s">
        <x:v>513</x:v>
      </x:c>
      <x:c r="D3047" t="s">
        <x:v>514</x:v>
      </x:c>
      <x:c r="E3047" t="s">
        <x:v>623</x:v>
      </x:c>
      <x:c r="F3047" t="s">
        <x:v>135</x:v>
      </x:c>
      <x:c r="G3047" t="s">
        <x:v>135</x:v>
      </x:c>
      <x:c r="H3047" t="s">
        <x:v>528</x:v>
      </x:c>
      <x:c r="I3047" t="s">
        <x:v>173</x:v>
      </x:c>
      <x:c r="J3047">
        <x:v>100000759</x:v>
      </x:c>
      <x:c r="K3047" t="s">
        <x:v>173</x:v>
      </x:c>
      <x:c r="L3047" t="s">
        <x:v>145</x:v>
      </x:c>
      <x:c r="M3047" t="s">
        <x:v>518</x:v>
      </x:c>
      <x:c r="O3047">
        <x:v>700</x:v>
      </x:c>
      <x:c r="P3047" t="s">
        <x:v>520</x:v>
      </x:c>
      <x:c r="Q3047" t="s">
        <x:v>452</x:v>
      </x:c>
      <x:c r="R3047" t="s">
        <x:v>522</x:v>
      </x:c>
      <x:c r="S3047">
        <x:v>5600</x:v>
      </x:c>
      <x:c r="T3047" t="s">
        <x:v>458</x:v>
      </x:c>
      <x:c r="U3047">
        <x:v>63.11</x:v>
      </x:c>
      <x:c r="V3047">
        <x:v>0.82</x:v>
      </x:c>
      <x:c r="W3047">
        <x:v>4608.8</x:v>
      </x:c>
    </x:row>
    <x:row r="3048" spans="1:23">
      <x:c r="A3048" t="s">
        <x:v>492</x:v>
      </x:c>
      <x:c r="B3048" t="s">
        <x:v>698</x:v>
      </x:c>
      <x:c r="C3048" t="s">
        <x:v>513</x:v>
      </x:c>
      <x:c r="D3048" t="s">
        <x:v>514</x:v>
      </x:c>
      <x:c r="E3048" t="s">
        <x:v>623</x:v>
      </x:c>
      <x:c r="F3048" t="s">
        <x:v>135</x:v>
      </x:c>
      <x:c r="G3048" t="s">
        <x:v>135</x:v>
      </x:c>
      <x:c r="H3048" t="s">
        <x:v>528</x:v>
      </x:c>
      <x:c r="I3048" t="s">
        <x:v>173</x:v>
      </x:c>
      <x:c r="J3048">
        <x:v>100000602</x:v>
      </x:c>
      <x:c r="K3048" t="s">
        <x:v>173</x:v>
      </x:c>
      <x:c r="L3048" t="s">
        <x:v>143</x:v>
      </x:c>
      <x:c r="M3048" t="s">
        <x:v>622</x:v>
      </x:c>
      <x:c r="O3048">
        <x:v>1000</x:v>
      </x:c>
      <x:c r="P3048" t="s">
        <x:v>520</x:v>
      </x:c>
      <x:c r="Q3048" t="s">
        <x:v>6</x:v>
      </x:c>
      <x:c r="R3048" t="s">
        <x:v>522</x:v>
      </x:c>
      <x:c r="S3048">
        <x:v>2000</x:v>
      </x:c>
      <x:c r="T3048" t="s">
        <x:v>458</x:v>
      </x:c>
      <x:c r="U3048">
        <x:v>10.02</x:v>
      </x:c>
      <x:c r="V3048">
        <x:v>0.39</x:v>
      </x:c>
      <x:c r="W3048">
        <x:v>774.6</x:v>
      </x:c>
    </x:row>
    <x:row r="3049" spans="1:23">
      <x:c r="A3049" t="s">
        <x:v>492</x:v>
      </x:c>
      <x:c r="B3049" t="s">
        <x:v>698</x:v>
      </x:c>
      <x:c r="C3049" t="s">
        <x:v>513</x:v>
      </x:c>
      <x:c r="D3049" t="s">
        <x:v>514</x:v>
      </x:c>
      <x:c r="E3049" t="s">
        <x:v>623</x:v>
      </x:c>
      <x:c r="F3049" t="s">
        <x:v>135</x:v>
      </x:c>
      <x:c r="G3049" t="s">
        <x:v>135</x:v>
      </x:c>
      <x:c r="H3049" t="s">
        <x:v>528</x:v>
      </x:c>
      <x:c r="I3049" t="s">
        <x:v>173</x:v>
      </x:c>
      <x:c r="J3049">
        <x:v>100000570</x:v>
      </x:c>
      <x:c r="K3049" t="s">
        <x:v>173</x:v>
      </x:c>
      <x:c r="L3049" t="s">
        <x:v>143</x:v>
      </x:c>
      <x:c r="M3049" t="s">
        <x:v>553</x:v>
      </x:c>
      <x:c r="O3049">
        <x:v>1000</x:v>
      </x:c>
      <x:c r="P3049" t="s">
        <x:v>520</x:v>
      </x:c>
      <x:c r="Q3049" t="s">
        <x:v>6</x:v>
      </x:c>
      <x:c r="R3049" t="s">
        <x:v>522</x:v>
      </x:c>
      <x:c r="S3049">
        <x:v>1000</x:v>
      </x:c>
      <x:c r="T3049" t="s">
        <x:v>458</x:v>
      </x:c>
      <x:c r="U3049">
        <x:v>5.01</x:v>
      </x:c>
      <x:c r="V3049">
        <x:v>0.39</x:v>
      </x:c>
      <x:c r="W3049">
        <x:v>387.3</x:v>
      </x:c>
    </x:row>
    <x:row r="3050" spans="1:23">
      <x:c r="A3050" t="s">
        <x:v>492</x:v>
      </x:c>
      <x:c r="B3050" t="s">
        <x:v>698</x:v>
      </x:c>
      <x:c r="C3050" t="s">
        <x:v>513</x:v>
      </x:c>
      <x:c r="D3050" t="s">
        <x:v>514</x:v>
      </x:c>
      <x:c r="E3050" t="s">
        <x:v>623</x:v>
      </x:c>
      <x:c r="F3050" t="s">
        <x:v>135</x:v>
      </x:c>
      <x:c r="G3050" t="s">
        <x:v>135</x:v>
      </x:c>
      <x:c r="H3050" t="s">
        <x:v>528</x:v>
      </x:c>
      <x:c r="I3050" t="s">
        <x:v>173</x:v>
      </x:c>
      <x:c r="J3050">
        <x:v>100000575</x:v>
      </x:c>
      <x:c r="K3050" t="s">
        <x:v>173</x:v>
      </x:c>
      <x:c r="L3050" t="s">
        <x:v>143</x:v>
      </x:c>
      <x:c r="M3050" t="s">
        <x:v>524</x:v>
      </x:c>
      <x:c r="O3050">
        <x:v>1000</x:v>
      </x:c>
      <x:c r="P3050" t="s">
        <x:v>520</x:v>
      </x:c>
      <x:c r="Q3050" t="s">
        <x:v>6</x:v>
      </x:c>
      <x:c r="R3050" t="s">
        <x:v>522</x:v>
      </x:c>
      <x:c r="S3050">
        <x:v>1000</x:v>
      </x:c>
      <x:c r="T3050" t="s">
        <x:v>458</x:v>
      </x:c>
      <x:c r="U3050">
        <x:v>5.01</x:v>
      </x:c>
      <x:c r="V3050">
        <x:v>0.39</x:v>
      </x:c>
      <x:c r="W3050">
        <x:v>387.3</x:v>
      </x:c>
    </x:row>
    <x:row r="3051" spans="1:23">
      <x:c r="A3051" t="s">
        <x:v>492</x:v>
      </x:c>
      <x:c r="B3051" t="s">
        <x:v>698</x:v>
      </x:c>
      <x:c r="C3051" t="s">
        <x:v>513</x:v>
      </x:c>
      <x:c r="D3051" t="s">
        <x:v>514</x:v>
      </x:c>
      <x:c r="E3051" t="s">
        <x:v>623</x:v>
      </x:c>
      <x:c r="F3051" t="s">
        <x:v>135</x:v>
      </x:c>
      <x:c r="G3051" t="s">
        <x:v>135</x:v>
      </x:c>
      <x:c r="H3051" t="s">
        <x:v>528</x:v>
      </x:c>
      <x:c r="I3051" t="s">
        <x:v>173</x:v>
      </x:c>
      <x:c r="J3051">
        <x:v>100000566</x:v>
      </x:c>
      <x:c r="K3051" t="s">
        <x:v>173</x:v>
      </x:c>
      <x:c r="L3051" t="s">
        <x:v>143</x:v>
      </x:c>
      <x:c r="M3051" t="s">
        <x:v>569</x:v>
      </x:c>
      <x:c r="O3051">
        <x:v>1000</x:v>
      </x:c>
      <x:c r="P3051" t="s">
        <x:v>520</x:v>
      </x:c>
      <x:c r="Q3051" t="s">
        <x:v>6</x:v>
      </x:c>
      <x:c r="R3051" t="s">
        <x:v>522</x:v>
      </x:c>
      <x:c r="S3051">
        <x:v>1000</x:v>
      </x:c>
      <x:c r="T3051" t="s">
        <x:v>458</x:v>
      </x:c>
      <x:c r="U3051">
        <x:v>5.01</x:v>
      </x:c>
      <x:c r="V3051">
        <x:v>0.39</x:v>
      </x:c>
      <x:c r="W3051">
        <x:v>387.3</x:v>
      </x:c>
    </x:row>
    <x:row r="3052" spans="1:23">
      <x:c r="A3052" t="s">
        <x:v>492</x:v>
      </x:c>
      <x:c r="B3052" t="s">
        <x:v>698</x:v>
      </x:c>
      <x:c r="C3052" t="s">
        <x:v>513</x:v>
      </x:c>
      <x:c r="D3052" t="s">
        <x:v>514</x:v>
      </x:c>
      <x:c r="E3052" t="s">
        <x:v>623</x:v>
      </x:c>
      <x:c r="F3052" t="s">
        <x:v>135</x:v>
      </x:c>
      <x:c r="G3052" t="s">
        <x:v>135</x:v>
      </x:c>
      <x:c r="H3052" t="s">
        <x:v>528</x:v>
      </x:c>
      <x:c r="I3052" t="s">
        <x:v>173</x:v>
      </x:c>
      <x:c r="J3052">
        <x:v>100000499</x:v>
      </x:c>
      <x:c r="K3052" t="s">
        <x:v>173</x:v>
      </x:c>
      <x:c r="L3052" t="s">
        <x:v>143</x:v>
      </x:c>
      <x:c r="M3052" t="s">
        <x:v>612</x:v>
      </x:c>
      <x:c r="O3052">
        <x:v>1000</x:v>
      </x:c>
      <x:c r="P3052" t="s">
        <x:v>520</x:v>
      </x:c>
      <x:c r="Q3052" t="s">
        <x:v>6</x:v>
      </x:c>
      <x:c r="R3052" t="s">
        <x:v>522</x:v>
      </x:c>
      <x:c r="S3052">
        <x:v>1000</x:v>
      </x:c>
      <x:c r="T3052" t="s">
        <x:v>458</x:v>
      </x:c>
      <x:c r="U3052">
        <x:v>5.01</x:v>
      </x:c>
      <x:c r="V3052">
        <x:v>0.39</x:v>
      </x:c>
      <x:c r="W3052">
        <x:v>387.3</x:v>
      </x:c>
    </x:row>
    <x:row r="3053" spans="1:23">
      <x:c r="A3053" t="s">
        <x:v>492</x:v>
      </x:c>
      <x:c r="B3053" t="s">
        <x:v>698</x:v>
      </x:c>
      <x:c r="C3053" t="s">
        <x:v>513</x:v>
      </x:c>
      <x:c r="D3053" t="s">
        <x:v>514</x:v>
      </x:c>
      <x:c r="E3053" t="s">
        <x:v>623</x:v>
      </x:c>
      <x:c r="F3053" t="s">
        <x:v>135</x:v>
      </x:c>
      <x:c r="G3053" t="s">
        <x:v>135</x:v>
      </x:c>
      <x:c r="H3053" t="s">
        <x:v>528</x:v>
      </x:c>
      <x:c r="I3053" t="s">
        <x:v>173</x:v>
      </x:c>
      <x:c r="J3053">
        <x:v>100000501</x:v>
      </x:c>
      <x:c r="K3053" t="s">
        <x:v>173</x:v>
      </x:c>
      <x:c r="L3053" t="s">
        <x:v>143</x:v>
      </x:c>
      <x:c r="M3053" t="s">
        <x:v>518</x:v>
      </x:c>
      <x:c r="O3053">
        <x:v>1000</x:v>
      </x:c>
      <x:c r="P3053" t="s">
        <x:v>520</x:v>
      </x:c>
      <x:c r="Q3053" t="s">
        <x:v>6</x:v>
      </x:c>
      <x:c r="R3053" t="s">
        <x:v>522</x:v>
      </x:c>
      <x:c r="S3053">
        <x:v>1000</x:v>
      </x:c>
      <x:c r="T3053" t="s">
        <x:v>458</x:v>
      </x:c>
      <x:c r="U3053">
        <x:v>5.01</x:v>
      </x:c>
      <x:c r="V3053">
        <x:v>0.39</x:v>
      </x:c>
      <x:c r="W3053">
        <x:v>387.3</x:v>
      </x:c>
    </x:row>
    <x:row r="3054" spans="1:23">
      <x:c r="A3054" t="s">
        <x:v>492</x:v>
      </x:c>
      <x:c r="B3054" t="s">
        <x:v>698</x:v>
      </x:c>
      <x:c r="C3054" t="s">
        <x:v>513</x:v>
      </x:c>
      <x:c r="D3054" t="s">
        <x:v>514</x:v>
      </x:c>
      <x:c r="E3054" t="s">
        <x:v>623</x:v>
      </x:c>
      <x:c r="F3054" t="s">
        <x:v>135</x:v>
      </x:c>
      <x:c r="G3054" t="s">
        <x:v>135</x:v>
      </x:c>
      <x:c r="H3054" t="s">
        <x:v>528</x:v>
      </x:c>
      <x:c r="I3054" t="s">
        <x:v>173</x:v>
      </x:c>
      <x:c r="J3054">
        <x:v>100001000</x:v>
      </x:c>
      <x:c r="K3054" t="s">
        <x:v>173</x:v>
      </x:c>
      <x:c r="L3054" t="s">
        <x:v>141</x:v>
      </x:c>
      <x:c r="M3054" t="s">
        <x:v>526</x:v>
      </x:c>
      <x:c r="O3054">
        <x:v>1500</x:v>
      </x:c>
      <x:c r="P3054" t="s">
        <x:v>520</x:v>
      </x:c>
      <x:c r="Q3054" t="s">
        <x:v>13</x:v>
      </x:c>
      <x:c r="R3054" t="s">
        <x:v>522</x:v>
      </x:c>
      <x:c r="S3054">
        <x:v>21000</x:v>
      </x:c>
      <x:c r="T3054" t="s">
        <x:v>458</x:v>
      </x:c>
      <x:c r="U3054">
        <x:v>69.510000000000005</x:v>
      </x:c>
      <x:c r="V3054">
        <x:v>0.26</x:v>
      </x:c>
      <x:c r="W3054">
        <x:v>5495.7</x:v>
      </x:c>
    </x:row>
    <x:row r="3055" spans="1:23">
      <x:c r="A3055" t="s">
        <x:v>492</x:v>
      </x:c>
      <x:c r="B3055" t="s">
        <x:v>698</x:v>
      </x:c>
      <x:c r="C3055" t="s">
        <x:v>513</x:v>
      </x:c>
      <x:c r="D3055" t="s">
        <x:v>514</x:v>
      </x:c>
      <x:c r="E3055" t="s">
        <x:v>623</x:v>
      </x:c>
      <x:c r="F3055" t="s">
        <x:v>135</x:v>
      </x:c>
      <x:c r="G3055" t="s">
        <x:v>135</x:v>
      </x:c>
      <x:c r="H3055" t="s">
        <x:v>528</x:v>
      </x:c>
      <x:c r="I3055" t="s">
        <x:v>173</x:v>
      </x:c>
      <x:c r="J3055">
        <x:v>100000992</x:v>
      </x:c>
      <x:c r="K3055" t="s">
        <x:v>173</x:v>
      </x:c>
      <x:c r="L3055" t="s">
        <x:v>141</x:v>
      </x:c>
      <x:c r="M3055" t="s">
        <x:v>525</x:v>
      </x:c>
      <x:c r="O3055">
        <x:v>1500</x:v>
      </x:c>
      <x:c r="P3055" t="s">
        <x:v>520</x:v>
      </x:c>
      <x:c r="Q3055" t="s">
        <x:v>13</x:v>
      </x:c>
      <x:c r="R3055" t="s">
        <x:v>522</x:v>
      </x:c>
      <x:c r="S3055">
        <x:v>21000</x:v>
      </x:c>
      <x:c r="T3055" t="s">
        <x:v>458</x:v>
      </x:c>
      <x:c r="U3055">
        <x:v>69.510000000000005</x:v>
      </x:c>
      <x:c r="V3055">
        <x:v>0.26</x:v>
      </x:c>
      <x:c r="W3055">
        <x:v>5495.7</x:v>
      </x:c>
    </x:row>
    <x:row r="3056" spans="1:23">
      <x:c r="A3056" t="s">
        <x:v>492</x:v>
      </x:c>
      <x:c r="B3056" t="s">
        <x:v>698</x:v>
      </x:c>
      <x:c r="C3056" t="s">
        <x:v>513</x:v>
      </x:c>
      <x:c r="D3056" t="s">
        <x:v>514</x:v>
      </x:c>
      <x:c r="E3056" t="s">
        <x:v>623</x:v>
      </x:c>
      <x:c r="F3056" t="s">
        <x:v>135</x:v>
      </x:c>
      <x:c r="G3056" t="s">
        <x:v>135</x:v>
      </x:c>
      <x:c r="H3056" t="s">
        <x:v>528</x:v>
      </x:c>
      <x:c r="I3056" t="s">
        <x:v>173</x:v>
      </x:c>
      <x:c r="J3056">
        <x:v>100000973</x:v>
      </x:c>
      <x:c r="K3056" t="s">
        <x:v>173</x:v>
      </x:c>
      <x:c r="L3056" t="s">
        <x:v>141</x:v>
      </x:c>
      <x:c r="M3056" t="s">
        <x:v>558</x:v>
      </x:c>
      <x:c r="O3056">
        <x:v>1500</x:v>
      </x:c>
      <x:c r="P3056" t="s">
        <x:v>520</x:v>
      </x:c>
      <x:c r="Q3056" t="s">
        <x:v>13</x:v>
      </x:c>
      <x:c r="R3056" t="s">
        <x:v>522</x:v>
      </x:c>
      <x:c r="S3056">
        <x:v>1500</x:v>
      </x:c>
      <x:c r="T3056" t="s">
        <x:v>458</x:v>
      </x:c>
      <x:c r="U3056">
        <x:v>4.97</x:v>
      </x:c>
      <x:c r="V3056">
        <x:v>0.26</x:v>
      </x:c>
      <x:c r="W3056">
        <x:v>392.55</x:v>
      </x:c>
    </x:row>
    <x:row r="3057" spans="1:23">
      <x:c r="A3057" t="s">
        <x:v>492</x:v>
      </x:c>
      <x:c r="B3057" t="s">
        <x:v>698</x:v>
      </x:c>
      <x:c r="C3057" t="s">
        <x:v>513</x:v>
      </x:c>
      <x:c r="D3057" t="s">
        <x:v>514</x:v>
      </x:c>
      <x:c r="E3057" t="s">
        <x:v>623</x:v>
      </x:c>
      <x:c r="F3057" t="s">
        <x:v>135</x:v>
      </x:c>
      <x:c r="G3057" t="s">
        <x:v>135</x:v>
      </x:c>
      <x:c r="H3057" t="s">
        <x:v>528</x:v>
      </x:c>
      <x:c r="I3057" t="s">
        <x:v>173</x:v>
      </x:c>
      <x:c r="J3057">
        <x:v>100000979</x:v>
      </x:c>
      <x:c r="K3057" t="s">
        <x:v>173</x:v>
      </x:c>
      <x:c r="L3057" t="s">
        <x:v>141</x:v>
      </x:c>
      <x:c r="M3057" t="s">
        <x:v>524</x:v>
      </x:c>
      <x:c r="O3057">
        <x:v>1500</x:v>
      </x:c>
      <x:c r="P3057" t="s">
        <x:v>520</x:v>
      </x:c>
      <x:c r="Q3057" t="s">
        <x:v>13</x:v>
      </x:c>
      <x:c r="R3057" t="s">
        <x:v>522</x:v>
      </x:c>
      <x:c r="S3057">
        <x:v>7500</x:v>
      </x:c>
      <x:c r="T3057" t="s">
        <x:v>458</x:v>
      </x:c>
      <x:c r="U3057">
        <x:v>24.83</x:v>
      </x:c>
      <x:c r="V3057">
        <x:v>0.26</x:v>
      </x:c>
      <x:c r="W3057">
        <x:v>1962.75</x:v>
      </x:c>
    </x:row>
    <x:row r="3058" spans="1:23">
      <x:c r="A3058" t="s">
        <x:v>492</x:v>
      </x:c>
      <x:c r="B3058" t="s">
        <x:v>698</x:v>
      </x:c>
      <x:c r="C3058" t="s">
        <x:v>513</x:v>
      </x:c>
      <x:c r="D3058" t="s">
        <x:v>514</x:v>
      </x:c>
      <x:c r="E3058" t="s">
        <x:v>623</x:v>
      </x:c>
      <x:c r="F3058" t="s">
        <x:v>135</x:v>
      </x:c>
      <x:c r="G3058" t="s">
        <x:v>135</x:v>
      </x:c>
      <x:c r="H3058" t="s">
        <x:v>528</x:v>
      </x:c>
      <x:c r="I3058" t="s">
        <x:v>173</x:v>
      </x:c>
      <x:c r="J3058">
        <x:v>100000945</x:v>
      </x:c>
      <x:c r="K3058" t="s">
        <x:v>173</x:v>
      </x:c>
      <x:c r="L3058" t="s">
        <x:v>141</x:v>
      </x:c>
      <x:c r="M3058" t="s">
        <x:v>568</x:v>
      </x:c>
      <x:c r="O3058">
        <x:v>1500</x:v>
      </x:c>
      <x:c r="P3058" t="s">
        <x:v>520</x:v>
      </x:c>
      <x:c r="Q3058" t="s">
        <x:v>13</x:v>
      </x:c>
      <x:c r="R3058" t="s">
        <x:v>522</x:v>
      </x:c>
      <x:c r="S3058">
        <x:v>1500</x:v>
      </x:c>
      <x:c r="T3058" t="s">
        <x:v>458</x:v>
      </x:c>
      <x:c r="U3058">
        <x:v>4.97</x:v>
      </x:c>
      <x:c r="V3058">
        <x:v>0.26</x:v>
      </x:c>
      <x:c r="W3058">
        <x:v>392.55</x:v>
      </x:c>
    </x:row>
    <x:row r="3059" spans="1:23">
      <x:c r="A3059" t="s">
        <x:v>492</x:v>
      </x:c>
      <x:c r="B3059" t="s">
        <x:v>698</x:v>
      </x:c>
      <x:c r="C3059" t="s">
        <x:v>513</x:v>
      </x:c>
      <x:c r="D3059" t="s">
        <x:v>514</x:v>
      </x:c>
      <x:c r="E3059" t="s">
        <x:v>623</x:v>
      </x:c>
      <x:c r="F3059" t="s">
        <x:v>135</x:v>
      </x:c>
      <x:c r="G3059" t="s">
        <x:v>135</x:v>
      </x:c>
      <x:c r="H3059" t="s">
        <x:v>528</x:v>
      </x:c>
      <x:c r="I3059" t="s">
        <x:v>173</x:v>
      </x:c>
      <x:c r="J3059">
        <x:v>100000966</x:v>
      </x:c>
      <x:c r="K3059" t="s">
        <x:v>173</x:v>
      </x:c>
      <x:c r="L3059" t="s">
        <x:v>141</x:v>
      </x:c>
      <x:c r="M3059" t="s">
        <x:v>564</x:v>
      </x:c>
      <x:c r="O3059">
        <x:v>1500</x:v>
      </x:c>
      <x:c r="P3059" t="s">
        <x:v>520</x:v>
      </x:c>
      <x:c r="Q3059" t="s">
        <x:v>13</x:v>
      </x:c>
      <x:c r="R3059" t="s">
        <x:v>522</x:v>
      </x:c>
      <x:c r="S3059">
        <x:v>4500</x:v>
      </x:c>
      <x:c r="T3059" t="s">
        <x:v>458</x:v>
      </x:c>
      <x:c r="U3059">
        <x:v>14.9</x:v>
      </x:c>
      <x:c r="V3059">
        <x:v>0.26</x:v>
      </x:c>
      <x:c r="W3059">
        <x:v>1177.6500000000001</x:v>
      </x:c>
    </x:row>
    <x:row r="3060" spans="1:23">
      <x:c r="A3060" t="s">
        <x:v>492</x:v>
      </x:c>
      <x:c r="B3060" t="s">
        <x:v>698</x:v>
      </x:c>
      <x:c r="C3060" t="s">
        <x:v>513</x:v>
      </x:c>
      <x:c r="D3060" t="s">
        <x:v>514</x:v>
      </x:c>
      <x:c r="E3060" t="s">
        <x:v>623</x:v>
      </x:c>
      <x:c r="F3060" t="s">
        <x:v>135</x:v>
      </x:c>
      <x:c r="G3060" t="s">
        <x:v>135</x:v>
      </x:c>
      <x:c r="H3060" t="s">
        <x:v>528</x:v>
      </x:c>
      <x:c r="I3060" t="s">
        <x:v>173</x:v>
      </x:c>
      <x:c r="J3060">
        <x:v>100000962</x:v>
      </x:c>
      <x:c r="K3060" t="s">
        <x:v>173</x:v>
      </x:c>
      <x:c r="L3060" t="s">
        <x:v>141</x:v>
      </x:c>
      <x:c r="M3060" t="s">
        <x:v>563</x:v>
      </x:c>
      <x:c r="O3060">
        <x:v>1500</x:v>
      </x:c>
      <x:c r="P3060" t="s">
        <x:v>520</x:v>
      </x:c>
      <x:c r="Q3060" t="s">
        <x:v>13</x:v>
      </x:c>
      <x:c r="R3060" t="s">
        <x:v>522</x:v>
      </x:c>
      <x:c r="S3060">
        <x:v>1500</x:v>
      </x:c>
      <x:c r="T3060" t="s">
        <x:v>458</x:v>
      </x:c>
      <x:c r="U3060">
        <x:v>4.97</x:v>
      </x:c>
      <x:c r="V3060">
        <x:v>0.26</x:v>
      </x:c>
      <x:c r="W3060">
        <x:v>392.55</x:v>
      </x:c>
    </x:row>
    <x:row r="3061" spans="1:23">
      <x:c r="A3061" t="s">
        <x:v>492</x:v>
      </x:c>
      <x:c r="B3061" t="s">
        <x:v>698</x:v>
      </x:c>
      <x:c r="C3061" t="s">
        <x:v>513</x:v>
      </x:c>
      <x:c r="D3061" t="s">
        <x:v>514</x:v>
      </x:c>
      <x:c r="E3061" t="s">
        <x:v>623</x:v>
      </x:c>
      <x:c r="F3061" t="s">
        <x:v>135</x:v>
      </x:c>
      <x:c r="G3061" t="s">
        <x:v>135</x:v>
      </x:c>
      <x:c r="H3061" t="s">
        <x:v>528</x:v>
      </x:c>
      <x:c r="I3061" t="s">
        <x:v>173</x:v>
      </x:c>
      <x:c r="J3061">
        <x:v>100000968</x:v>
      </x:c>
      <x:c r="K3061" t="s">
        <x:v>173</x:v>
      </x:c>
      <x:c r="L3061" t="s">
        <x:v>141</x:v>
      </x:c>
      <x:c r="M3061" t="s">
        <x:v>537</x:v>
      </x:c>
      <x:c r="O3061">
        <x:v>1500</x:v>
      </x:c>
      <x:c r="P3061" t="s">
        <x:v>520</x:v>
      </x:c>
      <x:c r="Q3061" t="s">
        <x:v>13</x:v>
      </x:c>
      <x:c r="R3061" t="s">
        <x:v>522</x:v>
      </x:c>
      <x:c r="S3061">
        <x:v>15000</x:v>
      </x:c>
      <x:c r="T3061" t="s">
        <x:v>458</x:v>
      </x:c>
      <x:c r="U3061">
        <x:v>49.65</x:v>
      </x:c>
      <x:c r="V3061">
        <x:v>0.26</x:v>
      </x:c>
      <x:c r="W3061">
        <x:v>3925.5</x:v>
      </x:c>
    </x:row>
    <x:row r="3062" spans="1:23">
      <x:c r="A3062" t="s">
        <x:v>492</x:v>
      </x:c>
      <x:c r="B3062" t="s">
        <x:v>698</x:v>
      </x:c>
      <x:c r="C3062" t="s">
        <x:v>513</x:v>
      </x:c>
      <x:c r="D3062" t="s">
        <x:v>514</x:v>
      </x:c>
      <x:c r="E3062" t="s">
        <x:v>623</x:v>
      </x:c>
      <x:c r="F3062" t="s">
        <x:v>135</x:v>
      </x:c>
      <x:c r="G3062" t="s">
        <x:v>135</x:v>
      </x:c>
      <x:c r="H3062" t="s">
        <x:v>528</x:v>
      </x:c>
      <x:c r="I3062" t="s">
        <x:v>173</x:v>
      </x:c>
      <x:c r="J3062">
        <x:v>100000960</x:v>
      </x:c>
      <x:c r="K3062" t="s">
        <x:v>173</x:v>
      </x:c>
      <x:c r="L3062" t="s">
        <x:v>141</x:v>
      </x:c>
      <x:c r="M3062" t="s">
        <x:v>560</x:v>
      </x:c>
      <x:c r="O3062">
        <x:v>1500</x:v>
      </x:c>
      <x:c r="P3062" t="s">
        <x:v>520</x:v>
      </x:c>
      <x:c r="Q3062" t="s">
        <x:v>13</x:v>
      </x:c>
      <x:c r="R3062" t="s">
        <x:v>522</x:v>
      </x:c>
      <x:c r="S3062">
        <x:v>9000</x:v>
      </x:c>
      <x:c r="T3062" t="s">
        <x:v>458</x:v>
      </x:c>
      <x:c r="U3062">
        <x:v>29.79</x:v>
      </x:c>
      <x:c r="V3062">
        <x:v>0.26</x:v>
      </x:c>
      <x:c r="W3062">
        <x:v>2355.3000000000002</x:v>
      </x:c>
    </x:row>
    <x:row r="3063" spans="1:23">
      <x:c r="A3063" t="s">
        <x:v>492</x:v>
      </x:c>
      <x:c r="B3063" t="s">
        <x:v>698</x:v>
      </x:c>
      <x:c r="C3063" t="s">
        <x:v>513</x:v>
      </x:c>
      <x:c r="D3063" t="s">
        <x:v>514</x:v>
      </x:c>
      <x:c r="E3063" t="s">
        <x:v>623</x:v>
      </x:c>
      <x:c r="F3063" t="s">
        <x:v>135</x:v>
      </x:c>
      <x:c r="G3063" t="s">
        <x:v>135</x:v>
      </x:c>
      <x:c r="H3063" t="s">
        <x:v>528</x:v>
      </x:c>
      <x:c r="I3063" t="s">
        <x:v>173</x:v>
      </x:c>
      <x:c r="J3063">
        <x:v>100000933</x:v>
      </x:c>
      <x:c r="K3063" t="s">
        <x:v>173</x:v>
      </x:c>
      <x:c r="L3063" t="s">
        <x:v>141</x:v>
      </x:c>
      <x:c r="M3063" t="s">
        <x:v>619</x:v>
      </x:c>
      <x:c r="O3063">
        <x:v>1500</x:v>
      </x:c>
      <x:c r="P3063" t="s">
        <x:v>520</x:v>
      </x:c>
      <x:c r="Q3063" t="s">
        <x:v>13</x:v>
      </x:c>
      <x:c r="R3063" t="s">
        <x:v>522</x:v>
      </x:c>
      <x:c r="S3063">
        <x:v>15000</x:v>
      </x:c>
      <x:c r="T3063" t="s">
        <x:v>458</x:v>
      </x:c>
      <x:c r="U3063">
        <x:v>49.65</x:v>
      </x:c>
      <x:c r="V3063">
        <x:v>0.26</x:v>
      </x:c>
      <x:c r="W3063">
        <x:v>3925.5</x:v>
      </x:c>
    </x:row>
    <x:row r="3064" spans="1:23">
      <x:c r="A3064" t="s">
        <x:v>492</x:v>
      </x:c>
      <x:c r="B3064" t="s">
        <x:v>698</x:v>
      </x:c>
      <x:c r="C3064" t="s">
        <x:v>513</x:v>
      </x:c>
      <x:c r="D3064" t="s">
        <x:v>514</x:v>
      </x:c>
      <x:c r="E3064" t="s">
        <x:v>623</x:v>
      </x:c>
      <x:c r="F3064" t="s">
        <x:v>135</x:v>
      </x:c>
      <x:c r="G3064" t="s">
        <x:v>135</x:v>
      </x:c>
      <x:c r="H3064" t="s">
        <x:v>528</x:v>
      </x:c>
      <x:c r="I3064" t="s">
        <x:v>173</x:v>
      </x:c>
      <x:c r="J3064">
        <x:v>100000962</x:v>
      </x:c>
      <x:c r="K3064" t="s">
        <x:v>173</x:v>
      </x:c>
      <x:c r="L3064" t="s">
        <x:v>141</x:v>
      </x:c>
      <x:c r="M3064" t="s">
        <x:v>563</x:v>
      </x:c>
      <x:c r="O3064">
        <x:v>1500</x:v>
      </x:c>
      <x:c r="P3064" t="s">
        <x:v>520</x:v>
      </x:c>
      <x:c r="Q3064" t="s">
        <x:v>13</x:v>
      </x:c>
      <x:c r="R3064" t="s">
        <x:v>522</x:v>
      </x:c>
      <x:c r="S3064">
        <x:v>1500</x:v>
      </x:c>
      <x:c r="T3064" t="s">
        <x:v>458</x:v>
      </x:c>
      <x:c r="U3064">
        <x:v>4.97</x:v>
      </x:c>
      <x:c r="V3064">
        <x:v>0.26</x:v>
      </x:c>
      <x:c r="W3064">
        <x:v>392.55</x:v>
      </x:c>
    </x:row>
    <x:row r="3065" spans="1:23">
      <x:c r="A3065" t="s">
        <x:v>492</x:v>
      </x:c>
      <x:c r="B3065" t="s">
        <x:v>698</x:v>
      </x:c>
      <x:c r="C3065" t="s">
        <x:v>513</x:v>
      </x:c>
      <x:c r="D3065" t="s">
        <x:v>514</x:v>
      </x:c>
      <x:c r="E3065" t="s">
        <x:v>623</x:v>
      </x:c>
      <x:c r="F3065" t="s">
        <x:v>135</x:v>
      </x:c>
      <x:c r="G3065" t="s">
        <x:v>135</x:v>
      </x:c>
      <x:c r="H3065" t="s">
        <x:v>528</x:v>
      </x:c>
      <x:c r="I3065" t="s">
        <x:v>173</x:v>
      </x:c>
      <x:c r="J3065">
        <x:v>100000933</x:v>
      </x:c>
      <x:c r="K3065" t="s">
        <x:v>173</x:v>
      </x:c>
      <x:c r="L3065" t="s">
        <x:v>141</x:v>
      </x:c>
      <x:c r="M3065" t="s">
        <x:v>619</x:v>
      </x:c>
      <x:c r="O3065">
        <x:v>1500</x:v>
      </x:c>
      <x:c r="P3065" t="s">
        <x:v>520</x:v>
      </x:c>
      <x:c r="Q3065" t="s">
        <x:v>13</x:v>
      </x:c>
      <x:c r="R3065" t="s">
        <x:v>522</x:v>
      </x:c>
      <x:c r="S3065">
        <x:v>54000</x:v>
      </x:c>
      <x:c r="T3065" t="s">
        <x:v>458</x:v>
      </x:c>
      <x:c r="U3065">
        <x:v>178.74</x:v>
      </x:c>
      <x:c r="V3065">
        <x:v>0.26</x:v>
      </x:c>
      <x:c r="W3065">
        <x:v>14131.8</x:v>
      </x:c>
    </x:row>
    <x:row r="3066" spans="1:23">
      <x:c r="A3066" t="s">
        <x:v>492</x:v>
      </x:c>
      <x:c r="B3066" t="s">
        <x:v>698</x:v>
      </x:c>
      <x:c r="C3066" t="s">
        <x:v>513</x:v>
      </x:c>
      <x:c r="D3066" t="s">
        <x:v>514</x:v>
      </x:c>
      <x:c r="E3066" t="s">
        <x:v>623</x:v>
      </x:c>
      <x:c r="F3066" t="s">
        <x:v>135</x:v>
      </x:c>
      <x:c r="G3066" t="s">
        <x:v>135</x:v>
      </x:c>
      <x:c r="H3066" t="s">
        <x:v>528</x:v>
      </x:c>
      <x:c r="I3066" t="s">
        <x:v>173</x:v>
      </x:c>
      <x:c r="J3066">
        <x:v>100000936</x:v>
      </x:c>
      <x:c r="K3066" t="s">
        <x:v>173</x:v>
      </x:c>
      <x:c r="L3066" t="s">
        <x:v>141</x:v>
      </x:c>
      <x:c r="M3066" t="s">
        <x:v>518</x:v>
      </x:c>
      <x:c r="O3066">
        <x:v>1500</x:v>
      </x:c>
      <x:c r="P3066" t="s">
        <x:v>520</x:v>
      </x:c>
      <x:c r="Q3066" t="s">
        <x:v>13</x:v>
      </x:c>
      <x:c r="R3066" t="s">
        <x:v>522</x:v>
      </x:c>
      <x:c r="S3066">
        <x:v>90000</x:v>
      </x:c>
      <x:c r="T3066" t="s">
        <x:v>458</x:v>
      </x:c>
      <x:c r="U3066">
        <x:v>297.89999999999998</x:v>
      </x:c>
      <x:c r="V3066">
        <x:v>0.26</x:v>
      </x:c>
      <x:c r="W3066">
        <x:v>23553</x:v>
      </x:c>
    </x:row>
    <x:row r="3067" spans="1:23">
      <x:c r="A3067" t="s">
        <x:v>492</x:v>
      </x:c>
      <x:c r="B3067" t="s">
        <x:v>698</x:v>
      </x:c>
      <x:c r="C3067" t="s">
        <x:v>513</x:v>
      </x:c>
      <x:c r="D3067" t="s">
        <x:v>514</x:v>
      </x:c>
      <x:c r="E3067" t="s">
        <x:v>623</x:v>
      </x:c>
      <x:c r="F3067" t="s">
        <x:v>135</x:v>
      </x:c>
      <x:c r="G3067" t="s">
        <x:v>135</x:v>
      </x:c>
      <x:c r="H3067" t="s">
        <x:v>528</x:v>
      </x:c>
      <x:c r="I3067" t="s">
        <x:v>173</x:v>
      </x:c>
      <x:c r="J3067">
        <x:v>100000802</x:v>
      </x:c>
      <x:c r="K3067" t="s">
        <x:v>173</x:v>
      </x:c>
      <x:c r="L3067" t="s">
        <x:v>145</x:v>
      </x:c>
      <x:c r="M3067" t="s">
        <x:v>558</x:v>
      </x:c>
      <x:c r="O3067">
        <x:v>700</x:v>
      </x:c>
      <x:c r="P3067" t="s">
        <x:v>520</x:v>
      </x:c>
      <x:c r="Q3067" t="s">
        <x:v>452</x:v>
      </x:c>
      <x:c r="R3067" t="s">
        <x:v>522</x:v>
      </x:c>
      <x:c r="S3067">
        <x:v>5600</x:v>
      </x:c>
      <x:c r="T3067" t="s">
        <x:v>458</x:v>
      </x:c>
      <x:c r="U3067">
        <x:v>63.11</x:v>
      </x:c>
      <x:c r="V3067">
        <x:v>0.82</x:v>
      </x:c>
      <x:c r="W3067">
        <x:v>4608.8</x:v>
      </x:c>
    </x:row>
    <x:row r="3068" spans="1:23">
      <x:c r="A3068" t="s">
        <x:v>492</x:v>
      </x:c>
      <x:c r="B3068" t="s">
        <x:v>698</x:v>
      </x:c>
      <x:c r="C3068" t="s">
        <x:v>513</x:v>
      </x:c>
      <x:c r="D3068" t="s">
        <x:v>514</x:v>
      </x:c>
      <x:c r="E3068" t="s">
        <x:v>623</x:v>
      </x:c>
      <x:c r="F3068" t="s">
        <x:v>135</x:v>
      </x:c>
      <x:c r="G3068" t="s">
        <x:v>135</x:v>
      </x:c>
      <x:c r="H3068" t="s">
        <x:v>528</x:v>
      </x:c>
      <x:c r="I3068" t="s">
        <x:v>173</x:v>
      </x:c>
      <x:c r="J3068">
        <x:v>100000750</x:v>
      </x:c>
      <x:c r="K3068" t="s">
        <x:v>173</x:v>
      </x:c>
      <x:c r="L3068" t="s">
        <x:v>145</x:v>
      </x:c>
      <x:c r="M3068" t="s">
        <x:v>533</x:v>
      </x:c>
      <x:c r="O3068">
        <x:v>700</x:v>
      </x:c>
      <x:c r="P3068" t="s">
        <x:v>520</x:v>
      </x:c>
      <x:c r="Q3068" t="s">
        <x:v>452</x:v>
      </x:c>
      <x:c r="R3068" t="s">
        <x:v>522</x:v>
      </x:c>
      <x:c r="S3068">
        <x:v>700</x:v>
      </x:c>
      <x:c r="T3068" t="s">
        <x:v>458</x:v>
      </x:c>
      <x:c r="U3068">
        <x:v>7.89</x:v>
      </x:c>
      <x:c r="V3068">
        <x:v>0.82</x:v>
      </x:c>
      <x:c r="W3068">
        <x:v>576.1</x:v>
      </x:c>
    </x:row>
    <x:row r="3069" spans="1:23">
      <x:c r="A3069" t="s">
        <x:v>492</x:v>
      </x:c>
      <x:c r="B3069" t="s">
        <x:v>698</x:v>
      </x:c>
      <x:c r="C3069" t="s">
        <x:v>513</x:v>
      </x:c>
      <x:c r="D3069" t="s">
        <x:v>514</x:v>
      </x:c>
      <x:c r="E3069" t="s">
        <x:v>623</x:v>
      </x:c>
      <x:c r="F3069" t="s">
        <x:v>135</x:v>
      </x:c>
      <x:c r="G3069" t="s">
        <x:v>135</x:v>
      </x:c>
      <x:c r="H3069" t="s">
        <x:v>528</x:v>
      </x:c>
      <x:c r="I3069" t="s">
        <x:v>173</x:v>
      </x:c>
      <x:c r="J3069">
        <x:v>100000754</x:v>
      </x:c>
      <x:c r="K3069" t="s">
        <x:v>173</x:v>
      </x:c>
      <x:c r="L3069" t="s">
        <x:v>145</x:v>
      </x:c>
      <x:c r="M3069" t="s">
        <x:v>626</x:v>
      </x:c>
      <x:c r="O3069">
        <x:v>700</x:v>
      </x:c>
      <x:c r="P3069" t="s">
        <x:v>520</x:v>
      </x:c>
      <x:c r="Q3069" t="s">
        <x:v>452</x:v>
      </x:c>
      <x:c r="R3069" t="s">
        <x:v>522</x:v>
      </x:c>
      <x:c r="S3069">
        <x:v>4200</x:v>
      </x:c>
      <x:c r="T3069" t="s">
        <x:v>458</x:v>
      </x:c>
      <x:c r="U3069">
        <x:v>47.33</x:v>
      </x:c>
      <x:c r="V3069">
        <x:v>0.82</x:v>
      </x:c>
      <x:c r="W3069">
        <x:v>3456.6</x:v>
      </x:c>
    </x:row>
    <x:row r="3070" spans="1:23">
      <x:c r="A3070" t="s">
        <x:v>492</x:v>
      </x:c>
      <x:c r="B3070" t="s">
        <x:v>698</x:v>
      </x:c>
      <x:c r="C3070" t="s">
        <x:v>513</x:v>
      </x:c>
      <x:c r="D3070" t="s">
        <x:v>514</x:v>
      </x:c>
      <x:c r="E3070" t="s">
        <x:v>623</x:v>
      </x:c>
      <x:c r="F3070" t="s">
        <x:v>135</x:v>
      </x:c>
      <x:c r="G3070" t="s">
        <x:v>135</x:v>
      </x:c>
      <x:c r="H3070" t="s">
        <x:v>528</x:v>
      </x:c>
      <x:c r="I3070" t="s">
        <x:v>173</x:v>
      </x:c>
      <x:c r="J3070">
        <x:v>100000759</x:v>
      </x:c>
      <x:c r="K3070" t="s">
        <x:v>173</x:v>
      </x:c>
      <x:c r="L3070" t="s">
        <x:v>145</x:v>
      </x:c>
      <x:c r="M3070" t="s">
        <x:v>518</x:v>
      </x:c>
      <x:c r="O3070">
        <x:v>700</x:v>
      </x:c>
      <x:c r="P3070" t="s">
        <x:v>520</x:v>
      </x:c>
      <x:c r="Q3070" t="s">
        <x:v>452</x:v>
      </x:c>
      <x:c r="R3070" t="s">
        <x:v>522</x:v>
      </x:c>
      <x:c r="S3070">
        <x:v>1400</x:v>
      </x:c>
      <x:c r="T3070" t="s">
        <x:v>458</x:v>
      </x:c>
      <x:c r="U3070">
        <x:v>15.78</x:v>
      </x:c>
      <x:c r="V3070">
        <x:v>0.82</x:v>
      </x:c>
      <x:c r="W3070">
        <x:v>1152.2</x:v>
      </x:c>
    </x:row>
    <x:row r="3071" spans="1:23">
      <x:c r="A3071" t="s">
        <x:v>492</x:v>
      </x:c>
      <x:c r="B3071" t="s">
        <x:v>698</x:v>
      </x:c>
      <x:c r="C3071" t="s">
        <x:v>513</x:v>
      </x:c>
      <x:c r="D3071" t="s">
        <x:v>514</x:v>
      </x:c>
      <x:c r="E3071" t="s">
        <x:v>623</x:v>
      </x:c>
      <x:c r="F3071" t="s">
        <x:v>135</x:v>
      </x:c>
      <x:c r="G3071" t="s">
        <x:v>135</x:v>
      </x:c>
      <x:c r="H3071" t="s">
        <x:v>528</x:v>
      </x:c>
      <x:c r="I3071" t="s">
        <x:v>173</x:v>
      </x:c>
      <x:c r="J3071">
        <x:v>100000596</x:v>
      </x:c>
      <x:c r="K3071" t="s">
        <x:v>173</x:v>
      </x:c>
      <x:c r="L3071" t="s">
        <x:v>143</x:v>
      </x:c>
      <x:c r="M3071" t="s">
        <x:v>570</x:v>
      </x:c>
      <x:c r="O3071">
        <x:v>1000</x:v>
      </x:c>
      <x:c r="P3071" t="s">
        <x:v>520</x:v>
      </x:c>
      <x:c r="Q3071" t="s">
        <x:v>6</x:v>
      </x:c>
      <x:c r="R3071" t="s">
        <x:v>522</x:v>
      </x:c>
      <x:c r="S3071">
        <x:v>6000</x:v>
      </x:c>
      <x:c r="T3071" t="s">
        <x:v>458</x:v>
      </x:c>
      <x:c r="U3071">
        <x:v>30.06</x:v>
      </x:c>
      <x:c r="V3071">
        <x:v>0.39</x:v>
      </x:c>
      <x:c r="W3071">
        <x:v>2323.8000000000002</x:v>
      </x:c>
    </x:row>
    <x:row r="3072" spans="1:23">
      <x:c r="A3072" t="s">
        <x:v>492</x:v>
      </x:c>
      <x:c r="B3072" t="s">
        <x:v>698</x:v>
      </x:c>
      <x:c r="C3072" t="s">
        <x:v>513</x:v>
      </x:c>
      <x:c r="D3072" t="s">
        <x:v>514</x:v>
      </x:c>
      <x:c r="E3072" t="s">
        <x:v>623</x:v>
      </x:c>
      <x:c r="F3072" t="s">
        <x:v>135</x:v>
      </x:c>
      <x:c r="G3072" t="s">
        <x:v>135</x:v>
      </x:c>
      <x:c r="H3072" t="s">
        <x:v>528</x:v>
      </x:c>
      <x:c r="I3072" t="s">
        <x:v>173</x:v>
      </x:c>
      <x:c r="J3072">
        <x:v>100000585</x:v>
      </x:c>
      <x:c r="K3072" t="s">
        <x:v>173</x:v>
      </x:c>
      <x:c r="L3072" t="s">
        <x:v>143</x:v>
      </x:c>
      <x:c r="M3072" t="s">
        <x:v>673</x:v>
      </x:c>
      <x:c r="O3072">
        <x:v>1000</x:v>
      </x:c>
      <x:c r="P3072" t="s">
        <x:v>520</x:v>
      </x:c>
      <x:c r="Q3072" t="s">
        <x:v>6</x:v>
      </x:c>
      <x:c r="R3072" t="s">
        <x:v>522</x:v>
      </x:c>
      <x:c r="S3072">
        <x:v>6000</x:v>
      </x:c>
      <x:c r="T3072" t="s">
        <x:v>458</x:v>
      </x:c>
      <x:c r="U3072">
        <x:v>30.06</x:v>
      </x:c>
      <x:c r="V3072">
        <x:v>0.39</x:v>
      </x:c>
      <x:c r="W3072">
        <x:v>2323.8000000000002</x:v>
      </x:c>
    </x:row>
    <x:row r="3073" spans="1:23">
      <x:c r="A3073" t="s">
        <x:v>492</x:v>
      </x:c>
      <x:c r="B3073" t="s">
        <x:v>698</x:v>
      </x:c>
      <x:c r="C3073" t="s">
        <x:v>513</x:v>
      </x:c>
      <x:c r="D3073" t="s">
        <x:v>514</x:v>
      </x:c>
      <x:c r="E3073" t="s">
        <x:v>623</x:v>
      </x:c>
      <x:c r="F3073" t="s">
        <x:v>135</x:v>
      </x:c>
      <x:c r="G3073" t="s">
        <x:v>135</x:v>
      </x:c>
      <x:c r="H3073" t="s">
        <x:v>528</x:v>
      </x:c>
      <x:c r="I3073" t="s">
        <x:v>173</x:v>
      </x:c>
      <x:c r="J3073">
        <x:v>100000512</x:v>
      </x:c>
      <x:c r="K3073" t="s">
        <x:v>173</x:v>
      </x:c>
      <x:c r="L3073" t="s">
        <x:v>143</x:v>
      </x:c>
      <x:c r="M3073" t="s">
        <x:v>638</x:v>
      </x:c>
      <x:c r="O3073">
        <x:v>1000</x:v>
      </x:c>
      <x:c r="P3073" t="s">
        <x:v>520</x:v>
      </x:c>
      <x:c r="Q3073" t="s">
        <x:v>6</x:v>
      </x:c>
      <x:c r="R3073" t="s">
        <x:v>522</x:v>
      </x:c>
      <x:c r="S3073">
        <x:v>5000</x:v>
      </x:c>
      <x:c r="T3073" t="s">
        <x:v>458</x:v>
      </x:c>
      <x:c r="U3073">
        <x:v>25.05</x:v>
      </x:c>
      <x:c r="V3073">
        <x:v>0.39</x:v>
      </x:c>
      <x:c r="W3073">
        <x:v>1936.5</x:v>
      </x:c>
    </x:row>
    <x:row r="3074" spans="1:23">
      <x:c r="A3074" t="s">
        <x:v>492</x:v>
      </x:c>
      <x:c r="B3074" t="s">
        <x:v>698</x:v>
      </x:c>
      <x:c r="C3074" t="s">
        <x:v>513</x:v>
      </x:c>
      <x:c r="D3074" t="s">
        <x:v>514</x:v>
      </x:c>
      <x:c r="E3074" t="s">
        <x:v>623</x:v>
      </x:c>
      <x:c r="F3074" t="s">
        <x:v>135</x:v>
      </x:c>
      <x:c r="G3074" t="s">
        <x:v>135</x:v>
      </x:c>
      <x:c r="H3074" t="s">
        <x:v>528</x:v>
      </x:c>
      <x:c r="I3074" t="s">
        <x:v>173</x:v>
      </x:c>
      <x:c r="J3074">
        <x:v>100001000</x:v>
      </x:c>
      <x:c r="K3074" t="s">
        <x:v>173</x:v>
      </x:c>
      <x:c r="L3074" t="s">
        <x:v>141</x:v>
      </x:c>
      <x:c r="M3074" t="s">
        <x:v>526</x:v>
      </x:c>
      <x:c r="O3074">
        <x:v>1500</x:v>
      </x:c>
      <x:c r="P3074" t="s">
        <x:v>520</x:v>
      </x:c>
      <x:c r="Q3074" t="s">
        <x:v>13</x:v>
      </x:c>
      <x:c r="R3074" t="s">
        <x:v>522</x:v>
      </x:c>
      <x:c r="S3074">
        <x:v>9000</x:v>
      </x:c>
      <x:c r="T3074" t="s">
        <x:v>458</x:v>
      </x:c>
      <x:c r="U3074">
        <x:v>29.79</x:v>
      </x:c>
      <x:c r="V3074">
        <x:v>0.26</x:v>
      </x:c>
      <x:c r="W3074">
        <x:v>2355.3000000000002</x:v>
      </x:c>
    </x:row>
    <x:row r="3075" spans="1:23">
      <x:c r="A3075" t="s">
        <x:v>492</x:v>
      </x:c>
      <x:c r="B3075" t="s">
        <x:v>698</x:v>
      </x:c>
      <x:c r="C3075" t="s">
        <x:v>513</x:v>
      </x:c>
      <x:c r="D3075" t="s">
        <x:v>514</x:v>
      </x:c>
      <x:c r="E3075" t="s">
        <x:v>623</x:v>
      </x:c>
      <x:c r="F3075" t="s">
        <x:v>135</x:v>
      </x:c>
      <x:c r="G3075" t="s">
        <x:v>135</x:v>
      </x:c>
      <x:c r="H3075" t="s">
        <x:v>528</x:v>
      </x:c>
      <x:c r="I3075" t="s">
        <x:v>173</x:v>
      </x:c>
      <x:c r="J3075">
        <x:v>100000992</x:v>
      </x:c>
      <x:c r="K3075" t="s">
        <x:v>173</x:v>
      </x:c>
      <x:c r="L3075" t="s">
        <x:v>141</x:v>
      </x:c>
      <x:c r="M3075" t="s">
        <x:v>525</x:v>
      </x:c>
      <x:c r="O3075">
        <x:v>1500</x:v>
      </x:c>
      <x:c r="P3075" t="s">
        <x:v>520</x:v>
      </x:c>
      <x:c r="Q3075" t="s">
        <x:v>13</x:v>
      </x:c>
      <x:c r="R3075" t="s">
        <x:v>522</x:v>
      </x:c>
      <x:c r="S3075">
        <x:v>72000</x:v>
      </x:c>
      <x:c r="T3075" t="s">
        <x:v>458</x:v>
      </x:c>
      <x:c r="U3075">
        <x:v>238.32</x:v>
      </x:c>
      <x:c r="V3075">
        <x:v>0.26</x:v>
      </x:c>
      <x:c r="W3075">
        <x:v>18842.400000000001</x:v>
      </x:c>
    </x:row>
    <x:row r="3076" spans="1:23">
      <x:c r="A3076" t="s">
        <x:v>492</x:v>
      </x:c>
      <x:c r="B3076" t="s">
        <x:v>698</x:v>
      </x:c>
      <x:c r="C3076" t="s">
        <x:v>513</x:v>
      </x:c>
      <x:c r="D3076" t="s">
        <x:v>514</x:v>
      </x:c>
      <x:c r="E3076" t="s">
        <x:v>623</x:v>
      </x:c>
      <x:c r="F3076" t="s">
        <x:v>135</x:v>
      </x:c>
      <x:c r="G3076" t="s">
        <x:v>135</x:v>
      </x:c>
      <x:c r="H3076" t="s">
        <x:v>528</x:v>
      </x:c>
      <x:c r="I3076" t="s">
        <x:v>173</x:v>
      </x:c>
      <x:c r="J3076">
        <x:v>100000985</x:v>
      </x:c>
      <x:c r="K3076" t="s">
        <x:v>173</x:v>
      </x:c>
      <x:c r="L3076" t="s">
        <x:v>141</x:v>
      </x:c>
      <x:c r="M3076" t="s">
        <x:v>534</x:v>
      </x:c>
      <x:c r="O3076">
        <x:v>1500</x:v>
      </x:c>
      <x:c r="P3076" t="s">
        <x:v>520</x:v>
      </x:c>
      <x:c r="Q3076" t="s">
        <x:v>13</x:v>
      </x:c>
      <x:c r="R3076" t="s">
        <x:v>522</x:v>
      </x:c>
      <x:c r="S3076">
        <x:v>4500</x:v>
      </x:c>
      <x:c r="T3076" t="s">
        <x:v>458</x:v>
      </x:c>
      <x:c r="U3076">
        <x:v>14.9</x:v>
      </x:c>
      <x:c r="V3076">
        <x:v>0.26</x:v>
      </x:c>
      <x:c r="W3076">
        <x:v>1177.6500000000001</x:v>
      </x:c>
    </x:row>
    <x:row r="3077" spans="1:23">
      <x:c r="A3077" t="s">
        <x:v>492</x:v>
      </x:c>
      <x:c r="B3077" t="s">
        <x:v>698</x:v>
      </x:c>
      <x:c r="C3077" t="s">
        <x:v>513</x:v>
      </x:c>
      <x:c r="D3077" t="s">
        <x:v>514</x:v>
      </x:c>
      <x:c r="E3077" t="s">
        <x:v>623</x:v>
      </x:c>
      <x:c r="F3077" t="s">
        <x:v>135</x:v>
      </x:c>
      <x:c r="G3077" t="s">
        <x:v>135</x:v>
      </x:c>
      <x:c r="H3077" t="s">
        <x:v>528</x:v>
      </x:c>
      <x:c r="I3077" t="s">
        <x:v>173</x:v>
      </x:c>
      <x:c r="J3077">
        <x:v>100000978</x:v>
      </x:c>
      <x:c r="K3077" t="s">
        <x:v>173</x:v>
      </x:c>
      <x:c r="L3077" t="s">
        <x:v>141</x:v>
      </x:c>
      <x:c r="M3077" t="s">
        <x:v>586</x:v>
      </x:c>
      <x:c r="O3077">
        <x:v>1500</x:v>
      </x:c>
      <x:c r="P3077" t="s">
        <x:v>520</x:v>
      </x:c>
      <x:c r="Q3077" t="s">
        <x:v>13</x:v>
      </x:c>
      <x:c r="R3077" t="s">
        <x:v>522</x:v>
      </x:c>
      <x:c r="S3077">
        <x:v>36000</x:v>
      </x:c>
      <x:c r="T3077" t="s">
        <x:v>458</x:v>
      </x:c>
      <x:c r="U3077">
        <x:v>119.16</x:v>
      </x:c>
      <x:c r="V3077">
        <x:v>0.26</x:v>
      </x:c>
      <x:c r="W3077">
        <x:v>9421.2000000000007</x:v>
      </x:c>
    </x:row>
    <x:row r="3078" spans="1:23">
      <x:c r="A3078" t="s">
        <x:v>492</x:v>
      </x:c>
      <x:c r="B3078" t="s">
        <x:v>698</x:v>
      </x:c>
      <x:c r="C3078" t="s">
        <x:v>513</x:v>
      </x:c>
      <x:c r="D3078" t="s">
        <x:v>514</x:v>
      </x:c>
      <x:c r="E3078" t="s">
        <x:v>623</x:v>
      </x:c>
      <x:c r="F3078" t="s">
        <x:v>135</x:v>
      </x:c>
      <x:c r="G3078" t="s">
        <x:v>135</x:v>
      </x:c>
      <x:c r="H3078" t="s">
        <x:v>528</x:v>
      </x:c>
      <x:c r="I3078" t="s">
        <x:v>173</x:v>
      </x:c>
      <x:c r="J3078">
        <x:v>100000979</x:v>
      </x:c>
      <x:c r="K3078" t="s">
        <x:v>173</x:v>
      </x:c>
      <x:c r="L3078" t="s">
        <x:v>141</x:v>
      </x:c>
      <x:c r="M3078" t="s">
        <x:v>524</x:v>
      </x:c>
      <x:c r="O3078">
        <x:v>1500</x:v>
      </x:c>
      <x:c r="P3078" t="s">
        <x:v>520</x:v>
      </x:c>
      <x:c r="Q3078" t="s">
        <x:v>13</x:v>
      </x:c>
      <x:c r="R3078" t="s">
        <x:v>522</x:v>
      </x:c>
      <x:c r="S3078">
        <x:v>4500</x:v>
      </x:c>
      <x:c r="T3078" t="s">
        <x:v>458</x:v>
      </x:c>
      <x:c r="U3078">
        <x:v>14.9</x:v>
      </x:c>
      <x:c r="V3078">
        <x:v>0.26</x:v>
      </x:c>
      <x:c r="W3078">
        <x:v>1177.6500000000001</x:v>
      </x:c>
    </x:row>
    <x:row r="3079" spans="1:23">
      <x:c r="A3079" t="s">
        <x:v>492</x:v>
      </x:c>
      <x:c r="B3079" t="s">
        <x:v>698</x:v>
      </x:c>
      <x:c r="C3079" t="s">
        <x:v>513</x:v>
      </x:c>
      <x:c r="D3079" t="s">
        <x:v>514</x:v>
      </x:c>
      <x:c r="E3079" t="s">
        <x:v>623</x:v>
      </x:c>
      <x:c r="F3079" t="s">
        <x:v>135</x:v>
      </x:c>
      <x:c r="G3079" t="s">
        <x:v>135</x:v>
      </x:c>
      <x:c r="H3079" t="s">
        <x:v>528</x:v>
      </x:c>
      <x:c r="I3079" t="s">
        <x:v>173</x:v>
      </x:c>
      <x:c r="J3079">
        <x:v>100000754</x:v>
      </x:c>
      <x:c r="K3079" t="s">
        <x:v>173</x:v>
      </x:c>
      <x:c r="L3079" t="s">
        <x:v>145</x:v>
      </x:c>
      <x:c r="M3079" t="s">
        <x:v>626</x:v>
      </x:c>
      <x:c r="O3079">
        <x:v>700</x:v>
      </x:c>
      <x:c r="P3079" t="s">
        <x:v>520</x:v>
      </x:c>
      <x:c r="Q3079" t="s">
        <x:v>452</x:v>
      </x:c>
      <x:c r="R3079" t="s">
        <x:v>522</x:v>
      </x:c>
      <x:c r="S3079">
        <x:v>700</x:v>
      </x:c>
      <x:c r="T3079" t="s">
        <x:v>458</x:v>
      </x:c>
      <x:c r="U3079">
        <x:v>7.89</x:v>
      </x:c>
      <x:c r="V3079">
        <x:v>0.82</x:v>
      </x:c>
      <x:c r="W3079">
        <x:v>576.1</x:v>
      </x:c>
    </x:row>
    <x:row r="3080" spans="1:23">
      <x:c r="A3080" t="s">
        <x:v>492</x:v>
      </x:c>
      <x:c r="B3080" t="s">
        <x:v>698</x:v>
      </x:c>
      <x:c r="C3080" t="s">
        <x:v>513</x:v>
      </x:c>
      <x:c r="D3080" t="s">
        <x:v>514</x:v>
      </x:c>
      <x:c r="E3080" t="s">
        <x:v>623</x:v>
      </x:c>
      <x:c r="F3080" t="s">
        <x:v>135</x:v>
      </x:c>
      <x:c r="G3080" t="s">
        <x:v>135</x:v>
      </x:c>
      <x:c r="H3080" t="s">
        <x:v>528</x:v>
      </x:c>
      <x:c r="I3080" t="s">
        <x:v>173</x:v>
      </x:c>
      <x:c r="J3080">
        <x:v>100000754</x:v>
      </x:c>
      <x:c r="K3080" t="s">
        <x:v>173</x:v>
      </x:c>
      <x:c r="L3080" t="s">
        <x:v>145</x:v>
      </x:c>
      <x:c r="M3080" t="s">
        <x:v>626</x:v>
      </x:c>
      <x:c r="O3080">
        <x:v>700</x:v>
      </x:c>
      <x:c r="P3080" t="s">
        <x:v>520</x:v>
      </x:c>
      <x:c r="Q3080" t="s">
        <x:v>452</x:v>
      </x:c>
      <x:c r="R3080" t="s">
        <x:v>522</x:v>
      </x:c>
      <x:c r="S3080">
        <x:v>2800</x:v>
      </x:c>
      <x:c r="T3080" t="s">
        <x:v>458</x:v>
      </x:c>
      <x:c r="U3080">
        <x:v>31.56</x:v>
      </x:c>
      <x:c r="V3080">
        <x:v>0.82</x:v>
      </x:c>
      <x:c r="W3080">
        <x:v>2304.4</x:v>
      </x:c>
    </x:row>
    <x:row r="3081" spans="1:23">
      <x:c r="A3081" t="s">
        <x:v>492</x:v>
      </x:c>
      <x:c r="B3081" t="s">
        <x:v>698</x:v>
      </x:c>
      <x:c r="C3081" t="s">
        <x:v>513</x:v>
      </x:c>
      <x:c r="D3081" t="s">
        <x:v>514</x:v>
      </x:c>
      <x:c r="E3081" t="s">
        <x:v>623</x:v>
      </x:c>
      <x:c r="F3081" t="s">
        <x:v>135</x:v>
      </x:c>
      <x:c r="G3081" t="s">
        <x:v>135</x:v>
      </x:c>
      <x:c r="H3081" t="s">
        <x:v>528</x:v>
      </x:c>
      <x:c r="I3081" t="s">
        <x:v>173</x:v>
      </x:c>
      <x:c r="J3081">
        <x:v>100000880</x:v>
      </x:c>
      <x:c r="K3081" t="s">
        <x:v>173</x:v>
      </x:c>
      <x:c r="L3081" t="s">
        <x:v>142</x:v>
      </x:c>
      <x:c r="M3081" t="s">
        <x:v>524</x:v>
      </x:c>
      <x:c r="O3081">
        <x:v>500</x:v>
      </x:c>
      <x:c r="P3081" t="s">
        <x:v>520</x:v>
      </x:c>
      <x:c r="Q3081" t="s">
        <x:v>445</x:v>
      </x:c>
      <x:c r="R3081" t="s">
        <x:v>522</x:v>
      </x:c>
      <x:c r="S3081">
        <x:v>2000</x:v>
      </x:c>
      <x:c r="T3081" t="s">
        <x:v>458</x:v>
      </x:c>
      <x:c r="U3081">
        <x:v>36.32</x:v>
      </x:c>
      <x:c r="V3081">
        <x:v>1.3</x:v>
      </x:c>
      <x:c r="W3081">
        <x:v>2602.8000000000002</x:v>
      </x:c>
    </x:row>
    <x:row r="3082" spans="1:23">
      <x:c r="A3082" t="s">
        <x:v>492</x:v>
      </x:c>
      <x:c r="B3082" t="s">
        <x:v>698</x:v>
      </x:c>
      <x:c r="C3082" t="s">
        <x:v>513</x:v>
      </x:c>
      <x:c r="D3082" t="s">
        <x:v>514</x:v>
      </x:c>
      <x:c r="E3082" t="s">
        <x:v>623</x:v>
      </x:c>
      <x:c r="F3082" t="s">
        <x:v>135</x:v>
      </x:c>
      <x:c r="G3082" t="s">
        <x:v>135</x:v>
      </x:c>
      <x:c r="H3082" t="s">
        <x:v>528</x:v>
      </x:c>
      <x:c r="I3082" t="s">
        <x:v>173</x:v>
      </x:c>
      <x:c r="J3082">
        <x:v>100000843</x:v>
      </x:c>
      <x:c r="K3082" t="s">
        <x:v>173</x:v>
      </x:c>
      <x:c r="L3082" t="s">
        <x:v>142</x:v>
      </x:c>
      <x:c r="M3082" t="s">
        <x:v>518</x:v>
      </x:c>
      <x:c r="O3082">
        <x:v>500</x:v>
      </x:c>
      <x:c r="P3082" t="s">
        <x:v>520</x:v>
      </x:c>
      <x:c r="Q3082" t="s">
        <x:v>445</x:v>
      </x:c>
      <x:c r="R3082" t="s">
        <x:v>522</x:v>
      </x:c>
      <x:c r="S3082">
        <x:v>2000</x:v>
      </x:c>
      <x:c r="T3082" t="s">
        <x:v>458</x:v>
      </x:c>
      <x:c r="U3082">
        <x:v>36.32</x:v>
      </x:c>
      <x:c r="V3082">
        <x:v>1.3</x:v>
      </x:c>
      <x:c r="W3082">
        <x:v>2602.8000000000002</x:v>
      </x:c>
    </x:row>
    <x:row r="3083" spans="1:23">
      <x:c r="A3083" t="s">
        <x:v>492</x:v>
      </x:c>
      <x:c r="B3083" t="s">
        <x:v>698</x:v>
      </x:c>
      <x:c r="C3083" t="s">
        <x:v>513</x:v>
      </x:c>
      <x:c r="D3083" t="s">
        <x:v>514</x:v>
      </x:c>
      <x:c r="E3083" t="s">
        <x:v>623</x:v>
      </x:c>
      <x:c r="F3083" t="s">
        <x:v>135</x:v>
      </x:c>
      <x:c r="G3083" t="s">
        <x:v>135</x:v>
      </x:c>
      <x:c r="H3083" t="s">
        <x:v>528</x:v>
      </x:c>
      <x:c r="I3083" t="s">
        <x:v>173</x:v>
      </x:c>
      <x:c r="J3083">
        <x:v>100000825</x:v>
      </x:c>
      <x:c r="K3083" t="s">
        <x:v>173</x:v>
      </x:c>
      <x:c r="L3083" t="s">
        <x:v>145</x:v>
      </x:c>
      <x:c r="M3083" t="s">
        <x:v>542</x:v>
      </x:c>
      <x:c r="O3083">
        <x:v>700</x:v>
      </x:c>
      <x:c r="P3083" t="s">
        <x:v>520</x:v>
      </x:c>
      <x:c r="Q3083" t="s">
        <x:v>452</x:v>
      </x:c>
      <x:c r="R3083" t="s">
        <x:v>522</x:v>
      </x:c>
      <x:c r="S3083">
        <x:v>1400</x:v>
      </x:c>
      <x:c r="T3083" t="s">
        <x:v>458</x:v>
      </x:c>
      <x:c r="U3083">
        <x:v>15.78</x:v>
      </x:c>
      <x:c r="V3083">
        <x:v>0.82</x:v>
      </x:c>
      <x:c r="W3083">
        <x:v>1152.2</x:v>
      </x:c>
    </x:row>
    <x:row r="3084" spans="1:23">
      <x:c r="A3084" t="s">
        <x:v>492</x:v>
      </x:c>
      <x:c r="B3084" t="s">
        <x:v>698</x:v>
      </x:c>
      <x:c r="C3084" t="s">
        <x:v>513</x:v>
      </x:c>
      <x:c r="D3084" t="s">
        <x:v>514</x:v>
      </x:c>
      <x:c r="E3084" t="s">
        <x:v>623</x:v>
      </x:c>
      <x:c r="F3084" t="s">
        <x:v>135</x:v>
      </x:c>
      <x:c r="G3084" t="s">
        <x:v>135</x:v>
      </x:c>
      <x:c r="H3084" t="s">
        <x:v>528</x:v>
      </x:c>
      <x:c r="I3084" t="s">
        <x:v>173</x:v>
      </x:c>
      <x:c r="J3084">
        <x:v>100000802</x:v>
      </x:c>
      <x:c r="K3084" t="s">
        <x:v>173</x:v>
      </x:c>
      <x:c r="L3084" t="s">
        <x:v>145</x:v>
      </x:c>
      <x:c r="M3084" t="s">
        <x:v>558</x:v>
      </x:c>
      <x:c r="O3084">
        <x:v>700</x:v>
      </x:c>
      <x:c r="P3084" t="s">
        <x:v>520</x:v>
      </x:c>
      <x:c r="Q3084" t="s">
        <x:v>452</x:v>
      </x:c>
      <x:c r="R3084" t="s">
        <x:v>522</x:v>
      </x:c>
      <x:c r="S3084">
        <x:v>4900</x:v>
      </x:c>
      <x:c r="T3084" t="s">
        <x:v>458</x:v>
      </x:c>
      <x:c r="U3084">
        <x:v>55.22</x:v>
      </x:c>
      <x:c r="V3084">
        <x:v>0.82</x:v>
      </x:c>
      <x:c r="W3084">
        <x:v>4032.7</x:v>
      </x:c>
    </x:row>
    <x:row r="3085" spans="1:23">
      <x:c r="A3085" t="s">
        <x:v>492</x:v>
      </x:c>
      <x:c r="B3085" t="s">
        <x:v>698</x:v>
      </x:c>
      <x:c r="C3085" t="s">
        <x:v>513</x:v>
      </x:c>
      <x:c r="D3085" t="s">
        <x:v>514</x:v>
      </x:c>
      <x:c r="E3085" t="s">
        <x:v>623</x:v>
      </x:c>
      <x:c r="F3085" t="s">
        <x:v>135</x:v>
      </x:c>
      <x:c r="G3085" t="s">
        <x:v>135</x:v>
      </x:c>
      <x:c r="H3085" t="s">
        <x:v>528</x:v>
      </x:c>
      <x:c r="I3085" t="s">
        <x:v>173</x:v>
      </x:c>
      <x:c r="J3085">
        <x:v>100000810</x:v>
      </x:c>
      <x:c r="K3085" t="s">
        <x:v>173</x:v>
      </x:c>
      <x:c r="L3085" t="s">
        <x:v>145</x:v>
      </x:c>
      <x:c r="M3085" t="s">
        <x:v>524</x:v>
      </x:c>
      <x:c r="O3085">
        <x:v>700</x:v>
      </x:c>
      <x:c r="P3085" t="s">
        <x:v>520</x:v>
      </x:c>
      <x:c r="Q3085" t="s">
        <x:v>452</x:v>
      </x:c>
      <x:c r="R3085" t="s">
        <x:v>522</x:v>
      </x:c>
      <x:c r="S3085">
        <x:v>2800</x:v>
      </x:c>
      <x:c r="T3085" t="s">
        <x:v>458</x:v>
      </x:c>
      <x:c r="U3085">
        <x:v>31.56</x:v>
      </x:c>
      <x:c r="V3085">
        <x:v>0.82</x:v>
      </x:c>
      <x:c r="W3085">
        <x:v>2304.4</x:v>
      </x:c>
    </x:row>
    <x:row r="3086" spans="1:23">
      <x:c r="A3086" t="s">
        <x:v>492</x:v>
      </x:c>
      <x:c r="B3086" t="s">
        <x:v>698</x:v>
      </x:c>
      <x:c r="C3086" t="s">
        <x:v>513</x:v>
      </x:c>
      <x:c r="D3086" t="s">
        <x:v>514</x:v>
      </x:c>
      <x:c r="E3086" t="s">
        <x:v>623</x:v>
      </x:c>
      <x:c r="F3086" t="s">
        <x:v>135</x:v>
      </x:c>
      <x:c r="G3086" t="s">
        <x:v>135</x:v>
      </x:c>
      <x:c r="H3086" t="s">
        <x:v>528</x:v>
      </x:c>
      <x:c r="I3086" t="s">
        <x:v>173</x:v>
      </x:c>
      <x:c r="J3086">
        <x:v>100000750</x:v>
      </x:c>
      <x:c r="K3086" t="s">
        <x:v>173</x:v>
      </x:c>
      <x:c r="L3086" t="s">
        <x:v>145</x:v>
      </x:c>
      <x:c r="M3086" t="s">
        <x:v>533</x:v>
      </x:c>
      <x:c r="O3086">
        <x:v>700</x:v>
      </x:c>
      <x:c r="P3086" t="s">
        <x:v>520</x:v>
      </x:c>
      <x:c r="Q3086" t="s">
        <x:v>452</x:v>
      </x:c>
      <x:c r="R3086" t="s">
        <x:v>522</x:v>
      </x:c>
      <x:c r="S3086">
        <x:v>4200</x:v>
      </x:c>
      <x:c r="T3086" t="s">
        <x:v>458</x:v>
      </x:c>
      <x:c r="U3086">
        <x:v>47.33</x:v>
      </x:c>
      <x:c r="V3086">
        <x:v>0.82</x:v>
      </x:c>
      <x:c r="W3086">
        <x:v>3456.6</x:v>
      </x:c>
    </x:row>
    <x:row r="3087" spans="1:23">
      <x:c r="A3087" t="s">
        <x:v>492</x:v>
      </x:c>
      <x:c r="B3087" t="s">
        <x:v>698</x:v>
      </x:c>
      <x:c r="C3087" t="s">
        <x:v>513</x:v>
      </x:c>
      <x:c r="D3087" t="s">
        <x:v>514</x:v>
      </x:c>
      <x:c r="E3087" t="s">
        <x:v>623</x:v>
      </x:c>
      <x:c r="F3087" t="s">
        <x:v>135</x:v>
      </x:c>
      <x:c r="G3087" t="s">
        <x:v>135</x:v>
      </x:c>
      <x:c r="H3087" t="s">
        <x:v>528</x:v>
      </x:c>
      <x:c r="I3087" t="s">
        <x:v>173</x:v>
      </x:c>
      <x:c r="J3087">
        <x:v>100000787</x:v>
      </x:c>
      <x:c r="K3087" t="s">
        <x:v>173</x:v>
      </x:c>
      <x:c r="L3087" t="s">
        <x:v>145</x:v>
      </x:c>
      <x:c r="M3087" t="s">
        <x:v>560</x:v>
      </x:c>
      <x:c r="O3087">
        <x:v>700</x:v>
      </x:c>
      <x:c r="P3087" t="s">
        <x:v>520</x:v>
      </x:c>
      <x:c r="Q3087" t="s">
        <x:v>452</x:v>
      </x:c>
      <x:c r="R3087" t="s">
        <x:v>522</x:v>
      </x:c>
      <x:c r="S3087">
        <x:v>1400</x:v>
      </x:c>
      <x:c r="T3087" t="s">
        <x:v>458</x:v>
      </x:c>
      <x:c r="U3087">
        <x:v>15.78</x:v>
      </x:c>
      <x:c r="V3087">
        <x:v>0.82</x:v>
      </x:c>
      <x:c r="W3087">
        <x:v>1152.2</x:v>
      </x:c>
    </x:row>
    <x:row r="3088" spans="1:23">
      <x:c r="A3088" t="s">
        <x:v>492</x:v>
      </x:c>
      <x:c r="B3088" t="s">
        <x:v>698</x:v>
      </x:c>
      <x:c r="C3088" t="s">
        <x:v>513</x:v>
      </x:c>
      <x:c r="D3088" t="s">
        <x:v>514</x:v>
      </x:c>
      <x:c r="E3088" t="s">
        <x:v>623</x:v>
      </x:c>
      <x:c r="F3088" t="s">
        <x:v>135</x:v>
      </x:c>
      <x:c r="G3088" t="s">
        <x:v>135</x:v>
      </x:c>
      <x:c r="H3088" t="s">
        <x:v>528</x:v>
      </x:c>
      <x:c r="I3088" t="s">
        <x:v>173</x:v>
      </x:c>
      <x:c r="J3088">
        <x:v>100000755</x:v>
      </x:c>
      <x:c r="K3088" t="s">
        <x:v>173</x:v>
      </x:c>
      <x:c r="L3088" t="s">
        <x:v>145</x:v>
      </x:c>
      <x:c r="M3088" t="s">
        <x:v>651</x:v>
      </x:c>
      <x:c r="O3088">
        <x:v>700</x:v>
      </x:c>
      <x:c r="P3088" t="s">
        <x:v>520</x:v>
      </x:c>
      <x:c r="Q3088" t="s">
        <x:v>452</x:v>
      </x:c>
      <x:c r="R3088" t="s">
        <x:v>522</x:v>
      </x:c>
      <x:c r="S3088">
        <x:v>2100</x:v>
      </x:c>
      <x:c r="T3088" t="s">
        <x:v>458</x:v>
      </x:c>
      <x:c r="U3088">
        <x:v>23.67</x:v>
      </x:c>
      <x:c r="V3088">
        <x:v>0.82</x:v>
      </x:c>
      <x:c r="W3088">
        <x:v>1728.3</x:v>
      </x:c>
    </x:row>
    <x:row r="3089" spans="1:23">
      <x:c r="A3089" t="s">
        <x:v>492</x:v>
      </x:c>
      <x:c r="B3089" t="s">
        <x:v>698</x:v>
      </x:c>
      <x:c r="C3089" t="s">
        <x:v>513</x:v>
      </x:c>
      <x:c r="D3089" t="s">
        <x:v>514</x:v>
      </x:c>
      <x:c r="E3089" t="s">
        <x:v>623</x:v>
      </x:c>
      <x:c r="F3089" t="s">
        <x:v>135</x:v>
      </x:c>
      <x:c r="G3089" t="s">
        <x:v>135</x:v>
      </x:c>
      <x:c r="H3089" t="s">
        <x:v>528</x:v>
      </x:c>
      <x:c r="I3089" t="s">
        <x:v>173</x:v>
      </x:c>
      <x:c r="J3089">
        <x:v>100000759</x:v>
      </x:c>
      <x:c r="K3089" t="s">
        <x:v>173</x:v>
      </x:c>
      <x:c r="L3089" t="s">
        <x:v>145</x:v>
      </x:c>
      <x:c r="M3089" t="s">
        <x:v>518</x:v>
      </x:c>
      <x:c r="O3089">
        <x:v>700</x:v>
      </x:c>
      <x:c r="P3089" t="s">
        <x:v>520</x:v>
      </x:c>
      <x:c r="Q3089" t="s">
        <x:v>452</x:v>
      </x:c>
      <x:c r="R3089" t="s">
        <x:v>522</x:v>
      </x:c>
      <x:c r="S3089">
        <x:v>4200</x:v>
      </x:c>
      <x:c r="T3089" t="s">
        <x:v>458</x:v>
      </x:c>
      <x:c r="U3089">
        <x:v>47.33</x:v>
      </x:c>
      <x:c r="V3089">
        <x:v>0.82</x:v>
      </x:c>
      <x:c r="W3089">
        <x:v>3456.6</x:v>
      </x:c>
    </x:row>
    <x:row r="3090" spans="1:23">
      <x:c r="A3090" t="s">
        <x:v>492</x:v>
      </x:c>
      <x:c r="B3090" t="s">
        <x:v>698</x:v>
      </x:c>
      <x:c r="C3090" t="s">
        <x:v>513</x:v>
      </x:c>
      <x:c r="D3090" t="s">
        <x:v>514</x:v>
      </x:c>
      <x:c r="E3090" t="s">
        <x:v>623</x:v>
      </x:c>
      <x:c r="F3090" t="s">
        <x:v>135</x:v>
      </x:c>
      <x:c r="G3090" t="s">
        <x:v>135</x:v>
      </x:c>
      <x:c r="H3090" t="s">
        <x:v>528</x:v>
      </x:c>
      <x:c r="I3090" t="s">
        <x:v>173</x:v>
      </x:c>
      <x:c r="J3090">
        <x:v>100000611</x:v>
      </x:c>
      <x:c r="K3090" t="s">
        <x:v>173</x:v>
      </x:c>
      <x:c r="L3090" t="s">
        <x:v>143</x:v>
      </x:c>
      <x:c r="M3090" t="s">
        <x:v>542</x:v>
      </x:c>
      <x:c r="O3090">
        <x:v>1000</x:v>
      </x:c>
      <x:c r="P3090" t="s">
        <x:v>520</x:v>
      </x:c>
      <x:c r="Q3090" t="s">
        <x:v>6</x:v>
      </x:c>
      <x:c r="R3090" t="s">
        <x:v>522</x:v>
      </x:c>
      <x:c r="S3090">
        <x:v>2000</x:v>
      </x:c>
      <x:c r="T3090" t="s">
        <x:v>458</x:v>
      </x:c>
      <x:c r="U3090">
        <x:v>10.02</x:v>
      </x:c>
      <x:c r="V3090">
        <x:v>0.39</x:v>
      </x:c>
      <x:c r="W3090">
        <x:v>774.6</x:v>
      </x:c>
    </x:row>
    <x:row r="3091" spans="1:23">
      <x:c r="A3091" t="s">
        <x:v>492</x:v>
      </x:c>
      <x:c r="B3091" t="s">
        <x:v>698</x:v>
      </x:c>
      <x:c r="C3091" t="s">
        <x:v>513</x:v>
      </x:c>
      <x:c r="D3091" t="s">
        <x:v>514</x:v>
      </x:c>
      <x:c r="E3091" t="s">
        <x:v>623</x:v>
      </x:c>
      <x:c r="F3091" t="s">
        <x:v>135</x:v>
      </x:c>
      <x:c r="G3091" t="s">
        <x:v>135</x:v>
      </x:c>
      <x:c r="H3091" t="s">
        <x:v>528</x:v>
      </x:c>
      <x:c r="I3091" t="s">
        <x:v>173</x:v>
      </x:c>
      <x:c r="J3091">
        <x:v>100000605</x:v>
      </x:c>
      <x:c r="K3091" t="s">
        <x:v>173</x:v>
      </x:c>
      <x:c r="L3091" t="s">
        <x:v>143</x:v>
      </x:c>
      <x:c r="M3091" t="s">
        <x:v>525</x:v>
      </x:c>
      <x:c r="O3091">
        <x:v>1000</x:v>
      </x:c>
      <x:c r="P3091" t="s">
        <x:v>520</x:v>
      </x:c>
      <x:c r="Q3091" t="s">
        <x:v>6</x:v>
      </x:c>
      <x:c r="R3091" t="s">
        <x:v>522</x:v>
      </x:c>
      <x:c r="S3091">
        <x:v>3000</x:v>
      </x:c>
      <x:c r="T3091" t="s">
        <x:v>458</x:v>
      </x:c>
      <x:c r="U3091">
        <x:v>15.03</x:v>
      </x:c>
      <x:c r="V3091">
        <x:v>0.39</x:v>
      </x:c>
      <x:c r="W3091">
        <x:v>1161.9000000000001</x:v>
      </x:c>
    </x:row>
    <x:row r="3092" spans="1:23">
      <x:c r="A3092" t="s">
        <x:v>492</x:v>
      </x:c>
      <x:c r="B3092" t="s">
        <x:v>698</x:v>
      </x:c>
      <x:c r="C3092" t="s">
        <x:v>513</x:v>
      </x:c>
      <x:c r="D3092" t="s">
        <x:v>514</x:v>
      </x:c>
      <x:c r="E3092" t="s">
        <x:v>623</x:v>
      </x:c>
      <x:c r="F3092" t="s">
        <x:v>135</x:v>
      </x:c>
      <x:c r="G3092" t="s">
        <x:v>135</x:v>
      </x:c>
      <x:c r="H3092" t="s">
        <x:v>528</x:v>
      </x:c>
      <x:c r="I3092" t="s">
        <x:v>173</x:v>
      </x:c>
      <x:c r="J3092">
        <x:v>100000575</x:v>
      </x:c>
      <x:c r="K3092" t="s">
        <x:v>173</x:v>
      </x:c>
      <x:c r="L3092" t="s">
        <x:v>143</x:v>
      </x:c>
      <x:c r="M3092" t="s">
        <x:v>524</x:v>
      </x:c>
      <x:c r="O3092">
        <x:v>1000</x:v>
      </x:c>
      <x:c r="P3092" t="s">
        <x:v>520</x:v>
      </x:c>
      <x:c r="Q3092" t="s">
        <x:v>6</x:v>
      </x:c>
      <x:c r="R3092" t="s">
        <x:v>522</x:v>
      </x:c>
      <x:c r="S3092">
        <x:v>6000</x:v>
      </x:c>
      <x:c r="T3092" t="s">
        <x:v>458</x:v>
      </x:c>
      <x:c r="U3092">
        <x:v>30.06</x:v>
      </x:c>
      <x:c r="V3092">
        <x:v>0.39</x:v>
      </x:c>
      <x:c r="W3092">
        <x:v>2323.8000000000002</x:v>
      </x:c>
    </x:row>
    <x:row r="3093" spans="1:23">
      <x:c r="A3093" t="s">
        <x:v>492</x:v>
      </x:c>
      <x:c r="B3093" t="s">
        <x:v>698</x:v>
      </x:c>
      <x:c r="C3093" t="s">
        <x:v>513</x:v>
      </x:c>
      <x:c r="D3093" t="s">
        <x:v>514</x:v>
      </x:c>
      <x:c r="E3093" t="s">
        <x:v>623</x:v>
      </x:c>
      <x:c r="F3093" t="s">
        <x:v>135</x:v>
      </x:c>
      <x:c r="G3093" t="s">
        <x:v>135</x:v>
      </x:c>
      <x:c r="H3093" t="s">
        <x:v>528</x:v>
      </x:c>
      <x:c r="I3093" t="s">
        <x:v>173</x:v>
      </x:c>
      <x:c r="J3093">
        <x:v>100000566</x:v>
      </x:c>
      <x:c r="K3093" t="s">
        <x:v>173</x:v>
      </x:c>
      <x:c r="L3093" t="s">
        <x:v>143</x:v>
      </x:c>
      <x:c r="M3093" t="s">
        <x:v>569</x:v>
      </x:c>
      <x:c r="O3093">
        <x:v>1000</x:v>
      </x:c>
      <x:c r="P3093" t="s">
        <x:v>520</x:v>
      </x:c>
      <x:c r="Q3093" t="s">
        <x:v>6</x:v>
      </x:c>
      <x:c r="R3093" t="s">
        <x:v>522</x:v>
      </x:c>
      <x:c r="S3093">
        <x:v>1000</x:v>
      </x:c>
      <x:c r="T3093" t="s">
        <x:v>458</x:v>
      </x:c>
      <x:c r="U3093">
        <x:v>5.01</x:v>
      </x:c>
      <x:c r="V3093">
        <x:v>0.39</x:v>
      </x:c>
      <x:c r="W3093">
        <x:v>387.3</x:v>
      </x:c>
    </x:row>
    <x:row r="3094" spans="1:23">
      <x:c r="A3094" t="s">
        <x:v>492</x:v>
      </x:c>
      <x:c r="B3094" t="s">
        <x:v>698</x:v>
      </x:c>
      <x:c r="C3094" t="s">
        <x:v>513</x:v>
      </x:c>
      <x:c r="D3094" t="s">
        <x:v>514</x:v>
      </x:c>
      <x:c r="E3094" t="s">
        <x:v>623</x:v>
      </x:c>
      <x:c r="F3094" t="s">
        <x:v>135</x:v>
      </x:c>
      <x:c r="G3094" t="s">
        <x:v>135</x:v>
      </x:c>
      <x:c r="H3094" t="s">
        <x:v>528</x:v>
      </x:c>
      <x:c r="I3094" t="s">
        <x:v>173</x:v>
      </x:c>
      <x:c r="J3094">
        <x:v>100000524</x:v>
      </x:c>
      <x:c r="K3094" t="s">
        <x:v>173</x:v>
      </x:c>
      <x:c r="L3094" t="s">
        <x:v>143</x:v>
      </x:c>
      <x:c r="M3094" t="s">
        <x:v>550</x:v>
      </x:c>
      <x:c r="O3094">
        <x:v>1000</x:v>
      </x:c>
      <x:c r="P3094" t="s">
        <x:v>520</x:v>
      </x:c>
      <x:c r="Q3094" t="s">
        <x:v>6</x:v>
      </x:c>
      <x:c r="R3094" t="s">
        <x:v>522</x:v>
      </x:c>
      <x:c r="S3094">
        <x:v>2000</x:v>
      </x:c>
      <x:c r="T3094" t="s">
        <x:v>458</x:v>
      </x:c>
      <x:c r="U3094">
        <x:v>10.02</x:v>
      </x:c>
      <x:c r="V3094">
        <x:v>0.39</x:v>
      </x:c>
      <x:c r="W3094">
        <x:v>774.6</x:v>
      </x:c>
    </x:row>
    <x:row r="3095" spans="1:23">
      <x:c r="A3095" t="s">
        <x:v>492</x:v>
      </x:c>
      <x:c r="B3095" t="s">
        <x:v>698</x:v>
      </x:c>
      <x:c r="C3095" t="s">
        <x:v>513</x:v>
      </x:c>
      <x:c r="D3095" t="s">
        <x:v>514</x:v>
      </x:c>
      <x:c r="E3095" t="s">
        <x:v>623</x:v>
      </x:c>
      <x:c r="F3095" t="s">
        <x:v>135</x:v>
      </x:c>
      <x:c r="G3095" t="s">
        <x:v>135</x:v>
      </x:c>
      <x:c r="H3095" t="s">
        <x:v>528</x:v>
      </x:c>
      <x:c r="I3095" t="s">
        <x:v>173</x:v>
      </x:c>
      <x:c r="J3095">
        <x:v>100000489</x:v>
      </x:c>
      <x:c r="K3095" t="s">
        <x:v>173</x:v>
      </x:c>
      <x:c r="L3095" t="s">
        <x:v>143</x:v>
      </x:c>
      <x:c r="M3095" t="s">
        <x:v>533</x:v>
      </x:c>
      <x:c r="O3095">
        <x:v>1000</x:v>
      </x:c>
      <x:c r="P3095" t="s">
        <x:v>520</x:v>
      </x:c>
      <x:c r="Q3095" t="s">
        <x:v>6</x:v>
      </x:c>
      <x:c r="R3095" t="s">
        <x:v>522</x:v>
      </x:c>
      <x:c r="S3095">
        <x:v>3000</x:v>
      </x:c>
      <x:c r="T3095" t="s">
        <x:v>458</x:v>
      </x:c>
      <x:c r="U3095">
        <x:v>15.03</x:v>
      </x:c>
      <x:c r="V3095">
        <x:v>0.39</x:v>
      </x:c>
      <x:c r="W3095">
        <x:v>1161.9000000000001</x:v>
      </x:c>
    </x:row>
    <x:row r="3096" spans="1:23">
      <x:c r="A3096" t="s">
        <x:v>492</x:v>
      </x:c>
      <x:c r="B3096" t="s">
        <x:v>698</x:v>
      </x:c>
      <x:c r="C3096" t="s">
        <x:v>513</x:v>
      </x:c>
      <x:c r="D3096" t="s">
        <x:v>514</x:v>
      </x:c>
      <x:c r="E3096" t="s">
        <x:v>623</x:v>
      </x:c>
      <x:c r="F3096" t="s">
        <x:v>135</x:v>
      </x:c>
      <x:c r="G3096" t="s">
        <x:v>135</x:v>
      </x:c>
      <x:c r="H3096" t="s">
        <x:v>528</x:v>
      </x:c>
      <x:c r="I3096" t="s">
        <x:v>173</x:v>
      </x:c>
      <x:c r="J3096">
        <x:v>100000541</x:v>
      </x:c>
      <x:c r="K3096" t="s">
        <x:v>173</x:v>
      </x:c>
      <x:c r="L3096" t="s">
        <x:v>143</x:v>
      </x:c>
      <x:c r="M3096" t="s">
        <x:v>560</x:v>
      </x:c>
      <x:c r="O3096">
        <x:v>1000</x:v>
      </x:c>
      <x:c r="P3096" t="s">
        <x:v>520</x:v>
      </x:c>
      <x:c r="Q3096" t="s">
        <x:v>6</x:v>
      </x:c>
      <x:c r="R3096" t="s">
        <x:v>522</x:v>
      </x:c>
      <x:c r="S3096">
        <x:v>6000</x:v>
      </x:c>
      <x:c r="T3096" t="s">
        <x:v>458</x:v>
      </x:c>
      <x:c r="U3096">
        <x:v>30.06</x:v>
      </x:c>
      <x:c r="V3096">
        <x:v>0.39</x:v>
      </x:c>
      <x:c r="W3096">
        <x:v>2323.8000000000002</x:v>
      </x:c>
    </x:row>
    <x:row r="3097" spans="1:23">
      <x:c r="A3097" t="s">
        <x:v>492</x:v>
      </x:c>
      <x:c r="B3097" t="s">
        <x:v>698</x:v>
      </x:c>
      <x:c r="C3097" t="s">
        <x:v>513</x:v>
      </x:c>
      <x:c r="D3097" t="s">
        <x:v>514</x:v>
      </x:c>
      <x:c r="E3097" t="s">
        <x:v>623</x:v>
      </x:c>
      <x:c r="F3097" t="s">
        <x:v>135</x:v>
      </x:c>
      <x:c r="G3097" t="s">
        <x:v>135</x:v>
      </x:c>
      <x:c r="H3097" t="s">
        <x:v>528</x:v>
      </x:c>
      <x:c r="I3097" t="s">
        <x:v>173</x:v>
      </x:c>
      <x:c r="J3097">
        <x:v>100000512</x:v>
      </x:c>
      <x:c r="K3097" t="s">
        <x:v>173</x:v>
      </x:c>
      <x:c r="L3097" t="s">
        <x:v>143</x:v>
      </x:c>
      <x:c r="M3097" t="s">
        <x:v>638</x:v>
      </x:c>
      <x:c r="O3097">
        <x:v>1000</x:v>
      </x:c>
      <x:c r="P3097" t="s">
        <x:v>520</x:v>
      </x:c>
      <x:c r="Q3097" t="s">
        <x:v>6</x:v>
      </x:c>
      <x:c r="R3097" t="s">
        <x:v>522</x:v>
      </x:c>
      <x:c r="S3097">
        <x:v>1000</x:v>
      </x:c>
      <x:c r="T3097" t="s">
        <x:v>458</x:v>
      </x:c>
      <x:c r="U3097">
        <x:v>5.01</x:v>
      </x:c>
      <x:c r="V3097">
        <x:v>0.39</x:v>
      </x:c>
      <x:c r="W3097">
        <x:v>387.3</x:v>
      </x:c>
    </x:row>
    <x:row r="3098" spans="1:23">
      <x:c r="A3098" t="s">
        <x:v>492</x:v>
      </x:c>
      <x:c r="B3098" t="s">
        <x:v>698</x:v>
      </x:c>
      <x:c r="C3098" t="s">
        <x:v>513</x:v>
      </x:c>
      <x:c r="D3098" t="s">
        <x:v>514</x:v>
      </x:c>
      <x:c r="E3098" t="s">
        <x:v>623</x:v>
      </x:c>
      <x:c r="F3098" t="s">
        <x:v>135</x:v>
      </x:c>
      <x:c r="G3098" t="s">
        <x:v>135</x:v>
      </x:c>
      <x:c r="H3098" t="s">
        <x:v>528</x:v>
      </x:c>
      <x:c r="I3098" t="s">
        <x:v>173</x:v>
      </x:c>
      <x:c r="J3098">
        <x:v>100000501</x:v>
      </x:c>
      <x:c r="K3098" t="s">
        <x:v>173</x:v>
      </x:c>
      <x:c r="L3098" t="s">
        <x:v>143</x:v>
      </x:c>
      <x:c r="M3098" t="s">
        <x:v>518</x:v>
      </x:c>
      <x:c r="O3098">
        <x:v>1000</x:v>
      </x:c>
      <x:c r="P3098" t="s">
        <x:v>520</x:v>
      </x:c>
      <x:c r="Q3098" t="s">
        <x:v>6</x:v>
      </x:c>
      <x:c r="R3098" t="s">
        <x:v>522</x:v>
      </x:c>
      <x:c r="S3098">
        <x:v>16000</x:v>
      </x:c>
      <x:c r="T3098" t="s">
        <x:v>458</x:v>
      </x:c>
      <x:c r="U3098">
        <x:v>80.16</x:v>
      </x:c>
      <x:c r="V3098">
        <x:v>0.39</x:v>
      </x:c>
      <x:c r="W3098">
        <x:v>6196.8</x:v>
      </x:c>
    </x:row>
    <x:row r="3099" spans="1:23">
      <x:c r="A3099" t="s">
        <x:v>492</x:v>
      </x:c>
      <x:c r="B3099" t="s">
        <x:v>698</x:v>
      </x:c>
      <x:c r="C3099" t="s">
        <x:v>513</x:v>
      </x:c>
      <x:c r="D3099" t="s">
        <x:v>514</x:v>
      </x:c>
      <x:c r="E3099" t="s">
        <x:v>623</x:v>
      </x:c>
      <x:c r="F3099" t="s">
        <x:v>135</x:v>
      </x:c>
      <x:c r="G3099" t="s">
        <x:v>135</x:v>
      </x:c>
      <x:c r="H3099" t="s">
        <x:v>528</x:v>
      </x:c>
      <x:c r="I3099" t="s">
        <x:v>173</x:v>
      </x:c>
      <x:c r="J3099">
        <x:v>100001000</x:v>
      </x:c>
      <x:c r="K3099" t="s">
        <x:v>173</x:v>
      </x:c>
      <x:c r="L3099" t="s">
        <x:v>141</x:v>
      </x:c>
      <x:c r="M3099" t="s">
        <x:v>526</x:v>
      </x:c>
      <x:c r="O3099">
        <x:v>1500</x:v>
      </x:c>
      <x:c r="P3099" t="s">
        <x:v>520</x:v>
      </x:c>
      <x:c r="Q3099" t="s">
        <x:v>13</x:v>
      </x:c>
      <x:c r="R3099" t="s">
        <x:v>522</x:v>
      </x:c>
      <x:c r="S3099">
        <x:v>64500</x:v>
      </x:c>
      <x:c r="T3099" t="s">
        <x:v>458</x:v>
      </x:c>
      <x:c r="U3099">
        <x:v>213.5</x:v>
      </x:c>
      <x:c r="V3099">
        <x:v>0.26</x:v>
      </x:c>
      <x:c r="W3099">
        <x:v>16879.650000000001</x:v>
      </x:c>
    </x:row>
    <x:row r="3100" spans="1:23">
      <x:c r="A3100" t="s">
        <x:v>492</x:v>
      </x:c>
      <x:c r="B3100" t="s">
        <x:v>698</x:v>
      </x:c>
      <x:c r="C3100" t="s">
        <x:v>513</x:v>
      </x:c>
      <x:c r="D3100" t="s">
        <x:v>514</x:v>
      </x:c>
      <x:c r="E3100" t="s">
        <x:v>623</x:v>
      </x:c>
      <x:c r="F3100" t="s">
        <x:v>135</x:v>
      </x:c>
      <x:c r="G3100" t="s">
        <x:v>135</x:v>
      </x:c>
      <x:c r="H3100" t="s">
        <x:v>528</x:v>
      </x:c>
      <x:c r="I3100" t="s">
        <x:v>173</x:v>
      </x:c>
      <x:c r="J3100">
        <x:v>100000992</x:v>
      </x:c>
      <x:c r="K3100" t="s">
        <x:v>173</x:v>
      </x:c>
      <x:c r="L3100" t="s">
        <x:v>141</x:v>
      </x:c>
      <x:c r="M3100" t="s">
        <x:v>525</x:v>
      </x:c>
      <x:c r="O3100">
        <x:v>1500</x:v>
      </x:c>
      <x:c r="P3100" t="s">
        <x:v>520</x:v>
      </x:c>
      <x:c r="Q3100" t="s">
        <x:v>13</x:v>
      </x:c>
      <x:c r="R3100" t="s">
        <x:v>522</x:v>
      </x:c>
      <x:c r="S3100">
        <x:v>19500</x:v>
      </x:c>
      <x:c r="T3100" t="s">
        <x:v>458</x:v>
      </x:c>
      <x:c r="U3100">
        <x:v>64.55</x:v>
      </x:c>
      <x:c r="V3100">
        <x:v>0.26</x:v>
      </x:c>
      <x:c r="W3100">
        <x:v>5103.1499999999996</x:v>
      </x:c>
    </x:row>
    <x:row r="3101" spans="1:23">
      <x:c r="A3101" t="s">
        <x:v>492</x:v>
      </x:c>
      <x:c r="B3101" t="s">
        <x:v>698</x:v>
      </x:c>
      <x:c r="C3101" t="s">
        <x:v>513</x:v>
      </x:c>
      <x:c r="D3101" t="s">
        <x:v>514</x:v>
      </x:c>
      <x:c r="E3101" t="s">
        <x:v>623</x:v>
      </x:c>
      <x:c r="F3101" t="s">
        <x:v>135</x:v>
      </x:c>
      <x:c r="G3101" t="s">
        <x:v>135</x:v>
      </x:c>
      <x:c r="H3101" t="s">
        <x:v>528</x:v>
      </x:c>
      <x:c r="I3101" t="s">
        <x:v>173</x:v>
      </x:c>
      <x:c r="J3101">
        <x:v>100000985</x:v>
      </x:c>
      <x:c r="K3101" t="s">
        <x:v>173</x:v>
      </x:c>
      <x:c r="L3101" t="s">
        <x:v>141</x:v>
      </x:c>
      <x:c r="M3101" t="s">
        <x:v>534</x:v>
      </x:c>
      <x:c r="O3101">
        <x:v>1500</x:v>
      </x:c>
      <x:c r="P3101" t="s">
        <x:v>520</x:v>
      </x:c>
      <x:c r="Q3101" t="s">
        <x:v>13</x:v>
      </x:c>
      <x:c r="R3101" t="s">
        <x:v>522</x:v>
      </x:c>
      <x:c r="S3101">
        <x:v>1500</x:v>
      </x:c>
      <x:c r="T3101" t="s">
        <x:v>458</x:v>
      </x:c>
      <x:c r="U3101">
        <x:v>4.97</x:v>
      </x:c>
      <x:c r="V3101">
        <x:v>0.26</x:v>
      </x:c>
      <x:c r="W3101">
        <x:v>392.55</x:v>
      </x:c>
    </x:row>
    <x:row r="3102" spans="1:23">
      <x:c r="A3102" t="s">
        <x:v>492</x:v>
      </x:c>
      <x:c r="B3102" t="s">
        <x:v>698</x:v>
      </x:c>
      <x:c r="C3102" t="s">
        <x:v>513</x:v>
      </x:c>
      <x:c r="D3102" t="s">
        <x:v>514</x:v>
      </x:c>
      <x:c r="E3102" t="s">
        <x:v>623</x:v>
      </x:c>
      <x:c r="F3102" t="s">
        <x:v>135</x:v>
      </x:c>
      <x:c r="G3102" t="s">
        <x:v>135</x:v>
      </x:c>
      <x:c r="H3102" t="s">
        <x:v>528</x:v>
      </x:c>
      <x:c r="I3102" t="s">
        <x:v>173</x:v>
      </x:c>
      <x:c r="J3102">
        <x:v>100000979</x:v>
      </x:c>
      <x:c r="K3102" t="s">
        <x:v>173</x:v>
      </x:c>
      <x:c r="L3102" t="s">
        <x:v>141</x:v>
      </x:c>
      <x:c r="M3102" t="s">
        <x:v>524</x:v>
      </x:c>
      <x:c r="O3102">
        <x:v>1500</x:v>
      </x:c>
      <x:c r="P3102" t="s">
        <x:v>520</x:v>
      </x:c>
      <x:c r="Q3102" t="s">
        <x:v>13</x:v>
      </x:c>
      <x:c r="R3102" t="s">
        <x:v>522</x:v>
      </x:c>
      <x:c r="S3102">
        <x:v>66000</x:v>
      </x:c>
      <x:c r="T3102" t="s">
        <x:v>458</x:v>
      </x:c>
      <x:c r="U3102">
        <x:v>218.46</x:v>
      </x:c>
      <x:c r="V3102">
        <x:v>0.26</x:v>
      </x:c>
      <x:c r="W3102">
        <x:v>17272.2</x:v>
      </x:c>
    </x:row>
    <x:row r="3103" spans="1:23">
      <x:c r="A3103" t="s">
        <x:v>492</x:v>
      </x:c>
      <x:c r="B3103" t="s">
        <x:v>698</x:v>
      </x:c>
      <x:c r="C3103" t="s">
        <x:v>513</x:v>
      </x:c>
      <x:c r="D3103" t="s">
        <x:v>514</x:v>
      </x:c>
      <x:c r="E3103" t="s">
        <x:v>623</x:v>
      </x:c>
      <x:c r="F3103" t="s">
        <x:v>135</x:v>
      </x:c>
      <x:c r="G3103" t="s">
        <x:v>135</x:v>
      </x:c>
      <x:c r="H3103" t="s">
        <x:v>528</x:v>
      </x:c>
      <x:c r="I3103" t="s">
        <x:v>173</x:v>
      </x:c>
      <x:c r="J3103">
        <x:v>100000969</x:v>
      </x:c>
      <x:c r="K3103" t="s">
        <x:v>173</x:v>
      </x:c>
      <x:c r="L3103" t="s">
        <x:v>141</x:v>
      </x:c>
      <x:c r="M3103" t="s">
        <x:v>608</x:v>
      </x:c>
      <x:c r="O3103">
        <x:v>1500</x:v>
      </x:c>
      <x:c r="P3103" t="s">
        <x:v>520</x:v>
      </x:c>
      <x:c r="Q3103" t="s">
        <x:v>13</x:v>
      </x:c>
      <x:c r="R3103" t="s">
        <x:v>522</x:v>
      </x:c>
      <x:c r="S3103">
        <x:v>1500</x:v>
      </x:c>
      <x:c r="T3103" t="s">
        <x:v>458</x:v>
      </x:c>
      <x:c r="U3103">
        <x:v>4.97</x:v>
      </x:c>
      <x:c r="V3103">
        <x:v>0.26</x:v>
      </x:c>
      <x:c r="W3103">
        <x:v>392.55</x:v>
      </x:c>
    </x:row>
    <x:row r="3104" spans="1:23">
      <x:c r="A3104" t="s">
        <x:v>492</x:v>
      </x:c>
      <x:c r="B3104" t="s">
        <x:v>698</x:v>
      </x:c>
      <x:c r="C3104" t="s">
        <x:v>513</x:v>
      </x:c>
      <x:c r="D3104" t="s">
        <x:v>514</x:v>
      </x:c>
      <x:c r="E3104" t="s">
        <x:v>623</x:v>
      </x:c>
      <x:c r="F3104" t="s">
        <x:v>135</x:v>
      </x:c>
      <x:c r="G3104" t="s">
        <x:v>135</x:v>
      </x:c>
      <x:c r="H3104" t="s">
        <x:v>528</x:v>
      </x:c>
      <x:c r="I3104" t="s">
        <x:v>173</x:v>
      </x:c>
      <x:c r="J3104">
        <x:v>100000966</x:v>
      </x:c>
      <x:c r="K3104" t="s">
        <x:v>173</x:v>
      </x:c>
      <x:c r="L3104" t="s">
        <x:v>141</x:v>
      </x:c>
      <x:c r="M3104" t="s">
        <x:v>564</x:v>
      </x:c>
      <x:c r="O3104">
        <x:v>1500</x:v>
      </x:c>
      <x:c r="P3104" t="s">
        <x:v>520</x:v>
      </x:c>
      <x:c r="Q3104" t="s">
        <x:v>13</x:v>
      </x:c>
      <x:c r="R3104" t="s">
        <x:v>522</x:v>
      </x:c>
      <x:c r="S3104">
        <x:v>10500</x:v>
      </x:c>
      <x:c r="T3104" t="s">
        <x:v>458</x:v>
      </x:c>
      <x:c r="U3104">
        <x:v>34.76</x:v>
      </x:c>
      <x:c r="V3104">
        <x:v>0.26</x:v>
      </x:c>
      <x:c r="W3104">
        <x:v>2747.85</x:v>
      </x:c>
    </x:row>
    <x:row r="3105" spans="1:23">
      <x:c r="A3105" t="s">
        <x:v>492</x:v>
      </x:c>
      <x:c r="B3105" t="s">
        <x:v>698</x:v>
      </x:c>
      <x:c r="C3105" t="s">
        <x:v>513</x:v>
      </x:c>
      <x:c r="D3105" t="s">
        <x:v>514</x:v>
      </x:c>
      <x:c r="E3105" t="s">
        <x:v>623</x:v>
      </x:c>
      <x:c r="F3105" t="s">
        <x:v>135</x:v>
      </x:c>
      <x:c r="G3105" t="s">
        <x:v>135</x:v>
      </x:c>
      <x:c r="H3105" t="s">
        <x:v>528</x:v>
      </x:c>
      <x:c r="I3105" t="s">
        <x:v>173</x:v>
      </x:c>
      <x:c r="J3105">
        <x:v>100000968</x:v>
      </x:c>
      <x:c r="K3105" t="s">
        <x:v>173</x:v>
      </x:c>
      <x:c r="L3105" t="s">
        <x:v>141</x:v>
      </x:c>
      <x:c r="M3105" t="s">
        <x:v>537</x:v>
      </x:c>
      <x:c r="O3105">
        <x:v>1500</x:v>
      </x:c>
      <x:c r="P3105" t="s">
        <x:v>520</x:v>
      </x:c>
      <x:c r="Q3105" t="s">
        <x:v>13</x:v>
      </x:c>
      <x:c r="R3105" t="s">
        <x:v>522</x:v>
      </x:c>
      <x:c r="S3105">
        <x:v>52500</x:v>
      </x:c>
      <x:c r="T3105" t="s">
        <x:v>458</x:v>
      </x:c>
      <x:c r="U3105">
        <x:v>173.78</x:v>
      </x:c>
      <x:c r="V3105">
        <x:v>0.26</x:v>
      </x:c>
      <x:c r="W3105">
        <x:v>13739.25</x:v>
      </x:c>
    </x:row>
    <x:row r="3106" spans="1:23">
      <x:c r="A3106" t="s">
        <x:v>492</x:v>
      </x:c>
      <x:c r="B3106" t="s">
        <x:v>698</x:v>
      </x:c>
      <x:c r="C3106" t="s">
        <x:v>513</x:v>
      </x:c>
      <x:c r="D3106" t="s">
        <x:v>514</x:v>
      </x:c>
      <x:c r="E3106" t="s">
        <x:v>623</x:v>
      </x:c>
      <x:c r="F3106" t="s">
        <x:v>135</x:v>
      </x:c>
      <x:c r="G3106" t="s">
        <x:v>135</x:v>
      </x:c>
      <x:c r="H3106" t="s">
        <x:v>528</x:v>
      </x:c>
      <x:c r="I3106" t="s">
        <x:v>173</x:v>
      </x:c>
      <x:c r="J3106">
        <x:v>100000960</x:v>
      </x:c>
      <x:c r="K3106" t="s">
        <x:v>173</x:v>
      </x:c>
      <x:c r="L3106" t="s">
        <x:v>141</x:v>
      </x:c>
      <x:c r="M3106" t="s">
        <x:v>560</x:v>
      </x:c>
      <x:c r="O3106">
        <x:v>1500</x:v>
      </x:c>
      <x:c r="P3106" t="s">
        <x:v>520</x:v>
      </x:c>
      <x:c r="Q3106" t="s">
        <x:v>13</x:v>
      </x:c>
      <x:c r="R3106" t="s">
        <x:v>522</x:v>
      </x:c>
      <x:c r="S3106">
        <x:v>13500</x:v>
      </x:c>
      <x:c r="T3106" t="s">
        <x:v>458</x:v>
      </x:c>
      <x:c r="U3106">
        <x:v>44.69</x:v>
      </x:c>
      <x:c r="V3106">
        <x:v>0.26</x:v>
      </x:c>
      <x:c r="W3106">
        <x:v>3532.95</x:v>
      </x:c>
    </x:row>
    <x:row r="3107" spans="1:23">
      <x:c r="A3107" t="s">
        <x:v>492</x:v>
      </x:c>
      <x:c r="B3107" t="s">
        <x:v>698</x:v>
      </x:c>
      <x:c r="C3107" t="s">
        <x:v>513</x:v>
      </x:c>
      <x:c r="D3107" t="s">
        <x:v>514</x:v>
      </x:c>
      <x:c r="E3107" t="s">
        <x:v>623</x:v>
      </x:c>
      <x:c r="F3107" t="s">
        <x:v>135</x:v>
      </x:c>
      <x:c r="G3107" t="s">
        <x:v>135</x:v>
      </x:c>
      <x:c r="H3107" t="s">
        <x:v>528</x:v>
      </x:c>
      <x:c r="I3107" t="s">
        <x:v>173</x:v>
      </x:c>
      <x:c r="J3107">
        <x:v>100000934</x:v>
      </x:c>
      <x:c r="K3107" t="s">
        <x:v>173</x:v>
      </x:c>
      <x:c r="L3107" t="s">
        <x:v>141</x:v>
      </x:c>
      <x:c r="M3107" t="s">
        <x:v>612</x:v>
      </x:c>
      <x:c r="O3107">
        <x:v>1500</x:v>
      </x:c>
      <x:c r="P3107" t="s">
        <x:v>520</x:v>
      </x:c>
      <x:c r="Q3107" t="s">
        <x:v>13</x:v>
      </x:c>
      <x:c r="R3107" t="s">
        <x:v>522</x:v>
      </x:c>
      <x:c r="S3107">
        <x:v>4500</x:v>
      </x:c>
      <x:c r="T3107" t="s">
        <x:v>458</x:v>
      </x:c>
      <x:c r="U3107">
        <x:v>14.9</x:v>
      </x:c>
      <x:c r="V3107">
        <x:v>0.26</x:v>
      </x:c>
      <x:c r="W3107">
        <x:v>1177.6500000000001</x:v>
      </x:c>
    </x:row>
    <x:row r="3108" spans="1:23">
      <x:c r="A3108" t="s">
        <x:v>492</x:v>
      </x:c>
      <x:c r="B3108" t="s">
        <x:v>698</x:v>
      </x:c>
      <x:c r="C3108" t="s">
        <x:v>513</x:v>
      </x:c>
      <x:c r="D3108" t="s">
        <x:v>514</x:v>
      </x:c>
      <x:c r="E3108" t="s">
        <x:v>623</x:v>
      </x:c>
      <x:c r="F3108" t="s">
        <x:v>135</x:v>
      </x:c>
      <x:c r="G3108" t="s">
        <x:v>135</x:v>
      </x:c>
      <x:c r="H3108" t="s">
        <x:v>528</x:v>
      </x:c>
      <x:c r="I3108" t="s">
        <x:v>173</x:v>
      </x:c>
      <x:c r="J3108">
        <x:v>100000933</x:v>
      </x:c>
      <x:c r="K3108" t="s">
        <x:v>173</x:v>
      </x:c>
      <x:c r="L3108" t="s">
        <x:v>141</x:v>
      </x:c>
      <x:c r="M3108" t="s">
        <x:v>619</x:v>
      </x:c>
      <x:c r="O3108">
        <x:v>1500</x:v>
      </x:c>
      <x:c r="P3108" t="s">
        <x:v>520</x:v>
      </x:c>
      <x:c r="Q3108" t="s">
        <x:v>13</x:v>
      </x:c>
      <x:c r="R3108" t="s">
        <x:v>522</x:v>
      </x:c>
      <x:c r="S3108">
        <x:v>7500</x:v>
      </x:c>
      <x:c r="T3108" t="s">
        <x:v>458</x:v>
      </x:c>
      <x:c r="U3108">
        <x:v>24.83</x:v>
      </x:c>
      <x:c r="V3108">
        <x:v>0.26</x:v>
      </x:c>
      <x:c r="W3108">
        <x:v>1962.75</x:v>
      </x:c>
    </x:row>
    <x:row r="3109" spans="1:23">
      <x:c r="A3109" t="s">
        <x:v>492</x:v>
      </x:c>
      <x:c r="B3109" t="s">
        <x:v>698</x:v>
      </x:c>
      <x:c r="C3109" t="s">
        <x:v>513</x:v>
      </x:c>
      <x:c r="D3109" t="s">
        <x:v>514</x:v>
      </x:c>
      <x:c r="E3109" t="s">
        <x:v>623</x:v>
      </x:c>
      <x:c r="F3109" t="s">
        <x:v>135</x:v>
      </x:c>
      <x:c r="G3109" t="s">
        <x:v>135</x:v>
      </x:c>
      <x:c r="H3109" t="s">
        <x:v>528</x:v>
      </x:c>
      <x:c r="I3109" t="s">
        <x:v>173</x:v>
      </x:c>
      <x:c r="J3109">
        <x:v>100000931</x:v>
      </x:c>
      <x:c r="K3109" t="s">
        <x:v>173</x:v>
      </x:c>
      <x:c r="L3109" t="s">
        <x:v>141</x:v>
      </x:c>
      <x:c r="M3109" t="s">
        <x:v>626</x:v>
      </x:c>
      <x:c r="O3109">
        <x:v>1500</x:v>
      </x:c>
      <x:c r="P3109" t="s">
        <x:v>520</x:v>
      </x:c>
      <x:c r="Q3109" t="s">
        <x:v>13</x:v>
      </x:c>
      <x:c r="R3109" t="s">
        <x:v>522</x:v>
      </x:c>
      <x:c r="S3109">
        <x:v>1500</x:v>
      </x:c>
      <x:c r="T3109" t="s">
        <x:v>458</x:v>
      </x:c>
      <x:c r="U3109">
        <x:v>4.97</x:v>
      </x:c>
      <x:c r="V3109">
        <x:v>0.26</x:v>
      </x:c>
      <x:c r="W3109">
        <x:v>392.55</x:v>
      </x:c>
    </x:row>
    <x:row r="3110" spans="1:23">
      <x:c r="A3110" t="s">
        <x:v>492</x:v>
      </x:c>
      <x:c r="B3110" t="s">
        <x:v>698</x:v>
      </x:c>
      <x:c r="C3110" t="s">
        <x:v>513</x:v>
      </x:c>
      <x:c r="D3110" t="s">
        <x:v>514</x:v>
      </x:c>
      <x:c r="E3110" t="s">
        <x:v>623</x:v>
      </x:c>
      <x:c r="F3110" t="s">
        <x:v>135</x:v>
      </x:c>
      <x:c r="G3110" t="s">
        <x:v>135</x:v>
      </x:c>
      <x:c r="H3110" t="s">
        <x:v>528</x:v>
      </x:c>
      <x:c r="I3110" t="s">
        <x:v>173</x:v>
      </x:c>
      <x:c r="J3110">
        <x:v>100000936</x:v>
      </x:c>
      <x:c r="K3110" t="s">
        <x:v>173</x:v>
      </x:c>
      <x:c r="L3110" t="s">
        <x:v>141</x:v>
      </x:c>
      <x:c r="M3110" t="s">
        <x:v>518</x:v>
      </x:c>
      <x:c r="O3110">
        <x:v>1500</x:v>
      </x:c>
      <x:c r="P3110" t="s">
        <x:v>520</x:v>
      </x:c>
      <x:c r="Q3110" t="s">
        <x:v>13</x:v>
      </x:c>
      <x:c r="R3110" t="s">
        <x:v>522</x:v>
      </x:c>
      <x:c r="S3110">
        <x:v>16500</x:v>
      </x:c>
      <x:c r="T3110" t="s">
        <x:v>458</x:v>
      </x:c>
      <x:c r="U3110">
        <x:v>54.62</x:v>
      </x:c>
      <x:c r="V3110">
        <x:v>0.26</x:v>
      </x:c>
      <x:c r="W3110">
        <x:v>4318.05</x:v>
      </x:c>
    </x:row>
    <x:row r="3111" spans="1:23">
      <x:c r="A3111" t="s">
        <x:v>492</x:v>
      </x:c>
      <x:c r="B3111" t="s">
        <x:v>698</x:v>
      </x:c>
      <x:c r="C3111" t="s">
        <x:v>513</x:v>
      </x:c>
      <x:c r="D3111" t="s">
        <x:v>514</x:v>
      </x:c>
      <x:c r="E3111" t="s">
        <x:v>623</x:v>
      </x:c>
      <x:c r="F3111" t="s">
        <x:v>135</x:v>
      </x:c>
      <x:c r="G3111" t="s">
        <x:v>135</x:v>
      </x:c>
      <x:c r="H3111" t="s">
        <x:v>528</x:v>
      </x:c>
      <x:c r="I3111" t="s">
        <x:v>173</x:v>
      </x:c>
      <x:c r="J3111">
        <x:v>100000880</x:v>
      </x:c>
      <x:c r="K3111" t="s">
        <x:v>173</x:v>
      </x:c>
      <x:c r="L3111" t="s">
        <x:v>142</x:v>
      </x:c>
      <x:c r="M3111" t="s">
        <x:v>524</x:v>
      </x:c>
      <x:c r="O3111">
        <x:v>500</x:v>
      </x:c>
      <x:c r="P3111" t="s">
        <x:v>520</x:v>
      </x:c>
      <x:c r="Q3111" t="s">
        <x:v>445</x:v>
      </x:c>
      <x:c r="R3111" t="s">
        <x:v>522</x:v>
      </x:c>
      <x:c r="S3111">
        <x:v>500</x:v>
      </x:c>
      <x:c r="T3111" t="s">
        <x:v>458</x:v>
      </x:c>
      <x:c r="U3111">
        <x:v>9.08</x:v>
      </x:c>
      <x:c r="V3111">
        <x:v>1.3</x:v>
      </x:c>
      <x:c r="W3111">
        <x:v>650.70000000000005</x:v>
      </x:c>
    </x:row>
    <x:row r="3112" spans="1:23">
      <x:c r="A3112" t="s">
        <x:v>492</x:v>
      </x:c>
      <x:c r="B3112" t="s">
        <x:v>698</x:v>
      </x:c>
      <x:c r="C3112" t="s">
        <x:v>513</x:v>
      </x:c>
      <x:c r="D3112" t="s">
        <x:v>514</x:v>
      </x:c>
      <x:c r="E3112" t="s">
        <x:v>623</x:v>
      </x:c>
      <x:c r="F3112" t="s">
        <x:v>135</x:v>
      </x:c>
      <x:c r="G3112" t="s">
        <x:v>135</x:v>
      </x:c>
      <x:c r="H3112" t="s">
        <x:v>528</x:v>
      </x:c>
      <x:c r="I3112" t="s">
        <x:v>173</x:v>
      </x:c>
      <x:c r="J3112">
        <x:v>100000992</x:v>
      </x:c>
      <x:c r="K3112" t="s">
        <x:v>173</x:v>
      </x:c>
      <x:c r="L3112" t="s">
        <x:v>141</x:v>
      </x:c>
      <x:c r="M3112" t="s">
        <x:v>525</x:v>
      </x:c>
      <x:c r="O3112">
        <x:v>1500</x:v>
      </x:c>
      <x:c r="P3112" t="s">
        <x:v>520</x:v>
      </x:c>
      <x:c r="Q3112" t="s">
        <x:v>13</x:v>
      </x:c>
      <x:c r="R3112" t="s">
        <x:v>522</x:v>
      </x:c>
      <x:c r="S3112">
        <x:v>10500</x:v>
      </x:c>
      <x:c r="T3112" t="s">
        <x:v>458</x:v>
      </x:c>
      <x:c r="U3112">
        <x:v>34.76</x:v>
      </x:c>
      <x:c r="V3112">
        <x:v>0.26</x:v>
      </x:c>
      <x:c r="W3112">
        <x:v>2747.85</x:v>
      </x:c>
    </x:row>
    <x:row r="3113" spans="1:23">
      <x:c r="A3113" t="s">
        <x:v>492</x:v>
      </x:c>
      <x:c r="B3113" t="s">
        <x:v>698</x:v>
      </x:c>
      <x:c r="C3113" t="s">
        <x:v>513</x:v>
      </x:c>
      <x:c r="D3113" t="s">
        <x:v>514</x:v>
      </x:c>
      <x:c r="E3113" t="s">
        <x:v>623</x:v>
      </x:c>
      <x:c r="F3113" t="s">
        <x:v>135</x:v>
      </x:c>
      <x:c r="G3113" t="s">
        <x:v>135</x:v>
      </x:c>
      <x:c r="H3113" t="s">
        <x:v>528</x:v>
      </x:c>
      <x:c r="I3113" t="s">
        <x:v>173</x:v>
      </x:c>
      <x:c r="J3113">
        <x:v>100000978</x:v>
      </x:c>
      <x:c r="K3113" t="s">
        <x:v>173</x:v>
      </x:c>
      <x:c r="L3113" t="s">
        <x:v>141</x:v>
      </x:c>
      <x:c r="M3113" t="s">
        <x:v>586</x:v>
      </x:c>
      <x:c r="O3113">
        <x:v>1500</x:v>
      </x:c>
      <x:c r="P3113" t="s">
        <x:v>520</x:v>
      </x:c>
      <x:c r="Q3113" t="s">
        <x:v>13</x:v>
      </x:c>
      <x:c r="R3113" t="s">
        <x:v>522</x:v>
      </x:c>
      <x:c r="S3113">
        <x:v>15000</x:v>
      </x:c>
      <x:c r="T3113" t="s">
        <x:v>458</x:v>
      </x:c>
      <x:c r="U3113">
        <x:v>49.65</x:v>
      </x:c>
      <x:c r="V3113">
        <x:v>0.26</x:v>
      </x:c>
      <x:c r="W3113">
        <x:v>3925.5</x:v>
      </x:c>
    </x:row>
    <x:row r="3114" spans="1:23">
      <x:c r="A3114" t="s">
        <x:v>492</x:v>
      </x:c>
      <x:c r="B3114" t="s">
        <x:v>698</x:v>
      </x:c>
      <x:c r="C3114" t="s">
        <x:v>513</x:v>
      </x:c>
      <x:c r="D3114" t="s">
        <x:v>514</x:v>
      </x:c>
      <x:c r="E3114" t="s">
        <x:v>623</x:v>
      </x:c>
      <x:c r="F3114" t="s">
        <x:v>135</x:v>
      </x:c>
      <x:c r="G3114" t="s">
        <x:v>135</x:v>
      </x:c>
      <x:c r="H3114" t="s">
        <x:v>528</x:v>
      </x:c>
      <x:c r="I3114" t="s">
        <x:v>173</x:v>
      </x:c>
      <x:c r="J3114">
        <x:v>100000754</x:v>
      </x:c>
      <x:c r="K3114" t="s">
        <x:v>173</x:v>
      </x:c>
      <x:c r="L3114" t="s">
        <x:v>145</x:v>
      </x:c>
      <x:c r="M3114" t="s">
        <x:v>626</x:v>
      </x:c>
      <x:c r="O3114">
        <x:v>700</x:v>
      </x:c>
      <x:c r="P3114" t="s">
        <x:v>520</x:v>
      </x:c>
      <x:c r="Q3114" t="s">
        <x:v>452</x:v>
      </x:c>
      <x:c r="R3114" t="s">
        <x:v>522</x:v>
      </x:c>
      <x:c r="S3114">
        <x:v>850</x:v>
      </x:c>
      <x:c r="T3114" t="s">
        <x:v>458</x:v>
      </x:c>
      <x:c r="U3114">
        <x:v>9.58</x:v>
      </x:c>
      <x:c r="V3114">
        <x:v>0.82</x:v>
      </x:c>
      <x:c r="W3114">
        <x:v>699.55</x:v>
      </x:c>
    </x:row>
    <x:row r="3115" spans="1:23">
      <x:c r="A3115" t="s">
        <x:v>492</x:v>
      </x:c>
      <x:c r="B3115" t="s">
        <x:v>698</x:v>
      </x:c>
      <x:c r="C3115" t="s">
        <x:v>513</x:v>
      </x:c>
      <x:c r="D3115" t="s">
        <x:v>514</x:v>
      </x:c>
      <x:c r="E3115" t="s">
        <x:v>623</x:v>
      </x:c>
      <x:c r="F3115" t="s">
        <x:v>135</x:v>
      </x:c>
      <x:c r="G3115" t="s">
        <x:v>135</x:v>
      </x:c>
      <x:c r="H3115" t="s">
        <x:v>528</x:v>
      </x:c>
      <x:c r="I3115" t="s">
        <x:v>173</x:v>
      </x:c>
      <x:c r="J3115">
        <x:v>100000843</x:v>
      </x:c>
      <x:c r="K3115" t="s">
        <x:v>173</x:v>
      </x:c>
      <x:c r="L3115" t="s">
        <x:v>142</x:v>
      </x:c>
      <x:c r="M3115" t="s">
        <x:v>518</x:v>
      </x:c>
      <x:c r="O3115">
        <x:v>500</x:v>
      </x:c>
      <x:c r="P3115" t="s">
        <x:v>520</x:v>
      </x:c>
      <x:c r="Q3115" t="s">
        <x:v>445</x:v>
      </x:c>
      <x:c r="R3115" t="s">
        <x:v>522</x:v>
      </x:c>
      <x:c r="S3115">
        <x:v>1500</x:v>
      </x:c>
      <x:c r="T3115" t="s">
        <x:v>458</x:v>
      </x:c>
      <x:c r="U3115">
        <x:v>27.24</x:v>
      </x:c>
      <x:c r="V3115">
        <x:v>1.3</x:v>
      </x:c>
      <x:c r="W3115">
        <x:v>1952.1</x:v>
      </x:c>
    </x:row>
    <x:row r="3116" spans="1:23">
      <x:c r="A3116" t="s">
        <x:v>492</x:v>
      </x:c>
      <x:c r="B3116" t="s">
        <x:v>698</x:v>
      </x:c>
      <x:c r="C3116" t="s">
        <x:v>513</x:v>
      </x:c>
      <x:c r="D3116" t="s">
        <x:v>514</x:v>
      </x:c>
      <x:c r="E3116" t="s">
        <x:v>623</x:v>
      </x:c>
      <x:c r="F3116" t="s">
        <x:v>135</x:v>
      </x:c>
      <x:c r="G3116" t="s">
        <x:v>135</x:v>
      </x:c>
      <x:c r="H3116" t="s">
        <x:v>528</x:v>
      </x:c>
      <x:c r="I3116" t="s">
        <x:v>173</x:v>
      </x:c>
      <x:c r="J3116">
        <x:v>100000825</x:v>
      </x:c>
      <x:c r="K3116" t="s">
        <x:v>173</x:v>
      </x:c>
      <x:c r="L3116" t="s">
        <x:v>145</x:v>
      </x:c>
      <x:c r="M3116" t="s">
        <x:v>542</x:v>
      </x:c>
      <x:c r="O3116">
        <x:v>700</x:v>
      </x:c>
      <x:c r="P3116" t="s">
        <x:v>520</x:v>
      </x:c>
      <x:c r="Q3116" t="s">
        <x:v>452</x:v>
      </x:c>
      <x:c r="R3116" t="s">
        <x:v>522</x:v>
      </x:c>
      <x:c r="S3116">
        <x:v>700</x:v>
      </x:c>
      <x:c r="T3116" t="s">
        <x:v>458</x:v>
      </x:c>
      <x:c r="U3116">
        <x:v>7.89</x:v>
      </x:c>
      <x:c r="V3116">
        <x:v>0.82</x:v>
      </x:c>
      <x:c r="W3116">
        <x:v>576.1</x:v>
      </x:c>
    </x:row>
    <x:row r="3117" spans="1:23">
      <x:c r="A3117" t="s">
        <x:v>492</x:v>
      </x:c>
      <x:c r="B3117" t="s">
        <x:v>698</x:v>
      </x:c>
      <x:c r="C3117" t="s">
        <x:v>513</x:v>
      </x:c>
      <x:c r="D3117" t="s">
        <x:v>514</x:v>
      </x:c>
      <x:c r="E3117" t="s">
        <x:v>623</x:v>
      </x:c>
      <x:c r="F3117" t="s">
        <x:v>135</x:v>
      </x:c>
      <x:c r="G3117" t="s">
        <x:v>135</x:v>
      </x:c>
      <x:c r="H3117" t="s">
        <x:v>528</x:v>
      </x:c>
      <x:c r="I3117" t="s">
        <x:v>173</x:v>
      </x:c>
      <x:c r="J3117">
        <x:v>100000787</x:v>
      </x:c>
      <x:c r="K3117" t="s">
        <x:v>173</x:v>
      </x:c>
      <x:c r="L3117" t="s">
        <x:v>145</x:v>
      </x:c>
      <x:c r="M3117" t="s">
        <x:v>560</x:v>
      </x:c>
      <x:c r="O3117">
        <x:v>700</x:v>
      </x:c>
      <x:c r="P3117" t="s">
        <x:v>520</x:v>
      </x:c>
      <x:c r="Q3117" t="s">
        <x:v>452</x:v>
      </x:c>
      <x:c r="R3117" t="s">
        <x:v>522</x:v>
      </x:c>
      <x:c r="S3117">
        <x:v>700</x:v>
      </x:c>
      <x:c r="T3117" t="s">
        <x:v>458</x:v>
      </x:c>
      <x:c r="U3117">
        <x:v>7.89</x:v>
      </x:c>
      <x:c r="V3117">
        <x:v>0.82</x:v>
      </x:c>
      <x:c r="W3117">
        <x:v>576.1</x:v>
      </x:c>
    </x:row>
    <x:row r="3118" spans="1:23">
      <x:c r="A3118" t="s">
        <x:v>492</x:v>
      </x:c>
      <x:c r="B3118" t="s">
        <x:v>698</x:v>
      </x:c>
      <x:c r="C3118" t="s">
        <x:v>513</x:v>
      </x:c>
      <x:c r="D3118" t="s">
        <x:v>514</x:v>
      </x:c>
      <x:c r="E3118" t="s">
        <x:v>623</x:v>
      </x:c>
      <x:c r="F3118" t="s">
        <x:v>135</x:v>
      </x:c>
      <x:c r="G3118" t="s">
        <x:v>135</x:v>
      </x:c>
      <x:c r="H3118" t="s">
        <x:v>528</x:v>
      </x:c>
      <x:c r="I3118" t="s">
        <x:v>173</x:v>
      </x:c>
      <x:c r="J3118">
        <x:v>100000755</x:v>
      </x:c>
      <x:c r="K3118" t="s">
        <x:v>173</x:v>
      </x:c>
      <x:c r="L3118" t="s">
        <x:v>145</x:v>
      </x:c>
      <x:c r="M3118" t="s">
        <x:v>651</x:v>
      </x:c>
      <x:c r="O3118">
        <x:v>700</x:v>
      </x:c>
      <x:c r="P3118" t="s">
        <x:v>520</x:v>
      </x:c>
      <x:c r="Q3118" t="s">
        <x:v>452</x:v>
      </x:c>
      <x:c r="R3118" t="s">
        <x:v>522</x:v>
      </x:c>
      <x:c r="S3118">
        <x:v>1400</x:v>
      </x:c>
      <x:c r="T3118" t="s">
        <x:v>458</x:v>
      </x:c>
      <x:c r="U3118">
        <x:v>15.78</x:v>
      </x:c>
      <x:c r="V3118">
        <x:v>0.82</x:v>
      </x:c>
      <x:c r="W3118">
        <x:v>1152.2</x:v>
      </x:c>
    </x:row>
    <x:row r="3119" spans="1:23">
      <x:c r="A3119" t="s">
        <x:v>492</x:v>
      </x:c>
      <x:c r="B3119" t="s">
        <x:v>698</x:v>
      </x:c>
      <x:c r="C3119" t="s">
        <x:v>513</x:v>
      </x:c>
      <x:c r="D3119" t="s">
        <x:v>514</x:v>
      </x:c>
      <x:c r="E3119" t="s">
        <x:v>623</x:v>
      </x:c>
      <x:c r="F3119" t="s">
        <x:v>135</x:v>
      </x:c>
      <x:c r="G3119" t="s">
        <x:v>135</x:v>
      </x:c>
      <x:c r="H3119" t="s">
        <x:v>528</x:v>
      </x:c>
      <x:c r="I3119" t="s">
        <x:v>173</x:v>
      </x:c>
      <x:c r="J3119">
        <x:v>100000566</x:v>
      </x:c>
      <x:c r="K3119" t="s">
        <x:v>173</x:v>
      </x:c>
      <x:c r="L3119" t="s">
        <x:v>143</x:v>
      </x:c>
      <x:c r="M3119" t="s">
        <x:v>569</x:v>
      </x:c>
      <x:c r="O3119">
        <x:v>1000</x:v>
      </x:c>
      <x:c r="P3119" t="s">
        <x:v>520</x:v>
      </x:c>
      <x:c r="Q3119" t="s">
        <x:v>6</x:v>
      </x:c>
      <x:c r="R3119" t="s">
        <x:v>522</x:v>
      </x:c>
      <x:c r="S3119">
        <x:v>1000</x:v>
      </x:c>
      <x:c r="T3119" t="s">
        <x:v>458</x:v>
      </x:c>
      <x:c r="U3119">
        <x:v>5.01</x:v>
      </x:c>
      <x:c r="V3119">
        <x:v>0.39</x:v>
      </x:c>
      <x:c r="W3119">
        <x:v>387.3</x:v>
      </x:c>
    </x:row>
    <x:row r="3120" spans="1:23">
      <x:c r="A3120" t="s">
        <x:v>492</x:v>
      </x:c>
      <x:c r="B3120" t="s">
        <x:v>698</x:v>
      </x:c>
      <x:c r="C3120" t="s">
        <x:v>513</x:v>
      </x:c>
      <x:c r="D3120" t="s">
        <x:v>514</x:v>
      </x:c>
      <x:c r="E3120" t="s">
        <x:v>623</x:v>
      </x:c>
      <x:c r="F3120" t="s">
        <x:v>135</x:v>
      </x:c>
      <x:c r="G3120" t="s">
        <x:v>135</x:v>
      </x:c>
      <x:c r="H3120" t="s">
        <x:v>528</x:v>
      </x:c>
      <x:c r="I3120" t="s">
        <x:v>173</x:v>
      </x:c>
      <x:c r="J3120">
        <x:v>100000541</x:v>
      </x:c>
      <x:c r="K3120" t="s">
        <x:v>173</x:v>
      </x:c>
      <x:c r="L3120" t="s">
        <x:v>143</x:v>
      </x:c>
      <x:c r="M3120" t="s">
        <x:v>560</x:v>
      </x:c>
      <x:c r="O3120">
        <x:v>1000</x:v>
      </x:c>
      <x:c r="P3120" t="s">
        <x:v>520</x:v>
      </x:c>
      <x:c r="Q3120" t="s">
        <x:v>6</x:v>
      </x:c>
      <x:c r="R3120" t="s">
        <x:v>522</x:v>
      </x:c>
      <x:c r="S3120">
        <x:v>6000</x:v>
      </x:c>
      <x:c r="T3120" t="s">
        <x:v>458</x:v>
      </x:c>
      <x:c r="U3120">
        <x:v>30.06</x:v>
      </x:c>
      <x:c r="V3120">
        <x:v>0.39</x:v>
      </x:c>
      <x:c r="W3120">
        <x:v>2323.8000000000002</x:v>
      </x:c>
    </x:row>
    <x:row r="3121" spans="1:23">
      <x:c r="A3121" t="s">
        <x:v>492</x:v>
      </x:c>
      <x:c r="B3121" t="s">
        <x:v>698</x:v>
      </x:c>
      <x:c r="C3121" t="s">
        <x:v>513</x:v>
      </x:c>
      <x:c r="D3121" t="s">
        <x:v>514</x:v>
      </x:c>
      <x:c r="E3121" t="s">
        <x:v>623</x:v>
      </x:c>
      <x:c r="F3121" t="s">
        <x:v>135</x:v>
      </x:c>
      <x:c r="G3121" t="s">
        <x:v>135</x:v>
      </x:c>
      <x:c r="H3121" t="s">
        <x:v>528</x:v>
      </x:c>
      <x:c r="I3121" t="s">
        <x:v>173</x:v>
      </x:c>
      <x:c r="J3121">
        <x:v>100000512</x:v>
      </x:c>
      <x:c r="K3121" t="s">
        <x:v>173</x:v>
      </x:c>
      <x:c r="L3121" t="s">
        <x:v>143</x:v>
      </x:c>
      <x:c r="M3121" t="s">
        <x:v>638</x:v>
      </x:c>
      <x:c r="O3121">
        <x:v>1000</x:v>
      </x:c>
      <x:c r="P3121" t="s">
        <x:v>520</x:v>
      </x:c>
      <x:c r="Q3121" t="s">
        <x:v>6</x:v>
      </x:c>
      <x:c r="R3121" t="s">
        <x:v>522</x:v>
      </x:c>
      <x:c r="S3121">
        <x:v>2000</x:v>
      </x:c>
      <x:c r="T3121" t="s">
        <x:v>458</x:v>
      </x:c>
      <x:c r="U3121">
        <x:v>10.02</x:v>
      </x:c>
      <x:c r="V3121">
        <x:v>0.39</x:v>
      </x:c>
      <x:c r="W3121">
        <x:v>774.6</x:v>
      </x:c>
    </x:row>
    <x:row r="3122" spans="1:23">
      <x:c r="A3122" t="s">
        <x:v>492</x:v>
      </x:c>
      <x:c r="B3122" t="s">
        <x:v>698</x:v>
      </x:c>
      <x:c r="C3122" t="s">
        <x:v>513</x:v>
      </x:c>
      <x:c r="D3122" t="s">
        <x:v>514</x:v>
      </x:c>
      <x:c r="E3122" t="s">
        <x:v>623</x:v>
      </x:c>
      <x:c r="F3122" t="s">
        <x:v>135</x:v>
      </x:c>
      <x:c r="G3122" t="s">
        <x:v>135</x:v>
      </x:c>
      <x:c r="H3122" t="s">
        <x:v>528</x:v>
      </x:c>
      <x:c r="I3122" t="s">
        <x:v>173</x:v>
      </x:c>
      <x:c r="J3122">
        <x:v>100000992</x:v>
      </x:c>
      <x:c r="K3122" t="s">
        <x:v>173</x:v>
      </x:c>
      <x:c r="L3122" t="s">
        <x:v>141</x:v>
      </x:c>
      <x:c r="M3122" t="s">
        <x:v>525</x:v>
      </x:c>
      <x:c r="O3122">
        <x:v>1500</x:v>
      </x:c>
      <x:c r="P3122" t="s">
        <x:v>520</x:v>
      </x:c>
      <x:c r="Q3122" t="s">
        <x:v>13</x:v>
      </x:c>
      <x:c r="R3122" t="s">
        <x:v>522</x:v>
      </x:c>
      <x:c r="S3122">
        <x:v>9000</x:v>
      </x:c>
      <x:c r="T3122" t="s">
        <x:v>458</x:v>
      </x:c>
      <x:c r="U3122">
        <x:v>29.79</x:v>
      </x:c>
      <x:c r="V3122">
        <x:v>0.26</x:v>
      </x:c>
      <x:c r="W3122">
        <x:v>2355.3000000000002</x:v>
      </x:c>
    </x:row>
    <x:row r="3123" spans="1:23">
      <x:c r="A3123" t="s">
        <x:v>492</x:v>
      </x:c>
      <x:c r="B3123" t="s">
        <x:v>698</x:v>
      </x:c>
      <x:c r="C3123" t="s">
        <x:v>513</x:v>
      </x:c>
      <x:c r="D3123" t="s">
        <x:v>514</x:v>
      </x:c>
      <x:c r="E3123" t="s">
        <x:v>623</x:v>
      </x:c>
      <x:c r="F3123" t="s">
        <x:v>135</x:v>
      </x:c>
      <x:c r="G3123" t="s">
        <x:v>135</x:v>
      </x:c>
      <x:c r="H3123" t="s">
        <x:v>528</x:v>
      </x:c>
      <x:c r="I3123" t="s">
        <x:v>173</x:v>
      </x:c>
      <x:c r="J3123">
        <x:v>100000985</x:v>
      </x:c>
      <x:c r="K3123" t="s">
        <x:v>173</x:v>
      </x:c>
      <x:c r="L3123" t="s">
        <x:v>141</x:v>
      </x:c>
      <x:c r="M3123" t="s">
        <x:v>534</x:v>
      </x:c>
      <x:c r="O3123">
        <x:v>1500</x:v>
      </x:c>
      <x:c r="P3123" t="s">
        <x:v>520</x:v>
      </x:c>
      <x:c r="Q3123" t="s">
        <x:v>13</x:v>
      </x:c>
      <x:c r="R3123" t="s">
        <x:v>522</x:v>
      </x:c>
      <x:c r="S3123">
        <x:v>1500</x:v>
      </x:c>
      <x:c r="T3123" t="s">
        <x:v>458</x:v>
      </x:c>
      <x:c r="U3123">
        <x:v>4.97</x:v>
      </x:c>
      <x:c r="V3123">
        <x:v>0.26</x:v>
      </x:c>
      <x:c r="W3123">
        <x:v>392.55</x:v>
      </x:c>
    </x:row>
    <x:row r="3124" spans="1:23">
      <x:c r="A3124" t="s">
        <x:v>492</x:v>
      </x:c>
      <x:c r="B3124" t="s">
        <x:v>698</x:v>
      </x:c>
      <x:c r="C3124" t="s">
        <x:v>513</x:v>
      </x:c>
      <x:c r="D3124" t="s">
        <x:v>514</x:v>
      </x:c>
      <x:c r="E3124" t="s">
        <x:v>623</x:v>
      </x:c>
      <x:c r="F3124" t="s">
        <x:v>135</x:v>
      </x:c>
      <x:c r="G3124" t="s">
        <x:v>135</x:v>
      </x:c>
      <x:c r="H3124" t="s">
        <x:v>528</x:v>
      </x:c>
      <x:c r="I3124" t="s">
        <x:v>173</x:v>
      </x:c>
      <x:c r="J3124">
        <x:v>100000966</x:v>
      </x:c>
      <x:c r="K3124" t="s">
        <x:v>173</x:v>
      </x:c>
      <x:c r="L3124" t="s">
        <x:v>141</x:v>
      </x:c>
      <x:c r="M3124" t="s">
        <x:v>564</x:v>
      </x:c>
      <x:c r="O3124">
        <x:v>1500</x:v>
      </x:c>
      <x:c r="P3124" t="s">
        <x:v>520</x:v>
      </x:c>
      <x:c r="Q3124" t="s">
        <x:v>13</x:v>
      </x:c>
      <x:c r="R3124" t="s">
        <x:v>522</x:v>
      </x:c>
      <x:c r="S3124">
        <x:v>4500</x:v>
      </x:c>
      <x:c r="T3124" t="s">
        <x:v>458</x:v>
      </x:c>
      <x:c r="U3124">
        <x:v>14.9</x:v>
      </x:c>
      <x:c r="V3124">
        <x:v>0.26</x:v>
      </x:c>
      <x:c r="W3124">
        <x:v>1177.6500000000001</x:v>
      </x:c>
    </x:row>
    <x:row r="3125" spans="1:23">
      <x:c r="A3125" t="s">
        <x:v>492</x:v>
      </x:c>
      <x:c r="B3125" t="s">
        <x:v>698</x:v>
      </x:c>
      <x:c r="C3125" t="s">
        <x:v>513</x:v>
      </x:c>
      <x:c r="D3125" t="s">
        <x:v>514</x:v>
      </x:c>
      <x:c r="E3125" t="s">
        <x:v>623</x:v>
      </x:c>
      <x:c r="F3125" t="s">
        <x:v>135</x:v>
      </x:c>
      <x:c r="G3125" t="s">
        <x:v>135</x:v>
      </x:c>
      <x:c r="H3125" t="s">
        <x:v>528</x:v>
      </x:c>
      <x:c r="I3125" t="s">
        <x:v>173</x:v>
      </x:c>
      <x:c r="J3125">
        <x:v>100000934</x:v>
      </x:c>
      <x:c r="K3125" t="s">
        <x:v>173</x:v>
      </x:c>
      <x:c r="L3125" t="s">
        <x:v>141</x:v>
      </x:c>
      <x:c r="M3125" t="s">
        <x:v>612</x:v>
      </x:c>
      <x:c r="O3125">
        <x:v>1500</x:v>
      </x:c>
      <x:c r="P3125" t="s">
        <x:v>520</x:v>
      </x:c>
      <x:c r="Q3125" t="s">
        <x:v>13</x:v>
      </x:c>
      <x:c r="R3125" t="s">
        <x:v>522</x:v>
      </x:c>
      <x:c r="S3125">
        <x:v>3000</x:v>
      </x:c>
      <x:c r="T3125" t="s">
        <x:v>458</x:v>
      </x:c>
      <x:c r="U3125">
        <x:v>9.93</x:v>
      </x:c>
      <x:c r="V3125">
        <x:v>0.26</x:v>
      </x:c>
      <x:c r="W3125">
        <x:v>785.1</x:v>
      </x:c>
    </x:row>
    <x:row r="3126" spans="1:23">
      <x:c r="A3126" t="s">
        <x:v>492</x:v>
      </x:c>
      <x:c r="B3126" t="s">
        <x:v>698</x:v>
      </x:c>
      <x:c r="C3126" t="s">
        <x:v>513</x:v>
      </x:c>
      <x:c r="D3126" t="s">
        <x:v>514</x:v>
      </x:c>
      <x:c r="E3126" t="s">
        <x:v>623</x:v>
      </x:c>
      <x:c r="F3126" t="s">
        <x:v>135</x:v>
      </x:c>
      <x:c r="G3126" t="s">
        <x:v>135</x:v>
      </x:c>
      <x:c r="H3126" t="s">
        <x:v>528</x:v>
      </x:c>
      <x:c r="I3126" t="s">
        <x:v>173</x:v>
      </x:c>
      <x:c r="J3126">
        <x:v>100000933</x:v>
      </x:c>
      <x:c r="K3126" t="s">
        <x:v>173</x:v>
      </x:c>
      <x:c r="L3126" t="s">
        <x:v>141</x:v>
      </x:c>
      <x:c r="M3126" t="s">
        <x:v>619</x:v>
      </x:c>
      <x:c r="O3126">
        <x:v>1500</x:v>
      </x:c>
      <x:c r="P3126" t="s">
        <x:v>520</x:v>
      </x:c>
      <x:c r="Q3126" t="s">
        <x:v>13</x:v>
      </x:c>
      <x:c r="R3126" t="s">
        <x:v>522</x:v>
      </x:c>
      <x:c r="S3126">
        <x:v>6000</x:v>
      </x:c>
      <x:c r="T3126" t="s">
        <x:v>458</x:v>
      </x:c>
      <x:c r="U3126">
        <x:v>19.86</x:v>
      </x:c>
      <x:c r="V3126">
        <x:v>0.26</x:v>
      </x:c>
      <x:c r="W3126">
        <x:v>1570.2</x:v>
      </x:c>
    </x:row>
    <x:row r="3127" spans="1:23">
      <x:c r="A3127" t="s">
        <x:v>492</x:v>
      </x:c>
      <x:c r="B3127" t="s">
        <x:v>698</x:v>
      </x:c>
      <x:c r="C3127" t="s">
        <x:v>513</x:v>
      </x:c>
      <x:c r="D3127" t="s">
        <x:v>514</x:v>
      </x:c>
      <x:c r="E3127" t="s">
        <x:v>623</x:v>
      </x:c>
      <x:c r="F3127" t="s">
        <x:v>135</x:v>
      </x:c>
      <x:c r="G3127" t="s">
        <x:v>135</x:v>
      </x:c>
      <x:c r="H3127" t="s">
        <x:v>528</x:v>
      </x:c>
      <x:c r="I3127" t="s">
        <x:v>173</x:v>
      </x:c>
      <x:c r="J3127">
        <x:v>100000789</x:v>
      </x:c>
      <x:c r="K3127" t="s">
        <x:v>173</x:v>
      </x:c>
      <x:c r="L3127" t="s">
        <x:v>145</x:v>
      </x:c>
      <x:c r="M3127" t="s">
        <x:v>563</x:v>
      </x:c>
      <x:c r="O3127">
        <x:v>700</x:v>
      </x:c>
      <x:c r="P3127" t="s">
        <x:v>520</x:v>
      </x:c>
      <x:c r="Q3127" t="s">
        <x:v>452</x:v>
      </x:c>
      <x:c r="R3127" t="s">
        <x:v>522</x:v>
      </x:c>
      <x:c r="S3127">
        <x:v>4900</x:v>
      </x:c>
      <x:c r="T3127" t="s">
        <x:v>458</x:v>
      </x:c>
      <x:c r="U3127">
        <x:v>55.22</x:v>
      </x:c>
      <x:c r="V3127">
        <x:v>0.82</x:v>
      </x:c>
      <x:c r="W3127">
        <x:v>4032.7</x:v>
      </x:c>
    </x:row>
    <x:row r="3128" spans="1:23">
      <x:c r="A3128" t="s">
        <x:v>492</x:v>
      </x:c>
      <x:c r="B3128" t="s">
        <x:v>698</x:v>
      </x:c>
      <x:c r="C3128" t="s">
        <x:v>513</x:v>
      </x:c>
      <x:c r="D3128" t="s">
        <x:v>514</x:v>
      </x:c>
      <x:c r="E3128" t="s">
        <x:v>623</x:v>
      </x:c>
      <x:c r="F3128" t="s">
        <x:v>135</x:v>
      </x:c>
      <x:c r="G3128" t="s">
        <x:v>135</x:v>
      </x:c>
      <x:c r="H3128" t="s">
        <x:v>528</x:v>
      </x:c>
      <x:c r="I3128" t="s">
        <x:v>173</x:v>
      </x:c>
      <x:c r="J3128">
        <x:v>100000754</x:v>
      </x:c>
      <x:c r="K3128" t="s">
        <x:v>173</x:v>
      </x:c>
      <x:c r="L3128" t="s">
        <x:v>145</x:v>
      </x:c>
      <x:c r="M3128" t="s">
        <x:v>626</x:v>
      </x:c>
      <x:c r="O3128">
        <x:v>700</x:v>
      </x:c>
      <x:c r="P3128" t="s">
        <x:v>520</x:v>
      </x:c>
      <x:c r="Q3128" t="s">
        <x:v>452</x:v>
      </x:c>
      <x:c r="R3128" t="s">
        <x:v>522</x:v>
      </x:c>
      <x:c r="S3128">
        <x:v>2000</x:v>
      </x:c>
      <x:c r="T3128" t="s">
        <x:v>458</x:v>
      </x:c>
      <x:c r="U3128">
        <x:v>22.54</x:v>
      </x:c>
      <x:c r="V3128">
        <x:v>0.82</x:v>
      </x:c>
      <x:c r="W3128">
        <x:v>1646</x:v>
      </x:c>
    </x:row>
    <x:row r="3129" spans="1:23">
      <x:c r="A3129" t="s">
        <x:v>492</x:v>
      </x:c>
      <x:c r="B3129" t="s">
        <x:v>698</x:v>
      </x:c>
      <x:c r="C3129" t="s">
        <x:v>513</x:v>
      </x:c>
      <x:c r="D3129" t="s">
        <x:v>514</x:v>
      </x:c>
      <x:c r="E3129" t="s">
        <x:v>623</x:v>
      </x:c>
      <x:c r="F3129" t="s">
        <x:v>135</x:v>
      </x:c>
      <x:c r="G3129" t="s">
        <x:v>135</x:v>
      </x:c>
      <x:c r="H3129" t="s">
        <x:v>528</x:v>
      </x:c>
      <x:c r="I3129" t="s">
        <x:v>173</x:v>
      </x:c>
      <x:c r="J3129">
        <x:v>100000524</x:v>
      </x:c>
      <x:c r="K3129" t="s">
        <x:v>173</x:v>
      </x:c>
      <x:c r="L3129" t="s">
        <x:v>143</x:v>
      </x:c>
      <x:c r="M3129" t="s">
        <x:v>550</x:v>
      </x:c>
      <x:c r="O3129">
        <x:v>1000</x:v>
      </x:c>
      <x:c r="P3129" t="s">
        <x:v>520</x:v>
      </x:c>
      <x:c r="Q3129" t="s">
        <x:v>6</x:v>
      </x:c>
      <x:c r="R3129" t="s">
        <x:v>522</x:v>
      </x:c>
      <x:c r="S3129">
        <x:v>9000</x:v>
      </x:c>
      <x:c r="T3129" t="s">
        <x:v>458</x:v>
      </x:c>
      <x:c r="U3129">
        <x:v>45.09</x:v>
      </x:c>
      <x:c r="V3129">
        <x:v>0.39</x:v>
      </x:c>
      <x:c r="W3129">
        <x:v>3485.7</x:v>
      </x:c>
    </x:row>
    <x:row r="3130" spans="1:23">
      <x:c r="A3130" t="s">
        <x:v>492</x:v>
      </x:c>
      <x:c r="B3130" t="s">
        <x:v>698</x:v>
      </x:c>
      <x:c r="C3130" t="s">
        <x:v>513</x:v>
      </x:c>
      <x:c r="D3130" t="s">
        <x:v>514</x:v>
      </x:c>
      <x:c r="E3130" t="s">
        <x:v>623</x:v>
      </x:c>
      <x:c r="F3130" t="s">
        <x:v>135</x:v>
      </x:c>
      <x:c r="G3130" t="s">
        <x:v>135</x:v>
      </x:c>
      <x:c r="H3130" t="s">
        <x:v>528</x:v>
      </x:c>
      <x:c r="I3130" t="s">
        <x:v>173</x:v>
      </x:c>
      <x:c r="J3130">
        <x:v>100000531</x:v>
      </x:c>
      <x:c r="K3130" t="s">
        <x:v>173</x:v>
      </x:c>
      <x:c r="L3130" t="s">
        <x:v>143</x:v>
      </x:c>
      <x:c r="M3130" t="s">
        <x:v>625</x:v>
      </x:c>
      <x:c r="O3130">
        <x:v>1000</x:v>
      </x:c>
      <x:c r="P3130" t="s">
        <x:v>520</x:v>
      </x:c>
      <x:c r="Q3130" t="s">
        <x:v>6</x:v>
      </x:c>
      <x:c r="R3130" t="s">
        <x:v>522</x:v>
      </x:c>
      <x:c r="S3130">
        <x:v>9000</x:v>
      </x:c>
      <x:c r="T3130" t="s">
        <x:v>458</x:v>
      </x:c>
      <x:c r="U3130">
        <x:v>45.09</x:v>
      </x:c>
      <x:c r="V3130">
        <x:v>0.39</x:v>
      </x:c>
      <x:c r="W3130">
        <x:v>3485.7</x:v>
      </x:c>
    </x:row>
    <x:row r="3131" spans="1:23">
      <x:c r="A3131" t="s">
        <x:v>492</x:v>
      </x:c>
      <x:c r="B3131" t="s">
        <x:v>698</x:v>
      </x:c>
      <x:c r="C3131" t="s">
        <x:v>513</x:v>
      </x:c>
      <x:c r="D3131" t="s">
        <x:v>514</x:v>
      </x:c>
      <x:c r="E3131" t="s">
        <x:v>623</x:v>
      </x:c>
      <x:c r="F3131" t="s">
        <x:v>135</x:v>
      </x:c>
      <x:c r="G3131" t="s">
        <x:v>135</x:v>
      </x:c>
      <x:c r="H3131" t="s">
        <x:v>528</x:v>
      </x:c>
      <x:c r="I3131" t="s">
        <x:v>173</x:v>
      </x:c>
      <x:c r="J3131">
        <x:v>100000489</x:v>
      </x:c>
      <x:c r="K3131" t="s">
        <x:v>173</x:v>
      </x:c>
      <x:c r="L3131" t="s">
        <x:v>143</x:v>
      </x:c>
      <x:c r="M3131" t="s">
        <x:v>533</x:v>
      </x:c>
      <x:c r="O3131">
        <x:v>1000</x:v>
      </x:c>
      <x:c r="P3131" t="s">
        <x:v>520</x:v>
      </x:c>
      <x:c r="Q3131" t="s">
        <x:v>6</x:v>
      </x:c>
      <x:c r="R3131" t="s">
        <x:v>522</x:v>
      </x:c>
      <x:c r="S3131">
        <x:v>5000</x:v>
      </x:c>
      <x:c r="T3131" t="s">
        <x:v>458</x:v>
      </x:c>
      <x:c r="U3131">
        <x:v>25.05</x:v>
      </x:c>
      <x:c r="V3131">
        <x:v>0.39</x:v>
      </x:c>
      <x:c r="W3131">
        <x:v>1936.5</x:v>
      </x:c>
    </x:row>
    <x:row r="3132" spans="1:23">
      <x:c r="A3132" t="s">
        <x:v>492</x:v>
      </x:c>
      <x:c r="B3132" t="s">
        <x:v>698</x:v>
      </x:c>
      <x:c r="C3132" t="s">
        <x:v>513</x:v>
      </x:c>
      <x:c r="D3132" t="s">
        <x:v>514</x:v>
      </x:c>
      <x:c r="E3132" t="s">
        <x:v>623</x:v>
      </x:c>
      <x:c r="F3132" t="s">
        <x:v>135</x:v>
      </x:c>
      <x:c r="G3132" t="s">
        <x:v>135</x:v>
      </x:c>
      <x:c r="H3132" t="s">
        <x:v>516</x:v>
      </x:c>
      <x:c r="I3132" t="s">
        <x:v>179</x:v>
      </x:c>
      <x:c r="J3132">
        <x:v>191000004</x:v>
      </x:c>
      <x:c r="K3132" t="s">
        <x:v>179</x:v>
      </x:c>
      <x:c r="L3132" t="s">
        <x:v>141</x:v>
      </x:c>
      <x:c r="M3132" t="s">
        <x:v>612</x:v>
      </x:c>
      <x:c r="O3132">
        <x:v>1500</x:v>
      </x:c>
      <x:c r="P3132" t="s">
        <x:v>520</x:v>
      </x:c>
      <x:c r="Q3132" t="s">
        <x:v>15</x:v>
      </x:c>
      <x:c r="R3132" t="s">
        <x:v>522</x:v>
      </x:c>
      <x:c r="S3132">
        <x:v>4500</x:v>
      </x:c>
      <x:c r="T3132" t="s">
        <x:v>458</x:v>
      </x:c>
      <x:c r="U3132">
        <x:v>15.39</x:v>
      </x:c>
      <x:c r="V3132">
        <x:v>0.32</x:v>
      </x:c>
      <x:c r="W3132">
        <x:v>1456.65</x:v>
      </x:c>
    </x:row>
    <x:row r="3133" spans="1:23">
      <x:c r="A3133" t="s">
        <x:v>492</x:v>
      </x:c>
      <x:c r="B3133" t="s">
        <x:v>698</x:v>
      </x:c>
      <x:c r="C3133" t="s">
        <x:v>513</x:v>
      </x:c>
      <x:c r="D3133" t="s">
        <x:v>514</x:v>
      </x:c>
      <x:c r="E3133" t="s">
        <x:v>623</x:v>
      </x:c>
      <x:c r="F3133" t="s">
        <x:v>135</x:v>
      </x:c>
      <x:c r="G3133" t="s">
        <x:v>135</x:v>
      </x:c>
      <x:c r="H3133" t="s">
        <x:v>516</x:v>
      </x:c>
      <x:c r="I3133" t="s">
        <x:v>179</x:v>
      </x:c>
      <x:c r="J3133">
        <x:v>100012976</x:v>
      </x:c>
      <x:c r="K3133" t="s">
        <x:v>179</x:v>
      </x:c>
      <x:c r="L3133" t="s">
        <x:v>141</x:v>
      </x:c>
      <x:c r="M3133" t="s">
        <x:v>586</x:v>
      </x:c>
      <x:c r="O3133">
        <x:v>1500</x:v>
      </x:c>
      <x:c r="P3133" t="s">
        <x:v>520</x:v>
      </x:c>
      <x:c r="Q3133" t="s">
        <x:v>15</x:v>
      </x:c>
      <x:c r="R3133" t="s">
        <x:v>522</x:v>
      </x:c>
      <x:c r="S3133">
        <x:v>7500</x:v>
      </x:c>
      <x:c r="T3133" t="s">
        <x:v>458</x:v>
      </x:c>
      <x:c r="U3133">
        <x:v>25.65</x:v>
      </x:c>
      <x:c r="V3133">
        <x:v>0.32</x:v>
      </x:c>
      <x:c r="W3133">
        <x:v>2427.75</x:v>
      </x:c>
    </x:row>
    <x:row r="3134" spans="1:23">
      <x:c r="A3134" t="s">
        <x:v>492</x:v>
      </x:c>
      <x:c r="B3134" t="s">
        <x:v>698</x:v>
      </x:c>
      <x:c r="C3134" t="s">
        <x:v>513</x:v>
      </x:c>
      <x:c r="D3134" t="s">
        <x:v>514</x:v>
      </x:c>
      <x:c r="E3134" t="s">
        <x:v>623</x:v>
      </x:c>
      <x:c r="F3134" t="s">
        <x:v>135</x:v>
      </x:c>
      <x:c r="G3134" t="s">
        <x:v>135</x:v>
      </x:c>
      <x:c r="H3134" t="s">
        <x:v>516</x:v>
      </x:c>
      <x:c r="I3134" t="s">
        <x:v>179</x:v>
      </x:c>
      <x:c r="J3134">
        <x:v>191000004</x:v>
      </x:c>
      <x:c r="K3134" t="s">
        <x:v>179</x:v>
      </x:c>
      <x:c r="L3134" t="s">
        <x:v>141</x:v>
      </x:c>
      <x:c r="M3134" t="s">
        <x:v>612</x:v>
      </x:c>
      <x:c r="O3134">
        <x:v>1500</x:v>
      </x:c>
      <x:c r="P3134" t="s">
        <x:v>520</x:v>
      </x:c>
      <x:c r="Q3134" t="s">
        <x:v>15</x:v>
      </x:c>
      <x:c r="R3134" t="s">
        <x:v>522</x:v>
      </x:c>
      <x:c r="S3134">
        <x:v>12000</x:v>
      </x:c>
      <x:c r="T3134" t="s">
        <x:v>458</x:v>
      </x:c>
      <x:c r="U3134">
        <x:v>41.04</x:v>
      </x:c>
      <x:c r="V3134">
        <x:v>0.32</x:v>
      </x:c>
      <x:c r="W3134">
        <x:v>3884.4</x:v>
      </x:c>
    </x:row>
    <x:row r="3135" spans="1:23">
      <x:c r="A3135" t="s">
        <x:v>492</x:v>
      </x:c>
      <x:c r="B3135" t="s">
        <x:v>698</x:v>
      </x:c>
      <x:c r="C3135" t="s">
        <x:v>513</x:v>
      </x:c>
      <x:c r="D3135" t="s">
        <x:v>514</x:v>
      </x:c>
      <x:c r="E3135" t="s">
        <x:v>623</x:v>
      </x:c>
      <x:c r="F3135" t="s">
        <x:v>135</x:v>
      </x:c>
      <x:c r="G3135" t="s">
        <x:v>135</x:v>
      </x:c>
      <x:c r="H3135" t="s">
        <x:v>516</x:v>
      </x:c>
      <x:c r="I3135" t="s">
        <x:v>179</x:v>
      </x:c>
      <x:c r="J3135">
        <x:v>100012976</x:v>
      </x:c>
      <x:c r="K3135" t="s">
        <x:v>179</x:v>
      </x:c>
      <x:c r="L3135" t="s">
        <x:v>141</x:v>
      </x:c>
      <x:c r="M3135" t="s">
        <x:v>586</x:v>
      </x:c>
      <x:c r="O3135">
        <x:v>1500</x:v>
      </x:c>
      <x:c r="P3135" t="s">
        <x:v>520</x:v>
      </x:c>
      <x:c r="Q3135" t="s">
        <x:v>15</x:v>
      </x:c>
      <x:c r="R3135" t="s">
        <x:v>522</x:v>
      </x:c>
      <x:c r="S3135">
        <x:v>12000</x:v>
      </x:c>
      <x:c r="T3135" t="s">
        <x:v>458</x:v>
      </x:c>
      <x:c r="U3135">
        <x:v>41.04</x:v>
      </x:c>
      <x:c r="V3135">
        <x:v>0.32</x:v>
      </x:c>
      <x:c r="W3135">
        <x:v>3884.4</x:v>
      </x:c>
    </x:row>
    <x:row r="3136" spans="1:23">
      <x:c r="A3136" t="s">
        <x:v>492</x:v>
      </x:c>
      <x:c r="B3136" t="s">
        <x:v>698</x:v>
      </x:c>
      <x:c r="C3136" t="s">
        <x:v>513</x:v>
      </x:c>
      <x:c r="D3136" t="s">
        <x:v>514</x:v>
      </x:c>
      <x:c r="E3136" t="s">
        <x:v>623</x:v>
      </x:c>
      <x:c r="F3136" t="s">
        <x:v>135</x:v>
      </x:c>
      <x:c r="G3136" t="s">
        <x:v>135</x:v>
      </x:c>
      <x:c r="H3136" t="s">
        <x:v>516</x:v>
      </x:c>
      <x:c r="I3136" t="s">
        <x:v>179</x:v>
      </x:c>
      <x:c r="J3136">
        <x:v>100012976</x:v>
      </x:c>
      <x:c r="K3136" t="s">
        <x:v>179</x:v>
      </x:c>
      <x:c r="L3136" t="s">
        <x:v>141</x:v>
      </x:c>
      <x:c r="M3136" t="s">
        <x:v>586</x:v>
      </x:c>
      <x:c r="O3136">
        <x:v>1500</x:v>
      </x:c>
      <x:c r="P3136" t="s">
        <x:v>520</x:v>
      </x:c>
      <x:c r="Q3136" t="s">
        <x:v>15</x:v>
      </x:c>
      <x:c r="R3136" t="s">
        <x:v>522</x:v>
      </x:c>
      <x:c r="S3136">
        <x:v>3000</x:v>
      </x:c>
      <x:c r="T3136" t="s">
        <x:v>458</x:v>
      </x:c>
      <x:c r="U3136">
        <x:v>10.26</x:v>
      </x:c>
      <x:c r="V3136">
        <x:v>0.32</x:v>
      </x:c>
      <x:c r="W3136">
        <x:v>971.1</x:v>
      </x:c>
    </x:row>
    <x:row r="3137" spans="1:23">
      <x:c r="A3137" t="s">
        <x:v>492</x:v>
      </x:c>
      <x:c r="B3137" t="s">
        <x:v>698</x:v>
      </x:c>
      <x:c r="C3137" t="s">
        <x:v>513</x:v>
      </x:c>
      <x:c r="D3137" t="s">
        <x:v>514</x:v>
      </x:c>
      <x:c r="E3137" t="s">
        <x:v>623</x:v>
      </x:c>
      <x:c r="F3137" t="s">
        <x:v>135</x:v>
      </x:c>
      <x:c r="G3137" t="s">
        <x:v>135</x:v>
      </x:c>
      <x:c r="H3137" t="s">
        <x:v>516</x:v>
      </x:c>
      <x:c r="I3137" t="s">
        <x:v>179</x:v>
      </x:c>
      <x:c r="J3137">
        <x:v>191000004</x:v>
      </x:c>
      <x:c r="K3137" t="s">
        <x:v>179</x:v>
      </x:c>
      <x:c r="L3137" t="s">
        <x:v>141</x:v>
      </x:c>
      <x:c r="M3137" t="s">
        <x:v>612</x:v>
      </x:c>
      <x:c r="O3137">
        <x:v>1500</x:v>
      </x:c>
      <x:c r="P3137" t="s">
        <x:v>520</x:v>
      </x:c>
      <x:c r="Q3137" t="s">
        <x:v>15</x:v>
      </x:c>
      <x:c r="R3137" t="s">
        <x:v>522</x:v>
      </x:c>
      <x:c r="S3137">
        <x:v>3000</x:v>
      </x:c>
      <x:c r="T3137" t="s">
        <x:v>458</x:v>
      </x:c>
      <x:c r="U3137">
        <x:v>10.26</x:v>
      </x:c>
      <x:c r="V3137">
        <x:v>0.32</x:v>
      </x:c>
      <x:c r="W3137">
        <x:v>971.1</x:v>
      </x:c>
    </x:row>
    <x:row r="3138" spans="1:23">
      <x:c r="A3138" t="s">
        <x:v>492</x:v>
      </x:c>
      <x:c r="B3138" t="s">
        <x:v>698</x:v>
      </x:c>
      <x:c r="C3138" t="s">
        <x:v>513</x:v>
      </x:c>
      <x:c r="D3138" t="s">
        <x:v>514</x:v>
      </x:c>
      <x:c r="E3138" t="s">
        <x:v>623</x:v>
      </x:c>
      <x:c r="F3138" t="s">
        <x:v>135</x:v>
      </x:c>
      <x:c r="G3138" t="s">
        <x:v>135</x:v>
      </x:c>
      <x:c r="H3138" t="s">
        <x:v>516</x:v>
      </x:c>
      <x:c r="I3138" t="s">
        <x:v>179</x:v>
      </x:c>
      <x:c r="J3138">
        <x:v>191000004</x:v>
      </x:c>
      <x:c r="K3138" t="s">
        <x:v>179</x:v>
      </x:c>
      <x:c r="L3138" t="s">
        <x:v>141</x:v>
      </x:c>
      <x:c r="M3138" t="s">
        <x:v>612</x:v>
      </x:c>
      <x:c r="O3138">
        <x:v>1500</x:v>
      </x:c>
      <x:c r="P3138" t="s">
        <x:v>520</x:v>
      </x:c>
      <x:c r="Q3138" t="s">
        <x:v>15</x:v>
      </x:c>
      <x:c r="R3138" t="s">
        <x:v>522</x:v>
      </x:c>
      <x:c r="S3138">
        <x:v>12000</x:v>
      </x:c>
      <x:c r="T3138" t="s">
        <x:v>458</x:v>
      </x:c>
      <x:c r="U3138">
        <x:v>41.04</x:v>
      </x:c>
      <x:c r="V3138">
        <x:v>0.32</x:v>
      </x:c>
      <x:c r="W3138">
        <x:v>3884.4</x:v>
      </x:c>
    </x:row>
    <x:row r="3139" spans="1:23">
      <x:c r="A3139" t="s">
        <x:v>492</x:v>
      </x:c>
      <x:c r="B3139" t="s">
        <x:v>698</x:v>
      </x:c>
      <x:c r="C3139" t="s">
        <x:v>513</x:v>
      </x:c>
      <x:c r="D3139" t="s">
        <x:v>514</x:v>
      </x:c>
      <x:c r="E3139" t="s">
        <x:v>623</x:v>
      </x:c>
      <x:c r="F3139" t="s">
        <x:v>135</x:v>
      </x:c>
      <x:c r="G3139" t="s">
        <x:v>135</x:v>
      </x:c>
      <x:c r="H3139" t="s">
        <x:v>516</x:v>
      </x:c>
      <x:c r="I3139" t="s">
        <x:v>179</x:v>
      </x:c>
      <x:c r="J3139">
        <x:v>100012976</x:v>
      </x:c>
      <x:c r="K3139" t="s">
        <x:v>179</x:v>
      </x:c>
      <x:c r="L3139" t="s">
        <x:v>141</x:v>
      </x:c>
      <x:c r="M3139" t="s">
        <x:v>586</x:v>
      </x:c>
      <x:c r="O3139">
        <x:v>1500</x:v>
      </x:c>
      <x:c r="P3139" t="s">
        <x:v>520</x:v>
      </x:c>
      <x:c r="Q3139" t="s">
        <x:v>15</x:v>
      </x:c>
      <x:c r="R3139" t="s">
        <x:v>522</x:v>
      </x:c>
      <x:c r="S3139">
        <x:v>18000</x:v>
      </x:c>
      <x:c r="T3139" t="s">
        <x:v>458</x:v>
      </x:c>
      <x:c r="U3139">
        <x:v>61.56</x:v>
      </x:c>
      <x:c r="V3139">
        <x:v>0.32</x:v>
      </x:c>
      <x:c r="W3139">
        <x:v>5826.6</x:v>
      </x:c>
    </x:row>
    <x:row r="3140" spans="1:23">
      <x:c r="A3140" t="s">
        <x:v>492</x:v>
      </x:c>
      <x:c r="B3140" t="s">
        <x:v>698</x:v>
      </x:c>
      <x:c r="C3140" t="s">
        <x:v>513</x:v>
      </x:c>
      <x:c r="D3140" t="s">
        <x:v>514</x:v>
      </x:c>
      <x:c r="E3140" t="s">
        <x:v>623</x:v>
      </x:c>
      <x:c r="F3140" t="s">
        <x:v>135</x:v>
      </x:c>
      <x:c r="G3140" t="s">
        <x:v>135</x:v>
      </x:c>
      <x:c r="H3140" t="s">
        <x:v>516</x:v>
      </x:c>
      <x:c r="I3140" t="s">
        <x:v>179</x:v>
      </x:c>
      <x:c r="J3140">
        <x:v>191000004</x:v>
      </x:c>
      <x:c r="K3140" t="s">
        <x:v>179</x:v>
      </x:c>
      <x:c r="L3140" t="s">
        <x:v>141</x:v>
      </x:c>
      <x:c r="M3140" t="s">
        <x:v>612</x:v>
      </x:c>
      <x:c r="O3140">
        <x:v>1500</x:v>
      </x:c>
      <x:c r="P3140" t="s">
        <x:v>520</x:v>
      </x:c>
      <x:c r="Q3140" t="s">
        <x:v>15</x:v>
      </x:c>
      <x:c r="R3140" t="s">
        <x:v>522</x:v>
      </x:c>
      <x:c r="S3140">
        <x:v>4500</x:v>
      </x:c>
      <x:c r="T3140" t="s">
        <x:v>458</x:v>
      </x:c>
      <x:c r="U3140">
        <x:v>15.39</x:v>
      </x:c>
      <x:c r="V3140">
        <x:v>0.32</x:v>
      </x:c>
      <x:c r="W3140">
        <x:v>1456.65</x:v>
      </x:c>
    </x:row>
    <x:row r="3141" spans="1:23">
      <x:c r="A3141" t="s">
        <x:v>492</x:v>
      </x:c>
      <x:c r="B3141" t="s">
        <x:v>698</x:v>
      </x:c>
      <x:c r="C3141" t="s">
        <x:v>513</x:v>
      </x:c>
      <x:c r="D3141" t="s">
        <x:v>514</x:v>
      </x:c>
      <x:c r="E3141" t="s">
        <x:v>668</x:v>
      </x:c>
      <x:c r="F3141" t="s">
        <x:v>502</x:v>
      </x:c>
      <x:c r="G3141" t="s">
        <x:v>732</x:v>
      </x:c>
      <x:c r="H3141" t="s">
        <x:v>516</x:v>
      </x:c>
      <x:c r="I3141" t="s">
        <x:v>140</x:v>
      </x:c>
      <x:c r="J3141">
        <x:v>100003871</x:v>
      </x:c>
      <x:c r="K3141" t="s">
        <x:v>140</x:v>
      </x:c>
      <x:c r="L3141" t="s">
        <x:v>143</x:v>
      </x:c>
      <x:c r="M3141" t="s">
        <x:v>524</x:v>
      </x:c>
      <x:c r="O3141">
        <x:v>1000</x:v>
      </x:c>
      <x:c r="P3141" t="s">
        <x:v>520</x:v>
      </x:c>
      <x:c r="Q3141" t="s">
        <x:v>8</x:v>
      </x:c>
      <x:c r="R3141" t="s">
        <x:v>522</x:v>
      </x:c>
      <x:c r="S3141">
        <x:v>10000</x:v>
      </x:c>
      <x:c r="T3141" t="s">
        <x:v>458</x:v>
      </x:c>
      <x:c r="U3141">
        <x:v>48.17</x:v>
      </x:c>
      <x:c r="V3141">
        <x:v>0.46</x:v>
      </x:c>
      <x:c r="W3141">
        <x:v>4605</x:v>
      </x:c>
    </x:row>
    <x:row r="3142" spans="1:23">
      <x:c r="A3142" t="s">
        <x:v>492</x:v>
      </x:c>
      <x:c r="B3142" t="s">
        <x:v>698</x:v>
      </x:c>
      <x:c r="C3142" t="s">
        <x:v>513</x:v>
      </x:c>
      <x:c r="D3142" t="s">
        <x:v>514</x:v>
      </x:c>
      <x:c r="E3142" t="s">
        <x:v>668</x:v>
      </x:c>
      <x:c r="F3142" t="s">
        <x:v>502</x:v>
      </x:c>
      <x:c r="G3142" t="s">
        <x:v>732</x:v>
      </x:c>
      <x:c r="H3142" t="s">
        <x:v>516</x:v>
      </x:c>
      <x:c r="I3142" t="s">
        <x:v>140</x:v>
      </x:c>
      <x:c r="J3142">
        <x:v>100003796</x:v>
      </x:c>
      <x:c r="K3142" t="s">
        <x:v>140</x:v>
      </x:c>
      <x:c r="L3142" t="s">
        <x:v>143</x:v>
      </x:c>
      <x:c r="M3142" t="s">
        <x:v>518</x:v>
      </x:c>
      <x:c r="O3142">
        <x:v>1000</x:v>
      </x:c>
      <x:c r="P3142" t="s">
        <x:v>520</x:v>
      </x:c>
      <x:c r="Q3142" t="s">
        <x:v>8</x:v>
      </x:c>
      <x:c r="R3142" t="s">
        <x:v>522</x:v>
      </x:c>
      <x:c r="S3142">
        <x:v>10000</x:v>
      </x:c>
      <x:c r="T3142" t="s">
        <x:v>458</x:v>
      </x:c>
      <x:c r="U3142">
        <x:v>48.17</x:v>
      </x:c>
      <x:c r="V3142">
        <x:v>0.46</x:v>
      </x:c>
      <x:c r="W3142">
        <x:v>4605</x:v>
      </x:c>
    </x:row>
    <x:row r="3143" spans="1:23">
      <x:c r="A3143" t="s">
        <x:v>492</x:v>
      </x:c>
      <x:c r="B3143" t="s">
        <x:v>698</x:v>
      </x:c>
      <x:c r="C3143" t="s">
        <x:v>513</x:v>
      </x:c>
      <x:c r="D3143" t="s">
        <x:v>514</x:v>
      </x:c>
      <x:c r="E3143" t="s">
        <x:v>668</x:v>
      </x:c>
      <x:c r="F3143" t="s">
        <x:v>502</x:v>
      </x:c>
      <x:c r="G3143" t="s">
        <x:v>732</x:v>
      </x:c>
      <x:c r="H3143" t="s">
        <x:v>516</x:v>
      </x:c>
      <x:c r="I3143" t="s">
        <x:v>140</x:v>
      </x:c>
      <x:c r="J3143">
        <x:v>100003871</x:v>
      </x:c>
      <x:c r="K3143" t="s">
        <x:v>140</x:v>
      </x:c>
      <x:c r="L3143" t="s">
        <x:v>143</x:v>
      </x:c>
      <x:c r="M3143" t="s">
        <x:v>524</x:v>
      </x:c>
      <x:c r="O3143">
        <x:v>1000</x:v>
      </x:c>
      <x:c r="P3143" t="s">
        <x:v>520</x:v>
      </x:c>
      <x:c r="Q3143" t="s">
        <x:v>8</x:v>
      </x:c>
      <x:c r="R3143" t="s">
        <x:v>522</x:v>
      </x:c>
      <x:c r="S3143">
        <x:v>14000</x:v>
      </x:c>
      <x:c r="T3143" t="s">
        <x:v>458</x:v>
      </x:c>
      <x:c r="U3143">
        <x:v>67.44</x:v>
      </x:c>
      <x:c r="V3143">
        <x:v>0.46</x:v>
      </x:c>
      <x:c r="W3143">
        <x:v>6447</x:v>
      </x:c>
    </x:row>
    <x:row r="3144" spans="1:23">
      <x:c r="A3144" t="s">
        <x:v>492</x:v>
      </x:c>
      <x:c r="B3144" t="s">
        <x:v>698</x:v>
      </x:c>
      <x:c r="C3144" t="s">
        <x:v>513</x:v>
      </x:c>
      <x:c r="D3144" t="s">
        <x:v>514</x:v>
      </x:c>
      <x:c r="E3144" t="s">
        <x:v>668</x:v>
      </x:c>
      <x:c r="F3144" t="s">
        <x:v>502</x:v>
      </x:c>
      <x:c r="G3144" t="s">
        <x:v>732</x:v>
      </x:c>
      <x:c r="H3144" t="s">
        <x:v>516</x:v>
      </x:c>
      <x:c r="I3144" t="s">
        <x:v>140</x:v>
      </x:c>
      <x:c r="J3144">
        <x:v>100003796</x:v>
      </x:c>
      <x:c r="K3144" t="s">
        <x:v>140</x:v>
      </x:c>
      <x:c r="L3144" t="s">
        <x:v>143</x:v>
      </x:c>
      <x:c r="M3144" t="s">
        <x:v>518</x:v>
      </x:c>
      <x:c r="O3144">
        <x:v>1000</x:v>
      </x:c>
      <x:c r="P3144" t="s">
        <x:v>520</x:v>
      </x:c>
      <x:c r="Q3144" t="s">
        <x:v>8</x:v>
      </x:c>
      <x:c r="R3144" t="s">
        <x:v>522</x:v>
      </x:c>
      <x:c r="S3144">
        <x:v>9000</x:v>
      </x:c>
      <x:c r="T3144" t="s">
        <x:v>458</x:v>
      </x:c>
      <x:c r="U3144">
        <x:v>43.35</x:v>
      </x:c>
      <x:c r="V3144">
        <x:v>0.46</x:v>
      </x:c>
      <x:c r="W3144">
        <x:v>4144.5</x:v>
      </x:c>
    </x:row>
    <x:row r="3145" spans="1:23">
      <x:c r="A3145" t="s">
        <x:v>492</x:v>
      </x:c>
      <x:c r="B3145" t="s">
        <x:v>698</x:v>
      </x:c>
      <x:c r="C3145" t="s">
        <x:v>513</x:v>
      </x:c>
      <x:c r="D3145" t="s">
        <x:v>514</x:v>
      </x:c>
      <x:c r="E3145" t="s">
        <x:v>668</x:v>
      </x:c>
      <x:c r="F3145" t="s">
        <x:v>502</x:v>
      </x:c>
      <x:c r="G3145" t="s">
        <x:v>732</x:v>
      </x:c>
      <x:c r="H3145" t="s">
        <x:v>516</x:v>
      </x:c>
      <x:c r="I3145" t="s">
        <x:v>161</x:v>
      </x:c>
      <x:c r="J3145">
        <x:v>100003516</x:v>
      </x:c>
      <x:c r="K3145" t="s">
        <x:v>161</x:v>
      </x:c>
      <x:c r="L3145" t="s">
        <x:v>165</x:v>
      </x:c>
      <x:c r="M3145" t="s">
        <x:v>524</x:v>
      </x:c>
      <x:c r="O3145">
        <x:v>500</x:v>
      </x:c>
      <x:c r="P3145" t="s">
        <x:v>520</x:v>
      </x:c>
      <x:c r="Q3145" t="s">
        <x:v>643</x:v>
      </x:c>
      <x:c r="R3145" t="s">
        <x:v>522</x:v>
      </x:c>
      <x:c r="S3145">
        <x:v>9000</x:v>
      </x:c>
      <x:c r="T3145" t="s">
        <x:v>458</x:v>
      </x:c>
      <x:c r="U3145">
        <x:v>70.06</x:v>
      </x:c>
      <x:c r="V3145">
        <x:v>0.72</x:v>
      </x:c>
      <x:c r="W3145">
        <x:v>6445.8</x:v>
      </x:c>
    </x:row>
    <x:row r="3146" spans="1:23">
      <x:c r="A3146" t="s">
        <x:v>492</x:v>
      </x:c>
      <x:c r="B3146" t="s">
        <x:v>698</x:v>
      </x:c>
      <x:c r="C3146" t="s">
        <x:v>513</x:v>
      </x:c>
      <x:c r="D3146" t="s">
        <x:v>514</x:v>
      </x:c>
      <x:c r="E3146" t="s">
        <x:v>668</x:v>
      </x:c>
      <x:c r="F3146" t="s">
        <x:v>502</x:v>
      </x:c>
      <x:c r="G3146" t="s">
        <x:v>732</x:v>
      </x:c>
      <x:c r="H3146" t="s">
        <x:v>516</x:v>
      </x:c>
      <x:c r="I3146" t="s">
        <x:v>161</x:v>
      </x:c>
      <x:c r="J3146">
        <x:v>100003471</x:v>
      </x:c>
      <x:c r="K3146" t="s">
        <x:v>161</x:v>
      </x:c>
      <x:c r="L3146" t="s">
        <x:v>165</x:v>
      </x:c>
      <x:c r="M3146" t="s">
        <x:v>518</x:v>
      </x:c>
      <x:c r="O3146">
        <x:v>500</x:v>
      </x:c>
      <x:c r="P3146" t="s">
        <x:v>520</x:v>
      </x:c>
      <x:c r="Q3146" t="s">
        <x:v>643</x:v>
      </x:c>
      <x:c r="R3146" t="s">
        <x:v>522</x:v>
      </x:c>
      <x:c r="S3146">
        <x:v>6000</x:v>
      </x:c>
      <x:c r="T3146" t="s">
        <x:v>458</x:v>
      </x:c>
      <x:c r="U3146">
        <x:v>46.7</x:v>
      </x:c>
      <x:c r="V3146">
        <x:v>0.72</x:v>
      </x:c>
      <x:c r="W3146">
        <x:v>4297.2</x:v>
      </x:c>
    </x:row>
    <x:row r="3147" spans="1:23">
      <x:c r="A3147" t="s">
        <x:v>492</x:v>
      </x:c>
      <x:c r="B3147" t="s">
        <x:v>698</x:v>
      </x:c>
      <x:c r="C3147" t="s">
        <x:v>513</x:v>
      </x:c>
      <x:c r="D3147" t="s">
        <x:v>514</x:v>
      </x:c>
      <x:c r="E3147" t="s">
        <x:v>668</x:v>
      </x:c>
      <x:c r="F3147" t="s">
        <x:v>502</x:v>
      </x:c>
      <x:c r="G3147" t="s">
        <x:v>732</x:v>
      </x:c>
      <x:c r="H3147" t="s">
        <x:v>516</x:v>
      </x:c>
      <x:c r="I3147" t="s">
        <x:v>161</x:v>
      </x:c>
      <x:c r="J3147">
        <x:v>100003516</x:v>
      </x:c>
      <x:c r="K3147" t="s">
        <x:v>161</x:v>
      </x:c>
      <x:c r="L3147" t="s">
        <x:v>165</x:v>
      </x:c>
      <x:c r="M3147" t="s">
        <x:v>524</x:v>
      </x:c>
      <x:c r="O3147">
        <x:v>500</x:v>
      </x:c>
      <x:c r="P3147" t="s">
        <x:v>520</x:v>
      </x:c>
      <x:c r="Q3147" t="s">
        <x:v>643</x:v>
      </x:c>
      <x:c r="R3147" t="s">
        <x:v>522</x:v>
      </x:c>
      <x:c r="S3147">
        <x:v>4000</x:v>
      </x:c>
      <x:c r="T3147" t="s">
        <x:v>458</x:v>
      </x:c>
      <x:c r="U3147">
        <x:v>31.14</x:v>
      </x:c>
      <x:c r="V3147">
        <x:v>0.72</x:v>
      </x:c>
      <x:c r="W3147">
        <x:v>2864.8</x:v>
      </x:c>
    </x:row>
    <x:row r="3148" spans="1:23">
      <x:c r="A3148" t="s">
        <x:v>492</x:v>
      </x:c>
      <x:c r="B3148" t="s">
        <x:v>698</x:v>
      </x:c>
      <x:c r="C3148" t="s">
        <x:v>513</x:v>
      </x:c>
      <x:c r="D3148" t="s">
        <x:v>514</x:v>
      </x:c>
      <x:c r="E3148" t="s">
        <x:v>668</x:v>
      </x:c>
      <x:c r="F3148" t="s">
        <x:v>502</x:v>
      </x:c>
      <x:c r="G3148" t="s">
        <x:v>732</x:v>
      </x:c>
      <x:c r="H3148" t="s">
        <x:v>516</x:v>
      </x:c>
      <x:c r="I3148" t="s">
        <x:v>186</x:v>
      </x:c>
      <x:c r="J3148">
        <x:v>100002742</x:v>
      </x:c>
      <x:c r="K3148" t="s">
        <x:v>186</x:v>
      </x:c>
      <x:c r="L3148" t="s">
        <x:v>165</x:v>
      </x:c>
      <x:c r="M3148" t="s">
        <x:v>524</x:v>
      </x:c>
      <x:c r="O3148">
        <x:v>500</x:v>
      </x:c>
      <x:c r="P3148" t="s">
        <x:v>520</x:v>
      </x:c>
      <x:c r="Q3148" t="s">
        <x:v>669</x:v>
      </x:c>
      <x:c r="R3148" t="s">
        <x:v>522</x:v>
      </x:c>
      <x:c r="S3148">
        <x:v>4000</x:v>
      </x:c>
      <x:c r="T3148" t="s">
        <x:v>458</x:v>
      </x:c>
      <x:c r="U3148">
        <x:v>31.14</x:v>
      </x:c>
      <x:c r="V3148">
        <x:v>0.71</x:v>
      </x:c>
      <x:c r="W3148">
        <x:v>2841.2</x:v>
      </x:c>
    </x:row>
    <x:row r="3149" spans="1:23">
      <x:c r="A3149" t="s">
        <x:v>492</x:v>
      </x:c>
      <x:c r="B3149" t="s">
        <x:v>698</x:v>
      </x:c>
      <x:c r="C3149" t="s">
        <x:v>513</x:v>
      </x:c>
      <x:c r="D3149" t="s">
        <x:v>514</x:v>
      </x:c>
      <x:c r="E3149" t="s">
        <x:v>668</x:v>
      </x:c>
      <x:c r="F3149" t="s">
        <x:v>502</x:v>
      </x:c>
      <x:c r="G3149" t="s">
        <x:v>732</x:v>
      </x:c>
      <x:c r="H3149" t="s">
        <x:v>516</x:v>
      </x:c>
      <x:c r="I3149" t="s">
        <x:v>186</x:v>
      </x:c>
      <x:c r="J3149">
        <x:v>100002715</x:v>
      </x:c>
      <x:c r="K3149" t="s">
        <x:v>186</x:v>
      </x:c>
      <x:c r="L3149" t="s">
        <x:v>165</x:v>
      </x:c>
      <x:c r="M3149" t="s">
        <x:v>518</x:v>
      </x:c>
      <x:c r="O3149">
        <x:v>500</x:v>
      </x:c>
      <x:c r="P3149" t="s">
        <x:v>520</x:v>
      </x:c>
      <x:c r="Q3149" t="s">
        <x:v>669</x:v>
      </x:c>
      <x:c r="R3149" t="s">
        <x:v>522</x:v>
      </x:c>
      <x:c r="S3149">
        <x:v>3000</x:v>
      </x:c>
      <x:c r="T3149" t="s">
        <x:v>458</x:v>
      </x:c>
      <x:c r="U3149">
        <x:v>23.35</x:v>
      </x:c>
      <x:c r="V3149">
        <x:v>0.71</x:v>
      </x:c>
      <x:c r="W3149">
        <x:v>2130.9</x:v>
      </x:c>
    </x:row>
    <x:row r="3150" spans="1:23">
      <x:c r="A3150" t="s">
        <x:v>492</x:v>
      </x:c>
      <x:c r="B3150" t="s">
        <x:v>698</x:v>
      </x:c>
      <x:c r="C3150" t="s">
        <x:v>513</x:v>
      </x:c>
      <x:c r="D3150" t="s">
        <x:v>514</x:v>
      </x:c>
      <x:c r="E3150" t="s">
        <x:v>668</x:v>
      </x:c>
      <x:c r="F3150" t="s">
        <x:v>502</x:v>
      </x:c>
      <x:c r="G3150" t="s">
        <x:v>732</x:v>
      </x:c>
      <x:c r="H3150" t="s">
        <x:v>516</x:v>
      </x:c>
      <x:c r="I3150" t="s">
        <x:v>186</x:v>
      </x:c>
      <x:c r="J3150">
        <x:v>100002756</x:v>
      </x:c>
      <x:c r="K3150" t="s">
        <x:v>186</x:v>
      </x:c>
      <x:c r="L3150" t="s">
        <x:v>145</x:v>
      </x:c>
      <x:c r="M3150" t="s">
        <x:v>612</x:v>
      </x:c>
      <x:c r="O3150">
        <x:v>500</x:v>
      </x:c>
      <x:c r="P3150" t="s">
        <x:v>520</x:v>
      </x:c>
      <x:c r="Q3150" t="s">
        <x:v>723</x:v>
      </x:c>
      <x:c r="R3150" t="s">
        <x:v>522</x:v>
      </x:c>
      <x:c r="S3150">
        <x:v>1500</x:v>
      </x:c>
      <x:c r="T3150" t="s">
        <x:v>458</x:v>
      </x:c>
      <x:c r="U3150">
        <x:v>17.170000000000002</x:v>
      </x:c>
      <x:c r="V3150">
        <x:v>1.02</x:v>
      </x:c>
      <x:c r="W3150">
        <x:v>1524.6</x:v>
      </x:c>
    </x:row>
    <x:row r="3151" spans="1:23">
      <x:c r="A3151" t="s">
        <x:v>492</x:v>
      </x:c>
      <x:c r="B3151" t="s">
        <x:v>698</x:v>
      </x:c>
      <x:c r="C3151" t="s">
        <x:v>513</x:v>
      </x:c>
      <x:c r="D3151" t="s">
        <x:v>514</x:v>
      </x:c>
      <x:c r="E3151" t="s">
        <x:v>668</x:v>
      </x:c>
      <x:c r="F3151" t="s">
        <x:v>502</x:v>
      </x:c>
      <x:c r="G3151" t="s">
        <x:v>732</x:v>
      </x:c>
      <x:c r="H3151" t="s">
        <x:v>516</x:v>
      </x:c>
      <x:c r="I3151" t="s">
        <x:v>186</x:v>
      </x:c>
      <x:c r="J3151">
        <x:v>100002742</x:v>
      </x:c>
      <x:c r="K3151" t="s">
        <x:v>186</x:v>
      </x:c>
      <x:c r="L3151" t="s">
        <x:v>165</x:v>
      </x:c>
      <x:c r="M3151" t="s">
        <x:v>524</x:v>
      </x:c>
      <x:c r="O3151">
        <x:v>500</x:v>
      </x:c>
      <x:c r="P3151" t="s">
        <x:v>520</x:v>
      </x:c>
      <x:c r="Q3151" t="s">
        <x:v>669</x:v>
      </x:c>
      <x:c r="R3151" t="s">
        <x:v>522</x:v>
      </x:c>
      <x:c r="S3151">
        <x:v>8000</x:v>
      </x:c>
      <x:c r="T3151" t="s">
        <x:v>458</x:v>
      </x:c>
      <x:c r="U3151">
        <x:v>62.27</x:v>
      </x:c>
      <x:c r="V3151">
        <x:v>0.71</x:v>
      </x:c>
      <x:c r="W3151">
        <x:v>5682.4</x:v>
      </x:c>
    </x:row>
    <x:row r="3152" spans="1:23">
      <x:c r="A3152" t="s">
        <x:v>492</x:v>
      </x:c>
      <x:c r="B3152" t="s">
        <x:v>698</x:v>
      </x:c>
      <x:c r="C3152" t="s">
        <x:v>513</x:v>
      </x:c>
      <x:c r="D3152" t="s">
        <x:v>514</x:v>
      </x:c>
      <x:c r="E3152" t="s">
        <x:v>668</x:v>
      </x:c>
      <x:c r="F3152" t="s">
        <x:v>502</x:v>
      </x:c>
      <x:c r="G3152" t="s">
        <x:v>732</x:v>
      </x:c>
      <x:c r="H3152" t="s">
        <x:v>516</x:v>
      </x:c>
      <x:c r="I3152" t="s">
        <x:v>186</x:v>
      </x:c>
      <x:c r="J3152">
        <x:v>100002715</x:v>
      </x:c>
      <x:c r="K3152" t="s">
        <x:v>186</x:v>
      </x:c>
      <x:c r="L3152" t="s">
        <x:v>165</x:v>
      </x:c>
      <x:c r="M3152" t="s">
        <x:v>518</x:v>
      </x:c>
      <x:c r="O3152">
        <x:v>500</x:v>
      </x:c>
      <x:c r="P3152" t="s">
        <x:v>520</x:v>
      </x:c>
      <x:c r="Q3152" t="s">
        <x:v>669</x:v>
      </x:c>
      <x:c r="R3152" t="s">
        <x:v>522</x:v>
      </x:c>
      <x:c r="S3152">
        <x:v>8000</x:v>
      </x:c>
      <x:c r="T3152" t="s">
        <x:v>458</x:v>
      </x:c>
      <x:c r="U3152">
        <x:v>62.27</x:v>
      </x:c>
      <x:c r="V3152">
        <x:v>0.71</x:v>
      </x:c>
      <x:c r="W3152">
        <x:v>5682.4</x:v>
      </x:c>
    </x:row>
    <x:row r="3153" spans="1:23">
      <x:c r="A3153" t="s">
        <x:v>492</x:v>
      </x:c>
      <x:c r="B3153" t="s">
        <x:v>698</x:v>
      </x:c>
      <x:c r="C3153" t="s">
        <x:v>513</x:v>
      </x:c>
      <x:c r="D3153" t="s">
        <x:v>514</x:v>
      </x:c>
      <x:c r="E3153" t="s">
        <x:v>565</x:v>
      </x:c>
      <x:c r="F3153" t="s">
        <x:v>503</x:v>
      </x:c>
      <x:c r="G3153" t="s">
        <x:v>503</x:v>
      </x:c>
      <x:c r="H3153" t="s">
        <x:v>516</x:v>
      </x:c>
      <x:c r="I3153" t="s">
        <x:v>161</x:v>
      </x:c>
      <x:c r="J3153">
        <x:v>100003471</x:v>
      </x:c>
      <x:c r="K3153" t="s">
        <x:v>161</x:v>
      </x:c>
      <x:c r="L3153" t="s">
        <x:v>165</x:v>
      </x:c>
      <x:c r="M3153" t="s">
        <x:v>518</x:v>
      </x:c>
      <x:c r="O3153">
        <x:v>500</x:v>
      </x:c>
      <x:c r="P3153" t="s">
        <x:v>520</x:v>
      </x:c>
      <x:c r="Q3153" t="s">
        <x:v>643</x:v>
      </x:c>
      <x:c r="R3153" t="s">
        <x:v>522</x:v>
      </x:c>
      <x:c r="S3153">
        <x:v>500</x:v>
      </x:c>
      <x:c r="T3153" t="s">
        <x:v>458</x:v>
      </x:c>
      <x:c r="U3153">
        <x:v>3.89</x:v>
      </x:c>
      <x:c r="V3153">
        <x:v>0.48</x:v>
      </x:c>
      <x:c r="W3153">
        <x:v>238</x:v>
      </x:c>
    </x:row>
    <x:row r="3154" spans="1:23">
      <x:c r="A3154" t="s">
        <x:v>492</x:v>
      </x:c>
      <x:c r="B3154" t="s">
        <x:v>698</x:v>
      </x:c>
      <x:c r="C3154" t="s">
        <x:v>513</x:v>
      </x:c>
      <x:c r="D3154" t="s">
        <x:v>514</x:v>
      </x:c>
      <x:c r="E3154" t="s">
        <x:v>565</x:v>
      </x:c>
      <x:c r="F3154" t="s">
        <x:v>503</x:v>
      </x:c>
      <x:c r="G3154" t="s">
        <x:v>503</x:v>
      </x:c>
      <x:c r="H3154" t="s">
        <x:v>516</x:v>
      </x:c>
      <x:c r="I3154" t="s">
        <x:v>161</x:v>
      </x:c>
      <x:c r="J3154">
        <x:v>100003516</x:v>
      </x:c>
      <x:c r="K3154" t="s">
        <x:v>161</x:v>
      </x:c>
      <x:c r="L3154" t="s">
        <x:v>165</x:v>
      </x:c>
      <x:c r="M3154" t="s">
        <x:v>524</x:v>
      </x:c>
      <x:c r="O3154">
        <x:v>500</x:v>
      </x:c>
      <x:c r="P3154" t="s">
        <x:v>520</x:v>
      </x:c>
      <x:c r="Q3154" t="s">
        <x:v>643</x:v>
      </x:c>
      <x:c r="R3154" t="s">
        <x:v>522</x:v>
      </x:c>
      <x:c r="S3154">
        <x:v>4500</x:v>
      </x:c>
      <x:c r="T3154" t="s">
        <x:v>458</x:v>
      </x:c>
      <x:c r="U3154">
        <x:v>35.03</x:v>
      </x:c>
      <x:c r="V3154">
        <x:v>0.48</x:v>
      </x:c>
      <x:c r="W3154">
        <x:v>2142</x:v>
      </x:c>
    </x:row>
    <x:row r="3155" spans="1:23">
      <x:c r="A3155" t="s">
        <x:v>492</x:v>
      </x:c>
      <x:c r="B3155" t="s">
        <x:v>698</x:v>
      </x:c>
      <x:c r="C3155" t="s">
        <x:v>513</x:v>
      </x:c>
      <x:c r="D3155" t="s">
        <x:v>514</x:v>
      </x:c>
      <x:c r="E3155" t="s">
        <x:v>565</x:v>
      </x:c>
      <x:c r="F3155" t="s">
        <x:v>503</x:v>
      </x:c>
      <x:c r="G3155" t="s">
        <x:v>503</x:v>
      </x:c>
      <x:c r="H3155" t="s">
        <x:v>516</x:v>
      </x:c>
      <x:c r="I3155" t="s">
        <x:v>540</x:v>
      </x:c>
      <x:c r="J3155">
        <x:v>190004967</x:v>
      </x:c>
      <x:c r="K3155" t="s">
        <x:v>204</x:v>
      </x:c>
      <x:c r="L3155" t="s">
        <x:v>163</x:v>
      </x:c>
      <x:c r="M3155" t="s">
        <x:v>550</x:v>
      </x:c>
      <x:c r="O3155">
        <x:v>300</x:v>
      </x:c>
      <x:c r="P3155" t="s">
        <x:v>520</x:v>
      </x:c>
      <x:c r="Q3155" t="s">
        <x:v>639</x:v>
      </x:c>
      <x:c r="R3155" t="s">
        <x:v>522</x:v>
      </x:c>
      <x:c r="S3155">
        <x:v>8400</x:v>
      </x:c>
      <x:c r="T3155" t="s">
        <x:v>458</x:v>
      </x:c>
      <x:c r="U3155">
        <x:v>395.22</x:v>
      </x:c>
      <x:c r="V3155">
        <x:v>1.77</x:v>
      </x:c>
      <x:c r="W3155">
        <x:v>14842.8</x:v>
      </x:c>
    </x:row>
    <x:row r="3156" spans="1:23">
      <x:c r="A3156" t="s">
        <x:v>492</x:v>
      </x:c>
      <x:c r="B3156" t="s">
        <x:v>698</x:v>
      </x:c>
      <x:c r="C3156" t="s">
        <x:v>513</x:v>
      </x:c>
      <x:c r="D3156" t="s">
        <x:v>514</x:v>
      </x:c>
      <x:c r="E3156" t="s">
        <x:v>565</x:v>
      </x:c>
      <x:c r="F3156" t="s">
        <x:v>503</x:v>
      </x:c>
      <x:c r="G3156" t="s">
        <x:v>503</x:v>
      </x:c>
      <x:c r="H3156" t="s">
        <x:v>516</x:v>
      </x:c>
      <x:c r="I3156" t="s">
        <x:v>540</x:v>
      </x:c>
      <x:c r="J3156">
        <x:v>190004967</x:v>
      </x:c>
      <x:c r="K3156" t="s">
        <x:v>204</x:v>
      </x:c>
      <x:c r="L3156" t="s">
        <x:v>163</x:v>
      </x:c>
      <x:c r="M3156" t="s">
        <x:v>550</x:v>
      </x:c>
      <x:c r="O3156">
        <x:v>300</x:v>
      </x:c>
      <x:c r="P3156" t="s">
        <x:v>520</x:v>
      </x:c>
      <x:c r="Q3156" t="s">
        <x:v>639</x:v>
      </x:c>
      <x:c r="R3156" t="s">
        <x:v>522</x:v>
      </x:c>
      <x:c r="S3156">
        <x:v>4770</x:v>
      </x:c>
      <x:c r="T3156" t="s">
        <x:v>458</x:v>
      </x:c>
      <x:c r="U3156">
        <x:v>224.43</x:v>
      </x:c>
      <x:c r="V3156">
        <x:v>1.77</x:v>
      </x:c>
      <x:c r="W3156">
        <x:v>8428.59</x:v>
      </x:c>
    </x:row>
    <x:row r="3157" spans="1:23">
      <x:c r="A3157" t="s">
        <x:v>492</x:v>
      </x:c>
      <x:c r="B3157" t="s">
        <x:v>698</x:v>
      </x:c>
      <x:c r="C3157" t="s">
        <x:v>513</x:v>
      </x:c>
      <x:c r="D3157" t="s">
        <x:v>514</x:v>
      </x:c>
      <x:c r="E3157" t="s">
        <x:v>565</x:v>
      </x:c>
      <x:c r="F3157" t="s">
        <x:v>503</x:v>
      </x:c>
      <x:c r="G3157" t="s">
        <x:v>503</x:v>
      </x:c>
      <x:c r="H3157" t="s">
        <x:v>516</x:v>
      </x:c>
      <x:c r="I3157" t="s">
        <x:v>540</x:v>
      </x:c>
      <x:c r="J3157">
        <x:v>190004967</x:v>
      </x:c>
      <x:c r="K3157" t="s">
        <x:v>204</x:v>
      </x:c>
      <x:c r="L3157" t="s">
        <x:v>163</x:v>
      </x:c>
      <x:c r="M3157" t="s">
        <x:v>550</x:v>
      </x:c>
      <x:c r="O3157">
        <x:v>300</x:v>
      </x:c>
      <x:c r="P3157" t="s">
        <x:v>520</x:v>
      </x:c>
      <x:c r="Q3157" t="s">
        <x:v>639</x:v>
      </x:c>
      <x:c r="R3157" t="s">
        <x:v>522</x:v>
      </x:c>
      <x:c r="S3157">
        <x:v>16170</x:v>
      </x:c>
      <x:c r="T3157" t="s">
        <x:v>458</x:v>
      </x:c>
      <x:c r="U3157">
        <x:v>760.8</x:v>
      </x:c>
      <x:c r="V3157">
        <x:v>1.77</x:v>
      </x:c>
      <x:c r="W3157">
        <x:v>28572.39</x:v>
      </x:c>
    </x:row>
    <x:row r="3158" spans="1:23">
      <x:c r="A3158" t="s">
        <x:v>492</x:v>
      </x:c>
      <x:c r="B3158" t="s">
        <x:v>698</x:v>
      </x:c>
      <x:c r="C3158" t="s">
        <x:v>513</x:v>
      </x:c>
      <x:c r="D3158" t="s">
        <x:v>514</x:v>
      </x:c>
      <x:c r="E3158" t="s">
        <x:v>565</x:v>
      </x:c>
      <x:c r="F3158" t="s">
        <x:v>503</x:v>
      </x:c>
      <x:c r="G3158" t="s">
        <x:v>503</x:v>
      </x:c>
      <x:c r="H3158" t="s">
        <x:v>516</x:v>
      </x:c>
      <x:c r="I3158" t="s">
        <x:v>540</x:v>
      </x:c>
      <x:c r="J3158">
        <x:v>190004967</x:v>
      </x:c>
      <x:c r="K3158" t="s">
        <x:v>204</x:v>
      </x:c>
      <x:c r="L3158" t="s">
        <x:v>163</x:v>
      </x:c>
      <x:c r="M3158" t="s">
        <x:v>550</x:v>
      </x:c>
      <x:c r="O3158">
        <x:v>300</x:v>
      </x:c>
      <x:c r="P3158" t="s">
        <x:v>520</x:v>
      </x:c>
      <x:c r="Q3158" t="s">
        <x:v>639</x:v>
      </x:c>
      <x:c r="R3158" t="s">
        <x:v>522</x:v>
      </x:c>
      <x:c r="S3158">
        <x:v>520</x:v>
      </x:c>
      <x:c r="T3158" t="s">
        <x:v>458</x:v>
      </x:c>
      <x:c r="U3158">
        <x:v>24.47</x:v>
      </x:c>
      <x:c r="V3158">
        <x:v>1.77</x:v>
      </x:c>
      <x:c r="W3158">
        <x:v>918.84</x:v>
      </x:c>
    </x:row>
    <x:row r="3159" spans="1:23">
      <x:c r="A3159" t="s">
        <x:v>492</x:v>
      </x:c>
      <x:c r="B3159" t="s">
        <x:v>698</x:v>
      </x:c>
      <x:c r="C3159" t="s">
        <x:v>513</x:v>
      </x:c>
      <x:c r="D3159" t="s">
        <x:v>514</x:v>
      </x:c>
      <x:c r="E3159" t="s">
        <x:v>565</x:v>
      </x:c>
      <x:c r="F3159" t="s">
        <x:v>503</x:v>
      </x:c>
      <x:c r="G3159" t="s">
        <x:v>503</x:v>
      </x:c>
      <x:c r="H3159" t="s">
        <x:v>516</x:v>
      </x:c>
      <x:c r="I3159" t="s">
        <x:v>517</x:v>
      </x:c>
      <x:c r="J3159">
        <x:v>100004512</x:v>
      </x:c>
      <x:c r="K3159" t="s">
        <x:v>566</x:v>
      </x:c>
      <x:c r="L3159" t="s">
        <x:v>143</x:v>
      </x:c>
      <x:c r="M3159" t="s">
        <x:v>542</x:v>
      </x:c>
      <x:c r="O3159">
        <x:v>1000</x:v>
      </x:c>
      <x:c r="P3159" t="s">
        <x:v>520</x:v>
      </x:c>
      <x:c r="Q3159" t="s">
        <x:v>576</x:v>
      </x:c>
      <x:c r="R3159" t="s">
        <x:v>522</x:v>
      </x:c>
      <x:c r="S3159">
        <x:v>1000</x:v>
      </x:c>
      <x:c r="T3159" t="s">
        <x:v>458</x:v>
      </x:c>
      <x:c r="U3159">
        <x:v>4.82</x:v>
      </x:c>
      <x:c r="V3159">
        <x:v>0.28999999999999998</x:v>
      </x:c>
      <x:c r="W3159">
        <x:v>291</x:v>
      </x:c>
    </x:row>
    <x:row r="3160" spans="1:23">
      <x:c r="A3160" t="s">
        <x:v>492</x:v>
      </x:c>
      <x:c r="B3160" t="s">
        <x:v>698</x:v>
      </x:c>
      <x:c r="C3160" t="s">
        <x:v>513</x:v>
      </x:c>
      <x:c r="D3160" t="s">
        <x:v>514</x:v>
      </x:c>
      <x:c r="E3160" t="s">
        <x:v>565</x:v>
      </x:c>
      <x:c r="F3160" t="s">
        <x:v>503</x:v>
      </x:c>
      <x:c r="G3160" t="s">
        <x:v>503</x:v>
      </x:c>
      <x:c r="H3160" t="s">
        <x:v>516</x:v>
      </x:c>
      <x:c r="I3160" t="s">
        <x:v>517</x:v>
      </x:c>
      <x:c r="J3160">
        <x:v>100010989</x:v>
      </x:c>
      <x:c r="K3160" t="s">
        <x:v>566</x:v>
      </x:c>
      <x:c r="L3160" t="s">
        <x:v>190</x:v>
      </x:c>
      <x:c r="M3160" t="s">
        <x:v>553</x:v>
      </x:c>
      <x:c r="O3160">
        <x:v>1500</x:v>
      </x:c>
      <x:c r="P3160" t="s">
        <x:v>520</x:v>
      </x:c>
      <x:c r="Q3160" t="s">
        <x:v>567</x:v>
      </x:c>
      <x:c r="R3160" t="s">
        <x:v>522</x:v>
      </x:c>
      <x:c r="S3160">
        <x:v>6000</x:v>
      </x:c>
      <x:c r="T3160" t="s">
        <x:v>458</x:v>
      </x:c>
      <x:c r="U3160">
        <x:v>20.51</x:v>
      </x:c>
      <x:c r="V3160">
        <x:v>0.22</x:v>
      </x:c>
      <x:c r="W3160">
        <x:v>1320</x:v>
      </x:c>
    </x:row>
    <x:row r="3161" spans="1:23">
      <x:c r="A3161" t="s">
        <x:v>492</x:v>
      </x:c>
      <x:c r="B3161" t="s">
        <x:v>698</x:v>
      </x:c>
      <x:c r="C3161" t="s">
        <x:v>513</x:v>
      </x:c>
      <x:c r="D3161" t="s">
        <x:v>514</x:v>
      </x:c>
      <x:c r="E3161" t="s">
        <x:v>565</x:v>
      </x:c>
      <x:c r="F3161" t="s">
        <x:v>503</x:v>
      </x:c>
      <x:c r="G3161" t="s">
        <x:v>503</x:v>
      </x:c>
      <x:c r="H3161" t="s">
        <x:v>516</x:v>
      </x:c>
      <x:c r="I3161" t="s">
        <x:v>517</x:v>
      </x:c>
      <x:c r="J3161">
        <x:v>100004471</x:v>
      </x:c>
      <x:c r="K3161" t="s">
        <x:v>566</x:v>
      </x:c>
      <x:c r="L3161" t="s">
        <x:v>190</x:v>
      </x:c>
      <x:c r="M3161" t="s">
        <x:v>524</x:v>
      </x:c>
      <x:c r="O3161">
        <x:v>1500</x:v>
      </x:c>
      <x:c r="P3161" t="s">
        <x:v>520</x:v>
      </x:c>
      <x:c r="Q3161" t="s">
        <x:v>567</x:v>
      </x:c>
      <x:c r="R3161" t="s">
        <x:v>522</x:v>
      </x:c>
      <x:c r="S3161">
        <x:v>9000</x:v>
      </x:c>
      <x:c r="T3161" t="s">
        <x:v>458</x:v>
      </x:c>
      <x:c r="U3161">
        <x:v>30.76</x:v>
      </x:c>
      <x:c r="V3161">
        <x:v>0.22</x:v>
      </x:c>
      <x:c r="W3161">
        <x:v>1980</x:v>
      </x:c>
    </x:row>
    <x:row r="3162" spans="1:23">
      <x:c r="A3162" t="s">
        <x:v>492</x:v>
      </x:c>
      <x:c r="B3162" t="s">
        <x:v>698</x:v>
      </x:c>
      <x:c r="C3162" t="s">
        <x:v>513</x:v>
      </x:c>
      <x:c r="D3162" t="s">
        <x:v>514</x:v>
      </x:c>
      <x:c r="E3162" t="s">
        <x:v>565</x:v>
      </x:c>
      <x:c r="F3162" t="s">
        <x:v>503</x:v>
      </x:c>
      <x:c r="G3162" t="s">
        <x:v>503</x:v>
      </x:c>
      <x:c r="H3162" t="s">
        <x:v>516</x:v>
      </x:c>
      <x:c r="I3162" t="s">
        <x:v>517</x:v>
      </x:c>
      <x:c r="J3162">
        <x:v>100010984</x:v>
      </x:c>
      <x:c r="K3162" t="s">
        <x:v>566</x:v>
      </x:c>
      <x:c r="L3162" t="s">
        <x:v>190</x:v>
      </x:c>
      <x:c r="M3162" t="s">
        <x:v>568</x:v>
      </x:c>
      <x:c r="O3162">
        <x:v>1500</x:v>
      </x:c>
      <x:c r="P3162" t="s">
        <x:v>520</x:v>
      </x:c>
      <x:c r="Q3162" t="s">
        <x:v>567</x:v>
      </x:c>
      <x:c r="R3162" t="s">
        <x:v>522</x:v>
      </x:c>
      <x:c r="S3162">
        <x:v>9000</x:v>
      </x:c>
      <x:c r="T3162" t="s">
        <x:v>458</x:v>
      </x:c>
      <x:c r="U3162">
        <x:v>30.76</x:v>
      </x:c>
      <x:c r="V3162">
        <x:v>0.22</x:v>
      </x:c>
      <x:c r="W3162">
        <x:v>1980</x:v>
      </x:c>
    </x:row>
    <x:row r="3163" spans="1:23">
      <x:c r="A3163" t="s">
        <x:v>492</x:v>
      </x:c>
      <x:c r="B3163" t="s">
        <x:v>698</x:v>
      </x:c>
      <x:c r="C3163" t="s">
        <x:v>513</x:v>
      </x:c>
      <x:c r="D3163" t="s">
        <x:v>514</x:v>
      </x:c>
      <x:c r="E3163" t="s">
        <x:v>565</x:v>
      </x:c>
      <x:c r="F3163" t="s">
        <x:v>503</x:v>
      </x:c>
      <x:c r="G3163" t="s">
        <x:v>503</x:v>
      </x:c>
      <x:c r="H3163" t="s">
        <x:v>516</x:v>
      </x:c>
      <x:c r="I3163" t="s">
        <x:v>517</x:v>
      </x:c>
      <x:c r="J3163">
        <x:v>100010968</x:v>
      </x:c>
      <x:c r="K3163" t="s">
        <x:v>566</x:v>
      </x:c>
      <x:c r="L3163" t="s">
        <x:v>190</x:v>
      </x:c>
      <x:c r="M3163" t="s">
        <x:v>550</x:v>
      </x:c>
      <x:c r="O3163">
        <x:v>1500</x:v>
      </x:c>
      <x:c r="P3163" t="s">
        <x:v>520</x:v>
      </x:c>
      <x:c r="Q3163" t="s">
        <x:v>567</x:v>
      </x:c>
      <x:c r="R3163" t="s">
        <x:v>522</x:v>
      </x:c>
      <x:c r="S3163">
        <x:v>7500</x:v>
      </x:c>
      <x:c r="T3163" t="s">
        <x:v>458</x:v>
      </x:c>
      <x:c r="U3163">
        <x:v>25.64</x:v>
      </x:c>
      <x:c r="V3163">
        <x:v>0.22</x:v>
      </x:c>
      <x:c r="W3163">
        <x:v>1650</x:v>
      </x:c>
    </x:row>
    <x:row r="3164" spans="1:23">
      <x:c r="A3164" t="s">
        <x:v>492</x:v>
      </x:c>
      <x:c r="B3164" t="s">
        <x:v>698</x:v>
      </x:c>
      <x:c r="C3164" t="s">
        <x:v>513</x:v>
      </x:c>
      <x:c r="D3164" t="s">
        <x:v>514</x:v>
      </x:c>
      <x:c r="E3164" t="s">
        <x:v>565</x:v>
      </x:c>
      <x:c r="F3164" t="s">
        <x:v>503</x:v>
      </x:c>
      <x:c r="G3164" t="s">
        <x:v>503</x:v>
      </x:c>
      <x:c r="H3164" t="s">
        <x:v>516</x:v>
      </x:c>
      <x:c r="I3164" t="s">
        <x:v>517</x:v>
      </x:c>
      <x:c r="J3164">
        <x:v>100010983</x:v>
      </x:c>
      <x:c r="K3164" t="s">
        <x:v>566</x:v>
      </x:c>
      <x:c r="L3164" t="s">
        <x:v>190</x:v>
      </x:c>
      <x:c r="M3164" t="s">
        <x:v>563</x:v>
      </x:c>
      <x:c r="O3164">
        <x:v>1500</x:v>
      </x:c>
      <x:c r="P3164" t="s">
        <x:v>520</x:v>
      </x:c>
      <x:c r="Q3164" t="s">
        <x:v>567</x:v>
      </x:c>
      <x:c r="R3164" t="s">
        <x:v>522</x:v>
      </x:c>
      <x:c r="S3164">
        <x:v>7500</x:v>
      </x:c>
      <x:c r="T3164" t="s">
        <x:v>458</x:v>
      </x:c>
      <x:c r="U3164">
        <x:v>25.64</x:v>
      </x:c>
      <x:c r="V3164">
        <x:v>0.22</x:v>
      </x:c>
      <x:c r="W3164">
        <x:v>1650</x:v>
      </x:c>
    </x:row>
    <x:row r="3165" spans="1:23">
      <x:c r="A3165" t="s">
        <x:v>492</x:v>
      </x:c>
      <x:c r="B3165" t="s">
        <x:v>698</x:v>
      </x:c>
      <x:c r="C3165" t="s">
        <x:v>513</x:v>
      </x:c>
      <x:c r="D3165" t="s">
        <x:v>514</x:v>
      </x:c>
      <x:c r="E3165" t="s">
        <x:v>565</x:v>
      </x:c>
      <x:c r="F3165" t="s">
        <x:v>503</x:v>
      </x:c>
      <x:c r="G3165" t="s">
        <x:v>503</x:v>
      </x:c>
      <x:c r="H3165" t="s">
        <x:v>516</x:v>
      </x:c>
      <x:c r="I3165" t="s">
        <x:v>517</x:v>
      </x:c>
      <x:c r="J3165">
        <x:v>100010466</x:v>
      </x:c>
      <x:c r="K3165" t="s">
        <x:v>566</x:v>
      </x:c>
      <x:c r="L3165" t="s">
        <x:v>190</x:v>
      </x:c>
      <x:c r="M3165" t="s">
        <x:v>537</x:v>
      </x:c>
      <x:c r="O3165">
        <x:v>1500</x:v>
      </x:c>
      <x:c r="P3165" t="s">
        <x:v>520</x:v>
      </x:c>
      <x:c r="Q3165" t="s">
        <x:v>567</x:v>
      </x:c>
      <x:c r="R3165" t="s">
        <x:v>522</x:v>
      </x:c>
      <x:c r="S3165">
        <x:v>10500</x:v>
      </x:c>
      <x:c r="T3165" t="s">
        <x:v>458</x:v>
      </x:c>
      <x:c r="U3165">
        <x:v>35.89</x:v>
      </x:c>
      <x:c r="V3165">
        <x:v>0.22</x:v>
      </x:c>
      <x:c r="W3165">
        <x:v>2310</x:v>
      </x:c>
    </x:row>
    <x:row r="3166" spans="1:23">
      <x:c r="A3166" t="s">
        <x:v>492</x:v>
      </x:c>
      <x:c r="B3166" t="s">
        <x:v>698</x:v>
      </x:c>
      <x:c r="C3166" t="s">
        <x:v>513</x:v>
      </x:c>
      <x:c r="D3166" t="s">
        <x:v>514</x:v>
      </x:c>
      <x:c r="E3166" t="s">
        <x:v>565</x:v>
      </x:c>
      <x:c r="F3166" t="s">
        <x:v>503</x:v>
      </x:c>
      <x:c r="G3166" t="s">
        <x:v>503</x:v>
      </x:c>
      <x:c r="H3166" t="s">
        <x:v>516</x:v>
      </x:c>
      <x:c r="I3166" t="s">
        <x:v>517</x:v>
      </x:c>
      <x:c r="J3166">
        <x:v>100010982</x:v>
      </x:c>
      <x:c r="K3166" t="s">
        <x:v>566</x:v>
      </x:c>
      <x:c r="L3166" t="s">
        <x:v>190</x:v>
      </x:c>
      <x:c r="M3166" t="s">
        <x:v>560</x:v>
      </x:c>
      <x:c r="O3166">
        <x:v>1500</x:v>
      </x:c>
      <x:c r="P3166" t="s">
        <x:v>520</x:v>
      </x:c>
      <x:c r="Q3166" t="s">
        <x:v>567</x:v>
      </x:c>
      <x:c r="R3166" t="s">
        <x:v>522</x:v>
      </x:c>
      <x:c r="S3166">
        <x:v>6000</x:v>
      </x:c>
      <x:c r="T3166" t="s">
        <x:v>458</x:v>
      </x:c>
      <x:c r="U3166">
        <x:v>20.51</x:v>
      </x:c>
      <x:c r="V3166">
        <x:v>0.22</x:v>
      </x:c>
      <x:c r="W3166">
        <x:v>1320</x:v>
      </x:c>
    </x:row>
    <x:row r="3167" spans="1:23">
      <x:c r="A3167" t="s">
        <x:v>492</x:v>
      </x:c>
      <x:c r="B3167" t="s">
        <x:v>698</x:v>
      </x:c>
      <x:c r="C3167" t="s">
        <x:v>513</x:v>
      </x:c>
      <x:c r="D3167" t="s">
        <x:v>514</x:v>
      </x:c>
      <x:c r="E3167" t="s">
        <x:v>565</x:v>
      </x:c>
      <x:c r="F3167" t="s">
        <x:v>503</x:v>
      </x:c>
      <x:c r="G3167" t="s">
        <x:v>503</x:v>
      </x:c>
      <x:c r="H3167" t="s">
        <x:v>516</x:v>
      </x:c>
      <x:c r="I3167" t="s">
        <x:v>517</x:v>
      </x:c>
      <x:c r="J3167">
        <x:v>100010987</x:v>
      </x:c>
      <x:c r="K3167" t="s">
        <x:v>566</x:v>
      </x:c>
      <x:c r="L3167" t="s">
        <x:v>190</x:v>
      </x:c>
      <x:c r="M3167" t="s">
        <x:v>577</x:v>
      </x:c>
      <x:c r="O3167">
        <x:v>1500</x:v>
      </x:c>
      <x:c r="P3167" t="s">
        <x:v>520</x:v>
      </x:c>
      <x:c r="Q3167" t="s">
        <x:v>567</x:v>
      </x:c>
      <x:c r="R3167" t="s">
        <x:v>522</x:v>
      </x:c>
      <x:c r="S3167">
        <x:v>6000</x:v>
      </x:c>
      <x:c r="T3167" t="s">
        <x:v>458</x:v>
      </x:c>
      <x:c r="U3167">
        <x:v>20.51</x:v>
      </x:c>
      <x:c r="V3167">
        <x:v>0.22</x:v>
      </x:c>
      <x:c r="W3167">
        <x:v>1320</x:v>
      </x:c>
    </x:row>
    <x:row r="3168" spans="1:23">
      <x:c r="A3168" t="s">
        <x:v>492</x:v>
      </x:c>
      <x:c r="B3168" t="s">
        <x:v>698</x:v>
      </x:c>
      <x:c r="C3168" t="s">
        <x:v>513</x:v>
      </x:c>
      <x:c r="D3168" t="s">
        <x:v>514</x:v>
      </x:c>
      <x:c r="E3168" t="s">
        <x:v>565</x:v>
      </x:c>
      <x:c r="F3168" t="s">
        <x:v>503</x:v>
      </x:c>
      <x:c r="G3168" t="s">
        <x:v>503</x:v>
      </x:c>
      <x:c r="H3168" t="s">
        <x:v>516</x:v>
      </x:c>
      <x:c r="I3168" t="s">
        <x:v>517</x:v>
      </x:c>
      <x:c r="J3168">
        <x:v>100004512</x:v>
      </x:c>
      <x:c r="K3168" t="s">
        <x:v>566</x:v>
      </x:c>
      <x:c r="L3168" t="s">
        <x:v>143</x:v>
      </x:c>
      <x:c r="M3168" t="s">
        <x:v>542</x:v>
      </x:c>
      <x:c r="O3168">
        <x:v>1000</x:v>
      </x:c>
      <x:c r="P3168" t="s">
        <x:v>520</x:v>
      </x:c>
      <x:c r="Q3168" t="s">
        <x:v>576</x:v>
      </x:c>
      <x:c r="R3168" t="s">
        <x:v>522</x:v>
      </x:c>
      <x:c r="S3168">
        <x:v>5000</x:v>
      </x:c>
      <x:c r="T3168" t="s">
        <x:v>458</x:v>
      </x:c>
      <x:c r="U3168">
        <x:v>24.09</x:v>
      </x:c>
      <x:c r="V3168">
        <x:v>0.28999999999999998</x:v>
      </x:c>
      <x:c r="W3168">
        <x:v>1455</x:v>
      </x:c>
    </x:row>
    <x:row r="3169" spans="1:23">
      <x:c r="A3169" t="s">
        <x:v>492</x:v>
      </x:c>
      <x:c r="B3169" t="s">
        <x:v>698</x:v>
      </x:c>
      <x:c r="C3169" t="s">
        <x:v>513</x:v>
      </x:c>
      <x:c r="D3169" t="s">
        <x:v>514</x:v>
      </x:c>
      <x:c r="E3169" t="s">
        <x:v>565</x:v>
      </x:c>
      <x:c r="F3169" t="s">
        <x:v>503</x:v>
      </x:c>
      <x:c r="G3169" t="s">
        <x:v>503</x:v>
      </x:c>
      <x:c r="H3169" t="s">
        <x:v>516</x:v>
      </x:c>
      <x:c r="I3169" t="s">
        <x:v>517</x:v>
      </x:c>
      <x:c r="J3169">
        <x:v>100014302</x:v>
      </x:c>
      <x:c r="K3169" t="s">
        <x:v>566</x:v>
      </x:c>
      <x:c r="L3169" t="s">
        <x:v>143</x:v>
      </x:c>
      <x:c r="M3169" t="s">
        <x:v>572</x:v>
      </x:c>
      <x:c r="O3169">
        <x:v>1000</x:v>
      </x:c>
      <x:c r="P3169" t="s">
        <x:v>520</x:v>
      </x:c>
      <x:c r="Q3169" t="s">
        <x:v>576</x:v>
      </x:c>
      <x:c r="R3169" t="s">
        <x:v>522</x:v>
      </x:c>
      <x:c r="S3169">
        <x:v>2000</x:v>
      </x:c>
      <x:c r="T3169" t="s">
        <x:v>458</x:v>
      </x:c>
      <x:c r="U3169">
        <x:v>9.6300000000000008</x:v>
      </x:c>
      <x:c r="V3169">
        <x:v>0.28999999999999998</x:v>
      </x:c>
      <x:c r="W3169">
        <x:v>582</x:v>
      </x:c>
    </x:row>
    <x:row r="3170" spans="1:23">
      <x:c r="A3170" t="s">
        <x:v>492</x:v>
      </x:c>
      <x:c r="B3170" t="s">
        <x:v>698</x:v>
      </x:c>
      <x:c r="C3170" t="s">
        <x:v>513</x:v>
      </x:c>
      <x:c r="D3170" t="s">
        <x:v>514</x:v>
      </x:c>
      <x:c r="E3170" t="s">
        <x:v>565</x:v>
      </x:c>
      <x:c r="F3170" t="s">
        <x:v>503</x:v>
      </x:c>
      <x:c r="G3170" t="s">
        <x:v>503</x:v>
      </x:c>
      <x:c r="H3170" t="s">
        <x:v>516</x:v>
      </x:c>
      <x:c r="I3170" t="s">
        <x:v>517</x:v>
      </x:c>
      <x:c r="J3170">
        <x:v>100010989</x:v>
      </x:c>
      <x:c r="K3170" t="s">
        <x:v>566</x:v>
      </x:c>
      <x:c r="L3170" t="s">
        <x:v>190</x:v>
      </x:c>
      <x:c r="M3170" t="s">
        <x:v>553</x:v>
      </x:c>
      <x:c r="O3170">
        <x:v>1500</x:v>
      </x:c>
      <x:c r="P3170" t="s">
        <x:v>520</x:v>
      </x:c>
      <x:c r="Q3170" t="s">
        <x:v>567</x:v>
      </x:c>
      <x:c r="R3170" t="s">
        <x:v>522</x:v>
      </x:c>
      <x:c r="S3170">
        <x:v>21000</x:v>
      </x:c>
      <x:c r="T3170" t="s">
        <x:v>458</x:v>
      </x:c>
      <x:c r="U3170">
        <x:v>71.78</x:v>
      </x:c>
      <x:c r="V3170">
        <x:v>0.22</x:v>
      </x:c>
      <x:c r="W3170">
        <x:v>4620</x:v>
      </x:c>
    </x:row>
    <x:row r="3171" spans="1:23">
      <x:c r="A3171" t="s">
        <x:v>492</x:v>
      </x:c>
      <x:c r="B3171" t="s">
        <x:v>698</x:v>
      </x:c>
      <x:c r="C3171" t="s">
        <x:v>513</x:v>
      </x:c>
      <x:c r="D3171" t="s">
        <x:v>514</x:v>
      </x:c>
      <x:c r="E3171" t="s">
        <x:v>565</x:v>
      </x:c>
      <x:c r="F3171" t="s">
        <x:v>503</x:v>
      </x:c>
      <x:c r="G3171" t="s">
        <x:v>503</x:v>
      </x:c>
      <x:c r="H3171" t="s">
        <x:v>516</x:v>
      </x:c>
      <x:c r="I3171" t="s">
        <x:v>517</x:v>
      </x:c>
      <x:c r="J3171">
        <x:v>100004471</x:v>
      </x:c>
      <x:c r="K3171" t="s">
        <x:v>566</x:v>
      </x:c>
      <x:c r="L3171" t="s">
        <x:v>190</x:v>
      </x:c>
      <x:c r="M3171" t="s">
        <x:v>524</x:v>
      </x:c>
      <x:c r="O3171">
        <x:v>1500</x:v>
      </x:c>
      <x:c r="P3171" t="s">
        <x:v>520</x:v>
      </x:c>
      <x:c r="Q3171" t="s">
        <x:v>567</x:v>
      </x:c>
      <x:c r="R3171" t="s">
        <x:v>522</x:v>
      </x:c>
      <x:c r="S3171">
        <x:v>42000</x:v>
      </x:c>
      <x:c r="T3171" t="s">
        <x:v>458</x:v>
      </x:c>
      <x:c r="U3171">
        <x:v>143.56</x:v>
      </x:c>
      <x:c r="V3171">
        <x:v>0.22</x:v>
      </x:c>
      <x:c r="W3171">
        <x:v>9240</x:v>
      </x:c>
    </x:row>
    <x:row r="3172" spans="1:23">
      <x:c r="A3172" t="s">
        <x:v>492</x:v>
      </x:c>
      <x:c r="B3172" t="s">
        <x:v>698</x:v>
      </x:c>
      <x:c r="C3172" t="s">
        <x:v>513</x:v>
      </x:c>
      <x:c r="D3172" t="s">
        <x:v>514</x:v>
      </x:c>
      <x:c r="E3172" t="s">
        <x:v>565</x:v>
      </x:c>
      <x:c r="F3172" t="s">
        <x:v>503</x:v>
      </x:c>
      <x:c r="G3172" t="s">
        <x:v>503</x:v>
      </x:c>
      <x:c r="H3172" t="s">
        <x:v>516</x:v>
      </x:c>
      <x:c r="I3172" t="s">
        <x:v>517</x:v>
      </x:c>
      <x:c r="J3172">
        <x:v>100010984</x:v>
      </x:c>
      <x:c r="K3172" t="s">
        <x:v>566</x:v>
      </x:c>
      <x:c r="L3172" t="s">
        <x:v>190</x:v>
      </x:c>
      <x:c r="M3172" t="s">
        <x:v>568</x:v>
      </x:c>
      <x:c r="O3172">
        <x:v>1500</x:v>
      </x:c>
      <x:c r="P3172" t="s">
        <x:v>520</x:v>
      </x:c>
      <x:c r="Q3172" t="s">
        <x:v>567</x:v>
      </x:c>
      <x:c r="R3172" t="s">
        <x:v>522</x:v>
      </x:c>
      <x:c r="S3172">
        <x:v>28500</x:v>
      </x:c>
      <x:c r="T3172" t="s">
        <x:v>458</x:v>
      </x:c>
      <x:c r="U3172">
        <x:v>97.41</x:v>
      </x:c>
      <x:c r="V3172">
        <x:v>0.22</x:v>
      </x:c>
      <x:c r="W3172">
        <x:v>6270</x:v>
      </x:c>
    </x:row>
    <x:row r="3173" spans="1:23">
      <x:c r="A3173" t="s">
        <x:v>492</x:v>
      </x:c>
      <x:c r="B3173" t="s">
        <x:v>698</x:v>
      </x:c>
      <x:c r="C3173" t="s">
        <x:v>513</x:v>
      </x:c>
      <x:c r="D3173" t="s">
        <x:v>514</x:v>
      </x:c>
      <x:c r="E3173" t="s">
        <x:v>565</x:v>
      </x:c>
      <x:c r="F3173" t="s">
        <x:v>503</x:v>
      </x:c>
      <x:c r="G3173" t="s">
        <x:v>503</x:v>
      </x:c>
      <x:c r="H3173" t="s">
        <x:v>516</x:v>
      </x:c>
      <x:c r="I3173" t="s">
        <x:v>517</x:v>
      </x:c>
      <x:c r="J3173">
        <x:v>100010968</x:v>
      </x:c>
      <x:c r="K3173" t="s">
        <x:v>566</x:v>
      </x:c>
      <x:c r="L3173" t="s">
        <x:v>190</x:v>
      </x:c>
      <x:c r="M3173" t="s">
        <x:v>550</x:v>
      </x:c>
      <x:c r="O3173">
        <x:v>1500</x:v>
      </x:c>
      <x:c r="P3173" t="s">
        <x:v>520</x:v>
      </x:c>
      <x:c r="Q3173" t="s">
        <x:v>567</x:v>
      </x:c>
      <x:c r="R3173" t="s">
        <x:v>522</x:v>
      </x:c>
      <x:c r="S3173">
        <x:v>43500</x:v>
      </x:c>
      <x:c r="T3173" t="s">
        <x:v>458</x:v>
      </x:c>
      <x:c r="U3173">
        <x:v>148.68</x:v>
      </x:c>
      <x:c r="V3173">
        <x:v>0.22</x:v>
      </x:c>
      <x:c r="W3173">
        <x:v>9570</x:v>
      </x:c>
    </x:row>
    <x:row r="3174" spans="1:23">
      <x:c r="A3174" t="s">
        <x:v>492</x:v>
      </x:c>
      <x:c r="B3174" t="s">
        <x:v>698</x:v>
      </x:c>
      <x:c r="C3174" t="s">
        <x:v>513</x:v>
      </x:c>
      <x:c r="D3174" t="s">
        <x:v>514</x:v>
      </x:c>
      <x:c r="E3174" t="s">
        <x:v>565</x:v>
      </x:c>
      <x:c r="F3174" t="s">
        <x:v>503</x:v>
      </x:c>
      <x:c r="G3174" t="s">
        <x:v>503</x:v>
      </x:c>
      <x:c r="H3174" t="s">
        <x:v>516</x:v>
      </x:c>
      <x:c r="I3174" t="s">
        <x:v>517</x:v>
      </x:c>
      <x:c r="J3174">
        <x:v>100010983</x:v>
      </x:c>
      <x:c r="K3174" t="s">
        <x:v>566</x:v>
      </x:c>
      <x:c r="L3174" t="s">
        <x:v>190</x:v>
      </x:c>
      <x:c r="M3174" t="s">
        <x:v>563</x:v>
      </x:c>
      <x:c r="O3174">
        <x:v>1500</x:v>
      </x:c>
      <x:c r="P3174" t="s">
        <x:v>520</x:v>
      </x:c>
      <x:c r="Q3174" t="s">
        <x:v>567</x:v>
      </x:c>
      <x:c r="R3174" t="s">
        <x:v>522</x:v>
      </x:c>
      <x:c r="S3174">
        <x:v>27000</x:v>
      </x:c>
      <x:c r="T3174" t="s">
        <x:v>458</x:v>
      </x:c>
      <x:c r="U3174">
        <x:v>92.29</x:v>
      </x:c>
      <x:c r="V3174">
        <x:v>0.22</x:v>
      </x:c>
      <x:c r="W3174">
        <x:v>5940</x:v>
      </x:c>
    </x:row>
    <x:row r="3175" spans="1:23">
      <x:c r="A3175" t="s">
        <x:v>492</x:v>
      </x:c>
      <x:c r="B3175" t="s">
        <x:v>698</x:v>
      </x:c>
      <x:c r="C3175" t="s">
        <x:v>513</x:v>
      </x:c>
      <x:c r="D3175" t="s">
        <x:v>514</x:v>
      </x:c>
      <x:c r="E3175" t="s">
        <x:v>565</x:v>
      </x:c>
      <x:c r="F3175" t="s">
        <x:v>503</x:v>
      </x:c>
      <x:c r="G3175" t="s">
        <x:v>503</x:v>
      </x:c>
      <x:c r="H3175" t="s">
        <x:v>516</x:v>
      </x:c>
      <x:c r="I3175" t="s">
        <x:v>517</x:v>
      </x:c>
      <x:c r="J3175">
        <x:v>100010466</x:v>
      </x:c>
      <x:c r="K3175" t="s">
        <x:v>566</x:v>
      </x:c>
      <x:c r="L3175" t="s">
        <x:v>190</x:v>
      </x:c>
      <x:c r="M3175" t="s">
        <x:v>537</x:v>
      </x:c>
      <x:c r="O3175">
        <x:v>1500</x:v>
      </x:c>
      <x:c r="P3175" t="s">
        <x:v>520</x:v>
      </x:c>
      <x:c r="Q3175" t="s">
        <x:v>567</x:v>
      </x:c>
      <x:c r="R3175" t="s">
        <x:v>522</x:v>
      </x:c>
      <x:c r="S3175">
        <x:v>45000</x:v>
      </x:c>
      <x:c r="T3175" t="s">
        <x:v>458</x:v>
      </x:c>
      <x:c r="U3175">
        <x:v>153.81</x:v>
      </x:c>
      <x:c r="V3175">
        <x:v>0.22</x:v>
      </x:c>
      <x:c r="W3175">
        <x:v>9900</x:v>
      </x:c>
    </x:row>
    <x:row r="3176" spans="1:23">
      <x:c r="A3176" t="s">
        <x:v>492</x:v>
      </x:c>
      <x:c r="B3176" t="s">
        <x:v>698</x:v>
      </x:c>
      <x:c r="C3176" t="s">
        <x:v>513</x:v>
      </x:c>
      <x:c r="D3176" t="s">
        <x:v>514</x:v>
      </x:c>
      <x:c r="E3176" t="s">
        <x:v>565</x:v>
      </x:c>
      <x:c r="F3176" t="s">
        <x:v>503</x:v>
      </x:c>
      <x:c r="G3176" t="s">
        <x:v>503</x:v>
      </x:c>
      <x:c r="H3176" t="s">
        <x:v>516</x:v>
      </x:c>
      <x:c r="I3176" t="s">
        <x:v>517</x:v>
      </x:c>
      <x:c r="J3176">
        <x:v>100010982</x:v>
      </x:c>
      <x:c r="K3176" t="s">
        <x:v>566</x:v>
      </x:c>
      <x:c r="L3176" t="s">
        <x:v>190</x:v>
      </x:c>
      <x:c r="M3176" t="s">
        <x:v>560</x:v>
      </x:c>
      <x:c r="O3176">
        <x:v>1500</x:v>
      </x:c>
      <x:c r="P3176" t="s">
        <x:v>520</x:v>
      </x:c>
      <x:c r="Q3176" t="s">
        <x:v>567</x:v>
      </x:c>
      <x:c r="R3176" t="s">
        <x:v>522</x:v>
      </x:c>
      <x:c r="S3176">
        <x:v>18000</x:v>
      </x:c>
      <x:c r="T3176" t="s">
        <x:v>458</x:v>
      </x:c>
      <x:c r="U3176">
        <x:v>61.52</x:v>
      </x:c>
      <x:c r="V3176">
        <x:v>0.22</x:v>
      </x:c>
      <x:c r="W3176">
        <x:v>3960</x:v>
      </x:c>
    </x:row>
    <x:row r="3177" spans="1:23">
      <x:c r="A3177" t="s">
        <x:v>492</x:v>
      </x:c>
      <x:c r="B3177" t="s">
        <x:v>698</x:v>
      </x:c>
      <x:c r="C3177" t="s">
        <x:v>513</x:v>
      </x:c>
      <x:c r="D3177" t="s">
        <x:v>514</x:v>
      </x:c>
      <x:c r="E3177" t="s">
        <x:v>565</x:v>
      </x:c>
      <x:c r="F3177" t="s">
        <x:v>503</x:v>
      </x:c>
      <x:c r="G3177" t="s">
        <x:v>503</x:v>
      </x:c>
      <x:c r="H3177" t="s">
        <x:v>516</x:v>
      </x:c>
      <x:c r="I3177" t="s">
        <x:v>517</x:v>
      </x:c>
      <x:c r="J3177">
        <x:v>100010987</x:v>
      </x:c>
      <x:c r="K3177" t="s">
        <x:v>566</x:v>
      </x:c>
      <x:c r="L3177" t="s">
        <x:v>190</x:v>
      </x:c>
      <x:c r="M3177" t="s">
        <x:v>577</x:v>
      </x:c>
      <x:c r="O3177">
        <x:v>1500</x:v>
      </x:c>
      <x:c r="P3177" t="s">
        <x:v>520</x:v>
      </x:c>
      <x:c r="Q3177" t="s">
        <x:v>567</x:v>
      </x:c>
      <x:c r="R3177" t="s">
        <x:v>522</x:v>
      </x:c>
      <x:c r="S3177">
        <x:v>34500</x:v>
      </x:c>
      <x:c r="T3177" t="s">
        <x:v>458</x:v>
      </x:c>
      <x:c r="U3177">
        <x:v>117.92</x:v>
      </x:c>
      <x:c r="V3177">
        <x:v>0.22</x:v>
      </x:c>
      <x:c r="W3177">
        <x:v>7590</x:v>
      </x:c>
    </x:row>
    <x:row r="3178" spans="1:23">
      <x:c r="A3178" t="s">
        <x:v>492</x:v>
      </x:c>
      <x:c r="B3178" t="s">
        <x:v>698</x:v>
      </x:c>
      <x:c r="C3178" t="s">
        <x:v>513</x:v>
      </x:c>
      <x:c r="D3178" t="s">
        <x:v>514</x:v>
      </x:c>
      <x:c r="E3178" t="s">
        <x:v>565</x:v>
      </x:c>
      <x:c r="F3178" t="s">
        <x:v>503</x:v>
      </x:c>
      <x:c r="G3178" t="s">
        <x:v>503</x:v>
      </x:c>
      <x:c r="H3178" t="s">
        <x:v>516</x:v>
      </x:c>
      <x:c r="I3178" t="s">
        <x:v>517</x:v>
      </x:c>
      <x:c r="J3178">
        <x:v>100004470</x:v>
      </x:c>
      <x:c r="K3178" t="s">
        <x:v>566</x:v>
      </x:c>
      <x:c r="L3178" t="s">
        <x:v>190</x:v>
      </x:c>
      <x:c r="M3178" t="s">
        <x:v>518</x:v>
      </x:c>
      <x:c r="O3178">
        <x:v>1500</x:v>
      </x:c>
      <x:c r="P3178" t="s">
        <x:v>520</x:v>
      </x:c>
      <x:c r="Q3178" t="s">
        <x:v>567</x:v>
      </x:c>
      <x:c r="R3178" t="s">
        <x:v>522</x:v>
      </x:c>
      <x:c r="S3178">
        <x:v>15000</x:v>
      </x:c>
      <x:c r="T3178" t="s">
        <x:v>458</x:v>
      </x:c>
      <x:c r="U3178">
        <x:v>51.27</x:v>
      </x:c>
      <x:c r="V3178">
        <x:v>0.22</x:v>
      </x:c>
      <x:c r="W3178">
        <x:v>3300</x:v>
      </x:c>
    </x:row>
    <x:row r="3179" spans="1:23">
      <x:c r="A3179" t="s">
        <x:v>492</x:v>
      </x:c>
      <x:c r="B3179" t="s">
        <x:v>698</x:v>
      </x:c>
      <x:c r="C3179" t="s">
        <x:v>513</x:v>
      </x:c>
      <x:c r="D3179" t="s">
        <x:v>514</x:v>
      </x:c>
      <x:c r="E3179" t="s">
        <x:v>565</x:v>
      </x:c>
      <x:c r="F3179" t="s">
        <x:v>503</x:v>
      </x:c>
      <x:c r="G3179" t="s">
        <x:v>503</x:v>
      </x:c>
      <x:c r="H3179" t="s">
        <x:v>516</x:v>
      </x:c>
      <x:c r="I3179" t="s">
        <x:v>517</x:v>
      </x:c>
      <x:c r="J3179">
        <x:v>100014302</x:v>
      </x:c>
      <x:c r="K3179" t="s">
        <x:v>566</x:v>
      </x:c>
      <x:c r="L3179" t="s">
        <x:v>143</x:v>
      </x:c>
      <x:c r="M3179" t="s">
        <x:v>572</x:v>
      </x:c>
      <x:c r="O3179">
        <x:v>1000</x:v>
      </x:c>
      <x:c r="P3179" t="s">
        <x:v>520</x:v>
      </x:c>
      <x:c r="Q3179" t="s">
        <x:v>576</x:v>
      </x:c>
      <x:c r="R3179" t="s">
        <x:v>522</x:v>
      </x:c>
      <x:c r="S3179">
        <x:v>2000</x:v>
      </x:c>
      <x:c r="T3179" t="s">
        <x:v>458</x:v>
      </x:c>
      <x:c r="U3179">
        <x:v>9.6300000000000008</x:v>
      </x:c>
      <x:c r="V3179">
        <x:v>0.28999999999999998</x:v>
      </x:c>
      <x:c r="W3179">
        <x:v>582</x:v>
      </x:c>
    </x:row>
    <x:row r="3180" spans="1:23">
      <x:c r="A3180" t="s">
        <x:v>492</x:v>
      </x:c>
      <x:c r="B3180" t="s">
        <x:v>698</x:v>
      </x:c>
      <x:c r="C3180" t="s">
        <x:v>513</x:v>
      </x:c>
      <x:c r="D3180" t="s">
        <x:v>514</x:v>
      </x:c>
      <x:c r="E3180" t="s">
        <x:v>565</x:v>
      </x:c>
      <x:c r="F3180" t="s">
        <x:v>503</x:v>
      </x:c>
      <x:c r="G3180" t="s">
        <x:v>503</x:v>
      </x:c>
      <x:c r="H3180" t="s">
        <x:v>516</x:v>
      </x:c>
      <x:c r="I3180" t="s">
        <x:v>517</x:v>
      </x:c>
      <x:c r="J3180">
        <x:v>100010984</x:v>
      </x:c>
      <x:c r="K3180" t="s">
        <x:v>566</x:v>
      </x:c>
      <x:c r="L3180" t="s">
        <x:v>190</x:v>
      </x:c>
      <x:c r="M3180" t="s">
        <x:v>568</x:v>
      </x:c>
      <x:c r="O3180">
        <x:v>1500</x:v>
      </x:c>
      <x:c r="P3180" t="s">
        <x:v>520</x:v>
      </x:c>
      <x:c r="Q3180" t="s">
        <x:v>567</x:v>
      </x:c>
      <x:c r="R3180" t="s">
        <x:v>522</x:v>
      </x:c>
      <x:c r="S3180">
        <x:v>25500</x:v>
      </x:c>
      <x:c r="T3180" t="s">
        <x:v>458</x:v>
      </x:c>
      <x:c r="U3180">
        <x:v>87.16</x:v>
      </x:c>
      <x:c r="V3180">
        <x:v>0.22</x:v>
      </x:c>
      <x:c r="W3180">
        <x:v>5610</x:v>
      </x:c>
    </x:row>
    <x:row r="3181" spans="1:23">
      <x:c r="A3181" t="s">
        <x:v>492</x:v>
      </x:c>
      <x:c r="B3181" t="s">
        <x:v>698</x:v>
      </x:c>
      <x:c r="C3181" t="s">
        <x:v>513</x:v>
      </x:c>
      <x:c r="D3181" t="s">
        <x:v>514</x:v>
      </x:c>
      <x:c r="E3181" t="s">
        <x:v>565</x:v>
      </x:c>
      <x:c r="F3181" t="s">
        <x:v>503</x:v>
      </x:c>
      <x:c r="G3181" t="s">
        <x:v>503</x:v>
      </x:c>
      <x:c r="H3181" t="s">
        <x:v>516</x:v>
      </x:c>
      <x:c r="I3181" t="s">
        <x:v>517</x:v>
      </x:c>
      <x:c r="J3181">
        <x:v>100010968</x:v>
      </x:c>
      <x:c r="K3181" t="s">
        <x:v>566</x:v>
      </x:c>
      <x:c r="L3181" t="s">
        <x:v>190</x:v>
      </x:c>
      <x:c r="M3181" t="s">
        <x:v>550</x:v>
      </x:c>
      <x:c r="O3181">
        <x:v>1500</x:v>
      </x:c>
      <x:c r="P3181" t="s">
        <x:v>520</x:v>
      </x:c>
      <x:c r="Q3181" t="s">
        <x:v>567</x:v>
      </x:c>
      <x:c r="R3181" t="s">
        <x:v>522</x:v>
      </x:c>
      <x:c r="S3181">
        <x:v>9000</x:v>
      </x:c>
      <x:c r="T3181" t="s">
        <x:v>458</x:v>
      </x:c>
      <x:c r="U3181">
        <x:v>30.76</x:v>
      </x:c>
      <x:c r="V3181">
        <x:v>0.22</x:v>
      </x:c>
      <x:c r="W3181">
        <x:v>1980</x:v>
      </x:c>
    </x:row>
    <x:row r="3182" spans="1:23">
      <x:c r="A3182" t="s">
        <x:v>492</x:v>
      </x:c>
      <x:c r="B3182" t="s">
        <x:v>698</x:v>
      </x:c>
      <x:c r="C3182" t="s">
        <x:v>513</x:v>
      </x:c>
      <x:c r="D3182" t="s">
        <x:v>514</x:v>
      </x:c>
      <x:c r="E3182" t="s">
        <x:v>565</x:v>
      </x:c>
      <x:c r="F3182" t="s">
        <x:v>503</x:v>
      </x:c>
      <x:c r="G3182" t="s">
        <x:v>503</x:v>
      </x:c>
      <x:c r="H3182" t="s">
        <x:v>516</x:v>
      </x:c>
      <x:c r="I3182" t="s">
        <x:v>517</x:v>
      </x:c>
      <x:c r="J3182">
        <x:v>100010983</x:v>
      </x:c>
      <x:c r="K3182" t="s">
        <x:v>566</x:v>
      </x:c>
      <x:c r="L3182" t="s">
        <x:v>190</x:v>
      </x:c>
      <x:c r="M3182" t="s">
        <x:v>563</x:v>
      </x:c>
      <x:c r="O3182">
        <x:v>1500</x:v>
      </x:c>
      <x:c r="P3182" t="s">
        <x:v>520</x:v>
      </x:c>
      <x:c r="Q3182" t="s">
        <x:v>567</x:v>
      </x:c>
      <x:c r="R3182" t="s">
        <x:v>522</x:v>
      </x:c>
      <x:c r="S3182">
        <x:v>25500</x:v>
      </x:c>
      <x:c r="T3182" t="s">
        <x:v>458</x:v>
      </x:c>
      <x:c r="U3182">
        <x:v>87.16</x:v>
      </x:c>
      <x:c r="V3182">
        <x:v>0.22</x:v>
      </x:c>
      <x:c r="W3182">
        <x:v>5610</x:v>
      </x:c>
    </x:row>
    <x:row r="3183" spans="1:23">
      <x:c r="A3183" t="s">
        <x:v>492</x:v>
      </x:c>
      <x:c r="B3183" t="s">
        <x:v>698</x:v>
      </x:c>
      <x:c r="C3183" t="s">
        <x:v>513</x:v>
      </x:c>
      <x:c r="D3183" t="s">
        <x:v>514</x:v>
      </x:c>
      <x:c r="E3183" t="s">
        <x:v>565</x:v>
      </x:c>
      <x:c r="F3183" t="s">
        <x:v>503</x:v>
      </x:c>
      <x:c r="G3183" t="s">
        <x:v>503</x:v>
      </x:c>
      <x:c r="H3183" t="s">
        <x:v>516</x:v>
      </x:c>
      <x:c r="I3183" t="s">
        <x:v>517</x:v>
      </x:c>
      <x:c r="J3183">
        <x:v>100010466</x:v>
      </x:c>
      <x:c r="K3183" t="s">
        <x:v>566</x:v>
      </x:c>
      <x:c r="L3183" t="s">
        <x:v>190</x:v>
      </x:c>
      <x:c r="M3183" t="s">
        <x:v>537</x:v>
      </x:c>
      <x:c r="O3183">
        <x:v>1500</x:v>
      </x:c>
      <x:c r="P3183" t="s">
        <x:v>520</x:v>
      </x:c>
      <x:c r="Q3183" t="s">
        <x:v>567</x:v>
      </x:c>
      <x:c r="R3183" t="s">
        <x:v>522</x:v>
      </x:c>
      <x:c r="S3183">
        <x:v>28300</x:v>
      </x:c>
      <x:c r="T3183" t="s">
        <x:v>458</x:v>
      </x:c>
      <x:c r="U3183">
        <x:v>96.73</x:v>
      </x:c>
      <x:c r="V3183">
        <x:v>0.22</x:v>
      </x:c>
      <x:c r="W3183">
        <x:v>6226</x:v>
      </x:c>
    </x:row>
    <x:row r="3184" spans="1:23">
      <x:c r="A3184" t="s">
        <x:v>492</x:v>
      </x:c>
      <x:c r="B3184" t="s">
        <x:v>698</x:v>
      </x:c>
      <x:c r="C3184" t="s">
        <x:v>513</x:v>
      </x:c>
      <x:c r="D3184" t="s">
        <x:v>514</x:v>
      </x:c>
      <x:c r="E3184" t="s">
        <x:v>565</x:v>
      </x:c>
      <x:c r="F3184" t="s">
        <x:v>503</x:v>
      </x:c>
      <x:c r="G3184" t="s">
        <x:v>503</x:v>
      </x:c>
      <x:c r="H3184" t="s">
        <x:v>516</x:v>
      </x:c>
      <x:c r="I3184" t="s">
        <x:v>517</x:v>
      </x:c>
      <x:c r="J3184">
        <x:v>100010987</x:v>
      </x:c>
      <x:c r="K3184" t="s">
        <x:v>566</x:v>
      </x:c>
      <x:c r="L3184" t="s">
        <x:v>190</x:v>
      </x:c>
      <x:c r="M3184" t="s">
        <x:v>577</x:v>
      </x:c>
      <x:c r="O3184">
        <x:v>1500</x:v>
      </x:c>
      <x:c r="P3184" t="s">
        <x:v>520</x:v>
      </x:c>
      <x:c r="Q3184" t="s">
        <x:v>567</x:v>
      </x:c>
      <x:c r="R3184" t="s">
        <x:v>522</x:v>
      </x:c>
      <x:c r="S3184">
        <x:v>1500</x:v>
      </x:c>
      <x:c r="T3184" t="s">
        <x:v>458</x:v>
      </x:c>
      <x:c r="U3184">
        <x:v>5.13</x:v>
      </x:c>
      <x:c r="V3184">
        <x:v>0.22</x:v>
      </x:c>
      <x:c r="W3184">
        <x:v>330</x:v>
      </x:c>
    </x:row>
    <x:row r="3185" spans="1:23">
      <x:c r="A3185" t="s">
        <x:v>492</x:v>
      </x:c>
      <x:c r="B3185" t="s">
        <x:v>698</x:v>
      </x:c>
      <x:c r="C3185" t="s">
        <x:v>513</x:v>
      </x:c>
      <x:c r="D3185" t="s">
        <x:v>514</x:v>
      </x:c>
      <x:c r="E3185" t="s">
        <x:v>565</x:v>
      </x:c>
      <x:c r="F3185" t="s">
        <x:v>503</x:v>
      </x:c>
      <x:c r="G3185" t="s">
        <x:v>503</x:v>
      </x:c>
      <x:c r="H3185" t="s">
        <x:v>516</x:v>
      </x:c>
      <x:c r="I3185" t="s">
        <x:v>517</x:v>
      </x:c>
      <x:c r="J3185">
        <x:v>100004470</x:v>
      </x:c>
      <x:c r="K3185" t="s">
        <x:v>566</x:v>
      </x:c>
      <x:c r="L3185" t="s">
        <x:v>190</x:v>
      </x:c>
      <x:c r="M3185" t="s">
        <x:v>518</x:v>
      </x:c>
      <x:c r="O3185">
        <x:v>1500</x:v>
      </x:c>
      <x:c r="P3185" t="s">
        <x:v>520</x:v>
      </x:c>
      <x:c r="Q3185" t="s">
        <x:v>567</x:v>
      </x:c>
      <x:c r="R3185" t="s">
        <x:v>522</x:v>
      </x:c>
      <x:c r="S3185">
        <x:v>42800</x:v>
      </x:c>
      <x:c r="T3185" t="s">
        <x:v>458</x:v>
      </x:c>
      <x:c r="U3185">
        <x:v>146.29</x:v>
      </x:c>
      <x:c r="V3185">
        <x:v>0.22</x:v>
      </x:c>
      <x:c r="W3185">
        <x:v>9416</x:v>
      </x:c>
    </x:row>
    <x:row r="3186" spans="1:23">
      <x:c r="A3186" t="s">
        <x:v>492</x:v>
      </x:c>
      <x:c r="B3186" t="s">
        <x:v>698</x:v>
      </x:c>
      <x:c r="C3186" t="s">
        <x:v>513</x:v>
      </x:c>
      <x:c r="D3186" t="s">
        <x:v>514</x:v>
      </x:c>
      <x:c r="E3186" t="s">
        <x:v>565</x:v>
      </x:c>
      <x:c r="F3186" t="s">
        <x:v>503</x:v>
      </x:c>
      <x:c r="G3186" t="s">
        <x:v>503</x:v>
      </x:c>
      <x:c r="H3186" t="s">
        <x:v>516</x:v>
      </x:c>
      <x:c r="I3186" t="s">
        <x:v>517</x:v>
      </x:c>
      <x:c r="J3186">
        <x:v>100004512</x:v>
      </x:c>
      <x:c r="K3186" t="s">
        <x:v>566</x:v>
      </x:c>
      <x:c r="L3186" t="s">
        <x:v>143</x:v>
      </x:c>
      <x:c r="M3186" t="s">
        <x:v>542</x:v>
      </x:c>
      <x:c r="O3186">
        <x:v>1000</x:v>
      </x:c>
      <x:c r="P3186" t="s">
        <x:v>520</x:v>
      </x:c>
      <x:c r="Q3186" t="s">
        <x:v>576</x:v>
      </x:c>
      <x:c r="R3186" t="s">
        <x:v>522</x:v>
      </x:c>
      <x:c r="S3186">
        <x:v>6600</x:v>
      </x:c>
      <x:c r="T3186" t="s">
        <x:v>458</x:v>
      </x:c>
      <x:c r="U3186">
        <x:v>31.79</x:v>
      </x:c>
      <x:c r="V3186">
        <x:v>0.28999999999999998</x:v>
      </x:c>
      <x:c r="W3186">
        <x:v>1920.6</x:v>
      </x:c>
    </x:row>
    <x:row r="3187" spans="1:23">
      <x:c r="A3187" t="s">
        <x:v>492</x:v>
      </x:c>
      <x:c r="B3187" t="s">
        <x:v>698</x:v>
      </x:c>
      <x:c r="C3187" t="s">
        <x:v>513</x:v>
      </x:c>
      <x:c r="D3187" t="s">
        <x:v>514</x:v>
      </x:c>
      <x:c r="E3187" t="s">
        <x:v>565</x:v>
      </x:c>
      <x:c r="F3187" t="s">
        <x:v>503</x:v>
      </x:c>
      <x:c r="G3187" t="s">
        <x:v>503</x:v>
      </x:c>
      <x:c r="H3187" t="s">
        <x:v>516</x:v>
      </x:c>
      <x:c r="I3187" t="s">
        <x:v>517</x:v>
      </x:c>
      <x:c r="J3187">
        <x:v>100014302</x:v>
      </x:c>
      <x:c r="K3187" t="s">
        <x:v>566</x:v>
      </x:c>
      <x:c r="L3187" t="s">
        <x:v>143</x:v>
      </x:c>
      <x:c r="M3187" t="s">
        <x:v>572</x:v>
      </x:c>
      <x:c r="O3187">
        <x:v>1000</x:v>
      </x:c>
      <x:c r="P3187" t="s">
        <x:v>520</x:v>
      </x:c>
      <x:c r="Q3187" t="s">
        <x:v>576</x:v>
      </x:c>
      <x:c r="R3187" t="s">
        <x:v>522</x:v>
      </x:c>
      <x:c r="S3187">
        <x:v>5000</x:v>
      </x:c>
      <x:c r="T3187" t="s">
        <x:v>458</x:v>
      </x:c>
      <x:c r="U3187">
        <x:v>24.09</x:v>
      </x:c>
      <x:c r="V3187">
        <x:v>0.28999999999999998</x:v>
      </x:c>
      <x:c r="W3187">
        <x:v>1455</x:v>
      </x:c>
    </x:row>
    <x:row r="3188" spans="1:23">
      <x:c r="A3188" t="s">
        <x:v>492</x:v>
      </x:c>
      <x:c r="B3188" t="s">
        <x:v>698</x:v>
      </x:c>
      <x:c r="C3188" t="s">
        <x:v>513</x:v>
      </x:c>
      <x:c r="D3188" t="s">
        <x:v>514</x:v>
      </x:c>
      <x:c r="E3188" t="s">
        <x:v>565</x:v>
      </x:c>
      <x:c r="F3188" t="s">
        <x:v>503</x:v>
      </x:c>
      <x:c r="G3188" t="s">
        <x:v>503</x:v>
      </x:c>
      <x:c r="H3188" t="s">
        <x:v>516</x:v>
      </x:c>
      <x:c r="I3188" t="s">
        <x:v>517</x:v>
      </x:c>
      <x:c r="J3188">
        <x:v>100010989</x:v>
      </x:c>
      <x:c r="K3188" t="s">
        <x:v>566</x:v>
      </x:c>
      <x:c r="L3188" t="s">
        <x:v>190</x:v>
      </x:c>
      <x:c r="M3188" t="s">
        <x:v>553</x:v>
      </x:c>
      <x:c r="O3188">
        <x:v>1500</x:v>
      </x:c>
      <x:c r="P3188" t="s">
        <x:v>520</x:v>
      </x:c>
      <x:c r="Q3188" t="s">
        <x:v>567</x:v>
      </x:c>
      <x:c r="R3188" t="s">
        <x:v>522</x:v>
      </x:c>
      <x:c r="S3188">
        <x:v>1500</x:v>
      </x:c>
      <x:c r="T3188" t="s">
        <x:v>458</x:v>
      </x:c>
      <x:c r="U3188">
        <x:v>5.13</x:v>
      </x:c>
      <x:c r="V3188">
        <x:v>0.22</x:v>
      </x:c>
      <x:c r="W3188">
        <x:v>330</x:v>
      </x:c>
    </x:row>
    <x:row r="3189" spans="1:23">
      <x:c r="A3189" t="s">
        <x:v>492</x:v>
      </x:c>
      <x:c r="B3189" t="s">
        <x:v>698</x:v>
      </x:c>
      <x:c r="C3189" t="s">
        <x:v>513</x:v>
      </x:c>
      <x:c r="D3189" t="s">
        <x:v>514</x:v>
      </x:c>
      <x:c r="E3189" t="s">
        <x:v>565</x:v>
      </x:c>
      <x:c r="F3189" t="s">
        <x:v>503</x:v>
      </x:c>
      <x:c r="G3189" t="s">
        <x:v>503</x:v>
      </x:c>
      <x:c r="H3189" t="s">
        <x:v>516</x:v>
      </x:c>
      <x:c r="I3189" t="s">
        <x:v>517</x:v>
      </x:c>
      <x:c r="J3189">
        <x:v>100004471</x:v>
      </x:c>
      <x:c r="K3189" t="s">
        <x:v>566</x:v>
      </x:c>
      <x:c r="L3189" t="s">
        <x:v>190</x:v>
      </x:c>
      <x:c r="M3189" t="s">
        <x:v>524</x:v>
      </x:c>
      <x:c r="O3189">
        <x:v>1500</x:v>
      </x:c>
      <x:c r="P3189" t="s">
        <x:v>520</x:v>
      </x:c>
      <x:c r="Q3189" t="s">
        <x:v>567</x:v>
      </x:c>
      <x:c r="R3189" t="s">
        <x:v>522</x:v>
      </x:c>
      <x:c r="S3189">
        <x:v>48000</x:v>
      </x:c>
      <x:c r="T3189" t="s">
        <x:v>458</x:v>
      </x:c>
      <x:c r="U3189">
        <x:v>164.06</x:v>
      </x:c>
      <x:c r="V3189">
        <x:v>0.22</x:v>
      </x:c>
      <x:c r="W3189">
        <x:v>10560</x:v>
      </x:c>
    </x:row>
    <x:row r="3190" spans="1:23">
      <x:c r="A3190" t="s">
        <x:v>492</x:v>
      </x:c>
      <x:c r="B3190" t="s">
        <x:v>698</x:v>
      </x:c>
      <x:c r="C3190" t="s">
        <x:v>513</x:v>
      </x:c>
      <x:c r="D3190" t="s">
        <x:v>514</x:v>
      </x:c>
      <x:c r="E3190" t="s">
        <x:v>565</x:v>
      </x:c>
      <x:c r="F3190" t="s">
        <x:v>503</x:v>
      </x:c>
      <x:c r="G3190" t="s">
        <x:v>503</x:v>
      </x:c>
      <x:c r="H3190" t="s">
        <x:v>516</x:v>
      </x:c>
      <x:c r="I3190" t="s">
        <x:v>517</x:v>
      </x:c>
      <x:c r="J3190">
        <x:v>100010969</x:v>
      </x:c>
      <x:c r="K3190" t="s">
        <x:v>566</x:v>
      </x:c>
      <x:c r="L3190" t="s">
        <x:v>190</x:v>
      </x:c>
      <x:c r="M3190" t="s">
        <x:v>569</x:v>
      </x:c>
      <x:c r="O3190">
        <x:v>1500</x:v>
      </x:c>
      <x:c r="P3190" t="s">
        <x:v>520</x:v>
      </x:c>
      <x:c r="Q3190" t="s">
        <x:v>567</x:v>
      </x:c>
      <x:c r="R3190" t="s">
        <x:v>522</x:v>
      </x:c>
      <x:c r="S3190">
        <x:v>1500</x:v>
      </x:c>
      <x:c r="T3190" t="s">
        <x:v>458</x:v>
      </x:c>
      <x:c r="U3190">
        <x:v>5.13</x:v>
      </x:c>
      <x:c r="V3190">
        <x:v>0.22</x:v>
      </x:c>
      <x:c r="W3190">
        <x:v>330</x:v>
      </x:c>
    </x:row>
    <x:row r="3191" spans="1:23">
      <x:c r="A3191" t="s">
        <x:v>492</x:v>
      </x:c>
      <x:c r="B3191" t="s">
        <x:v>698</x:v>
      </x:c>
      <x:c r="C3191" t="s">
        <x:v>513</x:v>
      </x:c>
      <x:c r="D3191" t="s">
        <x:v>514</x:v>
      </x:c>
      <x:c r="E3191" t="s">
        <x:v>565</x:v>
      </x:c>
      <x:c r="F3191" t="s">
        <x:v>503</x:v>
      </x:c>
      <x:c r="G3191" t="s">
        <x:v>503</x:v>
      </x:c>
      <x:c r="H3191" t="s">
        <x:v>516</x:v>
      </x:c>
      <x:c r="I3191" t="s">
        <x:v>517</x:v>
      </x:c>
      <x:c r="J3191">
        <x:v>100010982</x:v>
      </x:c>
      <x:c r="K3191" t="s">
        <x:v>566</x:v>
      </x:c>
      <x:c r="L3191" t="s">
        <x:v>190</x:v>
      </x:c>
      <x:c r="M3191" t="s">
        <x:v>560</x:v>
      </x:c>
      <x:c r="O3191">
        <x:v>1500</x:v>
      </x:c>
      <x:c r="P3191" t="s">
        <x:v>520</x:v>
      </x:c>
      <x:c r="Q3191" t="s">
        <x:v>567</x:v>
      </x:c>
      <x:c r="R3191" t="s">
        <x:v>522</x:v>
      </x:c>
      <x:c r="S3191">
        <x:v>22500</x:v>
      </x:c>
      <x:c r="T3191" t="s">
        <x:v>458</x:v>
      </x:c>
      <x:c r="U3191">
        <x:v>76.91</x:v>
      </x:c>
      <x:c r="V3191">
        <x:v>0.22</x:v>
      </x:c>
      <x:c r="W3191">
        <x:v>4950</x:v>
      </x:c>
    </x:row>
    <x:row r="3192" spans="1:23">
      <x:c r="A3192" t="s">
        <x:v>492</x:v>
      </x:c>
      <x:c r="B3192" t="s">
        <x:v>698</x:v>
      </x:c>
      <x:c r="C3192" t="s">
        <x:v>513</x:v>
      </x:c>
      <x:c r="D3192" t="s">
        <x:v>514</x:v>
      </x:c>
      <x:c r="E3192" t="s">
        <x:v>565</x:v>
      </x:c>
      <x:c r="F3192" t="s">
        <x:v>503</x:v>
      </x:c>
      <x:c r="G3192" t="s">
        <x:v>503</x:v>
      </x:c>
      <x:c r="H3192" t="s">
        <x:v>516</x:v>
      </x:c>
      <x:c r="I3192" t="s">
        <x:v>517</x:v>
      </x:c>
      <x:c r="J3192">
        <x:v>100014302</x:v>
      </x:c>
      <x:c r="K3192" t="s">
        <x:v>566</x:v>
      </x:c>
      <x:c r="L3192" t="s">
        <x:v>143</x:v>
      </x:c>
      <x:c r="M3192" t="s">
        <x:v>572</x:v>
      </x:c>
      <x:c r="O3192">
        <x:v>1000</x:v>
      </x:c>
      <x:c r="P3192" t="s">
        <x:v>520</x:v>
      </x:c>
      <x:c r="Q3192" t="s">
        <x:v>576</x:v>
      </x:c>
      <x:c r="R3192" t="s">
        <x:v>522</x:v>
      </x:c>
      <x:c r="S3192">
        <x:v>9500</x:v>
      </x:c>
      <x:c r="T3192" t="s">
        <x:v>458</x:v>
      </x:c>
      <x:c r="U3192">
        <x:v>45.76</x:v>
      </x:c>
      <x:c r="V3192">
        <x:v>0.28999999999999998</x:v>
      </x:c>
      <x:c r="W3192">
        <x:v>2764.5</x:v>
      </x:c>
    </x:row>
    <x:row r="3193" spans="1:23">
      <x:c r="A3193" t="s">
        <x:v>492</x:v>
      </x:c>
      <x:c r="B3193" t="s">
        <x:v>698</x:v>
      </x:c>
      <x:c r="C3193" t="s">
        <x:v>513</x:v>
      </x:c>
      <x:c r="D3193" t="s">
        <x:v>514</x:v>
      </x:c>
      <x:c r="E3193" t="s">
        <x:v>565</x:v>
      </x:c>
      <x:c r="F3193" t="s">
        <x:v>503</x:v>
      </x:c>
      <x:c r="G3193" t="s">
        <x:v>503</x:v>
      </x:c>
      <x:c r="H3193" t="s">
        <x:v>516</x:v>
      </x:c>
      <x:c r="I3193" t="s">
        <x:v>517</x:v>
      </x:c>
      <x:c r="J3193">
        <x:v>100010991</x:v>
      </x:c>
      <x:c r="K3193" t="s">
        <x:v>566</x:v>
      </x:c>
      <x:c r="L3193" t="s">
        <x:v>190</x:v>
      </x:c>
      <x:c r="M3193" t="s">
        <x:v>542</x:v>
      </x:c>
      <x:c r="O3193">
        <x:v>1500</x:v>
      </x:c>
      <x:c r="P3193" t="s">
        <x:v>520</x:v>
      </x:c>
      <x:c r="Q3193" t="s">
        <x:v>567</x:v>
      </x:c>
      <x:c r="R3193" t="s">
        <x:v>522</x:v>
      </x:c>
      <x:c r="S3193">
        <x:v>3000</x:v>
      </x:c>
      <x:c r="T3193" t="s">
        <x:v>458</x:v>
      </x:c>
      <x:c r="U3193">
        <x:v>10.25</x:v>
      </x:c>
      <x:c r="V3193">
        <x:v>0.22</x:v>
      </x:c>
      <x:c r="W3193">
        <x:v>660</x:v>
      </x:c>
    </x:row>
    <x:row r="3194" spans="1:23">
      <x:c r="A3194" t="s">
        <x:v>492</x:v>
      </x:c>
      <x:c r="B3194" t="s">
        <x:v>698</x:v>
      </x:c>
      <x:c r="C3194" t="s">
        <x:v>513</x:v>
      </x:c>
      <x:c r="D3194" t="s">
        <x:v>514</x:v>
      </x:c>
      <x:c r="E3194" t="s">
        <x:v>565</x:v>
      </x:c>
      <x:c r="F3194" t="s">
        <x:v>503</x:v>
      </x:c>
      <x:c r="G3194" t="s">
        <x:v>503</x:v>
      </x:c>
      <x:c r="H3194" t="s">
        <x:v>516</x:v>
      </x:c>
      <x:c r="I3194" t="s">
        <x:v>517</x:v>
      </x:c>
      <x:c r="J3194">
        <x:v>100010992</x:v>
      </x:c>
      <x:c r="K3194" t="s">
        <x:v>566</x:v>
      </x:c>
      <x:c r="L3194" t="s">
        <x:v>190</x:v>
      </x:c>
      <x:c r="M3194" t="s">
        <x:v>574</x:v>
      </x:c>
      <x:c r="O3194">
        <x:v>1500</x:v>
      </x:c>
      <x:c r="P3194" t="s">
        <x:v>520</x:v>
      </x:c>
      <x:c r="Q3194" t="s">
        <x:v>567</x:v>
      </x:c>
      <x:c r="R3194" t="s">
        <x:v>522</x:v>
      </x:c>
      <x:c r="S3194">
        <x:v>1500</x:v>
      </x:c>
      <x:c r="T3194" t="s">
        <x:v>458</x:v>
      </x:c>
      <x:c r="U3194">
        <x:v>5.13</x:v>
      </x:c>
      <x:c r="V3194">
        <x:v>0.22</x:v>
      </x:c>
      <x:c r="W3194">
        <x:v>330</x:v>
      </x:c>
    </x:row>
    <x:row r="3195" spans="1:23">
      <x:c r="A3195" t="s">
        <x:v>492</x:v>
      </x:c>
      <x:c r="B3195" t="s">
        <x:v>698</x:v>
      </x:c>
      <x:c r="C3195" t="s">
        <x:v>513</x:v>
      </x:c>
      <x:c r="D3195" t="s">
        <x:v>514</x:v>
      </x:c>
      <x:c r="E3195" t="s">
        <x:v>565</x:v>
      </x:c>
      <x:c r="F3195" t="s">
        <x:v>503</x:v>
      </x:c>
      <x:c r="G3195" t="s">
        <x:v>503</x:v>
      </x:c>
      <x:c r="H3195" t="s">
        <x:v>516</x:v>
      </x:c>
      <x:c r="I3195" t="s">
        <x:v>517</x:v>
      </x:c>
      <x:c r="J3195">
        <x:v>100010986</x:v>
      </x:c>
      <x:c r="K3195" t="s">
        <x:v>566</x:v>
      </x:c>
      <x:c r="L3195" t="s">
        <x:v>190</x:v>
      </x:c>
      <x:c r="M3195" t="s">
        <x:v>570</x:v>
      </x:c>
      <x:c r="O3195">
        <x:v>1500</x:v>
      </x:c>
      <x:c r="P3195" t="s">
        <x:v>520</x:v>
      </x:c>
      <x:c r="Q3195" t="s">
        <x:v>567</x:v>
      </x:c>
      <x:c r="R3195" t="s">
        <x:v>522</x:v>
      </x:c>
      <x:c r="S3195">
        <x:v>10500</x:v>
      </x:c>
      <x:c r="T3195" t="s">
        <x:v>458</x:v>
      </x:c>
      <x:c r="U3195">
        <x:v>35.89</x:v>
      </x:c>
      <x:c r="V3195">
        <x:v>0.22</x:v>
      </x:c>
      <x:c r="W3195">
        <x:v>2310</x:v>
      </x:c>
    </x:row>
    <x:row r="3196" spans="1:23">
      <x:c r="A3196" t="s">
        <x:v>492</x:v>
      </x:c>
      <x:c r="B3196" t="s">
        <x:v>698</x:v>
      </x:c>
      <x:c r="C3196" t="s">
        <x:v>513</x:v>
      </x:c>
      <x:c r="D3196" t="s">
        <x:v>514</x:v>
      </x:c>
      <x:c r="E3196" t="s">
        <x:v>565</x:v>
      </x:c>
      <x:c r="F3196" t="s">
        <x:v>503</x:v>
      </x:c>
      <x:c r="G3196" t="s">
        <x:v>503</x:v>
      </x:c>
      <x:c r="H3196" t="s">
        <x:v>516</x:v>
      </x:c>
      <x:c r="I3196" t="s">
        <x:v>517</x:v>
      </x:c>
      <x:c r="J3196">
        <x:v>100010969</x:v>
      </x:c>
      <x:c r="K3196" t="s">
        <x:v>566</x:v>
      </x:c>
      <x:c r="L3196" t="s">
        <x:v>190</x:v>
      </x:c>
      <x:c r="M3196" t="s">
        <x:v>569</x:v>
      </x:c>
      <x:c r="O3196">
        <x:v>1500</x:v>
      </x:c>
      <x:c r="P3196" t="s">
        <x:v>520</x:v>
      </x:c>
      <x:c r="Q3196" t="s">
        <x:v>567</x:v>
      </x:c>
      <x:c r="R3196" t="s">
        <x:v>522</x:v>
      </x:c>
      <x:c r="S3196">
        <x:v>18000</x:v>
      </x:c>
      <x:c r="T3196" t="s">
        <x:v>458</x:v>
      </x:c>
      <x:c r="U3196">
        <x:v>61.52</x:v>
      </x:c>
      <x:c r="V3196">
        <x:v>0.22</x:v>
      </x:c>
      <x:c r="W3196">
        <x:v>3960</x:v>
      </x:c>
    </x:row>
    <x:row r="3197" spans="1:23">
      <x:c r="A3197" t="s">
        <x:v>492</x:v>
      </x:c>
      <x:c r="B3197" t="s">
        <x:v>698</x:v>
      </x:c>
      <x:c r="C3197" t="s">
        <x:v>513</x:v>
      </x:c>
      <x:c r="D3197" t="s">
        <x:v>514</x:v>
      </x:c>
      <x:c r="E3197" t="s">
        <x:v>565</x:v>
      </x:c>
      <x:c r="F3197" t="s">
        <x:v>503</x:v>
      </x:c>
      <x:c r="G3197" t="s">
        <x:v>503</x:v>
      </x:c>
      <x:c r="H3197" t="s">
        <x:v>516</x:v>
      </x:c>
      <x:c r="I3197" t="s">
        <x:v>517</x:v>
      </x:c>
      <x:c r="J3197">
        <x:v>100010988</x:v>
      </x:c>
      <x:c r="K3197" t="s">
        <x:v>566</x:v>
      </x:c>
      <x:c r="L3197" t="s">
        <x:v>190</x:v>
      </x:c>
      <x:c r="M3197" t="s">
        <x:v>572</x:v>
      </x:c>
      <x:c r="O3197">
        <x:v>1500</x:v>
      </x:c>
      <x:c r="P3197" t="s">
        <x:v>520</x:v>
      </x:c>
      <x:c r="Q3197" t="s">
        <x:v>567</x:v>
      </x:c>
      <x:c r="R3197" t="s">
        <x:v>522</x:v>
      </x:c>
      <x:c r="S3197">
        <x:v>13500</x:v>
      </x:c>
      <x:c r="T3197" t="s">
        <x:v>458</x:v>
      </x:c>
      <x:c r="U3197">
        <x:v>46.14</x:v>
      </x:c>
      <x:c r="V3197">
        <x:v>0.22</x:v>
      </x:c>
      <x:c r="W3197">
        <x:v>2970</x:v>
      </x:c>
    </x:row>
    <x:row r="3198" spans="1:23">
      <x:c r="A3198" t="s">
        <x:v>492</x:v>
      </x:c>
      <x:c r="B3198" t="s">
        <x:v>698</x:v>
      </x:c>
      <x:c r="C3198" t="s">
        <x:v>513</x:v>
      </x:c>
      <x:c r="D3198" t="s">
        <x:v>514</x:v>
      </x:c>
      <x:c r="E3198" t="s">
        <x:v>565</x:v>
      </x:c>
      <x:c r="F3198" t="s">
        <x:v>503</x:v>
      </x:c>
      <x:c r="G3198" t="s">
        <x:v>503</x:v>
      </x:c>
      <x:c r="H3198" t="s">
        <x:v>516</x:v>
      </x:c>
      <x:c r="I3198" t="s">
        <x:v>517</x:v>
      </x:c>
      <x:c r="J3198">
        <x:v>100012079</x:v>
      </x:c>
      <x:c r="K3198" t="s">
        <x:v>566</x:v>
      </x:c>
      <x:c r="L3198" t="s">
        <x:v>190</x:v>
      </x:c>
      <x:c r="M3198" t="s">
        <x:v>573</x:v>
      </x:c>
      <x:c r="O3198">
        <x:v>1500</x:v>
      </x:c>
      <x:c r="P3198" t="s">
        <x:v>520</x:v>
      </x:c>
      <x:c r="Q3198" t="s">
        <x:v>567</x:v>
      </x:c>
      <x:c r="R3198" t="s">
        <x:v>522</x:v>
      </x:c>
      <x:c r="S3198">
        <x:v>4500</x:v>
      </x:c>
      <x:c r="T3198" t="s">
        <x:v>458</x:v>
      </x:c>
      <x:c r="U3198">
        <x:v>15.38</x:v>
      </x:c>
      <x:c r="V3198">
        <x:v>0.22</x:v>
      </x:c>
      <x:c r="W3198">
        <x:v>990</x:v>
      </x:c>
    </x:row>
    <x:row r="3199" spans="1:23">
      <x:c r="A3199" t="s">
        <x:v>492</x:v>
      </x:c>
      <x:c r="B3199" t="s">
        <x:v>698</x:v>
      </x:c>
      <x:c r="C3199" t="s">
        <x:v>513</x:v>
      </x:c>
      <x:c r="D3199" t="s">
        <x:v>514</x:v>
      </x:c>
      <x:c r="E3199" t="s">
        <x:v>565</x:v>
      </x:c>
      <x:c r="F3199" t="s">
        <x:v>503</x:v>
      </x:c>
      <x:c r="G3199" t="s">
        <x:v>503</x:v>
      </x:c>
      <x:c r="H3199" t="s">
        <x:v>516</x:v>
      </x:c>
      <x:c r="I3199" t="s">
        <x:v>517</x:v>
      </x:c>
      <x:c r="J3199">
        <x:v>100010990</x:v>
      </x:c>
      <x:c r="K3199" t="s">
        <x:v>566</x:v>
      </x:c>
      <x:c r="L3199" t="s">
        <x:v>190</x:v>
      </x:c>
      <x:c r="M3199" t="s">
        <x:v>578</x:v>
      </x:c>
      <x:c r="O3199">
        <x:v>1500</x:v>
      </x:c>
      <x:c r="P3199" t="s">
        <x:v>520</x:v>
      </x:c>
      <x:c r="Q3199" t="s">
        <x:v>567</x:v>
      </x:c>
      <x:c r="R3199" t="s">
        <x:v>522</x:v>
      </x:c>
      <x:c r="S3199">
        <x:v>3000</x:v>
      </x:c>
      <x:c r="T3199" t="s">
        <x:v>458</x:v>
      </x:c>
      <x:c r="U3199">
        <x:v>10.25</x:v>
      </x:c>
      <x:c r="V3199">
        <x:v>0.22</x:v>
      </x:c>
      <x:c r="W3199">
        <x:v>660</x:v>
      </x:c>
    </x:row>
    <x:row r="3200" spans="1:23">
      <x:c r="A3200" t="s">
        <x:v>492</x:v>
      </x:c>
      <x:c r="B3200" t="s">
        <x:v>698</x:v>
      </x:c>
      <x:c r="C3200" t="s">
        <x:v>513</x:v>
      </x:c>
      <x:c r="D3200" t="s">
        <x:v>514</x:v>
      </x:c>
      <x:c r="E3200" t="s">
        <x:v>565</x:v>
      </x:c>
      <x:c r="F3200" t="s">
        <x:v>503</x:v>
      </x:c>
      <x:c r="G3200" t="s">
        <x:v>503</x:v>
      </x:c>
      <x:c r="H3200" t="s">
        <x:v>516</x:v>
      </x:c>
      <x:c r="I3200" t="s">
        <x:v>517</x:v>
      </x:c>
      <x:c r="J3200">
        <x:v>100010985</x:v>
      </x:c>
      <x:c r="K3200" t="s">
        <x:v>566</x:v>
      </x:c>
      <x:c r="L3200" t="s">
        <x:v>190</x:v>
      </x:c>
      <x:c r="M3200" t="s">
        <x:v>545</x:v>
      </x:c>
      <x:c r="O3200">
        <x:v>1500</x:v>
      </x:c>
      <x:c r="P3200" t="s">
        <x:v>520</x:v>
      </x:c>
      <x:c r="Q3200" t="s">
        <x:v>567</x:v>
      </x:c>
      <x:c r="R3200" t="s">
        <x:v>522</x:v>
      </x:c>
      <x:c r="S3200">
        <x:v>7500</x:v>
      </x:c>
      <x:c r="T3200" t="s">
        <x:v>458</x:v>
      </x:c>
      <x:c r="U3200">
        <x:v>25.64</x:v>
      </x:c>
      <x:c r="V3200">
        <x:v>0.22</x:v>
      </x:c>
      <x:c r="W3200">
        <x:v>1650</x:v>
      </x:c>
    </x:row>
    <x:row r="3201" spans="1:23">
      <x:c r="A3201" t="s">
        <x:v>492</x:v>
      </x:c>
      <x:c r="B3201" t="s">
        <x:v>698</x:v>
      </x:c>
      <x:c r="C3201" t="s">
        <x:v>513</x:v>
      </x:c>
      <x:c r="D3201" t="s">
        <x:v>514</x:v>
      </x:c>
      <x:c r="E3201" t="s">
        <x:v>565</x:v>
      </x:c>
      <x:c r="F3201" t="s">
        <x:v>503</x:v>
      </x:c>
      <x:c r="G3201" t="s">
        <x:v>503</x:v>
      </x:c>
      <x:c r="H3201" t="s">
        <x:v>516</x:v>
      </x:c>
      <x:c r="I3201" t="s">
        <x:v>517</x:v>
      </x:c>
      <x:c r="J3201">
        <x:v>100012080</x:v>
      </x:c>
      <x:c r="K3201" t="s">
        <x:v>566</x:v>
      </x:c>
      <x:c r="L3201" t="s">
        <x:v>190</x:v>
      </x:c>
      <x:c r="M3201" t="s">
        <x:v>571</x:v>
      </x:c>
      <x:c r="O3201">
        <x:v>1500</x:v>
      </x:c>
      <x:c r="P3201" t="s">
        <x:v>520</x:v>
      </x:c>
      <x:c r="Q3201" t="s">
        <x:v>567</x:v>
      </x:c>
      <x:c r="R3201" t="s">
        <x:v>522</x:v>
      </x:c>
      <x:c r="S3201">
        <x:v>3000</x:v>
      </x:c>
      <x:c r="T3201" t="s">
        <x:v>458</x:v>
      </x:c>
      <x:c r="U3201">
        <x:v>10.25</x:v>
      </x:c>
      <x:c r="V3201">
        <x:v>0.22</x:v>
      </x:c>
      <x:c r="W3201">
        <x:v>660</x:v>
      </x:c>
    </x:row>
    <x:row r="3202" spans="1:23">
      <x:c r="A3202" t="s">
        <x:v>492</x:v>
      </x:c>
      <x:c r="B3202" t="s">
        <x:v>698</x:v>
      </x:c>
      <x:c r="C3202" t="s">
        <x:v>513</x:v>
      </x:c>
      <x:c r="D3202" t="s">
        <x:v>514</x:v>
      </x:c>
      <x:c r="E3202" t="s">
        <x:v>565</x:v>
      </x:c>
      <x:c r="F3202" t="s">
        <x:v>503</x:v>
      </x:c>
      <x:c r="G3202" t="s">
        <x:v>503</x:v>
      </x:c>
      <x:c r="H3202" t="s">
        <x:v>516</x:v>
      </x:c>
      <x:c r="I3202" t="s">
        <x:v>517</x:v>
      </x:c>
      <x:c r="J3202">
        <x:v>100010991</x:v>
      </x:c>
      <x:c r="K3202" t="s">
        <x:v>566</x:v>
      </x:c>
      <x:c r="L3202" t="s">
        <x:v>190</x:v>
      </x:c>
      <x:c r="M3202" t="s">
        <x:v>542</x:v>
      </x:c>
      <x:c r="O3202">
        <x:v>1500</x:v>
      </x:c>
      <x:c r="P3202" t="s">
        <x:v>520</x:v>
      </x:c>
      <x:c r="Q3202" t="s">
        <x:v>567</x:v>
      </x:c>
      <x:c r="R3202" t="s">
        <x:v>522</x:v>
      </x:c>
      <x:c r="S3202">
        <x:v>34500</x:v>
      </x:c>
      <x:c r="T3202" t="s">
        <x:v>458</x:v>
      </x:c>
      <x:c r="U3202">
        <x:v>117.92</x:v>
      </x:c>
      <x:c r="V3202">
        <x:v>0.22</x:v>
      </x:c>
      <x:c r="W3202">
        <x:v>7590</x:v>
      </x:c>
    </x:row>
    <x:row r="3203" spans="1:23">
      <x:c r="A3203" t="s">
        <x:v>492</x:v>
      </x:c>
      <x:c r="B3203" t="s">
        <x:v>698</x:v>
      </x:c>
      <x:c r="C3203" t="s">
        <x:v>513</x:v>
      </x:c>
      <x:c r="D3203" t="s">
        <x:v>514</x:v>
      </x:c>
      <x:c r="E3203" t="s">
        <x:v>565</x:v>
      </x:c>
      <x:c r="F3203" t="s">
        <x:v>503</x:v>
      </x:c>
      <x:c r="G3203" t="s">
        <x:v>503</x:v>
      </x:c>
      <x:c r="H3203" t="s">
        <x:v>516</x:v>
      </x:c>
      <x:c r="I3203" t="s">
        <x:v>517</x:v>
      </x:c>
      <x:c r="J3203">
        <x:v>100010992</x:v>
      </x:c>
      <x:c r="K3203" t="s">
        <x:v>566</x:v>
      </x:c>
      <x:c r="L3203" t="s">
        <x:v>190</x:v>
      </x:c>
      <x:c r="M3203" t="s">
        <x:v>574</x:v>
      </x:c>
      <x:c r="O3203">
        <x:v>1500</x:v>
      </x:c>
      <x:c r="P3203" t="s">
        <x:v>520</x:v>
      </x:c>
      <x:c r="Q3203" t="s">
        <x:v>567</x:v>
      </x:c>
      <x:c r="R3203" t="s">
        <x:v>522</x:v>
      </x:c>
      <x:c r="S3203">
        <x:v>10500</x:v>
      </x:c>
      <x:c r="T3203" t="s">
        <x:v>458</x:v>
      </x:c>
      <x:c r="U3203">
        <x:v>35.89</x:v>
      </x:c>
      <x:c r="V3203">
        <x:v>0.22</x:v>
      </x:c>
      <x:c r="W3203">
        <x:v>2310</x:v>
      </x:c>
    </x:row>
    <x:row r="3204" spans="1:23">
      <x:c r="A3204" t="s">
        <x:v>492</x:v>
      </x:c>
      <x:c r="B3204" t="s">
        <x:v>698</x:v>
      </x:c>
      <x:c r="C3204" t="s">
        <x:v>513</x:v>
      </x:c>
      <x:c r="D3204" t="s">
        <x:v>514</x:v>
      </x:c>
      <x:c r="E3204" t="s">
        <x:v>565</x:v>
      </x:c>
      <x:c r="F3204" t="s">
        <x:v>503</x:v>
      </x:c>
      <x:c r="G3204" t="s">
        <x:v>503</x:v>
      </x:c>
      <x:c r="H3204" t="s">
        <x:v>516</x:v>
      </x:c>
      <x:c r="I3204" t="s">
        <x:v>517</x:v>
      </x:c>
      <x:c r="J3204">
        <x:v>100010986</x:v>
      </x:c>
      <x:c r="K3204" t="s">
        <x:v>566</x:v>
      </x:c>
      <x:c r="L3204" t="s">
        <x:v>190</x:v>
      </x:c>
      <x:c r="M3204" t="s">
        <x:v>570</x:v>
      </x:c>
      <x:c r="O3204">
        <x:v>1500</x:v>
      </x:c>
      <x:c r="P3204" t="s">
        <x:v>520</x:v>
      </x:c>
      <x:c r="Q3204" t="s">
        <x:v>567</x:v>
      </x:c>
      <x:c r="R3204" t="s">
        <x:v>522</x:v>
      </x:c>
      <x:c r="S3204">
        <x:v>37500</x:v>
      </x:c>
      <x:c r="T3204" t="s">
        <x:v>458</x:v>
      </x:c>
      <x:c r="U3204">
        <x:v>128.18</x:v>
      </x:c>
      <x:c r="V3204">
        <x:v>0.22</x:v>
      </x:c>
      <x:c r="W3204">
        <x:v>8250</x:v>
      </x:c>
    </x:row>
    <x:row r="3205" spans="1:23">
      <x:c r="A3205" t="s">
        <x:v>492</x:v>
      </x:c>
      <x:c r="B3205" t="s">
        <x:v>698</x:v>
      </x:c>
      <x:c r="C3205" t="s">
        <x:v>513</x:v>
      </x:c>
      <x:c r="D3205" t="s">
        <x:v>514</x:v>
      </x:c>
      <x:c r="E3205" t="s">
        <x:v>565</x:v>
      </x:c>
      <x:c r="F3205" t="s">
        <x:v>503</x:v>
      </x:c>
      <x:c r="G3205" t="s">
        <x:v>503</x:v>
      </x:c>
      <x:c r="H3205" t="s">
        <x:v>516</x:v>
      </x:c>
      <x:c r="I3205" t="s">
        <x:v>517</x:v>
      </x:c>
      <x:c r="J3205">
        <x:v>100010969</x:v>
      </x:c>
      <x:c r="K3205" t="s">
        <x:v>566</x:v>
      </x:c>
      <x:c r="L3205" t="s">
        <x:v>190</x:v>
      </x:c>
      <x:c r="M3205" t="s">
        <x:v>569</x:v>
      </x:c>
      <x:c r="O3205">
        <x:v>1500</x:v>
      </x:c>
      <x:c r="P3205" t="s">
        <x:v>520</x:v>
      </x:c>
      <x:c r="Q3205" t="s">
        <x:v>567</x:v>
      </x:c>
      <x:c r="R3205" t="s">
        <x:v>522</x:v>
      </x:c>
      <x:c r="S3205">
        <x:v>11800</x:v>
      </x:c>
      <x:c r="T3205" t="s">
        <x:v>458</x:v>
      </x:c>
      <x:c r="U3205">
        <x:v>40.33</x:v>
      </x:c>
      <x:c r="V3205">
        <x:v>0.22</x:v>
      </x:c>
      <x:c r="W3205">
        <x:v>2596</x:v>
      </x:c>
    </x:row>
    <x:row r="3206" spans="1:23">
      <x:c r="A3206" t="s">
        <x:v>492</x:v>
      </x:c>
      <x:c r="B3206" t="s">
        <x:v>698</x:v>
      </x:c>
      <x:c r="C3206" t="s">
        <x:v>513</x:v>
      </x:c>
      <x:c r="D3206" t="s">
        <x:v>514</x:v>
      </x:c>
      <x:c r="E3206" t="s">
        <x:v>565</x:v>
      </x:c>
      <x:c r="F3206" t="s">
        <x:v>503</x:v>
      </x:c>
      <x:c r="G3206" t="s">
        <x:v>503</x:v>
      </x:c>
      <x:c r="H3206" t="s">
        <x:v>516</x:v>
      </x:c>
      <x:c r="I3206" t="s">
        <x:v>517</x:v>
      </x:c>
      <x:c r="J3206">
        <x:v>100010988</x:v>
      </x:c>
      <x:c r="K3206" t="s">
        <x:v>566</x:v>
      </x:c>
      <x:c r="L3206" t="s">
        <x:v>190</x:v>
      </x:c>
      <x:c r="M3206" t="s">
        <x:v>572</x:v>
      </x:c>
      <x:c r="O3206">
        <x:v>1500</x:v>
      </x:c>
      <x:c r="P3206" t="s">
        <x:v>520</x:v>
      </x:c>
      <x:c r="Q3206" t="s">
        <x:v>567</x:v>
      </x:c>
      <x:c r="R3206" t="s">
        <x:v>522</x:v>
      </x:c>
      <x:c r="S3206">
        <x:v>25500</x:v>
      </x:c>
      <x:c r="T3206" t="s">
        <x:v>458</x:v>
      </x:c>
      <x:c r="U3206">
        <x:v>87.16</x:v>
      </x:c>
      <x:c r="V3206">
        <x:v>0.22</x:v>
      </x:c>
      <x:c r="W3206">
        <x:v>5610</x:v>
      </x:c>
    </x:row>
    <x:row r="3207" spans="1:23">
      <x:c r="A3207" t="s">
        <x:v>492</x:v>
      </x:c>
      <x:c r="B3207" t="s">
        <x:v>698</x:v>
      </x:c>
      <x:c r="C3207" t="s">
        <x:v>513</x:v>
      </x:c>
      <x:c r="D3207" t="s">
        <x:v>514</x:v>
      </x:c>
      <x:c r="E3207" t="s">
        <x:v>565</x:v>
      </x:c>
      <x:c r="F3207" t="s">
        <x:v>503</x:v>
      </x:c>
      <x:c r="G3207" t="s">
        <x:v>503</x:v>
      </x:c>
      <x:c r="H3207" t="s">
        <x:v>516</x:v>
      </x:c>
      <x:c r="I3207" t="s">
        <x:v>517</x:v>
      </x:c>
      <x:c r="J3207">
        <x:v>100012079</x:v>
      </x:c>
      <x:c r="K3207" t="s">
        <x:v>566</x:v>
      </x:c>
      <x:c r="L3207" t="s">
        <x:v>190</x:v>
      </x:c>
      <x:c r="M3207" t="s">
        <x:v>573</x:v>
      </x:c>
      <x:c r="O3207">
        <x:v>1500</x:v>
      </x:c>
      <x:c r="P3207" t="s">
        <x:v>520</x:v>
      </x:c>
      <x:c r="Q3207" t="s">
        <x:v>567</x:v>
      </x:c>
      <x:c r="R3207" t="s">
        <x:v>522</x:v>
      </x:c>
      <x:c r="S3207">
        <x:v>7500</x:v>
      </x:c>
      <x:c r="T3207" t="s">
        <x:v>458</x:v>
      </x:c>
      <x:c r="U3207">
        <x:v>25.64</x:v>
      </x:c>
      <x:c r="V3207">
        <x:v>0.22</x:v>
      </x:c>
      <x:c r="W3207">
        <x:v>1650</x:v>
      </x:c>
    </x:row>
    <x:row r="3208" spans="1:23">
      <x:c r="A3208" t="s">
        <x:v>492</x:v>
      </x:c>
      <x:c r="B3208" t="s">
        <x:v>698</x:v>
      </x:c>
      <x:c r="C3208" t="s">
        <x:v>513</x:v>
      </x:c>
      <x:c r="D3208" t="s">
        <x:v>514</x:v>
      </x:c>
      <x:c r="E3208" t="s">
        <x:v>565</x:v>
      </x:c>
      <x:c r="F3208" t="s">
        <x:v>503</x:v>
      </x:c>
      <x:c r="G3208" t="s">
        <x:v>503</x:v>
      </x:c>
      <x:c r="H3208" t="s">
        <x:v>516</x:v>
      </x:c>
      <x:c r="I3208" t="s">
        <x:v>517</x:v>
      </x:c>
      <x:c r="J3208">
        <x:v>100010990</x:v>
      </x:c>
      <x:c r="K3208" t="s">
        <x:v>566</x:v>
      </x:c>
      <x:c r="L3208" t="s">
        <x:v>190</x:v>
      </x:c>
      <x:c r="M3208" t="s">
        <x:v>578</x:v>
      </x:c>
      <x:c r="O3208">
        <x:v>1500</x:v>
      </x:c>
      <x:c r="P3208" t="s">
        <x:v>520</x:v>
      </x:c>
      <x:c r="Q3208" t="s">
        <x:v>567</x:v>
      </x:c>
      <x:c r="R3208" t="s">
        <x:v>522</x:v>
      </x:c>
      <x:c r="S3208">
        <x:v>10500</x:v>
      </x:c>
      <x:c r="T3208" t="s">
        <x:v>458</x:v>
      </x:c>
      <x:c r="U3208">
        <x:v>35.89</x:v>
      </x:c>
      <x:c r="V3208">
        <x:v>0.22</x:v>
      </x:c>
      <x:c r="W3208">
        <x:v>2310</x:v>
      </x:c>
    </x:row>
    <x:row r="3209" spans="1:23">
      <x:c r="A3209" t="s">
        <x:v>492</x:v>
      </x:c>
      <x:c r="B3209" t="s">
        <x:v>698</x:v>
      </x:c>
      <x:c r="C3209" t="s">
        <x:v>513</x:v>
      </x:c>
      <x:c r="D3209" t="s">
        <x:v>514</x:v>
      </x:c>
      <x:c r="E3209" t="s">
        <x:v>565</x:v>
      </x:c>
      <x:c r="F3209" t="s">
        <x:v>503</x:v>
      </x:c>
      <x:c r="G3209" t="s">
        <x:v>503</x:v>
      </x:c>
      <x:c r="H3209" t="s">
        <x:v>516</x:v>
      </x:c>
      <x:c r="I3209" t="s">
        <x:v>517</x:v>
      </x:c>
      <x:c r="J3209">
        <x:v>100010985</x:v>
      </x:c>
      <x:c r="K3209" t="s">
        <x:v>566</x:v>
      </x:c>
      <x:c r="L3209" t="s">
        <x:v>190</x:v>
      </x:c>
      <x:c r="M3209" t="s">
        <x:v>545</x:v>
      </x:c>
      <x:c r="O3209">
        <x:v>1500</x:v>
      </x:c>
      <x:c r="P3209" t="s">
        <x:v>520</x:v>
      </x:c>
      <x:c r="Q3209" t="s">
        <x:v>567</x:v>
      </x:c>
      <x:c r="R3209" t="s">
        <x:v>522</x:v>
      </x:c>
      <x:c r="S3209">
        <x:v>10500</x:v>
      </x:c>
      <x:c r="T3209" t="s">
        <x:v>458</x:v>
      </x:c>
      <x:c r="U3209">
        <x:v>35.89</x:v>
      </x:c>
      <x:c r="V3209">
        <x:v>0.22</x:v>
      </x:c>
      <x:c r="W3209">
        <x:v>2310</x:v>
      </x:c>
    </x:row>
    <x:row r="3210" spans="1:23">
      <x:c r="A3210" t="s">
        <x:v>492</x:v>
      </x:c>
      <x:c r="B3210" t="s">
        <x:v>698</x:v>
      </x:c>
      <x:c r="C3210" t="s">
        <x:v>513</x:v>
      </x:c>
      <x:c r="D3210" t="s">
        <x:v>514</x:v>
      </x:c>
      <x:c r="E3210" t="s">
        <x:v>565</x:v>
      </x:c>
      <x:c r="F3210" t="s">
        <x:v>503</x:v>
      </x:c>
      <x:c r="G3210" t="s">
        <x:v>503</x:v>
      </x:c>
      <x:c r="H3210" t="s">
        <x:v>516</x:v>
      </x:c>
      <x:c r="I3210" t="s">
        <x:v>517</x:v>
      </x:c>
      <x:c r="J3210">
        <x:v>100012080</x:v>
      </x:c>
      <x:c r="K3210" t="s">
        <x:v>566</x:v>
      </x:c>
      <x:c r="L3210" t="s">
        <x:v>190</x:v>
      </x:c>
      <x:c r="M3210" t="s">
        <x:v>571</x:v>
      </x:c>
      <x:c r="O3210">
        <x:v>1500</x:v>
      </x:c>
      <x:c r="P3210" t="s">
        <x:v>520</x:v>
      </x:c>
      <x:c r="Q3210" t="s">
        <x:v>567</x:v>
      </x:c>
      <x:c r="R3210" t="s">
        <x:v>522</x:v>
      </x:c>
      <x:c r="S3210">
        <x:v>25500</x:v>
      </x:c>
      <x:c r="T3210" t="s">
        <x:v>458</x:v>
      </x:c>
      <x:c r="U3210">
        <x:v>87.16</x:v>
      </x:c>
      <x:c r="V3210">
        <x:v>0.22</x:v>
      </x:c>
      <x:c r="W3210">
        <x:v>5610</x:v>
      </x:c>
    </x:row>
    <x:row r="3211" spans="1:23">
      <x:c r="A3211" t="s">
        <x:v>492</x:v>
      </x:c>
      <x:c r="B3211" t="s">
        <x:v>698</x:v>
      </x:c>
      <x:c r="C3211" t="s">
        <x:v>513</x:v>
      </x:c>
      <x:c r="D3211" t="s">
        <x:v>514</x:v>
      </x:c>
      <x:c r="E3211" t="s">
        <x:v>565</x:v>
      </x:c>
      <x:c r="F3211" t="s">
        <x:v>503</x:v>
      </x:c>
      <x:c r="G3211" t="s">
        <x:v>503</x:v>
      </x:c>
      <x:c r="H3211" t="s">
        <x:v>516</x:v>
      </x:c>
      <x:c r="I3211" t="s">
        <x:v>517</x:v>
      </x:c>
      <x:c r="J3211">
        <x:v>100010981</x:v>
      </x:c>
      <x:c r="K3211" t="s">
        <x:v>566</x:v>
      </x:c>
      <x:c r="L3211" t="s">
        <x:v>190</x:v>
      </x:c>
      <x:c r="M3211" t="s">
        <x:v>575</x:v>
      </x:c>
      <x:c r="O3211">
        <x:v>1500</x:v>
      </x:c>
      <x:c r="P3211" t="s">
        <x:v>520</x:v>
      </x:c>
      <x:c r="Q3211" t="s">
        <x:v>567</x:v>
      </x:c>
      <x:c r="R3211" t="s">
        <x:v>522</x:v>
      </x:c>
      <x:c r="S3211">
        <x:v>15000</x:v>
      </x:c>
      <x:c r="T3211" t="s">
        <x:v>458</x:v>
      </x:c>
      <x:c r="U3211">
        <x:v>51.27</x:v>
      </x:c>
      <x:c r="V3211">
        <x:v>0.22</x:v>
      </x:c>
      <x:c r="W3211">
        <x:v>3300</x:v>
      </x:c>
    </x:row>
    <x:row r="3212" spans="1:23">
      <x:c r="A3212" t="s">
        <x:v>492</x:v>
      </x:c>
      <x:c r="B3212" t="s">
        <x:v>698</x:v>
      </x:c>
      <x:c r="C3212" t="s">
        <x:v>513</x:v>
      </x:c>
      <x:c r="D3212" t="s">
        <x:v>514</x:v>
      </x:c>
      <x:c r="E3212" t="s">
        <x:v>565</x:v>
      </x:c>
      <x:c r="F3212" t="s">
        <x:v>503</x:v>
      </x:c>
      <x:c r="G3212" t="s">
        <x:v>503</x:v>
      </x:c>
      <x:c r="H3212" t="s">
        <x:v>516</x:v>
      </x:c>
      <x:c r="I3212" t="s">
        <x:v>517</x:v>
      </x:c>
      <x:c r="J3212">
        <x:v>100010991</x:v>
      </x:c>
      <x:c r="K3212" t="s">
        <x:v>566</x:v>
      </x:c>
      <x:c r="L3212" t="s">
        <x:v>190</x:v>
      </x:c>
      <x:c r="M3212" t="s">
        <x:v>542</x:v>
      </x:c>
      <x:c r="O3212">
        <x:v>1500</x:v>
      </x:c>
      <x:c r="P3212" t="s">
        <x:v>520</x:v>
      </x:c>
      <x:c r="Q3212" t="s">
        <x:v>567</x:v>
      </x:c>
      <x:c r="R3212" t="s">
        <x:v>522</x:v>
      </x:c>
      <x:c r="S3212">
        <x:v>28500</x:v>
      </x:c>
      <x:c r="T3212" t="s">
        <x:v>458</x:v>
      </x:c>
      <x:c r="U3212">
        <x:v>97.41</x:v>
      </x:c>
      <x:c r="V3212">
        <x:v>0.22</x:v>
      </x:c>
      <x:c r="W3212">
        <x:v>6270</x:v>
      </x:c>
    </x:row>
    <x:row r="3213" spans="1:23">
      <x:c r="A3213" t="s">
        <x:v>492</x:v>
      </x:c>
      <x:c r="B3213" t="s">
        <x:v>698</x:v>
      </x:c>
      <x:c r="C3213" t="s">
        <x:v>513</x:v>
      </x:c>
      <x:c r="D3213" t="s">
        <x:v>514</x:v>
      </x:c>
      <x:c r="E3213" t="s">
        <x:v>565</x:v>
      </x:c>
      <x:c r="F3213" t="s">
        <x:v>503</x:v>
      </x:c>
      <x:c r="G3213" t="s">
        <x:v>503</x:v>
      </x:c>
      <x:c r="H3213" t="s">
        <x:v>516</x:v>
      </x:c>
      <x:c r="I3213" t="s">
        <x:v>517</x:v>
      </x:c>
      <x:c r="J3213">
        <x:v>100010988</x:v>
      </x:c>
      <x:c r="K3213" t="s">
        <x:v>566</x:v>
      </x:c>
      <x:c r="L3213" t="s">
        <x:v>190</x:v>
      </x:c>
      <x:c r="M3213" t="s">
        <x:v>572</x:v>
      </x:c>
      <x:c r="O3213">
        <x:v>1500</x:v>
      </x:c>
      <x:c r="P3213" t="s">
        <x:v>520</x:v>
      </x:c>
      <x:c r="Q3213" t="s">
        <x:v>567</x:v>
      </x:c>
      <x:c r="R3213" t="s">
        <x:v>522</x:v>
      </x:c>
      <x:c r="S3213">
        <x:v>24000</x:v>
      </x:c>
      <x:c r="T3213" t="s">
        <x:v>458</x:v>
      </x:c>
      <x:c r="U3213">
        <x:v>82.03</x:v>
      </x:c>
      <x:c r="V3213">
        <x:v>0.22</x:v>
      </x:c>
      <x:c r="W3213">
        <x:v>5280</x:v>
      </x:c>
    </x:row>
    <x:row r="3214" spans="1:23">
      <x:c r="A3214" t="s">
        <x:v>492</x:v>
      </x:c>
      <x:c r="B3214" t="s">
        <x:v>698</x:v>
      </x:c>
      <x:c r="C3214" t="s">
        <x:v>513</x:v>
      </x:c>
      <x:c r="D3214" t="s">
        <x:v>514</x:v>
      </x:c>
      <x:c r="E3214" t="s">
        <x:v>565</x:v>
      </x:c>
      <x:c r="F3214" t="s">
        <x:v>503</x:v>
      </x:c>
      <x:c r="G3214" t="s">
        <x:v>503</x:v>
      </x:c>
      <x:c r="H3214" t="s">
        <x:v>516</x:v>
      </x:c>
      <x:c r="I3214" t="s">
        <x:v>517</x:v>
      </x:c>
      <x:c r="J3214">
        <x:v>100012080</x:v>
      </x:c>
      <x:c r="K3214" t="s">
        <x:v>566</x:v>
      </x:c>
      <x:c r="L3214" t="s">
        <x:v>190</x:v>
      </x:c>
      <x:c r="M3214" t="s">
        <x:v>571</x:v>
      </x:c>
      <x:c r="O3214">
        <x:v>1500</x:v>
      </x:c>
      <x:c r="P3214" t="s">
        <x:v>520</x:v>
      </x:c>
      <x:c r="Q3214" t="s">
        <x:v>567</x:v>
      </x:c>
      <x:c r="R3214" t="s">
        <x:v>522</x:v>
      </x:c>
      <x:c r="S3214">
        <x:v>1500</x:v>
      </x:c>
      <x:c r="T3214" t="s">
        <x:v>458</x:v>
      </x:c>
      <x:c r="U3214">
        <x:v>5.13</x:v>
      </x:c>
      <x:c r="V3214">
        <x:v>0.22</x:v>
      </x:c>
      <x:c r="W3214">
        <x:v>330</x:v>
      </x:c>
    </x:row>
    <x:row r="3215" spans="1:23">
      <x:c r="A3215" t="s">
        <x:v>492</x:v>
      </x:c>
      <x:c r="B3215" t="s">
        <x:v>698</x:v>
      </x:c>
      <x:c r="C3215" t="s">
        <x:v>513</x:v>
      </x:c>
      <x:c r="D3215" t="s">
        <x:v>514</x:v>
      </x:c>
      <x:c r="E3215" t="s">
        <x:v>565</x:v>
      </x:c>
      <x:c r="F3215" t="s">
        <x:v>503</x:v>
      </x:c>
      <x:c r="G3215" t="s">
        <x:v>503</x:v>
      </x:c>
      <x:c r="H3215" t="s">
        <x:v>516</x:v>
      </x:c>
      <x:c r="I3215" t="s">
        <x:v>517</x:v>
      </x:c>
      <x:c r="J3215">
        <x:v>100010981</x:v>
      </x:c>
      <x:c r="K3215" t="s">
        <x:v>566</x:v>
      </x:c>
      <x:c r="L3215" t="s">
        <x:v>190</x:v>
      </x:c>
      <x:c r="M3215" t="s">
        <x:v>575</x:v>
      </x:c>
      <x:c r="O3215">
        <x:v>1500</x:v>
      </x:c>
      <x:c r="P3215" t="s">
        <x:v>520</x:v>
      </x:c>
      <x:c r="Q3215" t="s">
        <x:v>567</x:v>
      </x:c>
      <x:c r="R3215" t="s">
        <x:v>522</x:v>
      </x:c>
      <x:c r="S3215">
        <x:v>42000</x:v>
      </x:c>
      <x:c r="T3215" t="s">
        <x:v>458</x:v>
      </x:c>
      <x:c r="U3215">
        <x:v>143.56</x:v>
      </x:c>
      <x:c r="V3215">
        <x:v>0.22</x:v>
      </x:c>
      <x:c r="W3215">
        <x:v>9240</x:v>
      </x:c>
    </x:row>
    <x:row r="3216" spans="1:23">
      <x:c r="A3216" t="s">
        <x:v>492</x:v>
      </x:c>
      <x:c r="B3216" t="s">
        <x:v>698</x:v>
      </x:c>
      <x:c r="C3216" t="s">
        <x:v>513</x:v>
      </x:c>
      <x:c r="D3216" t="s">
        <x:v>514</x:v>
      </x:c>
      <x:c r="E3216" t="s">
        <x:v>565</x:v>
      </x:c>
      <x:c r="F3216" t="s">
        <x:v>503</x:v>
      </x:c>
      <x:c r="G3216" t="s">
        <x:v>503</x:v>
      </x:c>
      <x:c r="H3216" t="s">
        <x:v>516</x:v>
      </x:c>
      <x:c r="I3216" t="s">
        <x:v>517</x:v>
      </x:c>
      <x:c r="J3216">
        <x:v>100004512</x:v>
      </x:c>
      <x:c r="K3216" t="s">
        <x:v>566</x:v>
      </x:c>
      <x:c r="L3216" t="s">
        <x:v>143</x:v>
      </x:c>
      <x:c r="M3216" t="s">
        <x:v>542</x:v>
      </x:c>
      <x:c r="O3216">
        <x:v>1000</x:v>
      </x:c>
      <x:c r="P3216" t="s">
        <x:v>520</x:v>
      </x:c>
      <x:c r="Q3216" t="s">
        <x:v>576</x:v>
      </x:c>
      <x:c r="R3216" t="s">
        <x:v>522</x:v>
      </x:c>
      <x:c r="S3216">
        <x:v>1000</x:v>
      </x:c>
      <x:c r="T3216" t="s">
        <x:v>458</x:v>
      </x:c>
      <x:c r="U3216">
        <x:v>4.82</x:v>
      </x:c>
      <x:c r="V3216">
        <x:v>0.28999999999999998</x:v>
      </x:c>
      <x:c r="W3216">
        <x:v>291</x:v>
      </x:c>
    </x:row>
    <x:row r="3217" spans="1:23">
      <x:c r="A3217" t="s">
        <x:v>492</x:v>
      </x:c>
      <x:c r="B3217" t="s">
        <x:v>698</x:v>
      </x:c>
      <x:c r="C3217" t="s">
        <x:v>513</x:v>
      </x:c>
      <x:c r="D3217" t="s">
        <x:v>514</x:v>
      </x:c>
      <x:c r="E3217" t="s">
        <x:v>565</x:v>
      </x:c>
      <x:c r="F3217" t="s">
        <x:v>503</x:v>
      </x:c>
      <x:c r="G3217" t="s">
        <x:v>503</x:v>
      </x:c>
      <x:c r="H3217" t="s">
        <x:v>516</x:v>
      </x:c>
      <x:c r="I3217" t="s">
        <x:v>517</x:v>
      </x:c>
      <x:c r="J3217">
        <x:v>100010992</x:v>
      </x:c>
      <x:c r="K3217" t="s">
        <x:v>566</x:v>
      </x:c>
      <x:c r="L3217" t="s">
        <x:v>190</x:v>
      </x:c>
      <x:c r="M3217" t="s">
        <x:v>574</x:v>
      </x:c>
      <x:c r="O3217">
        <x:v>1500</x:v>
      </x:c>
      <x:c r="P3217" t="s">
        <x:v>520</x:v>
      </x:c>
      <x:c r="Q3217" t="s">
        <x:v>567</x:v>
      </x:c>
      <x:c r="R3217" t="s">
        <x:v>522</x:v>
      </x:c>
      <x:c r="S3217">
        <x:v>1500</x:v>
      </x:c>
      <x:c r="T3217" t="s">
        <x:v>458</x:v>
      </x:c>
      <x:c r="U3217">
        <x:v>5.13</x:v>
      </x:c>
      <x:c r="V3217">
        <x:v>0.22</x:v>
      </x:c>
      <x:c r="W3217">
        <x:v>330</x:v>
      </x:c>
    </x:row>
    <x:row r="3218" spans="1:23">
      <x:c r="A3218" t="s">
        <x:v>492</x:v>
      </x:c>
      <x:c r="B3218" t="s">
        <x:v>698</x:v>
      </x:c>
      <x:c r="C3218" t="s">
        <x:v>513</x:v>
      </x:c>
      <x:c r="D3218" t="s">
        <x:v>514</x:v>
      </x:c>
      <x:c r="E3218" t="s">
        <x:v>565</x:v>
      </x:c>
      <x:c r="F3218" t="s">
        <x:v>503</x:v>
      </x:c>
      <x:c r="G3218" t="s">
        <x:v>503</x:v>
      </x:c>
      <x:c r="H3218" t="s">
        <x:v>516</x:v>
      </x:c>
      <x:c r="I3218" t="s">
        <x:v>517</x:v>
      </x:c>
      <x:c r="J3218">
        <x:v>100010986</x:v>
      </x:c>
      <x:c r="K3218" t="s">
        <x:v>566</x:v>
      </x:c>
      <x:c r="L3218" t="s">
        <x:v>190</x:v>
      </x:c>
      <x:c r="M3218" t="s">
        <x:v>570</x:v>
      </x:c>
      <x:c r="O3218">
        <x:v>1500</x:v>
      </x:c>
      <x:c r="P3218" t="s">
        <x:v>520</x:v>
      </x:c>
      <x:c r="Q3218" t="s">
        <x:v>567</x:v>
      </x:c>
      <x:c r="R3218" t="s">
        <x:v>522</x:v>
      </x:c>
      <x:c r="S3218">
        <x:v>55500</x:v>
      </x:c>
      <x:c r="T3218" t="s">
        <x:v>458</x:v>
      </x:c>
      <x:c r="U3218">
        <x:v>189.7</x:v>
      </x:c>
      <x:c r="V3218">
        <x:v>0.22</x:v>
      </x:c>
      <x:c r="W3218">
        <x:v>12210</x:v>
      </x:c>
    </x:row>
    <x:row r="3219" spans="1:23">
      <x:c r="A3219" t="s">
        <x:v>492</x:v>
      </x:c>
      <x:c r="B3219" t="s">
        <x:v>698</x:v>
      </x:c>
      <x:c r="C3219" t="s">
        <x:v>513</x:v>
      </x:c>
      <x:c r="D3219" t="s">
        <x:v>514</x:v>
      </x:c>
      <x:c r="E3219" t="s">
        <x:v>565</x:v>
      </x:c>
      <x:c r="F3219" t="s">
        <x:v>503</x:v>
      </x:c>
      <x:c r="G3219" t="s">
        <x:v>503</x:v>
      </x:c>
      <x:c r="H3219" t="s">
        <x:v>516</x:v>
      </x:c>
      <x:c r="I3219" t="s">
        <x:v>517</x:v>
      </x:c>
      <x:c r="J3219">
        <x:v>100010969</x:v>
      </x:c>
      <x:c r="K3219" t="s">
        <x:v>566</x:v>
      </x:c>
      <x:c r="L3219" t="s">
        <x:v>190</x:v>
      </x:c>
      <x:c r="M3219" t="s">
        <x:v>569</x:v>
      </x:c>
      <x:c r="O3219">
        <x:v>1500</x:v>
      </x:c>
      <x:c r="P3219" t="s">
        <x:v>520</x:v>
      </x:c>
      <x:c r="Q3219" t="s">
        <x:v>567</x:v>
      </x:c>
      <x:c r="R3219" t="s">
        <x:v>522</x:v>
      </x:c>
      <x:c r="S3219">
        <x:v>76000</x:v>
      </x:c>
      <x:c r="T3219" t="s">
        <x:v>458</x:v>
      </x:c>
      <x:c r="U3219">
        <x:v>259.77</x:v>
      </x:c>
      <x:c r="V3219">
        <x:v>0.22</x:v>
      </x:c>
      <x:c r="W3219">
        <x:v>16720</x:v>
      </x:c>
    </x:row>
    <x:row r="3220" spans="1:23">
      <x:c r="A3220" t="s">
        <x:v>492</x:v>
      </x:c>
      <x:c r="B3220" t="s">
        <x:v>698</x:v>
      </x:c>
      <x:c r="C3220" t="s">
        <x:v>513</x:v>
      </x:c>
      <x:c r="D3220" t="s">
        <x:v>514</x:v>
      </x:c>
      <x:c r="E3220" t="s">
        <x:v>565</x:v>
      </x:c>
      <x:c r="F3220" t="s">
        <x:v>503</x:v>
      </x:c>
      <x:c r="G3220" t="s">
        <x:v>503</x:v>
      </x:c>
      <x:c r="H3220" t="s">
        <x:v>516</x:v>
      </x:c>
      <x:c r="I3220" t="s">
        <x:v>517</x:v>
      </x:c>
      <x:c r="J3220">
        <x:v>100010968</x:v>
      </x:c>
      <x:c r="K3220" t="s">
        <x:v>566</x:v>
      </x:c>
      <x:c r="L3220" t="s">
        <x:v>190</x:v>
      </x:c>
      <x:c r="M3220" t="s">
        <x:v>550</x:v>
      </x:c>
      <x:c r="O3220">
        <x:v>1500</x:v>
      </x:c>
      <x:c r="P3220" t="s">
        <x:v>520</x:v>
      </x:c>
      <x:c r="Q3220" t="s">
        <x:v>567</x:v>
      </x:c>
      <x:c r="R3220" t="s">
        <x:v>522</x:v>
      </x:c>
      <x:c r="S3220">
        <x:v>30000</x:v>
      </x:c>
      <x:c r="T3220" t="s">
        <x:v>458</x:v>
      </x:c>
      <x:c r="U3220">
        <x:v>102.54</x:v>
      </x:c>
      <x:c r="V3220">
        <x:v>0.22</x:v>
      </x:c>
      <x:c r="W3220">
        <x:v>6600</x:v>
      </x:c>
    </x:row>
    <x:row r="3221" spans="1:23">
      <x:c r="A3221" t="s">
        <x:v>492</x:v>
      </x:c>
      <x:c r="B3221" t="s">
        <x:v>698</x:v>
      </x:c>
      <x:c r="C3221" t="s">
        <x:v>513</x:v>
      </x:c>
      <x:c r="D3221" t="s">
        <x:v>514</x:v>
      </x:c>
      <x:c r="E3221" t="s">
        <x:v>565</x:v>
      </x:c>
      <x:c r="F3221" t="s">
        <x:v>503</x:v>
      </x:c>
      <x:c r="G3221" t="s">
        <x:v>503</x:v>
      </x:c>
      <x:c r="H3221" t="s">
        <x:v>516</x:v>
      </x:c>
      <x:c r="I3221" t="s">
        <x:v>517</x:v>
      </x:c>
      <x:c r="J3221">
        <x:v>100012079</x:v>
      </x:c>
      <x:c r="K3221" t="s">
        <x:v>566</x:v>
      </x:c>
      <x:c r="L3221" t="s">
        <x:v>190</x:v>
      </x:c>
      <x:c r="M3221" t="s">
        <x:v>573</x:v>
      </x:c>
      <x:c r="O3221">
        <x:v>1500</x:v>
      </x:c>
      <x:c r="P3221" t="s">
        <x:v>520</x:v>
      </x:c>
      <x:c r="Q3221" t="s">
        <x:v>567</x:v>
      </x:c>
      <x:c r="R3221" t="s">
        <x:v>522</x:v>
      </x:c>
      <x:c r="S3221">
        <x:v>1500</x:v>
      </x:c>
      <x:c r="T3221" t="s">
        <x:v>458</x:v>
      </x:c>
      <x:c r="U3221">
        <x:v>5.13</x:v>
      </x:c>
      <x:c r="V3221">
        <x:v>0.22</x:v>
      </x:c>
      <x:c r="W3221">
        <x:v>330</x:v>
      </x:c>
    </x:row>
    <x:row r="3222" spans="1:23">
      <x:c r="A3222" t="s">
        <x:v>492</x:v>
      </x:c>
      <x:c r="B3222" t="s">
        <x:v>698</x:v>
      </x:c>
      <x:c r="C3222" t="s">
        <x:v>513</x:v>
      </x:c>
      <x:c r="D3222" t="s">
        <x:v>514</x:v>
      </x:c>
      <x:c r="E3222" t="s">
        <x:v>565</x:v>
      </x:c>
      <x:c r="F3222" t="s">
        <x:v>503</x:v>
      </x:c>
      <x:c r="G3222" t="s">
        <x:v>503</x:v>
      </x:c>
      <x:c r="H3222" t="s">
        <x:v>516</x:v>
      </x:c>
      <x:c r="I3222" t="s">
        <x:v>517</x:v>
      </x:c>
      <x:c r="J3222">
        <x:v>100010990</x:v>
      </x:c>
      <x:c r="K3222" t="s">
        <x:v>566</x:v>
      </x:c>
      <x:c r="L3222" t="s">
        <x:v>190</x:v>
      </x:c>
      <x:c r="M3222" t="s">
        <x:v>578</x:v>
      </x:c>
      <x:c r="O3222">
        <x:v>1500</x:v>
      </x:c>
      <x:c r="P3222" t="s">
        <x:v>520</x:v>
      </x:c>
      <x:c r="Q3222" t="s">
        <x:v>567</x:v>
      </x:c>
      <x:c r="R3222" t="s">
        <x:v>522</x:v>
      </x:c>
      <x:c r="S3222">
        <x:v>18000</x:v>
      </x:c>
      <x:c r="T3222" t="s">
        <x:v>458</x:v>
      </x:c>
      <x:c r="U3222">
        <x:v>61.52</x:v>
      </x:c>
      <x:c r="V3222">
        <x:v>0.22</x:v>
      </x:c>
      <x:c r="W3222">
        <x:v>3960</x:v>
      </x:c>
    </x:row>
    <x:row r="3223" spans="1:23">
      <x:c r="A3223" t="s">
        <x:v>492</x:v>
      </x:c>
      <x:c r="B3223" t="s">
        <x:v>698</x:v>
      </x:c>
      <x:c r="C3223" t="s">
        <x:v>513</x:v>
      </x:c>
      <x:c r="D3223" t="s">
        <x:v>514</x:v>
      </x:c>
      <x:c r="E3223" t="s">
        <x:v>565</x:v>
      </x:c>
      <x:c r="F3223" t="s">
        <x:v>503</x:v>
      </x:c>
      <x:c r="G3223" t="s">
        <x:v>503</x:v>
      </x:c>
      <x:c r="H3223" t="s">
        <x:v>516</x:v>
      </x:c>
      <x:c r="I3223" t="s">
        <x:v>517</x:v>
      </x:c>
      <x:c r="J3223">
        <x:v>100010985</x:v>
      </x:c>
      <x:c r="K3223" t="s">
        <x:v>566</x:v>
      </x:c>
      <x:c r="L3223" t="s">
        <x:v>190</x:v>
      </x:c>
      <x:c r="M3223" t="s">
        <x:v>545</x:v>
      </x:c>
      <x:c r="O3223">
        <x:v>1500</x:v>
      </x:c>
      <x:c r="P3223" t="s">
        <x:v>520</x:v>
      </x:c>
      <x:c r="Q3223" t="s">
        <x:v>567</x:v>
      </x:c>
      <x:c r="R3223" t="s">
        <x:v>522</x:v>
      </x:c>
      <x:c r="S3223">
        <x:v>28500</x:v>
      </x:c>
      <x:c r="T3223" t="s">
        <x:v>458</x:v>
      </x:c>
      <x:c r="U3223">
        <x:v>97.41</x:v>
      </x:c>
      <x:c r="V3223">
        <x:v>0.22</x:v>
      </x:c>
      <x:c r="W3223">
        <x:v>6270</x:v>
      </x:c>
    </x:row>
    <x:row r="3224" spans="1:23">
      <x:c r="A3224" t="s">
        <x:v>492</x:v>
      </x:c>
      <x:c r="B3224" t="s">
        <x:v>698</x:v>
      </x:c>
      <x:c r="C3224" t="s">
        <x:v>513</x:v>
      </x:c>
      <x:c r="D3224" t="s">
        <x:v>514</x:v>
      </x:c>
      <x:c r="E3224" t="s">
        <x:v>565</x:v>
      </x:c>
      <x:c r="F3224" t="s">
        <x:v>503</x:v>
      </x:c>
      <x:c r="G3224" t="s">
        <x:v>503</x:v>
      </x:c>
      <x:c r="H3224" t="s">
        <x:v>516</x:v>
      </x:c>
      <x:c r="I3224" t="s">
        <x:v>517</x:v>
      </x:c>
      <x:c r="J3224">
        <x:v>100004512</x:v>
      </x:c>
      <x:c r="K3224" t="s">
        <x:v>566</x:v>
      </x:c>
      <x:c r="L3224" t="s">
        <x:v>143</x:v>
      </x:c>
      <x:c r="M3224" t="s">
        <x:v>542</x:v>
      </x:c>
      <x:c r="O3224">
        <x:v>1000</x:v>
      </x:c>
      <x:c r="P3224" t="s">
        <x:v>520</x:v>
      </x:c>
      <x:c r="Q3224" t="s">
        <x:v>576</x:v>
      </x:c>
      <x:c r="R3224" t="s">
        <x:v>522</x:v>
      </x:c>
      <x:c r="S3224">
        <x:v>7000</x:v>
      </x:c>
      <x:c r="T3224" t="s">
        <x:v>458</x:v>
      </x:c>
      <x:c r="U3224">
        <x:v>33.72</x:v>
      </x:c>
      <x:c r="V3224">
        <x:v>0.28999999999999998</x:v>
      </x:c>
      <x:c r="W3224">
        <x:v>2037</x:v>
      </x:c>
    </x:row>
    <x:row r="3225" spans="1:23">
      <x:c r="A3225" t="s">
        <x:v>492</x:v>
      </x:c>
      <x:c r="B3225" t="s">
        <x:v>698</x:v>
      </x:c>
      <x:c r="C3225" t="s">
        <x:v>513</x:v>
      </x:c>
      <x:c r="D3225" t="s">
        <x:v>514</x:v>
      </x:c>
      <x:c r="E3225" t="s">
        <x:v>565</x:v>
      </x:c>
      <x:c r="F3225" t="s">
        <x:v>503</x:v>
      </x:c>
      <x:c r="G3225" t="s">
        <x:v>503</x:v>
      </x:c>
      <x:c r="H3225" t="s">
        <x:v>516</x:v>
      </x:c>
      <x:c r="I3225" t="s">
        <x:v>517</x:v>
      </x:c>
      <x:c r="J3225">
        <x:v>100010987</x:v>
      </x:c>
      <x:c r="K3225" t="s">
        <x:v>566</x:v>
      </x:c>
      <x:c r="L3225" t="s">
        <x:v>190</x:v>
      </x:c>
      <x:c r="M3225" t="s">
        <x:v>577</x:v>
      </x:c>
      <x:c r="O3225">
        <x:v>1500</x:v>
      </x:c>
      <x:c r="P3225" t="s">
        <x:v>520</x:v>
      </x:c>
      <x:c r="Q3225" t="s">
        <x:v>567</x:v>
      </x:c>
      <x:c r="R3225" t="s">
        <x:v>522</x:v>
      </x:c>
      <x:c r="S3225">
        <x:v>25500</x:v>
      </x:c>
      <x:c r="T3225" t="s">
        <x:v>458</x:v>
      </x:c>
      <x:c r="U3225">
        <x:v>87.16</x:v>
      </x:c>
      <x:c r="V3225">
        <x:v>0.22</x:v>
      </x:c>
      <x:c r="W3225">
        <x:v>5610</x:v>
      </x:c>
    </x:row>
    <x:row r="3226" spans="1:23">
      <x:c r="A3226" t="s">
        <x:v>492</x:v>
      </x:c>
      <x:c r="B3226" t="s">
        <x:v>698</x:v>
      </x:c>
      <x:c r="C3226" t="s">
        <x:v>513</x:v>
      </x:c>
      <x:c r="D3226" t="s">
        <x:v>514</x:v>
      </x:c>
      <x:c r="E3226" t="s">
        <x:v>565</x:v>
      </x:c>
      <x:c r="F3226" t="s">
        <x:v>503</x:v>
      </x:c>
      <x:c r="G3226" t="s">
        <x:v>503</x:v>
      </x:c>
      <x:c r="H3226" t="s">
        <x:v>516</x:v>
      </x:c>
      <x:c r="I3226" t="s">
        <x:v>517</x:v>
      </x:c>
      <x:c r="J3226">
        <x:v>100004470</x:v>
      </x:c>
      <x:c r="K3226" t="s">
        <x:v>566</x:v>
      </x:c>
      <x:c r="L3226" t="s">
        <x:v>190</x:v>
      </x:c>
      <x:c r="M3226" t="s">
        <x:v>518</x:v>
      </x:c>
      <x:c r="O3226">
        <x:v>1500</x:v>
      </x:c>
      <x:c r="P3226" t="s">
        <x:v>520</x:v>
      </x:c>
      <x:c r="Q3226" t="s">
        <x:v>567</x:v>
      </x:c>
      <x:c r="R3226" t="s">
        <x:v>522</x:v>
      </x:c>
      <x:c r="S3226">
        <x:v>6000</x:v>
      </x:c>
      <x:c r="T3226" t="s">
        <x:v>458</x:v>
      </x:c>
      <x:c r="U3226">
        <x:v>20.51</x:v>
      </x:c>
      <x:c r="V3226">
        <x:v>0.22</x:v>
      </x:c>
      <x:c r="W3226">
        <x:v>1320</x:v>
      </x:c>
    </x:row>
    <x:row r="3227" spans="1:23">
      <x:c r="A3227" t="s">
        <x:v>492</x:v>
      </x:c>
      <x:c r="B3227" t="s">
        <x:v>698</x:v>
      </x:c>
      <x:c r="C3227" t="s">
        <x:v>513</x:v>
      </x:c>
      <x:c r="D3227" t="s">
        <x:v>514</x:v>
      </x:c>
      <x:c r="E3227" t="s">
        <x:v>565</x:v>
      </x:c>
      <x:c r="F3227" t="s">
        <x:v>503</x:v>
      </x:c>
      <x:c r="G3227" t="s">
        <x:v>503</x:v>
      </x:c>
      <x:c r="H3227" t="s">
        <x:v>516</x:v>
      </x:c>
      <x:c r="I3227" t="s">
        <x:v>517</x:v>
      </x:c>
      <x:c r="J3227">
        <x:v>100012079</x:v>
      </x:c>
      <x:c r="K3227" t="s">
        <x:v>566</x:v>
      </x:c>
      <x:c r="L3227" t="s">
        <x:v>190</x:v>
      </x:c>
      <x:c r="M3227" t="s">
        <x:v>573</x:v>
      </x:c>
      <x:c r="O3227">
        <x:v>1500</x:v>
      </x:c>
      <x:c r="P3227" t="s">
        <x:v>520</x:v>
      </x:c>
      <x:c r="Q3227" t="s">
        <x:v>567</x:v>
      </x:c>
      <x:c r="R3227" t="s">
        <x:v>522</x:v>
      </x:c>
      <x:c r="S3227">
        <x:v>30000</x:v>
      </x:c>
      <x:c r="T3227" t="s">
        <x:v>458</x:v>
      </x:c>
      <x:c r="U3227">
        <x:v>102.54</x:v>
      </x:c>
      <x:c r="V3227">
        <x:v>0.22</x:v>
      </x:c>
      <x:c r="W3227">
        <x:v>6600</x:v>
      </x:c>
    </x:row>
    <x:row r="3228" spans="1:23">
      <x:c r="A3228" t="s">
        <x:v>492</x:v>
      </x:c>
      <x:c r="B3228" t="s">
        <x:v>698</x:v>
      </x:c>
      <x:c r="C3228" t="s">
        <x:v>513</x:v>
      </x:c>
      <x:c r="D3228" t="s">
        <x:v>514</x:v>
      </x:c>
      <x:c r="E3228" t="s">
        <x:v>565</x:v>
      </x:c>
      <x:c r="F3228" t="s">
        <x:v>503</x:v>
      </x:c>
      <x:c r="G3228" t="s">
        <x:v>503</x:v>
      </x:c>
      <x:c r="H3228" t="s">
        <x:v>516</x:v>
      </x:c>
      <x:c r="I3228" t="s">
        <x:v>517</x:v>
      </x:c>
      <x:c r="J3228">
        <x:v>100010987</x:v>
      </x:c>
      <x:c r="K3228" t="s">
        <x:v>566</x:v>
      </x:c>
      <x:c r="L3228" t="s">
        <x:v>190</x:v>
      </x:c>
      <x:c r="M3228" t="s">
        <x:v>577</x:v>
      </x:c>
      <x:c r="O3228">
        <x:v>1500</x:v>
      </x:c>
      <x:c r="P3228" t="s">
        <x:v>520</x:v>
      </x:c>
      <x:c r="Q3228" t="s">
        <x:v>567</x:v>
      </x:c>
      <x:c r="R3228" t="s">
        <x:v>522</x:v>
      </x:c>
      <x:c r="S3228">
        <x:v>10500</x:v>
      </x:c>
      <x:c r="T3228" t="s">
        <x:v>458</x:v>
      </x:c>
      <x:c r="U3228">
        <x:v>35.89</x:v>
      </x:c>
      <x:c r="V3228">
        <x:v>0.22</x:v>
      </x:c>
      <x:c r="W3228">
        <x:v>2310</x:v>
      </x:c>
    </x:row>
    <x:row r="3229" spans="1:23">
      <x:c r="A3229" t="s">
        <x:v>492</x:v>
      </x:c>
      <x:c r="B3229" t="s">
        <x:v>698</x:v>
      </x:c>
      <x:c r="C3229" t="s">
        <x:v>513</x:v>
      </x:c>
      <x:c r="D3229" t="s">
        <x:v>514</x:v>
      </x:c>
      <x:c r="E3229" t="s">
        <x:v>565</x:v>
      </x:c>
      <x:c r="F3229" t="s">
        <x:v>503</x:v>
      </x:c>
      <x:c r="G3229" t="s">
        <x:v>503</x:v>
      </x:c>
      <x:c r="H3229" t="s">
        <x:v>516</x:v>
      </x:c>
      <x:c r="I3229" t="s">
        <x:v>517</x:v>
      </x:c>
      <x:c r="J3229">
        <x:v>100004470</x:v>
      </x:c>
      <x:c r="K3229" t="s">
        <x:v>566</x:v>
      </x:c>
      <x:c r="L3229" t="s">
        <x:v>190</x:v>
      </x:c>
      <x:c r="M3229" t="s">
        <x:v>518</x:v>
      </x:c>
      <x:c r="O3229">
        <x:v>1500</x:v>
      </x:c>
      <x:c r="P3229" t="s">
        <x:v>520</x:v>
      </x:c>
      <x:c r="Q3229" t="s">
        <x:v>567</x:v>
      </x:c>
      <x:c r="R3229" t="s">
        <x:v>522</x:v>
      </x:c>
      <x:c r="S3229">
        <x:v>19500</x:v>
      </x:c>
      <x:c r="T3229" t="s">
        <x:v>458</x:v>
      </x:c>
      <x:c r="U3229">
        <x:v>66.650000000000006</x:v>
      </x:c>
      <x:c r="V3229">
        <x:v>0.22</x:v>
      </x:c>
      <x:c r="W3229">
        <x:v>4290</x:v>
      </x:c>
    </x:row>
    <x:row r="3230" spans="1:23">
      <x:c r="A3230" t="s">
        <x:v>492</x:v>
      </x:c>
      <x:c r="B3230" t="s">
        <x:v>698</x:v>
      </x:c>
      <x:c r="C3230" t="s">
        <x:v>513</x:v>
      </x:c>
      <x:c r="D3230" t="s">
        <x:v>514</x:v>
      </x:c>
      <x:c r="E3230" t="s">
        <x:v>565</x:v>
      </x:c>
      <x:c r="F3230" t="s">
        <x:v>503</x:v>
      </x:c>
      <x:c r="G3230" t="s">
        <x:v>503</x:v>
      </x:c>
      <x:c r="H3230" t="s">
        <x:v>516</x:v>
      </x:c>
      <x:c r="I3230" t="s">
        <x:v>517</x:v>
      </x:c>
      <x:c r="J3230">
        <x:v>100012079</x:v>
      </x:c>
      <x:c r="K3230" t="s">
        <x:v>566</x:v>
      </x:c>
      <x:c r="L3230" t="s">
        <x:v>190</x:v>
      </x:c>
      <x:c r="M3230" t="s">
        <x:v>573</x:v>
      </x:c>
      <x:c r="O3230">
        <x:v>1500</x:v>
      </x:c>
      <x:c r="P3230" t="s">
        <x:v>520</x:v>
      </x:c>
      <x:c r="Q3230" t="s">
        <x:v>567</x:v>
      </x:c>
      <x:c r="R3230" t="s">
        <x:v>522</x:v>
      </x:c>
      <x:c r="S3230">
        <x:v>17700</x:v>
      </x:c>
      <x:c r="T3230" t="s">
        <x:v>458</x:v>
      </x:c>
      <x:c r="U3230">
        <x:v>60.5</x:v>
      </x:c>
      <x:c r="V3230">
        <x:v>0.22</x:v>
      </x:c>
      <x:c r="W3230">
        <x:v>3894</x:v>
      </x:c>
    </x:row>
    <x:row r="3231" spans="1:23">
      <x:c r="A3231" t="s">
        <x:v>492</x:v>
      </x:c>
      <x:c r="B3231" t="s">
        <x:v>698</x:v>
      </x:c>
      <x:c r="C3231" t="s">
        <x:v>513</x:v>
      </x:c>
      <x:c r="D3231" t="s">
        <x:v>514</x:v>
      </x:c>
      <x:c r="E3231" t="s">
        <x:v>565</x:v>
      </x:c>
      <x:c r="F3231" t="s">
        <x:v>503</x:v>
      </x:c>
      <x:c r="G3231" t="s">
        <x:v>503</x:v>
      </x:c>
      <x:c r="H3231" t="s">
        <x:v>516</x:v>
      </x:c>
      <x:c r="I3231" t="s">
        <x:v>517</x:v>
      </x:c>
      <x:c r="J3231">
        <x:v>100010987</x:v>
      </x:c>
      <x:c r="K3231" t="s">
        <x:v>566</x:v>
      </x:c>
      <x:c r="L3231" t="s">
        <x:v>190</x:v>
      </x:c>
      <x:c r="M3231" t="s">
        <x:v>577</x:v>
      </x:c>
      <x:c r="O3231">
        <x:v>1500</x:v>
      </x:c>
      <x:c r="P3231" t="s">
        <x:v>520</x:v>
      </x:c>
      <x:c r="Q3231" t="s">
        <x:v>567</x:v>
      </x:c>
      <x:c r="R3231" t="s">
        <x:v>522</x:v>
      </x:c>
      <x:c r="S3231">
        <x:v>62450</x:v>
      </x:c>
      <x:c r="T3231" t="s">
        <x:v>458</x:v>
      </x:c>
      <x:c r="U3231">
        <x:v>213.45</x:v>
      </x:c>
      <x:c r="V3231">
        <x:v>0.22</x:v>
      </x:c>
      <x:c r="W3231">
        <x:v>13739</x:v>
      </x:c>
    </x:row>
    <x:row r="3232" spans="1:23">
      <x:c r="A3232" t="s">
        <x:v>492</x:v>
      </x:c>
      <x:c r="B3232" t="s">
        <x:v>698</x:v>
      </x:c>
      <x:c r="C3232" t="s">
        <x:v>513</x:v>
      </x:c>
      <x:c r="D3232" t="s">
        <x:v>514</x:v>
      </x:c>
      <x:c r="E3232" t="s">
        <x:v>565</x:v>
      </x:c>
      <x:c r="F3232" t="s">
        <x:v>503</x:v>
      </x:c>
      <x:c r="G3232" t="s">
        <x:v>503</x:v>
      </x:c>
      <x:c r="H3232" t="s">
        <x:v>516</x:v>
      </x:c>
      <x:c r="I3232" t="s">
        <x:v>517</x:v>
      </x:c>
      <x:c r="J3232">
        <x:v>100004470</x:v>
      </x:c>
      <x:c r="K3232" t="s">
        <x:v>566</x:v>
      </x:c>
      <x:c r="L3232" t="s">
        <x:v>190</x:v>
      </x:c>
      <x:c r="M3232" t="s">
        <x:v>518</x:v>
      </x:c>
      <x:c r="O3232">
        <x:v>1500</x:v>
      </x:c>
      <x:c r="P3232" t="s">
        <x:v>520</x:v>
      </x:c>
      <x:c r="Q3232" t="s">
        <x:v>567</x:v>
      </x:c>
      <x:c r="R3232" t="s">
        <x:v>522</x:v>
      </x:c>
      <x:c r="S3232">
        <x:v>93750</x:v>
      </x:c>
      <x:c r="T3232" t="s">
        <x:v>458</x:v>
      </x:c>
      <x:c r="U3232">
        <x:v>320.44</x:v>
      </x:c>
      <x:c r="V3232">
        <x:v>0.22</x:v>
      </x:c>
      <x:c r="W3232">
        <x:v>20625</x:v>
      </x:c>
    </x:row>
    <x:row r="3233" spans="1:23">
      <x:c r="A3233" t="s">
        <x:v>492</x:v>
      </x:c>
      <x:c r="B3233" t="s">
        <x:v>698</x:v>
      </x:c>
      <x:c r="C3233" t="s">
        <x:v>513</x:v>
      </x:c>
      <x:c r="D3233" t="s">
        <x:v>514</x:v>
      </x:c>
      <x:c r="E3233" t="s">
        <x:v>565</x:v>
      </x:c>
      <x:c r="F3233" t="s">
        <x:v>503</x:v>
      </x:c>
      <x:c r="G3233" t="s">
        <x:v>503</x:v>
      </x:c>
      <x:c r="H3233" t="s">
        <x:v>516</x:v>
      </x:c>
      <x:c r="I3233" t="s">
        <x:v>517</x:v>
      </x:c>
      <x:c r="J3233">
        <x:v>100010466</x:v>
      </x:c>
      <x:c r="K3233" t="s">
        <x:v>566</x:v>
      </x:c>
      <x:c r="L3233" t="s">
        <x:v>190</x:v>
      </x:c>
      <x:c r="M3233" t="s">
        <x:v>537</x:v>
      </x:c>
      <x:c r="O3233">
        <x:v>1500</x:v>
      </x:c>
      <x:c r="P3233" t="s">
        <x:v>520</x:v>
      </x:c>
      <x:c r="Q3233" t="s">
        <x:v>567</x:v>
      </x:c>
      <x:c r="R3233" t="s">
        <x:v>522</x:v>
      </x:c>
      <x:c r="S3233">
        <x:v>12000</x:v>
      </x:c>
      <x:c r="T3233" t="s">
        <x:v>458</x:v>
      </x:c>
      <x:c r="U3233">
        <x:v>41.02</x:v>
      </x:c>
      <x:c r="V3233">
        <x:v>0.22</x:v>
      </x:c>
      <x:c r="W3233">
        <x:v>2640</x:v>
      </x:c>
    </x:row>
    <x:row r="3234" spans="1:23">
      <x:c r="A3234" t="s">
        <x:v>492</x:v>
      </x:c>
      <x:c r="B3234" t="s">
        <x:v>698</x:v>
      </x:c>
      <x:c r="C3234" t="s">
        <x:v>513</x:v>
      </x:c>
      <x:c r="D3234" t="s">
        <x:v>514</x:v>
      </x:c>
      <x:c r="E3234" t="s">
        <x:v>565</x:v>
      </x:c>
      <x:c r="F3234" t="s">
        <x:v>503</x:v>
      </x:c>
      <x:c r="G3234" t="s">
        <x:v>503</x:v>
      </x:c>
      <x:c r="H3234" t="s">
        <x:v>516</x:v>
      </x:c>
      <x:c r="I3234" t="s">
        <x:v>517</x:v>
      </x:c>
      <x:c r="J3234">
        <x:v>100012080</x:v>
      </x:c>
      <x:c r="K3234" t="s">
        <x:v>566</x:v>
      </x:c>
      <x:c r="L3234" t="s">
        <x:v>190</x:v>
      </x:c>
      <x:c r="M3234" t="s">
        <x:v>571</x:v>
      </x:c>
      <x:c r="O3234">
        <x:v>1500</x:v>
      </x:c>
      <x:c r="P3234" t="s">
        <x:v>520</x:v>
      </x:c>
      <x:c r="Q3234" t="s">
        <x:v>567</x:v>
      </x:c>
      <x:c r="R3234" t="s">
        <x:v>522</x:v>
      </x:c>
      <x:c r="S3234">
        <x:v>14750</x:v>
      </x:c>
      <x:c r="T3234" t="s">
        <x:v>458</x:v>
      </x:c>
      <x:c r="U3234">
        <x:v>50.42</x:v>
      </x:c>
      <x:c r="V3234">
        <x:v>0.22</x:v>
      </x:c>
      <x:c r="W3234">
        <x:v>3245</x:v>
      </x:c>
    </x:row>
    <x:row r="3235" spans="1:23">
      <x:c r="A3235" t="s">
        <x:v>492</x:v>
      </x:c>
      <x:c r="B3235" t="s">
        <x:v>698</x:v>
      </x:c>
      <x:c r="C3235" t="s">
        <x:v>513</x:v>
      </x:c>
      <x:c r="D3235" t="s">
        <x:v>514</x:v>
      </x:c>
      <x:c r="E3235" t="s">
        <x:v>565</x:v>
      </x:c>
      <x:c r="F3235" t="s">
        <x:v>503</x:v>
      </x:c>
      <x:c r="G3235" t="s">
        <x:v>503</x:v>
      </x:c>
      <x:c r="H3235" t="s">
        <x:v>516</x:v>
      </x:c>
      <x:c r="I3235" t="s">
        <x:v>517</x:v>
      </x:c>
      <x:c r="J3235">
        <x:v>100010981</x:v>
      </x:c>
      <x:c r="K3235" t="s">
        <x:v>566</x:v>
      </x:c>
      <x:c r="L3235" t="s">
        <x:v>190</x:v>
      </x:c>
      <x:c r="M3235" t="s">
        <x:v>575</x:v>
      </x:c>
      <x:c r="O3235">
        <x:v>1500</x:v>
      </x:c>
      <x:c r="P3235" t="s">
        <x:v>520</x:v>
      </x:c>
      <x:c r="Q3235" t="s">
        <x:v>567</x:v>
      </x:c>
      <x:c r="R3235" t="s">
        <x:v>522</x:v>
      </x:c>
      <x:c r="S3235">
        <x:v>12000</x:v>
      </x:c>
      <x:c r="T3235" t="s">
        <x:v>458</x:v>
      </x:c>
      <x:c r="U3235">
        <x:v>41.02</x:v>
      </x:c>
      <x:c r="V3235">
        <x:v>0.22</x:v>
      </x:c>
      <x:c r="W3235">
        <x:v>2640</x:v>
      </x:c>
    </x:row>
    <x:row r="3236" spans="1:23">
      <x:c r="A3236" t="s">
        <x:v>492</x:v>
      </x:c>
      <x:c r="B3236" t="s">
        <x:v>698</x:v>
      </x:c>
      <x:c r="C3236" t="s">
        <x:v>513</x:v>
      </x:c>
      <x:c r="D3236" t="s">
        <x:v>514</x:v>
      </x:c>
      <x:c r="E3236" t="s">
        <x:v>565</x:v>
      </x:c>
      <x:c r="F3236" t="s">
        <x:v>503</x:v>
      </x:c>
      <x:c r="G3236" t="s">
        <x:v>503</x:v>
      </x:c>
      <x:c r="H3236" t="s">
        <x:v>516</x:v>
      </x:c>
      <x:c r="I3236" t="s">
        <x:v>517</x:v>
      </x:c>
      <x:c r="J3236">
        <x:v>100010989</x:v>
      </x:c>
      <x:c r="K3236" t="s">
        <x:v>566</x:v>
      </x:c>
      <x:c r="L3236" t="s">
        <x:v>190</x:v>
      </x:c>
      <x:c r="M3236" t="s">
        <x:v>553</x:v>
      </x:c>
      <x:c r="O3236">
        <x:v>1500</x:v>
      </x:c>
      <x:c r="P3236" t="s">
        <x:v>520</x:v>
      </x:c>
      <x:c r="Q3236" t="s">
        <x:v>567</x:v>
      </x:c>
      <x:c r="R3236" t="s">
        <x:v>522</x:v>
      </x:c>
      <x:c r="S3236">
        <x:v>10500</x:v>
      </x:c>
      <x:c r="T3236" t="s">
        <x:v>458</x:v>
      </x:c>
      <x:c r="U3236">
        <x:v>35.89</x:v>
      </x:c>
      <x:c r="V3236">
        <x:v>0.22</x:v>
      </x:c>
      <x:c r="W3236">
        <x:v>2310</x:v>
      </x:c>
    </x:row>
    <x:row r="3237" spans="1:23">
      <x:c r="A3237" t="s">
        <x:v>492</x:v>
      </x:c>
      <x:c r="B3237" t="s">
        <x:v>698</x:v>
      </x:c>
      <x:c r="C3237" t="s">
        <x:v>513</x:v>
      </x:c>
      <x:c r="D3237" t="s">
        <x:v>514</x:v>
      </x:c>
      <x:c r="E3237" t="s">
        <x:v>565</x:v>
      </x:c>
      <x:c r="F3237" t="s">
        <x:v>503</x:v>
      </x:c>
      <x:c r="G3237" t="s">
        <x:v>503</x:v>
      </x:c>
      <x:c r="H3237" t="s">
        <x:v>516</x:v>
      </x:c>
      <x:c r="I3237" t="s">
        <x:v>517</x:v>
      </x:c>
      <x:c r="J3237">
        <x:v>100004471</x:v>
      </x:c>
      <x:c r="K3237" t="s">
        <x:v>566</x:v>
      </x:c>
      <x:c r="L3237" t="s">
        <x:v>190</x:v>
      </x:c>
      <x:c r="M3237" t="s">
        <x:v>524</x:v>
      </x:c>
      <x:c r="O3237">
        <x:v>1500</x:v>
      </x:c>
      <x:c r="P3237" t="s">
        <x:v>520</x:v>
      </x:c>
      <x:c r="Q3237" t="s">
        <x:v>567</x:v>
      </x:c>
      <x:c r="R3237" t="s">
        <x:v>522</x:v>
      </x:c>
      <x:c r="S3237">
        <x:v>43300</x:v>
      </x:c>
      <x:c r="T3237" t="s">
        <x:v>458</x:v>
      </x:c>
      <x:c r="U3237">
        <x:v>148</x:v>
      </x:c>
      <x:c r="V3237">
        <x:v>0.22</x:v>
      </x:c>
      <x:c r="W3237">
        <x:v>9526</x:v>
      </x:c>
    </x:row>
    <x:row r="3238" spans="1:23">
      <x:c r="A3238" t="s">
        <x:v>492</x:v>
      </x:c>
      <x:c r="B3238" t="s">
        <x:v>698</x:v>
      </x:c>
      <x:c r="C3238" t="s">
        <x:v>513</x:v>
      </x:c>
      <x:c r="D3238" t="s">
        <x:v>514</x:v>
      </x:c>
      <x:c r="E3238" t="s">
        <x:v>565</x:v>
      </x:c>
      <x:c r="F3238" t="s">
        <x:v>503</x:v>
      </x:c>
      <x:c r="G3238" t="s">
        <x:v>503</x:v>
      </x:c>
      <x:c r="H3238" t="s">
        <x:v>516</x:v>
      </x:c>
      <x:c r="I3238" t="s">
        <x:v>517</x:v>
      </x:c>
      <x:c r="J3238">
        <x:v>100010969</x:v>
      </x:c>
      <x:c r="K3238" t="s">
        <x:v>566</x:v>
      </x:c>
      <x:c r="L3238" t="s">
        <x:v>190</x:v>
      </x:c>
      <x:c r="M3238" t="s">
        <x:v>569</x:v>
      </x:c>
      <x:c r="O3238">
        <x:v>1500</x:v>
      </x:c>
      <x:c r="P3238" t="s">
        <x:v>520</x:v>
      </x:c>
      <x:c r="Q3238" t="s">
        <x:v>567</x:v>
      </x:c>
      <x:c r="R3238" t="s">
        <x:v>522</x:v>
      </x:c>
      <x:c r="S3238">
        <x:v>67500</x:v>
      </x:c>
      <x:c r="T3238" t="s">
        <x:v>458</x:v>
      </x:c>
      <x:c r="U3238">
        <x:v>230.72</x:v>
      </x:c>
      <x:c r="V3238">
        <x:v>0.22</x:v>
      </x:c>
      <x:c r="W3238">
        <x:v>14850</x:v>
      </x:c>
    </x:row>
    <x:row r="3239" spans="1:23">
      <x:c r="A3239" t="s">
        <x:v>492</x:v>
      </x:c>
      <x:c r="B3239" t="s">
        <x:v>698</x:v>
      </x:c>
      <x:c r="C3239" t="s">
        <x:v>513</x:v>
      </x:c>
      <x:c r="D3239" t="s">
        <x:v>514</x:v>
      </x:c>
      <x:c r="E3239" t="s">
        <x:v>565</x:v>
      </x:c>
      <x:c r="F3239" t="s">
        <x:v>503</x:v>
      </x:c>
      <x:c r="G3239" t="s">
        <x:v>503</x:v>
      </x:c>
      <x:c r="H3239" t="s">
        <x:v>516</x:v>
      </x:c>
      <x:c r="I3239" t="s">
        <x:v>517</x:v>
      </x:c>
      <x:c r="J3239">
        <x:v>100010988</x:v>
      </x:c>
      <x:c r="K3239" t="s">
        <x:v>566</x:v>
      </x:c>
      <x:c r="L3239" t="s">
        <x:v>190</x:v>
      </x:c>
      <x:c r="M3239" t="s">
        <x:v>572</x:v>
      </x:c>
      <x:c r="O3239">
        <x:v>1500</x:v>
      </x:c>
      <x:c r="P3239" t="s">
        <x:v>520</x:v>
      </x:c>
      <x:c r="Q3239" t="s">
        <x:v>567</x:v>
      </x:c>
      <x:c r="R3239" t="s">
        <x:v>522</x:v>
      </x:c>
      <x:c r="S3239">
        <x:v>10500</x:v>
      </x:c>
      <x:c r="T3239" t="s">
        <x:v>458</x:v>
      </x:c>
      <x:c r="U3239">
        <x:v>35.89</x:v>
      </x:c>
      <x:c r="V3239">
        <x:v>0.22</x:v>
      </x:c>
      <x:c r="W3239">
        <x:v>2310</x:v>
      </x:c>
    </x:row>
    <x:row r="3240" spans="1:23">
      <x:c r="A3240" t="s">
        <x:v>492</x:v>
      </x:c>
      <x:c r="B3240" t="s">
        <x:v>698</x:v>
      </x:c>
      <x:c r="C3240" t="s">
        <x:v>513</x:v>
      </x:c>
      <x:c r="D3240" t="s">
        <x:v>514</x:v>
      </x:c>
      <x:c r="E3240" t="s">
        <x:v>565</x:v>
      </x:c>
      <x:c r="F3240" t="s">
        <x:v>503</x:v>
      </x:c>
      <x:c r="G3240" t="s">
        <x:v>503</x:v>
      </x:c>
      <x:c r="H3240" t="s">
        <x:v>516</x:v>
      </x:c>
      <x:c r="I3240" t="s">
        <x:v>517</x:v>
      </x:c>
      <x:c r="J3240">
        <x:v>100010466</x:v>
      </x:c>
      <x:c r="K3240" t="s">
        <x:v>566</x:v>
      </x:c>
      <x:c r="L3240" t="s">
        <x:v>190</x:v>
      </x:c>
      <x:c r="M3240" t="s">
        <x:v>537</x:v>
      </x:c>
      <x:c r="O3240">
        <x:v>1500</x:v>
      </x:c>
      <x:c r="P3240" t="s">
        <x:v>520</x:v>
      </x:c>
      <x:c r="Q3240" t="s">
        <x:v>567</x:v>
      </x:c>
      <x:c r="R3240" t="s">
        <x:v>522</x:v>
      </x:c>
      <x:c r="S3240">
        <x:v>21000</x:v>
      </x:c>
      <x:c r="T3240" t="s">
        <x:v>458</x:v>
      </x:c>
      <x:c r="U3240">
        <x:v>71.78</x:v>
      </x:c>
      <x:c r="V3240">
        <x:v>0.22</x:v>
      </x:c>
      <x:c r="W3240">
        <x:v>4620</x:v>
      </x:c>
    </x:row>
    <x:row r="3241" spans="1:23">
      <x:c r="A3241" t="s">
        <x:v>492</x:v>
      </x:c>
      <x:c r="B3241" t="s">
        <x:v>698</x:v>
      </x:c>
      <x:c r="C3241" t="s">
        <x:v>513</x:v>
      </x:c>
      <x:c r="D3241" t="s">
        <x:v>514</x:v>
      </x:c>
      <x:c r="E3241" t="s">
        <x:v>565</x:v>
      </x:c>
      <x:c r="F3241" t="s">
        <x:v>503</x:v>
      </x:c>
      <x:c r="G3241" t="s">
        <x:v>503</x:v>
      </x:c>
      <x:c r="H3241" t="s">
        <x:v>516</x:v>
      </x:c>
      <x:c r="I3241" t="s">
        <x:v>517</x:v>
      </x:c>
      <x:c r="J3241">
        <x:v>100012080</x:v>
      </x:c>
      <x:c r="K3241" t="s">
        <x:v>566</x:v>
      </x:c>
      <x:c r="L3241" t="s">
        <x:v>190</x:v>
      </x:c>
      <x:c r="M3241" t="s">
        <x:v>571</x:v>
      </x:c>
      <x:c r="O3241">
        <x:v>1500</x:v>
      </x:c>
      <x:c r="P3241" t="s">
        <x:v>520</x:v>
      </x:c>
      <x:c r="Q3241" t="s">
        <x:v>567</x:v>
      </x:c>
      <x:c r="R3241" t="s">
        <x:v>522</x:v>
      </x:c>
      <x:c r="S3241">
        <x:v>10500</x:v>
      </x:c>
      <x:c r="T3241" t="s">
        <x:v>458</x:v>
      </x:c>
      <x:c r="U3241">
        <x:v>35.89</x:v>
      </x:c>
      <x:c r="V3241">
        <x:v>0.22</x:v>
      </x:c>
      <x:c r="W3241">
        <x:v>2310</x:v>
      </x:c>
    </x:row>
    <x:row r="3242" spans="1:23">
      <x:c r="A3242" t="s">
        <x:v>492</x:v>
      </x:c>
      <x:c r="B3242" t="s">
        <x:v>698</x:v>
      </x:c>
      <x:c r="C3242" t="s">
        <x:v>513</x:v>
      </x:c>
      <x:c r="D3242" t="s">
        <x:v>514</x:v>
      </x:c>
      <x:c r="E3242" t="s">
        <x:v>565</x:v>
      </x:c>
      <x:c r="F3242" t="s">
        <x:v>503</x:v>
      </x:c>
      <x:c r="G3242" t="s">
        <x:v>503</x:v>
      </x:c>
      <x:c r="H3242" t="s">
        <x:v>516</x:v>
      </x:c>
      <x:c r="I3242" t="s">
        <x:v>517</x:v>
      </x:c>
      <x:c r="J3242">
        <x:v>100010981</x:v>
      </x:c>
      <x:c r="K3242" t="s">
        <x:v>566</x:v>
      </x:c>
      <x:c r="L3242" t="s">
        <x:v>190</x:v>
      </x:c>
      <x:c r="M3242" t="s">
        <x:v>575</x:v>
      </x:c>
      <x:c r="O3242">
        <x:v>1500</x:v>
      </x:c>
      <x:c r="P3242" t="s">
        <x:v>520</x:v>
      </x:c>
      <x:c r="Q3242" t="s">
        <x:v>567</x:v>
      </x:c>
      <x:c r="R3242" t="s">
        <x:v>522</x:v>
      </x:c>
      <x:c r="S3242">
        <x:v>18000</x:v>
      </x:c>
      <x:c r="T3242" t="s">
        <x:v>458</x:v>
      </x:c>
      <x:c r="U3242">
        <x:v>61.52</x:v>
      </x:c>
      <x:c r="V3242">
        <x:v>0.22</x:v>
      </x:c>
      <x:c r="W3242">
        <x:v>3960</x:v>
      </x:c>
    </x:row>
    <x:row r="3243" spans="1:23">
      <x:c r="A3243" t="s">
        <x:v>492</x:v>
      </x:c>
      <x:c r="B3243" t="s">
        <x:v>698</x:v>
      </x:c>
      <x:c r="C3243" t="s">
        <x:v>513</x:v>
      </x:c>
      <x:c r="D3243" t="s">
        <x:v>514</x:v>
      </x:c>
      <x:c r="E3243" t="s">
        <x:v>565</x:v>
      </x:c>
      <x:c r="F3243" t="s">
        <x:v>503</x:v>
      </x:c>
      <x:c r="G3243" t="s">
        <x:v>503</x:v>
      </x:c>
      <x:c r="H3243" t="s">
        <x:v>516</x:v>
      </x:c>
      <x:c r="I3243" t="s">
        <x:v>517</x:v>
      </x:c>
      <x:c r="J3243">
        <x:v>100004471</x:v>
      </x:c>
      <x:c r="K3243" t="s">
        <x:v>566</x:v>
      </x:c>
      <x:c r="L3243" t="s">
        <x:v>190</x:v>
      </x:c>
      <x:c r="M3243" t="s">
        <x:v>524</x:v>
      </x:c>
      <x:c r="O3243">
        <x:v>1500</x:v>
      </x:c>
      <x:c r="P3243" t="s">
        <x:v>520</x:v>
      </x:c>
      <x:c r="Q3243" t="s">
        <x:v>567</x:v>
      </x:c>
      <x:c r="R3243" t="s">
        <x:v>522</x:v>
      </x:c>
      <x:c r="S3243">
        <x:v>106500</x:v>
      </x:c>
      <x:c r="T3243" t="s">
        <x:v>458</x:v>
      </x:c>
      <x:c r="U3243">
        <x:v>364.02</x:v>
      </x:c>
      <x:c r="V3243">
        <x:v>0.22</x:v>
      </x:c>
      <x:c r="W3243">
        <x:v>23430</x:v>
      </x:c>
    </x:row>
    <x:row r="3244" spans="1:23">
      <x:c r="A3244" t="s">
        <x:v>492</x:v>
      </x:c>
      <x:c r="B3244" t="s">
        <x:v>698</x:v>
      </x:c>
      <x:c r="C3244" t="s">
        <x:v>513</x:v>
      </x:c>
      <x:c r="D3244" t="s">
        <x:v>514</x:v>
      </x:c>
      <x:c r="E3244" t="s">
        <x:v>565</x:v>
      </x:c>
      <x:c r="F3244" t="s">
        <x:v>503</x:v>
      </x:c>
      <x:c r="G3244" t="s">
        <x:v>503</x:v>
      </x:c>
      <x:c r="H3244" t="s">
        <x:v>516</x:v>
      </x:c>
      <x:c r="I3244" t="s">
        <x:v>517</x:v>
      </x:c>
      <x:c r="J3244">
        <x:v>100010969</x:v>
      </x:c>
      <x:c r="K3244" t="s">
        <x:v>566</x:v>
      </x:c>
      <x:c r="L3244" t="s">
        <x:v>190</x:v>
      </x:c>
      <x:c r="M3244" t="s">
        <x:v>569</x:v>
      </x:c>
      <x:c r="O3244">
        <x:v>1500</x:v>
      </x:c>
      <x:c r="P3244" t="s">
        <x:v>520</x:v>
      </x:c>
      <x:c r="Q3244" t="s">
        <x:v>567</x:v>
      </x:c>
      <x:c r="R3244" t="s">
        <x:v>522</x:v>
      </x:c>
      <x:c r="S3244">
        <x:v>11900</x:v>
      </x:c>
      <x:c r="T3244" t="s">
        <x:v>458</x:v>
      </x:c>
      <x:c r="U3244">
        <x:v>40.67</x:v>
      </x:c>
      <x:c r="V3244">
        <x:v>0.22</x:v>
      </x:c>
      <x:c r="W3244">
        <x:v>2618</x:v>
      </x:c>
    </x:row>
    <x:row r="3245" spans="1:23">
      <x:c r="A3245" t="s">
        <x:v>492</x:v>
      </x:c>
      <x:c r="B3245" t="s">
        <x:v>698</x:v>
      </x:c>
      <x:c r="C3245" t="s">
        <x:v>513</x:v>
      </x:c>
      <x:c r="D3245" t="s">
        <x:v>514</x:v>
      </x:c>
      <x:c r="E3245" t="s">
        <x:v>565</x:v>
      </x:c>
      <x:c r="F3245" t="s">
        <x:v>503</x:v>
      </x:c>
      <x:c r="G3245" t="s">
        <x:v>503</x:v>
      </x:c>
      <x:c r="H3245" t="s">
        <x:v>516</x:v>
      </x:c>
      <x:c r="I3245" t="s">
        <x:v>517</x:v>
      </x:c>
      <x:c r="J3245">
        <x:v>100010988</x:v>
      </x:c>
      <x:c r="K3245" t="s">
        <x:v>566</x:v>
      </x:c>
      <x:c r="L3245" t="s">
        <x:v>190</x:v>
      </x:c>
      <x:c r="M3245" t="s">
        <x:v>572</x:v>
      </x:c>
      <x:c r="O3245">
        <x:v>1500</x:v>
      </x:c>
      <x:c r="P3245" t="s">
        <x:v>520</x:v>
      </x:c>
      <x:c r="Q3245" t="s">
        <x:v>567</x:v>
      </x:c>
      <x:c r="R3245" t="s">
        <x:v>522</x:v>
      </x:c>
      <x:c r="S3245">
        <x:v>49400</x:v>
      </x:c>
      <x:c r="T3245" t="s">
        <x:v>458</x:v>
      </x:c>
      <x:c r="U3245">
        <x:v>168.85</x:v>
      </x:c>
      <x:c r="V3245">
        <x:v>0.22</x:v>
      </x:c>
      <x:c r="W3245">
        <x:v>10868</x:v>
      </x:c>
    </x:row>
    <x:row r="3246" spans="1:23">
      <x:c r="A3246" t="s">
        <x:v>492</x:v>
      </x:c>
      <x:c r="B3246" t="s">
        <x:v>698</x:v>
      </x:c>
      <x:c r="C3246" t="s">
        <x:v>513</x:v>
      </x:c>
      <x:c r="D3246" t="s">
        <x:v>514</x:v>
      </x:c>
      <x:c r="E3246" t="s">
        <x:v>565</x:v>
      </x:c>
      <x:c r="F3246" t="s">
        <x:v>503</x:v>
      </x:c>
      <x:c r="G3246" t="s">
        <x:v>503</x:v>
      </x:c>
      <x:c r="H3246" t="s">
        <x:v>516</x:v>
      </x:c>
      <x:c r="I3246" t="s">
        <x:v>517</x:v>
      </x:c>
      <x:c r="J3246">
        <x:v>100010466</x:v>
      </x:c>
      <x:c r="K3246" t="s">
        <x:v>566</x:v>
      </x:c>
      <x:c r="L3246" t="s">
        <x:v>190</x:v>
      </x:c>
      <x:c r="M3246" t="s">
        <x:v>537</x:v>
      </x:c>
      <x:c r="O3246">
        <x:v>1500</x:v>
      </x:c>
      <x:c r="P3246" t="s">
        <x:v>520</x:v>
      </x:c>
      <x:c r="Q3246" t="s">
        <x:v>567</x:v>
      </x:c>
      <x:c r="R3246" t="s">
        <x:v>522</x:v>
      </x:c>
      <x:c r="S3246">
        <x:v>18000</x:v>
      </x:c>
      <x:c r="T3246" t="s">
        <x:v>458</x:v>
      </x:c>
      <x:c r="U3246">
        <x:v>61.52</x:v>
      </x:c>
      <x:c r="V3246">
        <x:v>0.22</x:v>
      </x:c>
      <x:c r="W3246">
        <x:v>3960</x:v>
      </x:c>
    </x:row>
    <x:row r="3247" spans="1:23">
      <x:c r="A3247" t="s">
        <x:v>492</x:v>
      </x:c>
      <x:c r="B3247" t="s">
        <x:v>698</x:v>
      </x:c>
      <x:c r="C3247" t="s">
        <x:v>513</x:v>
      </x:c>
      <x:c r="D3247" t="s">
        <x:v>514</x:v>
      </x:c>
      <x:c r="E3247" t="s">
        <x:v>565</x:v>
      </x:c>
      <x:c r="F3247" t="s">
        <x:v>503</x:v>
      </x:c>
      <x:c r="G3247" t="s">
        <x:v>503</x:v>
      </x:c>
      <x:c r="H3247" t="s">
        <x:v>516</x:v>
      </x:c>
      <x:c r="I3247" t="s">
        <x:v>517</x:v>
      </x:c>
      <x:c r="J3247">
        <x:v>100012080</x:v>
      </x:c>
      <x:c r="K3247" t="s">
        <x:v>566</x:v>
      </x:c>
      <x:c r="L3247" t="s">
        <x:v>190</x:v>
      </x:c>
      <x:c r="M3247" t="s">
        <x:v>571</x:v>
      </x:c>
      <x:c r="O3247">
        <x:v>1500</x:v>
      </x:c>
      <x:c r="P3247" t="s">
        <x:v>520</x:v>
      </x:c>
      <x:c r="Q3247" t="s">
        <x:v>567</x:v>
      </x:c>
      <x:c r="R3247" t="s">
        <x:v>522</x:v>
      </x:c>
      <x:c r="S3247">
        <x:v>40500</x:v>
      </x:c>
      <x:c r="T3247" t="s">
        <x:v>458</x:v>
      </x:c>
      <x:c r="U3247">
        <x:v>138.43</x:v>
      </x:c>
      <x:c r="V3247">
        <x:v>0.22</x:v>
      </x:c>
      <x:c r="W3247">
        <x:v>8910</x:v>
      </x:c>
    </x:row>
    <x:row r="3248" spans="1:23">
      <x:c r="A3248" t="s">
        <x:v>492</x:v>
      </x:c>
      <x:c r="B3248" t="s">
        <x:v>698</x:v>
      </x:c>
      <x:c r="C3248" t="s">
        <x:v>513</x:v>
      </x:c>
      <x:c r="D3248" t="s">
        <x:v>514</x:v>
      </x:c>
      <x:c r="E3248" t="s">
        <x:v>565</x:v>
      </x:c>
      <x:c r="F3248" t="s">
        <x:v>503</x:v>
      </x:c>
      <x:c r="G3248" t="s">
        <x:v>503</x:v>
      </x:c>
      <x:c r="H3248" t="s">
        <x:v>516</x:v>
      </x:c>
      <x:c r="I3248" t="s">
        <x:v>517</x:v>
      </x:c>
      <x:c r="J3248">
        <x:v>100010981</x:v>
      </x:c>
      <x:c r="K3248" t="s">
        <x:v>566</x:v>
      </x:c>
      <x:c r="L3248" t="s">
        <x:v>190</x:v>
      </x:c>
      <x:c r="M3248" t="s">
        <x:v>575</x:v>
      </x:c>
      <x:c r="O3248">
        <x:v>1500</x:v>
      </x:c>
      <x:c r="P3248" t="s">
        <x:v>520</x:v>
      </x:c>
      <x:c r="Q3248" t="s">
        <x:v>567</x:v>
      </x:c>
      <x:c r="R3248" t="s">
        <x:v>522</x:v>
      </x:c>
      <x:c r="S3248">
        <x:v>91300</x:v>
      </x:c>
      <x:c r="T3248" t="s">
        <x:v>458</x:v>
      </x:c>
      <x:c r="U3248">
        <x:v>312.06</x:v>
      </x:c>
      <x:c r="V3248">
        <x:v>0.22</x:v>
      </x:c>
      <x:c r="W3248">
        <x:v>20086</x:v>
      </x:c>
    </x:row>
    <x:row r="3249" spans="1:23">
      <x:c r="A3249" t="s">
        <x:v>492</x:v>
      </x:c>
      <x:c r="B3249" t="s">
        <x:v>698</x:v>
      </x:c>
      <x:c r="C3249" t="s">
        <x:v>513</x:v>
      </x:c>
      <x:c r="D3249" t="s">
        <x:v>514</x:v>
      </x:c>
      <x:c r="E3249" t="s">
        <x:v>565</x:v>
      </x:c>
      <x:c r="F3249" t="s">
        <x:v>503</x:v>
      </x:c>
      <x:c r="G3249" t="s">
        <x:v>503</x:v>
      </x:c>
      <x:c r="H3249" t="s">
        <x:v>516</x:v>
      </x:c>
      <x:c r="I3249" t="s">
        <x:v>517</x:v>
      </x:c>
      <x:c r="J3249">
        <x:v>100010991</x:v>
      </x:c>
      <x:c r="K3249" t="s">
        <x:v>566</x:v>
      </x:c>
      <x:c r="L3249" t="s">
        <x:v>190</x:v>
      </x:c>
      <x:c r="M3249" t="s">
        <x:v>542</x:v>
      </x:c>
      <x:c r="O3249">
        <x:v>1500</x:v>
      </x:c>
      <x:c r="P3249" t="s">
        <x:v>520</x:v>
      </x:c>
      <x:c r="Q3249" t="s">
        <x:v>567</x:v>
      </x:c>
      <x:c r="R3249" t="s">
        <x:v>522</x:v>
      </x:c>
      <x:c r="S3249">
        <x:v>6000</x:v>
      </x:c>
      <x:c r="T3249" t="s">
        <x:v>458</x:v>
      </x:c>
      <x:c r="U3249">
        <x:v>20.51</x:v>
      </x:c>
      <x:c r="V3249">
        <x:v>0.22</x:v>
      </x:c>
      <x:c r="W3249">
        <x:v>1320</x:v>
      </x:c>
    </x:row>
    <x:row r="3250" spans="1:23">
      <x:c r="A3250" t="s">
        <x:v>492</x:v>
      </x:c>
      <x:c r="B3250" t="s">
        <x:v>698</x:v>
      </x:c>
      <x:c r="C3250" t="s">
        <x:v>513</x:v>
      </x:c>
      <x:c r="D3250" t="s">
        <x:v>514</x:v>
      </x:c>
      <x:c r="E3250" t="s">
        <x:v>565</x:v>
      </x:c>
      <x:c r="F3250" t="s">
        <x:v>503</x:v>
      </x:c>
      <x:c r="G3250" t="s">
        <x:v>503</x:v>
      </x:c>
      <x:c r="H3250" t="s">
        <x:v>516</x:v>
      </x:c>
      <x:c r="I3250" t="s">
        <x:v>517</x:v>
      </x:c>
      <x:c r="J3250">
        <x:v>100010984</x:v>
      </x:c>
      <x:c r="K3250" t="s">
        <x:v>566</x:v>
      </x:c>
      <x:c r="L3250" t="s">
        <x:v>190</x:v>
      </x:c>
      <x:c r="M3250" t="s">
        <x:v>568</x:v>
      </x:c>
      <x:c r="O3250">
        <x:v>1500</x:v>
      </x:c>
      <x:c r="P3250" t="s">
        <x:v>520</x:v>
      </x:c>
      <x:c r="Q3250" t="s">
        <x:v>567</x:v>
      </x:c>
      <x:c r="R3250" t="s">
        <x:v>522</x:v>
      </x:c>
      <x:c r="S3250">
        <x:v>6000</x:v>
      </x:c>
      <x:c r="T3250" t="s">
        <x:v>458</x:v>
      </x:c>
      <x:c r="U3250">
        <x:v>20.51</x:v>
      </x:c>
      <x:c r="V3250">
        <x:v>0.22</x:v>
      </x:c>
      <x:c r="W3250">
        <x:v>1320</x:v>
      </x:c>
    </x:row>
    <x:row r="3251" spans="1:23">
      <x:c r="A3251" t="s">
        <x:v>492</x:v>
      </x:c>
      <x:c r="B3251" t="s">
        <x:v>698</x:v>
      </x:c>
      <x:c r="C3251" t="s">
        <x:v>513</x:v>
      </x:c>
      <x:c r="D3251" t="s">
        <x:v>514</x:v>
      </x:c>
      <x:c r="E3251" t="s">
        <x:v>565</x:v>
      </x:c>
      <x:c r="F3251" t="s">
        <x:v>503</x:v>
      </x:c>
      <x:c r="G3251" t="s">
        <x:v>503</x:v>
      </x:c>
      <x:c r="H3251" t="s">
        <x:v>516</x:v>
      </x:c>
      <x:c r="I3251" t="s">
        <x:v>517</x:v>
      </x:c>
      <x:c r="J3251">
        <x:v>100010983</x:v>
      </x:c>
      <x:c r="K3251" t="s">
        <x:v>566</x:v>
      </x:c>
      <x:c r="L3251" t="s">
        <x:v>190</x:v>
      </x:c>
      <x:c r="M3251" t="s">
        <x:v>563</x:v>
      </x:c>
      <x:c r="O3251">
        <x:v>1500</x:v>
      </x:c>
      <x:c r="P3251" t="s">
        <x:v>520</x:v>
      </x:c>
      <x:c r="Q3251" t="s">
        <x:v>567</x:v>
      </x:c>
      <x:c r="R3251" t="s">
        <x:v>522</x:v>
      </x:c>
      <x:c r="S3251">
        <x:v>1500</x:v>
      </x:c>
      <x:c r="T3251" t="s">
        <x:v>458</x:v>
      </x:c>
      <x:c r="U3251">
        <x:v>5.13</x:v>
      </x:c>
      <x:c r="V3251">
        <x:v>0.22</x:v>
      </x:c>
      <x:c r="W3251">
        <x:v>330</x:v>
      </x:c>
    </x:row>
    <x:row r="3252" spans="1:23">
      <x:c r="A3252" t="s">
        <x:v>492</x:v>
      </x:c>
      <x:c r="B3252" t="s">
        <x:v>698</x:v>
      </x:c>
      <x:c r="C3252" t="s">
        <x:v>513</x:v>
      </x:c>
      <x:c r="D3252" t="s">
        <x:v>514</x:v>
      </x:c>
      <x:c r="E3252" t="s">
        <x:v>565</x:v>
      </x:c>
      <x:c r="F3252" t="s">
        <x:v>503</x:v>
      </x:c>
      <x:c r="G3252" t="s">
        <x:v>503</x:v>
      </x:c>
      <x:c r="H3252" t="s">
        <x:v>516</x:v>
      </x:c>
      <x:c r="I3252" t="s">
        <x:v>517</x:v>
      </x:c>
      <x:c r="J3252">
        <x:v>100010991</x:v>
      </x:c>
      <x:c r="K3252" t="s">
        <x:v>566</x:v>
      </x:c>
      <x:c r="L3252" t="s">
        <x:v>190</x:v>
      </x:c>
      <x:c r="M3252" t="s">
        <x:v>542</x:v>
      </x:c>
      <x:c r="O3252">
        <x:v>1500</x:v>
      </x:c>
      <x:c r="P3252" t="s">
        <x:v>520</x:v>
      </x:c>
      <x:c r="Q3252" t="s">
        <x:v>567</x:v>
      </x:c>
      <x:c r="R3252" t="s">
        <x:v>522</x:v>
      </x:c>
      <x:c r="S3252">
        <x:v>16500</x:v>
      </x:c>
      <x:c r="T3252" t="s">
        <x:v>458</x:v>
      </x:c>
      <x:c r="U3252">
        <x:v>56.4</x:v>
      </x:c>
      <x:c r="V3252">
        <x:v>0.22</x:v>
      </x:c>
      <x:c r="W3252">
        <x:v>3630</x:v>
      </x:c>
    </x:row>
    <x:row r="3253" spans="1:23">
      <x:c r="A3253" t="s">
        <x:v>492</x:v>
      </x:c>
      <x:c r="B3253" t="s">
        <x:v>698</x:v>
      </x:c>
      <x:c r="C3253" t="s">
        <x:v>513</x:v>
      </x:c>
      <x:c r="D3253" t="s">
        <x:v>514</x:v>
      </x:c>
      <x:c r="E3253" t="s">
        <x:v>565</x:v>
      </x:c>
      <x:c r="F3253" t="s">
        <x:v>503</x:v>
      </x:c>
      <x:c r="G3253" t="s">
        <x:v>503</x:v>
      </x:c>
      <x:c r="H3253" t="s">
        <x:v>516</x:v>
      </x:c>
      <x:c r="I3253" t="s">
        <x:v>517</x:v>
      </x:c>
      <x:c r="J3253">
        <x:v>100010989</x:v>
      </x:c>
      <x:c r="K3253" t="s">
        <x:v>566</x:v>
      </x:c>
      <x:c r="L3253" t="s">
        <x:v>190</x:v>
      </x:c>
      <x:c r="M3253" t="s">
        <x:v>553</x:v>
      </x:c>
      <x:c r="O3253">
        <x:v>1500</x:v>
      </x:c>
      <x:c r="P3253" t="s">
        <x:v>520</x:v>
      </x:c>
      <x:c r="Q3253" t="s">
        <x:v>567</x:v>
      </x:c>
      <x:c r="R3253" t="s">
        <x:v>522</x:v>
      </x:c>
      <x:c r="S3253">
        <x:v>9000</x:v>
      </x:c>
      <x:c r="T3253" t="s">
        <x:v>458</x:v>
      </x:c>
      <x:c r="U3253">
        <x:v>30.76</x:v>
      </x:c>
      <x:c r="V3253">
        <x:v>0.22</x:v>
      </x:c>
      <x:c r="W3253">
        <x:v>1980</x:v>
      </x:c>
    </x:row>
    <x:row r="3254" spans="1:23">
      <x:c r="A3254" t="s">
        <x:v>492</x:v>
      </x:c>
      <x:c r="B3254" t="s">
        <x:v>698</x:v>
      </x:c>
      <x:c r="C3254" t="s">
        <x:v>513</x:v>
      </x:c>
      <x:c r="D3254" t="s">
        <x:v>514</x:v>
      </x:c>
      <x:c r="E3254" t="s">
        <x:v>565</x:v>
      </x:c>
      <x:c r="F3254" t="s">
        <x:v>503</x:v>
      </x:c>
      <x:c r="G3254" t="s">
        <x:v>503</x:v>
      </x:c>
      <x:c r="H3254" t="s">
        <x:v>516</x:v>
      </x:c>
      <x:c r="I3254" t="s">
        <x:v>517</x:v>
      </x:c>
      <x:c r="J3254">
        <x:v>100010984</x:v>
      </x:c>
      <x:c r="K3254" t="s">
        <x:v>566</x:v>
      </x:c>
      <x:c r="L3254" t="s">
        <x:v>190</x:v>
      </x:c>
      <x:c r="M3254" t="s">
        <x:v>568</x:v>
      </x:c>
      <x:c r="O3254">
        <x:v>1500</x:v>
      </x:c>
      <x:c r="P3254" t="s">
        <x:v>520</x:v>
      </x:c>
      <x:c r="Q3254" t="s">
        <x:v>567</x:v>
      </x:c>
      <x:c r="R3254" t="s">
        <x:v>522</x:v>
      </x:c>
      <x:c r="S3254">
        <x:v>13500</x:v>
      </x:c>
      <x:c r="T3254" t="s">
        <x:v>458</x:v>
      </x:c>
      <x:c r="U3254">
        <x:v>46.14</x:v>
      </x:c>
      <x:c r="V3254">
        <x:v>0.22</x:v>
      </x:c>
      <x:c r="W3254">
        <x:v>2970</x:v>
      </x:c>
    </x:row>
    <x:row r="3255" spans="1:23">
      <x:c r="A3255" t="s">
        <x:v>492</x:v>
      </x:c>
      <x:c r="B3255" t="s">
        <x:v>698</x:v>
      </x:c>
      <x:c r="C3255" t="s">
        <x:v>513</x:v>
      </x:c>
      <x:c r="D3255" t="s">
        <x:v>514</x:v>
      </x:c>
      <x:c r="E3255" t="s">
        <x:v>565</x:v>
      </x:c>
      <x:c r="F3255" t="s">
        <x:v>503</x:v>
      </x:c>
      <x:c r="G3255" t="s">
        <x:v>503</x:v>
      </x:c>
      <x:c r="H3255" t="s">
        <x:v>516</x:v>
      </x:c>
      <x:c r="I3255" t="s">
        <x:v>517</x:v>
      </x:c>
      <x:c r="J3255">
        <x:v>100010968</x:v>
      </x:c>
      <x:c r="K3255" t="s">
        <x:v>566</x:v>
      </x:c>
      <x:c r="L3255" t="s">
        <x:v>190</x:v>
      </x:c>
      <x:c r="M3255" t="s">
        <x:v>550</x:v>
      </x:c>
      <x:c r="O3255">
        <x:v>1500</x:v>
      </x:c>
      <x:c r="P3255" t="s">
        <x:v>520</x:v>
      </x:c>
      <x:c r="Q3255" t="s">
        <x:v>567</x:v>
      </x:c>
      <x:c r="R3255" t="s">
        <x:v>522</x:v>
      </x:c>
      <x:c r="S3255">
        <x:v>27000</x:v>
      </x:c>
      <x:c r="T3255" t="s">
        <x:v>458</x:v>
      </x:c>
      <x:c r="U3255">
        <x:v>92.29</x:v>
      </x:c>
      <x:c r="V3255">
        <x:v>0.22</x:v>
      </x:c>
      <x:c r="W3255">
        <x:v>5940</x:v>
      </x:c>
    </x:row>
    <x:row r="3256" spans="1:23">
      <x:c r="A3256" t="s">
        <x:v>492</x:v>
      </x:c>
      <x:c r="B3256" t="s">
        <x:v>698</x:v>
      </x:c>
      <x:c r="C3256" t="s">
        <x:v>513</x:v>
      </x:c>
      <x:c r="D3256" t="s">
        <x:v>514</x:v>
      </x:c>
      <x:c r="E3256" t="s">
        <x:v>565</x:v>
      </x:c>
      <x:c r="F3256" t="s">
        <x:v>503</x:v>
      </x:c>
      <x:c r="G3256" t="s">
        <x:v>503</x:v>
      </x:c>
      <x:c r="H3256" t="s">
        <x:v>516</x:v>
      </x:c>
      <x:c r="I3256" t="s">
        <x:v>517</x:v>
      </x:c>
      <x:c r="J3256">
        <x:v>100010983</x:v>
      </x:c>
      <x:c r="K3256" t="s">
        <x:v>566</x:v>
      </x:c>
      <x:c r="L3256" t="s">
        <x:v>190</x:v>
      </x:c>
      <x:c r="M3256" t="s">
        <x:v>563</x:v>
      </x:c>
      <x:c r="O3256">
        <x:v>1500</x:v>
      </x:c>
      <x:c r="P3256" t="s">
        <x:v>520</x:v>
      </x:c>
      <x:c r="Q3256" t="s">
        <x:v>567</x:v>
      </x:c>
      <x:c r="R3256" t="s">
        <x:v>522</x:v>
      </x:c>
      <x:c r="S3256">
        <x:v>10500</x:v>
      </x:c>
      <x:c r="T3256" t="s">
        <x:v>458</x:v>
      </x:c>
      <x:c r="U3256">
        <x:v>35.89</x:v>
      </x:c>
      <x:c r="V3256">
        <x:v>0.22</x:v>
      </x:c>
      <x:c r="W3256">
        <x:v>2310</x:v>
      </x:c>
    </x:row>
    <x:row r="3257" spans="1:23">
      <x:c r="A3257" t="s">
        <x:v>492</x:v>
      </x:c>
      <x:c r="B3257" t="s">
        <x:v>698</x:v>
      </x:c>
      <x:c r="C3257" t="s">
        <x:v>513</x:v>
      </x:c>
      <x:c r="D3257" t="s">
        <x:v>514</x:v>
      </x:c>
      <x:c r="E3257" t="s">
        <x:v>565</x:v>
      </x:c>
      <x:c r="F3257" t="s">
        <x:v>503</x:v>
      </x:c>
      <x:c r="G3257" t="s">
        <x:v>503</x:v>
      </x:c>
      <x:c r="H3257" t="s">
        <x:v>516</x:v>
      </x:c>
      <x:c r="I3257" t="s">
        <x:v>517</x:v>
      </x:c>
      <x:c r="J3257">
        <x:v>100010991</x:v>
      </x:c>
      <x:c r="K3257" t="s">
        <x:v>566</x:v>
      </x:c>
      <x:c r="L3257" t="s">
        <x:v>190</x:v>
      </x:c>
      <x:c r="M3257" t="s">
        <x:v>542</x:v>
      </x:c>
      <x:c r="O3257">
        <x:v>1500</x:v>
      </x:c>
      <x:c r="P3257" t="s">
        <x:v>520</x:v>
      </x:c>
      <x:c r="Q3257" t="s">
        <x:v>567</x:v>
      </x:c>
      <x:c r="R3257" t="s">
        <x:v>522</x:v>
      </x:c>
      <x:c r="S3257">
        <x:v>66000</x:v>
      </x:c>
      <x:c r="T3257" t="s">
        <x:v>458</x:v>
      </x:c>
      <x:c r="U3257">
        <x:v>225.59</x:v>
      </x:c>
      <x:c r="V3257">
        <x:v>0.22</x:v>
      </x:c>
      <x:c r="W3257">
        <x:v>14520</x:v>
      </x:c>
    </x:row>
    <x:row r="3258" spans="1:23">
      <x:c r="A3258" t="s">
        <x:v>492</x:v>
      </x:c>
      <x:c r="B3258" t="s">
        <x:v>698</x:v>
      </x:c>
      <x:c r="C3258" t="s">
        <x:v>513</x:v>
      </x:c>
      <x:c r="D3258" t="s">
        <x:v>514</x:v>
      </x:c>
      <x:c r="E3258" t="s">
        <x:v>565</x:v>
      </x:c>
      <x:c r="F3258" t="s">
        <x:v>503</x:v>
      </x:c>
      <x:c r="G3258" t="s">
        <x:v>503</x:v>
      </x:c>
      <x:c r="H3258" t="s">
        <x:v>516</x:v>
      </x:c>
      <x:c r="I3258" t="s">
        <x:v>517</x:v>
      </x:c>
      <x:c r="J3258">
        <x:v>100010989</x:v>
      </x:c>
      <x:c r="K3258" t="s">
        <x:v>566</x:v>
      </x:c>
      <x:c r="L3258" t="s">
        <x:v>190</x:v>
      </x:c>
      <x:c r="M3258" t="s">
        <x:v>553</x:v>
      </x:c>
      <x:c r="O3258">
        <x:v>1500</x:v>
      </x:c>
      <x:c r="P3258" t="s">
        <x:v>520</x:v>
      </x:c>
      <x:c r="Q3258" t="s">
        <x:v>567</x:v>
      </x:c>
      <x:c r="R3258" t="s">
        <x:v>522</x:v>
      </x:c>
      <x:c r="S3258">
        <x:v>36000</x:v>
      </x:c>
      <x:c r="T3258" t="s">
        <x:v>458</x:v>
      </x:c>
      <x:c r="U3258">
        <x:v>123.05</x:v>
      </x:c>
      <x:c r="V3258">
        <x:v>0.22</x:v>
      </x:c>
      <x:c r="W3258">
        <x:v>7920</x:v>
      </x:c>
    </x:row>
    <x:row r="3259" spans="1:23">
      <x:c r="A3259" t="s">
        <x:v>492</x:v>
      </x:c>
      <x:c r="B3259" t="s">
        <x:v>698</x:v>
      </x:c>
      <x:c r="C3259" t="s">
        <x:v>513</x:v>
      </x:c>
      <x:c r="D3259" t="s">
        <x:v>514</x:v>
      </x:c>
      <x:c r="E3259" t="s">
        <x:v>565</x:v>
      </x:c>
      <x:c r="F3259" t="s">
        <x:v>503</x:v>
      </x:c>
      <x:c r="G3259" t="s">
        <x:v>503</x:v>
      </x:c>
      <x:c r="H3259" t="s">
        <x:v>516</x:v>
      </x:c>
      <x:c r="I3259" t="s">
        <x:v>517</x:v>
      </x:c>
      <x:c r="J3259">
        <x:v>100010984</x:v>
      </x:c>
      <x:c r="K3259" t="s">
        <x:v>566</x:v>
      </x:c>
      <x:c r="L3259" t="s">
        <x:v>190</x:v>
      </x:c>
      <x:c r="M3259" t="s">
        <x:v>568</x:v>
      </x:c>
      <x:c r="O3259">
        <x:v>1500</x:v>
      </x:c>
      <x:c r="P3259" t="s">
        <x:v>520</x:v>
      </x:c>
      <x:c r="Q3259" t="s">
        <x:v>567</x:v>
      </x:c>
      <x:c r="R3259" t="s">
        <x:v>522</x:v>
      </x:c>
      <x:c r="S3259">
        <x:v>40500</x:v>
      </x:c>
      <x:c r="T3259" t="s">
        <x:v>458</x:v>
      </x:c>
      <x:c r="U3259">
        <x:v>138.43</x:v>
      </x:c>
      <x:c r="V3259">
        <x:v>0.22</x:v>
      </x:c>
      <x:c r="W3259">
        <x:v>8910</x:v>
      </x:c>
    </x:row>
    <x:row r="3260" spans="1:23">
      <x:c r="A3260" t="s">
        <x:v>492</x:v>
      </x:c>
      <x:c r="B3260" t="s">
        <x:v>698</x:v>
      </x:c>
      <x:c r="C3260" t="s">
        <x:v>513</x:v>
      </x:c>
      <x:c r="D3260" t="s">
        <x:v>514</x:v>
      </x:c>
      <x:c r="E3260" t="s">
        <x:v>565</x:v>
      </x:c>
      <x:c r="F3260" t="s">
        <x:v>503</x:v>
      </x:c>
      <x:c r="G3260" t="s">
        <x:v>503</x:v>
      </x:c>
      <x:c r="H3260" t="s">
        <x:v>516</x:v>
      </x:c>
      <x:c r="I3260" t="s">
        <x:v>517</x:v>
      </x:c>
      <x:c r="J3260">
        <x:v>100010968</x:v>
      </x:c>
      <x:c r="K3260" t="s">
        <x:v>566</x:v>
      </x:c>
      <x:c r="L3260" t="s">
        <x:v>190</x:v>
      </x:c>
      <x:c r="M3260" t="s">
        <x:v>550</x:v>
      </x:c>
      <x:c r="O3260">
        <x:v>1500</x:v>
      </x:c>
      <x:c r="P3260" t="s">
        <x:v>520</x:v>
      </x:c>
      <x:c r="Q3260" t="s">
        <x:v>567</x:v>
      </x:c>
      <x:c r="R3260" t="s">
        <x:v>522</x:v>
      </x:c>
      <x:c r="S3260">
        <x:v>48000</x:v>
      </x:c>
      <x:c r="T3260" t="s">
        <x:v>458</x:v>
      </x:c>
      <x:c r="U3260">
        <x:v>164.06</x:v>
      </x:c>
      <x:c r="V3260">
        <x:v>0.22</x:v>
      </x:c>
      <x:c r="W3260">
        <x:v>10560</x:v>
      </x:c>
    </x:row>
    <x:row r="3261" spans="1:23">
      <x:c r="A3261" t="s">
        <x:v>492</x:v>
      </x:c>
      <x:c r="B3261" t="s">
        <x:v>698</x:v>
      </x:c>
      <x:c r="C3261" t="s">
        <x:v>513</x:v>
      </x:c>
      <x:c r="D3261" t="s">
        <x:v>514</x:v>
      </x:c>
      <x:c r="E3261" t="s">
        <x:v>565</x:v>
      </x:c>
      <x:c r="F3261" t="s">
        <x:v>503</x:v>
      </x:c>
      <x:c r="G3261" t="s">
        <x:v>503</x:v>
      </x:c>
      <x:c r="H3261" t="s">
        <x:v>516</x:v>
      </x:c>
      <x:c r="I3261" t="s">
        <x:v>517</x:v>
      </x:c>
      <x:c r="J3261">
        <x:v>100010983</x:v>
      </x:c>
      <x:c r="K3261" t="s">
        <x:v>566</x:v>
      </x:c>
      <x:c r="L3261" t="s">
        <x:v>190</x:v>
      </x:c>
      <x:c r="M3261" t="s">
        <x:v>563</x:v>
      </x:c>
      <x:c r="O3261">
        <x:v>1500</x:v>
      </x:c>
      <x:c r="P3261" t="s">
        <x:v>520</x:v>
      </x:c>
      <x:c r="Q3261" t="s">
        <x:v>567</x:v>
      </x:c>
      <x:c r="R3261" t="s">
        <x:v>522</x:v>
      </x:c>
      <x:c r="S3261">
        <x:v>48000</x:v>
      </x:c>
      <x:c r="T3261" t="s">
        <x:v>458</x:v>
      </x:c>
      <x:c r="U3261">
        <x:v>164.06</x:v>
      </x:c>
      <x:c r="V3261">
        <x:v>0.22</x:v>
      </x:c>
      <x:c r="W3261">
        <x:v>10560</x:v>
      </x:c>
    </x:row>
    <x:row r="3262" spans="1:23">
      <x:c r="A3262" t="s">
        <x:v>492</x:v>
      </x:c>
      <x:c r="B3262" t="s">
        <x:v>698</x:v>
      </x:c>
      <x:c r="C3262" t="s">
        <x:v>513</x:v>
      </x:c>
      <x:c r="D3262" t="s">
        <x:v>514</x:v>
      </x:c>
      <x:c r="E3262" t="s">
        <x:v>565</x:v>
      </x:c>
      <x:c r="F3262" t="s">
        <x:v>503</x:v>
      </x:c>
      <x:c r="G3262" t="s">
        <x:v>503</x:v>
      </x:c>
      <x:c r="H3262" t="s">
        <x:v>516</x:v>
      </x:c>
      <x:c r="I3262" t="s">
        <x:v>517</x:v>
      </x:c>
      <x:c r="J3262">
        <x:v>100010466</x:v>
      </x:c>
      <x:c r="K3262" t="s">
        <x:v>566</x:v>
      </x:c>
      <x:c r="L3262" t="s">
        <x:v>190</x:v>
      </x:c>
      <x:c r="M3262" t="s">
        <x:v>537</x:v>
      </x:c>
      <x:c r="O3262">
        <x:v>1500</x:v>
      </x:c>
      <x:c r="P3262" t="s">
        <x:v>520</x:v>
      </x:c>
      <x:c r="Q3262" t="s">
        <x:v>567</x:v>
      </x:c>
      <x:c r="R3262" t="s">
        <x:v>522</x:v>
      </x:c>
      <x:c r="S3262">
        <x:v>70350</x:v>
      </x:c>
      <x:c r="T3262" t="s">
        <x:v>458</x:v>
      </x:c>
      <x:c r="U3262">
        <x:v>240.46</x:v>
      </x:c>
      <x:c r="V3262">
        <x:v>0.22</x:v>
      </x:c>
      <x:c r="W3262">
        <x:v>15477</x:v>
      </x:c>
    </x:row>
    <x:row r="3263" spans="1:23">
      <x:c r="A3263" t="s">
        <x:v>492</x:v>
      </x:c>
      <x:c r="B3263" t="s">
        <x:v>698</x:v>
      </x:c>
      <x:c r="C3263" t="s">
        <x:v>513</x:v>
      </x:c>
      <x:c r="D3263" t="s">
        <x:v>514</x:v>
      </x:c>
      <x:c r="E3263" t="s">
        <x:v>565</x:v>
      </x:c>
      <x:c r="F3263" t="s">
        <x:v>503</x:v>
      </x:c>
      <x:c r="G3263" t="s">
        <x:v>503</x:v>
      </x:c>
      <x:c r="H3263" t="s">
        <x:v>516</x:v>
      </x:c>
      <x:c r="I3263" t="s">
        <x:v>517</x:v>
      </x:c>
      <x:c r="J3263">
        <x:v>100010992</x:v>
      </x:c>
      <x:c r="K3263" t="s">
        <x:v>566</x:v>
      </x:c>
      <x:c r="L3263" t="s">
        <x:v>190</x:v>
      </x:c>
      <x:c r="M3263" t="s">
        <x:v>574</x:v>
      </x:c>
      <x:c r="O3263">
        <x:v>1500</x:v>
      </x:c>
      <x:c r="P3263" t="s">
        <x:v>520</x:v>
      </x:c>
      <x:c r="Q3263" t="s">
        <x:v>567</x:v>
      </x:c>
      <x:c r="R3263" t="s">
        <x:v>522</x:v>
      </x:c>
      <x:c r="S3263">
        <x:v>37400</x:v>
      </x:c>
      <x:c r="T3263" t="s">
        <x:v>458</x:v>
      </x:c>
      <x:c r="U3263">
        <x:v>127.83</x:v>
      </x:c>
      <x:c r="V3263">
        <x:v>0.22</x:v>
      </x:c>
      <x:c r="W3263">
        <x:v>8228</x:v>
      </x:c>
    </x:row>
    <x:row r="3264" spans="1:23">
      <x:c r="A3264" t="s">
        <x:v>492</x:v>
      </x:c>
      <x:c r="B3264" t="s">
        <x:v>698</x:v>
      </x:c>
      <x:c r="C3264" t="s">
        <x:v>513</x:v>
      </x:c>
      <x:c r="D3264" t="s">
        <x:v>514</x:v>
      </x:c>
      <x:c r="E3264" t="s">
        <x:v>565</x:v>
      </x:c>
      <x:c r="F3264" t="s">
        <x:v>503</x:v>
      </x:c>
      <x:c r="G3264" t="s">
        <x:v>503</x:v>
      </x:c>
      <x:c r="H3264" t="s">
        <x:v>516</x:v>
      </x:c>
      <x:c r="I3264" t="s">
        <x:v>517</x:v>
      </x:c>
      <x:c r="J3264">
        <x:v>100010990</x:v>
      </x:c>
      <x:c r="K3264" t="s">
        <x:v>566</x:v>
      </x:c>
      <x:c r="L3264" t="s">
        <x:v>190</x:v>
      </x:c>
      <x:c r="M3264" t="s">
        <x:v>578</x:v>
      </x:c>
      <x:c r="O3264">
        <x:v>1500</x:v>
      </x:c>
      <x:c r="P3264" t="s">
        <x:v>520</x:v>
      </x:c>
      <x:c r="Q3264" t="s">
        <x:v>567</x:v>
      </x:c>
      <x:c r="R3264" t="s">
        <x:v>522</x:v>
      </x:c>
      <x:c r="S3264">
        <x:v>16500</x:v>
      </x:c>
      <x:c r="T3264" t="s">
        <x:v>458</x:v>
      </x:c>
      <x:c r="U3264">
        <x:v>56.4</x:v>
      </x:c>
      <x:c r="V3264">
        <x:v>0.22</x:v>
      </x:c>
      <x:c r="W3264">
        <x:v>3630</x:v>
      </x:c>
    </x:row>
    <x:row r="3265" spans="1:23">
      <x:c r="A3265" t="s">
        <x:v>492</x:v>
      </x:c>
      <x:c r="B3265" t="s">
        <x:v>698</x:v>
      </x:c>
      <x:c r="C3265" t="s">
        <x:v>513</x:v>
      </x:c>
      <x:c r="D3265" t="s">
        <x:v>514</x:v>
      </x:c>
      <x:c r="E3265" t="s">
        <x:v>565</x:v>
      </x:c>
      <x:c r="F3265" t="s">
        <x:v>503</x:v>
      </x:c>
      <x:c r="G3265" t="s">
        <x:v>503</x:v>
      </x:c>
      <x:c r="H3265" t="s">
        <x:v>516</x:v>
      </x:c>
      <x:c r="I3265" t="s">
        <x:v>517</x:v>
      </x:c>
      <x:c r="J3265">
        <x:v>100010985</x:v>
      </x:c>
      <x:c r="K3265" t="s">
        <x:v>566</x:v>
      </x:c>
      <x:c r="L3265" t="s">
        <x:v>190</x:v>
      </x:c>
      <x:c r="M3265" t="s">
        <x:v>545</x:v>
      </x:c>
      <x:c r="O3265">
        <x:v>1500</x:v>
      </x:c>
      <x:c r="P3265" t="s">
        <x:v>520</x:v>
      </x:c>
      <x:c r="Q3265" t="s">
        <x:v>567</x:v>
      </x:c>
      <x:c r="R3265" t="s">
        <x:v>522</x:v>
      </x:c>
      <x:c r="S3265">
        <x:v>15000</x:v>
      </x:c>
      <x:c r="T3265" t="s">
        <x:v>458</x:v>
      </x:c>
      <x:c r="U3265">
        <x:v>51.27</x:v>
      </x:c>
      <x:c r="V3265">
        <x:v>0.22</x:v>
      </x:c>
      <x:c r="W3265">
        <x:v>3300</x:v>
      </x:c>
    </x:row>
    <x:row r="3266" spans="1:23">
      <x:c r="A3266" t="s">
        <x:v>492</x:v>
      </x:c>
      <x:c r="B3266" t="s">
        <x:v>698</x:v>
      </x:c>
      <x:c r="C3266" t="s">
        <x:v>513</x:v>
      </x:c>
      <x:c r="D3266" t="s">
        <x:v>514</x:v>
      </x:c>
      <x:c r="E3266" t="s">
        <x:v>565</x:v>
      </x:c>
      <x:c r="F3266" t="s">
        <x:v>503</x:v>
      </x:c>
      <x:c r="G3266" t="s">
        <x:v>503</x:v>
      </x:c>
      <x:c r="H3266" t="s">
        <x:v>516</x:v>
      </x:c>
      <x:c r="I3266" t="s">
        <x:v>517</x:v>
      </x:c>
      <x:c r="J3266">
        <x:v>100010982</x:v>
      </x:c>
      <x:c r="K3266" t="s">
        <x:v>566</x:v>
      </x:c>
      <x:c r="L3266" t="s">
        <x:v>190</x:v>
      </x:c>
      <x:c r="M3266" t="s">
        <x:v>560</x:v>
      </x:c>
      <x:c r="O3266">
        <x:v>1500</x:v>
      </x:c>
      <x:c r="P3266" t="s">
        <x:v>520</x:v>
      </x:c>
      <x:c r="Q3266" t="s">
        <x:v>567</x:v>
      </x:c>
      <x:c r="R3266" t="s">
        <x:v>522</x:v>
      </x:c>
      <x:c r="S3266">
        <x:v>22500</x:v>
      </x:c>
      <x:c r="T3266" t="s">
        <x:v>458</x:v>
      </x:c>
      <x:c r="U3266">
        <x:v>76.91</x:v>
      </x:c>
      <x:c r="V3266">
        <x:v>0.22</x:v>
      </x:c>
      <x:c r="W3266">
        <x:v>4950</x:v>
      </x:c>
    </x:row>
    <x:row r="3267" spans="1:23">
      <x:c r="A3267" t="s">
        <x:v>492</x:v>
      </x:c>
      <x:c r="B3267" t="s">
        <x:v>698</x:v>
      </x:c>
      <x:c r="C3267" t="s">
        <x:v>513</x:v>
      </x:c>
      <x:c r="D3267" t="s">
        <x:v>514</x:v>
      </x:c>
      <x:c r="E3267" t="s">
        <x:v>565</x:v>
      </x:c>
      <x:c r="F3267" t="s">
        <x:v>503</x:v>
      </x:c>
      <x:c r="G3267" t="s">
        <x:v>503</x:v>
      </x:c>
      <x:c r="H3267" t="s">
        <x:v>516</x:v>
      </x:c>
      <x:c r="I3267" t="s">
        <x:v>517</x:v>
      </x:c>
      <x:c r="J3267">
        <x:v>100010992</x:v>
      </x:c>
      <x:c r="K3267" t="s">
        <x:v>566</x:v>
      </x:c>
      <x:c r="L3267" t="s">
        <x:v>190</x:v>
      </x:c>
      <x:c r="M3267" t="s">
        <x:v>574</x:v>
      </x:c>
      <x:c r="O3267">
        <x:v>1500</x:v>
      </x:c>
      <x:c r="P3267" t="s">
        <x:v>520</x:v>
      </x:c>
      <x:c r="Q3267" t="s">
        <x:v>567</x:v>
      </x:c>
      <x:c r="R3267" t="s">
        <x:v>522</x:v>
      </x:c>
      <x:c r="S3267">
        <x:v>24000</x:v>
      </x:c>
      <x:c r="T3267" t="s">
        <x:v>458</x:v>
      </x:c>
      <x:c r="U3267">
        <x:v>82.03</x:v>
      </x:c>
      <x:c r="V3267">
        <x:v>0.22</x:v>
      </x:c>
      <x:c r="W3267">
        <x:v>5280</x:v>
      </x:c>
    </x:row>
    <x:row r="3268" spans="1:23">
      <x:c r="A3268" t="s">
        <x:v>492</x:v>
      </x:c>
      <x:c r="B3268" t="s">
        <x:v>698</x:v>
      </x:c>
      <x:c r="C3268" t="s">
        <x:v>513</x:v>
      </x:c>
      <x:c r="D3268" t="s">
        <x:v>514</x:v>
      </x:c>
      <x:c r="E3268" t="s">
        <x:v>565</x:v>
      </x:c>
      <x:c r="F3268" t="s">
        <x:v>503</x:v>
      </x:c>
      <x:c r="G3268" t="s">
        <x:v>503</x:v>
      </x:c>
      <x:c r="H3268" t="s">
        <x:v>516</x:v>
      </x:c>
      <x:c r="I3268" t="s">
        <x:v>517</x:v>
      </x:c>
      <x:c r="J3268">
        <x:v>100010969</x:v>
      </x:c>
      <x:c r="K3268" t="s">
        <x:v>566</x:v>
      </x:c>
      <x:c r="L3268" t="s">
        <x:v>190</x:v>
      </x:c>
      <x:c r="M3268" t="s">
        <x:v>569</x:v>
      </x:c>
      <x:c r="O3268">
        <x:v>1500</x:v>
      </x:c>
      <x:c r="P3268" t="s">
        <x:v>520</x:v>
      </x:c>
      <x:c r="Q3268" t="s">
        <x:v>567</x:v>
      </x:c>
      <x:c r="R3268" t="s">
        <x:v>522</x:v>
      </x:c>
      <x:c r="S3268">
        <x:v>100500</x:v>
      </x:c>
      <x:c r="T3268" t="s">
        <x:v>458</x:v>
      </x:c>
      <x:c r="U3268">
        <x:v>343.51</x:v>
      </x:c>
      <x:c r="V3268">
        <x:v>0.22</x:v>
      </x:c>
      <x:c r="W3268">
        <x:v>22110</x:v>
      </x:c>
    </x:row>
    <x:row r="3269" spans="1:23">
      <x:c r="A3269" t="s">
        <x:v>492</x:v>
      </x:c>
      <x:c r="B3269" t="s">
        <x:v>698</x:v>
      </x:c>
      <x:c r="C3269" t="s">
        <x:v>513</x:v>
      </x:c>
      <x:c r="D3269" t="s">
        <x:v>514</x:v>
      </x:c>
      <x:c r="E3269" t="s">
        <x:v>565</x:v>
      </x:c>
      <x:c r="F3269" t="s">
        <x:v>503</x:v>
      </x:c>
      <x:c r="G3269" t="s">
        <x:v>503</x:v>
      </x:c>
      <x:c r="H3269" t="s">
        <x:v>516</x:v>
      </x:c>
      <x:c r="I3269" t="s">
        <x:v>517</x:v>
      </x:c>
      <x:c r="J3269">
        <x:v>100010984</x:v>
      </x:c>
      <x:c r="K3269" t="s">
        <x:v>566</x:v>
      </x:c>
      <x:c r="L3269" t="s">
        <x:v>190</x:v>
      </x:c>
      <x:c r="M3269" t="s">
        <x:v>568</x:v>
      </x:c>
      <x:c r="O3269">
        <x:v>1500</x:v>
      </x:c>
      <x:c r="P3269" t="s">
        <x:v>520</x:v>
      </x:c>
      <x:c r="Q3269" t="s">
        <x:v>567</x:v>
      </x:c>
      <x:c r="R3269" t="s">
        <x:v>522</x:v>
      </x:c>
      <x:c r="S3269">
        <x:v>30000</x:v>
      </x:c>
      <x:c r="T3269" t="s">
        <x:v>458</x:v>
      </x:c>
      <x:c r="U3269">
        <x:v>102.54</x:v>
      </x:c>
      <x:c r="V3269">
        <x:v>0.22</x:v>
      </x:c>
      <x:c r="W3269">
        <x:v>6600</x:v>
      </x:c>
    </x:row>
    <x:row r="3270" spans="1:23">
      <x:c r="A3270" t="s">
        <x:v>492</x:v>
      </x:c>
      <x:c r="B3270" t="s">
        <x:v>698</x:v>
      </x:c>
      <x:c r="C3270" t="s">
        <x:v>513</x:v>
      </x:c>
      <x:c r="D3270" t="s">
        <x:v>514</x:v>
      </x:c>
      <x:c r="E3270" t="s">
        <x:v>565</x:v>
      </x:c>
      <x:c r="F3270" t="s">
        <x:v>503</x:v>
      </x:c>
      <x:c r="G3270" t="s">
        <x:v>503</x:v>
      </x:c>
      <x:c r="H3270" t="s">
        <x:v>516</x:v>
      </x:c>
      <x:c r="I3270" t="s">
        <x:v>517</x:v>
      </x:c>
      <x:c r="J3270">
        <x:v>100010968</x:v>
      </x:c>
      <x:c r="K3270" t="s">
        <x:v>566</x:v>
      </x:c>
      <x:c r="L3270" t="s">
        <x:v>190</x:v>
      </x:c>
      <x:c r="M3270" t="s">
        <x:v>550</x:v>
      </x:c>
      <x:c r="O3270">
        <x:v>1500</x:v>
      </x:c>
      <x:c r="P3270" t="s">
        <x:v>520</x:v>
      </x:c>
      <x:c r="Q3270" t="s">
        <x:v>567</x:v>
      </x:c>
      <x:c r="R3270" t="s">
        <x:v>522</x:v>
      </x:c>
      <x:c r="S3270">
        <x:v>45000</x:v>
      </x:c>
      <x:c r="T3270" t="s">
        <x:v>458</x:v>
      </x:c>
      <x:c r="U3270">
        <x:v>153.81</x:v>
      </x:c>
      <x:c r="V3270">
        <x:v>0.22</x:v>
      </x:c>
      <x:c r="W3270">
        <x:v>9900</x:v>
      </x:c>
    </x:row>
    <x:row r="3271" spans="1:23">
      <x:c r="A3271" t="s">
        <x:v>492</x:v>
      </x:c>
      <x:c r="B3271" t="s">
        <x:v>698</x:v>
      </x:c>
      <x:c r="C3271" t="s">
        <x:v>513</x:v>
      </x:c>
      <x:c r="D3271" t="s">
        <x:v>514</x:v>
      </x:c>
      <x:c r="E3271" t="s">
        <x:v>565</x:v>
      </x:c>
      <x:c r="F3271" t="s">
        <x:v>503</x:v>
      </x:c>
      <x:c r="G3271" t="s">
        <x:v>503</x:v>
      </x:c>
      <x:c r="H3271" t="s">
        <x:v>516</x:v>
      </x:c>
      <x:c r="I3271" t="s">
        <x:v>517</x:v>
      </x:c>
      <x:c r="J3271">
        <x:v>100010990</x:v>
      </x:c>
      <x:c r="K3271" t="s">
        <x:v>566</x:v>
      </x:c>
      <x:c r="L3271" t="s">
        <x:v>190</x:v>
      </x:c>
      <x:c r="M3271" t="s">
        <x:v>578</x:v>
      </x:c>
      <x:c r="O3271">
        <x:v>1500</x:v>
      </x:c>
      <x:c r="P3271" t="s">
        <x:v>520</x:v>
      </x:c>
      <x:c r="Q3271" t="s">
        <x:v>567</x:v>
      </x:c>
      <x:c r="R3271" t="s">
        <x:v>522</x:v>
      </x:c>
      <x:c r="S3271">
        <x:v>28400</x:v>
      </x:c>
      <x:c r="T3271" t="s">
        <x:v>458</x:v>
      </x:c>
      <x:c r="U3271">
        <x:v>97.07</x:v>
      </x:c>
      <x:c r="V3271">
        <x:v>0.22</x:v>
      </x:c>
      <x:c r="W3271">
        <x:v>6248</x:v>
      </x:c>
    </x:row>
    <x:row r="3272" spans="1:23">
      <x:c r="A3272" t="s">
        <x:v>492</x:v>
      </x:c>
      <x:c r="B3272" t="s">
        <x:v>698</x:v>
      </x:c>
      <x:c r="C3272" t="s">
        <x:v>513</x:v>
      </x:c>
      <x:c r="D3272" t="s">
        <x:v>514</x:v>
      </x:c>
      <x:c r="E3272" t="s">
        <x:v>565</x:v>
      </x:c>
      <x:c r="F3272" t="s">
        <x:v>503</x:v>
      </x:c>
      <x:c r="G3272" t="s">
        <x:v>503</x:v>
      </x:c>
      <x:c r="H3272" t="s">
        <x:v>516</x:v>
      </x:c>
      <x:c r="I3272" t="s">
        <x:v>517</x:v>
      </x:c>
      <x:c r="J3272">
        <x:v>100010985</x:v>
      </x:c>
      <x:c r="K3272" t="s">
        <x:v>566</x:v>
      </x:c>
      <x:c r="L3272" t="s">
        <x:v>190</x:v>
      </x:c>
      <x:c r="M3272" t="s">
        <x:v>545</x:v>
      </x:c>
      <x:c r="O3272">
        <x:v>1500</x:v>
      </x:c>
      <x:c r="P3272" t="s">
        <x:v>520</x:v>
      </x:c>
      <x:c r="Q3272" t="s">
        <x:v>567</x:v>
      </x:c>
      <x:c r="R3272" t="s">
        <x:v>522</x:v>
      </x:c>
      <x:c r="S3272">
        <x:v>45000</x:v>
      </x:c>
      <x:c r="T3272" t="s">
        <x:v>458</x:v>
      </x:c>
      <x:c r="U3272">
        <x:v>153.81</x:v>
      </x:c>
      <x:c r="V3272">
        <x:v>0.22</x:v>
      </x:c>
      <x:c r="W3272">
        <x:v>9900</x:v>
      </x:c>
    </x:row>
    <x:row r="3273" spans="1:23">
      <x:c r="A3273" t="s">
        <x:v>492</x:v>
      </x:c>
      <x:c r="B3273" t="s">
        <x:v>698</x:v>
      </x:c>
      <x:c r="C3273" t="s">
        <x:v>513</x:v>
      </x:c>
      <x:c r="D3273" t="s">
        <x:v>514</x:v>
      </x:c>
      <x:c r="E3273" t="s">
        <x:v>565</x:v>
      </x:c>
      <x:c r="F3273" t="s">
        <x:v>503</x:v>
      </x:c>
      <x:c r="G3273" t="s">
        <x:v>503</x:v>
      </x:c>
      <x:c r="H3273" t="s">
        <x:v>516</x:v>
      </x:c>
      <x:c r="I3273" t="s">
        <x:v>517</x:v>
      </x:c>
      <x:c r="J3273">
        <x:v>100010982</x:v>
      </x:c>
      <x:c r="K3273" t="s">
        <x:v>566</x:v>
      </x:c>
      <x:c r="L3273" t="s">
        <x:v>190</x:v>
      </x:c>
      <x:c r="M3273" t="s">
        <x:v>560</x:v>
      </x:c>
      <x:c r="O3273">
        <x:v>1500</x:v>
      </x:c>
      <x:c r="P3273" t="s">
        <x:v>520</x:v>
      </x:c>
      <x:c r="Q3273" t="s">
        <x:v>567</x:v>
      </x:c>
      <x:c r="R3273" t="s">
        <x:v>522</x:v>
      </x:c>
      <x:c r="S3273">
        <x:v>36950</x:v>
      </x:c>
      <x:c r="T3273" t="s">
        <x:v>458</x:v>
      </x:c>
      <x:c r="U3273">
        <x:v>126.3</x:v>
      </x:c>
      <x:c r="V3273">
        <x:v>0.22</x:v>
      </x:c>
      <x:c r="W3273">
        <x:v>8129</x:v>
      </x:c>
    </x:row>
    <x:row r="3274" spans="1:23">
      <x:c r="A3274" t="s">
        <x:v>492</x:v>
      </x:c>
      <x:c r="B3274" t="s">
        <x:v>698</x:v>
      </x:c>
      <x:c r="C3274" t="s">
        <x:v>513</x:v>
      </x:c>
      <x:c r="D3274" t="s">
        <x:v>514</x:v>
      </x:c>
      <x:c r="E3274" t="s">
        <x:v>565</x:v>
      </x:c>
      <x:c r="F3274" t="s">
        <x:v>503</x:v>
      </x:c>
      <x:c r="G3274" t="s">
        <x:v>503</x:v>
      </x:c>
      <x:c r="H3274" t="s">
        <x:v>516</x:v>
      </x:c>
      <x:c r="I3274" t="s">
        <x:v>517</x:v>
      </x:c>
      <x:c r="J3274">
        <x:v>100010986</x:v>
      </x:c>
      <x:c r="K3274" t="s">
        <x:v>566</x:v>
      </x:c>
      <x:c r="L3274" t="s">
        <x:v>190</x:v>
      </x:c>
      <x:c r="M3274" t="s">
        <x:v>570</x:v>
      </x:c>
      <x:c r="O3274">
        <x:v>1500</x:v>
      </x:c>
      <x:c r="P3274" t="s">
        <x:v>520</x:v>
      </x:c>
      <x:c r="Q3274" t="s">
        <x:v>567</x:v>
      </x:c>
      <x:c r="R3274" t="s">
        <x:v>522</x:v>
      </x:c>
      <x:c r="S3274">
        <x:v>31500</x:v>
      </x:c>
      <x:c r="T3274" t="s">
        <x:v>458</x:v>
      </x:c>
      <x:c r="U3274">
        <x:v>107.67</x:v>
      </x:c>
      <x:c r="V3274">
        <x:v>0.22</x:v>
      </x:c>
      <x:c r="W3274">
        <x:v>6930</x:v>
      </x:c>
    </x:row>
    <x:row r="3275" spans="1:23">
      <x:c r="A3275" t="s">
        <x:v>492</x:v>
      </x:c>
      <x:c r="B3275" t="s">
        <x:v>698</x:v>
      </x:c>
      <x:c r="C3275" t="s">
        <x:v>513</x:v>
      </x:c>
      <x:c r="D3275" t="s">
        <x:v>514</x:v>
      </x:c>
      <x:c r="E3275" t="s">
        <x:v>565</x:v>
      </x:c>
      <x:c r="F3275" t="s">
        <x:v>503</x:v>
      </x:c>
      <x:c r="G3275" t="s">
        <x:v>503</x:v>
      </x:c>
      <x:c r="H3275" t="s">
        <x:v>516</x:v>
      </x:c>
      <x:c r="I3275" t="s">
        <x:v>517</x:v>
      </x:c>
      <x:c r="J3275">
        <x:v>100004512</x:v>
      </x:c>
      <x:c r="K3275" t="s">
        <x:v>566</x:v>
      </x:c>
      <x:c r="L3275" t="s">
        <x:v>143</x:v>
      </x:c>
      <x:c r="M3275" t="s">
        <x:v>542</x:v>
      </x:c>
      <x:c r="O3275">
        <x:v>1000</x:v>
      </x:c>
      <x:c r="P3275" t="s">
        <x:v>520</x:v>
      </x:c>
      <x:c r="Q3275" t="s">
        <x:v>576</x:v>
      </x:c>
      <x:c r="R3275" t="s">
        <x:v>522</x:v>
      </x:c>
      <x:c r="S3275">
        <x:v>3000</x:v>
      </x:c>
      <x:c r="T3275" t="s">
        <x:v>458</x:v>
      </x:c>
      <x:c r="U3275">
        <x:v>14.45</x:v>
      </x:c>
      <x:c r="V3275">
        <x:v>0.28999999999999998</x:v>
      </x:c>
      <x:c r="W3275">
        <x:v>873</x:v>
      </x:c>
    </x:row>
    <x:row r="3276" spans="1:23">
      <x:c r="A3276" t="s">
        <x:v>492</x:v>
      </x:c>
      <x:c r="B3276" t="s">
        <x:v>698</x:v>
      </x:c>
      <x:c r="C3276" t="s">
        <x:v>513</x:v>
      </x:c>
      <x:c r="D3276" t="s">
        <x:v>514</x:v>
      </x:c>
      <x:c r="E3276" t="s">
        <x:v>565</x:v>
      </x:c>
      <x:c r="F3276" t="s">
        <x:v>503</x:v>
      </x:c>
      <x:c r="G3276" t="s">
        <x:v>503</x:v>
      </x:c>
      <x:c r="H3276" t="s">
        <x:v>516</x:v>
      </x:c>
      <x:c r="I3276" t="s">
        <x:v>517</x:v>
      </x:c>
      <x:c r="J3276">
        <x:v>100010991</x:v>
      </x:c>
      <x:c r="K3276" t="s">
        <x:v>566</x:v>
      </x:c>
      <x:c r="L3276" t="s">
        <x:v>190</x:v>
      </x:c>
      <x:c r="M3276" t="s">
        <x:v>542</x:v>
      </x:c>
      <x:c r="O3276">
        <x:v>1500</x:v>
      </x:c>
      <x:c r="P3276" t="s">
        <x:v>520</x:v>
      </x:c>
      <x:c r="Q3276" t="s">
        <x:v>567</x:v>
      </x:c>
      <x:c r="R3276" t="s">
        <x:v>522</x:v>
      </x:c>
      <x:c r="S3276">
        <x:v>29850</x:v>
      </x:c>
      <x:c r="T3276" t="s">
        <x:v>458</x:v>
      </x:c>
      <x:c r="U3276">
        <x:v>102.03</x:v>
      </x:c>
      <x:c r="V3276">
        <x:v>0.22</x:v>
      </x:c>
      <x:c r="W3276">
        <x:v>6567</x:v>
      </x:c>
    </x:row>
    <x:row r="3277" spans="1:23">
      <x:c r="A3277" t="s">
        <x:v>492</x:v>
      </x:c>
      <x:c r="B3277" t="s">
        <x:v>698</x:v>
      </x:c>
      <x:c r="C3277" t="s">
        <x:v>513</x:v>
      </x:c>
      <x:c r="D3277" t="s">
        <x:v>514</x:v>
      </x:c>
      <x:c r="E3277" t="s">
        <x:v>565</x:v>
      </x:c>
      <x:c r="F3277" t="s">
        <x:v>503</x:v>
      </x:c>
      <x:c r="G3277" t="s">
        <x:v>503</x:v>
      </x:c>
      <x:c r="H3277" t="s">
        <x:v>516</x:v>
      </x:c>
      <x:c r="I3277" t="s">
        <x:v>517</x:v>
      </x:c>
      <x:c r="J3277">
        <x:v>100010986</x:v>
      </x:c>
      <x:c r="K3277" t="s">
        <x:v>566</x:v>
      </x:c>
      <x:c r="L3277" t="s">
        <x:v>190</x:v>
      </x:c>
      <x:c r="M3277" t="s">
        <x:v>570</x:v>
      </x:c>
      <x:c r="O3277">
        <x:v>1500</x:v>
      </x:c>
      <x:c r="P3277" t="s">
        <x:v>520</x:v>
      </x:c>
      <x:c r="Q3277" t="s">
        <x:v>567</x:v>
      </x:c>
      <x:c r="R3277" t="s">
        <x:v>522</x:v>
      </x:c>
      <x:c r="S3277">
        <x:v>87000</x:v>
      </x:c>
      <x:c r="T3277" t="s">
        <x:v>458</x:v>
      </x:c>
      <x:c r="U3277">
        <x:v>297.37</x:v>
      </x:c>
      <x:c r="V3277">
        <x:v>0.22</x:v>
      </x:c>
      <x:c r="W3277">
        <x:v>19140</x:v>
      </x:c>
    </x:row>
    <x:row r="3278" spans="1:23">
      <x:c r="A3278" t="s">
        <x:v>492</x:v>
      </x:c>
      <x:c r="B3278" t="s">
        <x:v>698</x:v>
      </x:c>
      <x:c r="C3278" t="s">
        <x:v>513</x:v>
      </x:c>
      <x:c r="D3278" t="s">
        <x:v>514</x:v>
      </x:c>
      <x:c r="E3278" t="s">
        <x:v>565</x:v>
      </x:c>
      <x:c r="F3278" t="s">
        <x:v>503</x:v>
      </x:c>
      <x:c r="G3278" t="s">
        <x:v>503</x:v>
      </x:c>
      <x:c r="H3278" t="s">
        <x:v>516</x:v>
      </x:c>
      <x:c r="I3278" t="s">
        <x:v>517</x:v>
      </x:c>
      <x:c r="J3278">
        <x:v>100010969</x:v>
      </x:c>
      <x:c r="K3278" t="s">
        <x:v>566</x:v>
      </x:c>
      <x:c r="L3278" t="s">
        <x:v>190</x:v>
      </x:c>
      <x:c r="M3278" t="s">
        <x:v>569</x:v>
      </x:c>
      <x:c r="O3278">
        <x:v>1500</x:v>
      </x:c>
      <x:c r="P3278" t="s">
        <x:v>520</x:v>
      </x:c>
      <x:c r="Q3278" t="s">
        <x:v>567</x:v>
      </x:c>
      <x:c r="R3278" t="s">
        <x:v>522</x:v>
      </x:c>
      <x:c r="S3278">
        <x:v>30000</x:v>
      </x:c>
      <x:c r="T3278" t="s">
        <x:v>458</x:v>
      </x:c>
      <x:c r="U3278">
        <x:v>102.54</x:v>
      </x:c>
      <x:c r="V3278">
        <x:v>0.22</x:v>
      </x:c>
      <x:c r="W3278">
        <x:v>6600</x:v>
      </x:c>
    </x:row>
    <x:row r="3279" spans="1:23">
      <x:c r="A3279" t="s">
        <x:v>492</x:v>
      </x:c>
      <x:c r="B3279" t="s">
        <x:v>698</x:v>
      </x:c>
      <x:c r="C3279" t="s">
        <x:v>513</x:v>
      </x:c>
      <x:c r="D3279" t="s">
        <x:v>514</x:v>
      </x:c>
      <x:c r="E3279" t="s">
        <x:v>565</x:v>
      </x:c>
      <x:c r="F3279" t="s">
        <x:v>503</x:v>
      </x:c>
      <x:c r="G3279" t="s">
        <x:v>503</x:v>
      </x:c>
      <x:c r="H3279" t="s">
        <x:v>516</x:v>
      </x:c>
      <x:c r="I3279" t="s">
        <x:v>517</x:v>
      </x:c>
      <x:c r="J3279">
        <x:v>100010984</x:v>
      </x:c>
      <x:c r="K3279" t="s">
        <x:v>566</x:v>
      </x:c>
      <x:c r="L3279" t="s">
        <x:v>190</x:v>
      </x:c>
      <x:c r="M3279" t="s">
        <x:v>568</x:v>
      </x:c>
      <x:c r="O3279">
        <x:v>1500</x:v>
      </x:c>
      <x:c r="P3279" t="s">
        <x:v>520</x:v>
      </x:c>
      <x:c r="Q3279" t="s">
        <x:v>567</x:v>
      </x:c>
      <x:c r="R3279" t="s">
        <x:v>522</x:v>
      </x:c>
      <x:c r="S3279">
        <x:v>15000</x:v>
      </x:c>
      <x:c r="T3279" t="s">
        <x:v>458</x:v>
      </x:c>
      <x:c r="U3279">
        <x:v>51.27</x:v>
      </x:c>
      <x:c r="V3279">
        <x:v>0.22</x:v>
      </x:c>
      <x:c r="W3279">
        <x:v>3300</x:v>
      </x:c>
    </x:row>
    <x:row r="3280" spans="1:23">
      <x:c r="A3280" t="s">
        <x:v>492</x:v>
      </x:c>
      <x:c r="B3280" t="s">
        <x:v>698</x:v>
      </x:c>
      <x:c r="C3280" t="s">
        <x:v>513</x:v>
      </x:c>
      <x:c r="D3280" t="s">
        <x:v>514</x:v>
      </x:c>
      <x:c r="E3280" t="s">
        <x:v>565</x:v>
      </x:c>
      <x:c r="F3280" t="s">
        <x:v>503</x:v>
      </x:c>
      <x:c r="G3280" t="s">
        <x:v>503</x:v>
      </x:c>
      <x:c r="H3280" t="s">
        <x:v>516</x:v>
      </x:c>
      <x:c r="I3280" t="s">
        <x:v>517</x:v>
      </x:c>
      <x:c r="J3280">
        <x:v>100004512</x:v>
      </x:c>
      <x:c r="K3280" t="s">
        <x:v>566</x:v>
      </x:c>
      <x:c r="L3280" t="s">
        <x:v>143</x:v>
      </x:c>
      <x:c r="M3280" t="s">
        <x:v>542</x:v>
      </x:c>
      <x:c r="O3280">
        <x:v>1000</x:v>
      </x:c>
      <x:c r="P3280" t="s">
        <x:v>520</x:v>
      </x:c>
      <x:c r="Q3280" t="s">
        <x:v>576</x:v>
      </x:c>
      <x:c r="R3280" t="s">
        <x:v>522</x:v>
      </x:c>
      <x:c r="S3280">
        <x:v>1000</x:v>
      </x:c>
      <x:c r="T3280" t="s">
        <x:v>458</x:v>
      </x:c>
      <x:c r="U3280">
        <x:v>4.82</x:v>
      </x:c>
      <x:c r="V3280">
        <x:v>0.28999999999999998</x:v>
      </x:c>
      <x:c r="W3280">
        <x:v>291</x:v>
      </x:c>
    </x:row>
    <x:row r="3281" spans="1:23">
      <x:c r="A3281" t="s">
        <x:v>492</x:v>
      </x:c>
      <x:c r="B3281" t="s">
        <x:v>698</x:v>
      </x:c>
      <x:c r="C3281" t="s">
        <x:v>513</x:v>
      </x:c>
      <x:c r="D3281" t="s">
        <x:v>514</x:v>
      </x:c>
      <x:c r="E3281" t="s">
        <x:v>565</x:v>
      </x:c>
      <x:c r="F3281" t="s">
        <x:v>503</x:v>
      </x:c>
      <x:c r="G3281" t="s">
        <x:v>503</x:v>
      </x:c>
      <x:c r="H3281" t="s">
        <x:v>516</x:v>
      </x:c>
      <x:c r="I3281" t="s">
        <x:v>517</x:v>
      </x:c>
      <x:c r="J3281">
        <x:v>100010984</x:v>
      </x:c>
      <x:c r="K3281" t="s">
        <x:v>566</x:v>
      </x:c>
      <x:c r="L3281" t="s">
        <x:v>190</x:v>
      </x:c>
      <x:c r="M3281" t="s">
        <x:v>568</x:v>
      </x:c>
      <x:c r="O3281">
        <x:v>1500</x:v>
      </x:c>
      <x:c r="P3281" t="s">
        <x:v>520</x:v>
      </x:c>
      <x:c r="Q3281" t="s">
        <x:v>567</x:v>
      </x:c>
      <x:c r="R3281" t="s">
        <x:v>522</x:v>
      </x:c>
      <x:c r="S3281">
        <x:v>15000</x:v>
      </x:c>
      <x:c r="T3281" t="s">
        <x:v>458</x:v>
      </x:c>
      <x:c r="U3281">
        <x:v>51.27</x:v>
      </x:c>
      <x:c r="V3281">
        <x:v>0.22</x:v>
      </x:c>
      <x:c r="W3281">
        <x:v>3300</x:v>
      </x:c>
    </x:row>
    <x:row r="3282" spans="1:23">
      <x:c r="A3282" t="s">
        <x:v>492</x:v>
      </x:c>
      <x:c r="B3282" t="s">
        <x:v>698</x:v>
      </x:c>
      <x:c r="C3282" t="s">
        <x:v>513</x:v>
      </x:c>
      <x:c r="D3282" t="s">
        <x:v>514</x:v>
      </x:c>
      <x:c r="E3282" t="s">
        <x:v>565</x:v>
      </x:c>
      <x:c r="F3282" t="s">
        <x:v>503</x:v>
      </x:c>
      <x:c r="G3282" t="s">
        <x:v>503</x:v>
      </x:c>
      <x:c r="H3282" t="s">
        <x:v>516</x:v>
      </x:c>
      <x:c r="I3282" t="s">
        <x:v>517</x:v>
      </x:c>
      <x:c r="J3282">
        <x:v>100010968</x:v>
      </x:c>
      <x:c r="K3282" t="s">
        <x:v>566</x:v>
      </x:c>
      <x:c r="L3282" t="s">
        <x:v>190</x:v>
      </x:c>
      <x:c r="M3282" t="s">
        <x:v>550</x:v>
      </x:c>
      <x:c r="O3282">
        <x:v>1500</x:v>
      </x:c>
      <x:c r="P3282" t="s">
        <x:v>520</x:v>
      </x:c>
      <x:c r="Q3282" t="s">
        <x:v>567</x:v>
      </x:c>
      <x:c r="R3282" t="s">
        <x:v>522</x:v>
      </x:c>
      <x:c r="S3282">
        <x:v>44850</x:v>
      </x:c>
      <x:c r="T3282" t="s">
        <x:v>458</x:v>
      </x:c>
      <x:c r="U3282">
        <x:v>153.30000000000001</x:v>
      </x:c>
      <x:c r="V3282">
        <x:v>0.22</x:v>
      </x:c>
      <x:c r="W3282">
        <x:v>9867</x:v>
      </x:c>
    </x:row>
    <x:row r="3283" spans="1:23">
      <x:c r="A3283" t="s">
        <x:v>492</x:v>
      </x:c>
      <x:c r="B3283" t="s">
        <x:v>698</x:v>
      </x:c>
      <x:c r="C3283" t="s">
        <x:v>513</x:v>
      </x:c>
      <x:c r="D3283" t="s">
        <x:v>514</x:v>
      </x:c>
      <x:c r="E3283" t="s">
        <x:v>565</x:v>
      </x:c>
      <x:c r="F3283" t="s">
        <x:v>503</x:v>
      </x:c>
      <x:c r="G3283" t="s">
        <x:v>503</x:v>
      </x:c>
      <x:c r="H3283" t="s">
        <x:v>516</x:v>
      </x:c>
      <x:c r="I3283" t="s">
        <x:v>517</x:v>
      </x:c>
      <x:c r="J3283">
        <x:v>100012080</x:v>
      </x:c>
      <x:c r="K3283" t="s">
        <x:v>566</x:v>
      </x:c>
      <x:c r="L3283" t="s">
        <x:v>190</x:v>
      </x:c>
      <x:c r="M3283" t="s">
        <x:v>571</x:v>
      </x:c>
      <x:c r="O3283">
        <x:v>1500</x:v>
      </x:c>
      <x:c r="P3283" t="s">
        <x:v>520</x:v>
      </x:c>
      <x:c r="Q3283" t="s">
        <x:v>567</x:v>
      </x:c>
      <x:c r="R3283" t="s">
        <x:v>522</x:v>
      </x:c>
      <x:c r="S3283">
        <x:v>15000</x:v>
      </x:c>
      <x:c r="T3283" t="s">
        <x:v>458</x:v>
      </x:c>
      <x:c r="U3283">
        <x:v>51.27</x:v>
      </x:c>
      <x:c r="V3283">
        <x:v>0.22</x:v>
      </x:c>
      <x:c r="W3283">
        <x:v>3300</x:v>
      </x:c>
    </x:row>
    <x:row r="3284" spans="1:23">
      <x:c r="A3284" t="s">
        <x:v>492</x:v>
      </x:c>
      <x:c r="B3284" t="s">
        <x:v>698</x:v>
      </x:c>
      <x:c r="C3284" t="s">
        <x:v>513</x:v>
      </x:c>
      <x:c r="D3284" t="s">
        <x:v>514</x:v>
      </x:c>
      <x:c r="E3284" t="s">
        <x:v>565</x:v>
      </x:c>
      <x:c r="F3284" t="s">
        <x:v>503</x:v>
      </x:c>
      <x:c r="G3284" t="s">
        <x:v>503</x:v>
      </x:c>
      <x:c r="H3284" t="s">
        <x:v>516</x:v>
      </x:c>
      <x:c r="I3284" t="s">
        <x:v>517</x:v>
      </x:c>
      <x:c r="J3284">
        <x:v>100004470</x:v>
      </x:c>
      <x:c r="K3284" t="s">
        <x:v>566</x:v>
      </x:c>
      <x:c r="L3284" t="s">
        <x:v>190</x:v>
      </x:c>
      <x:c r="M3284" t="s">
        <x:v>518</x:v>
      </x:c>
      <x:c r="O3284">
        <x:v>1500</x:v>
      </x:c>
      <x:c r="P3284" t="s">
        <x:v>520</x:v>
      </x:c>
      <x:c r="Q3284" t="s">
        <x:v>567</x:v>
      </x:c>
      <x:c r="R3284" t="s">
        <x:v>522</x:v>
      </x:c>
      <x:c r="S3284">
        <x:v>63000</x:v>
      </x:c>
      <x:c r="T3284" t="s">
        <x:v>458</x:v>
      </x:c>
      <x:c r="U3284">
        <x:v>215.33</x:v>
      </x:c>
      <x:c r="V3284">
        <x:v>0.22</x:v>
      </x:c>
      <x:c r="W3284">
        <x:v>13860</x:v>
      </x:c>
    </x:row>
    <x:row r="3285" spans="1:23">
      <x:c r="A3285" t="s">
        <x:v>492</x:v>
      </x:c>
      <x:c r="B3285" t="s">
        <x:v>698</x:v>
      </x:c>
      <x:c r="C3285" t="s">
        <x:v>513</x:v>
      </x:c>
      <x:c r="D3285" t="s">
        <x:v>514</x:v>
      </x:c>
      <x:c r="E3285" t="s">
        <x:v>565</x:v>
      </x:c>
      <x:c r="F3285" t="s">
        <x:v>503</x:v>
      </x:c>
      <x:c r="G3285" t="s">
        <x:v>503</x:v>
      </x:c>
      <x:c r="H3285" t="s">
        <x:v>516</x:v>
      </x:c>
      <x:c r="I3285" t="s">
        <x:v>517</x:v>
      </x:c>
      <x:c r="J3285">
        <x:v>100004470</x:v>
      </x:c>
      <x:c r="K3285" t="s">
        <x:v>566</x:v>
      </x:c>
      <x:c r="L3285" t="s">
        <x:v>190</x:v>
      </x:c>
      <x:c r="M3285" t="s">
        <x:v>518</x:v>
      </x:c>
      <x:c r="O3285">
        <x:v>1500</x:v>
      </x:c>
      <x:c r="P3285" t="s">
        <x:v>520</x:v>
      </x:c>
      <x:c r="Q3285" t="s">
        <x:v>567</x:v>
      </x:c>
      <x:c r="R3285" t="s">
        <x:v>522</x:v>
      </x:c>
      <x:c r="S3285">
        <x:v>2750</x:v>
      </x:c>
      <x:c r="T3285" t="s">
        <x:v>458</x:v>
      </x:c>
      <x:c r="U3285">
        <x:v>9.4</x:v>
      </x:c>
      <x:c r="V3285">
        <x:v>0.22</x:v>
      </x:c>
      <x:c r="W3285">
        <x:v>605</x:v>
      </x:c>
    </x:row>
    <x:row r="3286" spans="1:23">
      <x:c r="A3286" t="s">
        <x:v>492</x:v>
      </x:c>
      <x:c r="B3286" t="s">
        <x:v>698</x:v>
      </x:c>
      <x:c r="C3286" t="s">
        <x:v>513</x:v>
      </x:c>
      <x:c r="D3286" t="s">
        <x:v>514</x:v>
      </x:c>
      <x:c r="E3286" t="s">
        <x:v>565</x:v>
      </x:c>
      <x:c r="F3286" t="s">
        <x:v>503</x:v>
      </x:c>
      <x:c r="G3286" t="s">
        <x:v>503</x:v>
      </x:c>
      <x:c r="H3286" t="s">
        <x:v>516</x:v>
      </x:c>
      <x:c r="I3286" t="s">
        <x:v>517</x:v>
      </x:c>
      <x:c r="J3286">
        <x:v>100010992</x:v>
      </x:c>
      <x:c r="K3286" t="s">
        <x:v>566</x:v>
      </x:c>
      <x:c r="L3286" t="s">
        <x:v>190</x:v>
      </x:c>
      <x:c r="M3286" t="s">
        <x:v>574</x:v>
      </x:c>
      <x:c r="O3286">
        <x:v>1500</x:v>
      </x:c>
      <x:c r="P3286" t="s">
        <x:v>520</x:v>
      </x:c>
      <x:c r="Q3286" t="s">
        <x:v>567</x:v>
      </x:c>
      <x:c r="R3286" t="s">
        <x:v>522</x:v>
      </x:c>
      <x:c r="S3286">
        <x:v>15000</x:v>
      </x:c>
      <x:c r="T3286" t="s">
        <x:v>458</x:v>
      </x:c>
      <x:c r="U3286">
        <x:v>51.27</x:v>
      </x:c>
      <x:c r="V3286">
        <x:v>0.22</x:v>
      </x:c>
      <x:c r="W3286">
        <x:v>3300</x:v>
      </x:c>
    </x:row>
    <x:row r="3287" spans="1:23">
      <x:c r="A3287" t="s">
        <x:v>492</x:v>
      </x:c>
      <x:c r="B3287" t="s">
        <x:v>698</x:v>
      </x:c>
      <x:c r="C3287" t="s">
        <x:v>513</x:v>
      </x:c>
      <x:c r="D3287" t="s">
        <x:v>514</x:v>
      </x:c>
      <x:c r="E3287" t="s">
        <x:v>565</x:v>
      </x:c>
      <x:c r="F3287" t="s">
        <x:v>503</x:v>
      </x:c>
      <x:c r="G3287" t="s">
        <x:v>503</x:v>
      </x:c>
      <x:c r="H3287" t="s">
        <x:v>516</x:v>
      </x:c>
      <x:c r="I3287" t="s">
        <x:v>517</x:v>
      </x:c>
      <x:c r="J3287">
        <x:v>100010986</x:v>
      </x:c>
      <x:c r="K3287" t="s">
        <x:v>566</x:v>
      </x:c>
      <x:c r="L3287" t="s">
        <x:v>190</x:v>
      </x:c>
      <x:c r="M3287" t="s">
        <x:v>570</x:v>
      </x:c>
      <x:c r="O3287">
        <x:v>1500</x:v>
      </x:c>
      <x:c r="P3287" t="s">
        <x:v>520</x:v>
      </x:c>
      <x:c r="Q3287" t="s">
        <x:v>567</x:v>
      </x:c>
      <x:c r="R3287" t="s">
        <x:v>522</x:v>
      </x:c>
      <x:c r="S3287">
        <x:v>57000</x:v>
      </x:c>
      <x:c r="T3287" t="s">
        <x:v>458</x:v>
      </x:c>
      <x:c r="U3287">
        <x:v>194.83</x:v>
      </x:c>
      <x:c r="V3287">
        <x:v>0.22</x:v>
      </x:c>
      <x:c r="W3287">
        <x:v>12540</x:v>
      </x:c>
    </x:row>
    <x:row r="3288" spans="1:23">
      <x:c r="A3288" t="s">
        <x:v>492</x:v>
      </x:c>
      <x:c r="B3288" t="s">
        <x:v>698</x:v>
      </x:c>
      <x:c r="C3288" t="s">
        <x:v>513</x:v>
      </x:c>
      <x:c r="D3288" t="s">
        <x:v>514</x:v>
      </x:c>
      <x:c r="E3288" t="s">
        <x:v>565</x:v>
      </x:c>
      <x:c r="F3288" t="s">
        <x:v>503</x:v>
      </x:c>
      <x:c r="G3288" t="s">
        <x:v>503</x:v>
      </x:c>
      <x:c r="H3288" t="s">
        <x:v>516</x:v>
      </x:c>
      <x:c r="I3288" t="s">
        <x:v>517</x:v>
      </x:c>
      <x:c r="J3288">
        <x:v>100010989</x:v>
      </x:c>
      <x:c r="K3288" t="s">
        <x:v>566</x:v>
      </x:c>
      <x:c r="L3288" t="s">
        <x:v>190</x:v>
      </x:c>
      <x:c r="M3288" t="s">
        <x:v>553</x:v>
      </x:c>
      <x:c r="O3288">
        <x:v>1500</x:v>
      </x:c>
      <x:c r="P3288" t="s">
        <x:v>520</x:v>
      </x:c>
      <x:c r="Q3288" t="s">
        <x:v>567</x:v>
      </x:c>
      <x:c r="R3288" t="s">
        <x:v>522</x:v>
      </x:c>
      <x:c r="S3288">
        <x:v>15000</x:v>
      </x:c>
      <x:c r="T3288" t="s">
        <x:v>458</x:v>
      </x:c>
      <x:c r="U3288">
        <x:v>51.27</x:v>
      </x:c>
      <x:c r="V3288">
        <x:v>0.22</x:v>
      </x:c>
      <x:c r="W3288">
        <x:v>3300</x:v>
      </x:c>
    </x:row>
    <x:row r="3289" spans="1:23">
      <x:c r="A3289" t="s">
        <x:v>492</x:v>
      </x:c>
      <x:c r="B3289" t="s">
        <x:v>698</x:v>
      </x:c>
      <x:c r="C3289" t="s">
        <x:v>513</x:v>
      </x:c>
      <x:c r="D3289" t="s">
        <x:v>514</x:v>
      </x:c>
      <x:c r="E3289" t="s">
        <x:v>565</x:v>
      </x:c>
      <x:c r="F3289" t="s">
        <x:v>503</x:v>
      </x:c>
      <x:c r="G3289" t="s">
        <x:v>503</x:v>
      </x:c>
      <x:c r="H3289" t="s">
        <x:v>516</x:v>
      </x:c>
      <x:c r="I3289" t="s">
        <x:v>517</x:v>
      </x:c>
      <x:c r="J3289">
        <x:v>100004471</x:v>
      </x:c>
      <x:c r="K3289" t="s">
        <x:v>566</x:v>
      </x:c>
      <x:c r="L3289" t="s">
        <x:v>190</x:v>
      </x:c>
      <x:c r="M3289" t="s">
        <x:v>524</x:v>
      </x:c>
      <x:c r="O3289">
        <x:v>1500</x:v>
      </x:c>
      <x:c r="P3289" t="s">
        <x:v>520</x:v>
      </x:c>
      <x:c r="Q3289" t="s">
        <x:v>567</x:v>
      </x:c>
      <x:c r="R3289" t="s">
        <x:v>522</x:v>
      </x:c>
      <x:c r="S3289">
        <x:v>74700</x:v>
      </x:c>
      <x:c r="T3289" t="s">
        <x:v>458</x:v>
      </x:c>
      <x:c r="U3289">
        <x:v>255.32</x:v>
      </x:c>
      <x:c r="V3289">
        <x:v>0.22</x:v>
      </x:c>
      <x:c r="W3289">
        <x:v>16434</x:v>
      </x:c>
    </x:row>
    <x:row r="3290" spans="1:23">
      <x:c r="A3290" t="s">
        <x:v>492</x:v>
      </x:c>
      <x:c r="B3290" t="s">
        <x:v>698</x:v>
      </x:c>
      <x:c r="C3290" t="s">
        <x:v>513</x:v>
      </x:c>
      <x:c r="D3290" t="s">
        <x:v>514</x:v>
      </x:c>
      <x:c r="E3290" t="s">
        <x:v>565</x:v>
      </x:c>
      <x:c r="F3290" t="s">
        <x:v>503</x:v>
      </x:c>
      <x:c r="G3290" t="s">
        <x:v>503</x:v>
      </x:c>
      <x:c r="H3290" t="s">
        <x:v>516</x:v>
      </x:c>
      <x:c r="I3290" t="s">
        <x:v>517</x:v>
      </x:c>
      <x:c r="J3290">
        <x:v>100010969</x:v>
      </x:c>
      <x:c r="K3290" t="s">
        <x:v>566</x:v>
      </x:c>
      <x:c r="L3290" t="s">
        <x:v>190</x:v>
      </x:c>
      <x:c r="M3290" t="s">
        <x:v>569</x:v>
      </x:c>
      <x:c r="O3290">
        <x:v>1500</x:v>
      </x:c>
      <x:c r="P3290" t="s">
        <x:v>520</x:v>
      </x:c>
      <x:c r="Q3290" t="s">
        <x:v>567</x:v>
      </x:c>
      <x:c r="R3290" t="s">
        <x:v>522</x:v>
      </x:c>
      <x:c r="S3290">
        <x:v>59800</x:v>
      </x:c>
      <x:c r="T3290" t="s">
        <x:v>458</x:v>
      </x:c>
      <x:c r="U3290">
        <x:v>204.4</x:v>
      </x:c>
      <x:c r="V3290">
        <x:v>0.22</x:v>
      </x:c>
      <x:c r="W3290">
        <x:v>13156</x:v>
      </x:c>
    </x:row>
    <x:row r="3291" spans="1:23">
      <x:c r="A3291" t="s">
        <x:v>492</x:v>
      </x:c>
      <x:c r="B3291" t="s">
        <x:v>698</x:v>
      </x:c>
      <x:c r="C3291" t="s">
        <x:v>513</x:v>
      </x:c>
      <x:c r="D3291" t="s">
        <x:v>514</x:v>
      </x:c>
      <x:c r="E3291" t="s">
        <x:v>565</x:v>
      </x:c>
      <x:c r="F3291" t="s">
        <x:v>503</x:v>
      </x:c>
      <x:c r="G3291" t="s">
        <x:v>503</x:v>
      </x:c>
      <x:c r="H3291" t="s">
        <x:v>516</x:v>
      </x:c>
      <x:c r="I3291" t="s">
        <x:v>517</x:v>
      </x:c>
      <x:c r="J3291">
        <x:v>100010988</x:v>
      </x:c>
      <x:c r="K3291" t="s">
        <x:v>566</x:v>
      </x:c>
      <x:c r="L3291" t="s">
        <x:v>190</x:v>
      </x:c>
      <x:c r="M3291" t="s">
        <x:v>572</x:v>
      </x:c>
      <x:c r="O3291">
        <x:v>1500</x:v>
      </x:c>
      <x:c r="P3291" t="s">
        <x:v>520</x:v>
      </x:c>
      <x:c r="Q3291" t="s">
        <x:v>567</x:v>
      </x:c>
      <x:c r="R3291" t="s">
        <x:v>522</x:v>
      </x:c>
      <x:c r="S3291">
        <x:v>30000</x:v>
      </x:c>
      <x:c r="T3291" t="s">
        <x:v>458</x:v>
      </x:c>
      <x:c r="U3291">
        <x:v>102.54</x:v>
      </x:c>
      <x:c r="V3291">
        <x:v>0.22</x:v>
      </x:c>
      <x:c r="W3291">
        <x:v>6600</x:v>
      </x:c>
    </x:row>
    <x:row r="3292" spans="1:23">
      <x:c r="A3292" t="s">
        <x:v>492</x:v>
      </x:c>
      <x:c r="B3292" t="s">
        <x:v>698</x:v>
      </x:c>
      <x:c r="C3292" t="s">
        <x:v>513</x:v>
      </x:c>
      <x:c r="D3292" t="s">
        <x:v>514</x:v>
      </x:c>
      <x:c r="E3292" t="s">
        <x:v>565</x:v>
      </x:c>
      <x:c r="F3292" t="s">
        <x:v>503</x:v>
      </x:c>
      <x:c r="G3292" t="s">
        <x:v>503</x:v>
      </x:c>
      <x:c r="H3292" t="s">
        <x:v>516</x:v>
      </x:c>
      <x:c r="I3292" t="s">
        <x:v>517</x:v>
      </x:c>
      <x:c r="J3292">
        <x:v>100010983</x:v>
      </x:c>
      <x:c r="K3292" t="s">
        <x:v>566</x:v>
      </x:c>
      <x:c r="L3292" t="s">
        <x:v>190</x:v>
      </x:c>
      <x:c r="M3292" t="s">
        <x:v>563</x:v>
      </x:c>
      <x:c r="O3292">
        <x:v>1500</x:v>
      </x:c>
      <x:c r="P3292" t="s">
        <x:v>520</x:v>
      </x:c>
      <x:c r="Q3292" t="s">
        <x:v>567</x:v>
      </x:c>
      <x:c r="R3292" t="s">
        <x:v>522</x:v>
      </x:c>
      <x:c r="S3292">
        <x:v>30000</x:v>
      </x:c>
      <x:c r="T3292" t="s">
        <x:v>458</x:v>
      </x:c>
      <x:c r="U3292">
        <x:v>102.54</x:v>
      </x:c>
      <x:c r="V3292">
        <x:v>0.22</x:v>
      </x:c>
      <x:c r="W3292">
        <x:v>6600</x:v>
      </x:c>
    </x:row>
    <x:row r="3293" spans="1:23">
      <x:c r="A3293" t="s">
        <x:v>492</x:v>
      </x:c>
      <x:c r="B3293" t="s">
        <x:v>698</x:v>
      </x:c>
      <x:c r="C3293" t="s">
        <x:v>513</x:v>
      </x:c>
      <x:c r="D3293" t="s">
        <x:v>514</x:v>
      </x:c>
      <x:c r="E3293" t="s">
        <x:v>565</x:v>
      </x:c>
      <x:c r="F3293" t="s">
        <x:v>503</x:v>
      </x:c>
      <x:c r="G3293" t="s">
        <x:v>503</x:v>
      </x:c>
      <x:c r="H3293" t="s">
        <x:v>516</x:v>
      </x:c>
      <x:c r="I3293" t="s">
        <x:v>517</x:v>
      </x:c>
      <x:c r="J3293">
        <x:v>100010466</x:v>
      </x:c>
      <x:c r="K3293" t="s">
        <x:v>566</x:v>
      </x:c>
      <x:c r="L3293" t="s">
        <x:v>190</x:v>
      </x:c>
      <x:c r="M3293" t="s">
        <x:v>537</x:v>
      </x:c>
      <x:c r="O3293">
        <x:v>1500</x:v>
      </x:c>
      <x:c r="P3293" t="s">
        <x:v>520</x:v>
      </x:c>
      <x:c r="Q3293" t="s">
        <x:v>567</x:v>
      </x:c>
      <x:c r="R3293" t="s">
        <x:v>522</x:v>
      </x:c>
      <x:c r="S3293">
        <x:v>44900</x:v>
      </x:c>
      <x:c r="T3293" t="s">
        <x:v>458</x:v>
      </x:c>
      <x:c r="U3293">
        <x:v>153.47</x:v>
      </x:c>
      <x:c r="V3293">
        <x:v>0.22</x:v>
      </x:c>
      <x:c r="W3293">
        <x:v>9878</x:v>
      </x:c>
    </x:row>
    <x:row r="3294" spans="1:23">
      <x:c r="A3294" t="s">
        <x:v>492</x:v>
      </x:c>
      <x:c r="B3294" t="s">
        <x:v>698</x:v>
      </x:c>
      <x:c r="C3294" t="s">
        <x:v>513</x:v>
      </x:c>
      <x:c r="D3294" t="s">
        <x:v>514</x:v>
      </x:c>
      <x:c r="E3294" t="s">
        <x:v>565</x:v>
      </x:c>
      <x:c r="F3294" t="s">
        <x:v>503</x:v>
      </x:c>
      <x:c r="G3294" t="s">
        <x:v>503</x:v>
      </x:c>
      <x:c r="H3294" t="s">
        <x:v>516</x:v>
      </x:c>
      <x:c r="I3294" t="s">
        <x:v>517</x:v>
      </x:c>
      <x:c r="J3294">
        <x:v>100012079</x:v>
      </x:c>
      <x:c r="K3294" t="s">
        <x:v>566</x:v>
      </x:c>
      <x:c r="L3294" t="s">
        <x:v>190</x:v>
      </x:c>
      <x:c r="M3294" t="s">
        <x:v>573</x:v>
      </x:c>
      <x:c r="O3294">
        <x:v>1500</x:v>
      </x:c>
      <x:c r="P3294" t="s">
        <x:v>520</x:v>
      </x:c>
      <x:c r="Q3294" t="s">
        <x:v>567</x:v>
      </x:c>
      <x:c r="R3294" t="s">
        <x:v>522</x:v>
      </x:c>
      <x:c r="S3294">
        <x:v>15000</x:v>
      </x:c>
      <x:c r="T3294" t="s">
        <x:v>458</x:v>
      </x:c>
      <x:c r="U3294">
        <x:v>51.27</x:v>
      </x:c>
      <x:c r="V3294">
        <x:v>0.22</x:v>
      </x:c>
      <x:c r="W3294">
        <x:v>3300</x:v>
      </x:c>
    </x:row>
    <x:row r="3295" spans="1:23">
      <x:c r="A3295" t="s">
        <x:v>492</x:v>
      </x:c>
      <x:c r="B3295" t="s">
        <x:v>698</x:v>
      </x:c>
      <x:c r="C3295" t="s">
        <x:v>513</x:v>
      </x:c>
      <x:c r="D3295" t="s">
        <x:v>514</x:v>
      </x:c>
      <x:c r="E3295" t="s">
        <x:v>565</x:v>
      </x:c>
      <x:c r="F3295" t="s">
        <x:v>503</x:v>
      </x:c>
      <x:c r="G3295" t="s">
        <x:v>503</x:v>
      </x:c>
      <x:c r="H3295" t="s">
        <x:v>516</x:v>
      </x:c>
      <x:c r="I3295" t="s">
        <x:v>517</x:v>
      </x:c>
      <x:c r="J3295">
        <x:v>100010990</x:v>
      </x:c>
      <x:c r="K3295" t="s">
        <x:v>566</x:v>
      </x:c>
      <x:c r="L3295" t="s">
        <x:v>190</x:v>
      </x:c>
      <x:c r="M3295" t="s">
        <x:v>578</x:v>
      </x:c>
      <x:c r="O3295">
        <x:v>1500</x:v>
      </x:c>
      <x:c r="P3295" t="s">
        <x:v>520</x:v>
      </x:c>
      <x:c r="Q3295" t="s">
        <x:v>567</x:v>
      </x:c>
      <x:c r="R3295" t="s">
        <x:v>522</x:v>
      </x:c>
      <x:c r="S3295">
        <x:v>28500</x:v>
      </x:c>
      <x:c r="T3295" t="s">
        <x:v>458</x:v>
      </x:c>
      <x:c r="U3295">
        <x:v>97.41</x:v>
      </x:c>
      <x:c r="V3295">
        <x:v>0.22</x:v>
      </x:c>
      <x:c r="W3295">
        <x:v>6270</x:v>
      </x:c>
    </x:row>
    <x:row r="3296" spans="1:23">
      <x:c r="A3296" t="s">
        <x:v>492</x:v>
      </x:c>
      <x:c r="B3296" t="s">
        <x:v>698</x:v>
      </x:c>
      <x:c r="C3296" t="s">
        <x:v>513</x:v>
      </x:c>
      <x:c r="D3296" t="s">
        <x:v>514</x:v>
      </x:c>
      <x:c r="E3296" t="s">
        <x:v>565</x:v>
      </x:c>
      <x:c r="F3296" t="s">
        <x:v>503</x:v>
      </x:c>
      <x:c r="G3296" t="s">
        <x:v>503</x:v>
      </x:c>
      <x:c r="H3296" t="s">
        <x:v>516</x:v>
      </x:c>
      <x:c r="I3296" t="s">
        <x:v>517</x:v>
      </x:c>
      <x:c r="J3296">
        <x:v>100010985</x:v>
      </x:c>
      <x:c r="K3296" t="s">
        <x:v>566</x:v>
      </x:c>
      <x:c r="L3296" t="s">
        <x:v>190</x:v>
      </x:c>
      <x:c r="M3296" t="s">
        <x:v>545</x:v>
      </x:c>
      <x:c r="O3296">
        <x:v>1500</x:v>
      </x:c>
      <x:c r="P3296" t="s">
        <x:v>520</x:v>
      </x:c>
      <x:c r="Q3296" t="s">
        <x:v>567</x:v>
      </x:c>
      <x:c r="R3296" t="s">
        <x:v>522</x:v>
      </x:c>
      <x:c r="S3296">
        <x:v>30000</x:v>
      </x:c>
      <x:c r="T3296" t="s">
        <x:v>458</x:v>
      </x:c>
      <x:c r="U3296">
        <x:v>102.54</x:v>
      </x:c>
      <x:c r="V3296">
        <x:v>0.22</x:v>
      </x:c>
      <x:c r="W3296">
        <x:v>6600</x:v>
      </x:c>
    </x:row>
    <x:row r="3297" spans="1:23">
      <x:c r="A3297" t="s">
        <x:v>492</x:v>
      </x:c>
      <x:c r="B3297" t="s">
        <x:v>698</x:v>
      </x:c>
      <x:c r="C3297" t="s">
        <x:v>513</x:v>
      </x:c>
      <x:c r="D3297" t="s">
        <x:v>514</x:v>
      </x:c>
      <x:c r="E3297" t="s">
        <x:v>565</x:v>
      </x:c>
      <x:c r="F3297" t="s">
        <x:v>503</x:v>
      </x:c>
      <x:c r="G3297" t="s">
        <x:v>503</x:v>
      </x:c>
      <x:c r="H3297" t="s">
        <x:v>516</x:v>
      </x:c>
      <x:c r="I3297" t="s">
        <x:v>517</x:v>
      </x:c>
      <x:c r="J3297">
        <x:v>100010982</x:v>
      </x:c>
      <x:c r="K3297" t="s">
        <x:v>566</x:v>
      </x:c>
      <x:c r="L3297" t="s">
        <x:v>190</x:v>
      </x:c>
      <x:c r="M3297" t="s">
        <x:v>560</x:v>
      </x:c>
      <x:c r="O3297">
        <x:v>1500</x:v>
      </x:c>
      <x:c r="P3297" t="s">
        <x:v>520</x:v>
      </x:c>
      <x:c r="Q3297" t="s">
        <x:v>567</x:v>
      </x:c>
      <x:c r="R3297" t="s">
        <x:v>522</x:v>
      </x:c>
      <x:c r="S3297">
        <x:v>27000</x:v>
      </x:c>
      <x:c r="T3297" t="s">
        <x:v>458</x:v>
      </x:c>
      <x:c r="U3297">
        <x:v>92.29</x:v>
      </x:c>
      <x:c r="V3297">
        <x:v>0.22</x:v>
      </x:c>
      <x:c r="W3297">
        <x:v>5940</x:v>
      </x:c>
    </x:row>
    <x:row r="3298" spans="1:23">
      <x:c r="A3298" t="s">
        <x:v>492</x:v>
      </x:c>
      <x:c r="B3298" t="s">
        <x:v>698</x:v>
      </x:c>
      <x:c r="C3298" t="s">
        <x:v>513</x:v>
      </x:c>
      <x:c r="D3298" t="s">
        <x:v>514</x:v>
      </x:c>
      <x:c r="E3298" t="s">
        <x:v>565</x:v>
      </x:c>
      <x:c r="F3298" t="s">
        <x:v>503</x:v>
      </x:c>
      <x:c r="G3298" t="s">
        <x:v>503</x:v>
      </x:c>
      <x:c r="H3298" t="s">
        <x:v>516</x:v>
      </x:c>
      <x:c r="I3298" t="s">
        <x:v>517</x:v>
      </x:c>
      <x:c r="J3298">
        <x:v>100010981</x:v>
      </x:c>
      <x:c r="K3298" t="s">
        <x:v>566</x:v>
      </x:c>
      <x:c r="L3298" t="s">
        <x:v>190</x:v>
      </x:c>
      <x:c r="M3298" t="s">
        <x:v>575</x:v>
      </x:c>
      <x:c r="O3298">
        <x:v>1500</x:v>
      </x:c>
      <x:c r="P3298" t="s">
        <x:v>520</x:v>
      </x:c>
      <x:c r="Q3298" t="s">
        <x:v>567</x:v>
      </x:c>
      <x:c r="R3298" t="s">
        <x:v>522</x:v>
      </x:c>
      <x:c r="S3298">
        <x:v>59800</x:v>
      </x:c>
      <x:c r="T3298" t="s">
        <x:v>458</x:v>
      </x:c>
      <x:c r="U3298">
        <x:v>204.4</x:v>
      </x:c>
      <x:c r="V3298">
        <x:v>0.22</x:v>
      </x:c>
      <x:c r="W3298">
        <x:v>13156</x:v>
      </x:c>
    </x:row>
    <x:row r="3299" spans="1:23">
      <x:c r="A3299" t="s">
        <x:v>492</x:v>
      </x:c>
      <x:c r="B3299" t="s">
        <x:v>698</x:v>
      </x:c>
      <x:c r="C3299" t="s">
        <x:v>513</x:v>
      </x:c>
      <x:c r="D3299" t="s">
        <x:v>514</x:v>
      </x:c>
      <x:c r="E3299" t="s">
        <x:v>565</x:v>
      </x:c>
      <x:c r="F3299" t="s">
        <x:v>503</x:v>
      </x:c>
      <x:c r="G3299" t="s">
        <x:v>503</x:v>
      </x:c>
      <x:c r="H3299" t="s">
        <x:v>516</x:v>
      </x:c>
      <x:c r="I3299" t="s">
        <x:v>517</x:v>
      </x:c>
      <x:c r="J3299">
        <x:v>100010987</x:v>
      </x:c>
      <x:c r="K3299" t="s">
        <x:v>566</x:v>
      </x:c>
      <x:c r="L3299" t="s">
        <x:v>190</x:v>
      </x:c>
      <x:c r="M3299" t="s">
        <x:v>577</x:v>
      </x:c>
      <x:c r="O3299">
        <x:v>1500</x:v>
      </x:c>
      <x:c r="P3299" t="s">
        <x:v>520</x:v>
      </x:c>
      <x:c r="Q3299" t="s">
        <x:v>567</x:v>
      </x:c>
      <x:c r="R3299" t="s">
        <x:v>522</x:v>
      </x:c>
      <x:c r="S3299">
        <x:v>34500</x:v>
      </x:c>
      <x:c r="T3299" t="s">
        <x:v>458</x:v>
      </x:c>
      <x:c r="U3299">
        <x:v>117.92</x:v>
      </x:c>
      <x:c r="V3299">
        <x:v>0.22</x:v>
      </x:c>
      <x:c r="W3299">
        <x:v>7590</x:v>
      </x:c>
    </x:row>
    <x:row r="3300" spans="1:23">
      <x:c r="A3300" t="s">
        <x:v>492</x:v>
      </x:c>
      <x:c r="B3300" t="s">
        <x:v>698</x:v>
      </x:c>
      <x:c r="C3300" t="s">
        <x:v>513</x:v>
      </x:c>
      <x:c r="D3300" t="s">
        <x:v>514</x:v>
      </x:c>
      <x:c r="E3300" t="s">
        <x:v>565</x:v>
      </x:c>
      <x:c r="F3300" t="s">
        <x:v>503</x:v>
      </x:c>
      <x:c r="G3300" t="s">
        <x:v>503</x:v>
      </x:c>
      <x:c r="H3300" t="s">
        <x:v>516</x:v>
      </x:c>
      <x:c r="I3300" t="s">
        <x:v>517</x:v>
      </x:c>
      <x:c r="J3300">
        <x:v>100010986</x:v>
      </x:c>
      <x:c r="K3300" t="s">
        <x:v>566</x:v>
      </x:c>
      <x:c r="L3300" t="s">
        <x:v>190</x:v>
      </x:c>
      <x:c r="M3300" t="s">
        <x:v>570</x:v>
      </x:c>
      <x:c r="O3300">
        <x:v>1500</x:v>
      </x:c>
      <x:c r="P3300" t="s">
        <x:v>520</x:v>
      </x:c>
      <x:c r="Q3300" t="s">
        <x:v>567</x:v>
      </x:c>
      <x:c r="R3300" t="s">
        <x:v>522</x:v>
      </x:c>
      <x:c r="S3300">
        <x:v>2750</x:v>
      </x:c>
      <x:c r="T3300" t="s">
        <x:v>458</x:v>
      </x:c>
      <x:c r="U3300">
        <x:v>9.4</x:v>
      </x:c>
      <x:c r="V3300">
        <x:v>0.22</x:v>
      </x:c>
      <x:c r="W3300">
        <x:v>605</x:v>
      </x:c>
    </x:row>
    <x:row r="3301" spans="1:23">
      <x:c r="A3301" t="s">
        <x:v>492</x:v>
      </x:c>
      <x:c r="B3301" t="s">
        <x:v>698</x:v>
      </x:c>
      <x:c r="C3301" t="s">
        <x:v>513</x:v>
      </x:c>
      <x:c r="D3301" t="s">
        <x:v>514</x:v>
      </x:c>
      <x:c r="E3301" t="s">
        <x:v>565</x:v>
      </x:c>
      <x:c r="F3301" t="s">
        <x:v>503</x:v>
      </x:c>
      <x:c r="G3301" t="s">
        <x:v>503</x:v>
      </x:c>
      <x:c r="H3301" t="s">
        <x:v>516</x:v>
      </x:c>
      <x:c r="I3301" t="s">
        <x:v>517</x:v>
      </x:c>
      <x:c r="J3301">
        <x:v>100010982</x:v>
      </x:c>
      <x:c r="K3301" t="s">
        <x:v>566</x:v>
      </x:c>
      <x:c r="L3301" t="s">
        <x:v>190</x:v>
      </x:c>
      <x:c r="M3301" t="s">
        <x:v>560</x:v>
      </x:c>
      <x:c r="O3301">
        <x:v>1500</x:v>
      </x:c>
      <x:c r="P3301" t="s">
        <x:v>520</x:v>
      </x:c>
      <x:c r="Q3301" t="s">
        <x:v>567</x:v>
      </x:c>
      <x:c r="R3301" t="s">
        <x:v>522</x:v>
      </x:c>
      <x:c r="S3301">
        <x:v>2800</x:v>
      </x:c>
      <x:c r="T3301" t="s">
        <x:v>458</x:v>
      </x:c>
      <x:c r="U3301">
        <x:v>9.57</x:v>
      </x:c>
      <x:c r="V3301">
        <x:v>0.22</x:v>
      </x:c>
      <x:c r="W3301">
        <x:v>616</x:v>
      </x:c>
    </x:row>
    <x:row r="3302" spans="1:23">
      <x:c r="A3302" t="s">
        <x:v>492</x:v>
      </x:c>
      <x:c r="B3302" t="s">
        <x:v>698</x:v>
      </x:c>
      <x:c r="C3302" t="s">
        <x:v>513</x:v>
      </x:c>
      <x:c r="D3302" t="s">
        <x:v>514</x:v>
      </x:c>
      <x:c r="E3302" t="s">
        <x:v>565</x:v>
      </x:c>
      <x:c r="F3302" t="s">
        <x:v>503</x:v>
      </x:c>
      <x:c r="G3302" t="s">
        <x:v>503</x:v>
      </x:c>
      <x:c r="H3302" t="s">
        <x:v>516</x:v>
      </x:c>
      <x:c r="I3302" t="s">
        <x:v>517</x:v>
      </x:c>
      <x:c r="J3302">
        <x:v>100010990</x:v>
      </x:c>
      <x:c r="K3302" t="s">
        <x:v>566</x:v>
      </x:c>
      <x:c r="L3302" t="s">
        <x:v>190</x:v>
      </x:c>
      <x:c r="M3302" t="s">
        <x:v>578</x:v>
      </x:c>
      <x:c r="O3302">
        <x:v>1500</x:v>
      </x:c>
      <x:c r="P3302" t="s">
        <x:v>520</x:v>
      </x:c>
      <x:c r="Q3302" t="s">
        <x:v>567</x:v>
      </x:c>
      <x:c r="R3302" t="s">
        <x:v>522</x:v>
      </x:c>
      <x:c r="S3302">
        <x:v>1500</x:v>
      </x:c>
      <x:c r="T3302" t="s">
        <x:v>458</x:v>
      </x:c>
      <x:c r="U3302">
        <x:v>5.13</x:v>
      </x:c>
      <x:c r="V3302">
        <x:v>0.22</x:v>
      </x:c>
      <x:c r="W3302">
        <x:v>330</x:v>
      </x:c>
    </x:row>
    <x:row r="3303" spans="1:23">
      <x:c r="A3303" t="s">
        <x:v>492</x:v>
      </x:c>
      <x:c r="B3303" t="s">
        <x:v>698</x:v>
      </x:c>
      <x:c r="C3303" t="s">
        <x:v>513</x:v>
      </x:c>
      <x:c r="D3303" t="s">
        <x:v>514</x:v>
      </x:c>
      <x:c r="E3303" t="s">
        <x:v>629</x:v>
      </x:c>
      <x:c r="F3303" t="s">
        <x:v>504</x:v>
      </x:c>
      <x:c r="G3303" t="s">
        <x:v>699</x:v>
      </x:c>
      <x:c r="H3303" t="s">
        <x:v>528</x:v>
      </x:c>
      <x:c r="I3303" t="s">
        <x:v>173</x:v>
      </x:c>
      <x:c r="J3303">
        <x:v>140020095</x:v>
      </x:c>
      <x:c r="K3303" t="s">
        <x:v>173</x:v>
      </x:c>
      <x:c r="L3303" t="s">
        <x:v>142</x:v>
      </x:c>
      <x:c r="M3303" t="s">
        <x:v>526</x:v>
      </x:c>
      <x:c r="N3303" t="s">
        <x:v>630</x:v>
      </x:c>
      <x:c r="O3303">
        <x:v>3000</x:v>
      </x:c>
      <x:c r="P3303" t="s">
        <x:v>520</x:v>
      </x:c>
      <x:c r="Q3303" t="s">
        <x:v>636</x:v>
      </x:c>
      <x:c r="R3303" t="s">
        <x:v>522</x:v>
      </x:c>
      <x:c r="S3303">
        <x:v>9000</x:v>
      </x:c>
      <x:c r="T3303" t="s">
        <x:v>458</x:v>
      </x:c>
      <x:c r="U3303">
        <x:v>163.44</x:v>
      </x:c>
      <x:c r="V3303">
        <x:v>0.01</x:v>
      </x:c>
      <x:c r="W3303">
        <x:v>720.85</x:v>
      </x:c>
    </x:row>
    <x:row r="3304" spans="1:23">
      <x:c r="A3304" t="s">
        <x:v>492</x:v>
      </x:c>
      <x:c r="B3304" t="s">
        <x:v>698</x:v>
      </x:c>
      <x:c r="C3304" t="s">
        <x:v>513</x:v>
      </x:c>
      <x:c r="D3304" t="s">
        <x:v>514</x:v>
      </x:c>
      <x:c r="E3304" t="s">
        <x:v>629</x:v>
      </x:c>
      <x:c r="F3304" t="s">
        <x:v>504</x:v>
      </x:c>
      <x:c r="G3304" t="s">
        <x:v>699</x:v>
      </x:c>
      <x:c r="H3304" t="s">
        <x:v>528</x:v>
      </x:c>
      <x:c r="I3304" t="s">
        <x:v>173</x:v>
      </x:c>
      <x:c r="J3304">
        <x:v>140019863</x:v>
      </x:c>
      <x:c r="K3304" t="s">
        <x:v>173</x:v>
      </x:c>
      <x:c r="L3304" t="s">
        <x:v>142</x:v>
      </x:c>
      <x:c r="M3304" t="s">
        <x:v>524</x:v>
      </x:c>
      <x:c r="N3304" t="s">
        <x:v>630</x:v>
      </x:c>
      <x:c r="O3304">
        <x:v>3000</x:v>
      </x:c>
      <x:c r="P3304" t="s">
        <x:v>520</x:v>
      </x:c>
      <x:c r="Q3304" t="s">
        <x:v>636</x:v>
      </x:c>
      <x:c r="R3304" t="s">
        <x:v>522</x:v>
      </x:c>
      <x:c r="S3304">
        <x:v>6000</x:v>
      </x:c>
      <x:c r="T3304" t="s">
        <x:v>458</x:v>
      </x:c>
      <x:c r="U3304">
        <x:v>108.96</x:v>
      </x:c>
      <x:c r="V3304">
        <x:v>0.01</x:v>
      </x:c>
      <x:c r="W3304">
        <x:v>480.57</x:v>
      </x:c>
    </x:row>
    <x:row r="3305" spans="1:23">
      <x:c r="A3305" t="s">
        <x:v>492</x:v>
      </x:c>
      <x:c r="B3305" t="s">
        <x:v>698</x:v>
      </x:c>
      <x:c r="C3305" t="s">
        <x:v>513</x:v>
      </x:c>
      <x:c r="D3305" t="s">
        <x:v>514</x:v>
      </x:c>
      <x:c r="E3305" t="s">
        <x:v>629</x:v>
      </x:c>
      <x:c r="F3305" t="s">
        <x:v>504</x:v>
      </x:c>
      <x:c r="G3305" t="s">
        <x:v>699</x:v>
      </x:c>
      <x:c r="H3305" t="s">
        <x:v>528</x:v>
      </x:c>
      <x:c r="I3305" t="s">
        <x:v>173</x:v>
      </x:c>
      <x:c r="J3305">
        <x:v>140020091</x:v>
      </x:c>
      <x:c r="K3305" t="s">
        <x:v>173</x:v>
      </x:c>
      <x:c r="L3305" t="s">
        <x:v>142</x:v>
      </x:c>
      <x:c r="M3305" t="s">
        <x:v>550</x:v>
      </x:c>
      <x:c r="N3305" t="s">
        <x:v>630</x:v>
      </x:c>
      <x:c r="O3305">
        <x:v>3000</x:v>
      </x:c>
      <x:c r="P3305" t="s">
        <x:v>520</x:v>
      </x:c>
      <x:c r="Q3305" t="s">
        <x:v>636</x:v>
      </x:c>
      <x:c r="R3305" t="s">
        <x:v>522</x:v>
      </x:c>
      <x:c r="S3305">
        <x:v>6000</x:v>
      </x:c>
      <x:c r="T3305" t="s">
        <x:v>458</x:v>
      </x:c>
      <x:c r="U3305">
        <x:v>108.96</x:v>
      </x:c>
      <x:c r="V3305">
        <x:v>0.01</x:v>
      </x:c>
      <x:c r="W3305">
        <x:v>480.57</x:v>
      </x:c>
    </x:row>
    <x:row r="3306" spans="1:23">
      <x:c r="A3306" t="s">
        <x:v>492</x:v>
      </x:c>
      <x:c r="B3306" t="s">
        <x:v>698</x:v>
      </x:c>
      <x:c r="C3306" t="s">
        <x:v>513</x:v>
      </x:c>
      <x:c r="D3306" t="s">
        <x:v>514</x:v>
      </x:c>
      <x:c r="E3306" t="s">
        <x:v>629</x:v>
      </x:c>
      <x:c r="F3306" t="s">
        <x:v>504</x:v>
      </x:c>
      <x:c r="G3306" t="s">
        <x:v>699</x:v>
      </x:c>
      <x:c r="H3306" t="s">
        <x:v>528</x:v>
      </x:c>
      <x:c r="I3306" t="s">
        <x:v>173</x:v>
      </x:c>
      <x:c r="J3306">
        <x:v>140019864</x:v>
      </x:c>
      <x:c r="K3306" t="s">
        <x:v>173</x:v>
      </x:c>
      <x:c r="L3306" t="s">
        <x:v>142</x:v>
      </x:c>
      <x:c r="M3306" t="s">
        <x:v>537</x:v>
      </x:c>
      <x:c r="N3306" t="s">
        <x:v>630</x:v>
      </x:c>
      <x:c r="O3306">
        <x:v>3000</x:v>
      </x:c>
      <x:c r="P3306" t="s">
        <x:v>520</x:v>
      </x:c>
      <x:c r="Q3306" t="s">
        <x:v>636</x:v>
      </x:c>
      <x:c r="R3306" t="s">
        <x:v>522</x:v>
      </x:c>
      <x:c r="S3306">
        <x:v>6000</x:v>
      </x:c>
      <x:c r="T3306" t="s">
        <x:v>458</x:v>
      </x:c>
      <x:c r="U3306">
        <x:v>108.96</x:v>
      </x:c>
      <x:c r="V3306">
        <x:v>0.01</x:v>
      </x:c>
      <x:c r="W3306">
        <x:v>480.57</x:v>
      </x:c>
    </x:row>
    <x:row r="3307" spans="1:23">
      <x:c r="A3307" t="s">
        <x:v>492</x:v>
      </x:c>
      <x:c r="B3307" t="s">
        <x:v>698</x:v>
      </x:c>
      <x:c r="C3307" t="s">
        <x:v>513</x:v>
      </x:c>
      <x:c r="D3307" t="s">
        <x:v>514</x:v>
      </x:c>
      <x:c r="E3307" t="s">
        <x:v>629</x:v>
      </x:c>
      <x:c r="F3307" t="s">
        <x:v>504</x:v>
      </x:c>
      <x:c r="G3307" t="s">
        <x:v>699</x:v>
      </x:c>
      <x:c r="H3307" t="s">
        <x:v>528</x:v>
      </x:c>
      <x:c r="I3307" t="s">
        <x:v>173</x:v>
      </x:c>
      <x:c r="J3307">
        <x:v>140020090</x:v>
      </x:c>
      <x:c r="K3307" t="s">
        <x:v>173</x:v>
      </x:c>
      <x:c r="L3307" t="s">
        <x:v>142</x:v>
      </x:c>
      <x:c r="M3307" t="s">
        <x:v>560</x:v>
      </x:c>
      <x:c r="N3307" t="s">
        <x:v>630</x:v>
      </x:c>
      <x:c r="O3307">
        <x:v>3000</x:v>
      </x:c>
      <x:c r="P3307" t="s">
        <x:v>520</x:v>
      </x:c>
      <x:c r="Q3307" t="s">
        <x:v>636</x:v>
      </x:c>
      <x:c r="R3307" t="s">
        <x:v>522</x:v>
      </x:c>
      <x:c r="S3307">
        <x:v>6000</x:v>
      </x:c>
      <x:c r="T3307" t="s">
        <x:v>458</x:v>
      </x:c>
      <x:c r="U3307">
        <x:v>108.96</x:v>
      </x:c>
      <x:c r="V3307">
        <x:v>0.01</x:v>
      </x:c>
      <x:c r="W3307">
        <x:v>480.57</x:v>
      </x:c>
    </x:row>
    <x:row r="3308" spans="1:23">
      <x:c r="A3308" t="s">
        <x:v>492</x:v>
      </x:c>
      <x:c r="B3308" t="s">
        <x:v>698</x:v>
      </x:c>
      <x:c r="C3308" t="s">
        <x:v>513</x:v>
      </x:c>
      <x:c r="D3308" t="s">
        <x:v>514</x:v>
      </x:c>
      <x:c r="E3308" t="s">
        <x:v>629</x:v>
      </x:c>
      <x:c r="F3308" t="s">
        <x:v>504</x:v>
      </x:c>
      <x:c r="G3308" t="s">
        <x:v>699</x:v>
      </x:c>
      <x:c r="H3308" t="s">
        <x:v>528</x:v>
      </x:c>
      <x:c r="I3308" t="s">
        <x:v>173</x:v>
      </x:c>
      <x:c r="J3308">
        <x:v>140019865</x:v>
      </x:c>
      <x:c r="K3308" t="s">
        <x:v>173</x:v>
      </x:c>
      <x:c r="L3308" t="s">
        <x:v>142</x:v>
      </x:c>
      <x:c r="M3308" t="s">
        <x:v>518</x:v>
      </x:c>
      <x:c r="N3308" t="s">
        <x:v>630</x:v>
      </x:c>
      <x:c r="O3308">
        <x:v>3000</x:v>
      </x:c>
      <x:c r="P3308" t="s">
        <x:v>520</x:v>
      </x:c>
      <x:c r="Q3308" t="s">
        <x:v>636</x:v>
      </x:c>
      <x:c r="R3308" t="s">
        <x:v>522</x:v>
      </x:c>
      <x:c r="S3308">
        <x:v>3000</x:v>
      </x:c>
      <x:c r="T3308" t="s">
        <x:v>458</x:v>
      </x:c>
      <x:c r="U3308">
        <x:v>54.48</x:v>
      </x:c>
      <x:c r="V3308">
        <x:v>0.01</x:v>
      </x:c>
      <x:c r="W3308">
        <x:v>240.28</x:v>
      </x:c>
    </x:row>
    <x:row r="3309" spans="1:23">
      <x:c r="A3309" t="s">
        <x:v>492</x:v>
      </x:c>
      <x:c r="B3309" t="s">
        <x:v>698</x:v>
      </x:c>
      <x:c r="C3309" t="s">
        <x:v>513</x:v>
      </x:c>
      <x:c r="D3309" t="s">
        <x:v>514</x:v>
      </x:c>
      <x:c r="E3309" t="s">
        <x:v>629</x:v>
      </x:c>
      <x:c r="F3309" t="s">
        <x:v>504</x:v>
      </x:c>
      <x:c r="G3309" t="s">
        <x:v>699</x:v>
      </x:c>
      <x:c r="H3309" t="s">
        <x:v>528</x:v>
      </x:c>
      <x:c r="I3309" t="s">
        <x:v>173</x:v>
      </x:c>
      <x:c r="J3309">
        <x:v>140020085</x:v>
      </x:c>
      <x:c r="K3309" t="s">
        <x:v>173</x:v>
      </x:c>
      <x:c r="L3309" t="s">
        <x:v>145</x:v>
      </x:c>
      <x:c r="M3309" t="s">
        <x:v>569</x:v>
      </x:c>
      <x:c r="N3309" t="s">
        <x:v>630</x:v>
      </x:c>
      <x:c r="O3309">
        <x:v>5000</x:v>
      </x:c>
      <x:c r="P3309" t="s">
        <x:v>520</x:v>
      </x:c>
      <x:c r="Q3309" t="s">
        <x:v>635</x:v>
      </x:c>
      <x:c r="R3309" t="s">
        <x:v>522</x:v>
      </x:c>
      <x:c r="S3309">
        <x:v>5000</x:v>
      </x:c>
      <x:c r="T3309" t="s">
        <x:v>458</x:v>
      </x:c>
      <x:c r="U3309">
        <x:v>56.35</x:v>
      </x:c>
      <x:c r="V3309">
        <x:v>0.01</x:v>
      </x:c>
      <x:c r="W3309">
        <x:v>299.45</x:v>
      </x:c>
    </x:row>
    <x:row r="3310" spans="1:23">
      <x:c r="A3310" t="s">
        <x:v>492</x:v>
      </x:c>
      <x:c r="B3310" t="s">
        <x:v>698</x:v>
      </x:c>
      <x:c r="C3310" t="s">
        <x:v>513</x:v>
      </x:c>
      <x:c r="D3310" t="s">
        <x:v>514</x:v>
      </x:c>
      <x:c r="E3310" t="s">
        <x:v>629</x:v>
      </x:c>
      <x:c r="F3310" t="s">
        <x:v>504</x:v>
      </x:c>
      <x:c r="G3310" t="s">
        <x:v>699</x:v>
      </x:c>
      <x:c r="H3310" t="s">
        <x:v>528</x:v>
      </x:c>
      <x:c r="I3310" t="s">
        <x:v>173</x:v>
      </x:c>
      <x:c r="J3310">
        <x:v>100000752</x:v>
      </x:c>
      <x:c r="K3310" t="s">
        <x:v>173</x:v>
      </x:c>
      <x:c r="L3310" t="s">
        <x:v>145</x:v>
      </x:c>
      <x:c r="M3310" t="s">
        <x:v>577</x:v>
      </x:c>
      <x:c r="O3310">
        <x:v>700</x:v>
      </x:c>
      <x:c r="P3310" t="s">
        <x:v>520</x:v>
      </x:c>
      <x:c r="Q3310" t="s">
        <x:v>452</x:v>
      </x:c>
      <x:c r="R3310" t="s">
        <x:v>522</x:v>
      </x:c>
      <x:c r="S3310">
        <x:v>700</x:v>
      </x:c>
      <x:c r="T3310" t="s">
        <x:v>458</x:v>
      </x:c>
      <x:c r="U3310">
        <x:v>7.89</x:v>
      </x:c>
      <x:c r="V3310">
        <x:v>0.01</x:v>
      </x:c>
      <x:c r="W3310">
        <x:v>41.92</x:v>
      </x:c>
    </x:row>
    <x:row r="3311" spans="1:23">
      <x:c r="A3311" t="s">
        <x:v>492</x:v>
      </x:c>
      <x:c r="B3311" t="s">
        <x:v>698</x:v>
      </x:c>
      <x:c r="C3311" t="s">
        <x:v>513</x:v>
      </x:c>
      <x:c r="D3311" t="s">
        <x:v>514</x:v>
      </x:c>
      <x:c r="E3311" t="s">
        <x:v>629</x:v>
      </x:c>
      <x:c r="F3311" t="s">
        <x:v>504</x:v>
      </x:c>
      <x:c r="G3311" t="s">
        <x:v>699</x:v>
      </x:c>
      <x:c r="H3311" t="s">
        <x:v>528</x:v>
      </x:c>
      <x:c r="I3311" t="s">
        <x:v>173</x:v>
      </x:c>
      <x:c r="J3311">
        <x:v>140015184</x:v>
      </x:c>
      <x:c r="K3311" t="s">
        <x:v>173</x:v>
      </x:c>
      <x:c r="L3311" t="s">
        <x:v>165</x:v>
      </x:c>
      <x:c r="M3311" t="s">
        <x:v>518</x:v>
      </x:c>
      <x:c r="N3311" t="s">
        <x:v>630</x:v>
      </x:c>
      <x:c r="O3311">
        <x:v>7000</x:v>
      </x:c>
      <x:c r="P3311" t="s">
        <x:v>520</x:v>
      </x:c>
      <x:c r="Q3311" t="s">
        <x:v>634</x:v>
      </x:c>
      <x:c r="R3311" t="s">
        <x:v>522</x:v>
      </x:c>
      <x:c r="S3311">
        <x:v>28000</x:v>
      </x:c>
      <x:c r="T3311" t="s">
        <x:v>458</x:v>
      </x:c>
      <x:c r="U3311">
        <x:v>215.32</x:v>
      </x:c>
      <x:c r="V3311">
        <x:v>0.01</x:v>
      </x:c>
      <x:c r="W3311">
        <x:v>1474.89</x:v>
      </x:c>
    </x:row>
    <x:row r="3312" spans="1:23">
      <x:c r="A3312" t="s">
        <x:v>492</x:v>
      </x:c>
      <x:c r="B3312" t="s">
        <x:v>698</x:v>
      </x:c>
      <x:c r="C3312" t="s">
        <x:v>513</x:v>
      </x:c>
      <x:c r="D3312" t="s">
        <x:v>514</x:v>
      </x:c>
      <x:c r="E3312" t="s">
        <x:v>629</x:v>
      </x:c>
      <x:c r="F3312" t="s">
        <x:v>504</x:v>
      </x:c>
      <x:c r="G3312" t="s">
        <x:v>699</x:v>
      </x:c>
      <x:c r="H3312" t="s">
        <x:v>528</x:v>
      </x:c>
      <x:c r="I3312" t="s">
        <x:v>173</x:v>
      </x:c>
      <x:c r="J3312">
        <x:v>140020073</x:v>
      </x:c>
      <x:c r="K3312" t="s">
        <x:v>173</x:v>
      </x:c>
      <x:c r="L3312" t="s">
        <x:v>143</x:v>
      </x:c>
      <x:c r="M3312" t="s">
        <x:v>526</x:v>
      </x:c>
      <x:c r="N3312" t="s">
        <x:v>630</x:v>
      </x:c>
      <x:c r="O3312">
        <x:v>8000</x:v>
      </x:c>
      <x:c r="P3312" t="s">
        <x:v>520</x:v>
      </x:c>
      <x:c r="Q3312" t="s">
        <x:v>632</x:v>
      </x:c>
      <x:c r="R3312" t="s">
        <x:v>522</x:v>
      </x:c>
      <x:c r="S3312">
        <x:v>8000</x:v>
      </x:c>
      <x:c r="T3312" t="s">
        <x:v>458</x:v>
      </x:c>
      <x:c r="U3312">
        <x:v>40.08</x:v>
      </x:c>
      <x:c r="V3312">
        <x:v>0.01</x:v>
      </x:c>
      <x:c r="W3312">
        <x:v>346.35</x:v>
      </x:c>
    </x:row>
    <x:row r="3313" spans="1:23">
      <x:c r="A3313" t="s">
        <x:v>492</x:v>
      </x:c>
      <x:c r="B3313" t="s">
        <x:v>698</x:v>
      </x:c>
      <x:c r="C3313" t="s">
        <x:v>513</x:v>
      </x:c>
      <x:c r="D3313" t="s">
        <x:v>514</x:v>
      </x:c>
      <x:c r="E3313" t="s">
        <x:v>629</x:v>
      </x:c>
      <x:c r="F3313" t="s">
        <x:v>504</x:v>
      </x:c>
      <x:c r="G3313" t="s">
        <x:v>699</x:v>
      </x:c>
      <x:c r="H3313" t="s">
        <x:v>528</x:v>
      </x:c>
      <x:c r="I3313" t="s">
        <x:v>173</x:v>
      </x:c>
      <x:c r="J3313">
        <x:v>140020072</x:v>
      </x:c>
      <x:c r="K3313" t="s">
        <x:v>173</x:v>
      </x:c>
      <x:c r="L3313" t="s">
        <x:v>143</x:v>
      </x:c>
      <x:c r="M3313" t="s">
        <x:v>574</x:v>
      </x:c>
      <x:c r="N3313" t="s">
        <x:v>633</x:v>
      </x:c>
      <x:c r="O3313">
        <x:v>1000</x:v>
      </x:c>
      <x:c r="P3313" t="s">
        <x:v>520</x:v>
      </x:c>
      <x:c r="Q3313" t="s">
        <x:v>632</x:v>
      </x:c>
      <x:c r="R3313" t="s">
        <x:v>522</x:v>
      </x:c>
      <x:c r="S3313">
        <x:v>1000</x:v>
      </x:c>
      <x:c r="T3313" t="s">
        <x:v>458</x:v>
      </x:c>
      <x:c r="U3313">
        <x:v>5.01</x:v>
      </x:c>
      <x:c r="V3313">
        <x:v>0.01</x:v>
      </x:c>
      <x:c r="W3313">
        <x:v>43.29</x:v>
      </x:c>
    </x:row>
    <x:row r="3314" spans="1:23">
      <x:c r="A3314" t="s">
        <x:v>492</x:v>
      </x:c>
      <x:c r="B3314" t="s">
        <x:v>698</x:v>
      </x:c>
      <x:c r="C3314" t="s">
        <x:v>513</x:v>
      </x:c>
      <x:c r="D3314" t="s">
        <x:v>514</x:v>
      </x:c>
      <x:c r="E3314" t="s">
        <x:v>629</x:v>
      </x:c>
      <x:c r="F3314" t="s">
        <x:v>504</x:v>
      </x:c>
      <x:c r="G3314" t="s">
        <x:v>699</x:v>
      </x:c>
      <x:c r="H3314" t="s">
        <x:v>528</x:v>
      </x:c>
      <x:c r="I3314" t="s">
        <x:v>173</x:v>
      </x:c>
      <x:c r="J3314">
        <x:v>140020070</x:v>
      </x:c>
      <x:c r="K3314" t="s">
        <x:v>173</x:v>
      </x:c>
      <x:c r="L3314" t="s">
        <x:v>143</x:v>
      </x:c>
      <x:c r="M3314" t="s">
        <x:v>553</x:v>
      </x:c>
      <x:c r="N3314" t="s">
        <x:v>630</x:v>
      </x:c>
      <x:c r="O3314">
        <x:v>8000</x:v>
      </x:c>
      <x:c r="P3314" t="s">
        <x:v>520</x:v>
      </x:c>
      <x:c r="Q3314" t="s">
        <x:v>632</x:v>
      </x:c>
      <x:c r="R3314" t="s">
        <x:v>522</x:v>
      </x:c>
      <x:c r="S3314">
        <x:v>4500</x:v>
      </x:c>
      <x:c r="T3314" t="s">
        <x:v>458</x:v>
      </x:c>
      <x:c r="U3314">
        <x:v>22.55</x:v>
      </x:c>
      <x:c r="V3314">
        <x:v>0.01</x:v>
      </x:c>
      <x:c r="W3314">
        <x:v>194.82</x:v>
      </x:c>
    </x:row>
    <x:row r="3315" spans="1:23">
      <x:c r="A3315" t="s">
        <x:v>492</x:v>
      </x:c>
      <x:c r="B3315" t="s">
        <x:v>698</x:v>
      </x:c>
      <x:c r="C3315" t="s">
        <x:v>513</x:v>
      </x:c>
      <x:c r="D3315" t="s">
        <x:v>514</x:v>
      </x:c>
      <x:c r="E3315" t="s">
        <x:v>629</x:v>
      </x:c>
      <x:c r="F3315" t="s">
        <x:v>504</x:v>
      </x:c>
      <x:c r="G3315" t="s">
        <x:v>699</x:v>
      </x:c>
      <x:c r="H3315" t="s">
        <x:v>528</x:v>
      </x:c>
      <x:c r="I3315" t="s">
        <x:v>173</x:v>
      </x:c>
      <x:c r="J3315">
        <x:v>140018224</x:v>
      </x:c>
      <x:c r="K3315" t="s">
        <x:v>173</x:v>
      </x:c>
      <x:c r="L3315" t="s">
        <x:v>143</x:v>
      </x:c>
      <x:c r="M3315" t="s">
        <x:v>524</x:v>
      </x:c>
      <x:c r="N3315" t="s">
        <x:v>630</x:v>
      </x:c>
      <x:c r="O3315">
        <x:v>8000</x:v>
      </x:c>
      <x:c r="P3315" t="s">
        <x:v>520</x:v>
      </x:c>
      <x:c r="Q3315" t="s">
        <x:v>632</x:v>
      </x:c>
      <x:c r="R3315" t="s">
        <x:v>522</x:v>
      </x:c>
      <x:c r="S3315">
        <x:v>24000</x:v>
      </x:c>
      <x:c r="T3315" t="s">
        <x:v>458</x:v>
      </x:c>
      <x:c r="U3315">
        <x:v>120.24</x:v>
      </x:c>
      <x:c r="V3315">
        <x:v>0.01</x:v>
      </x:c>
      <x:c r="W3315">
        <x:v>1039.06</x:v>
      </x:c>
    </x:row>
    <x:row r="3316" spans="1:23">
      <x:c r="A3316" t="s">
        <x:v>492</x:v>
      </x:c>
      <x:c r="B3316" t="s">
        <x:v>698</x:v>
      </x:c>
      <x:c r="C3316" t="s">
        <x:v>513</x:v>
      </x:c>
      <x:c r="D3316" t="s">
        <x:v>514</x:v>
      </x:c>
      <x:c r="E3316" t="s">
        <x:v>629</x:v>
      </x:c>
      <x:c r="F3316" t="s">
        <x:v>504</x:v>
      </x:c>
      <x:c r="G3316" t="s">
        <x:v>699</x:v>
      </x:c>
      <x:c r="H3316" t="s">
        <x:v>528</x:v>
      </x:c>
      <x:c r="I3316" t="s">
        <x:v>173</x:v>
      </x:c>
      <x:c r="J3316">
        <x:v>140020069</x:v>
      </x:c>
      <x:c r="K3316" t="s">
        <x:v>173</x:v>
      </x:c>
      <x:c r="L3316" t="s">
        <x:v>143</x:v>
      </x:c>
      <x:c r="M3316" t="s">
        <x:v>608</x:v>
      </x:c>
      <x:c r="N3316" t="s">
        <x:v>630</x:v>
      </x:c>
      <x:c r="O3316">
        <x:v>8000</x:v>
      </x:c>
      <x:c r="P3316" t="s">
        <x:v>520</x:v>
      </x:c>
      <x:c r="Q3316" t="s">
        <x:v>632</x:v>
      </x:c>
      <x:c r="R3316" t="s">
        <x:v>522</x:v>
      </x:c>
      <x:c r="S3316">
        <x:v>8000</x:v>
      </x:c>
      <x:c r="T3316" t="s">
        <x:v>458</x:v>
      </x:c>
      <x:c r="U3316">
        <x:v>40.08</x:v>
      </x:c>
      <x:c r="V3316">
        <x:v>0.01</x:v>
      </x:c>
      <x:c r="W3316">
        <x:v>346.35</x:v>
      </x:c>
    </x:row>
    <x:row r="3317" spans="1:23">
      <x:c r="A3317" t="s">
        <x:v>492</x:v>
      </x:c>
      <x:c r="B3317" t="s">
        <x:v>698</x:v>
      </x:c>
      <x:c r="C3317" t="s">
        <x:v>513</x:v>
      </x:c>
      <x:c r="D3317" t="s">
        <x:v>514</x:v>
      </x:c>
      <x:c r="E3317" t="s">
        <x:v>629</x:v>
      </x:c>
      <x:c r="F3317" t="s">
        <x:v>504</x:v>
      </x:c>
      <x:c r="G3317" t="s">
        <x:v>699</x:v>
      </x:c>
      <x:c r="H3317" t="s">
        <x:v>528</x:v>
      </x:c>
      <x:c r="I3317" t="s">
        <x:v>173</x:v>
      </x:c>
      <x:c r="J3317">
        <x:v>140018227</x:v>
      </x:c>
      <x:c r="K3317" t="s">
        <x:v>173</x:v>
      </x:c>
      <x:c r="L3317" t="s">
        <x:v>143</x:v>
      </x:c>
      <x:c r="M3317" t="s">
        <x:v>569</x:v>
      </x:c>
      <x:c r="N3317" t="s">
        <x:v>630</x:v>
      </x:c>
      <x:c r="O3317">
        <x:v>8000</x:v>
      </x:c>
      <x:c r="P3317" t="s">
        <x:v>520</x:v>
      </x:c>
      <x:c r="Q3317" t="s">
        <x:v>632</x:v>
      </x:c>
      <x:c r="R3317" t="s">
        <x:v>522</x:v>
      </x:c>
      <x:c r="S3317">
        <x:v>16000</x:v>
      </x:c>
      <x:c r="T3317" t="s">
        <x:v>458</x:v>
      </x:c>
      <x:c r="U3317">
        <x:v>80.16</x:v>
      </x:c>
      <x:c r="V3317">
        <x:v>0.01</x:v>
      </x:c>
      <x:c r="W3317">
        <x:v>692.71</x:v>
      </x:c>
    </x:row>
    <x:row r="3318" spans="1:23">
      <x:c r="A3318" t="s">
        <x:v>492</x:v>
      </x:c>
      <x:c r="B3318" t="s">
        <x:v>698</x:v>
      </x:c>
      <x:c r="C3318" t="s">
        <x:v>513</x:v>
      </x:c>
      <x:c r="D3318" t="s">
        <x:v>514</x:v>
      </x:c>
      <x:c r="E3318" t="s">
        <x:v>629</x:v>
      </x:c>
      <x:c r="F3318" t="s">
        <x:v>504</x:v>
      </x:c>
      <x:c r="G3318" t="s">
        <x:v>699</x:v>
      </x:c>
      <x:c r="H3318" t="s">
        <x:v>528</x:v>
      </x:c>
      <x:c r="I3318" t="s">
        <x:v>173</x:v>
      </x:c>
      <x:c r="J3318">
        <x:v>140020068</x:v>
      </x:c>
      <x:c r="K3318" t="s">
        <x:v>173</x:v>
      </x:c>
      <x:c r="L3318" t="s">
        <x:v>143</x:v>
      </x:c>
      <x:c r="M3318" t="s">
        <x:v>568</x:v>
      </x:c>
      <x:c r="N3318" t="s">
        <x:v>630</x:v>
      </x:c>
      <x:c r="O3318">
        <x:v>8000</x:v>
      </x:c>
      <x:c r="P3318" t="s">
        <x:v>520</x:v>
      </x:c>
      <x:c r="Q3318" t="s">
        <x:v>632</x:v>
      </x:c>
      <x:c r="R3318" t="s">
        <x:v>522</x:v>
      </x:c>
      <x:c r="S3318">
        <x:v>8000</x:v>
      </x:c>
      <x:c r="T3318" t="s">
        <x:v>458</x:v>
      </x:c>
      <x:c r="U3318">
        <x:v>40.08</x:v>
      </x:c>
      <x:c r="V3318">
        <x:v>0.01</x:v>
      </x:c>
      <x:c r="W3318">
        <x:v>346.35</x:v>
      </x:c>
    </x:row>
    <x:row r="3319" spans="1:23">
      <x:c r="A3319" t="s">
        <x:v>492</x:v>
      </x:c>
      <x:c r="B3319" t="s">
        <x:v>698</x:v>
      </x:c>
      <x:c r="C3319" t="s">
        <x:v>513</x:v>
      </x:c>
      <x:c r="D3319" t="s">
        <x:v>514</x:v>
      </x:c>
      <x:c r="E3319" t="s">
        <x:v>629</x:v>
      </x:c>
      <x:c r="F3319" t="s">
        <x:v>504</x:v>
      </x:c>
      <x:c r="G3319" t="s">
        <x:v>699</x:v>
      </x:c>
      <x:c r="H3319" t="s">
        <x:v>528</x:v>
      </x:c>
      <x:c r="I3319" t="s">
        <x:v>173</x:v>
      </x:c>
      <x:c r="J3319">
        <x:v>140018226</x:v>
      </x:c>
      <x:c r="K3319" t="s">
        <x:v>173</x:v>
      </x:c>
      <x:c r="L3319" t="s">
        <x:v>143</x:v>
      </x:c>
      <x:c r="M3319" t="s">
        <x:v>550</x:v>
      </x:c>
      <x:c r="N3319" t="s">
        <x:v>630</x:v>
      </x:c>
      <x:c r="O3319">
        <x:v>8000</x:v>
      </x:c>
      <x:c r="P3319" t="s">
        <x:v>520</x:v>
      </x:c>
      <x:c r="Q3319" t="s">
        <x:v>632</x:v>
      </x:c>
      <x:c r="R3319" t="s">
        <x:v>522</x:v>
      </x:c>
      <x:c r="S3319">
        <x:v>8000</x:v>
      </x:c>
      <x:c r="T3319" t="s">
        <x:v>458</x:v>
      </x:c>
      <x:c r="U3319">
        <x:v>40.08</x:v>
      </x:c>
      <x:c r="V3319">
        <x:v>0.01</x:v>
      </x:c>
      <x:c r="W3319">
        <x:v>346.35</x:v>
      </x:c>
    </x:row>
    <x:row r="3320" spans="1:23">
      <x:c r="A3320" t="s">
        <x:v>492</x:v>
      </x:c>
      <x:c r="B3320" t="s">
        <x:v>698</x:v>
      </x:c>
      <x:c r="C3320" t="s">
        <x:v>513</x:v>
      </x:c>
      <x:c r="D3320" t="s">
        <x:v>514</x:v>
      </x:c>
      <x:c r="E3320" t="s">
        <x:v>629</x:v>
      </x:c>
      <x:c r="F3320" t="s">
        <x:v>504</x:v>
      </x:c>
      <x:c r="G3320" t="s">
        <x:v>699</x:v>
      </x:c>
      <x:c r="H3320" t="s">
        <x:v>528</x:v>
      </x:c>
      <x:c r="I3320" t="s">
        <x:v>173</x:v>
      </x:c>
      <x:c r="J3320">
        <x:v>140018186</x:v>
      </x:c>
      <x:c r="K3320" t="s">
        <x:v>173</x:v>
      </x:c>
      <x:c r="L3320" t="s">
        <x:v>143</x:v>
      </x:c>
      <x:c r="M3320" t="s">
        <x:v>537</x:v>
      </x:c>
      <x:c r="N3320" t="s">
        <x:v>630</x:v>
      </x:c>
      <x:c r="O3320">
        <x:v>8000</x:v>
      </x:c>
      <x:c r="P3320" t="s">
        <x:v>520</x:v>
      </x:c>
      <x:c r="Q3320" t="s">
        <x:v>632</x:v>
      </x:c>
      <x:c r="R3320" t="s">
        <x:v>522</x:v>
      </x:c>
      <x:c r="S3320">
        <x:v>24000</x:v>
      </x:c>
      <x:c r="T3320" t="s">
        <x:v>458</x:v>
      </x:c>
      <x:c r="U3320">
        <x:v>120.24</x:v>
      </x:c>
      <x:c r="V3320">
        <x:v>0.01</x:v>
      </x:c>
      <x:c r="W3320">
        <x:v>1039.06</x:v>
      </x:c>
    </x:row>
    <x:row r="3321" spans="1:23">
      <x:c r="A3321" t="s">
        <x:v>492</x:v>
      </x:c>
      <x:c r="B3321" t="s">
        <x:v>698</x:v>
      </x:c>
      <x:c r="C3321" t="s">
        <x:v>513</x:v>
      </x:c>
      <x:c r="D3321" t="s">
        <x:v>514</x:v>
      </x:c>
      <x:c r="E3321" t="s">
        <x:v>629</x:v>
      </x:c>
      <x:c r="F3321" t="s">
        <x:v>504</x:v>
      </x:c>
      <x:c r="G3321" t="s">
        <x:v>699</x:v>
      </x:c>
      <x:c r="H3321" t="s">
        <x:v>528</x:v>
      </x:c>
      <x:c r="I3321" t="s">
        <x:v>173</x:v>
      </x:c>
      <x:c r="J3321">
        <x:v>140020065</x:v>
      </x:c>
      <x:c r="K3321" t="s">
        <x:v>173</x:v>
      </x:c>
      <x:c r="L3321" t="s">
        <x:v>143</x:v>
      </x:c>
      <x:c r="M3321" t="s">
        <x:v>533</x:v>
      </x:c>
      <x:c r="N3321" t="s">
        <x:v>630</x:v>
      </x:c>
      <x:c r="O3321">
        <x:v>8000</x:v>
      </x:c>
      <x:c r="P3321" t="s">
        <x:v>520</x:v>
      </x:c>
      <x:c r="Q3321" t="s">
        <x:v>632</x:v>
      </x:c>
      <x:c r="R3321" t="s">
        <x:v>522</x:v>
      </x:c>
      <x:c r="S3321">
        <x:v>16000</x:v>
      </x:c>
      <x:c r="T3321" t="s">
        <x:v>458</x:v>
      </x:c>
      <x:c r="U3321">
        <x:v>80.16</x:v>
      </x:c>
      <x:c r="V3321">
        <x:v>0.01</x:v>
      </x:c>
      <x:c r="W3321">
        <x:v>692.71</x:v>
      </x:c>
    </x:row>
    <x:row r="3322" spans="1:23">
      <x:c r="A3322" t="s">
        <x:v>492</x:v>
      </x:c>
      <x:c r="B3322" t="s">
        <x:v>698</x:v>
      </x:c>
      <x:c r="C3322" t="s">
        <x:v>513</x:v>
      </x:c>
      <x:c r="D3322" t="s">
        <x:v>514</x:v>
      </x:c>
      <x:c r="E3322" t="s">
        <x:v>629</x:v>
      </x:c>
      <x:c r="F3322" t="s">
        <x:v>504</x:v>
      </x:c>
      <x:c r="G3322" t="s">
        <x:v>699</x:v>
      </x:c>
      <x:c r="H3322" t="s">
        <x:v>528</x:v>
      </x:c>
      <x:c r="I3322" t="s">
        <x:v>173</x:v>
      </x:c>
      <x:c r="J3322">
        <x:v>140018228</x:v>
      </x:c>
      <x:c r="K3322" t="s">
        <x:v>173</x:v>
      </x:c>
      <x:c r="L3322" t="s">
        <x:v>143</x:v>
      </x:c>
      <x:c r="M3322" t="s">
        <x:v>560</x:v>
      </x:c>
      <x:c r="N3322" t="s">
        <x:v>630</x:v>
      </x:c>
      <x:c r="O3322">
        <x:v>8000</x:v>
      </x:c>
      <x:c r="P3322" t="s">
        <x:v>520</x:v>
      </x:c>
      <x:c r="Q3322" t="s">
        <x:v>632</x:v>
      </x:c>
      <x:c r="R3322" t="s">
        <x:v>522</x:v>
      </x:c>
      <x:c r="S3322">
        <x:v>16000</x:v>
      </x:c>
      <x:c r="T3322" t="s">
        <x:v>458</x:v>
      </x:c>
      <x:c r="U3322">
        <x:v>80.209999999999994</x:v>
      </x:c>
      <x:c r="V3322">
        <x:v>0.01</x:v>
      </x:c>
      <x:c r="W3322">
        <x:v>692.71</x:v>
      </x:c>
    </x:row>
    <x:row r="3323" spans="1:23">
      <x:c r="A3323" t="s">
        <x:v>492</x:v>
      </x:c>
      <x:c r="B3323" t="s">
        <x:v>698</x:v>
      </x:c>
      <x:c r="C3323" t="s">
        <x:v>513</x:v>
      </x:c>
      <x:c r="D3323" t="s">
        <x:v>514</x:v>
      </x:c>
      <x:c r="E3323" t="s">
        <x:v>629</x:v>
      </x:c>
      <x:c r="F3323" t="s">
        <x:v>504</x:v>
      </x:c>
      <x:c r="G3323" t="s">
        <x:v>699</x:v>
      </x:c>
      <x:c r="H3323" t="s">
        <x:v>528</x:v>
      </x:c>
      <x:c r="I3323" t="s">
        <x:v>173</x:v>
      </x:c>
      <x:c r="J3323">
        <x:v>140000508</x:v>
      </x:c>
      <x:c r="K3323" t="s">
        <x:v>173</x:v>
      </x:c>
      <x:c r="L3323" t="s">
        <x:v>143</x:v>
      </x:c>
      <x:c r="M3323" t="s">
        <x:v>610</x:v>
      </x:c>
      <x:c r="N3323" t="s">
        <x:v>633</x:v>
      </x:c>
      <x:c r="O3323">
        <x:v>1000</x:v>
      </x:c>
      <x:c r="P3323" t="s">
        <x:v>520</x:v>
      </x:c>
      <x:c r="Q3323" t="s">
        <x:v>632</x:v>
      </x:c>
      <x:c r="R3323" t="s">
        <x:v>522</x:v>
      </x:c>
      <x:c r="S3323">
        <x:v>1000</x:v>
      </x:c>
      <x:c r="T3323" t="s">
        <x:v>458</x:v>
      </x:c>
      <x:c r="U3323">
        <x:v>5.01</x:v>
      </x:c>
      <x:c r="V3323">
        <x:v>0.01</x:v>
      </x:c>
      <x:c r="W3323">
        <x:v>43.29</x:v>
      </x:c>
    </x:row>
    <x:row r="3324" spans="1:23">
      <x:c r="A3324" t="s">
        <x:v>492</x:v>
      </x:c>
      <x:c r="B3324" t="s">
        <x:v>698</x:v>
      </x:c>
      <x:c r="C3324" t="s">
        <x:v>513</x:v>
      </x:c>
      <x:c r="D3324" t="s">
        <x:v>514</x:v>
      </x:c>
      <x:c r="E3324" t="s">
        <x:v>629</x:v>
      </x:c>
      <x:c r="F3324" t="s">
        <x:v>504</x:v>
      </x:c>
      <x:c r="G3324" t="s">
        <x:v>699</x:v>
      </x:c>
      <x:c r="H3324" t="s">
        <x:v>528</x:v>
      </x:c>
      <x:c r="I3324" t="s">
        <x:v>173</x:v>
      </x:c>
      <x:c r="J3324">
        <x:v>140020063</x:v>
      </x:c>
      <x:c r="K3324" t="s">
        <x:v>173</x:v>
      </x:c>
      <x:c r="L3324" t="s">
        <x:v>143</x:v>
      </x:c>
      <x:c r="M3324" t="s">
        <x:v>571</x:v>
      </x:c>
      <x:c r="N3324" t="s">
        <x:v>633</x:v>
      </x:c>
      <x:c r="O3324">
        <x:v>1000</x:v>
      </x:c>
      <x:c r="P3324" t="s">
        <x:v>520</x:v>
      </x:c>
      <x:c r="Q3324" t="s">
        <x:v>632</x:v>
      </x:c>
      <x:c r="R3324" t="s">
        <x:v>522</x:v>
      </x:c>
      <x:c r="S3324">
        <x:v>2000</x:v>
      </x:c>
      <x:c r="T3324" t="s">
        <x:v>458</x:v>
      </x:c>
      <x:c r="U3324">
        <x:v>10.02</x:v>
      </x:c>
      <x:c r="V3324">
        <x:v>0.01</x:v>
      </x:c>
      <x:c r="W3324">
        <x:v>86.59</x:v>
      </x:c>
    </x:row>
    <x:row r="3325" spans="1:23">
      <x:c r="A3325" t="s">
        <x:v>492</x:v>
      </x:c>
      <x:c r="B3325" t="s">
        <x:v>698</x:v>
      </x:c>
      <x:c r="C3325" t="s">
        <x:v>513</x:v>
      </x:c>
      <x:c r="D3325" t="s">
        <x:v>514</x:v>
      </x:c>
      <x:c r="E3325" t="s">
        <x:v>629</x:v>
      </x:c>
      <x:c r="F3325" t="s">
        <x:v>504</x:v>
      </x:c>
      <x:c r="G3325" t="s">
        <x:v>699</x:v>
      </x:c>
      <x:c r="H3325" t="s">
        <x:v>528</x:v>
      </x:c>
      <x:c r="I3325" t="s">
        <x:v>173</x:v>
      </x:c>
      <x:c r="J3325">
        <x:v>140020062</x:v>
      </x:c>
      <x:c r="K3325" t="s">
        <x:v>173</x:v>
      </x:c>
      <x:c r="L3325" t="s">
        <x:v>143</x:v>
      </x:c>
      <x:c r="M3325" t="s">
        <x:v>575</x:v>
      </x:c>
      <x:c r="N3325" t="s">
        <x:v>630</x:v>
      </x:c>
      <x:c r="O3325">
        <x:v>8000</x:v>
      </x:c>
      <x:c r="P3325" t="s">
        <x:v>520</x:v>
      </x:c>
      <x:c r="Q3325" t="s">
        <x:v>632</x:v>
      </x:c>
      <x:c r="R3325" t="s">
        <x:v>522</x:v>
      </x:c>
      <x:c r="S3325">
        <x:v>16000</x:v>
      </x:c>
      <x:c r="T3325" t="s">
        <x:v>458</x:v>
      </x:c>
      <x:c r="U3325">
        <x:v>80.16</x:v>
      </x:c>
      <x:c r="V3325">
        <x:v>0.01</x:v>
      </x:c>
      <x:c r="W3325">
        <x:v>692.71</x:v>
      </x:c>
    </x:row>
    <x:row r="3326" spans="1:23">
      <x:c r="A3326" t="s">
        <x:v>492</x:v>
      </x:c>
      <x:c r="B3326" t="s">
        <x:v>698</x:v>
      </x:c>
      <x:c r="C3326" t="s">
        <x:v>513</x:v>
      </x:c>
      <x:c r="D3326" t="s">
        <x:v>514</x:v>
      </x:c>
      <x:c r="E3326" t="s">
        <x:v>629</x:v>
      </x:c>
      <x:c r="F3326" t="s">
        <x:v>504</x:v>
      </x:c>
      <x:c r="G3326" t="s">
        <x:v>699</x:v>
      </x:c>
      <x:c r="H3326" t="s">
        <x:v>528</x:v>
      </x:c>
      <x:c r="I3326" t="s">
        <x:v>173</x:v>
      </x:c>
      <x:c r="J3326">
        <x:v>140015183</x:v>
      </x:c>
      <x:c r="K3326" t="s">
        <x:v>173</x:v>
      </x:c>
      <x:c r="L3326" t="s">
        <x:v>143</x:v>
      </x:c>
      <x:c r="M3326" t="s">
        <x:v>518</x:v>
      </x:c>
      <x:c r="N3326" t="s">
        <x:v>630</x:v>
      </x:c>
      <x:c r="O3326">
        <x:v>8000</x:v>
      </x:c>
      <x:c r="P3326" t="s">
        <x:v>520</x:v>
      </x:c>
      <x:c r="Q3326" t="s">
        <x:v>632</x:v>
      </x:c>
      <x:c r="R3326" t="s">
        <x:v>522</x:v>
      </x:c>
      <x:c r="S3326">
        <x:v>40000</x:v>
      </x:c>
      <x:c r="T3326" t="s">
        <x:v>458</x:v>
      </x:c>
      <x:c r="U3326">
        <x:v>200.4</x:v>
      </x:c>
      <x:c r="V3326">
        <x:v>0.01</x:v>
      </x:c>
      <x:c r="W3326">
        <x:v>1731.77</x:v>
      </x:c>
    </x:row>
    <x:row r="3327" spans="1:23">
      <x:c r="A3327" t="s">
        <x:v>492</x:v>
      </x:c>
      <x:c r="B3327" t="s">
        <x:v>698</x:v>
      </x:c>
      <x:c r="C3327" t="s">
        <x:v>513</x:v>
      </x:c>
      <x:c r="D3327" t="s">
        <x:v>514</x:v>
      </x:c>
      <x:c r="E3327" t="s">
        <x:v>629</x:v>
      </x:c>
      <x:c r="F3327" t="s">
        <x:v>504</x:v>
      </x:c>
      <x:c r="G3327" t="s">
        <x:v>699</x:v>
      </x:c>
      <x:c r="H3327" t="s">
        <x:v>528</x:v>
      </x:c>
      <x:c r="I3327" t="s">
        <x:v>173</x:v>
      </x:c>
      <x:c r="J3327">
        <x:v>140015182</x:v>
      </x:c>
      <x:c r="K3327" t="s">
        <x:v>173</x:v>
      </x:c>
      <x:c r="L3327" t="s">
        <x:v>141</x:v>
      </x:c>
      <x:c r="M3327" t="s">
        <x:v>526</x:v>
      </x:c>
      <x:c r="N3327" t="s">
        <x:v>630</x:v>
      </x:c>
      <x:c r="O3327">
        <x:v>10000</x:v>
      </x:c>
      <x:c r="P3327" t="s">
        <x:v>520</x:v>
      </x:c>
      <x:c r="Q3327" t="s">
        <x:v>631</x:v>
      </x:c>
      <x:c r="R3327" t="s">
        <x:v>522</x:v>
      </x:c>
      <x:c r="S3327">
        <x:v>70000</x:v>
      </x:c>
      <x:c r="T3327" t="s">
        <x:v>458</x:v>
      </x:c>
      <x:c r="U3327">
        <x:v>231.7</x:v>
      </x:c>
      <x:c r="V3327">
        <x:v>0.01</x:v>
      </x:c>
      <x:c r="W3327">
        <x:v>2677.02</x:v>
      </x:c>
    </x:row>
    <x:row r="3328" spans="1:23">
      <x:c r="A3328" t="s">
        <x:v>492</x:v>
      </x:c>
      <x:c r="B3328" t="s">
        <x:v>698</x:v>
      </x:c>
      <x:c r="C3328" t="s">
        <x:v>513</x:v>
      </x:c>
      <x:c r="D3328" t="s">
        <x:v>514</x:v>
      </x:c>
      <x:c r="E3328" t="s">
        <x:v>629</x:v>
      </x:c>
      <x:c r="F3328" t="s">
        <x:v>504</x:v>
      </x:c>
      <x:c r="G3328" t="s">
        <x:v>699</x:v>
      </x:c>
      <x:c r="H3328" t="s">
        <x:v>528</x:v>
      </x:c>
      <x:c r="I3328" t="s">
        <x:v>173</x:v>
      </x:c>
      <x:c r="J3328">
        <x:v>140015181</x:v>
      </x:c>
      <x:c r="K3328" t="s">
        <x:v>173</x:v>
      </x:c>
      <x:c r="L3328" t="s">
        <x:v>141</x:v>
      </x:c>
      <x:c r="M3328" t="s">
        <x:v>525</x:v>
      </x:c>
      <x:c r="N3328" t="s">
        <x:v>630</x:v>
      </x:c>
      <x:c r="O3328">
        <x:v>10000</x:v>
      </x:c>
      <x:c r="P3328" t="s">
        <x:v>520</x:v>
      </x:c>
      <x:c r="Q3328" t="s">
        <x:v>631</x:v>
      </x:c>
      <x:c r="R3328" t="s">
        <x:v>522</x:v>
      </x:c>
      <x:c r="S3328">
        <x:v>50000</x:v>
      </x:c>
      <x:c r="T3328" t="s">
        <x:v>458</x:v>
      </x:c>
      <x:c r="U3328">
        <x:v>165.5</x:v>
      </x:c>
      <x:c r="V3328">
        <x:v>0.01</x:v>
      </x:c>
      <x:c r="W3328">
        <x:v>1912.16</x:v>
      </x:c>
    </x:row>
    <x:row r="3329" spans="1:23">
      <x:c r="A3329" t="s">
        <x:v>492</x:v>
      </x:c>
      <x:c r="B3329" t="s">
        <x:v>698</x:v>
      </x:c>
      <x:c r="C3329" t="s">
        <x:v>513</x:v>
      </x:c>
      <x:c r="D3329" t="s">
        <x:v>514</x:v>
      </x:c>
      <x:c r="E3329" t="s">
        <x:v>629</x:v>
      </x:c>
      <x:c r="F3329" t="s">
        <x:v>504</x:v>
      </x:c>
      <x:c r="G3329" t="s">
        <x:v>699</x:v>
      </x:c>
      <x:c r="H3329" t="s">
        <x:v>528</x:v>
      </x:c>
      <x:c r="I3329" t="s">
        <x:v>173</x:v>
      </x:c>
      <x:c r="J3329">
        <x:v>140018250</x:v>
      </x:c>
      <x:c r="K3329" t="s">
        <x:v>173</x:v>
      </x:c>
      <x:c r="L3329" t="s">
        <x:v>141</x:v>
      </x:c>
      <x:c r="M3329" t="s">
        <x:v>558</x:v>
      </x:c>
      <x:c r="N3329" t="s">
        <x:v>630</x:v>
      </x:c>
      <x:c r="O3329">
        <x:v>10000</x:v>
      </x:c>
      <x:c r="P3329" t="s">
        <x:v>520</x:v>
      </x:c>
      <x:c r="Q3329" t="s">
        <x:v>631</x:v>
      </x:c>
      <x:c r="R3329" t="s">
        <x:v>522</x:v>
      </x:c>
      <x:c r="S3329">
        <x:v>10000</x:v>
      </x:c>
      <x:c r="T3329" t="s">
        <x:v>458</x:v>
      </x:c>
      <x:c r="U3329">
        <x:v>33.1</x:v>
      </x:c>
      <x:c r="V3329">
        <x:v>0.01</x:v>
      </x:c>
      <x:c r="W3329">
        <x:v>382.43</x:v>
      </x:c>
    </x:row>
    <x:row r="3330" spans="1:23">
      <x:c r="A3330" t="s">
        <x:v>492</x:v>
      </x:c>
      <x:c r="B3330" t="s">
        <x:v>698</x:v>
      </x:c>
      <x:c r="C3330" t="s">
        <x:v>513</x:v>
      </x:c>
      <x:c r="D3330" t="s">
        <x:v>514</x:v>
      </x:c>
      <x:c r="E3330" t="s">
        <x:v>629</x:v>
      </x:c>
      <x:c r="F3330" t="s">
        <x:v>504</x:v>
      </x:c>
      <x:c r="G3330" t="s">
        <x:v>699</x:v>
      </x:c>
      <x:c r="H3330" t="s">
        <x:v>528</x:v>
      </x:c>
      <x:c r="I3330" t="s">
        <x:v>173</x:v>
      </x:c>
      <x:c r="J3330">
        <x:v>140015180</x:v>
      </x:c>
      <x:c r="K3330" t="s">
        <x:v>173</x:v>
      </x:c>
      <x:c r="L3330" t="s">
        <x:v>141</x:v>
      </x:c>
      <x:c r="M3330" t="s">
        <x:v>524</x:v>
      </x:c>
      <x:c r="N3330" t="s">
        <x:v>630</x:v>
      </x:c>
      <x:c r="O3330">
        <x:v>10000</x:v>
      </x:c>
      <x:c r="P3330" t="s">
        <x:v>520</x:v>
      </x:c>
      <x:c r="Q3330" t="s">
        <x:v>631</x:v>
      </x:c>
      <x:c r="R3330" t="s">
        <x:v>522</x:v>
      </x:c>
      <x:c r="S3330">
        <x:v>50000</x:v>
      </x:c>
      <x:c r="T3330" t="s">
        <x:v>458</x:v>
      </x:c>
      <x:c r="U3330">
        <x:v>165.5</x:v>
      </x:c>
      <x:c r="V3330">
        <x:v>0.01</x:v>
      </x:c>
      <x:c r="W3330">
        <x:v>1912.16</x:v>
      </x:c>
    </x:row>
    <x:row r="3331" spans="1:23">
      <x:c r="A3331" t="s">
        <x:v>492</x:v>
      </x:c>
      <x:c r="B3331" t="s">
        <x:v>698</x:v>
      </x:c>
      <x:c r="C3331" t="s">
        <x:v>513</x:v>
      </x:c>
      <x:c r="D3331" t="s">
        <x:v>514</x:v>
      </x:c>
      <x:c r="E3331" t="s">
        <x:v>629</x:v>
      </x:c>
      <x:c r="F3331" t="s">
        <x:v>504</x:v>
      </x:c>
      <x:c r="G3331" t="s">
        <x:v>699</x:v>
      </x:c>
      <x:c r="H3331" t="s">
        <x:v>528</x:v>
      </x:c>
      <x:c r="I3331" t="s">
        <x:v>173</x:v>
      </x:c>
      <x:c r="J3331">
        <x:v>140018215</x:v>
      </x:c>
      <x:c r="K3331" t="s">
        <x:v>173</x:v>
      </x:c>
      <x:c r="L3331" t="s">
        <x:v>141</x:v>
      </x:c>
      <x:c r="M3331" t="s">
        <x:v>608</x:v>
      </x:c>
      <x:c r="N3331" t="s">
        <x:v>630</x:v>
      </x:c>
      <x:c r="O3331">
        <x:v>10000</x:v>
      </x:c>
      <x:c r="P3331" t="s">
        <x:v>520</x:v>
      </x:c>
      <x:c r="Q3331" t="s">
        <x:v>13</x:v>
      </x:c>
      <x:c r="R3331" t="s">
        <x:v>522</x:v>
      </x:c>
      <x:c r="S3331">
        <x:v>10000</x:v>
      </x:c>
      <x:c r="T3331" t="s">
        <x:v>458</x:v>
      </x:c>
      <x:c r="U3331">
        <x:v>33.1</x:v>
      </x:c>
      <x:c r="V3331">
        <x:v>0.01</x:v>
      </x:c>
      <x:c r="W3331">
        <x:v>382.43</x:v>
      </x:c>
    </x:row>
    <x:row r="3332" spans="1:23">
      <x:c r="A3332" t="s">
        <x:v>492</x:v>
      </x:c>
      <x:c r="B3332" t="s">
        <x:v>698</x:v>
      </x:c>
      <x:c r="C3332" t="s">
        <x:v>513</x:v>
      </x:c>
      <x:c r="D3332" t="s">
        <x:v>514</x:v>
      </x:c>
      <x:c r="E3332" t="s">
        <x:v>629</x:v>
      </x:c>
      <x:c r="F3332" t="s">
        <x:v>504</x:v>
      </x:c>
      <x:c r="G3332" t="s">
        <x:v>699</x:v>
      </x:c>
      <x:c r="H3332" t="s">
        <x:v>528</x:v>
      </x:c>
      <x:c r="I3332" t="s">
        <x:v>173</x:v>
      </x:c>
      <x:c r="J3332">
        <x:v>140018216</x:v>
      </x:c>
      <x:c r="K3332" t="s">
        <x:v>173</x:v>
      </x:c>
      <x:c r="L3332" t="s">
        <x:v>141</x:v>
      </x:c>
      <x:c r="M3332" t="s">
        <x:v>569</x:v>
      </x:c>
      <x:c r="N3332" t="s">
        <x:v>630</x:v>
      </x:c>
      <x:c r="O3332">
        <x:v>10000</x:v>
      </x:c>
      <x:c r="P3332" t="s">
        <x:v>520</x:v>
      </x:c>
      <x:c r="Q3332" t="s">
        <x:v>631</x:v>
      </x:c>
      <x:c r="R3332" t="s">
        <x:v>522</x:v>
      </x:c>
      <x:c r="S3332">
        <x:v>50000</x:v>
      </x:c>
      <x:c r="T3332" t="s">
        <x:v>458</x:v>
      </x:c>
      <x:c r="U3332">
        <x:v>165.5</x:v>
      </x:c>
      <x:c r="V3332">
        <x:v>0.01</x:v>
      </x:c>
      <x:c r="W3332">
        <x:v>1912.16</x:v>
      </x:c>
    </x:row>
    <x:row r="3333" spans="1:23">
      <x:c r="A3333" t="s">
        <x:v>492</x:v>
      </x:c>
      <x:c r="B3333" t="s">
        <x:v>698</x:v>
      </x:c>
      <x:c r="C3333" t="s">
        <x:v>513</x:v>
      </x:c>
      <x:c r="D3333" t="s">
        <x:v>514</x:v>
      </x:c>
      <x:c r="E3333" t="s">
        <x:v>629</x:v>
      </x:c>
      <x:c r="F3333" t="s">
        <x:v>504</x:v>
      </x:c>
      <x:c r="G3333" t="s">
        <x:v>699</x:v>
      </x:c>
      <x:c r="H3333" t="s">
        <x:v>528</x:v>
      </x:c>
      <x:c r="I3333" t="s">
        <x:v>173</x:v>
      </x:c>
      <x:c r="J3333">
        <x:v>140015179</x:v>
      </x:c>
      <x:c r="K3333" t="s">
        <x:v>173</x:v>
      </x:c>
      <x:c r="L3333" t="s">
        <x:v>141</x:v>
      </x:c>
      <x:c r="M3333" t="s">
        <x:v>550</x:v>
      </x:c>
      <x:c r="N3333" t="s">
        <x:v>630</x:v>
      </x:c>
      <x:c r="O3333">
        <x:v>10000</x:v>
      </x:c>
      <x:c r="P3333" t="s">
        <x:v>520</x:v>
      </x:c>
      <x:c r="Q3333" t="s">
        <x:v>631</x:v>
      </x:c>
      <x:c r="R3333" t="s">
        <x:v>522</x:v>
      </x:c>
      <x:c r="S3333">
        <x:v>60000</x:v>
      </x:c>
      <x:c r="T3333" t="s">
        <x:v>458</x:v>
      </x:c>
      <x:c r="U3333">
        <x:v>198.6</x:v>
      </x:c>
      <x:c r="V3333">
        <x:v>0.01</x:v>
      </x:c>
      <x:c r="W3333">
        <x:v>2294.59</x:v>
      </x:c>
    </x:row>
    <x:row r="3334" spans="1:23">
      <x:c r="A3334" t="s">
        <x:v>492</x:v>
      </x:c>
      <x:c r="B3334" t="s">
        <x:v>698</x:v>
      </x:c>
      <x:c r="C3334" t="s">
        <x:v>513</x:v>
      </x:c>
      <x:c r="D3334" t="s">
        <x:v>514</x:v>
      </x:c>
      <x:c r="E3334" t="s">
        <x:v>629</x:v>
      </x:c>
      <x:c r="F3334" t="s">
        <x:v>504</x:v>
      </x:c>
      <x:c r="G3334" t="s">
        <x:v>699</x:v>
      </x:c>
      <x:c r="H3334" t="s">
        <x:v>528</x:v>
      </x:c>
      <x:c r="I3334" t="s">
        <x:v>173</x:v>
      </x:c>
      <x:c r="J3334">
        <x:v>140018211</x:v>
      </x:c>
      <x:c r="K3334" t="s">
        <x:v>173</x:v>
      </x:c>
      <x:c r="L3334" t="s">
        <x:v>141</x:v>
      </x:c>
      <x:c r="M3334" t="s">
        <x:v>572</x:v>
      </x:c>
      <x:c r="N3334" t="s">
        <x:v>630</x:v>
      </x:c>
      <x:c r="O3334">
        <x:v>10000</x:v>
      </x:c>
      <x:c r="P3334" t="s">
        <x:v>520</x:v>
      </x:c>
      <x:c r="Q3334" t="s">
        <x:v>631</x:v>
      </x:c>
      <x:c r="R3334" t="s">
        <x:v>522</x:v>
      </x:c>
      <x:c r="S3334">
        <x:v>10000</x:v>
      </x:c>
      <x:c r="T3334" t="s">
        <x:v>458</x:v>
      </x:c>
      <x:c r="U3334">
        <x:v>33.1</x:v>
      </x:c>
      <x:c r="V3334">
        <x:v>0.01</x:v>
      </x:c>
      <x:c r="W3334">
        <x:v>382.43</x:v>
      </x:c>
    </x:row>
    <x:row r="3335" spans="1:23">
      <x:c r="A3335" t="s">
        <x:v>492</x:v>
      </x:c>
      <x:c r="B3335" t="s">
        <x:v>698</x:v>
      </x:c>
      <x:c r="C3335" t="s">
        <x:v>513</x:v>
      </x:c>
      <x:c r="D3335" t="s">
        <x:v>514</x:v>
      </x:c>
      <x:c r="E3335" t="s">
        <x:v>629</x:v>
      </x:c>
      <x:c r="F3335" t="s">
        <x:v>504</x:v>
      </x:c>
      <x:c r="G3335" t="s">
        <x:v>699</x:v>
      </x:c>
      <x:c r="H3335" t="s">
        <x:v>528</x:v>
      </x:c>
      <x:c r="I3335" t="s">
        <x:v>173</x:v>
      </x:c>
      <x:c r="J3335">
        <x:v>140015178</x:v>
      </x:c>
      <x:c r="K3335" t="s">
        <x:v>173</x:v>
      </x:c>
      <x:c r="L3335" t="s">
        <x:v>141</x:v>
      </x:c>
      <x:c r="M3335" t="s">
        <x:v>537</x:v>
      </x:c>
      <x:c r="N3335" t="s">
        <x:v>630</x:v>
      </x:c>
      <x:c r="O3335">
        <x:v>10000</x:v>
      </x:c>
      <x:c r="P3335" t="s">
        <x:v>520</x:v>
      </x:c>
      <x:c r="Q3335" t="s">
        <x:v>631</x:v>
      </x:c>
      <x:c r="R3335" t="s">
        <x:v>522</x:v>
      </x:c>
      <x:c r="S3335">
        <x:v>60000</x:v>
      </x:c>
      <x:c r="T3335" t="s">
        <x:v>458</x:v>
      </x:c>
      <x:c r="U3335">
        <x:v>198.6</x:v>
      </x:c>
      <x:c r="V3335">
        <x:v>0.01</x:v>
      </x:c>
      <x:c r="W3335">
        <x:v>2294.59</x:v>
      </x:c>
    </x:row>
    <x:row r="3336" spans="1:23">
      <x:c r="A3336" t="s">
        <x:v>492</x:v>
      </x:c>
      <x:c r="B3336" t="s">
        <x:v>698</x:v>
      </x:c>
      <x:c r="C3336" t="s">
        <x:v>513</x:v>
      </x:c>
      <x:c r="D3336" t="s">
        <x:v>514</x:v>
      </x:c>
      <x:c r="E3336" t="s">
        <x:v>629</x:v>
      </x:c>
      <x:c r="F3336" t="s">
        <x:v>504</x:v>
      </x:c>
      <x:c r="G3336" t="s">
        <x:v>699</x:v>
      </x:c>
      <x:c r="H3336" t="s">
        <x:v>528</x:v>
      </x:c>
      <x:c r="I3336" t="s">
        <x:v>173</x:v>
      </x:c>
      <x:c r="J3336">
        <x:v>140015177</x:v>
      </x:c>
      <x:c r="K3336" t="s">
        <x:v>173</x:v>
      </x:c>
      <x:c r="L3336" t="s">
        <x:v>141</x:v>
      </x:c>
      <x:c r="M3336" t="s">
        <x:v>533</x:v>
      </x:c>
      <x:c r="N3336" t="s">
        <x:v>630</x:v>
      </x:c>
      <x:c r="O3336">
        <x:v>10000</x:v>
      </x:c>
      <x:c r="P3336" t="s">
        <x:v>520</x:v>
      </x:c>
      <x:c r="Q3336" t="s">
        <x:v>631</x:v>
      </x:c>
      <x:c r="R3336" t="s">
        <x:v>522</x:v>
      </x:c>
      <x:c r="S3336">
        <x:v>40000</x:v>
      </x:c>
      <x:c r="T3336" t="s">
        <x:v>458</x:v>
      </x:c>
      <x:c r="U3336">
        <x:v>132.4</x:v>
      </x:c>
      <x:c r="V3336">
        <x:v>0.01</x:v>
      </x:c>
      <x:c r="W3336">
        <x:v>1529.73</x:v>
      </x:c>
    </x:row>
    <x:row r="3337" spans="1:23">
      <x:c r="A3337" t="s">
        <x:v>492</x:v>
      </x:c>
      <x:c r="B3337" t="s">
        <x:v>698</x:v>
      </x:c>
      <x:c r="C3337" t="s">
        <x:v>513</x:v>
      </x:c>
      <x:c r="D3337" t="s">
        <x:v>514</x:v>
      </x:c>
      <x:c r="E3337" t="s">
        <x:v>629</x:v>
      </x:c>
      <x:c r="F3337" t="s">
        <x:v>504</x:v>
      </x:c>
      <x:c r="G3337" t="s">
        <x:v>699</x:v>
      </x:c>
      <x:c r="H3337" t="s">
        <x:v>528</x:v>
      </x:c>
      <x:c r="I3337" t="s">
        <x:v>173</x:v>
      </x:c>
      <x:c r="J3337">
        <x:v>140018210</x:v>
      </x:c>
      <x:c r="K3337" t="s">
        <x:v>173</x:v>
      </x:c>
      <x:c r="L3337" t="s">
        <x:v>141</x:v>
      </x:c>
      <x:c r="M3337" t="s">
        <x:v>578</x:v>
      </x:c>
      <x:c r="N3337" t="s">
        <x:v>630</x:v>
      </x:c>
      <x:c r="O3337">
        <x:v>10000</x:v>
      </x:c>
      <x:c r="P3337" t="s">
        <x:v>520</x:v>
      </x:c>
      <x:c r="Q3337" t="s">
        <x:v>631</x:v>
      </x:c>
      <x:c r="R3337" t="s">
        <x:v>522</x:v>
      </x:c>
      <x:c r="S3337">
        <x:v>10000</x:v>
      </x:c>
      <x:c r="T3337" t="s">
        <x:v>458</x:v>
      </x:c>
      <x:c r="U3337">
        <x:v>33.1</x:v>
      </x:c>
      <x:c r="V3337">
        <x:v>0.01</x:v>
      </x:c>
      <x:c r="W3337">
        <x:v>382.43</x:v>
      </x:c>
    </x:row>
    <x:row r="3338" spans="1:23">
      <x:c r="A3338" t="s">
        <x:v>492</x:v>
      </x:c>
      <x:c r="B3338" t="s">
        <x:v>698</x:v>
      </x:c>
      <x:c r="C3338" t="s">
        <x:v>513</x:v>
      </x:c>
      <x:c r="D3338" t="s">
        <x:v>514</x:v>
      </x:c>
      <x:c r="E3338" t="s">
        <x:v>629</x:v>
      </x:c>
      <x:c r="F3338" t="s">
        <x:v>504</x:v>
      </x:c>
      <x:c r="G3338" t="s">
        <x:v>699</x:v>
      </x:c>
      <x:c r="H3338" t="s">
        <x:v>528</x:v>
      </x:c>
      <x:c r="I3338" t="s">
        <x:v>173</x:v>
      </x:c>
      <x:c r="J3338">
        <x:v>140015176</x:v>
      </x:c>
      <x:c r="K3338" t="s">
        <x:v>173</x:v>
      </x:c>
      <x:c r="L3338" t="s">
        <x:v>141</x:v>
      </x:c>
      <x:c r="M3338" t="s">
        <x:v>560</x:v>
      </x:c>
      <x:c r="N3338" t="s">
        <x:v>630</x:v>
      </x:c>
      <x:c r="O3338">
        <x:v>10000</x:v>
      </x:c>
      <x:c r="P3338" t="s">
        <x:v>520</x:v>
      </x:c>
      <x:c r="Q3338" t="s">
        <x:v>631</x:v>
      </x:c>
      <x:c r="R3338" t="s">
        <x:v>522</x:v>
      </x:c>
      <x:c r="S3338">
        <x:v>50000</x:v>
      </x:c>
      <x:c r="T3338" t="s">
        <x:v>458</x:v>
      </x:c>
      <x:c r="U3338">
        <x:v>165.5</x:v>
      </x:c>
      <x:c r="V3338">
        <x:v>0.01</x:v>
      </x:c>
      <x:c r="W3338">
        <x:v>1912.16</x:v>
      </x:c>
    </x:row>
    <x:row r="3339" spans="1:23">
      <x:c r="A3339" t="s">
        <x:v>492</x:v>
      </x:c>
      <x:c r="B3339" t="s">
        <x:v>698</x:v>
      </x:c>
      <x:c r="C3339" t="s">
        <x:v>513</x:v>
      </x:c>
      <x:c r="D3339" t="s">
        <x:v>514</x:v>
      </x:c>
      <x:c r="E3339" t="s">
        <x:v>629</x:v>
      </x:c>
      <x:c r="F3339" t="s">
        <x:v>504</x:v>
      </x:c>
      <x:c r="G3339" t="s">
        <x:v>699</x:v>
      </x:c>
      <x:c r="H3339" t="s">
        <x:v>528</x:v>
      </x:c>
      <x:c r="I3339" t="s">
        <x:v>173</x:v>
      </x:c>
      <x:c r="J3339">
        <x:v>140015174</x:v>
      </x:c>
      <x:c r="K3339" t="s">
        <x:v>173</x:v>
      </x:c>
      <x:c r="L3339" t="s">
        <x:v>141</x:v>
      </x:c>
      <x:c r="M3339" t="s">
        <x:v>575</x:v>
      </x:c>
      <x:c r="N3339" t="s">
        <x:v>630</x:v>
      </x:c>
      <x:c r="O3339">
        <x:v>10000</x:v>
      </x:c>
      <x:c r="P3339" t="s">
        <x:v>520</x:v>
      </x:c>
      <x:c r="Q3339" t="s">
        <x:v>631</x:v>
      </x:c>
      <x:c r="R3339" t="s">
        <x:v>522</x:v>
      </x:c>
      <x:c r="S3339">
        <x:v>60000</x:v>
      </x:c>
      <x:c r="T3339" t="s">
        <x:v>458</x:v>
      </x:c>
      <x:c r="U3339">
        <x:v>198.6</x:v>
      </x:c>
      <x:c r="V3339">
        <x:v>0.01</x:v>
      </x:c>
      <x:c r="W3339">
        <x:v>2294.59</x:v>
      </x:c>
    </x:row>
    <x:row r="3340" spans="1:23">
      <x:c r="A3340" t="s">
        <x:v>492</x:v>
      </x:c>
      <x:c r="B3340" t="s">
        <x:v>698</x:v>
      </x:c>
      <x:c r="C3340" t="s">
        <x:v>513</x:v>
      </x:c>
      <x:c r="D3340" t="s">
        <x:v>514</x:v>
      </x:c>
      <x:c r="E3340" t="s">
        <x:v>629</x:v>
      </x:c>
      <x:c r="F3340" t="s">
        <x:v>504</x:v>
      </x:c>
      <x:c r="G3340" t="s">
        <x:v>699</x:v>
      </x:c>
      <x:c r="H3340" t="s">
        <x:v>528</x:v>
      </x:c>
      <x:c r="I3340" t="s">
        <x:v>173</x:v>
      </x:c>
      <x:c r="J3340">
        <x:v>140018222</x:v>
      </x:c>
      <x:c r="K3340" t="s">
        <x:v>173</x:v>
      </x:c>
      <x:c r="L3340" t="s">
        <x:v>141</x:v>
      </x:c>
      <x:c r="M3340" t="s">
        <x:v>577</x:v>
      </x:c>
      <x:c r="N3340" t="s">
        <x:v>630</x:v>
      </x:c>
      <x:c r="O3340">
        <x:v>10000</x:v>
      </x:c>
      <x:c r="P3340" t="s">
        <x:v>520</x:v>
      </x:c>
      <x:c r="Q3340" t="s">
        <x:v>631</x:v>
      </x:c>
      <x:c r="R3340" t="s">
        <x:v>522</x:v>
      </x:c>
      <x:c r="S3340">
        <x:v>20000</x:v>
      </x:c>
      <x:c r="T3340" t="s">
        <x:v>458</x:v>
      </x:c>
      <x:c r="U3340">
        <x:v>66.2</x:v>
      </x:c>
      <x:c r="V3340">
        <x:v>0.01</x:v>
      </x:c>
      <x:c r="W3340">
        <x:v>764.86</x:v>
      </x:c>
    </x:row>
    <x:row r="3341" spans="1:23">
      <x:c r="A3341" t="s">
        <x:v>492</x:v>
      </x:c>
      <x:c r="B3341" t="s">
        <x:v>698</x:v>
      </x:c>
      <x:c r="C3341" t="s">
        <x:v>513</x:v>
      </x:c>
      <x:c r="D3341" t="s">
        <x:v>514</x:v>
      </x:c>
      <x:c r="E3341" t="s">
        <x:v>629</x:v>
      </x:c>
      <x:c r="F3341" t="s">
        <x:v>504</x:v>
      </x:c>
      <x:c r="G3341" t="s">
        <x:v>699</x:v>
      </x:c>
      <x:c r="H3341" t="s">
        <x:v>528</x:v>
      </x:c>
      <x:c r="I3341" t="s">
        <x:v>173</x:v>
      </x:c>
      <x:c r="J3341">
        <x:v>140015173</x:v>
      </x:c>
      <x:c r="K3341" t="s">
        <x:v>173</x:v>
      </x:c>
      <x:c r="L3341" t="s">
        <x:v>141</x:v>
      </x:c>
      <x:c r="M3341" t="s">
        <x:v>518</x:v>
      </x:c>
      <x:c r="N3341" t="s">
        <x:v>630</x:v>
      </x:c>
      <x:c r="O3341">
        <x:v>10000</x:v>
      </x:c>
      <x:c r="P3341" t="s">
        <x:v>520</x:v>
      </x:c>
      <x:c r="Q3341" t="s">
        <x:v>631</x:v>
      </x:c>
      <x:c r="R3341" t="s">
        <x:v>522</x:v>
      </x:c>
      <x:c r="S3341">
        <x:v>60000</x:v>
      </x:c>
      <x:c r="T3341" t="s">
        <x:v>458</x:v>
      </x:c>
      <x:c r="U3341">
        <x:v>198.6</x:v>
      </x:c>
      <x:c r="V3341">
        <x:v>0.01</x:v>
      </x:c>
      <x:c r="W3341">
        <x:v>2294.59</x:v>
      </x:c>
    </x:row>
    <x:row r="3342" spans="1:23">
      <x:c r="A3342" t="s">
        <x:v>492</x:v>
      </x:c>
      <x:c r="B3342" t="s">
        <x:v>698</x:v>
      </x:c>
      <x:c r="C3342" t="s">
        <x:v>513</x:v>
      </x:c>
      <x:c r="D3342" t="s">
        <x:v>514</x:v>
      </x:c>
      <x:c r="E3342" t="s">
        <x:v>629</x:v>
      </x:c>
      <x:c r="F3342" t="s">
        <x:v>504</x:v>
      </x:c>
      <x:c r="G3342" t="s">
        <x:v>699</x:v>
      </x:c>
      <x:c r="H3342" t="s">
        <x:v>528</x:v>
      </x:c>
      <x:c r="I3342" t="s">
        <x:v>173</x:v>
      </x:c>
      <x:c r="J3342">
        <x:v>140020070</x:v>
      </x:c>
      <x:c r="K3342" t="s">
        <x:v>173</x:v>
      </x:c>
      <x:c r="L3342" t="s">
        <x:v>143</x:v>
      </x:c>
      <x:c r="M3342" t="s">
        <x:v>553</x:v>
      </x:c>
      <x:c r="N3342" t="s">
        <x:v>630</x:v>
      </x:c>
      <x:c r="O3342">
        <x:v>8000</x:v>
      </x:c>
      <x:c r="P3342" t="s">
        <x:v>520</x:v>
      </x:c>
      <x:c r="Q3342" t="s">
        <x:v>632</x:v>
      </x:c>
      <x:c r="R3342" t="s">
        <x:v>522</x:v>
      </x:c>
      <x:c r="S3342">
        <x:v>7000</x:v>
      </x:c>
      <x:c r="T3342" t="s">
        <x:v>458</x:v>
      </x:c>
      <x:c r="U3342">
        <x:v>35.07</x:v>
      </x:c>
      <x:c r="V3342">
        <x:v>0.01</x:v>
      </x:c>
      <x:c r="W3342">
        <x:v>303.06</x:v>
      </x:c>
    </x:row>
    <x:row r="3343" spans="1:23">
      <x:c r="A3343" t="s">
        <x:v>492</x:v>
      </x:c>
      <x:c r="B3343" t="s">
        <x:v>698</x:v>
      </x:c>
      <x:c r="C3343" t="s">
        <x:v>513</x:v>
      </x:c>
      <x:c r="D3343" t="s">
        <x:v>514</x:v>
      </x:c>
      <x:c r="E3343" t="s">
        <x:v>629</x:v>
      </x:c>
      <x:c r="F3343" t="s">
        <x:v>504</x:v>
      </x:c>
      <x:c r="G3343" t="s">
        <x:v>699</x:v>
      </x:c>
      <x:c r="H3343" t="s">
        <x:v>528</x:v>
      </x:c>
      <x:c r="I3343" t="s">
        <x:v>173</x:v>
      </x:c>
      <x:c r="J3343">
        <x:v>140019868</x:v>
      </x:c>
      <x:c r="K3343" t="s">
        <x:v>173</x:v>
      </x:c>
      <x:c r="L3343" t="s">
        <x:v>145</x:v>
      </x:c>
      <x:c r="M3343" t="s">
        <x:v>550</x:v>
      </x:c>
      <x:c r="N3343" t="s">
        <x:v>630</x:v>
      </x:c>
      <x:c r="O3343">
        <x:v>5000</x:v>
      </x:c>
      <x:c r="P3343" t="s">
        <x:v>520</x:v>
      </x:c>
      <x:c r="Q3343" t="s">
        <x:v>635</x:v>
      </x:c>
      <x:c r="R3343" t="s">
        <x:v>522</x:v>
      </x:c>
      <x:c r="S3343">
        <x:v>5000</x:v>
      </x:c>
      <x:c r="T3343" t="s">
        <x:v>458</x:v>
      </x:c>
      <x:c r="U3343">
        <x:v>56.35</x:v>
      </x:c>
      <x:c r="V3343">
        <x:v>0.01</x:v>
      </x:c>
      <x:c r="W3343">
        <x:v>299.45</x:v>
      </x:c>
    </x:row>
    <x:row r="3344" spans="1:23">
      <x:c r="A3344" t="s">
        <x:v>492</x:v>
      </x:c>
      <x:c r="B3344" t="s">
        <x:v>698</x:v>
      </x:c>
      <x:c r="C3344" t="s">
        <x:v>513</x:v>
      </x:c>
      <x:c r="D3344" t="s">
        <x:v>514</x:v>
      </x:c>
      <x:c r="E3344" t="s">
        <x:v>629</x:v>
      </x:c>
      <x:c r="F3344" t="s">
        <x:v>504</x:v>
      </x:c>
      <x:c r="G3344" t="s">
        <x:v>699</x:v>
      </x:c>
      <x:c r="H3344" t="s">
        <x:v>528</x:v>
      </x:c>
      <x:c r="I3344" t="s">
        <x:v>173</x:v>
      </x:c>
      <x:c r="J3344">
        <x:v>140018234</x:v>
      </x:c>
      <x:c r="K3344" t="s">
        <x:v>173</x:v>
      </x:c>
      <x:c r="L3344" t="s">
        <x:v>165</x:v>
      </x:c>
      <x:c r="M3344" t="s">
        <x:v>533</x:v>
      </x:c>
      <x:c r="N3344" t="s">
        <x:v>630</x:v>
      </x:c>
      <x:c r="O3344">
        <x:v>7000</x:v>
      </x:c>
      <x:c r="P3344" t="s">
        <x:v>520</x:v>
      </x:c>
      <x:c r="Q3344" t="s">
        <x:v>634</x:v>
      </x:c>
      <x:c r="R3344" t="s">
        <x:v>522</x:v>
      </x:c>
      <x:c r="S3344">
        <x:v>7000</x:v>
      </x:c>
      <x:c r="T3344" t="s">
        <x:v>458</x:v>
      </x:c>
      <x:c r="U3344">
        <x:v>53.83</x:v>
      </x:c>
      <x:c r="V3344">
        <x:v>0.01</x:v>
      </x:c>
      <x:c r="W3344">
        <x:v>368.72</x:v>
      </x:c>
    </x:row>
    <x:row r="3345" spans="1:23">
      <x:c r="A3345" t="s">
        <x:v>492</x:v>
      </x:c>
      <x:c r="B3345" t="s">
        <x:v>698</x:v>
      </x:c>
      <x:c r="C3345" t="s">
        <x:v>513</x:v>
      </x:c>
      <x:c r="D3345" t="s">
        <x:v>514</x:v>
      </x:c>
      <x:c r="E3345" t="s">
        <x:v>629</x:v>
      </x:c>
      <x:c r="F3345" t="s">
        <x:v>504</x:v>
      </x:c>
      <x:c r="G3345" t="s">
        <x:v>699</x:v>
      </x:c>
      <x:c r="H3345" t="s">
        <x:v>528</x:v>
      </x:c>
      <x:c r="I3345" t="s">
        <x:v>173</x:v>
      </x:c>
      <x:c r="J3345">
        <x:v>140018235</x:v>
      </x:c>
      <x:c r="K3345" t="s">
        <x:v>173</x:v>
      </x:c>
      <x:c r="L3345" t="s">
        <x:v>165</x:v>
      </x:c>
      <x:c r="M3345" t="s">
        <x:v>560</x:v>
      </x:c>
      <x:c r="N3345" t="s">
        <x:v>630</x:v>
      </x:c>
      <x:c r="O3345">
        <x:v>7000</x:v>
      </x:c>
      <x:c r="P3345" t="s">
        <x:v>520</x:v>
      </x:c>
      <x:c r="Q3345" t="s">
        <x:v>634</x:v>
      </x:c>
      <x:c r="R3345" t="s">
        <x:v>522</x:v>
      </x:c>
      <x:c r="S3345">
        <x:v>14000</x:v>
      </x:c>
      <x:c r="T3345" t="s">
        <x:v>458</x:v>
      </x:c>
      <x:c r="U3345">
        <x:v>107.66</x:v>
      </x:c>
      <x:c r="V3345">
        <x:v>0.01</x:v>
      </x:c>
      <x:c r="W3345">
        <x:v>737.44</x:v>
      </x:c>
    </x:row>
    <x:row r="3346" spans="1:23">
      <x:c r="A3346" t="s">
        <x:v>492</x:v>
      </x:c>
      <x:c r="B3346" t="s">
        <x:v>698</x:v>
      </x:c>
      <x:c r="C3346" t="s">
        <x:v>513</x:v>
      </x:c>
      <x:c r="D3346" t="s">
        <x:v>514</x:v>
      </x:c>
      <x:c r="E3346" t="s">
        <x:v>629</x:v>
      </x:c>
      <x:c r="F3346" t="s">
        <x:v>504</x:v>
      </x:c>
      <x:c r="G3346" t="s">
        <x:v>699</x:v>
      </x:c>
      <x:c r="H3346" t="s">
        <x:v>528</x:v>
      </x:c>
      <x:c r="I3346" t="s">
        <x:v>173</x:v>
      </x:c>
      <x:c r="J3346">
        <x:v>140015184</x:v>
      </x:c>
      <x:c r="K3346" t="s">
        <x:v>173</x:v>
      </x:c>
      <x:c r="L3346" t="s">
        <x:v>165</x:v>
      </x:c>
      <x:c r="M3346" t="s">
        <x:v>518</x:v>
      </x:c>
      <x:c r="N3346" t="s">
        <x:v>630</x:v>
      </x:c>
      <x:c r="O3346">
        <x:v>7000</x:v>
      </x:c>
      <x:c r="P3346" t="s">
        <x:v>520</x:v>
      </x:c>
      <x:c r="Q3346" t="s">
        <x:v>634</x:v>
      </x:c>
      <x:c r="R3346" t="s">
        <x:v>522</x:v>
      </x:c>
      <x:c r="S3346">
        <x:v>35000</x:v>
      </x:c>
      <x:c r="T3346" t="s">
        <x:v>458</x:v>
      </x:c>
      <x:c r="U3346">
        <x:v>269.14999999999998</x:v>
      </x:c>
      <x:c r="V3346">
        <x:v>0.01</x:v>
      </x:c>
      <x:c r="W3346">
        <x:v>1843.61</x:v>
      </x:c>
    </x:row>
    <x:row r="3347" spans="1:23">
      <x:c r="A3347" t="s">
        <x:v>492</x:v>
      </x:c>
      <x:c r="B3347" t="s">
        <x:v>698</x:v>
      </x:c>
      <x:c r="C3347" t="s">
        <x:v>513</x:v>
      </x:c>
      <x:c r="D3347" t="s">
        <x:v>514</x:v>
      </x:c>
      <x:c r="E3347" t="s">
        <x:v>629</x:v>
      </x:c>
      <x:c r="F3347" t="s">
        <x:v>504</x:v>
      </x:c>
      <x:c r="G3347" t="s">
        <x:v>699</x:v>
      </x:c>
      <x:c r="H3347" t="s">
        <x:v>528</x:v>
      </x:c>
      <x:c r="I3347" t="s">
        <x:v>173</x:v>
      </x:c>
      <x:c r="J3347">
        <x:v>140015182</x:v>
      </x:c>
      <x:c r="K3347" t="s">
        <x:v>173</x:v>
      </x:c>
      <x:c r="L3347" t="s">
        <x:v>141</x:v>
      </x:c>
      <x:c r="M3347" t="s">
        <x:v>526</x:v>
      </x:c>
      <x:c r="N3347" t="s">
        <x:v>630</x:v>
      </x:c>
      <x:c r="O3347">
        <x:v>10000</x:v>
      </x:c>
      <x:c r="P3347" t="s">
        <x:v>520</x:v>
      </x:c>
      <x:c r="Q3347" t="s">
        <x:v>631</x:v>
      </x:c>
      <x:c r="R3347" t="s">
        <x:v>522</x:v>
      </x:c>
      <x:c r="S3347">
        <x:v>50000</x:v>
      </x:c>
      <x:c r="T3347" t="s">
        <x:v>458</x:v>
      </x:c>
      <x:c r="U3347">
        <x:v>165.5</x:v>
      </x:c>
      <x:c r="V3347">
        <x:v>0.01</x:v>
      </x:c>
      <x:c r="W3347">
        <x:v>1912.16</x:v>
      </x:c>
    </x:row>
    <x:row r="3348" spans="1:23">
      <x:c r="A3348" t="s">
        <x:v>492</x:v>
      </x:c>
      <x:c r="B3348" t="s">
        <x:v>698</x:v>
      </x:c>
      <x:c r="C3348" t="s">
        <x:v>513</x:v>
      </x:c>
      <x:c r="D3348" t="s">
        <x:v>514</x:v>
      </x:c>
      <x:c r="E3348" t="s">
        <x:v>629</x:v>
      </x:c>
      <x:c r="F3348" t="s">
        <x:v>504</x:v>
      </x:c>
      <x:c r="G3348" t="s">
        <x:v>699</x:v>
      </x:c>
      <x:c r="H3348" t="s">
        <x:v>528</x:v>
      </x:c>
      <x:c r="I3348" t="s">
        <x:v>173</x:v>
      </x:c>
      <x:c r="J3348">
        <x:v>140015177</x:v>
      </x:c>
      <x:c r="K3348" t="s">
        <x:v>173</x:v>
      </x:c>
      <x:c r="L3348" t="s">
        <x:v>141</x:v>
      </x:c>
      <x:c r="M3348" t="s">
        <x:v>533</x:v>
      </x:c>
      <x:c r="N3348" t="s">
        <x:v>630</x:v>
      </x:c>
      <x:c r="O3348">
        <x:v>10000</x:v>
      </x:c>
      <x:c r="P3348" t="s">
        <x:v>520</x:v>
      </x:c>
      <x:c r="Q3348" t="s">
        <x:v>631</x:v>
      </x:c>
      <x:c r="R3348" t="s">
        <x:v>522</x:v>
      </x:c>
      <x:c r="S3348">
        <x:v>30000</x:v>
      </x:c>
      <x:c r="T3348" t="s">
        <x:v>458</x:v>
      </x:c>
      <x:c r="U3348">
        <x:v>99.3</x:v>
      </x:c>
      <x:c r="V3348">
        <x:v>0.01</x:v>
      </x:c>
      <x:c r="W3348">
        <x:v>1147.3</x:v>
      </x:c>
    </x:row>
    <x:row r="3349" spans="1:23">
      <x:c r="A3349" t="s">
        <x:v>492</x:v>
      </x:c>
      <x:c r="B3349" t="s">
        <x:v>698</x:v>
      </x:c>
      <x:c r="C3349" t="s">
        <x:v>513</x:v>
      </x:c>
      <x:c r="D3349" t="s">
        <x:v>514</x:v>
      </x:c>
      <x:c r="E3349" t="s">
        <x:v>629</x:v>
      </x:c>
      <x:c r="F3349" t="s">
        <x:v>504</x:v>
      </x:c>
      <x:c r="G3349" t="s">
        <x:v>699</x:v>
      </x:c>
      <x:c r="H3349" t="s">
        <x:v>528</x:v>
      </x:c>
      <x:c r="I3349" t="s">
        <x:v>173</x:v>
      </x:c>
      <x:c r="J3349">
        <x:v>140018233</x:v>
      </x:c>
      <x:c r="K3349" t="s">
        <x:v>173</x:v>
      </x:c>
      <x:c r="L3349" t="s">
        <x:v>165</x:v>
      </x:c>
      <x:c r="M3349" t="s">
        <x:v>537</x:v>
      </x:c>
      <x:c r="N3349" t="s">
        <x:v>630</x:v>
      </x:c>
      <x:c r="O3349">
        <x:v>7000</x:v>
      </x:c>
      <x:c r="P3349" t="s">
        <x:v>520</x:v>
      </x:c>
      <x:c r="Q3349" t="s">
        <x:v>634</x:v>
      </x:c>
      <x:c r="R3349" t="s">
        <x:v>522</x:v>
      </x:c>
      <x:c r="S3349">
        <x:v>6100</x:v>
      </x:c>
      <x:c r="T3349" t="s">
        <x:v>458</x:v>
      </x:c>
      <x:c r="U3349">
        <x:v>46.91</x:v>
      </x:c>
      <x:c r="V3349">
        <x:v>0.01</x:v>
      </x:c>
      <x:c r="W3349">
        <x:v>321.32</x:v>
      </x:c>
    </x:row>
    <x:row r="3350" spans="1:23">
      <x:c r="A3350" t="s">
        <x:v>492</x:v>
      </x:c>
      <x:c r="B3350" t="s">
        <x:v>698</x:v>
      </x:c>
      <x:c r="C3350" t="s">
        <x:v>513</x:v>
      </x:c>
      <x:c r="D3350" t="s">
        <x:v>514</x:v>
      </x:c>
      <x:c r="E3350" t="s">
        <x:v>629</x:v>
      </x:c>
      <x:c r="F3350" t="s">
        <x:v>504</x:v>
      </x:c>
      <x:c r="G3350" t="s">
        <x:v>699</x:v>
      </x:c>
      <x:c r="H3350" t="s">
        <x:v>528</x:v>
      </x:c>
      <x:c r="I3350" t="s">
        <x:v>173</x:v>
      </x:c>
      <x:c r="J3350">
        <x:v>140015182</x:v>
      </x:c>
      <x:c r="K3350" t="s">
        <x:v>173</x:v>
      </x:c>
      <x:c r="L3350" t="s">
        <x:v>141</x:v>
      </x:c>
      <x:c r="M3350" t="s">
        <x:v>526</x:v>
      </x:c>
      <x:c r="N3350" t="s">
        <x:v>630</x:v>
      </x:c>
      <x:c r="O3350">
        <x:v>10000</x:v>
      </x:c>
      <x:c r="P3350" t="s">
        <x:v>520</x:v>
      </x:c>
      <x:c r="Q3350" t="s">
        <x:v>631</x:v>
      </x:c>
      <x:c r="R3350" t="s">
        <x:v>522</x:v>
      </x:c>
      <x:c r="S3350">
        <x:v>80000</x:v>
      </x:c>
      <x:c r="T3350" t="s">
        <x:v>458</x:v>
      </x:c>
      <x:c r="U3350">
        <x:v>264.8</x:v>
      </x:c>
      <x:c r="V3350">
        <x:v>0.01</x:v>
      </x:c>
      <x:c r="W3350">
        <x:v>3059.46</x:v>
      </x:c>
    </x:row>
    <x:row r="3351" spans="1:23">
      <x:c r="A3351" t="s">
        <x:v>492</x:v>
      </x:c>
      <x:c r="B3351" t="s">
        <x:v>698</x:v>
      </x:c>
      <x:c r="C3351" t="s">
        <x:v>513</x:v>
      </x:c>
      <x:c r="D3351" t="s">
        <x:v>514</x:v>
      </x:c>
      <x:c r="E3351" t="s">
        <x:v>629</x:v>
      </x:c>
      <x:c r="F3351" t="s">
        <x:v>504</x:v>
      </x:c>
      <x:c r="G3351" t="s">
        <x:v>699</x:v>
      </x:c>
      <x:c r="H3351" t="s">
        <x:v>528</x:v>
      </x:c>
      <x:c r="I3351" t="s">
        <x:v>173</x:v>
      </x:c>
      <x:c r="J3351">
        <x:v>140015181</x:v>
      </x:c>
      <x:c r="K3351" t="s">
        <x:v>173</x:v>
      </x:c>
      <x:c r="L3351" t="s">
        <x:v>141</x:v>
      </x:c>
      <x:c r="M3351" t="s">
        <x:v>525</x:v>
      </x:c>
      <x:c r="N3351" t="s">
        <x:v>630</x:v>
      </x:c>
      <x:c r="O3351">
        <x:v>10000</x:v>
      </x:c>
      <x:c r="P3351" t="s">
        <x:v>520</x:v>
      </x:c>
      <x:c r="Q3351" t="s">
        <x:v>631</x:v>
      </x:c>
      <x:c r="R3351" t="s">
        <x:v>522</x:v>
      </x:c>
      <x:c r="S3351">
        <x:v>90000</x:v>
      </x:c>
      <x:c r="T3351" t="s">
        <x:v>458</x:v>
      </x:c>
      <x:c r="U3351">
        <x:v>297.89999999999998</x:v>
      </x:c>
      <x:c r="V3351">
        <x:v>0.01</x:v>
      </x:c>
      <x:c r="W3351">
        <x:v>3441.89</x:v>
      </x:c>
    </x:row>
    <x:row r="3352" spans="1:23">
      <x:c r="A3352" t="s">
        <x:v>492</x:v>
      </x:c>
      <x:c r="B3352" t="s">
        <x:v>698</x:v>
      </x:c>
      <x:c r="C3352" t="s">
        <x:v>513</x:v>
      </x:c>
      <x:c r="D3352" t="s">
        <x:v>514</x:v>
      </x:c>
      <x:c r="E3352" t="s">
        <x:v>629</x:v>
      </x:c>
      <x:c r="F3352" t="s">
        <x:v>504</x:v>
      </x:c>
      <x:c r="G3352" t="s">
        <x:v>699</x:v>
      </x:c>
      <x:c r="H3352" t="s">
        <x:v>528</x:v>
      </x:c>
      <x:c r="I3352" t="s">
        <x:v>173</x:v>
      </x:c>
      <x:c r="J3352">
        <x:v>140018222</x:v>
      </x:c>
      <x:c r="K3352" t="s">
        <x:v>173</x:v>
      </x:c>
      <x:c r="L3352" t="s">
        <x:v>141</x:v>
      </x:c>
      <x:c r="M3352" t="s">
        <x:v>577</x:v>
      </x:c>
      <x:c r="N3352" t="s">
        <x:v>630</x:v>
      </x:c>
      <x:c r="O3352">
        <x:v>10000</x:v>
      </x:c>
      <x:c r="P3352" t="s">
        <x:v>520</x:v>
      </x:c>
      <x:c r="Q3352" t="s">
        <x:v>631</x:v>
      </x:c>
      <x:c r="R3352" t="s">
        <x:v>522</x:v>
      </x:c>
      <x:c r="S3352">
        <x:v>20000</x:v>
      </x:c>
      <x:c r="T3352" t="s">
        <x:v>458</x:v>
      </x:c>
      <x:c r="U3352">
        <x:v>66.2</x:v>
      </x:c>
      <x:c r="V3352">
        <x:v>0.01</x:v>
      </x:c>
      <x:c r="W3352">
        <x:v>764.86</x:v>
      </x:c>
    </x:row>
    <x:row r="3353" spans="1:23">
      <x:c r="A3353" t="s">
        <x:v>492</x:v>
      </x:c>
      <x:c r="B3353" t="s">
        <x:v>698</x:v>
      </x:c>
      <x:c r="C3353" t="s">
        <x:v>513</x:v>
      </x:c>
      <x:c r="D3353" t="s">
        <x:v>514</x:v>
      </x:c>
      <x:c r="E3353" t="s">
        <x:v>629</x:v>
      </x:c>
      <x:c r="F3353" t="s">
        <x:v>504</x:v>
      </x:c>
      <x:c r="G3353" t="s">
        <x:v>699</x:v>
      </x:c>
      <x:c r="H3353" t="s">
        <x:v>528</x:v>
      </x:c>
      <x:c r="I3353" t="s">
        <x:v>173</x:v>
      </x:c>
      <x:c r="J3353">
        <x:v>140015173</x:v>
      </x:c>
      <x:c r="K3353" t="s">
        <x:v>173</x:v>
      </x:c>
      <x:c r="L3353" t="s">
        <x:v>141</x:v>
      </x:c>
      <x:c r="M3353" t="s">
        <x:v>518</x:v>
      </x:c>
      <x:c r="N3353" t="s">
        <x:v>630</x:v>
      </x:c>
      <x:c r="O3353">
        <x:v>10000</x:v>
      </x:c>
      <x:c r="P3353" t="s">
        <x:v>520</x:v>
      </x:c>
      <x:c r="Q3353" t="s">
        <x:v>631</x:v>
      </x:c>
      <x:c r="R3353" t="s">
        <x:v>522</x:v>
      </x:c>
      <x:c r="S3353">
        <x:v>280000</x:v>
      </x:c>
      <x:c r="T3353" t="s">
        <x:v>458</x:v>
      </x:c>
      <x:c r="U3353">
        <x:v>926.8</x:v>
      </x:c>
      <x:c r="V3353">
        <x:v>0.01</x:v>
      </x:c>
      <x:c r="W3353">
        <x:v>10708.1</x:v>
      </x:c>
    </x:row>
    <x:row r="3354" spans="1:23">
      <x:c r="A3354" t="s">
        <x:v>492</x:v>
      </x:c>
      <x:c r="B3354" t="s">
        <x:v>698</x:v>
      </x:c>
      <x:c r="C3354" t="s">
        <x:v>513</x:v>
      </x:c>
      <x:c r="D3354" t="s">
        <x:v>514</x:v>
      </x:c>
      <x:c r="E3354" t="s">
        <x:v>629</x:v>
      </x:c>
      <x:c r="F3354" t="s">
        <x:v>504</x:v>
      </x:c>
      <x:c r="G3354" t="s">
        <x:v>699</x:v>
      </x:c>
      <x:c r="H3354" t="s">
        <x:v>528</x:v>
      </x:c>
      <x:c r="I3354" t="s">
        <x:v>173</x:v>
      </x:c>
      <x:c r="J3354">
        <x:v>140020073</x:v>
      </x:c>
      <x:c r="K3354" t="s">
        <x:v>173</x:v>
      </x:c>
      <x:c r="L3354" t="s">
        <x:v>143</x:v>
      </x:c>
      <x:c r="M3354" t="s">
        <x:v>526</x:v>
      </x:c>
      <x:c r="N3354" t="s">
        <x:v>630</x:v>
      </x:c>
      <x:c r="O3354">
        <x:v>8000</x:v>
      </x:c>
      <x:c r="P3354" t="s">
        <x:v>520</x:v>
      </x:c>
      <x:c r="Q3354" t="s">
        <x:v>632</x:v>
      </x:c>
      <x:c r="R3354" t="s">
        <x:v>522</x:v>
      </x:c>
      <x:c r="S3354">
        <x:v>8000</x:v>
      </x:c>
      <x:c r="T3354" t="s">
        <x:v>458</x:v>
      </x:c>
      <x:c r="U3354">
        <x:v>40.08</x:v>
      </x:c>
      <x:c r="V3354">
        <x:v>0.01</x:v>
      </x:c>
      <x:c r="W3354">
        <x:v>346.35</x:v>
      </x:c>
    </x:row>
    <x:row r="3355" spans="1:23">
      <x:c r="A3355" t="s">
        <x:v>492</x:v>
      </x:c>
      <x:c r="B3355" t="s">
        <x:v>698</x:v>
      </x:c>
      <x:c r="C3355" t="s">
        <x:v>513</x:v>
      </x:c>
      <x:c r="D3355" t="s">
        <x:v>514</x:v>
      </x:c>
      <x:c r="E3355" t="s">
        <x:v>629</x:v>
      </x:c>
      <x:c r="F3355" t="s">
        <x:v>504</x:v>
      </x:c>
      <x:c r="G3355" t="s">
        <x:v>699</x:v>
      </x:c>
      <x:c r="H3355" t="s">
        <x:v>528</x:v>
      </x:c>
      <x:c r="I3355" t="s">
        <x:v>173</x:v>
      </x:c>
      <x:c r="J3355">
        <x:v>140020071</x:v>
      </x:c>
      <x:c r="K3355" t="s">
        <x:v>173</x:v>
      </x:c>
      <x:c r="L3355" t="s">
        <x:v>143</x:v>
      </x:c>
      <x:c r="M3355" t="s">
        <x:v>570</x:v>
      </x:c>
      <x:c r="N3355" t="s">
        <x:v>630</x:v>
      </x:c>
      <x:c r="O3355">
        <x:v>8000</x:v>
      </x:c>
      <x:c r="P3355" t="s">
        <x:v>520</x:v>
      </x:c>
      <x:c r="Q3355" t="s">
        <x:v>632</x:v>
      </x:c>
      <x:c r="R3355" t="s">
        <x:v>522</x:v>
      </x:c>
      <x:c r="S3355">
        <x:v>8000</x:v>
      </x:c>
      <x:c r="T3355" t="s">
        <x:v>458</x:v>
      </x:c>
      <x:c r="U3355">
        <x:v>40.08</x:v>
      </x:c>
      <x:c r="V3355">
        <x:v>0.01</x:v>
      </x:c>
      <x:c r="W3355">
        <x:v>346.35</x:v>
      </x:c>
    </x:row>
    <x:row r="3356" spans="1:23">
      <x:c r="A3356" t="s">
        <x:v>492</x:v>
      </x:c>
      <x:c r="B3356" t="s">
        <x:v>698</x:v>
      </x:c>
      <x:c r="C3356" t="s">
        <x:v>513</x:v>
      </x:c>
      <x:c r="D3356" t="s">
        <x:v>514</x:v>
      </x:c>
      <x:c r="E3356" t="s">
        <x:v>629</x:v>
      </x:c>
      <x:c r="F3356" t="s">
        <x:v>504</x:v>
      </x:c>
      <x:c r="G3356" t="s">
        <x:v>699</x:v>
      </x:c>
      <x:c r="H3356" t="s">
        <x:v>528</x:v>
      </x:c>
      <x:c r="I3356" t="s">
        <x:v>173</x:v>
      </x:c>
      <x:c r="J3356">
        <x:v>140018226</x:v>
      </x:c>
      <x:c r="K3356" t="s">
        <x:v>173</x:v>
      </x:c>
      <x:c r="L3356" t="s">
        <x:v>143</x:v>
      </x:c>
      <x:c r="M3356" t="s">
        <x:v>550</x:v>
      </x:c>
      <x:c r="N3356" t="s">
        <x:v>630</x:v>
      </x:c>
      <x:c r="O3356">
        <x:v>8000</x:v>
      </x:c>
      <x:c r="P3356" t="s">
        <x:v>520</x:v>
      </x:c>
      <x:c r="Q3356" t="s">
        <x:v>632</x:v>
      </x:c>
      <x:c r="R3356" t="s">
        <x:v>522</x:v>
      </x:c>
      <x:c r="S3356">
        <x:v>16000</x:v>
      </x:c>
      <x:c r="T3356" t="s">
        <x:v>458</x:v>
      </x:c>
      <x:c r="U3356">
        <x:v>80.16</x:v>
      </x:c>
      <x:c r="V3356">
        <x:v>0.01</x:v>
      </x:c>
      <x:c r="W3356">
        <x:v>692.71</x:v>
      </x:c>
    </x:row>
    <x:row r="3357" spans="1:23">
      <x:c r="A3357" t="s">
        <x:v>492</x:v>
      </x:c>
      <x:c r="B3357" t="s">
        <x:v>698</x:v>
      </x:c>
      <x:c r="C3357" t="s">
        <x:v>513</x:v>
      </x:c>
      <x:c r="D3357" t="s">
        <x:v>514</x:v>
      </x:c>
      <x:c r="E3357" t="s">
        <x:v>629</x:v>
      </x:c>
      <x:c r="F3357" t="s">
        <x:v>504</x:v>
      </x:c>
      <x:c r="G3357" t="s">
        <x:v>699</x:v>
      </x:c>
      <x:c r="H3357" t="s">
        <x:v>528</x:v>
      </x:c>
      <x:c r="I3357" t="s">
        <x:v>173</x:v>
      </x:c>
      <x:c r="J3357">
        <x:v>140018186</x:v>
      </x:c>
      <x:c r="K3357" t="s">
        <x:v>173</x:v>
      </x:c>
      <x:c r="L3357" t="s">
        <x:v>143</x:v>
      </x:c>
      <x:c r="M3357" t="s">
        <x:v>537</x:v>
      </x:c>
      <x:c r="N3357" t="s">
        <x:v>630</x:v>
      </x:c>
      <x:c r="O3357">
        <x:v>8000</x:v>
      </x:c>
      <x:c r="P3357" t="s">
        <x:v>520</x:v>
      </x:c>
      <x:c r="Q3357" t="s">
        <x:v>632</x:v>
      </x:c>
      <x:c r="R3357" t="s">
        <x:v>522</x:v>
      </x:c>
      <x:c r="S3357">
        <x:v>24000</x:v>
      </x:c>
      <x:c r="T3357" t="s">
        <x:v>458</x:v>
      </x:c>
      <x:c r="U3357">
        <x:v>120.24</x:v>
      </x:c>
      <x:c r="V3357">
        <x:v>0.01</x:v>
      </x:c>
      <x:c r="W3357">
        <x:v>1039.06</x:v>
      </x:c>
    </x:row>
    <x:row r="3358" spans="1:23">
      <x:c r="A3358" t="s">
        <x:v>492</x:v>
      </x:c>
      <x:c r="B3358" t="s">
        <x:v>698</x:v>
      </x:c>
      <x:c r="C3358" t="s">
        <x:v>513</x:v>
      </x:c>
      <x:c r="D3358" t="s">
        <x:v>514</x:v>
      </x:c>
      <x:c r="E3358" t="s">
        <x:v>629</x:v>
      </x:c>
      <x:c r="F3358" t="s">
        <x:v>504</x:v>
      </x:c>
      <x:c r="G3358" t="s">
        <x:v>699</x:v>
      </x:c>
      <x:c r="H3358" t="s">
        <x:v>528</x:v>
      </x:c>
      <x:c r="I3358" t="s">
        <x:v>173</x:v>
      </x:c>
      <x:c r="J3358">
        <x:v>140000508</x:v>
      </x:c>
      <x:c r="K3358" t="s">
        <x:v>173</x:v>
      </x:c>
      <x:c r="L3358" t="s">
        <x:v>143</x:v>
      </x:c>
      <x:c r="M3358" t="s">
        <x:v>610</x:v>
      </x:c>
      <x:c r="N3358" t="s">
        <x:v>633</x:v>
      </x:c>
      <x:c r="O3358">
        <x:v>1000</x:v>
      </x:c>
      <x:c r="P3358" t="s">
        <x:v>520</x:v>
      </x:c>
      <x:c r="Q3358" t="s">
        <x:v>632</x:v>
      </x:c>
      <x:c r="R3358" t="s">
        <x:v>522</x:v>
      </x:c>
      <x:c r="S3358">
        <x:v>1000</x:v>
      </x:c>
      <x:c r="T3358" t="s">
        <x:v>458</x:v>
      </x:c>
      <x:c r="U3358">
        <x:v>5.01</x:v>
      </x:c>
      <x:c r="V3358">
        <x:v>0.01</x:v>
      </x:c>
      <x:c r="W3358">
        <x:v>43.29</x:v>
      </x:c>
    </x:row>
    <x:row r="3359" spans="1:23">
      <x:c r="A3359" t="s">
        <x:v>492</x:v>
      </x:c>
      <x:c r="B3359" t="s">
        <x:v>698</x:v>
      </x:c>
      <x:c r="C3359" t="s">
        <x:v>513</x:v>
      </x:c>
      <x:c r="D3359" t="s">
        <x:v>514</x:v>
      </x:c>
      <x:c r="E3359" t="s">
        <x:v>629</x:v>
      </x:c>
      <x:c r="F3359" t="s">
        <x:v>504</x:v>
      </x:c>
      <x:c r="G3359" t="s">
        <x:v>699</x:v>
      </x:c>
      <x:c r="H3359" t="s">
        <x:v>528</x:v>
      </x:c>
      <x:c r="I3359" t="s">
        <x:v>173</x:v>
      </x:c>
      <x:c r="J3359">
        <x:v>140015183</x:v>
      </x:c>
      <x:c r="K3359" t="s">
        <x:v>173</x:v>
      </x:c>
      <x:c r="L3359" t="s">
        <x:v>143</x:v>
      </x:c>
      <x:c r="M3359" t="s">
        <x:v>518</x:v>
      </x:c>
      <x:c r="N3359" t="s">
        <x:v>630</x:v>
      </x:c>
      <x:c r="O3359">
        <x:v>8000</x:v>
      </x:c>
      <x:c r="P3359" t="s">
        <x:v>520</x:v>
      </x:c>
      <x:c r="Q3359" t="s">
        <x:v>632</x:v>
      </x:c>
      <x:c r="R3359" t="s">
        <x:v>522</x:v>
      </x:c>
      <x:c r="S3359">
        <x:v>48000</x:v>
      </x:c>
      <x:c r="T3359" t="s">
        <x:v>458</x:v>
      </x:c>
      <x:c r="U3359">
        <x:v>240.48</x:v>
      </x:c>
      <x:c r="V3359">
        <x:v>0.01</x:v>
      </x:c>
      <x:c r="W3359">
        <x:v>2078.12</x:v>
      </x:c>
    </x:row>
    <x:row r="3360" spans="1:23">
      <x:c r="A3360" t="s">
        <x:v>492</x:v>
      </x:c>
      <x:c r="B3360" t="s">
        <x:v>698</x:v>
      </x:c>
      <x:c r="C3360" t="s">
        <x:v>513</x:v>
      </x:c>
      <x:c r="D3360" t="s">
        <x:v>514</x:v>
      </x:c>
      <x:c r="E3360" t="s">
        <x:v>629</x:v>
      </x:c>
      <x:c r="F3360" t="s">
        <x:v>504</x:v>
      </x:c>
      <x:c r="G3360" t="s">
        <x:v>699</x:v>
      </x:c>
      <x:c r="H3360" t="s">
        <x:v>528</x:v>
      </x:c>
      <x:c r="I3360" t="s">
        <x:v>173</x:v>
      </x:c>
      <x:c r="J3360">
        <x:v>140015173</x:v>
      </x:c>
      <x:c r="K3360" t="s">
        <x:v>173</x:v>
      </x:c>
      <x:c r="L3360" t="s">
        <x:v>141</x:v>
      </x:c>
      <x:c r="M3360" t="s">
        <x:v>518</x:v>
      </x:c>
      <x:c r="N3360" t="s">
        <x:v>630</x:v>
      </x:c>
      <x:c r="O3360">
        <x:v>10000</x:v>
      </x:c>
      <x:c r="P3360" t="s">
        <x:v>520</x:v>
      </x:c>
      <x:c r="Q3360" t="s">
        <x:v>631</x:v>
      </x:c>
      <x:c r="R3360" t="s">
        <x:v>522</x:v>
      </x:c>
      <x:c r="S3360">
        <x:v>60000</x:v>
      </x:c>
      <x:c r="T3360" t="s">
        <x:v>458</x:v>
      </x:c>
      <x:c r="U3360">
        <x:v>198.6</x:v>
      </x:c>
      <x:c r="V3360">
        <x:v>0.01</x:v>
      </x:c>
      <x:c r="W3360">
        <x:v>2294.59</x:v>
      </x:c>
    </x:row>
    <x:row r="3361" spans="1:23">
      <x:c r="A3361" t="s">
        <x:v>492</x:v>
      </x:c>
      <x:c r="B3361" t="s">
        <x:v>698</x:v>
      </x:c>
      <x:c r="C3361" t="s">
        <x:v>513</x:v>
      </x:c>
      <x:c r="D3361" t="s">
        <x:v>514</x:v>
      </x:c>
      <x:c r="E3361" t="s">
        <x:v>629</x:v>
      </x:c>
      <x:c r="F3361" t="s">
        <x:v>504</x:v>
      </x:c>
      <x:c r="G3361" t="s">
        <x:v>699</x:v>
      </x:c>
      <x:c r="H3361" t="s">
        <x:v>528</x:v>
      </x:c>
      <x:c r="I3361" t="s">
        <x:v>173</x:v>
      </x:c>
      <x:c r="J3361">
        <x:v>140020069</x:v>
      </x:c>
      <x:c r="K3361" t="s">
        <x:v>173</x:v>
      </x:c>
      <x:c r="L3361" t="s">
        <x:v>143</x:v>
      </x:c>
      <x:c r="M3361" t="s">
        <x:v>608</x:v>
      </x:c>
      <x:c r="N3361" t="s">
        <x:v>630</x:v>
      </x:c>
      <x:c r="O3361">
        <x:v>8000</x:v>
      </x:c>
      <x:c r="P3361" t="s">
        <x:v>520</x:v>
      </x:c>
      <x:c r="Q3361" t="s">
        <x:v>632</x:v>
      </x:c>
      <x:c r="R3361" t="s">
        <x:v>522</x:v>
      </x:c>
      <x:c r="S3361">
        <x:v>16000</x:v>
      </x:c>
      <x:c r="T3361" t="s">
        <x:v>458</x:v>
      </x:c>
      <x:c r="U3361">
        <x:v>80.16</x:v>
      </x:c>
      <x:c r="V3361">
        <x:v>0.01</x:v>
      </x:c>
      <x:c r="W3361">
        <x:v>692.71</x:v>
      </x:c>
    </x:row>
    <x:row r="3362" spans="1:23">
      <x:c r="A3362" t="s">
        <x:v>492</x:v>
      </x:c>
      <x:c r="B3362" t="s">
        <x:v>698</x:v>
      </x:c>
      <x:c r="C3362" t="s">
        <x:v>513</x:v>
      </x:c>
      <x:c r="D3362" t="s">
        <x:v>514</x:v>
      </x:c>
      <x:c r="E3362" t="s">
        <x:v>629</x:v>
      </x:c>
      <x:c r="F3362" t="s">
        <x:v>504</x:v>
      </x:c>
      <x:c r="G3362" t="s">
        <x:v>699</x:v>
      </x:c>
      <x:c r="H3362" t="s">
        <x:v>528</x:v>
      </x:c>
      <x:c r="I3362" t="s">
        <x:v>173</x:v>
      </x:c>
      <x:c r="J3362">
        <x:v>140018227</x:v>
      </x:c>
      <x:c r="K3362" t="s">
        <x:v>173</x:v>
      </x:c>
      <x:c r="L3362" t="s">
        <x:v>143</x:v>
      </x:c>
      <x:c r="M3362" t="s">
        <x:v>569</x:v>
      </x:c>
      <x:c r="N3362" t="s">
        <x:v>630</x:v>
      </x:c>
      <x:c r="O3362">
        <x:v>8000</x:v>
      </x:c>
      <x:c r="P3362" t="s">
        <x:v>520</x:v>
      </x:c>
      <x:c r="Q3362" t="s">
        <x:v>632</x:v>
      </x:c>
      <x:c r="R3362" t="s">
        <x:v>522</x:v>
      </x:c>
      <x:c r="S3362">
        <x:v>32000</x:v>
      </x:c>
      <x:c r="T3362" t="s">
        <x:v>458</x:v>
      </x:c>
      <x:c r="U3362">
        <x:v>160.32</x:v>
      </x:c>
      <x:c r="V3362">
        <x:v>0.01</x:v>
      </x:c>
      <x:c r="W3362">
        <x:v>1385.41</x:v>
      </x:c>
    </x:row>
    <x:row r="3363" spans="1:23">
      <x:c r="A3363" t="s">
        <x:v>492</x:v>
      </x:c>
      <x:c r="B3363" t="s">
        <x:v>698</x:v>
      </x:c>
      <x:c r="C3363" t="s">
        <x:v>513</x:v>
      </x:c>
      <x:c r="D3363" t="s">
        <x:v>514</x:v>
      </x:c>
      <x:c r="E3363" t="s">
        <x:v>629</x:v>
      </x:c>
      <x:c r="F3363" t="s">
        <x:v>504</x:v>
      </x:c>
      <x:c r="G3363" t="s">
        <x:v>699</x:v>
      </x:c>
      <x:c r="H3363" t="s">
        <x:v>528</x:v>
      </x:c>
      <x:c r="I3363" t="s">
        <x:v>173</x:v>
      </x:c>
      <x:c r="J3363">
        <x:v>140020065</x:v>
      </x:c>
      <x:c r="K3363" t="s">
        <x:v>173</x:v>
      </x:c>
      <x:c r="L3363" t="s">
        <x:v>143</x:v>
      </x:c>
      <x:c r="M3363" t="s">
        <x:v>533</x:v>
      </x:c>
      <x:c r="N3363" t="s">
        <x:v>630</x:v>
      </x:c>
      <x:c r="O3363">
        <x:v>8000</x:v>
      </x:c>
      <x:c r="P3363" t="s">
        <x:v>520</x:v>
      </x:c>
      <x:c r="Q3363" t="s">
        <x:v>632</x:v>
      </x:c>
      <x:c r="R3363" t="s">
        <x:v>522</x:v>
      </x:c>
      <x:c r="S3363">
        <x:v>24000</x:v>
      </x:c>
      <x:c r="T3363" t="s">
        <x:v>458</x:v>
      </x:c>
      <x:c r="U3363">
        <x:v>120.24</x:v>
      </x:c>
      <x:c r="V3363">
        <x:v>0.01</x:v>
      </x:c>
      <x:c r="W3363">
        <x:v>1039.06</x:v>
      </x:c>
    </x:row>
    <x:row r="3364" spans="1:23">
      <x:c r="A3364" t="s">
        <x:v>492</x:v>
      </x:c>
      <x:c r="B3364" t="s">
        <x:v>698</x:v>
      </x:c>
      <x:c r="C3364" t="s">
        <x:v>513</x:v>
      </x:c>
      <x:c r="D3364" t="s">
        <x:v>514</x:v>
      </x:c>
      <x:c r="E3364" t="s">
        <x:v>629</x:v>
      </x:c>
      <x:c r="F3364" t="s">
        <x:v>504</x:v>
      </x:c>
      <x:c r="G3364" t="s">
        <x:v>699</x:v>
      </x:c>
      <x:c r="H3364" t="s">
        <x:v>528</x:v>
      </x:c>
      <x:c r="I3364" t="s">
        <x:v>173</x:v>
      </x:c>
      <x:c r="J3364">
        <x:v>140018223</x:v>
      </x:c>
      <x:c r="K3364" t="s">
        <x:v>173</x:v>
      </x:c>
      <x:c r="L3364" t="s">
        <x:v>143</x:v>
      </x:c>
      <x:c r="M3364" t="s">
        <x:v>545</x:v>
      </x:c>
      <x:c r="N3364" t="s">
        <x:v>630</x:v>
      </x:c>
      <x:c r="O3364">
        <x:v>8000</x:v>
      </x:c>
      <x:c r="P3364" t="s">
        <x:v>520</x:v>
      </x:c>
      <x:c r="Q3364" t="s">
        <x:v>632</x:v>
      </x:c>
      <x:c r="R3364" t="s">
        <x:v>522</x:v>
      </x:c>
      <x:c r="S3364">
        <x:v>8000</x:v>
      </x:c>
      <x:c r="T3364" t="s">
        <x:v>458</x:v>
      </x:c>
      <x:c r="U3364">
        <x:v>40.08</x:v>
      </x:c>
      <x:c r="V3364">
        <x:v>0.01</x:v>
      </x:c>
      <x:c r="W3364">
        <x:v>346.35</x:v>
      </x:c>
    </x:row>
    <x:row r="3365" spans="1:23">
      <x:c r="A3365" t="s">
        <x:v>492</x:v>
      </x:c>
      <x:c r="B3365" t="s">
        <x:v>698</x:v>
      </x:c>
      <x:c r="C3365" t="s">
        <x:v>513</x:v>
      </x:c>
      <x:c r="D3365" t="s">
        <x:v>514</x:v>
      </x:c>
      <x:c r="E3365" t="s">
        <x:v>629</x:v>
      </x:c>
      <x:c r="F3365" t="s">
        <x:v>504</x:v>
      </x:c>
      <x:c r="G3365" t="s">
        <x:v>699</x:v>
      </x:c>
      <x:c r="H3365" t="s">
        <x:v>528</x:v>
      </x:c>
      <x:c r="I3365" t="s">
        <x:v>173</x:v>
      </x:c>
      <x:c r="J3365">
        <x:v>140018228</x:v>
      </x:c>
      <x:c r="K3365" t="s">
        <x:v>173</x:v>
      </x:c>
      <x:c r="L3365" t="s">
        <x:v>143</x:v>
      </x:c>
      <x:c r="M3365" t="s">
        <x:v>560</x:v>
      </x:c>
      <x:c r="N3365" t="s">
        <x:v>630</x:v>
      </x:c>
      <x:c r="O3365">
        <x:v>8000</x:v>
      </x:c>
      <x:c r="P3365" t="s">
        <x:v>520</x:v>
      </x:c>
      <x:c r="Q3365" t="s">
        <x:v>632</x:v>
      </x:c>
      <x:c r="R3365" t="s">
        <x:v>522</x:v>
      </x:c>
      <x:c r="S3365">
        <x:v>24000</x:v>
      </x:c>
      <x:c r="T3365" t="s">
        <x:v>458</x:v>
      </x:c>
      <x:c r="U3365">
        <x:v>120.31</x:v>
      </x:c>
      <x:c r="V3365">
        <x:v>0.01</x:v>
      </x:c>
      <x:c r="W3365">
        <x:v>1039.06</x:v>
      </x:c>
    </x:row>
    <x:row r="3366" spans="1:23">
      <x:c r="A3366" t="s">
        <x:v>492</x:v>
      </x:c>
      <x:c r="B3366" t="s">
        <x:v>698</x:v>
      </x:c>
      <x:c r="C3366" t="s">
        <x:v>513</x:v>
      </x:c>
      <x:c r="D3366" t="s">
        <x:v>514</x:v>
      </x:c>
      <x:c r="E3366" t="s">
        <x:v>629</x:v>
      </x:c>
      <x:c r="F3366" t="s">
        <x:v>504</x:v>
      </x:c>
      <x:c r="G3366" t="s">
        <x:v>699</x:v>
      </x:c>
      <x:c r="H3366" t="s">
        <x:v>528</x:v>
      </x:c>
      <x:c r="I3366" t="s">
        <x:v>173</x:v>
      </x:c>
      <x:c r="J3366">
        <x:v>140018250</x:v>
      </x:c>
      <x:c r="K3366" t="s">
        <x:v>173</x:v>
      </x:c>
      <x:c r="L3366" t="s">
        <x:v>141</x:v>
      </x:c>
      <x:c r="M3366" t="s">
        <x:v>558</x:v>
      </x:c>
      <x:c r="N3366" t="s">
        <x:v>630</x:v>
      </x:c>
      <x:c r="O3366">
        <x:v>10000</x:v>
      </x:c>
      <x:c r="P3366" t="s">
        <x:v>520</x:v>
      </x:c>
      <x:c r="Q3366" t="s">
        <x:v>631</x:v>
      </x:c>
      <x:c r="R3366" t="s">
        <x:v>522</x:v>
      </x:c>
      <x:c r="S3366">
        <x:v>10000</x:v>
      </x:c>
      <x:c r="T3366" t="s">
        <x:v>458</x:v>
      </x:c>
      <x:c r="U3366">
        <x:v>33.1</x:v>
      </x:c>
      <x:c r="V3366">
        <x:v>0.01</x:v>
      </x:c>
      <x:c r="W3366">
        <x:v>382.43</x:v>
      </x:c>
    </x:row>
    <x:row r="3367" spans="1:23">
      <x:c r="A3367" t="s">
        <x:v>492</x:v>
      </x:c>
      <x:c r="B3367" t="s">
        <x:v>698</x:v>
      </x:c>
      <x:c r="C3367" t="s">
        <x:v>513</x:v>
      </x:c>
      <x:c r="D3367" t="s">
        <x:v>514</x:v>
      </x:c>
      <x:c r="E3367" t="s">
        <x:v>629</x:v>
      </x:c>
      <x:c r="F3367" t="s">
        <x:v>504</x:v>
      </x:c>
      <x:c r="G3367" t="s">
        <x:v>699</x:v>
      </x:c>
      <x:c r="H3367" t="s">
        <x:v>528</x:v>
      </x:c>
      <x:c r="I3367" t="s">
        <x:v>173</x:v>
      </x:c>
      <x:c r="J3367">
        <x:v>140018216</x:v>
      </x:c>
      <x:c r="K3367" t="s">
        <x:v>173</x:v>
      </x:c>
      <x:c r="L3367" t="s">
        <x:v>141</x:v>
      </x:c>
      <x:c r="M3367" t="s">
        <x:v>569</x:v>
      </x:c>
      <x:c r="N3367" t="s">
        <x:v>630</x:v>
      </x:c>
      <x:c r="O3367">
        <x:v>10000</x:v>
      </x:c>
      <x:c r="P3367" t="s">
        <x:v>520</x:v>
      </x:c>
      <x:c r="Q3367" t="s">
        <x:v>631</x:v>
      </x:c>
      <x:c r="R3367" t="s">
        <x:v>522</x:v>
      </x:c>
      <x:c r="S3367">
        <x:v>60000</x:v>
      </x:c>
      <x:c r="T3367" t="s">
        <x:v>458</x:v>
      </x:c>
      <x:c r="U3367">
        <x:v>198.6</x:v>
      </x:c>
      <x:c r="V3367">
        <x:v>0.01</x:v>
      </x:c>
      <x:c r="W3367">
        <x:v>2294.59</x:v>
      </x:c>
    </x:row>
    <x:row r="3368" spans="1:23">
      <x:c r="A3368" t="s">
        <x:v>492</x:v>
      </x:c>
      <x:c r="B3368" t="s">
        <x:v>698</x:v>
      </x:c>
      <x:c r="C3368" t="s">
        <x:v>513</x:v>
      </x:c>
      <x:c r="D3368" t="s">
        <x:v>514</x:v>
      </x:c>
      <x:c r="E3368" t="s">
        <x:v>629</x:v>
      </x:c>
      <x:c r="F3368" t="s">
        <x:v>504</x:v>
      </x:c>
      <x:c r="G3368" t="s">
        <x:v>699</x:v>
      </x:c>
      <x:c r="H3368" t="s">
        <x:v>528</x:v>
      </x:c>
      <x:c r="I3368" t="s">
        <x:v>173</x:v>
      </x:c>
      <x:c r="J3368">
        <x:v>140015179</x:v>
      </x:c>
      <x:c r="K3368" t="s">
        <x:v>173</x:v>
      </x:c>
      <x:c r="L3368" t="s">
        <x:v>141</x:v>
      </x:c>
      <x:c r="M3368" t="s">
        <x:v>550</x:v>
      </x:c>
      <x:c r="N3368" t="s">
        <x:v>630</x:v>
      </x:c>
      <x:c r="O3368">
        <x:v>10000</x:v>
      </x:c>
      <x:c r="P3368" t="s">
        <x:v>520</x:v>
      </x:c>
      <x:c r="Q3368" t="s">
        <x:v>631</x:v>
      </x:c>
      <x:c r="R3368" t="s">
        <x:v>522</x:v>
      </x:c>
      <x:c r="S3368">
        <x:v>160000</x:v>
      </x:c>
      <x:c r="T3368" t="s">
        <x:v>458</x:v>
      </x:c>
      <x:c r="U3368">
        <x:v>529.6</x:v>
      </x:c>
      <x:c r="V3368">
        <x:v>0.01</x:v>
      </x:c>
      <x:c r="W3368">
        <x:v>6118.91</x:v>
      </x:c>
    </x:row>
    <x:row r="3369" spans="1:23">
      <x:c r="A3369" t="s">
        <x:v>492</x:v>
      </x:c>
      <x:c r="B3369" t="s">
        <x:v>698</x:v>
      </x:c>
      <x:c r="C3369" t="s">
        <x:v>513</x:v>
      </x:c>
      <x:c r="D3369" t="s">
        <x:v>514</x:v>
      </x:c>
      <x:c r="E3369" t="s">
        <x:v>629</x:v>
      </x:c>
      <x:c r="F3369" t="s">
        <x:v>504</x:v>
      </x:c>
      <x:c r="G3369" t="s">
        <x:v>699</x:v>
      </x:c>
      <x:c r="H3369" t="s">
        <x:v>528</x:v>
      </x:c>
      <x:c r="I3369" t="s">
        <x:v>173</x:v>
      </x:c>
      <x:c r="J3369">
        <x:v>140018211</x:v>
      </x:c>
      <x:c r="K3369" t="s">
        <x:v>173</x:v>
      </x:c>
      <x:c r="L3369" t="s">
        <x:v>141</x:v>
      </x:c>
      <x:c r="M3369" t="s">
        <x:v>572</x:v>
      </x:c>
      <x:c r="N3369" t="s">
        <x:v>630</x:v>
      </x:c>
      <x:c r="O3369">
        <x:v>10000</x:v>
      </x:c>
      <x:c r="P3369" t="s">
        <x:v>520</x:v>
      </x:c>
      <x:c r="Q3369" t="s">
        <x:v>631</x:v>
      </x:c>
      <x:c r="R3369" t="s">
        <x:v>522</x:v>
      </x:c>
      <x:c r="S3369">
        <x:v>20000</x:v>
      </x:c>
      <x:c r="T3369" t="s">
        <x:v>458</x:v>
      </x:c>
      <x:c r="U3369">
        <x:v>66.2</x:v>
      </x:c>
      <x:c r="V3369">
        <x:v>0.01</x:v>
      </x:c>
      <x:c r="W3369">
        <x:v>764.86</x:v>
      </x:c>
    </x:row>
    <x:row r="3370" spans="1:23">
      <x:c r="A3370" t="s">
        <x:v>492</x:v>
      </x:c>
      <x:c r="B3370" t="s">
        <x:v>698</x:v>
      </x:c>
      <x:c r="C3370" t="s">
        <x:v>513</x:v>
      </x:c>
      <x:c r="D3370" t="s">
        <x:v>514</x:v>
      </x:c>
      <x:c r="E3370" t="s">
        <x:v>629</x:v>
      </x:c>
      <x:c r="F3370" t="s">
        <x:v>504</x:v>
      </x:c>
      <x:c r="G3370" t="s">
        <x:v>699</x:v>
      </x:c>
      <x:c r="H3370" t="s">
        <x:v>528</x:v>
      </x:c>
      <x:c r="I3370" t="s">
        <x:v>173</x:v>
      </x:c>
      <x:c r="J3370">
        <x:v>140015178</x:v>
      </x:c>
      <x:c r="K3370" t="s">
        <x:v>173</x:v>
      </x:c>
      <x:c r="L3370" t="s">
        <x:v>141</x:v>
      </x:c>
      <x:c r="M3370" t="s">
        <x:v>537</x:v>
      </x:c>
      <x:c r="N3370" t="s">
        <x:v>630</x:v>
      </x:c>
      <x:c r="O3370">
        <x:v>10000</x:v>
      </x:c>
      <x:c r="P3370" t="s">
        <x:v>520</x:v>
      </x:c>
      <x:c r="Q3370" t="s">
        <x:v>631</x:v>
      </x:c>
      <x:c r="R3370" t="s">
        <x:v>522</x:v>
      </x:c>
      <x:c r="S3370">
        <x:v>170000</x:v>
      </x:c>
      <x:c r="T3370" t="s">
        <x:v>458</x:v>
      </x:c>
      <x:c r="U3370">
        <x:v>562.70000000000005</x:v>
      </x:c>
      <x:c r="V3370">
        <x:v>0.01</x:v>
      </x:c>
      <x:c r="W3370">
        <x:v>6501.35</x:v>
      </x:c>
    </x:row>
    <x:row r="3371" spans="1:23">
      <x:c r="A3371" t="s">
        <x:v>492</x:v>
      </x:c>
      <x:c r="B3371" t="s">
        <x:v>698</x:v>
      </x:c>
      <x:c r="C3371" t="s">
        <x:v>513</x:v>
      </x:c>
      <x:c r="D3371" t="s">
        <x:v>514</x:v>
      </x:c>
      <x:c r="E3371" t="s">
        <x:v>629</x:v>
      </x:c>
      <x:c r="F3371" t="s">
        <x:v>504</x:v>
      </x:c>
      <x:c r="G3371" t="s">
        <x:v>699</x:v>
      </x:c>
      <x:c r="H3371" t="s">
        <x:v>528</x:v>
      </x:c>
      <x:c r="I3371" t="s">
        <x:v>173</x:v>
      </x:c>
      <x:c r="J3371">
        <x:v>100020070</x:v>
      </x:c>
      <x:c r="K3371" t="s">
        <x:v>173</x:v>
      </x:c>
      <x:c r="L3371" t="s">
        <x:v>143</x:v>
      </x:c>
      <x:c r="M3371" t="s">
        <x:v>553</x:v>
      </x:c>
      <x:c r="N3371" t="s">
        <x:v>519</x:v>
      </x:c>
      <x:c r="O3371">
        <x:v>8000</x:v>
      </x:c>
      <x:c r="P3371" t="s">
        <x:v>520</x:v>
      </x:c>
      <x:c r="Q3371" t="s">
        <x:v>6</x:v>
      </x:c>
      <x:c r="R3371" t="s">
        <x:v>522</x:v>
      </x:c>
      <x:c r="S3371">
        <x:v>8000</x:v>
      </x:c>
      <x:c r="T3371" t="s">
        <x:v>458</x:v>
      </x:c>
      <x:c r="U3371">
        <x:v>40.08</x:v>
      </x:c>
      <x:c r="V3371">
        <x:v>0.01</x:v>
      </x:c>
      <x:c r="W3371">
        <x:v>346.35</x:v>
      </x:c>
    </x:row>
    <x:row r="3372" spans="1:23">
      <x:c r="A3372" t="s">
        <x:v>492</x:v>
      </x:c>
      <x:c r="B3372" t="s">
        <x:v>698</x:v>
      </x:c>
      <x:c r="C3372" t="s">
        <x:v>513</x:v>
      </x:c>
      <x:c r="D3372" t="s">
        <x:v>514</x:v>
      </x:c>
      <x:c r="E3372" t="s">
        <x:v>629</x:v>
      </x:c>
      <x:c r="F3372" t="s">
        <x:v>504</x:v>
      </x:c>
      <x:c r="G3372" t="s">
        <x:v>699</x:v>
      </x:c>
      <x:c r="H3372" t="s">
        <x:v>528</x:v>
      </x:c>
      <x:c r="I3372" t="s">
        <x:v>173</x:v>
      </x:c>
      <x:c r="J3372">
        <x:v>140020095</x:v>
      </x:c>
      <x:c r="K3372" t="s">
        <x:v>173</x:v>
      </x:c>
      <x:c r="L3372" t="s">
        <x:v>142</x:v>
      </x:c>
      <x:c r="M3372" t="s">
        <x:v>526</x:v>
      </x:c>
      <x:c r="N3372" t="s">
        <x:v>630</x:v>
      </x:c>
      <x:c r="O3372">
        <x:v>3000</x:v>
      </x:c>
      <x:c r="P3372" t="s">
        <x:v>520</x:v>
      </x:c>
      <x:c r="Q3372" t="s">
        <x:v>636</x:v>
      </x:c>
      <x:c r="R3372" t="s">
        <x:v>522</x:v>
      </x:c>
      <x:c r="S3372">
        <x:v>9000</x:v>
      </x:c>
      <x:c r="T3372" t="s">
        <x:v>458</x:v>
      </x:c>
      <x:c r="U3372">
        <x:v>163.44</x:v>
      </x:c>
      <x:c r="V3372">
        <x:v>0.01</x:v>
      </x:c>
      <x:c r="W3372">
        <x:v>720.85</x:v>
      </x:c>
    </x:row>
    <x:row r="3373" spans="1:23">
      <x:c r="A3373" t="s">
        <x:v>492</x:v>
      </x:c>
      <x:c r="B3373" t="s">
        <x:v>698</x:v>
      </x:c>
      <x:c r="C3373" t="s">
        <x:v>513</x:v>
      </x:c>
      <x:c r="D3373" t="s">
        <x:v>514</x:v>
      </x:c>
      <x:c r="E3373" t="s">
        <x:v>629</x:v>
      </x:c>
      <x:c r="F3373" t="s">
        <x:v>504</x:v>
      </x:c>
      <x:c r="G3373" t="s">
        <x:v>699</x:v>
      </x:c>
      <x:c r="H3373" t="s">
        <x:v>528</x:v>
      </x:c>
      <x:c r="I3373" t="s">
        <x:v>173</x:v>
      </x:c>
      <x:c r="J3373">
        <x:v>140020092</x:v>
      </x:c>
      <x:c r="K3373" t="s">
        <x:v>173</x:v>
      </x:c>
      <x:c r="L3373" t="s">
        <x:v>142</x:v>
      </x:c>
      <x:c r="M3373" t="s">
        <x:v>569</x:v>
      </x:c>
      <x:c r="N3373" t="s">
        <x:v>630</x:v>
      </x:c>
      <x:c r="O3373">
        <x:v>3000</x:v>
      </x:c>
      <x:c r="P3373" t="s">
        <x:v>520</x:v>
      </x:c>
      <x:c r="Q3373" t="s">
        <x:v>636</x:v>
      </x:c>
      <x:c r="R3373" t="s">
        <x:v>522</x:v>
      </x:c>
      <x:c r="S3373">
        <x:v>3000</x:v>
      </x:c>
      <x:c r="T3373" t="s">
        <x:v>458</x:v>
      </x:c>
      <x:c r="U3373">
        <x:v>54.48</x:v>
      </x:c>
      <x:c r="V3373">
        <x:v>0.01</x:v>
      </x:c>
      <x:c r="W3373">
        <x:v>240.28</x:v>
      </x:c>
    </x:row>
    <x:row r="3374" spans="1:23">
      <x:c r="A3374" t="s">
        <x:v>492</x:v>
      </x:c>
      <x:c r="B3374" t="s">
        <x:v>698</x:v>
      </x:c>
      <x:c r="C3374" t="s">
        <x:v>513</x:v>
      </x:c>
      <x:c r="D3374" t="s">
        <x:v>514</x:v>
      </x:c>
      <x:c r="E3374" t="s">
        <x:v>629</x:v>
      </x:c>
      <x:c r="F3374" t="s">
        <x:v>504</x:v>
      </x:c>
      <x:c r="G3374" t="s">
        <x:v>699</x:v>
      </x:c>
      <x:c r="H3374" t="s">
        <x:v>528</x:v>
      </x:c>
      <x:c r="I3374" t="s">
        <x:v>173</x:v>
      </x:c>
      <x:c r="J3374">
        <x:v>140020091</x:v>
      </x:c>
      <x:c r="K3374" t="s">
        <x:v>173</x:v>
      </x:c>
      <x:c r="L3374" t="s">
        <x:v>142</x:v>
      </x:c>
      <x:c r="M3374" t="s">
        <x:v>550</x:v>
      </x:c>
      <x:c r="N3374" t="s">
        <x:v>630</x:v>
      </x:c>
      <x:c r="O3374">
        <x:v>3000</x:v>
      </x:c>
      <x:c r="P3374" t="s">
        <x:v>520</x:v>
      </x:c>
      <x:c r="Q3374" t="s">
        <x:v>636</x:v>
      </x:c>
      <x:c r="R3374" t="s">
        <x:v>522</x:v>
      </x:c>
      <x:c r="S3374">
        <x:v>9000</x:v>
      </x:c>
      <x:c r="T3374" t="s">
        <x:v>458</x:v>
      </x:c>
      <x:c r="U3374">
        <x:v>163.44</x:v>
      </x:c>
      <x:c r="V3374">
        <x:v>0.01</x:v>
      </x:c>
      <x:c r="W3374">
        <x:v>720.85</x:v>
      </x:c>
    </x:row>
    <x:row r="3375" spans="1:23">
      <x:c r="A3375" t="s">
        <x:v>492</x:v>
      </x:c>
      <x:c r="B3375" t="s">
        <x:v>698</x:v>
      </x:c>
      <x:c r="C3375" t="s">
        <x:v>513</x:v>
      </x:c>
      <x:c r="D3375" t="s">
        <x:v>514</x:v>
      </x:c>
      <x:c r="E3375" t="s">
        <x:v>629</x:v>
      </x:c>
      <x:c r="F3375" t="s">
        <x:v>504</x:v>
      </x:c>
      <x:c r="G3375" t="s">
        <x:v>699</x:v>
      </x:c>
      <x:c r="H3375" t="s">
        <x:v>528</x:v>
      </x:c>
      <x:c r="I3375" t="s">
        <x:v>173</x:v>
      </x:c>
      <x:c r="J3375">
        <x:v>140020090</x:v>
      </x:c>
      <x:c r="K3375" t="s">
        <x:v>173</x:v>
      </x:c>
      <x:c r="L3375" t="s">
        <x:v>142</x:v>
      </x:c>
      <x:c r="M3375" t="s">
        <x:v>560</x:v>
      </x:c>
      <x:c r="N3375" t="s">
        <x:v>630</x:v>
      </x:c>
      <x:c r="O3375">
        <x:v>3000</x:v>
      </x:c>
      <x:c r="P3375" t="s">
        <x:v>520</x:v>
      </x:c>
      <x:c r="Q3375" t="s">
        <x:v>636</x:v>
      </x:c>
      <x:c r="R3375" t="s">
        <x:v>522</x:v>
      </x:c>
      <x:c r="S3375">
        <x:v>6000</x:v>
      </x:c>
      <x:c r="T3375" t="s">
        <x:v>458</x:v>
      </x:c>
      <x:c r="U3375">
        <x:v>108.96</x:v>
      </x:c>
      <x:c r="V3375">
        <x:v>0.01</x:v>
      </x:c>
      <x:c r="W3375">
        <x:v>480.57</x:v>
      </x:c>
    </x:row>
    <x:row r="3376" spans="1:23">
      <x:c r="A3376" t="s">
        <x:v>492</x:v>
      </x:c>
      <x:c r="B3376" t="s">
        <x:v>698</x:v>
      </x:c>
      <x:c r="C3376" t="s">
        <x:v>513</x:v>
      </x:c>
      <x:c r="D3376" t="s">
        <x:v>514</x:v>
      </x:c>
      <x:c r="E3376" t="s">
        <x:v>629</x:v>
      </x:c>
      <x:c r="F3376" t="s">
        <x:v>504</x:v>
      </x:c>
      <x:c r="G3376" t="s">
        <x:v>699</x:v>
      </x:c>
      <x:c r="H3376" t="s">
        <x:v>528</x:v>
      </x:c>
      <x:c r="I3376" t="s">
        <x:v>173</x:v>
      </x:c>
      <x:c r="J3376">
        <x:v>140018233</x:v>
      </x:c>
      <x:c r="K3376" t="s">
        <x:v>173</x:v>
      </x:c>
      <x:c r="L3376" t="s">
        <x:v>165</x:v>
      </x:c>
      <x:c r="M3376" t="s">
        <x:v>537</x:v>
      </x:c>
      <x:c r="N3376" t="s">
        <x:v>630</x:v>
      </x:c>
      <x:c r="O3376">
        <x:v>7000</x:v>
      </x:c>
      <x:c r="P3376" t="s">
        <x:v>520</x:v>
      </x:c>
      <x:c r="Q3376" t="s">
        <x:v>634</x:v>
      </x:c>
      <x:c r="R3376" t="s">
        <x:v>522</x:v>
      </x:c>
      <x:c r="S3376">
        <x:v>4000</x:v>
      </x:c>
      <x:c r="T3376" t="s">
        <x:v>458</x:v>
      </x:c>
      <x:c r="U3376">
        <x:v>30.76</x:v>
      </x:c>
      <x:c r="V3376">
        <x:v>0.01</x:v>
      </x:c>
      <x:c r="W3376">
        <x:v>210.7</x:v>
      </x:c>
    </x:row>
    <x:row r="3377" spans="1:23">
      <x:c r="A3377" t="s">
        <x:v>492</x:v>
      </x:c>
      <x:c r="B3377" t="s">
        <x:v>698</x:v>
      </x:c>
      <x:c r="C3377" t="s">
        <x:v>513</x:v>
      </x:c>
      <x:c r="D3377" t="s">
        <x:v>514</x:v>
      </x:c>
      <x:c r="E3377" t="s">
        <x:v>629</x:v>
      </x:c>
      <x:c r="F3377" t="s">
        <x:v>504</x:v>
      </x:c>
      <x:c r="G3377" t="s">
        <x:v>699</x:v>
      </x:c>
      <x:c r="H3377" t="s">
        <x:v>528</x:v>
      </x:c>
      <x:c r="I3377" t="s">
        <x:v>173</x:v>
      </x:c>
      <x:c r="J3377">
        <x:v>140018224</x:v>
      </x:c>
      <x:c r="K3377" t="s">
        <x:v>173</x:v>
      </x:c>
      <x:c r="L3377" t="s">
        <x:v>143</x:v>
      </x:c>
      <x:c r="M3377" t="s">
        <x:v>524</x:v>
      </x:c>
      <x:c r="N3377" t="s">
        <x:v>630</x:v>
      </x:c>
      <x:c r="O3377">
        <x:v>8000</x:v>
      </x:c>
      <x:c r="P3377" t="s">
        <x:v>520</x:v>
      </x:c>
      <x:c r="Q3377" t="s">
        <x:v>632</x:v>
      </x:c>
      <x:c r="R3377" t="s">
        <x:v>522</x:v>
      </x:c>
      <x:c r="S3377">
        <x:v>48000</x:v>
      </x:c>
      <x:c r="T3377" t="s">
        <x:v>458</x:v>
      </x:c>
      <x:c r="U3377">
        <x:v>240.48</x:v>
      </x:c>
      <x:c r="V3377">
        <x:v>0.01</x:v>
      </x:c>
      <x:c r="W3377">
        <x:v>2078.12</x:v>
      </x:c>
    </x:row>
    <x:row r="3378" spans="1:23">
      <x:c r="A3378" t="s">
        <x:v>492</x:v>
      </x:c>
      <x:c r="B3378" t="s">
        <x:v>698</x:v>
      </x:c>
      <x:c r="C3378" t="s">
        <x:v>513</x:v>
      </x:c>
      <x:c r="D3378" t="s">
        <x:v>514</x:v>
      </x:c>
      <x:c r="E3378" t="s">
        <x:v>629</x:v>
      </x:c>
      <x:c r="F3378" t="s">
        <x:v>504</x:v>
      </x:c>
      <x:c r="G3378" t="s">
        <x:v>699</x:v>
      </x:c>
      <x:c r="H3378" t="s">
        <x:v>528</x:v>
      </x:c>
      <x:c r="I3378" t="s">
        <x:v>173</x:v>
      </x:c>
      <x:c r="J3378">
        <x:v>100018188</x:v>
      </x:c>
      <x:c r="K3378" t="s">
        <x:v>173</x:v>
      </x:c>
      <x:c r="L3378" t="s">
        <x:v>143</x:v>
      </x:c>
      <x:c r="M3378" t="s">
        <x:v>609</x:v>
      </x:c>
      <x:c r="N3378" t="s">
        <x:v>519</x:v>
      </x:c>
      <x:c r="O3378">
        <x:v>8000</x:v>
      </x:c>
      <x:c r="P3378" t="s">
        <x:v>520</x:v>
      </x:c>
      <x:c r="Q3378" t="s">
        <x:v>6</x:v>
      </x:c>
      <x:c r="R3378" t="s">
        <x:v>522</x:v>
      </x:c>
      <x:c r="S3378">
        <x:v>8000</x:v>
      </x:c>
      <x:c r="T3378" t="s">
        <x:v>458</x:v>
      </x:c>
      <x:c r="U3378">
        <x:v>40.08</x:v>
      </x:c>
      <x:c r="V3378">
        <x:v>0.01</x:v>
      </x:c>
      <x:c r="W3378">
        <x:v>346.35</x:v>
      </x:c>
    </x:row>
    <x:row r="3379" spans="1:23">
      <x:c r="A3379" t="s">
        <x:v>492</x:v>
      </x:c>
      <x:c r="B3379" t="s">
        <x:v>698</x:v>
      </x:c>
      <x:c r="C3379" t="s">
        <x:v>513</x:v>
      </x:c>
      <x:c r="D3379" t="s">
        <x:v>514</x:v>
      </x:c>
      <x:c r="E3379" t="s">
        <x:v>629</x:v>
      </x:c>
      <x:c r="F3379" t="s">
        <x:v>504</x:v>
      </x:c>
      <x:c r="G3379" t="s">
        <x:v>699</x:v>
      </x:c>
      <x:c r="H3379" t="s">
        <x:v>528</x:v>
      </x:c>
      <x:c r="I3379" t="s">
        <x:v>173</x:v>
      </x:c>
      <x:c r="J3379">
        <x:v>140020062</x:v>
      </x:c>
      <x:c r="K3379" t="s">
        <x:v>173</x:v>
      </x:c>
      <x:c r="L3379" t="s">
        <x:v>143</x:v>
      </x:c>
      <x:c r="M3379" t="s">
        <x:v>575</x:v>
      </x:c>
      <x:c r="N3379" t="s">
        <x:v>630</x:v>
      </x:c>
      <x:c r="O3379">
        <x:v>8000</x:v>
      </x:c>
      <x:c r="P3379" t="s">
        <x:v>520</x:v>
      </x:c>
      <x:c r="Q3379" t="s">
        <x:v>632</x:v>
      </x:c>
      <x:c r="R3379" t="s">
        <x:v>522</x:v>
      </x:c>
      <x:c r="S3379">
        <x:v>24000</x:v>
      </x:c>
      <x:c r="T3379" t="s">
        <x:v>458</x:v>
      </x:c>
      <x:c r="U3379">
        <x:v>120.24</x:v>
      </x:c>
      <x:c r="V3379">
        <x:v>0.01</x:v>
      </x:c>
      <x:c r="W3379">
        <x:v>1039.06</x:v>
      </x:c>
    </x:row>
    <x:row r="3380" spans="1:23">
      <x:c r="A3380" t="s">
        <x:v>492</x:v>
      </x:c>
      <x:c r="B3380" t="s">
        <x:v>698</x:v>
      </x:c>
      <x:c r="C3380" t="s">
        <x:v>513</x:v>
      </x:c>
      <x:c r="D3380" t="s">
        <x:v>514</x:v>
      </x:c>
      <x:c r="E3380" t="s">
        <x:v>629</x:v>
      </x:c>
      <x:c r="F3380" t="s">
        <x:v>504</x:v>
      </x:c>
      <x:c r="G3380" t="s">
        <x:v>699</x:v>
      </x:c>
      <x:c r="H3380" t="s">
        <x:v>528</x:v>
      </x:c>
      <x:c r="I3380" t="s">
        <x:v>173</x:v>
      </x:c>
      <x:c r="J3380">
        <x:v>140015180</x:v>
      </x:c>
      <x:c r="K3380" t="s">
        <x:v>173</x:v>
      </x:c>
      <x:c r="L3380" t="s">
        <x:v>141</x:v>
      </x:c>
      <x:c r="M3380" t="s">
        <x:v>524</x:v>
      </x:c>
      <x:c r="N3380" t="s">
        <x:v>630</x:v>
      </x:c>
      <x:c r="O3380">
        <x:v>10000</x:v>
      </x:c>
      <x:c r="P3380" t="s">
        <x:v>520</x:v>
      </x:c>
      <x:c r="Q3380" t="s">
        <x:v>631</x:v>
      </x:c>
      <x:c r="R3380" t="s">
        <x:v>522</x:v>
      </x:c>
      <x:c r="S3380">
        <x:v>60000</x:v>
      </x:c>
      <x:c r="T3380" t="s">
        <x:v>458</x:v>
      </x:c>
      <x:c r="U3380">
        <x:v>198.6</x:v>
      </x:c>
      <x:c r="V3380">
        <x:v>0.01</x:v>
      </x:c>
      <x:c r="W3380">
        <x:v>2294.59</x:v>
      </x:c>
    </x:row>
    <x:row r="3381" spans="1:23">
      <x:c r="A3381" t="s">
        <x:v>492</x:v>
      </x:c>
      <x:c r="B3381" t="s">
        <x:v>698</x:v>
      </x:c>
      <x:c r="C3381" t="s">
        <x:v>513</x:v>
      </x:c>
      <x:c r="D3381" t="s">
        <x:v>514</x:v>
      </x:c>
      <x:c r="E3381" t="s">
        <x:v>629</x:v>
      </x:c>
      <x:c r="F3381" t="s">
        <x:v>504</x:v>
      </x:c>
      <x:c r="G3381" t="s">
        <x:v>699</x:v>
      </x:c>
      <x:c r="H3381" t="s">
        <x:v>528</x:v>
      </x:c>
      <x:c r="I3381" t="s">
        <x:v>173</x:v>
      </x:c>
      <x:c r="J3381">
        <x:v>140018210</x:v>
      </x:c>
      <x:c r="K3381" t="s">
        <x:v>173</x:v>
      </x:c>
      <x:c r="L3381" t="s">
        <x:v>141</x:v>
      </x:c>
      <x:c r="M3381" t="s">
        <x:v>578</x:v>
      </x:c>
      <x:c r="N3381" t="s">
        <x:v>630</x:v>
      </x:c>
      <x:c r="O3381">
        <x:v>10000</x:v>
      </x:c>
      <x:c r="P3381" t="s">
        <x:v>520</x:v>
      </x:c>
      <x:c r="Q3381" t="s">
        <x:v>631</x:v>
      </x:c>
      <x:c r="R3381" t="s">
        <x:v>522</x:v>
      </x:c>
      <x:c r="S3381">
        <x:v>40000</x:v>
      </x:c>
      <x:c r="T3381" t="s">
        <x:v>458</x:v>
      </x:c>
      <x:c r="U3381">
        <x:v>132.4</x:v>
      </x:c>
      <x:c r="V3381">
        <x:v>0.01</x:v>
      </x:c>
      <x:c r="W3381">
        <x:v>1529.73</x:v>
      </x:c>
    </x:row>
    <x:row r="3382" spans="1:23">
      <x:c r="A3382" t="s">
        <x:v>492</x:v>
      </x:c>
      <x:c r="B3382" t="s">
        <x:v>698</x:v>
      </x:c>
      <x:c r="C3382" t="s">
        <x:v>513</x:v>
      </x:c>
      <x:c r="D3382" t="s">
        <x:v>514</x:v>
      </x:c>
      <x:c r="E3382" t="s">
        <x:v>629</x:v>
      </x:c>
      <x:c r="F3382" t="s">
        <x:v>504</x:v>
      </x:c>
      <x:c r="G3382" t="s">
        <x:v>699</x:v>
      </x:c>
      <x:c r="H3382" t="s">
        <x:v>528</x:v>
      </x:c>
      <x:c r="I3382" t="s">
        <x:v>173</x:v>
      </x:c>
      <x:c r="J3382">
        <x:v>140018217</x:v>
      </x:c>
      <x:c r="K3382" t="s">
        <x:v>173</x:v>
      </x:c>
      <x:c r="L3382" t="s">
        <x:v>141</x:v>
      </x:c>
      <x:c r="M3382" t="s">
        <x:v>545</x:v>
      </x:c>
      <x:c r="N3382" t="s">
        <x:v>630</x:v>
      </x:c>
      <x:c r="O3382">
        <x:v>10000</x:v>
      </x:c>
      <x:c r="P3382" t="s">
        <x:v>520</x:v>
      </x:c>
      <x:c r="Q3382" t="s">
        <x:v>631</x:v>
      </x:c>
      <x:c r="R3382" t="s">
        <x:v>522</x:v>
      </x:c>
      <x:c r="S3382">
        <x:v>30000</x:v>
      </x:c>
      <x:c r="T3382" t="s">
        <x:v>458</x:v>
      </x:c>
      <x:c r="U3382">
        <x:v>99.3</x:v>
      </x:c>
      <x:c r="V3382">
        <x:v>0.01</x:v>
      </x:c>
      <x:c r="W3382">
        <x:v>1147.3</x:v>
      </x:c>
    </x:row>
    <x:row r="3383" spans="1:23">
      <x:c r="A3383" t="s">
        <x:v>492</x:v>
      </x:c>
      <x:c r="B3383" t="s">
        <x:v>698</x:v>
      </x:c>
      <x:c r="C3383" t="s">
        <x:v>513</x:v>
      </x:c>
      <x:c r="D3383" t="s">
        <x:v>514</x:v>
      </x:c>
      <x:c r="E3383" t="s">
        <x:v>629</x:v>
      </x:c>
      <x:c r="F3383" t="s">
        <x:v>504</x:v>
      </x:c>
      <x:c r="G3383" t="s">
        <x:v>699</x:v>
      </x:c>
      <x:c r="H3383" t="s">
        <x:v>528</x:v>
      </x:c>
      <x:c r="I3383" t="s">
        <x:v>173</x:v>
      </x:c>
      <x:c r="J3383">
        <x:v>140015176</x:v>
      </x:c>
      <x:c r="K3383" t="s">
        <x:v>173</x:v>
      </x:c>
      <x:c r="L3383" t="s">
        <x:v>141</x:v>
      </x:c>
      <x:c r="M3383" t="s">
        <x:v>560</x:v>
      </x:c>
      <x:c r="N3383" t="s">
        <x:v>630</x:v>
      </x:c>
      <x:c r="O3383">
        <x:v>10000</x:v>
      </x:c>
      <x:c r="P3383" t="s">
        <x:v>520</x:v>
      </x:c>
      <x:c r="Q3383" t="s">
        <x:v>631</x:v>
      </x:c>
      <x:c r="R3383" t="s">
        <x:v>522</x:v>
      </x:c>
      <x:c r="S3383">
        <x:v>200000</x:v>
      </x:c>
      <x:c r="T3383" t="s">
        <x:v>458</x:v>
      </x:c>
      <x:c r="U3383">
        <x:v>662</x:v>
      </x:c>
      <x:c r="V3383">
        <x:v>0.01</x:v>
      </x:c>
      <x:c r="W3383">
        <x:v>7648.64</x:v>
      </x:c>
    </x:row>
    <x:row r="3384" spans="1:23">
      <x:c r="A3384" t="s">
        <x:v>492</x:v>
      </x:c>
      <x:c r="B3384" t="s">
        <x:v>698</x:v>
      </x:c>
      <x:c r="C3384" t="s">
        <x:v>513</x:v>
      </x:c>
      <x:c r="D3384" t="s">
        <x:v>514</x:v>
      </x:c>
      <x:c r="E3384" t="s">
        <x:v>629</x:v>
      </x:c>
      <x:c r="F3384" t="s">
        <x:v>504</x:v>
      </x:c>
      <x:c r="G3384" t="s">
        <x:v>699</x:v>
      </x:c>
      <x:c r="H3384" t="s">
        <x:v>528</x:v>
      </x:c>
      <x:c r="I3384" t="s">
        <x:v>173</x:v>
      </x:c>
      <x:c r="J3384">
        <x:v>140018218</x:v>
      </x:c>
      <x:c r="K3384" t="s">
        <x:v>173</x:v>
      </x:c>
      <x:c r="L3384" t="s">
        <x:v>141</x:v>
      </x:c>
      <x:c r="M3384" t="s">
        <x:v>571</x:v>
      </x:c>
      <x:c r="N3384" t="s">
        <x:v>630</x:v>
      </x:c>
      <x:c r="O3384">
        <x:v>10000</x:v>
      </x:c>
      <x:c r="P3384" t="s">
        <x:v>520</x:v>
      </x:c>
      <x:c r="Q3384" t="s">
        <x:v>631</x:v>
      </x:c>
      <x:c r="R3384" t="s">
        <x:v>522</x:v>
      </x:c>
      <x:c r="S3384">
        <x:v>20000</x:v>
      </x:c>
      <x:c r="T3384" t="s">
        <x:v>458</x:v>
      </x:c>
      <x:c r="U3384">
        <x:v>66.2</x:v>
      </x:c>
      <x:c r="V3384">
        <x:v>0.01</x:v>
      </x:c>
      <x:c r="W3384">
        <x:v>764.86</x:v>
      </x:c>
    </x:row>
    <x:row r="3385" spans="1:23">
      <x:c r="A3385" t="s">
        <x:v>492</x:v>
      </x:c>
      <x:c r="B3385" t="s">
        <x:v>698</x:v>
      </x:c>
      <x:c r="C3385" t="s">
        <x:v>513</x:v>
      </x:c>
      <x:c r="D3385" t="s">
        <x:v>514</x:v>
      </x:c>
      <x:c r="E3385" t="s">
        <x:v>629</x:v>
      </x:c>
      <x:c r="F3385" t="s">
        <x:v>504</x:v>
      </x:c>
      <x:c r="G3385" t="s">
        <x:v>699</x:v>
      </x:c>
      <x:c r="H3385" t="s">
        <x:v>528</x:v>
      </x:c>
      <x:c r="I3385" t="s">
        <x:v>173</x:v>
      </x:c>
      <x:c r="J3385">
        <x:v>140015174</x:v>
      </x:c>
      <x:c r="K3385" t="s">
        <x:v>173</x:v>
      </x:c>
      <x:c r="L3385" t="s">
        <x:v>141</x:v>
      </x:c>
      <x:c r="M3385" t="s">
        <x:v>575</x:v>
      </x:c>
      <x:c r="N3385" t="s">
        <x:v>630</x:v>
      </x:c>
      <x:c r="O3385">
        <x:v>10000</x:v>
      </x:c>
      <x:c r="P3385" t="s">
        <x:v>520</x:v>
      </x:c>
      <x:c r="Q3385" t="s">
        <x:v>631</x:v>
      </x:c>
      <x:c r="R3385" t="s">
        <x:v>522</x:v>
      </x:c>
      <x:c r="S3385">
        <x:v>120000</x:v>
      </x:c>
      <x:c r="T3385" t="s">
        <x:v>458</x:v>
      </x:c>
      <x:c r="U3385">
        <x:v>397.2</x:v>
      </x:c>
      <x:c r="V3385">
        <x:v>0.01</x:v>
      </x:c>
      <x:c r="W3385">
        <x:v>4589.1899999999996</x:v>
      </x:c>
    </x:row>
    <x:row r="3386" spans="1:23">
      <x:c r="A3386" t="s">
        <x:v>492</x:v>
      </x:c>
      <x:c r="B3386" t="s">
        <x:v>698</x:v>
      </x:c>
      <x:c r="C3386" t="s">
        <x:v>513</x:v>
      </x:c>
      <x:c r="D3386" t="s">
        <x:v>514</x:v>
      </x:c>
      <x:c r="E3386" t="s">
        <x:v>629</x:v>
      </x:c>
      <x:c r="F3386" t="s">
        <x:v>504</x:v>
      </x:c>
      <x:c r="G3386" t="s">
        <x:v>699</x:v>
      </x:c>
      <x:c r="H3386" t="s">
        <x:v>528</x:v>
      </x:c>
      <x:c r="I3386" t="s">
        <x:v>173</x:v>
      </x:c>
      <x:c r="J3386">
        <x:v>140020094</x:v>
      </x:c>
      <x:c r="K3386" t="s">
        <x:v>173</x:v>
      </x:c>
      <x:c r="L3386" t="s">
        <x:v>142</x:v>
      </x:c>
      <x:c r="M3386" t="s">
        <x:v>525</x:v>
      </x:c>
      <x:c r="N3386" t="s">
        <x:v>630</x:v>
      </x:c>
      <x:c r="O3386">
        <x:v>3000</x:v>
      </x:c>
      <x:c r="P3386" t="s">
        <x:v>520</x:v>
      </x:c>
      <x:c r="Q3386" t="s">
        <x:v>636</x:v>
      </x:c>
      <x:c r="R3386" t="s">
        <x:v>522</x:v>
      </x:c>
      <x:c r="S3386">
        <x:v>3000</x:v>
      </x:c>
      <x:c r="T3386" t="s">
        <x:v>458</x:v>
      </x:c>
      <x:c r="U3386">
        <x:v>54.48</x:v>
      </x:c>
      <x:c r="V3386">
        <x:v>0.01</x:v>
      </x:c>
      <x:c r="W3386">
        <x:v>240.28</x:v>
      </x:c>
    </x:row>
    <x:row r="3387" spans="1:23">
      <x:c r="A3387" t="s">
        <x:v>492</x:v>
      </x:c>
      <x:c r="B3387" t="s">
        <x:v>698</x:v>
      </x:c>
      <x:c r="C3387" t="s">
        <x:v>513</x:v>
      </x:c>
      <x:c r="D3387" t="s">
        <x:v>514</x:v>
      </x:c>
      <x:c r="E3387" t="s">
        <x:v>629</x:v>
      </x:c>
      <x:c r="F3387" t="s">
        <x:v>504</x:v>
      </x:c>
      <x:c r="G3387" t="s">
        <x:v>699</x:v>
      </x:c>
      <x:c r="H3387" t="s">
        <x:v>528</x:v>
      </x:c>
      <x:c r="I3387" t="s">
        <x:v>173</x:v>
      </x:c>
      <x:c r="J3387">
        <x:v>140019863</x:v>
      </x:c>
      <x:c r="K3387" t="s">
        <x:v>173</x:v>
      </x:c>
      <x:c r="L3387" t="s">
        <x:v>142</x:v>
      </x:c>
      <x:c r="M3387" t="s">
        <x:v>524</x:v>
      </x:c>
      <x:c r="N3387" t="s">
        <x:v>630</x:v>
      </x:c>
      <x:c r="O3387">
        <x:v>3000</x:v>
      </x:c>
      <x:c r="P3387" t="s">
        <x:v>520</x:v>
      </x:c>
      <x:c r="Q3387" t="s">
        <x:v>636</x:v>
      </x:c>
      <x:c r="R3387" t="s">
        <x:v>522</x:v>
      </x:c>
      <x:c r="S3387">
        <x:v>6000</x:v>
      </x:c>
      <x:c r="T3387" t="s">
        <x:v>458</x:v>
      </x:c>
      <x:c r="U3387">
        <x:v>108.96</x:v>
      </x:c>
      <x:c r="V3387">
        <x:v>0.01</x:v>
      </x:c>
      <x:c r="W3387">
        <x:v>480.57</x:v>
      </x:c>
    </x:row>
    <x:row r="3388" spans="1:23">
      <x:c r="A3388" t="s">
        <x:v>492</x:v>
      </x:c>
      <x:c r="B3388" t="s">
        <x:v>698</x:v>
      </x:c>
      <x:c r="C3388" t="s">
        <x:v>513</x:v>
      </x:c>
      <x:c r="D3388" t="s">
        <x:v>514</x:v>
      </x:c>
      <x:c r="E3388" t="s">
        <x:v>629</x:v>
      </x:c>
      <x:c r="F3388" t="s">
        <x:v>504</x:v>
      </x:c>
      <x:c r="G3388" t="s">
        <x:v>699</x:v>
      </x:c>
      <x:c r="H3388" t="s">
        <x:v>528</x:v>
      </x:c>
      <x:c r="I3388" t="s">
        <x:v>173</x:v>
      </x:c>
      <x:c r="J3388">
        <x:v>140019864</x:v>
      </x:c>
      <x:c r="K3388" t="s">
        <x:v>173</x:v>
      </x:c>
      <x:c r="L3388" t="s">
        <x:v>142</x:v>
      </x:c>
      <x:c r="M3388" t="s">
        <x:v>537</x:v>
      </x:c>
      <x:c r="N3388" t="s">
        <x:v>630</x:v>
      </x:c>
      <x:c r="O3388">
        <x:v>3000</x:v>
      </x:c>
      <x:c r="P3388" t="s">
        <x:v>520</x:v>
      </x:c>
      <x:c r="Q3388" t="s">
        <x:v>636</x:v>
      </x:c>
      <x:c r="R3388" t="s">
        <x:v>522</x:v>
      </x:c>
      <x:c r="S3388">
        <x:v>6000</x:v>
      </x:c>
      <x:c r="T3388" t="s">
        <x:v>458</x:v>
      </x:c>
      <x:c r="U3388">
        <x:v>108.96</x:v>
      </x:c>
      <x:c r="V3388">
        <x:v>0.01</x:v>
      </x:c>
      <x:c r="W3388">
        <x:v>480.57</x:v>
      </x:c>
    </x:row>
    <x:row r="3389" spans="1:23">
      <x:c r="A3389" t="s">
        <x:v>492</x:v>
      </x:c>
      <x:c r="B3389" t="s">
        <x:v>698</x:v>
      </x:c>
      <x:c r="C3389" t="s">
        <x:v>513</x:v>
      </x:c>
      <x:c r="D3389" t="s">
        <x:v>514</x:v>
      </x:c>
      <x:c r="E3389" t="s">
        <x:v>629</x:v>
      </x:c>
      <x:c r="F3389" t="s">
        <x:v>504</x:v>
      </x:c>
      <x:c r="G3389" t="s">
        <x:v>699</x:v>
      </x:c>
      <x:c r="H3389" t="s">
        <x:v>528</x:v>
      </x:c>
      <x:c r="I3389" t="s">
        <x:v>173</x:v>
      </x:c>
      <x:c r="J3389">
        <x:v>140019865</x:v>
      </x:c>
      <x:c r="K3389" t="s">
        <x:v>173</x:v>
      </x:c>
      <x:c r="L3389" t="s">
        <x:v>142</x:v>
      </x:c>
      <x:c r="M3389" t="s">
        <x:v>518</x:v>
      </x:c>
      <x:c r="N3389" t="s">
        <x:v>630</x:v>
      </x:c>
      <x:c r="O3389">
        <x:v>3000</x:v>
      </x:c>
      <x:c r="P3389" t="s">
        <x:v>520</x:v>
      </x:c>
      <x:c r="Q3389" t="s">
        <x:v>636</x:v>
      </x:c>
      <x:c r="R3389" t="s">
        <x:v>522</x:v>
      </x:c>
      <x:c r="S3389">
        <x:v>6000</x:v>
      </x:c>
      <x:c r="T3389" t="s">
        <x:v>458</x:v>
      </x:c>
      <x:c r="U3389">
        <x:v>108.96</x:v>
      </x:c>
      <x:c r="V3389">
        <x:v>0.01</x:v>
      </x:c>
      <x:c r="W3389">
        <x:v>480.57</x:v>
      </x:c>
    </x:row>
    <x:row r="3390" spans="1:23">
      <x:c r="A3390" t="s">
        <x:v>492</x:v>
      </x:c>
      <x:c r="B3390" t="s">
        <x:v>698</x:v>
      </x:c>
      <x:c r="C3390" t="s">
        <x:v>513</x:v>
      </x:c>
      <x:c r="D3390" t="s">
        <x:v>514</x:v>
      </x:c>
      <x:c r="E3390" t="s">
        <x:v>629</x:v>
      </x:c>
      <x:c r="F3390" t="s">
        <x:v>504</x:v>
      </x:c>
      <x:c r="G3390" t="s">
        <x:v>699</x:v>
      </x:c>
      <x:c r="H3390" t="s">
        <x:v>528</x:v>
      </x:c>
      <x:c r="I3390" t="s">
        <x:v>173</x:v>
      </x:c>
      <x:c r="J3390">
        <x:v>140019866</x:v>
      </x:c>
      <x:c r="K3390" t="s">
        <x:v>173</x:v>
      </x:c>
      <x:c r="L3390" t="s">
        <x:v>145</x:v>
      </x:c>
      <x:c r="M3390" t="s">
        <x:v>525</x:v>
      </x:c>
      <x:c r="N3390" t="s">
        <x:v>630</x:v>
      </x:c>
      <x:c r="O3390">
        <x:v>5000</x:v>
      </x:c>
      <x:c r="P3390" t="s">
        <x:v>520</x:v>
      </x:c>
      <x:c r="Q3390" t="s">
        <x:v>635</x:v>
      </x:c>
      <x:c r="R3390" t="s">
        <x:v>522</x:v>
      </x:c>
      <x:c r="S3390">
        <x:v>5000</x:v>
      </x:c>
      <x:c r="T3390" t="s">
        <x:v>458</x:v>
      </x:c>
      <x:c r="U3390">
        <x:v>56.35</x:v>
      </x:c>
      <x:c r="V3390">
        <x:v>0.01</x:v>
      </x:c>
      <x:c r="W3390">
        <x:v>299.45</x:v>
      </x:c>
    </x:row>
    <x:row r="3391" spans="1:23">
      <x:c r="A3391" t="s">
        <x:v>492</x:v>
      </x:c>
      <x:c r="B3391" t="s">
        <x:v>698</x:v>
      </x:c>
      <x:c r="C3391" t="s">
        <x:v>513</x:v>
      </x:c>
      <x:c r="D3391" t="s">
        <x:v>514</x:v>
      </x:c>
      <x:c r="E3391" t="s">
        <x:v>629</x:v>
      </x:c>
      <x:c r="F3391" t="s">
        <x:v>504</x:v>
      </x:c>
      <x:c r="G3391" t="s">
        <x:v>699</x:v>
      </x:c>
      <x:c r="H3391" t="s">
        <x:v>528</x:v>
      </x:c>
      <x:c r="I3391" t="s">
        <x:v>173</x:v>
      </x:c>
      <x:c r="J3391">
        <x:v>140019905</x:v>
      </x:c>
      <x:c r="K3391" t="s">
        <x:v>173</x:v>
      </x:c>
      <x:c r="L3391" t="s">
        <x:v>145</x:v>
      </x:c>
      <x:c r="M3391" t="s">
        <x:v>524</x:v>
      </x:c>
      <x:c r="N3391" t="s">
        <x:v>630</x:v>
      </x:c>
      <x:c r="O3391">
        <x:v>5000</x:v>
      </x:c>
      <x:c r="P3391" t="s">
        <x:v>520</x:v>
      </x:c>
      <x:c r="Q3391" t="s">
        <x:v>635</x:v>
      </x:c>
      <x:c r="R3391" t="s">
        <x:v>522</x:v>
      </x:c>
      <x:c r="S3391">
        <x:v>20000</x:v>
      </x:c>
      <x:c r="T3391" t="s">
        <x:v>458</x:v>
      </x:c>
      <x:c r="U3391">
        <x:v>225.4</x:v>
      </x:c>
      <x:c r="V3391">
        <x:v>0.01</x:v>
      </x:c>
      <x:c r="W3391">
        <x:v>1197.81</x:v>
      </x:c>
    </x:row>
    <x:row r="3392" spans="1:23">
      <x:c r="A3392" t="s">
        <x:v>492</x:v>
      </x:c>
      <x:c r="B3392" t="s">
        <x:v>698</x:v>
      </x:c>
      <x:c r="C3392" t="s">
        <x:v>513</x:v>
      </x:c>
      <x:c r="D3392" t="s">
        <x:v>514</x:v>
      </x:c>
      <x:c r="E3392" t="s">
        <x:v>629</x:v>
      </x:c>
      <x:c r="F3392" t="s">
        <x:v>504</x:v>
      </x:c>
      <x:c r="G3392" t="s">
        <x:v>699</x:v>
      </x:c>
      <x:c r="H3392" t="s">
        <x:v>528</x:v>
      </x:c>
      <x:c r="I3392" t="s">
        <x:v>173</x:v>
      </x:c>
      <x:c r="J3392">
        <x:v>140019869</x:v>
      </x:c>
      <x:c r="K3392" t="s">
        <x:v>173</x:v>
      </x:c>
      <x:c r="L3392" t="s">
        <x:v>145</x:v>
      </x:c>
      <x:c r="M3392" t="s">
        <x:v>537</x:v>
      </x:c>
      <x:c r="N3392" t="s">
        <x:v>630</x:v>
      </x:c>
      <x:c r="O3392">
        <x:v>5000</x:v>
      </x:c>
      <x:c r="P3392" t="s">
        <x:v>520</x:v>
      </x:c>
      <x:c r="Q3392" t="s">
        <x:v>635</x:v>
      </x:c>
      <x:c r="R3392" t="s">
        <x:v>522</x:v>
      </x:c>
      <x:c r="S3392">
        <x:v>10000</x:v>
      </x:c>
      <x:c r="T3392" t="s">
        <x:v>458</x:v>
      </x:c>
      <x:c r="U3392">
        <x:v>112.7</x:v>
      </x:c>
      <x:c r="V3392">
        <x:v>0.01</x:v>
      </x:c>
      <x:c r="W3392">
        <x:v>598.9</x:v>
      </x:c>
    </x:row>
    <x:row r="3393" spans="1:23">
      <x:c r="A3393" t="s">
        <x:v>492</x:v>
      </x:c>
      <x:c r="B3393" t="s">
        <x:v>698</x:v>
      </x:c>
      <x:c r="C3393" t="s">
        <x:v>513</x:v>
      </x:c>
      <x:c r="D3393" t="s">
        <x:v>514</x:v>
      </x:c>
      <x:c r="E3393" t="s">
        <x:v>629</x:v>
      </x:c>
      <x:c r="F3393" t="s">
        <x:v>504</x:v>
      </x:c>
      <x:c r="G3393" t="s">
        <x:v>699</x:v>
      </x:c>
      <x:c r="H3393" t="s">
        <x:v>528</x:v>
      </x:c>
      <x:c r="I3393" t="s">
        <x:v>173</x:v>
      </x:c>
      <x:c r="J3393">
        <x:v>140019867</x:v>
      </x:c>
      <x:c r="K3393" t="s">
        <x:v>173</x:v>
      </x:c>
      <x:c r="L3393" t="s">
        <x:v>145</x:v>
      </x:c>
      <x:c r="M3393" t="s">
        <x:v>533</x:v>
      </x:c>
      <x:c r="N3393" t="s">
        <x:v>630</x:v>
      </x:c>
      <x:c r="O3393">
        <x:v>5000</x:v>
      </x:c>
      <x:c r="P3393" t="s">
        <x:v>520</x:v>
      </x:c>
      <x:c r="Q3393" t="s">
        <x:v>635</x:v>
      </x:c>
      <x:c r="R3393" t="s">
        <x:v>522</x:v>
      </x:c>
      <x:c r="S3393">
        <x:v>5000</x:v>
      </x:c>
      <x:c r="T3393" t="s">
        <x:v>458</x:v>
      </x:c>
      <x:c r="U3393">
        <x:v>56.35</x:v>
      </x:c>
      <x:c r="V3393">
        <x:v>0.01</x:v>
      </x:c>
      <x:c r="W3393">
        <x:v>299.45</x:v>
      </x:c>
    </x:row>
    <x:row r="3394" spans="1:23">
      <x:c r="A3394" t="s">
        <x:v>492</x:v>
      </x:c>
      <x:c r="B3394" t="s">
        <x:v>698</x:v>
      </x:c>
      <x:c r="C3394" t="s">
        <x:v>513</x:v>
      </x:c>
      <x:c r="D3394" t="s">
        <x:v>514</x:v>
      </x:c>
      <x:c r="E3394" t="s">
        <x:v>629</x:v>
      </x:c>
      <x:c r="F3394" t="s">
        <x:v>504</x:v>
      </x:c>
      <x:c r="G3394" t="s">
        <x:v>699</x:v>
      </x:c>
      <x:c r="H3394" t="s">
        <x:v>528</x:v>
      </x:c>
      <x:c r="I3394" t="s">
        <x:v>173</x:v>
      </x:c>
      <x:c r="J3394">
        <x:v>140020083</x:v>
      </x:c>
      <x:c r="K3394" t="s">
        <x:v>173</x:v>
      </x:c>
      <x:c r="L3394" t="s">
        <x:v>145</x:v>
      </x:c>
      <x:c r="M3394" t="s">
        <x:v>560</x:v>
      </x:c>
      <x:c r="N3394" t="s">
        <x:v>630</x:v>
      </x:c>
      <x:c r="O3394">
        <x:v>5000</x:v>
      </x:c>
      <x:c r="P3394" t="s">
        <x:v>520</x:v>
      </x:c>
      <x:c r="Q3394" t="s">
        <x:v>635</x:v>
      </x:c>
      <x:c r="R3394" t="s">
        <x:v>522</x:v>
      </x:c>
      <x:c r="S3394">
        <x:v>5000</x:v>
      </x:c>
      <x:c r="T3394" t="s">
        <x:v>458</x:v>
      </x:c>
      <x:c r="U3394">
        <x:v>56.35</x:v>
      </x:c>
      <x:c r="V3394">
        <x:v>0.01</x:v>
      </x:c>
      <x:c r="W3394">
        <x:v>299.45</x:v>
      </x:c>
    </x:row>
    <x:row r="3395" spans="1:23">
      <x:c r="A3395" t="s">
        <x:v>492</x:v>
      </x:c>
      <x:c r="B3395" t="s">
        <x:v>698</x:v>
      </x:c>
      <x:c r="C3395" t="s">
        <x:v>513</x:v>
      </x:c>
      <x:c r="D3395" t="s">
        <x:v>514</x:v>
      </x:c>
      <x:c r="E3395" t="s">
        <x:v>629</x:v>
      </x:c>
      <x:c r="F3395" t="s">
        <x:v>504</x:v>
      </x:c>
      <x:c r="G3395" t="s">
        <x:v>699</x:v>
      </x:c>
      <x:c r="H3395" t="s">
        <x:v>528</x:v>
      </x:c>
      <x:c r="I3395" t="s">
        <x:v>173</x:v>
      </x:c>
      <x:c r="J3395">
        <x:v>140019904</x:v>
      </x:c>
      <x:c r="K3395" t="s">
        <x:v>173</x:v>
      </x:c>
      <x:c r="L3395" t="s">
        <x:v>145</x:v>
      </x:c>
      <x:c r="M3395" t="s">
        <x:v>518</x:v>
      </x:c>
      <x:c r="N3395" t="s">
        <x:v>630</x:v>
      </x:c>
      <x:c r="O3395">
        <x:v>5000</x:v>
      </x:c>
      <x:c r="P3395" t="s">
        <x:v>520</x:v>
      </x:c>
      <x:c r="Q3395" t="s">
        <x:v>635</x:v>
      </x:c>
      <x:c r="R3395" t="s">
        <x:v>522</x:v>
      </x:c>
      <x:c r="S3395">
        <x:v>30000</x:v>
      </x:c>
      <x:c r="T3395" t="s">
        <x:v>458</x:v>
      </x:c>
      <x:c r="U3395">
        <x:v>338.1</x:v>
      </x:c>
      <x:c r="V3395">
        <x:v>0.01</x:v>
      </x:c>
      <x:c r="W3395">
        <x:v>1796.71</x:v>
      </x:c>
    </x:row>
    <x:row r="3396" spans="1:23">
      <x:c r="A3396" t="s">
        <x:v>492</x:v>
      </x:c>
      <x:c r="B3396" t="s">
        <x:v>698</x:v>
      </x:c>
      <x:c r="C3396" t="s">
        <x:v>513</x:v>
      </x:c>
      <x:c r="D3396" t="s">
        <x:v>514</x:v>
      </x:c>
      <x:c r="E3396" t="s">
        <x:v>629</x:v>
      </x:c>
      <x:c r="F3396" t="s">
        <x:v>504</x:v>
      </x:c>
      <x:c r="G3396" t="s">
        <x:v>699</x:v>
      </x:c>
      <x:c r="H3396" t="s">
        <x:v>528</x:v>
      </x:c>
      <x:c r="I3396" t="s">
        <x:v>173</x:v>
      </x:c>
      <x:c r="J3396">
        <x:v>140018237</x:v>
      </x:c>
      <x:c r="K3396" t="s">
        <x:v>173</x:v>
      </x:c>
      <x:c r="L3396" t="s">
        <x:v>165</x:v>
      </x:c>
      <x:c r="M3396" t="s">
        <x:v>526</x:v>
      </x:c>
      <x:c r="N3396" t="s">
        <x:v>630</x:v>
      </x:c>
      <x:c r="O3396">
        <x:v>7000</x:v>
      </x:c>
      <x:c r="P3396" t="s">
        <x:v>520</x:v>
      </x:c>
      <x:c r="Q3396" t="s">
        <x:v>634</x:v>
      </x:c>
      <x:c r="R3396" t="s">
        <x:v>522</x:v>
      </x:c>
      <x:c r="S3396">
        <x:v>7000</x:v>
      </x:c>
      <x:c r="T3396" t="s">
        <x:v>458</x:v>
      </x:c>
      <x:c r="U3396">
        <x:v>53.83</x:v>
      </x:c>
      <x:c r="V3396">
        <x:v>0.01</x:v>
      </x:c>
      <x:c r="W3396">
        <x:v>368.72</x:v>
      </x:c>
    </x:row>
    <x:row r="3397" spans="1:23">
      <x:c r="A3397" t="s">
        <x:v>492</x:v>
      </x:c>
      <x:c r="B3397" t="s">
        <x:v>698</x:v>
      </x:c>
      <x:c r="C3397" t="s">
        <x:v>513</x:v>
      </x:c>
      <x:c r="D3397" t="s">
        <x:v>514</x:v>
      </x:c>
      <x:c r="E3397" t="s">
        <x:v>629</x:v>
      </x:c>
      <x:c r="F3397" t="s">
        <x:v>504</x:v>
      </x:c>
      <x:c r="G3397" t="s">
        <x:v>699</x:v>
      </x:c>
      <x:c r="H3397" t="s">
        <x:v>528</x:v>
      </x:c>
      <x:c r="I3397" t="s">
        <x:v>173</x:v>
      </x:c>
      <x:c r="J3397">
        <x:v>140018229</x:v>
      </x:c>
      <x:c r="K3397" t="s">
        <x:v>173</x:v>
      </x:c>
      <x:c r="L3397" t="s">
        <x:v>165</x:v>
      </x:c>
      <x:c r="M3397" t="s">
        <x:v>525</x:v>
      </x:c>
      <x:c r="N3397" t="s">
        <x:v>630</x:v>
      </x:c>
      <x:c r="O3397">
        <x:v>7000</x:v>
      </x:c>
      <x:c r="P3397" t="s">
        <x:v>520</x:v>
      </x:c>
      <x:c r="Q3397" t="s">
        <x:v>634</x:v>
      </x:c>
      <x:c r="R3397" t="s">
        <x:v>522</x:v>
      </x:c>
      <x:c r="S3397">
        <x:v>14000</x:v>
      </x:c>
      <x:c r="T3397" t="s">
        <x:v>458</x:v>
      </x:c>
      <x:c r="U3397">
        <x:v>107.66</x:v>
      </x:c>
      <x:c r="V3397">
        <x:v>0.01</x:v>
      </x:c>
      <x:c r="W3397">
        <x:v>737.44</x:v>
      </x:c>
    </x:row>
    <x:row r="3398" spans="1:23">
      <x:c r="A3398" t="s">
        <x:v>492</x:v>
      </x:c>
      <x:c r="B3398" t="s">
        <x:v>698</x:v>
      </x:c>
      <x:c r="C3398" t="s">
        <x:v>513</x:v>
      </x:c>
      <x:c r="D3398" t="s">
        <x:v>514</x:v>
      </x:c>
      <x:c r="E3398" t="s">
        <x:v>629</x:v>
      </x:c>
      <x:c r="F3398" t="s">
        <x:v>504</x:v>
      </x:c>
      <x:c r="G3398" t="s">
        <x:v>699</x:v>
      </x:c>
      <x:c r="H3398" t="s">
        <x:v>528</x:v>
      </x:c>
      <x:c r="I3398" t="s">
        <x:v>173</x:v>
      </x:c>
      <x:c r="J3398">
        <x:v>140018230</x:v>
      </x:c>
      <x:c r="K3398" t="s">
        <x:v>173</x:v>
      </x:c>
      <x:c r="L3398" t="s">
        <x:v>165</x:v>
      </x:c>
      <x:c r="M3398" t="s">
        <x:v>524</x:v>
      </x:c>
      <x:c r="N3398" t="s">
        <x:v>630</x:v>
      </x:c>
      <x:c r="O3398">
        <x:v>7000</x:v>
      </x:c>
      <x:c r="P3398" t="s">
        <x:v>520</x:v>
      </x:c>
      <x:c r="Q3398" t="s">
        <x:v>634</x:v>
      </x:c>
      <x:c r="R3398" t="s">
        <x:v>522</x:v>
      </x:c>
      <x:c r="S3398">
        <x:v>14000</x:v>
      </x:c>
      <x:c r="T3398" t="s">
        <x:v>458</x:v>
      </x:c>
      <x:c r="U3398">
        <x:v>107.66</x:v>
      </x:c>
      <x:c r="V3398">
        <x:v>0.01</x:v>
      </x:c>
      <x:c r="W3398">
        <x:v>737.44</x:v>
      </x:c>
    </x:row>
    <x:row r="3399" spans="1:23">
      <x:c r="A3399" t="s">
        <x:v>492</x:v>
      </x:c>
      <x:c r="B3399" t="s">
        <x:v>698</x:v>
      </x:c>
      <x:c r="C3399" t="s">
        <x:v>513</x:v>
      </x:c>
      <x:c r="D3399" t="s">
        <x:v>514</x:v>
      </x:c>
      <x:c r="E3399" t="s">
        <x:v>629</x:v>
      </x:c>
      <x:c r="F3399" t="s">
        <x:v>504</x:v>
      </x:c>
      <x:c r="G3399" t="s">
        <x:v>699</x:v>
      </x:c>
      <x:c r="H3399" t="s">
        <x:v>528</x:v>
      </x:c>
      <x:c r="I3399" t="s">
        <x:v>173</x:v>
      </x:c>
      <x:c r="J3399">
        <x:v>140018231</x:v>
      </x:c>
      <x:c r="K3399" t="s">
        <x:v>173</x:v>
      </x:c>
      <x:c r="L3399" t="s">
        <x:v>165</x:v>
      </x:c>
      <x:c r="M3399" t="s">
        <x:v>569</x:v>
      </x:c>
      <x:c r="N3399" t="s">
        <x:v>630</x:v>
      </x:c>
      <x:c r="O3399">
        <x:v>7000</x:v>
      </x:c>
      <x:c r="P3399" t="s">
        <x:v>520</x:v>
      </x:c>
      <x:c r="Q3399" t="s">
        <x:v>634</x:v>
      </x:c>
      <x:c r="R3399" t="s">
        <x:v>522</x:v>
      </x:c>
      <x:c r="S3399">
        <x:v>7000</x:v>
      </x:c>
      <x:c r="T3399" t="s">
        <x:v>458</x:v>
      </x:c>
      <x:c r="U3399">
        <x:v>53.83</x:v>
      </x:c>
      <x:c r="V3399">
        <x:v>0.01</x:v>
      </x:c>
      <x:c r="W3399">
        <x:v>368.72</x:v>
      </x:c>
    </x:row>
    <x:row r="3400" spans="1:23">
      <x:c r="A3400" t="s">
        <x:v>492</x:v>
      </x:c>
      <x:c r="B3400" t="s">
        <x:v>698</x:v>
      </x:c>
      <x:c r="C3400" t="s">
        <x:v>513</x:v>
      </x:c>
      <x:c r="D3400" t="s">
        <x:v>514</x:v>
      </x:c>
      <x:c r="E3400" t="s">
        <x:v>629</x:v>
      </x:c>
      <x:c r="F3400" t="s">
        <x:v>504</x:v>
      </x:c>
      <x:c r="G3400" t="s">
        <x:v>699</x:v>
      </x:c>
      <x:c r="H3400" t="s">
        <x:v>528</x:v>
      </x:c>
      <x:c r="I3400" t="s">
        <x:v>173</x:v>
      </x:c>
      <x:c r="J3400">
        <x:v>140018234</x:v>
      </x:c>
      <x:c r="K3400" t="s">
        <x:v>173</x:v>
      </x:c>
      <x:c r="L3400" t="s">
        <x:v>165</x:v>
      </x:c>
      <x:c r="M3400" t="s">
        <x:v>533</x:v>
      </x:c>
      <x:c r="N3400" t="s">
        <x:v>630</x:v>
      </x:c>
      <x:c r="O3400">
        <x:v>7000</x:v>
      </x:c>
      <x:c r="P3400" t="s">
        <x:v>520</x:v>
      </x:c>
      <x:c r="Q3400" t="s">
        <x:v>634</x:v>
      </x:c>
      <x:c r="R3400" t="s">
        <x:v>522</x:v>
      </x:c>
      <x:c r="S3400">
        <x:v>14000</x:v>
      </x:c>
      <x:c r="T3400" t="s">
        <x:v>458</x:v>
      </x:c>
      <x:c r="U3400">
        <x:v>107.66</x:v>
      </x:c>
      <x:c r="V3400">
        <x:v>0.01</x:v>
      </x:c>
      <x:c r="W3400">
        <x:v>737.44</x:v>
      </x:c>
    </x:row>
    <x:row r="3401" spans="1:23">
      <x:c r="A3401" t="s">
        <x:v>492</x:v>
      </x:c>
      <x:c r="B3401" t="s">
        <x:v>698</x:v>
      </x:c>
      <x:c r="C3401" t="s">
        <x:v>513</x:v>
      </x:c>
      <x:c r="D3401" t="s">
        <x:v>514</x:v>
      </x:c>
      <x:c r="E3401" t="s">
        <x:v>629</x:v>
      </x:c>
      <x:c r="F3401" t="s">
        <x:v>504</x:v>
      </x:c>
      <x:c r="G3401" t="s">
        <x:v>699</x:v>
      </x:c>
      <x:c r="H3401" t="s">
        <x:v>528</x:v>
      </x:c>
      <x:c r="I3401" t="s">
        <x:v>173</x:v>
      </x:c>
      <x:c r="J3401">
        <x:v>140018236</x:v>
      </x:c>
      <x:c r="K3401" t="s">
        <x:v>173</x:v>
      </x:c>
      <x:c r="L3401" t="s">
        <x:v>165</x:v>
      </x:c>
      <x:c r="M3401" t="s">
        <x:v>575</x:v>
      </x:c>
      <x:c r="N3401" t="s">
        <x:v>630</x:v>
      </x:c>
      <x:c r="O3401">
        <x:v>7000</x:v>
      </x:c>
      <x:c r="P3401" t="s">
        <x:v>520</x:v>
      </x:c>
      <x:c r="Q3401" t="s">
        <x:v>634</x:v>
      </x:c>
      <x:c r="R3401" t="s">
        <x:v>522</x:v>
      </x:c>
      <x:c r="S3401">
        <x:v>7000</x:v>
      </x:c>
      <x:c r="T3401" t="s">
        <x:v>458</x:v>
      </x:c>
      <x:c r="U3401">
        <x:v>53.83</x:v>
      </x:c>
      <x:c r="V3401">
        <x:v>0.01</x:v>
      </x:c>
      <x:c r="W3401">
        <x:v>368.72</x:v>
      </x:c>
    </x:row>
    <x:row r="3402" spans="1:23">
      <x:c r="A3402" t="s">
        <x:v>492</x:v>
      </x:c>
      <x:c r="B3402" t="s">
        <x:v>698</x:v>
      </x:c>
      <x:c r="C3402" t="s">
        <x:v>513</x:v>
      </x:c>
      <x:c r="D3402" t="s">
        <x:v>514</x:v>
      </x:c>
      <x:c r="E3402" t="s">
        <x:v>629</x:v>
      </x:c>
      <x:c r="F3402" t="s">
        <x:v>504</x:v>
      </x:c>
      <x:c r="G3402" t="s">
        <x:v>699</x:v>
      </x:c>
      <x:c r="H3402" t="s">
        <x:v>528</x:v>
      </x:c>
      <x:c r="I3402" t="s">
        <x:v>173</x:v>
      </x:c>
      <x:c r="J3402">
        <x:v>140015184</x:v>
      </x:c>
      <x:c r="K3402" t="s">
        <x:v>173</x:v>
      </x:c>
      <x:c r="L3402" t="s">
        <x:v>165</x:v>
      </x:c>
      <x:c r="M3402" t="s">
        <x:v>518</x:v>
      </x:c>
      <x:c r="N3402" t="s">
        <x:v>630</x:v>
      </x:c>
      <x:c r="O3402">
        <x:v>7000</x:v>
      </x:c>
      <x:c r="P3402" t="s">
        <x:v>520</x:v>
      </x:c>
      <x:c r="Q3402" t="s">
        <x:v>634</x:v>
      </x:c>
      <x:c r="R3402" t="s">
        <x:v>522</x:v>
      </x:c>
      <x:c r="S3402">
        <x:v>14000</x:v>
      </x:c>
      <x:c r="T3402" t="s">
        <x:v>458</x:v>
      </x:c>
      <x:c r="U3402">
        <x:v>107.66</x:v>
      </x:c>
      <x:c r="V3402">
        <x:v>0.01</x:v>
      </x:c>
      <x:c r="W3402">
        <x:v>737.44</x:v>
      </x:c>
    </x:row>
    <x:row r="3403" spans="1:23">
      <x:c r="A3403" t="s">
        <x:v>492</x:v>
      </x:c>
      <x:c r="B3403" t="s">
        <x:v>698</x:v>
      </x:c>
      <x:c r="C3403" t="s">
        <x:v>513</x:v>
      </x:c>
      <x:c r="D3403" t="s">
        <x:v>514</x:v>
      </x:c>
      <x:c r="E3403" t="s">
        <x:v>629</x:v>
      </x:c>
      <x:c r="F3403" t="s">
        <x:v>504</x:v>
      </x:c>
      <x:c r="G3403" t="s">
        <x:v>699</x:v>
      </x:c>
      <x:c r="H3403" t="s">
        <x:v>528</x:v>
      </x:c>
      <x:c r="I3403" t="s">
        <x:v>173</x:v>
      </x:c>
      <x:c r="J3403">
        <x:v>140020074</x:v>
      </x:c>
      <x:c r="K3403" t="s">
        <x:v>173</x:v>
      </x:c>
      <x:c r="L3403" t="s">
        <x:v>143</x:v>
      </x:c>
      <x:c r="M3403" t="s">
        <x:v>542</x:v>
      </x:c>
      <x:c r="N3403" t="s">
        <x:v>630</x:v>
      </x:c>
      <x:c r="O3403">
        <x:v>8000</x:v>
      </x:c>
      <x:c r="P3403" t="s">
        <x:v>520</x:v>
      </x:c>
      <x:c r="Q3403" t="s">
        <x:v>632</x:v>
      </x:c>
      <x:c r="R3403" t="s">
        <x:v>522</x:v>
      </x:c>
      <x:c r="S3403">
        <x:v>8000</x:v>
      </x:c>
      <x:c r="T3403" t="s">
        <x:v>458</x:v>
      </x:c>
      <x:c r="U3403">
        <x:v>40.08</x:v>
      </x:c>
      <x:c r="V3403">
        <x:v>0.01</x:v>
      </x:c>
      <x:c r="W3403">
        <x:v>346.35</x:v>
      </x:c>
    </x:row>
    <x:row r="3404" spans="1:23">
      <x:c r="A3404" t="s">
        <x:v>492</x:v>
      </x:c>
      <x:c r="B3404" t="s">
        <x:v>698</x:v>
      </x:c>
      <x:c r="C3404" t="s">
        <x:v>513</x:v>
      </x:c>
      <x:c r="D3404" t="s">
        <x:v>514</x:v>
      </x:c>
      <x:c r="E3404" t="s">
        <x:v>629</x:v>
      </x:c>
      <x:c r="F3404" t="s">
        <x:v>504</x:v>
      </x:c>
      <x:c r="G3404" t="s">
        <x:v>699</x:v>
      </x:c>
      <x:c r="H3404" t="s">
        <x:v>528</x:v>
      </x:c>
      <x:c r="I3404" t="s">
        <x:v>173</x:v>
      </x:c>
      <x:c r="J3404">
        <x:v>140020073</x:v>
      </x:c>
      <x:c r="K3404" t="s">
        <x:v>173</x:v>
      </x:c>
      <x:c r="L3404" t="s">
        <x:v>143</x:v>
      </x:c>
      <x:c r="M3404" t="s">
        <x:v>526</x:v>
      </x:c>
      <x:c r="N3404" t="s">
        <x:v>630</x:v>
      </x:c>
      <x:c r="O3404">
        <x:v>8000</x:v>
      </x:c>
      <x:c r="P3404" t="s">
        <x:v>520</x:v>
      </x:c>
      <x:c r="Q3404" t="s">
        <x:v>632</x:v>
      </x:c>
      <x:c r="R3404" t="s">
        <x:v>522</x:v>
      </x:c>
      <x:c r="S3404">
        <x:v>8000</x:v>
      </x:c>
      <x:c r="T3404" t="s">
        <x:v>458</x:v>
      </x:c>
      <x:c r="U3404">
        <x:v>40.08</x:v>
      </x:c>
      <x:c r="V3404">
        <x:v>0.01</x:v>
      </x:c>
      <x:c r="W3404">
        <x:v>346.35</x:v>
      </x:c>
    </x:row>
    <x:row r="3405" spans="1:23">
      <x:c r="A3405" t="s">
        <x:v>492</x:v>
      </x:c>
      <x:c r="B3405" t="s">
        <x:v>698</x:v>
      </x:c>
      <x:c r="C3405" t="s">
        <x:v>513</x:v>
      </x:c>
      <x:c r="D3405" t="s">
        <x:v>514</x:v>
      </x:c>
      <x:c r="E3405" t="s">
        <x:v>629</x:v>
      </x:c>
      <x:c r="F3405" t="s">
        <x:v>504</x:v>
      </x:c>
      <x:c r="G3405" t="s">
        <x:v>699</x:v>
      </x:c>
      <x:c r="H3405" t="s">
        <x:v>528</x:v>
      </x:c>
      <x:c r="I3405" t="s">
        <x:v>173</x:v>
      </x:c>
      <x:c r="J3405">
        <x:v>140020072</x:v>
      </x:c>
      <x:c r="K3405" t="s">
        <x:v>173</x:v>
      </x:c>
      <x:c r="L3405" t="s">
        <x:v>143</x:v>
      </x:c>
      <x:c r="M3405" t="s">
        <x:v>574</x:v>
      </x:c>
      <x:c r="N3405" t="s">
        <x:v>633</x:v>
      </x:c>
      <x:c r="O3405">
        <x:v>1000</x:v>
      </x:c>
      <x:c r="P3405" t="s">
        <x:v>520</x:v>
      </x:c>
      <x:c r="Q3405" t="s">
        <x:v>632</x:v>
      </x:c>
      <x:c r="R3405" t="s">
        <x:v>522</x:v>
      </x:c>
      <x:c r="S3405">
        <x:v>1000</x:v>
      </x:c>
      <x:c r="T3405" t="s">
        <x:v>458</x:v>
      </x:c>
      <x:c r="U3405">
        <x:v>5.01</x:v>
      </x:c>
      <x:c r="V3405">
        <x:v>0.01</x:v>
      </x:c>
      <x:c r="W3405">
        <x:v>43.29</x:v>
      </x:c>
    </x:row>
    <x:row r="3406" spans="1:23">
      <x:c r="A3406" t="s">
        <x:v>492</x:v>
      </x:c>
      <x:c r="B3406" t="s">
        <x:v>698</x:v>
      </x:c>
      <x:c r="C3406" t="s">
        <x:v>513</x:v>
      </x:c>
      <x:c r="D3406" t="s">
        <x:v>514</x:v>
      </x:c>
      <x:c r="E3406" t="s">
        <x:v>629</x:v>
      </x:c>
      <x:c r="F3406" t="s">
        <x:v>504</x:v>
      </x:c>
      <x:c r="G3406" t="s">
        <x:v>699</x:v>
      </x:c>
      <x:c r="H3406" t="s">
        <x:v>528</x:v>
      </x:c>
      <x:c r="I3406" t="s">
        <x:v>173</x:v>
      </x:c>
      <x:c r="J3406">
        <x:v>140018187</x:v>
      </x:c>
      <x:c r="K3406" t="s">
        <x:v>173</x:v>
      </x:c>
      <x:c r="L3406" t="s">
        <x:v>143</x:v>
      </x:c>
      <x:c r="M3406" t="s">
        <x:v>558</x:v>
      </x:c>
      <x:c r="N3406" t="s">
        <x:v>630</x:v>
      </x:c>
      <x:c r="O3406">
        <x:v>8000</x:v>
      </x:c>
      <x:c r="P3406" t="s">
        <x:v>520</x:v>
      </x:c>
      <x:c r="Q3406" t="s">
        <x:v>632</x:v>
      </x:c>
      <x:c r="R3406" t="s">
        <x:v>522</x:v>
      </x:c>
      <x:c r="S3406">
        <x:v>8000</x:v>
      </x:c>
      <x:c r="T3406" t="s">
        <x:v>458</x:v>
      </x:c>
      <x:c r="U3406">
        <x:v>40.08</x:v>
      </x:c>
      <x:c r="V3406">
        <x:v>0.01</x:v>
      </x:c>
      <x:c r="W3406">
        <x:v>346.35</x:v>
      </x:c>
    </x:row>
    <x:row r="3407" spans="1:23">
      <x:c r="A3407" t="s">
        <x:v>492</x:v>
      </x:c>
      <x:c r="B3407" t="s">
        <x:v>698</x:v>
      </x:c>
      <x:c r="C3407" t="s">
        <x:v>513</x:v>
      </x:c>
      <x:c r="D3407" t="s">
        <x:v>514</x:v>
      </x:c>
      <x:c r="E3407" t="s">
        <x:v>629</x:v>
      </x:c>
      <x:c r="F3407" t="s">
        <x:v>504</x:v>
      </x:c>
      <x:c r="G3407" t="s">
        <x:v>699</x:v>
      </x:c>
      <x:c r="H3407" t="s">
        <x:v>528</x:v>
      </x:c>
      <x:c r="I3407" t="s">
        <x:v>173</x:v>
      </x:c>
      <x:c r="J3407">
        <x:v>140018224</x:v>
      </x:c>
      <x:c r="K3407" t="s">
        <x:v>173</x:v>
      </x:c>
      <x:c r="L3407" t="s">
        <x:v>143</x:v>
      </x:c>
      <x:c r="M3407" t="s">
        <x:v>524</x:v>
      </x:c>
      <x:c r="N3407" t="s">
        <x:v>630</x:v>
      </x:c>
      <x:c r="O3407">
        <x:v>8000</x:v>
      </x:c>
      <x:c r="P3407" t="s">
        <x:v>520</x:v>
      </x:c>
      <x:c r="Q3407" t="s">
        <x:v>632</x:v>
      </x:c>
      <x:c r="R3407" t="s">
        <x:v>522</x:v>
      </x:c>
      <x:c r="S3407">
        <x:v>16000</x:v>
      </x:c>
      <x:c r="T3407" t="s">
        <x:v>458</x:v>
      </x:c>
      <x:c r="U3407">
        <x:v>80.16</x:v>
      </x:c>
      <x:c r="V3407">
        <x:v>0.01</x:v>
      </x:c>
      <x:c r="W3407">
        <x:v>692.71</x:v>
      </x:c>
    </x:row>
    <x:row r="3408" spans="1:23">
      <x:c r="A3408" t="s">
        <x:v>492</x:v>
      </x:c>
      <x:c r="B3408" t="s">
        <x:v>698</x:v>
      </x:c>
      <x:c r="C3408" t="s">
        <x:v>513</x:v>
      </x:c>
      <x:c r="D3408" t="s">
        <x:v>514</x:v>
      </x:c>
      <x:c r="E3408" t="s">
        <x:v>629</x:v>
      </x:c>
      <x:c r="F3408" t="s">
        <x:v>504</x:v>
      </x:c>
      <x:c r="G3408" t="s">
        <x:v>699</x:v>
      </x:c>
      <x:c r="H3408" t="s">
        <x:v>528</x:v>
      </x:c>
      <x:c r="I3408" t="s">
        <x:v>173</x:v>
      </x:c>
      <x:c r="J3408">
        <x:v>140020068</x:v>
      </x:c>
      <x:c r="K3408" t="s">
        <x:v>173</x:v>
      </x:c>
      <x:c r="L3408" t="s">
        <x:v>143</x:v>
      </x:c>
      <x:c r="M3408" t="s">
        <x:v>568</x:v>
      </x:c>
      <x:c r="N3408" t="s">
        <x:v>630</x:v>
      </x:c>
      <x:c r="O3408">
        <x:v>8000</x:v>
      </x:c>
      <x:c r="P3408" t="s">
        <x:v>520</x:v>
      </x:c>
      <x:c r="Q3408" t="s">
        <x:v>632</x:v>
      </x:c>
      <x:c r="R3408" t="s">
        <x:v>522</x:v>
      </x:c>
      <x:c r="S3408">
        <x:v>8000</x:v>
      </x:c>
      <x:c r="T3408" t="s">
        <x:v>458</x:v>
      </x:c>
      <x:c r="U3408">
        <x:v>40.08</x:v>
      </x:c>
      <x:c r="V3408">
        <x:v>0.01</x:v>
      </x:c>
      <x:c r="W3408">
        <x:v>346.35</x:v>
      </x:c>
    </x:row>
    <x:row r="3409" spans="1:23">
      <x:c r="A3409" t="s">
        <x:v>492</x:v>
      </x:c>
      <x:c r="B3409" t="s">
        <x:v>698</x:v>
      </x:c>
      <x:c r="C3409" t="s">
        <x:v>513</x:v>
      </x:c>
      <x:c r="D3409" t="s">
        <x:v>514</x:v>
      </x:c>
      <x:c r="E3409" t="s">
        <x:v>629</x:v>
      </x:c>
      <x:c r="F3409" t="s">
        <x:v>504</x:v>
      </x:c>
      <x:c r="G3409" t="s">
        <x:v>699</x:v>
      </x:c>
      <x:c r="H3409" t="s">
        <x:v>528</x:v>
      </x:c>
      <x:c r="I3409" t="s">
        <x:v>173</x:v>
      </x:c>
      <x:c r="J3409">
        <x:v>140020067</x:v>
      </x:c>
      <x:c r="K3409" t="s">
        <x:v>173</x:v>
      </x:c>
      <x:c r="L3409" t="s">
        <x:v>143</x:v>
      </x:c>
      <x:c r="M3409" t="s">
        <x:v>572</x:v>
      </x:c>
      <x:c r="N3409" t="s">
        <x:v>630</x:v>
      </x:c>
      <x:c r="O3409">
        <x:v>8000</x:v>
      </x:c>
      <x:c r="P3409" t="s">
        <x:v>520</x:v>
      </x:c>
      <x:c r="Q3409" t="s">
        <x:v>632</x:v>
      </x:c>
      <x:c r="R3409" t="s">
        <x:v>522</x:v>
      </x:c>
      <x:c r="S3409">
        <x:v>8000</x:v>
      </x:c>
      <x:c r="T3409" t="s">
        <x:v>458</x:v>
      </x:c>
      <x:c r="U3409">
        <x:v>40.08</x:v>
      </x:c>
      <x:c r="V3409">
        <x:v>0.01</x:v>
      </x:c>
      <x:c r="W3409">
        <x:v>346.35</x:v>
      </x:c>
    </x:row>
    <x:row r="3410" spans="1:23">
      <x:c r="A3410" t="s">
        <x:v>492</x:v>
      </x:c>
      <x:c r="B3410" t="s">
        <x:v>698</x:v>
      </x:c>
      <x:c r="C3410" t="s">
        <x:v>513</x:v>
      </x:c>
      <x:c r="D3410" t="s">
        <x:v>514</x:v>
      </x:c>
      <x:c r="E3410" t="s">
        <x:v>629</x:v>
      </x:c>
      <x:c r="F3410" t="s">
        <x:v>504</x:v>
      </x:c>
      <x:c r="G3410" t="s">
        <x:v>699</x:v>
      </x:c>
      <x:c r="H3410" t="s">
        <x:v>528</x:v>
      </x:c>
      <x:c r="I3410" t="s">
        <x:v>173</x:v>
      </x:c>
      <x:c r="J3410">
        <x:v>140018186</x:v>
      </x:c>
      <x:c r="K3410" t="s">
        <x:v>173</x:v>
      </x:c>
      <x:c r="L3410" t="s">
        <x:v>143</x:v>
      </x:c>
      <x:c r="M3410" t="s">
        <x:v>537</x:v>
      </x:c>
      <x:c r="N3410" t="s">
        <x:v>630</x:v>
      </x:c>
      <x:c r="O3410">
        <x:v>8000</x:v>
      </x:c>
      <x:c r="P3410" t="s">
        <x:v>520</x:v>
      </x:c>
      <x:c r="Q3410" t="s">
        <x:v>632</x:v>
      </x:c>
      <x:c r="R3410" t="s">
        <x:v>522</x:v>
      </x:c>
      <x:c r="S3410">
        <x:v>24000</x:v>
      </x:c>
      <x:c r="T3410" t="s">
        <x:v>458</x:v>
      </x:c>
      <x:c r="U3410">
        <x:v>120.24</x:v>
      </x:c>
      <x:c r="V3410">
        <x:v>0.01</x:v>
      </x:c>
      <x:c r="W3410">
        <x:v>1039.06</x:v>
      </x:c>
    </x:row>
    <x:row r="3411" spans="1:23">
      <x:c r="A3411" t="s">
        <x:v>492</x:v>
      </x:c>
      <x:c r="B3411" t="s">
        <x:v>698</x:v>
      </x:c>
      <x:c r="C3411" t="s">
        <x:v>513</x:v>
      </x:c>
      <x:c r="D3411" t="s">
        <x:v>514</x:v>
      </x:c>
      <x:c r="E3411" t="s">
        <x:v>629</x:v>
      </x:c>
      <x:c r="F3411" t="s">
        <x:v>504</x:v>
      </x:c>
      <x:c r="G3411" t="s">
        <x:v>699</x:v>
      </x:c>
      <x:c r="H3411" t="s">
        <x:v>528</x:v>
      </x:c>
      <x:c r="I3411" t="s">
        <x:v>173</x:v>
      </x:c>
      <x:c r="J3411">
        <x:v>100000535</x:v>
      </x:c>
      <x:c r="K3411" t="s">
        <x:v>173</x:v>
      </x:c>
      <x:c r="L3411" t="s">
        <x:v>143</x:v>
      </x:c>
      <x:c r="M3411" t="s">
        <x:v>578</x:v>
      </x:c>
      <x:c r="O3411">
        <x:v>1000</x:v>
      </x:c>
      <x:c r="P3411" t="s">
        <x:v>520</x:v>
      </x:c>
      <x:c r="Q3411" t="s">
        <x:v>6</x:v>
      </x:c>
      <x:c r="R3411" t="s">
        <x:v>522</x:v>
      </x:c>
      <x:c r="S3411">
        <x:v>2000</x:v>
      </x:c>
      <x:c r="T3411" t="s">
        <x:v>458</x:v>
      </x:c>
      <x:c r="U3411">
        <x:v>10.02</x:v>
      </x:c>
      <x:c r="V3411">
        <x:v>0.01</x:v>
      </x:c>
      <x:c r="W3411">
        <x:v>86.59</x:v>
      </x:c>
    </x:row>
    <x:row r="3412" spans="1:23">
      <x:c r="A3412" t="s">
        <x:v>492</x:v>
      </x:c>
      <x:c r="B3412" t="s">
        <x:v>698</x:v>
      </x:c>
      <x:c r="C3412" t="s">
        <x:v>513</x:v>
      </x:c>
      <x:c r="D3412" t="s">
        <x:v>514</x:v>
      </x:c>
      <x:c r="E3412" t="s">
        <x:v>629</x:v>
      </x:c>
      <x:c r="F3412" t="s">
        <x:v>504</x:v>
      </x:c>
      <x:c r="G3412" t="s">
        <x:v>699</x:v>
      </x:c>
      <x:c r="H3412" t="s">
        <x:v>528</x:v>
      </x:c>
      <x:c r="I3412" t="s">
        <x:v>173</x:v>
      </x:c>
      <x:c r="J3412">
        <x:v>140000508</x:v>
      </x:c>
      <x:c r="K3412" t="s">
        <x:v>173</x:v>
      </x:c>
      <x:c r="L3412" t="s">
        <x:v>143</x:v>
      </x:c>
      <x:c r="M3412" t="s">
        <x:v>610</x:v>
      </x:c>
      <x:c r="N3412" t="s">
        <x:v>633</x:v>
      </x:c>
      <x:c r="O3412">
        <x:v>1000</x:v>
      </x:c>
      <x:c r="P3412" t="s">
        <x:v>520</x:v>
      </x:c>
      <x:c r="Q3412" t="s">
        <x:v>632</x:v>
      </x:c>
      <x:c r="R3412" t="s">
        <x:v>522</x:v>
      </x:c>
      <x:c r="S3412">
        <x:v>1000</x:v>
      </x:c>
      <x:c r="T3412" t="s">
        <x:v>458</x:v>
      </x:c>
      <x:c r="U3412">
        <x:v>5.01</x:v>
      </x:c>
      <x:c r="V3412">
        <x:v>0.01</x:v>
      </x:c>
      <x:c r="W3412">
        <x:v>43.29</x:v>
      </x:c>
    </x:row>
    <x:row r="3413" spans="1:23">
      <x:c r="A3413" t="s">
        <x:v>492</x:v>
      </x:c>
      <x:c r="B3413" t="s">
        <x:v>698</x:v>
      </x:c>
      <x:c r="C3413" t="s">
        <x:v>513</x:v>
      </x:c>
      <x:c r="D3413" t="s">
        <x:v>514</x:v>
      </x:c>
      <x:c r="E3413" t="s">
        <x:v>629</x:v>
      </x:c>
      <x:c r="F3413" t="s">
        <x:v>504</x:v>
      </x:c>
      <x:c r="G3413" t="s">
        <x:v>699</x:v>
      </x:c>
      <x:c r="H3413" t="s">
        <x:v>528</x:v>
      </x:c>
      <x:c r="I3413" t="s">
        <x:v>173</x:v>
      </x:c>
      <x:c r="J3413">
        <x:v>140020063</x:v>
      </x:c>
      <x:c r="K3413" t="s">
        <x:v>173</x:v>
      </x:c>
      <x:c r="L3413" t="s">
        <x:v>143</x:v>
      </x:c>
      <x:c r="M3413" t="s">
        <x:v>571</x:v>
      </x:c>
      <x:c r="N3413" t="s">
        <x:v>633</x:v>
      </x:c>
      <x:c r="O3413">
        <x:v>1000</x:v>
      </x:c>
      <x:c r="P3413" t="s">
        <x:v>520</x:v>
      </x:c>
      <x:c r="Q3413" t="s">
        <x:v>632</x:v>
      </x:c>
      <x:c r="R3413" t="s">
        <x:v>522</x:v>
      </x:c>
      <x:c r="S3413">
        <x:v>1000</x:v>
      </x:c>
      <x:c r="T3413" t="s">
        <x:v>458</x:v>
      </x:c>
      <x:c r="U3413">
        <x:v>5.01</x:v>
      </x:c>
      <x:c r="V3413">
        <x:v>0.01</x:v>
      </x:c>
      <x:c r="W3413">
        <x:v>43.29</x:v>
      </x:c>
    </x:row>
    <x:row r="3414" spans="1:23">
      <x:c r="A3414" t="s">
        <x:v>492</x:v>
      </x:c>
      <x:c r="B3414" t="s">
        <x:v>698</x:v>
      </x:c>
      <x:c r="C3414" t="s">
        <x:v>513</x:v>
      </x:c>
      <x:c r="D3414" t="s">
        <x:v>514</x:v>
      </x:c>
      <x:c r="E3414" t="s">
        <x:v>629</x:v>
      </x:c>
      <x:c r="F3414" t="s">
        <x:v>504</x:v>
      </x:c>
      <x:c r="G3414" t="s">
        <x:v>699</x:v>
      </x:c>
      <x:c r="H3414" t="s">
        <x:v>528</x:v>
      </x:c>
      <x:c r="I3414" t="s">
        <x:v>173</x:v>
      </x:c>
      <x:c r="J3414">
        <x:v>140020061</x:v>
      </x:c>
      <x:c r="K3414" t="s">
        <x:v>173</x:v>
      </x:c>
      <x:c r="L3414" t="s">
        <x:v>143</x:v>
      </x:c>
      <x:c r="M3414" t="s">
        <x:v>577</x:v>
      </x:c>
      <x:c r="N3414" t="s">
        <x:v>630</x:v>
      </x:c>
      <x:c r="O3414">
        <x:v>8000</x:v>
      </x:c>
      <x:c r="P3414" t="s">
        <x:v>520</x:v>
      </x:c>
      <x:c r="Q3414" t="s">
        <x:v>632</x:v>
      </x:c>
      <x:c r="R3414" t="s">
        <x:v>522</x:v>
      </x:c>
      <x:c r="S3414">
        <x:v>8000</x:v>
      </x:c>
      <x:c r="T3414" t="s">
        <x:v>458</x:v>
      </x:c>
      <x:c r="U3414">
        <x:v>40.08</x:v>
      </x:c>
      <x:c r="V3414">
        <x:v>0.01</x:v>
      </x:c>
      <x:c r="W3414">
        <x:v>346.35</x:v>
      </x:c>
    </x:row>
    <x:row r="3415" spans="1:23">
      <x:c r="A3415" t="s">
        <x:v>492</x:v>
      </x:c>
      <x:c r="B3415" t="s">
        <x:v>698</x:v>
      </x:c>
      <x:c r="C3415" t="s">
        <x:v>513</x:v>
      </x:c>
      <x:c r="D3415" t="s">
        <x:v>514</x:v>
      </x:c>
      <x:c r="E3415" t="s">
        <x:v>629</x:v>
      </x:c>
      <x:c r="F3415" t="s">
        <x:v>504</x:v>
      </x:c>
      <x:c r="G3415" t="s">
        <x:v>699</x:v>
      </x:c>
      <x:c r="H3415" t="s">
        <x:v>528</x:v>
      </x:c>
      <x:c r="I3415" t="s">
        <x:v>173</x:v>
      </x:c>
      <x:c r="J3415">
        <x:v>140015183</x:v>
      </x:c>
      <x:c r="K3415" t="s">
        <x:v>173</x:v>
      </x:c>
      <x:c r="L3415" t="s">
        <x:v>143</x:v>
      </x:c>
      <x:c r="M3415" t="s">
        <x:v>518</x:v>
      </x:c>
      <x:c r="N3415" t="s">
        <x:v>630</x:v>
      </x:c>
      <x:c r="O3415">
        <x:v>8000</x:v>
      </x:c>
      <x:c r="P3415" t="s">
        <x:v>520</x:v>
      </x:c>
      <x:c r="Q3415" t="s">
        <x:v>632</x:v>
      </x:c>
      <x:c r="R3415" t="s">
        <x:v>522</x:v>
      </x:c>
      <x:c r="S3415">
        <x:v>56000</x:v>
      </x:c>
      <x:c r="T3415" t="s">
        <x:v>458</x:v>
      </x:c>
      <x:c r="U3415">
        <x:v>280.56</x:v>
      </x:c>
      <x:c r="V3415">
        <x:v>0.01</x:v>
      </x:c>
      <x:c r="W3415">
        <x:v>2424.48</x:v>
      </x:c>
    </x:row>
    <x:row r="3416" spans="1:23">
      <x:c r="A3416" t="s">
        <x:v>492</x:v>
      </x:c>
      <x:c r="B3416" t="s">
        <x:v>698</x:v>
      </x:c>
      <x:c r="C3416" t="s">
        <x:v>513</x:v>
      </x:c>
      <x:c r="D3416" t="s">
        <x:v>514</x:v>
      </x:c>
      <x:c r="E3416" t="s">
        <x:v>629</x:v>
      </x:c>
      <x:c r="F3416" t="s">
        <x:v>504</x:v>
      </x:c>
      <x:c r="G3416" t="s">
        <x:v>699</x:v>
      </x:c>
      <x:c r="H3416" t="s">
        <x:v>528</x:v>
      </x:c>
      <x:c r="I3416" t="s">
        <x:v>173</x:v>
      </x:c>
      <x:c r="J3416">
        <x:v>140018219</x:v>
      </x:c>
      <x:c r="K3416" t="s">
        <x:v>173</x:v>
      </x:c>
      <x:c r="L3416" t="s">
        <x:v>141</x:v>
      </x:c>
      <x:c r="M3416" t="s">
        <x:v>591</x:v>
      </x:c>
      <x:c r="N3416" t="s">
        <x:v>630</x:v>
      </x:c>
      <x:c r="O3416">
        <x:v>10000</x:v>
      </x:c>
      <x:c r="P3416" t="s">
        <x:v>520</x:v>
      </x:c>
      <x:c r="Q3416" t="s">
        <x:v>631</x:v>
      </x:c>
      <x:c r="R3416" t="s">
        <x:v>522</x:v>
      </x:c>
      <x:c r="S3416">
        <x:v>20000</x:v>
      </x:c>
      <x:c r="T3416" t="s">
        <x:v>458</x:v>
      </x:c>
      <x:c r="U3416">
        <x:v>66.2</x:v>
      </x:c>
      <x:c r="V3416">
        <x:v>0.01</x:v>
      </x:c>
      <x:c r="W3416">
        <x:v>764.86</x:v>
      </x:c>
    </x:row>
    <x:row r="3417" spans="1:23">
      <x:c r="A3417" t="s">
        <x:v>492</x:v>
      </x:c>
      <x:c r="B3417" t="s">
        <x:v>698</x:v>
      </x:c>
      <x:c r="C3417" t="s">
        <x:v>513</x:v>
      </x:c>
      <x:c r="D3417" t="s">
        <x:v>514</x:v>
      </x:c>
      <x:c r="E3417" t="s">
        <x:v>629</x:v>
      </x:c>
      <x:c r="F3417" t="s">
        <x:v>504</x:v>
      </x:c>
      <x:c r="G3417" t="s">
        <x:v>699</x:v>
      </x:c>
      <x:c r="H3417" t="s">
        <x:v>528</x:v>
      </x:c>
      <x:c r="I3417" t="s">
        <x:v>173</x:v>
      </x:c>
      <x:c r="J3417">
        <x:v>140018212</x:v>
      </x:c>
      <x:c r="K3417" t="s">
        <x:v>173</x:v>
      </x:c>
      <x:c r="L3417" t="s">
        <x:v>141</x:v>
      </x:c>
      <x:c r="M3417" t="s">
        <x:v>542</x:v>
      </x:c>
      <x:c r="N3417" t="s">
        <x:v>630</x:v>
      </x:c>
      <x:c r="O3417">
        <x:v>10000</x:v>
      </x:c>
      <x:c r="P3417" t="s">
        <x:v>520</x:v>
      </x:c>
      <x:c r="Q3417" t="s">
        <x:v>631</x:v>
      </x:c>
      <x:c r="R3417" t="s">
        <x:v>522</x:v>
      </x:c>
      <x:c r="S3417">
        <x:v>20000</x:v>
      </x:c>
      <x:c r="T3417" t="s">
        <x:v>458</x:v>
      </x:c>
      <x:c r="U3417">
        <x:v>66.2</x:v>
      </x:c>
      <x:c r="V3417">
        <x:v>0.01</x:v>
      </x:c>
      <x:c r="W3417">
        <x:v>764.86</x:v>
      </x:c>
    </x:row>
    <x:row r="3418" spans="1:23">
      <x:c r="A3418" t="s">
        <x:v>492</x:v>
      </x:c>
      <x:c r="B3418" t="s">
        <x:v>698</x:v>
      </x:c>
      <x:c r="C3418" t="s">
        <x:v>513</x:v>
      </x:c>
      <x:c r="D3418" t="s">
        <x:v>514</x:v>
      </x:c>
      <x:c r="E3418" t="s">
        <x:v>629</x:v>
      </x:c>
      <x:c r="F3418" t="s">
        <x:v>504</x:v>
      </x:c>
      <x:c r="G3418" t="s">
        <x:v>699</x:v>
      </x:c>
      <x:c r="H3418" t="s">
        <x:v>528</x:v>
      </x:c>
      <x:c r="I3418" t="s">
        <x:v>173</x:v>
      </x:c>
      <x:c r="J3418">
        <x:v>140015182</x:v>
      </x:c>
      <x:c r="K3418" t="s">
        <x:v>173</x:v>
      </x:c>
      <x:c r="L3418" t="s">
        <x:v>141</x:v>
      </x:c>
      <x:c r="M3418" t="s">
        <x:v>526</x:v>
      </x:c>
      <x:c r="N3418" t="s">
        <x:v>630</x:v>
      </x:c>
      <x:c r="O3418">
        <x:v>10000</x:v>
      </x:c>
      <x:c r="P3418" t="s">
        <x:v>520</x:v>
      </x:c>
      <x:c r="Q3418" t="s">
        <x:v>631</x:v>
      </x:c>
      <x:c r="R3418" t="s">
        <x:v>522</x:v>
      </x:c>
      <x:c r="S3418">
        <x:v>40000</x:v>
      </x:c>
      <x:c r="T3418" t="s">
        <x:v>458</x:v>
      </x:c>
      <x:c r="U3418">
        <x:v>132.4</x:v>
      </x:c>
      <x:c r="V3418">
        <x:v>0.01</x:v>
      </x:c>
      <x:c r="W3418">
        <x:v>1529.73</x:v>
      </x:c>
    </x:row>
    <x:row r="3419" spans="1:23">
      <x:c r="A3419" t="s">
        <x:v>492</x:v>
      </x:c>
      <x:c r="B3419" t="s">
        <x:v>698</x:v>
      </x:c>
      <x:c r="C3419" t="s">
        <x:v>513</x:v>
      </x:c>
      <x:c r="D3419" t="s">
        <x:v>514</x:v>
      </x:c>
      <x:c r="E3419" t="s">
        <x:v>629</x:v>
      </x:c>
      <x:c r="F3419" t="s">
        <x:v>504</x:v>
      </x:c>
      <x:c r="G3419" t="s">
        <x:v>699</x:v>
      </x:c>
      <x:c r="H3419" t="s">
        <x:v>528</x:v>
      </x:c>
      <x:c r="I3419" t="s">
        <x:v>173</x:v>
      </x:c>
      <x:c r="J3419">
        <x:v>140018220</x:v>
      </x:c>
      <x:c r="K3419" t="s">
        <x:v>173</x:v>
      </x:c>
      <x:c r="L3419" t="s">
        <x:v>141</x:v>
      </x:c>
      <x:c r="M3419" t="s">
        <x:v>574</x:v>
      </x:c>
      <x:c r="N3419" t="s">
        <x:v>630</x:v>
      </x:c>
      <x:c r="O3419">
        <x:v>10000</x:v>
      </x:c>
      <x:c r="P3419" t="s">
        <x:v>520</x:v>
      </x:c>
      <x:c r="Q3419" t="s">
        <x:v>631</x:v>
      </x:c>
      <x:c r="R3419" t="s">
        <x:v>522</x:v>
      </x:c>
      <x:c r="S3419">
        <x:v>10000</x:v>
      </x:c>
      <x:c r="T3419" t="s">
        <x:v>458</x:v>
      </x:c>
      <x:c r="U3419">
        <x:v>33.1</x:v>
      </x:c>
      <x:c r="V3419">
        <x:v>0.01</x:v>
      </x:c>
      <x:c r="W3419">
        <x:v>382.43</x:v>
      </x:c>
    </x:row>
    <x:row r="3420" spans="1:23">
      <x:c r="A3420" t="s">
        <x:v>492</x:v>
      </x:c>
      <x:c r="B3420" t="s">
        <x:v>698</x:v>
      </x:c>
      <x:c r="C3420" t="s">
        <x:v>513</x:v>
      </x:c>
      <x:c r="D3420" t="s">
        <x:v>514</x:v>
      </x:c>
      <x:c r="E3420" t="s">
        <x:v>629</x:v>
      </x:c>
      <x:c r="F3420" t="s">
        <x:v>504</x:v>
      </x:c>
      <x:c r="G3420" t="s">
        <x:v>699</x:v>
      </x:c>
      <x:c r="H3420" t="s">
        <x:v>528</x:v>
      </x:c>
      <x:c r="I3420" t="s">
        <x:v>173</x:v>
      </x:c>
      <x:c r="J3420">
        <x:v>140018213</x:v>
      </x:c>
      <x:c r="K3420" t="s">
        <x:v>173</x:v>
      </x:c>
      <x:c r="L3420" t="s">
        <x:v>141</x:v>
      </x:c>
      <x:c r="M3420" t="s">
        <x:v>570</x:v>
      </x:c>
      <x:c r="N3420" t="s">
        <x:v>630</x:v>
      </x:c>
      <x:c r="O3420">
        <x:v>10000</x:v>
      </x:c>
      <x:c r="P3420" t="s">
        <x:v>520</x:v>
      </x:c>
      <x:c r="Q3420" t="s">
        <x:v>631</x:v>
      </x:c>
      <x:c r="R3420" t="s">
        <x:v>522</x:v>
      </x:c>
      <x:c r="S3420">
        <x:v>20000</x:v>
      </x:c>
      <x:c r="T3420" t="s">
        <x:v>458</x:v>
      </x:c>
      <x:c r="U3420">
        <x:v>66.2</x:v>
      </x:c>
      <x:c r="V3420">
        <x:v>0.01</x:v>
      </x:c>
      <x:c r="W3420">
        <x:v>764.86</x:v>
      </x:c>
    </x:row>
    <x:row r="3421" spans="1:23">
      <x:c r="A3421" t="s">
        <x:v>492</x:v>
      </x:c>
      <x:c r="B3421" t="s">
        <x:v>698</x:v>
      </x:c>
      <x:c r="C3421" t="s">
        <x:v>513</x:v>
      </x:c>
      <x:c r="D3421" t="s">
        <x:v>514</x:v>
      </x:c>
      <x:c r="E3421" t="s">
        <x:v>629</x:v>
      </x:c>
      <x:c r="F3421" t="s">
        <x:v>504</x:v>
      </x:c>
      <x:c r="G3421" t="s">
        <x:v>699</x:v>
      </x:c>
      <x:c r="H3421" t="s">
        <x:v>528</x:v>
      </x:c>
      <x:c r="I3421" t="s">
        <x:v>173</x:v>
      </x:c>
      <x:c r="J3421">
        <x:v>140015181</x:v>
      </x:c>
      <x:c r="K3421" t="s">
        <x:v>173</x:v>
      </x:c>
      <x:c r="L3421" t="s">
        <x:v>141</x:v>
      </x:c>
      <x:c r="M3421" t="s">
        <x:v>525</x:v>
      </x:c>
      <x:c r="N3421" t="s">
        <x:v>630</x:v>
      </x:c>
      <x:c r="O3421">
        <x:v>10000</x:v>
      </x:c>
      <x:c r="P3421" t="s">
        <x:v>520</x:v>
      </x:c>
      <x:c r="Q3421" t="s">
        <x:v>631</x:v>
      </x:c>
      <x:c r="R3421" t="s">
        <x:v>522</x:v>
      </x:c>
      <x:c r="S3421">
        <x:v>50000</x:v>
      </x:c>
      <x:c r="T3421" t="s">
        <x:v>458</x:v>
      </x:c>
      <x:c r="U3421">
        <x:v>165.5</x:v>
      </x:c>
      <x:c r="V3421">
        <x:v>0.01</x:v>
      </x:c>
      <x:c r="W3421">
        <x:v>1912.16</x:v>
      </x:c>
    </x:row>
    <x:row r="3422" spans="1:23">
      <x:c r="A3422" t="s">
        <x:v>492</x:v>
      </x:c>
      <x:c r="B3422" t="s">
        <x:v>698</x:v>
      </x:c>
      <x:c r="C3422" t="s">
        <x:v>513</x:v>
      </x:c>
      <x:c r="D3422" t="s">
        <x:v>514</x:v>
      </x:c>
      <x:c r="E3422" t="s">
        <x:v>629</x:v>
      </x:c>
      <x:c r="F3422" t="s">
        <x:v>504</x:v>
      </x:c>
      <x:c r="G3422" t="s">
        <x:v>699</x:v>
      </x:c>
      <x:c r="H3422" t="s">
        <x:v>528</x:v>
      </x:c>
      <x:c r="I3422" t="s">
        <x:v>173</x:v>
      </x:c>
      <x:c r="J3422">
        <x:v>140018221</x:v>
      </x:c>
      <x:c r="K3422" t="s">
        <x:v>173</x:v>
      </x:c>
      <x:c r="L3422" t="s">
        <x:v>141</x:v>
      </x:c>
      <x:c r="M3422" t="s">
        <x:v>553</x:v>
      </x:c>
      <x:c r="N3422" t="s">
        <x:v>630</x:v>
      </x:c>
      <x:c r="O3422">
        <x:v>10000</x:v>
      </x:c>
      <x:c r="P3422" t="s">
        <x:v>520</x:v>
      </x:c>
      <x:c r="Q3422" t="s">
        <x:v>631</x:v>
      </x:c>
      <x:c r="R3422" t="s">
        <x:v>522</x:v>
      </x:c>
      <x:c r="S3422">
        <x:v>20000</x:v>
      </x:c>
      <x:c r="T3422" t="s">
        <x:v>458</x:v>
      </x:c>
      <x:c r="U3422">
        <x:v>66.2</x:v>
      </x:c>
      <x:c r="V3422">
        <x:v>0.01</x:v>
      </x:c>
      <x:c r="W3422">
        <x:v>764.86</x:v>
      </x:c>
    </x:row>
    <x:row r="3423" spans="1:23">
      <x:c r="A3423" t="s">
        <x:v>492</x:v>
      </x:c>
      <x:c r="B3423" t="s">
        <x:v>698</x:v>
      </x:c>
      <x:c r="C3423" t="s">
        <x:v>513</x:v>
      </x:c>
      <x:c r="D3423" t="s">
        <x:v>514</x:v>
      </x:c>
      <x:c r="E3423" t="s">
        <x:v>629</x:v>
      </x:c>
      <x:c r="F3423" t="s">
        <x:v>504</x:v>
      </x:c>
      <x:c r="G3423" t="s">
        <x:v>699</x:v>
      </x:c>
      <x:c r="H3423" t="s">
        <x:v>528</x:v>
      </x:c>
      <x:c r="I3423" t="s">
        <x:v>173</x:v>
      </x:c>
      <x:c r="J3423">
        <x:v>140018250</x:v>
      </x:c>
      <x:c r="K3423" t="s">
        <x:v>173</x:v>
      </x:c>
      <x:c r="L3423" t="s">
        <x:v>141</x:v>
      </x:c>
      <x:c r="M3423" t="s">
        <x:v>558</x:v>
      </x:c>
      <x:c r="N3423" t="s">
        <x:v>630</x:v>
      </x:c>
      <x:c r="O3423">
        <x:v>10000</x:v>
      </x:c>
      <x:c r="P3423" t="s">
        <x:v>520</x:v>
      </x:c>
      <x:c r="Q3423" t="s">
        <x:v>631</x:v>
      </x:c>
      <x:c r="R3423" t="s">
        <x:v>522</x:v>
      </x:c>
      <x:c r="S3423">
        <x:v>20000</x:v>
      </x:c>
      <x:c r="T3423" t="s">
        <x:v>458</x:v>
      </x:c>
      <x:c r="U3423">
        <x:v>66.2</x:v>
      </x:c>
      <x:c r="V3423">
        <x:v>0.01</x:v>
      </x:c>
      <x:c r="W3423">
        <x:v>764.86</x:v>
      </x:c>
    </x:row>
    <x:row r="3424" spans="1:23">
      <x:c r="A3424" t="s">
        <x:v>492</x:v>
      </x:c>
      <x:c r="B3424" t="s">
        <x:v>698</x:v>
      </x:c>
      <x:c r="C3424" t="s">
        <x:v>513</x:v>
      </x:c>
      <x:c r="D3424" t="s">
        <x:v>514</x:v>
      </x:c>
      <x:c r="E3424" t="s">
        <x:v>629</x:v>
      </x:c>
      <x:c r="F3424" t="s">
        <x:v>504</x:v>
      </x:c>
      <x:c r="G3424" t="s">
        <x:v>699</x:v>
      </x:c>
      <x:c r="H3424" t="s">
        <x:v>528</x:v>
      </x:c>
      <x:c r="I3424" t="s">
        <x:v>173</x:v>
      </x:c>
      <x:c r="J3424">
        <x:v>140015180</x:v>
      </x:c>
      <x:c r="K3424" t="s">
        <x:v>173</x:v>
      </x:c>
      <x:c r="L3424" t="s">
        <x:v>141</x:v>
      </x:c>
      <x:c r="M3424" t="s">
        <x:v>524</x:v>
      </x:c>
      <x:c r="N3424" t="s">
        <x:v>630</x:v>
      </x:c>
      <x:c r="O3424">
        <x:v>10000</x:v>
      </x:c>
      <x:c r="P3424" t="s">
        <x:v>520</x:v>
      </x:c>
      <x:c r="Q3424" t="s">
        <x:v>631</x:v>
      </x:c>
      <x:c r="R3424" t="s">
        <x:v>522</x:v>
      </x:c>
      <x:c r="S3424">
        <x:v>40000</x:v>
      </x:c>
      <x:c r="T3424" t="s">
        <x:v>458</x:v>
      </x:c>
      <x:c r="U3424">
        <x:v>132.4</x:v>
      </x:c>
      <x:c r="V3424">
        <x:v>0.01</x:v>
      </x:c>
      <x:c r="W3424">
        <x:v>1529.73</x:v>
      </x:c>
    </x:row>
    <x:row r="3425" spans="1:23">
      <x:c r="A3425" t="s">
        <x:v>492</x:v>
      </x:c>
      <x:c r="B3425" t="s">
        <x:v>698</x:v>
      </x:c>
      <x:c r="C3425" t="s">
        <x:v>513</x:v>
      </x:c>
      <x:c r="D3425" t="s">
        <x:v>514</x:v>
      </x:c>
      <x:c r="E3425" t="s">
        <x:v>629</x:v>
      </x:c>
      <x:c r="F3425" t="s">
        <x:v>504</x:v>
      </x:c>
      <x:c r="G3425" t="s">
        <x:v>699</x:v>
      </x:c>
      <x:c r="H3425" t="s">
        <x:v>528</x:v>
      </x:c>
      <x:c r="I3425" t="s">
        <x:v>173</x:v>
      </x:c>
      <x:c r="J3425">
        <x:v>140018215</x:v>
      </x:c>
      <x:c r="K3425" t="s">
        <x:v>173</x:v>
      </x:c>
      <x:c r="L3425" t="s">
        <x:v>141</x:v>
      </x:c>
      <x:c r="M3425" t="s">
        <x:v>608</x:v>
      </x:c>
      <x:c r="N3425" t="s">
        <x:v>630</x:v>
      </x:c>
      <x:c r="O3425">
        <x:v>10000</x:v>
      </x:c>
      <x:c r="P3425" t="s">
        <x:v>520</x:v>
      </x:c>
      <x:c r="Q3425" t="s">
        <x:v>13</x:v>
      </x:c>
      <x:c r="R3425" t="s">
        <x:v>522</x:v>
      </x:c>
      <x:c r="S3425">
        <x:v>10000</x:v>
      </x:c>
      <x:c r="T3425" t="s">
        <x:v>458</x:v>
      </x:c>
      <x:c r="U3425">
        <x:v>33.1</x:v>
      </x:c>
      <x:c r="V3425">
        <x:v>0.01</x:v>
      </x:c>
      <x:c r="W3425">
        <x:v>382.43</x:v>
      </x:c>
    </x:row>
    <x:row r="3426" spans="1:23">
      <x:c r="A3426" t="s">
        <x:v>492</x:v>
      </x:c>
      <x:c r="B3426" t="s">
        <x:v>698</x:v>
      </x:c>
      <x:c r="C3426" t="s">
        <x:v>513</x:v>
      </x:c>
      <x:c r="D3426" t="s">
        <x:v>514</x:v>
      </x:c>
      <x:c r="E3426" t="s">
        <x:v>629</x:v>
      </x:c>
      <x:c r="F3426" t="s">
        <x:v>504</x:v>
      </x:c>
      <x:c r="G3426" t="s">
        <x:v>699</x:v>
      </x:c>
      <x:c r="H3426" t="s">
        <x:v>528</x:v>
      </x:c>
      <x:c r="I3426" t="s">
        <x:v>173</x:v>
      </x:c>
      <x:c r="J3426">
        <x:v>140018216</x:v>
      </x:c>
      <x:c r="K3426" t="s">
        <x:v>173</x:v>
      </x:c>
      <x:c r="L3426" t="s">
        <x:v>141</x:v>
      </x:c>
      <x:c r="M3426" t="s">
        <x:v>569</x:v>
      </x:c>
      <x:c r="N3426" t="s">
        <x:v>630</x:v>
      </x:c>
      <x:c r="O3426">
        <x:v>10000</x:v>
      </x:c>
      <x:c r="P3426" t="s">
        <x:v>520</x:v>
      </x:c>
      <x:c r="Q3426" t="s">
        <x:v>631</x:v>
      </x:c>
      <x:c r="R3426" t="s">
        <x:v>522</x:v>
      </x:c>
      <x:c r="S3426">
        <x:v>40000</x:v>
      </x:c>
      <x:c r="T3426" t="s">
        <x:v>458</x:v>
      </x:c>
      <x:c r="U3426">
        <x:v>132.4</x:v>
      </x:c>
      <x:c r="V3426">
        <x:v>0.01</x:v>
      </x:c>
      <x:c r="W3426">
        <x:v>1529.73</x:v>
      </x:c>
    </x:row>
    <x:row r="3427" spans="1:23">
      <x:c r="A3427" t="s">
        <x:v>492</x:v>
      </x:c>
      <x:c r="B3427" t="s">
        <x:v>698</x:v>
      </x:c>
      <x:c r="C3427" t="s">
        <x:v>513</x:v>
      </x:c>
      <x:c r="D3427" t="s">
        <x:v>514</x:v>
      </x:c>
      <x:c r="E3427" t="s">
        <x:v>629</x:v>
      </x:c>
      <x:c r="F3427" t="s">
        <x:v>504</x:v>
      </x:c>
      <x:c r="G3427" t="s">
        <x:v>699</x:v>
      </x:c>
      <x:c r="H3427" t="s">
        <x:v>528</x:v>
      </x:c>
      <x:c r="I3427" t="s">
        <x:v>173</x:v>
      </x:c>
      <x:c r="J3427">
        <x:v>140018251</x:v>
      </x:c>
      <x:c r="K3427" t="s">
        <x:v>173</x:v>
      </x:c>
      <x:c r="L3427" t="s">
        <x:v>141</x:v>
      </x:c>
      <x:c r="M3427" t="s">
        <x:v>568</x:v>
      </x:c>
      <x:c r="N3427" t="s">
        <x:v>630</x:v>
      </x:c>
      <x:c r="O3427">
        <x:v>10000</x:v>
      </x:c>
      <x:c r="P3427" t="s">
        <x:v>520</x:v>
      </x:c>
      <x:c r="Q3427" t="s">
        <x:v>631</x:v>
      </x:c>
      <x:c r="R3427" t="s">
        <x:v>522</x:v>
      </x:c>
      <x:c r="S3427">
        <x:v>20000</x:v>
      </x:c>
      <x:c r="T3427" t="s">
        <x:v>458</x:v>
      </x:c>
      <x:c r="U3427">
        <x:v>66.2</x:v>
      </x:c>
      <x:c r="V3427">
        <x:v>0.01</x:v>
      </x:c>
      <x:c r="W3427">
        <x:v>764.86</x:v>
      </x:c>
    </x:row>
    <x:row r="3428" spans="1:23">
      <x:c r="A3428" t="s">
        <x:v>492</x:v>
      </x:c>
      <x:c r="B3428" t="s">
        <x:v>698</x:v>
      </x:c>
      <x:c r="C3428" t="s">
        <x:v>513</x:v>
      </x:c>
      <x:c r="D3428" t="s">
        <x:v>514</x:v>
      </x:c>
      <x:c r="E3428" t="s">
        <x:v>629</x:v>
      </x:c>
      <x:c r="F3428" t="s">
        <x:v>504</x:v>
      </x:c>
      <x:c r="G3428" t="s">
        <x:v>699</x:v>
      </x:c>
      <x:c r="H3428" t="s">
        <x:v>528</x:v>
      </x:c>
      <x:c r="I3428" t="s">
        <x:v>173</x:v>
      </x:c>
      <x:c r="J3428">
        <x:v>140015179</x:v>
      </x:c>
      <x:c r="K3428" t="s">
        <x:v>173</x:v>
      </x:c>
      <x:c r="L3428" t="s">
        <x:v>141</x:v>
      </x:c>
      <x:c r="M3428" t="s">
        <x:v>550</x:v>
      </x:c>
      <x:c r="N3428" t="s">
        <x:v>630</x:v>
      </x:c>
      <x:c r="O3428">
        <x:v>10000</x:v>
      </x:c>
      <x:c r="P3428" t="s">
        <x:v>520</x:v>
      </x:c>
      <x:c r="Q3428" t="s">
        <x:v>631</x:v>
      </x:c>
      <x:c r="R3428" t="s">
        <x:v>522</x:v>
      </x:c>
      <x:c r="S3428">
        <x:v>40000</x:v>
      </x:c>
      <x:c r="T3428" t="s">
        <x:v>458</x:v>
      </x:c>
      <x:c r="U3428">
        <x:v>132.4</x:v>
      </x:c>
      <x:c r="V3428">
        <x:v>0.01</x:v>
      </x:c>
      <x:c r="W3428">
        <x:v>1529.73</x:v>
      </x:c>
    </x:row>
    <x:row r="3429" spans="1:23">
      <x:c r="A3429" t="s">
        <x:v>492</x:v>
      </x:c>
      <x:c r="B3429" t="s">
        <x:v>698</x:v>
      </x:c>
      <x:c r="C3429" t="s">
        <x:v>513</x:v>
      </x:c>
      <x:c r="D3429" t="s">
        <x:v>514</x:v>
      </x:c>
      <x:c r="E3429" t="s">
        <x:v>629</x:v>
      </x:c>
      <x:c r="F3429" t="s">
        <x:v>504</x:v>
      </x:c>
      <x:c r="G3429" t="s">
        <x:v>699</x:v>
      </x:c>
      <x:c r="H3429" t="s">
        <x:v>528</x:v>
      </x:c>
      <x:c r="I3429" t="s">
        <x:v>173</x:v>
      </x:c>
      <x:c r="J3429">
        <x:v>140018211</x:v>
      </x:c>
      <x:c r="K3429" t="s">
        <x:v>173</x:v>
      </x:c>
      <x:c r="L3429" t="s">
        <x:v>141</x:v>
      </x:c>
      <x:c r="M3429" t="s">
        <x:v>572</x:v>
      </x:c>
      <x:c r="N3429" t="s">
        <x:v>630</x:v>
      </x:c>
      <x:c r="O3429">
        <x:v>10000</x:v>
      </x:c>
      <x:c r="P3429" t="s">
        <x:v>520</x:v>
      </x:c>
      <x:c r="Q3429" t="s">
        <x:v>631</x:v>
      </x:c>
      <x:c r="R3429" t="s">
        <x:v>522</x:v>
      </x:c>
      <x:c r="S3429">
        <x:v>20000</x:v>
      </x:c>
      <x:c r="T3429" t="s">
        <x:v>458</x:v>
      </x:c>
      <x:c r="U3429">
        <x:v>66.2</x:v>
      </x:c>
      <x:c r="V3429">
        <x:v>0.01</x:v>
      </x:c>
      <x:c r="W3429">
        <x:v>764.86</x:v>
      </x:c>
    </x:row>
    <x:row r="3430" spans="1:23">
      <x:c r="A3430" t="s">
        <x:v>492</x:v>
      </x:c>
      <x:c r="B3430" t="s">
        <x:v>698</x:v>
      </x:c>
      <x:c r="C3430" t="s">
        <x:v>513</x:v>
      </x:c>
      <x:c r="D3430" t="s">
        <x:v>514</x:v>
      </x:c>
      <x:c r="E3430" t="s">
        <x:v>629</x:v>
      </x:c>
      <x:c r="F3430" t="s">
        <x:v>504</x:v>
      </x:c>
      <x:c r="G3430" t="s">
        <x:v>699</x:v>
      </x:c>
      <x:c r="H3430" t="s">
        <x:v>528</x:v>
      </x:c>
      <x:c r="I3430" t="s">
        <x:v>173</x:v>
      </x:c>
      <x:c r="J3430">
        <x:v>140018209</x:v>
      </x:c>
      <x:c r="K3430" t="s">
        <x:v>173</x:v>
      </x:c>
      <x:c r="L3430" t="s">
        <x:v>141</x:v>
      </x:c>
      <x:c r="M3430" t="s">
        <x:v>563</x:v>
      </x:c>
      <x:c r="N3430" t="s">
        <x:v>630</x:v>
      </x:c>
      <x:c r="O3430">
        <x:v>10000</x:v>
      </x:c>
      <x:c r="P3430" t="s">
        <x:v>520</x:v>
      </x:c>
      <x:c r="Q3430" t="s">
        <x:v>631</x:v>
      </x:c>
      <x:c r="R3430" t="s">
        <x:v>522</x:v>
      </x:c>
      <x:c r="S3430">
        <x:v>20000</x:v>
      </x:c>
      <x:c r="T3430" t="s">
        <x:v>458</x:v>
      </x:c>
      <x:c r="U3430">
        <x:v>66.2</x:v>
      </x:c>
      <x:c r="V3430">
        <x:v>0.01</x:v>
      </x:c>
      <x:c r="W3430">
        <x:v>764.86</x:v>
      </x:c>
    </x:row>
    <x:row r="3431" spans="1:23">
      <x:c r="A3431" t="s">
        <x:v>492</x:v>
      </x:c>
      <x:c r="B3431" t="s">
        <x:v>698</x:v>
      </x:c>
      <x:c r="C3431" t="s">
        <x:v>513</x:v>
      </x:c>
      <x:c r="D3431" t="s">
        <x:v>514</x:v>
      </x:c>
      <x:c r="E3431" t="s">
        <x:v>629</x:v>
      </x:c>
      <x:c r="F3431" t="s">
        <x:v>504</x:v>
      </x:c>
      <x:c r="G3431" t="s">
        <x:v>699</x:v>
      </x:c>
      <x:c r="H3431" t="s">
        <x:v>528</x:v>
      </x:c>
      <x:c r="I3431" t="s">
        <x:v>173</x:v>
      </x:c>
      <x:c r="J3431">
        <x:v>140015178</x:v>
      </x:c>
      <x:c r="K3431" t="s">
        <x:v>173</x:v>
      </x:c>
      <x:c r="L3431" t="s">
        <x:v>141</x:v>
      </x:c>
      <x:c r="M3431" t="s">
        <x:v>537</x:v>
      </x:c>
      <x:c r="N3431" t="s">
        <x:v>630</x:v>
      </x:c>
      <x:c r="O3431">
        <x:v>10000</x:v>
      </x:c>
      <x:c r="P3431" t="s">
        <x:v>520</x:v>
      </x:c>
      <x:c r="Q3431" t="s">
        <x:v>631</x:v>
      </x:c>
      <x:c r="R3431" t="s">
        <x:v>522</x:v>
      </x:c>
      <x:c r="S3431">
        <x:v>40000</x:v>
      </x:c>
      <x:c r="T3431" t="s">
        <x:v>458</x:v>
      </x:c>
      <x:c r="U3431">
        <x:v>132.4</x:v>
      </x:c>
      <x:c r="V3431">
        <x:v>0.01</x:v>
      </x:c>
      <x:c r="W3431">
        <x:v>1529.73</x:v>
      </x:c>
    </x:row>
    <x:row r="3432" spans="1:23">
      <x:c r="A3432" t="s">
        <x:v>492</x:v>
      </x:c>
      <x:c r="B3432" t="s">
        <x:v>698</x:v>
      </x:c>
      <x:c r="C3432" t="s">
        <x:v>513</x:v>
      </x:c>
      <x:c r="D3432" t="s">
        <x:v>514</x:v>
      </x:c>
      <x:c r="E3432" t="s">
        <x:v>629</x:v>
      </x:c>
      <x:c r="F3432" t="s">
        <x:v>504</x:v>
      </x:c>
      <x:c r="G3432" t="s">
        <x:v>699</x:v>
      </x:c>
      <x:c r="H3432" t="s">
        <x:v>528</x:v>
      </x:c>
      <x:c r="I3432" t="s">
        <x:v>173</x:v>
      </x:c>
      <x:c r="J3432">
        <x:v>140018252</x:v>
      </x:c>
      <x:c r="K3432" t="s">
        <x:v>173</x:v>
      </x:c>
      <x:c r="L3432" t="s">
        <x:v>141</x:v>
      </x:c>
      <x:c r="M3432" t="s">
        <x:v>609</x:v>
      </x:c>
      <x:c r="N3432" t="s">
        <x:v>630</x:v>
      </x:c>
      <x:c r="O3432">
        <x:v>10000</x:v>
      </x:c>
      <x:c r="P3432" t="s">
        <x:v>520</x:v>
      </x:c>
      <x:c r="Q3432" t="s">
        <x:v>631</x:v>
      </x:c>
      <x:c r="R3432" t="s">
        <x:v>522</x:v>
      </x:c>
      <x:c r="S3432">
        <x:v>20000</x:v>
      </x:c>
      <x:c r="T3432" t="s">
        <x:v>458</x:v>
      </x:c>
      <x:c r="U3432">
        <x:v>66.2</x:v>
      </x:c>
      <x:c r="V3432">
        <x:v>0.01</x:v>
      </x:c>
      <x:c r="W3432">
        <x:v>764.86</x:v>
      </x:c>
    </x:row>
    <x:row r="3433" spans="1:23">
      <x:c r="A3433" t="s">
        <x:v>492</x:v>
      </x:c>
      <x:c r="B3433" t="s">
        <x:v>698</x:v>
      </x:c>
      <x:c r="C3433" t="s">
        <x:v>513</x:v>
      </x:c>
      <x:c r="D3433" t="s">
        <x:v>514</x:v>
      </x:c>
      <x:c r="E3433" t="s">
        <x:v>629</x:v>
      </x:c>
      <x:c r="F3433" t="s">
        <x:v>504</x:v>
      </x:c>
      <x:c r="G3433" t="s">
        <x:v>699</x:v>
      </x:c>
      <x:c r="H3433" t="s">
        <x:v>528</x:v>
      </x:c>
      <x:c r="I3433" t="s">
        <x:v>173</x:v>
      </x:c>
      <x:c r="J3433">
        <x:v>140018214</x:v>
      </x:c>
      <x:c r="K3433" t="s">
        <x:v>173</x:v>
      </x:c>
      <x:c r="L3433" t="s">
        <x:v>141</x:v>
      </x:c>
      <x:c r="M3433" t="s">
        <x:v>573</x:v>
      </x:c>
      <x:c r="N3433" t="s">
        <x:v>630</x:v>
      </x:c>
      <x:c r="O3433">
        <x:v>10000</x:v>
      </x:c>
      <x:c r="P3433" t="s">
        <x:v>520</x:v>
      </x:c>
      <x:c r="Q3433" t="s">
        <x:v>631</x:v>
      </x:c>
      <x:c r="R3433" t="s">
        <x:v>522</x:v>
      </x:c>
      <x:c r="S3433">
        <x:v>20000</x:v>
      </x:c>
      <x:c r="T3433" t="s">
        <x:v>458</x:v>
      </x:c>
      <x:c r="U3433">
        <x:v>66.2</x:v>
      </x:c>
      <x:c r="V3433">
        <x:v>0.01</x:v>
      </x:c>
      <x:c r="W3433">
        <x:v>764.86</x:v>
      </x:c>
    </x:row>
    <x:row r="3434" spans="1:23">
      <x:c r="A3434" t="s">
        <x:v>492</x:v>
      </x:c>
      <x:c r="B3434" t="s">
        <x:v>698</x:v>
      </x:c>
      <x:c r="C3434" t="s">
        <x:v>513</x:v>
      </x:c>
      <x:c r="D3434" t="s">
        <x:v>514</x:v>
      </x:c>
      <x:c r="E3434" t="s">
        <x:v>629</x:v>
      </x:c>
      <x:c r="F3434" t="s">
        <x:v>504</x:v>
      </x:c>
      <x:c r="G3434" t="s">
        <x:v>699</x:v>
      </x:c>
      <x:c r="H3434" t="s">
        <x:v>528</x:v>
      </x:c>
      <x:c r="I3434" t="s">
        <x:v>173</x:v>
      </x:c>
      <x:c r="J3434">
        <x:v>140015177</x:v>
      </x:c>
      <x:c r="K3434" t="s">
        <x:v>173</x:v>
      </x:c>
      <x:c r="L3434" t="s">
        <x:v>141</x:v>
      </x:c>
      <x:c r="M3434" t="s">
        <x:v>533</x:v>
      </x:c>
      <x:c r="N3434" t="s">
        <x:v>630</x:v>
      </x:c>
      <x:c r="O3434">
        <x:v>10000</x:v>
      </x:c>
      <x:c r="P3434" t="s">
        <x:v>520</x:v>
      </x:c>
      <x:c r="Q3434" t="s">
        <x:v>631</x:v>
      </x:c>
      <x:c r="R3434" t="s">
        <x:v>522</x:v>
      </x:c>
      <x:c r="S3434">
        <x:v>40000</x:v>
      </x:c>
      <x:c r="T3434" t="s">
        <x:v>458</x:v>
      </x:c>
      <x:c r="U3434">
        <x:v>132.4</x:v>
      </x:c>
      <x:c r="V3434">
        <x:v>0.01</x:v>
      </x:c>
      <x:c r="W3434">
        <x:v>1529.73</x:v>
      </x:c>
    </x:row>
    <x:row r="3435" spans="1:23">
      <x:c r="A3435" t="s">
        <x:v>492</x:v>
      </x:c>
      <x:c r="B3435" t="s">
        <x:v>698</x:v>
      </x:c>
      <x:c r="C3435" t="s">
        <x:v>513</x:v>
      </x:c>
      <x:c r="D3435" t="s">
        <x:v>514</x:v>
      </x:c>
      <x:c r="E3435" t="s">
        <x:v>629</x:v>
      </x:c>
      <x:c r="F3435" t="s">
        <x:v>504</x:v>
      </x:c>
      <x:c r="G3435" t="s">
        <x:v>699</x:v>
      </x:c>
      <x:c r="H3435" t="s">
        <x:v>528</x:v>
      </x:c>
      <x:c r="I3435" t="s">
        <x:v>173</x:v>
      </x:c>
      <x:c r="J3435">
        <x:v>140018210</x:v>
      </x:c>
      <x:c r="K3435" t="s">
        <x:v>173</x:v>
      </x:c>
      <x:c r="L3435" t="s">
        <x:v>141</x:v>
      </x:c>
      <x:c r="M3435" t="s">
        <x:v>578</x:v>
      </x:c>
      <x:c r="N3435" t="s">
        <x:v>630</x:v>
      </x:c>
      <x:c r="O3435">
        <x:v>10000</x:v>
      </x:c>
      <x:c r="P3435" t="s">
        <x:v>520</x:v>
      </x:c>
      <x:c r="Q3435" t="s">
        <x:v>631</x:v>
      </x:c>
      <x:c r="R3435" t="s">
        <x:v>522</x:v>
      </x:c>
      <x:c r="S3435">
        <x:v>20000</x:v>
      </x:c>
      <x:c r="T3435" t="s">
        <x:v>458</x:v>
      </x:c>
      <x:c r="U3435">
        <x:v>66.2</x:v>
      </x:c>
      <x:c r="V3435">
        <x:v>0.01</x:v>
      </x:c>
      <x:c r="W3435">
        <x:v>764.86</x:v>
      </x:c>
    </x:row>
    <x:row r="3436" spans="1:23">
      <x:c r="A3436" t="s">
        <x:v>492</x:v>
      </x:c>
      <x:c r="B3436" t="s">
        <x:v>698</x:v>
      </x:c>
      <x:c r="C3436" t="s">
        <x:v>513</x:v>
      </x:c>
      <x:c r="D3436" t="s">
        <x:v>514</x:v>
      </x:c>
      <x:c r="E3436" t="s">
        <x:v>629</x:v>
      </x:c>
      <x:c r="F3436" t="s">
        <x:v>504</x:v>
      </x:c>
      <x:c r="G3436" t="s">
        <x:v>699</x:v>
      </x:c>
      <x:c r="H3436" t="s">
        <x:v>528</x:v>
      </x:c>
      <x:c r="I3436" t="s">
        <x:v>173</x:v>
      </x:c>
      <x:c r="J3436">
        <x:v>140018217</x:v>
      </x:c>
      <x:c r="K3436" t="s">
        <x:v>173</x:v>
      </x:c>
      <x:c r="L3436" t="s">
        <x:v>141</x:v>
      </x:c>
      <x:c r="M3436" t="s">
        <x:v>545</x:v>
      </x:c>
      <x:c r="N3436" t="s">
        <x:v>630</x:v>
      </x:c>
      <x:c r="O3436">
        <x:v>10000</x:v>
      </x:c>
      <x:c r="P3436" t="s">
        <x:v>520</x:v>
      </x:c>
      <x:c r="Q3436" t="s">
        <x:v>631</x:v>
      </x:c>
      <x:c r="R3436" t="s">
        <x:v>522</x:v>
      </x:c>
      <x:c r="S3436">
        <x:v>20000</x:v>
      </x:c>
      <x:c r="T3436" t="s">
        <x:v>458</x:v>
      </x:c>
      <x:c r="U3436">
        <x:v>66.2</x:v>
      </x:c>
      <x:c r="V3436">
        <x:v>0.01</x:v>
      </x:c>
      <x:c r="W3436">
        <x:v>764.86</x:v>
      </x:c>
    </x:row>
    <x:row r="3437" spans="1:23">
      <x:c r="A3437" t="s">
        <x:v>492</x:v>
      </x:c>
      <x:c r="B3437" t="s">
        <x:v>698</x:v>
      </x:c>
      <x:c r="C3437" t="s">
        <x:v>513</x:v>
      </x:c>
      <x:c r="D3437" t="s">
        <x:v>514</x:v>
      </x:c>
      <x:c r="E3437" t="s">
        <x:v>629</x:v>
      </x:c>
      <x:c r="F3437" t="s">
        <x:v>504</x:v>
      </x:c>
      <x:c r="G3437" t="s">
        <x:v>699</x:v>
      </x:c>
      <x:c r="H3437" t="s">
        <x:v>528</x:v>
      </x:c>
      <x:c r="I3437" t="s">
        <x:v>173</x:v>
      </x:c>
      <x:c r="J3437">
        <x:v>140015176</x:v>
      </x:c>
      <x:c r="K3437" t="s">
        <x:v>173</x:v>
      </x:c>
      <x:c r="L3437" t="s">
        <x:v>141</x:v>
      </x:c>
      <x:c r="M3437" t="s">
        <x:v>560</x:v>
      </x:c>
      <x:c r="N3437" t="s">
        <x:v>630</x:v>
      </x:c>
      <x:c r="O3437">
        <x:v>10000</x:v>
      </x:c>
      <x:c r="P3437" t="s">
        <x:v>520</x:v>
      </x:c>
      <x:c r="Q3437" t="s">
        <x:v>631</x:v>
      </x:c>
      <x:c r="R3437" t="s">
        <x:v>522</x:v>
      </x:c>
      <x:c r="S3437">
        <x:v>30000</x:v>
      </x:c>
      <x:c r="T3437" t="s">
        <x:v>458</x:v>
      </x:c>
      <x:c r="U3437">
        <x:v>99.3</x:v>
      </x:c>
      <x:c r="V3437">
        <x:v>0.01</x:v>
      </x:c>
      <x:c r="W3437">
        <x:v>1147.3</x:v>
      </x:c>
    </x:row>
    <x:row r="3438" spans="1:23">
      <x:c r="A3438" t="s">
        <x:v>492</x:v>
      </x:c>
      <x:c r="B3438" t="s">
        <x:v>698</x:v>
      </x:c>
      <x:c r="C3438" t="s">
        <x:v>513</x:v>
      </x:c>
      <x:c r="D3438" t="s">
        <x:v>514</x:v>
      </x:c>
      <x:c r="E3438" t="s">
        <x:v>629</x:v>
      </x:c>
      <x:c r="F3438" t="s">
        <x:v>504</x:v>
      </x:c>
      <x:c r="G3438" t="s">
        <x:v>699</x:v>
      </x:c>
      <x:c r="H3438" t="s">
        <x:v>528</x:v>
      </x:c>
      <x:c r="I3438" t="s">
        <x:v>173</x:v>
      </x:c>
      <x:c r="J3438">
        <x:v>140015175</x:v>
      </x:c>
      <x:c r="K3438" t="s">
        <x:v>173</x:v>
      </x:c>
      <x:c r="L3438" t="s">
        <x:v>141</x:v>
      </x:c>
      <x:c r="M3438" t="s">
        <x:v>610</x:v>
      </x:c>
      <x:c r="N3438" t="s">
        <x:v>630</x:v>
      </x:c>
      <x:c r="O3438">
        <x:v>10000</x:v>
      </x:c>
      <x:c r="P3438" t="s">
        <x:v>520</x:v>
      </x:c>
      <x:c r="Q3438" t="s">
        <x:v>631</x:v>
      </x:c>
      <x:c r="R3438" t="s">
        <x:v>522</x:v>
      </x:c>
      <x:c r="S3438">
        <x:v>20000</x:v>
      </x:c>
      <x:c r="T3438" t="s">
        <x:v>458</x:v>
      </x:c>
      <x:c r="U3438">
        <x:v>66.2</x:v>
      </x:c>
      <x:c r="V3438">
        <x:v>0.01</x:v>
      </x:c>
      <x:c r="W3438">
        <x:v>764.86</x:v>
      </x:c>
    </x:row>
    <x:row r="3439" spans="1:23">
      <x:c r="A3439" t="s">
        <x:v>492</x:v>
      </x:c>
      <x:c r="B3439" t="s">
        <x:v>698</x:v>
      </x:c>
      <x:c r="C3439" t="s">
        <x:v>513</x:v>
      </x:c>
      <x:c r="D3439" t="s">
        <x:v>514</x:v>
      </x:c>
      <x:c r="E3439" t="s">
        <x:v>629</x:v>
      </x:c>
      <x:c r="F3439" t="s">
        <x:v>504</x:v>
      </x:c>
      <x:c r="G3439" t="s">
        <x:v>699</x:v>
      </x:c>
      <x:c r="H3439" t="s">
        <x:v>528</x:v>
      </x:c>
      <x:c r="I3439" t="s">
        <x:v>173</x:v>
      </x:c>
      <x:c r="J3439">
        <x:v>140018218</x:v>
      </x:c>
      <x:c r="K3439" t="s">
        <x:v>173</x:v>
      </x:c>
      <x:c r="L3439" t="s">
        <x:v>141</x:v>
      </x:c>
      <x:c r="M3439" t="s">
        <x:v>571</x:v>
      </x:c>
      <x:c r="N3439" t="s">
        <x:v>630</x:v>
      </x:c>
      <x:c r="O3439">
        <x:v>10000</x:v>
      </x:c>
      <x:c r="P3439" t="s">
        <x:v>520</x:v>
      </x:c>
      <x:c r="Q3439" t="s">
        <x:v>631</x:v>
      </x:c>
      <x:c r="R3439" t="s">
        <x:v>522</x:v>
      </x:c>
      <x:c r="S3439">
        <x:v>20000</x:v>
      </x:c>
      <x:c r="T3439" t="s">
        <x:v>458</x:v>
      </x:c>
      <x:c r="U3439">
        <x:v>66.2</x:v>
      </x:c>
      <x:c r="V3439">
        <x:v>0.01</x:v>
      </x:c>
      <x:c r="W3439">
        <x:v>764.86</x:v>
      </x:c>
    </x:row>
    <x:row r="3440" spans="1:23">
      <x:c r="A3440" t="s">
        <x:v>492</x:v>
      </x:c>
      <x:c r="B3440" t="s">
        <x:v>698</x:v>
      </x:c>
      <x:c r="C3440" t="s">
        <x:v>513</x:v>
      </x:c>
      <x:c r="D3440" t="s">
        <x:v>514</x:v>
      </x:c>
      <x:c r="E3440" t="s">
        <x:v>629</x:v>
      </x:c>
      <x:c r="F3440" t="s">
        <x:v>504</x:v>
      </x:c>
      <x:c r="G3440" t="s">
        <x:v>699</x:v>
      </x:c>
      <x:c r="H3440" t="s">
        <x:v>528</x:v>
      </x:c>
      <x:c r="I3440" t="s">
        <x:v>173</x:v>
      </x:c>
      <x:c r="J3440">
        <x:v>140015174</x:v>
      </x:c>
      <x:c r="K3440" t="s">
        <x:v>173</x:v>
      </x:c>
      <x:c r="L3440" t="s">
        <x:v>141</x:v>
      </x:c>
      <x:c r="M3440" t="s">
        <x:v>575</x:v>
      </x:c>
      <x:c r="N3440" t="s">
        <x:v>630</x:v>
      </x:c>
      <x:c r="O3440">
        <x:v>10000</x:v>
      </x:c>
      <x:c r="P3440" t="s">
        <x:v>520</x:v>
      </x:c>
      <x:c r="Q3440" t="s">
        <x:v>631</x:v>
      </x:c>
      <x:c r="R3440" t="s">
        <x:v>522</x:v>
      </x:c>
      <x:c r="S3440">
        <x:v>40000</x:v>
      </x:c>
      <x:c r="T3440" t="s">
        <x:v>458</x:v>
      </x:c>
      <x:c r="U3440">
        <x:v>132.4</x:v>
      </x:c>
      <x:c r="V3440">
        <x:v>0.01</x:v>
      </x:c>
      <x:c r="W3440">
        <x:v>1529.73</x:v>
      </x:c>
    </x:row>
    <x:row r="3441" spans="1:23">
      <x:c r="A3441" t="s">
        <x:v>492</x:v>
      </x:c>
      <x:c r="B3441" t="s">
        <x:v>698</x:v>
      </x:c>
      <x:c r="C3441" t="s">
        <x:v>513</x:v>
      </x:c>
      <x:c r="D3441" t="s">
        <x:v>514</x:v>
      </x:c>
      <x:c r="E3441" t="s">
        <x:v>629</x:v>
      </x:c>
      <x:c r="F3441" t="s">
        <x:v>504</x:v>
      </x:c>
      <x:c r="G3441" t="s">
        <x:v>699</x:v>
      </x:c>
      <x:c r="H3441" t="s">
        <x:v>528</x:v>
      </x:c>
      <x:c r="I3441" t="s">
        <x:v>173</x:v>
      </x:c>
      <x:c r="J3441">
        <x:v>140015173</x:v>
      </x:c>
      <x:c r="K3441" t="s">
        <x:v>173</x:v>
      </x:c>
      <x:c r="L3441" t="s">
        <x:v>141</x:v>
      </x:c>
      <x:c r="M3441" t="s">
        <x:v>518</x:v>
      </x:c>
      <x:c r="N3441" t="s">
        <x:v>630</x:v>
      </x:c>
      <x:c r="O3441">
        <x:v>10000</x:v>
      </x:c>
      <x:c r="P3441" t="s">
        <x:v>520</x:v>
      </x:c>
      <x:c r="Q3441" t="s">
        <x:v>631</x:v>
      </x:c>
      <x:c r="R3441" t="s">
        <x:v>522</x:v>
      </x:c>
      <x:c r="S3441">
        <x:v>40000</x:v>
      </x:c>
      <x:c r="T3441" t="s">
        <x:v>458</x:v>
      </x:c>
      <x:c r="U3441">
        <x:v>132.4</x:v>
      </x:c>
      <x:c r="V3441">
        <x:v>0.01</x:v>
      </x:c>
      <x:c r="W3441">
        <x:v>1529.73</x:v>
      </x:c>
    </x:row>
    <x:row r="3442" spans="1:23">
      <x:c r="A3442" t="s">
        <x:v>492</x:v>
      </x:c>
      <x:c r="B3442" t="s">
        <x:v>698</x:v>
      </x:c>
      <x:c r="C3442" t="s">
        <x:v>513</x:v>
      </x:c>
      <x:c r="D3442" t="s">
        <x:v>514</x:v>
      </x:c>
      <x:c r="E3442" t="s">
        <x:v>629</x:v>
      </x:c>
      <x:c r="F3442" t="s">
        <x:v>504</x:v>
      </x:c>
      <x:c r="G3442" t="s">
        <x:v>699</x:v>
      </x:c>
      <x:c r="H3442" t="s">
        <x:v>528</x:v>
      </x:c>
      <x:c r="I3442" t="s">
        <x:v>173</x:v>
      </x:c>
      <x:c r="J3442">
        <x:v>140018233</x:v>
      </x:c>
      <x:c r="K3442" t="s">
        <x:v>173</x:v>
      </x:c>
      <x:c r="L3442" t="s">
        <x:v>165</x:v>
      </x:c>
      <x:c r="M3442" t="s">
        <x:v>537</x:v>
      </x:c>
      <x:c r="N3442" t="s">
        <x:v>630</x:v>
      </x:c>
      <x:c r="O3442">
        <x:v>7000</x:v>
      </x:c>
      <x:c r="P3442" t="s">
        <x:v>520</x:v>
      </x:c>
      <x:c r="Q3442" t="s">
        <x:v>634</x:v>
      </x:c>
      <x:c r="R3442" t="s">
        <x:v>522</x:v>
      </x:c>
      <x:c r="S3442">
        <x:v>3900</x:v>
      </x:c>
      <x:c r="T3442" t="s">
        <x:v>458</x:v>
      </x:c>
      <x:c r="U3442">
        <x:v>29.99</x:v>
      </x:c>
      <x:c r="V3442">
        <x:v>0.01</x:v>
      </x:c>
      <x:c r="W3442">
        <x:v>205.43</x:v>
      </x:c>
    </x:row>
    <x:row r="3443" spans="1:23">
      <x:c r="A3443" t="s">
        <x:v>492</x:v>
      </x:c>
      <x:c r="B3443" t="s">
        <x:v>698</x:v>
      </x:c>
      <x:c r="C3443" t="s">
        <x:v>513</x:v>
      </x:c>
      <x:c r="D3443" t="s">
        <x:v>514</x:v>
      </x:c>
      <x:c r="E3443" t="s">
        <x:v>629</x:v>
      </x:c>
      <x:c r="F3443" t="s">
        <x:v>504</x:v>
      </x:c>
      <x:c r="G3443" t="s">
        <x:v>699</x:v>
      </x:c>
      <x:c r="H3443" t="s">
        <x:v>528</x:v>
      </x:c>
      <x:c r="I3443" t="s">
        <x:v>173</x:v>
      </x:c>
      <x:c r="J3443">
        <x:v>140020094</x:v>
      </x:c>
      <x:c r="K3443" t="s">
        <x:v>173</x:v>
      </x:c>
      <x:c r="L3443" t="s">
        <x:v>142</x:v>
      </x:c>
      <x:c r="M3443" t="s">
        <x:v>525</x:v>
      </x:c>
      <x:c r="N3443" t="s">
        <x:v>630</x:v>
      </x:c>
      <x:c r="O3443">
        <x:v>3000</x:v>
      </x:c>
      <x:c r="P3443" t="s">
        <x:v>520</x:v>
      </x:c>
      <x:c r="Q3443" t="s">
        <x:v>636</x:v>
      </x:c>
      <x:c r="R3443" t="s">
        <x:v>522</x:v>
      </x:c>
      <x:c r="S3443">
        <x:v>6000</x:v>
      </x:c>
      <x:c r="T3443" t="s">
        <x:v>458</x:v>
      </x:c>
      <x:c r="U3443">
        <x:v>108.96</x:v>
      </x:c>
      <x:c r="V3443">
        <x:v>0.01</x:v>
      </x:c>
      <x:c r="W3443">
        <x:v>480.57</x:v>
      </x:c>
    </x:row>
    <x:row r="3444" spans="1:23">
      <x:c r="A3444" t="s">
        <x:v>492</x:v>
      </x:c>
      <x:c r="B3444" t="s">
        <x:v>698</x:v>
      </x:c>
      <x:c r="C3444" t="s">
        <x:v>513</x:v>
      </x:c>
      <x:c r="D3444" t="s">
        <x:v>514</x:v>
      </x:c>
      <x:c r="E3444" t="s">
        <x:v>629</x:v>
      </x:c>
      <x:c r="F3444" t="s">
        <x:v>504</x:v>
      </x:c>
      <x:c r="G3444" t="s">
        <x:v>699</x:v>
      </x:c>
      <x:c r="H3444" t="s">
        <x:v>528</x:v>
      </x:c>
      <x:c r="I3444" t="s">
        <x:v>173</x:v>
      </x:c>
      <x:c r="J3444">
        <x:v>140019863</x:v>
      </x:c>
      <x:c r="K3444" t="s">
        <x:v>173</x:v>
      </x:c>
      <x:c r="L3444" t="s">
        <x:v>142</x:v>
      </x:c>
      <x:c r="M3444" t="s">
        <x:v>524</x:v>
      </x:c>
      <x:c r="N3444" t="s">
        <x:v>630</x:v>
      </x:c>
      <x:c r="O3444">
        <x:v>3000</x:v>
      </x:c>
      <x:c r="P3444" t="s">
        <x:v>520</x:v>
      </x:c>
      <x:c r="Q3444" t="s">
        <x:v>636</x:v>
      </x:c>
      <x:c r="R3444" t="s">
        <x:v>522</x:v>
      </x:c>
      <x:c r="S3444">
        <x:v>9000</x:v>
      </x:c>
      <x:c r="T3444" t="s">
        <x:v>458</x:v>
      </x:c>
      <x:c r="U3444">
        <x:v>163.44</x:v>
      </x:c>
      <x:c r="V3444">
        <x:v>0.01</x:v>
      </x:c>
      <x:c r="W3444">
        <x:v>720.85</x:v>
      </x:c>
    </x:row>
    <x:row r="3445" spans="1:23">
      <x:c r="A3445" t="s">
        <x:v>492</x:v>
      </x:c>
      <x:c r="B3445" t="s">
        <x:v>698</x:v>
      </x:c>
      <x:c r="C3445" t="s">
        <x:v>513</x:v>
      </x:c>
      <x:c r="D3445" t="s">
        <x:v>514</x:v>
      </x:c>
      <x:c r="E3445" t="s">
        <x:v>629</x:v>
      </x:c>
      <x:c r="F3445" t="s">
        <x:v>504</x:v>
      </x:c>
      <x:c r="G3445" t="s">
        <x:v>699</x:v>
      </x:c>
      <x:c r="H3445" t="s">
        <x:v>528</x:v>
      </x:c>
      <x:c r="I3445" t="s">
        <x:v>173</x:v>
      </x:c>
      <x:c r="J3445">
        <x:v>140019864</x:v>
      </x:c>
      <x:c r="K3445" t="s">
        <x:v>173</x:v>
      </x:c>
      <x:c r="L3445" t="s">
        <x:v>142</x:v>
      </x:c>
      <x:c r="M3445" t="s">
        <x:v>537</x:v>
      </x:c>
      <x:c r="N3445" t="s">
        <x:v>630</x:v>
      </x:c>
      <x:c r="O3445">
        <x:v>3000</x:v>
      </x:c>
      <x:c r="P3445" t="s">
        <x:v>520</x:v>
      </x:c>
      <x:c r="Q3445" t="s">
        <x:v>636</x:v>
      </x:c>
      <x:c r="R3445" t="s">
        <x:v>522</x:v>
      </x:c>
      <x:c r="S3445">
        <x:v>9000</x:v>
      </x:c>
      <x:c r="T3445" t="s">
        <x:v>458</x:v>
      </x:c>
      <x:c r="U3445">
        <x:v>163.44</x:v>
      </x:c>
      <x:c r="V3445">
        <x:v>0.01</x:v>
      </x:c>
      <x:c r="W3445">
        <x:v>720.85</x:v>
      </x:c>
    </x:row>
    <x:row r="3446" spans="1:23">
      <x:c r="A3446" t="s">
        <x:v>492</x:v>
      </x:c>
      <x:c r="B3446" t="s">
        <x:v>698</x:v>
      </x:c>
      <x:c r="C3446" t="s">
        <x:v>513</x:v>
      </x:c>
      <x:c r="D3446" t="s">
        <x:v>514</x:v>
      </x:c>
      <x:c r="E3446" t="s">
        <x:v>629</x:v>
      </x:c>
      <x:c r="F3446" t="s">
        <x:v>504</x:v>
      </x:c>
      <x:c r="G3446" t="s">
        <x:v>699</x:v>
      </x:c>
      <x:c r="H3446" t="s">
        <x:v>528</x:v>
      </x:c>
      <x:c r="I3446" t="s">
        <x:v>173</x:v>
      </x:c>
      <x:c r="J3446">
        <x:v>140019865</x:v>
      </x:c>
      <x:c r="K3446" t="s">
        <x:v>173</x:v>
      </x:c>
      <x:c r="L3446" t="s">
        <x:v>142</x:v>
      </x:c>
      <x:c r="M3446" t="s">
        <x:v>518</x:v>
      </x:c>
      <x:c r="N3446" t="s">
        <x:v>630</x:v>
      </x:c>
      <x:c r="O3446">
        <x:v>3000</x:v>
      </x:c>
      <x:c r="P3446" t="s">
        <x:v>520</x:v>
      </x:c>
      <x:c r="Q3446" t="s">
        <x:v>636</x:v>
      </x:c>
      <x:c r="R3446" t="s">
        <x:v>522</x:v>
      </x:c>
      <x:c r="S3446">
        <x:v>9000</x:v>
      </x:c>
      <x:c r="T3446" t="s">
        <x:v>458</x:v>
      </x:c>
      <x:c r="U3446">
        <x:v>163.44</x:v>
      </x:c>
      <x:c r="V3446">
        <x:v>0.01</x:v>
      </x:c>
      <x:c r="W3446">
        <x:v>720.85</x:v>
      </x:c>
    </x:row>
    <x:row r="3447" spans="1:23">
      <x:c r="A3447" t="s">
        <x:v>492</x:v>
      </x:c>
      <x:c r="B3447" t="s">
        <x:v>698</x:v>
      </x:c>
      <x:c r="C3447" t="s">
        <x:v>513</x:v>
      </x:c>
      <x:c r="D3447" t="s">
        <x:v>514</x:v>
      </x:c>
      <x:c r="E3447" t="s">
        <x:v>629</x:v>
      </x:c>
      <x:c r="F3447" t="s">
        <x:v>504</x:v>
      </x:c>
      <x:c r="G3447" t="s">
        <x:v>699</x:v>
      </x:c>
      <x:c r="H3447" t="s">
        <x:v>528</x:v>
      </x:c>
      <x:c r="I3447" t="s">
        <x:v>173</x:v>
      </x:c>
      <x:c r="J3447">
        <x:v>140020074</x:v>
      </x:c>
      <x:c r="K3447" t="s">
        <x:v>173</x:v>
      </x:c>
      <x:c r="L3447" t="s">
        <x:v>143</x:v>
      </x:c>
      <x:c r="M3447" t="s">
        <x:v>542</x:v>
      </x:c>
      <x:c r="N3447" t="s">
        <x:v>630</x:v>
      </x:c>
      <x:c r="O3447">
        <x:v>8000</x:v>
      </x:c>
      <x:c r="P3447" t="s">
        <x:v>520</x:v>
      </x:c>
      <x:c r="Q3447" t="s">
        <x:v>632</x:v>
      </x:c>
      <x:c r="R3447" t="s">
        <x:v>522</x:v>
      </x:c>
      <x:c r="S3447">
        <x:v>8000</x:v>
      </x:c>
      <x:c r="T3447" t="s">
        <x:v>458</x:v>
      </x:c>
      <x:c r="U3447">
        <x:v>40.08</x:v>
      </x:c>
      <x:c r="V3447">
        <x:v>0.01</x:v>
      </x:c>
      <x:c r="W3447">
        <x:v>346.35</x:v>
      </x:c>
    </x:row>
    <x:row r="3448" spans="1:23">
      <x:c r="A3448" t="s">
        <x:v>492</x:v>
      </x:c>
      <x:c r="B3448" t="s">
        <x:v>698</x:v>
      </x:c>
      <x:c r="C3448" t="s">
        <x:v>513</x:v>
      </x:c>
      <x:c r="D3448" t="s">
        <x:v>514</x:v>
      </x:c>
      <x:c r="E3448" t="s">
        <x:v>629</x:v>
      </x:c>
      <x:c r="F3448" t="s">
        <x:v>504</x:v>
      </x:c>
      <x:c r="G3448" t="s">
        <x:v>699</x:v>
      </x:c>
      <x:c r="H3448" t="s">
        <x:v>528</x:v>
      </x:c>
      <x:c r="I3448" t="s">
        <x:v>173</x:v>
      </x:c>
      <x:c r="J3448">
        <x:v>140018225</x:v>
      </x:c>
      <x:c r="K3448" t="s">
        <x:v>173</x:v>
      </x:c>
      <x:c r="L3448" t="s">
        <x:v>143</x:v>
      </x:c>
      <x:c r="M3448" t="s">
        <x:v>525</x:v>
      </x:c>
      <x:c r="N3448" t="s">
        <x:v>630</x:v>
      </x:c>
      <x:c r="O3448">
        <x:v>8000</x:v>
      </x:c>
      <x:c r="P3448" t="s">
        <x:v>520</x:v>
      </x:c>
      <x:c r="Q3448" t="s">
        <x:v>632</x:v>
      </x:c>
      <x:c r="R3448" t="s">
        <x:v>522</x:v>
      </x:c>
      <x:c r="S3448">
        <x:v>16000</x:v>
      </x:c>
      <x:c r="T3448" t="s">
        <x:v>458</x:v>
      </x:c>
      <x:c r="U3448">
        <x:v>80.16</x:v>
      </x:c>
      <x:c r="V3448">
        <x:v>0.01</x:v>
      </x:c>
      <x:c r="W3448">
        <x:v>692.71</x:v>
      </x:c>
    </x:row>
    <x:row r="3449" spans="1:23">
      <x:c r="A3449" t="s">
        <x:v>492</x:v>
      </x:c>
      <x:c r="B3449" t="s">
        <x:v>698</x:v>
      </x:c>
      <x:c r="C3449" t="s">
        <x:v>513</x:v>
      </x:c>
      <x:c r="D3449" t="s">
        <x:v>514</x:v>
      </x:c>
      <x:c r="E3449" t="s">
        <x:v>629</x:v>
      </x:c>
      <x:c r="F3449" t="s">
        <x:v>504</x:v>
      </x:c>
      <x:c r="G3449" t="s">
        <x:v>699</x:v>
      </x:c>
      <x:c r="H3449" t="s">
        <x:v>528</x:v>
      </x:c>
      <x:c r="I3449" t="s">
        <x:v>173</x:v>
      </x:c>
      <x:c r="J3449">
        <x:v>140020070</x:v>
      </x:c>
      <x:c r="K3449" t="s">
        <x:v>173</x:v>
      </x:c>
      <x:c r="L3449" t="s">
        <x:v>143</x:v>
      </x:c>
      <x:c r="M3449" t="s">
        <x:v>553</x:v>
      </x:c>
      <x:c r="N3449" t="s">
        <x:v>630</x:v>
      </x:c>
      <x:c r="O3449">
        <x:v>8000</x:v>
      </x:c>
      <x:c r="P3449" t="s">
        <x:v>520</x:v>
      </x:c>
      <x:c r="Q3449" t="s">
        <x:v>632</x:v>
      </x:c>
      <x:c r="R3449" t="s">
        <x:v>522</x:v>
      </x:c>
      <x:c r="S3449">
        <x:v>16000</x:v>
      </x:c>
      <x:c r="T3449" t="s">
        <x:v>458</x:v>
      </x:c>
      <x:c r="U3449">
        <x:v>80.16</x:v>
      </x:c>
      <x:c r="V3449">
        <x:v>0.01</x:v>
      </x:c>
      <x:c r="W3449">
        <x:v>692.71</x:v>
      </x:c>
    </x:row>
    <x:row r="3450" spans="1:23">
      <x:c r="A3450" t="s">
        <x:v>492</x:v>
      </x:c>
      <x:c r="B3450" t="s">
        <x:v>698</x:v>
      </x:c>
      <x:c r="C3450" t="s">
        <x:v>513</x:v>
      </x:c>
      <x:c r="D3450" t="s">
        <x:v>514</x:v>
      </x:c>
      <x:c r="E3450" t="s">
        <x:v>629</x:v>
      </x:c>
      <x:c r="F3450" t="s">
        <x:v>504</x:v>
      </x:c>
      <x:c r="G3450" t="s">
        <x:v>699</x:v>
      </x:c>
      <x:c r="H3450" t="s">
        <x:v>528</x:v>
      </x:c>
      <x:c r="I3450" t="s">
        <x:v>173</x:v>
      </x:c>
      <x:c r="J3450">
        <x:v>140018187</x:v>
      </x:c>
      <x:c r="K3450" t="s">
        <x:v>173</x:v>
      </x:c>
      <x:c r="L3450" t="s">
        <x:v>143</x:v>
      </x:c>
      <x:c r="M3450" t="s">
        <x:v>558</x:v>
      </x:c>
      <x:c r="N3450" t="s">
        <x:v>630</x:v>
      </x:c>
      <x:c r="O3450">
        <x:v>8000</x:v>
      </x:c>
      <x:c r="P3450" t="s">
        <x:v>520</x:v>
      </x:c>
      <x:c r="Q3450" t="s">
        <x:v>632</x:v>
      </x:c>
      <x:c r="R3450" t="s">
        <x:v>522</x:v>
      </x:c>
      <x:c r="S3450">
        <x:v>16000</x:v>
      </x:c>
      <x:c r="T3450" t="s">
        <x:v>458</x:v>
      </x:c>
      <x:c r="U3450">
        <x:v>80.16</x:v>
      </x:c>
      <x:c r="V3450">
        <x:v>0.01</x:v>
      </x:c>
      <x:c r="W3450">
        <x:v>692.71</x:v>
      </x:c>
    </x:row>
    <x:row r="3451" spans="1:23">
      <x:c r="A3451" t="s">
        <x:v>492</x:v>
      </x:c>
      <x:c r="B3451" t="s">
        <x:v>698</x:v>
      </x:c>
      <x:c r="C3451" t="s">
        <x:v>513</x:v>
      </x:c>
      <x:c r="D3451" t="s">
        <x:v>514</x:v>
      </x:c>
      <x:c r="E3451" t="s">
        <x:v>629</x:v>
      </x:c>
      <x:c r="F3451" t="s">
        <x:v>504</x:v>
      </x:c>
      <x:c r="G3451" t="s">
        <x:v>699</x:v>
      </x:c>
      <x:c r="H3451" t="s">
        <x:v>528</x:v>
      </x:c>
      <x:c r="I3451" t="s">
        <x:v>173</x:v>
      </x:c>
      <x:c r="J3451">
        <x:v>140018224</x:v>
      </x:c>
      <x:c r="K3451" t="s">
        <x:v>173</x:v>
      </x:c>
      <x:c r="L3451" t="s">
        <x:v>143</x:v>
      </x:c>
      <x:c r="M3451" t="s">
        <x:v>524</x:v>
      </x:c>
      <x:c r="N3451" t="s">
        <x:v>630</x:v>
      </x:c>
      <x:c r="O3451">
        <x:v>8000</x:v>
      </x:c>
      <x:c r="P3451" t="s">
        <x:v>520</x:v>
      </x:c>
      <x:c r="Q3451" t="s">
        <x:v>632</x:v>
      </x:c>
      <x:c r="R3451" t="s">
        <x:v>522</x:v>
      </x:c>
      <x:c r="S3451">
        <x:v>32000</x:v>
      </x:c>
      <x:c r="T3451" t="s">
        <x:v>458</x:v>
      </x:c>
      <x:c r="U3451">
        <x:v>160.32</x:v>
      </x:c>
      <x:c r="V3451">
        <x:v>0.01</x:v>
      </x:c>
      <x:c r="W3451">
        <x:v>1385.41</x:v>
      </x:c>
    </x:row>
    <x:row r="3452" spans="1:23">
      <x:c r="A3452" t="s">
        <x:v>492</x:v>
      </x:c>
      <x:c r="B3452" t="s">
        <x:v>698</x:v>
      </x:c>
      <x:c r="C3452" t="s">
        <x:v>513</x:v>
      </x:c>
      <x:c r="D3452" t="s">
        <x:v>514</x:v>
      </x:c>
      <x:c r="E3452" t="s">
        <x:v>629</x:v>
      </x:c>
      <x:c r="F3452" t="s">
        <x:v>504</x:v>
      </x:c>
      <x:c r="G3452" t="s">
        <x:v>699</x:v>
      </x:c>
      <x:c r="H3452" t="s">
        <x:v>528</x:v>
      </x:c>
      <x:c r="I3452" t="s">
        <x:v>173</x:v>
      </x:c>
      <x:c r="J3452">
        <x:v>140020068</x:v>
      </x:c>
      <x:c r="K3452" t="s">
        <x:v>173</x:v>
      </x:c>
      <x:c r="L3452" t="s">
        <x:v>143</x:v>
      </x:c>
      <x:c r="M3452" t="s">
        <x:v>568</x:v>
      </x:c>
      <x:c r="N3452" t="s">
        <x:v>630</x:v>
      </x:c>
      <x:c r="O3452">
        <x:v>8000</x:v>
      </x:c>
      <x:c r="P3452" t="s">
        <x:v>520</x:v>
      </x:c>
      <x:c r="Q3452" t="s">
        <x:v>632</x:v>
      </x:c>
      <x:c r="R3452" t="s">
        <x:v>522</x:v>
      </x:c>
      <x:c r="S3452">
        <x:v>8000</x:v>
      </x:c>
      <x:c r="T3452" t="s">
        <x:v>458</x:v>
      </x:c>
      <x:c r="U3452">
        <x:v>40.08</x:v>
      </x:c>
      <x:c r="V3452">
        <x:v>0.01</x:v>
      </x:c>
      <x:c r="W3452">
        <x:v>346.35</x:v>
      </x:c>
    </x:row>
    <x:row r="3453" spans="1:23">
      <x:c r="A3453" t="s">
        <x:v>492</x:v>
      </x:c>
      <x:c r="B3453" t="s">
        <x:v>698</x:v>
      </x:c>
      <x:c r="C3453" t="s">
        <x:v>513</x:v>
      </x:c>
      <x:c r="D3453" t="s">
        <x:v>514</x:v>
      </x:c>
      <x:c r="E3453" t="s">
        <x:v>629</x:v>
      </x:c>
      <x:c r="F3453" t="s">
        <x:v>504</x:v>
      </x:c>
      <x:c r="G3453" t="s">
        <x:v>699</x:v>
      </x:c>
      <x:c r="H3453" t="s">
        <x:v>528</x:v>
      </x:c>
      <x:c r="I3453" t="s">
        <x:v>173</x:v>
      </x:c>
      <x:c r="J3453">
        <x:v>140020067</x:v>
      </x:c>
      <x:c r="K3453" t="s">
        <x:v>173</x:v>
      </x:c>
      <x:c r="L3453" t="s">
        <x:v>143</x:v>
      </x:c>
      <x:c r="M3453" t="s">
        <x:v>572</x:v>
      </x:c>
      <x:c r="N3453" t="s">
        <x:v>630</x:v>
      </x:c>
      <x:c r="O3453">
        <x:v>8000</x:v>
      </x:c>
      <x:c r="P3453" t="s">
        <x:v>520</x:v>
      </x:c>
      <x:c r="Q3453" t="s">
        <x:v>632</x:v>
      </x:c>
      <x:c r="R3453" t="s">
        <x:v>522</x:v>
      </x:c>
      <x:c r="S3453">
        <x:v>8000</x:v>
      </x:c>
      <x:c r="T3453" t="s">
        <x:v>458</x:v>
      </x:c>
      <x:c r="U3453">
        <x:v>40.08</x:v>
      </x:c>
      <x:c r="V3453">
        <x:v>0.01</x:v>
      </x:c>
      <x:c r="W3453">
        <x:v>346.35</x:v>
      </x:c>
    </x:row>
    <x:row r="3454" spans="1:23">
      <x:c r="A3454" t="s">
        <x:v>492</x:v>
      </x:c>
      <x:c r="B3454" t="s">
        <x:v>698</x:v>
      </x:c>
      <x:c r="C3454" t="s">
        <x:v>513</x:v>
      </x:c>
      <x:c r="D3454" t="s">
        <x:v>514</x:v>
      </x:c>
      <x:c r="E3454" t="s">
        <x:v>629</x:v>
      </x:c>
      <x:c r="F3454" t="s">
        <x:v>504</x:v>
      </x:c>
      <x:c r="G3454" t="s">
        <x:v>699</x:v>
      </x:c>
      <x:c r="H3454" t="s">
        <x:v>528</x:v>
      </x:c>
      <x:c r="I3454" t="s">
        <x:v>173</x:v>
      </x:c>
      <x:c r="J3454">
        <x:v>140018186</x:v>
      </x:c>
      <x:c r="K3454" t="s">
        <x:v>173</x:v>
      </x:c>
      <x:c r="L3454" t="s">
        <x:v>143</x:v>
      </x:c>
      <x:c r="M3454" t="s">
        <x:v>537</x:v>
      </x:c>
      <x:c r="N3454" t="s">
        <x:v>630</x:v>
      </x:c>
      <x:c r="O3454">
        <x:v>8000</x:v>
      </x:c>
      <x:c r="P3454" t="s">
        <x:v>520</x:v>
      </x:c>
      <x:c r="Q3454" t="s">
        <x:v>632</x:v>
      </x:c>
      <x:c r="R3454" t="s">
        <x:v>522</x:v>
      </x:c>
      <x:c r="S3454">
        <x:v>24000</x:v>
      </x:c>
      <x:c r="T3454" t="s">
        <x:v>458</x:v>
      </x:c>
      <x:c r="U3454">
        <x:v>120.24</x:v>
      </x:c>
      <x:c r="V3454">
        <x:v>0.01</x:v>
      </x:c>
      <x:c r="W3454">
        <x:v>1039.06</x:v>
      </x:c>
    </x:row>
    <x:row r="3455" spans="1:23">
      <x:c r="A3455" t="s">
        <x:v>492</x:v>
      </x:c>
      <x:c r="B3455" t="s">
        <x:v>698</x:v>
      </x:c>
      <x:c r="C3455" t="s">
        <x:v>513</x:v>
      </x:c>
      <x:c r="D3455" t="s">
        <x:v>514</x:v>
      </x:c>
      <x:c r="E3455" t="s">
        <x:v>629</x:v>
      </x:c>
      <x:c r="F3455" t="s">
        <x:v>504</x:v>
      </x:c>
      <x:c r="G3455" t="s">
        <x:v>699</x:v>
      </x:c>
      <x:c r="H3455" t="s">
        <x:v>528</x:v>
      </x:c>
      <x:c r="I3455" t="s">
        <x:v>173</x:v>
      </x:c>
      <x:c r="J3455">
        <x:v>140020061</x:v>
      </x:c>
      <x:c r="K3455" t="s">
        <x:v>173</x:v>
      </x:c>
      <x:c r="L3455" t="s">
        <x:v>143</x:v>
      </x:c>
      <x:c r="M3455" t="s">
        <x:v>577</x:v>
      </x:c>
      <x:c r="N3455" t="s">
        <x:v>630</x:v>
      </x:c>
      <x:c r="O3455">
        <x:v>8000</x:v>
      </x:c>
      <x:c r="P3455" t="s">
        <x:v>520</x:v>
      </x:c>
      <x:c r="Q3455" t="s">
        <x:v>632</x:v>
      </x:c>
      <x:c r="R3455" t="s">
        <x:v>522</x:v>
      </x:c>
      <x:c r="S3455">
        <x:v>8000</x:v>
      </x:c>
      <x:c r="T3455" t="s">
        <x:v>458</x:v>
      </x:c>
      <x:c r="U3455">
        <x:v>40.08</x:v>
      </x:c>
      <x:c r="V3455">
        <x:v>0.01</x:v>
      </x:c>
      <x:c r="W3455">
        <x:v>346.35</x:v>
      </x:c>
    </x:row>
    <x:row r="3456" spans="1:23">
      <x:c r="A3456" t="s">
        <x:v>492</x:v>
      </x:c>
      <x:c r="B3456" t="s">
        <x:v>698</x:v>
      </x:c>
      <x:c r="C3456" t="s">
        <x:v>513</x:v>
      </x:c>
      <x:c r="D3456" t="s">
        <x:v>514</x:v>
      </x:c>
      <x:c r="E3456" t="s">
        <x:v>629</x:v>
      </x:c>
      <x:c r="F3456" t="s">
        <x:v>504</x:v>
      </x:c>
      <x:c r="G3456" t="s">
        <x:v>699</x:v>
      </x:c>
      <x:c r="H3456" t="s">
        <x:v>528</x:v>
      </x:c>
      <x:c r="I3456" t="s">
        <x:v>173</x:v>
      </x:c>
      <x:c r="J3456">
        <x:v>140019866</x:v>
      </x:c>
      <x:c r="K3456" t="s">
        <x:v>173</x:v>
      </x:c>
      <x:c r="L3456" t="s">
        <x:v>145</x:v>
      </x:c>
      <x:c r="M3456" t="s">
        <x:v>525</x:v>
      </x:c>
      <x:c r="N3456" t="s">
        <x:v>630</x:v>
      </x:c>
      <x:c r="O3456">
        <x:v>5000</x:v>
      </x:c>
      <x:c r="P3456" t="s">
        <x:v>520</x:v>
      </x:c>
      <x:c r="Q3456" t="s">
        <x:v>635</x:v>
      </x:c>
      <x:c r="R3456" t="s">
        <x:v>522</x:v>
      </x:c>
      <x:c r="S3456">
        <x:v>5000</x:v>
      </x:c>
      <x:c r="T3456" t="s">
        <x:v>458</x:v>
      </x:c>
      <x:c r="U3456">
        <x:v>56.35</x:v>
      </x:c>
      <x:c r="V3456">
        <x:v>0.01</x:v>
      </x:c>
      <x:c r="W3456">
        <x:v>299.45</x:v>
      </x:c>
    </x:row>
    <x:row r="3457" spans="1:23">
      <x:c r="A3457" t="s">
        <x:v>492</x:v>
      </x:c>
      <x:c r="B3457" t="s">
        <x:v>698</x:v>
      </x:c>
      <x:c r="C3457" t="s">
        <x:v>513</x:v>
      </x:c>
      <x:c r="D3457" t="s">
        <x:v>514</x:v>
      </x:c>
      <x:c r="E3457" t="s">
        <x:v>629</x:v>
      </x:c>
      <x:c r="F3457" t="s">
        <x:v>504</x:v>
      </x:c>
      <x:c r="G3457" t="s">
        <x:v>699</x:v>
      </x:c>
      <x:c r="H3457" t="s">
        <x:v>528</x:v>
      </x:c>
      <x:c r="I3457" t="s">
        <x:v>173</x:v>
      </x:c>
      <x:c r="J3457">
        <x:v>140019905</x:v>
      </x:c>
      <x:c r="K3457" t="s">
        <x:v>173</x:v>
      </x:c>
      <x:c r="L3457" t="s">
        <x:v>145</x:v>
      </x:c>
      <x:c r="M3457" t="s">
        <x:v>524</x:v>
      </x:c>
      <x:c r="N3457" t="s">
        <x:v>630</x:v>
      </x:c>
      <x:c r="O3457">
        <x:v>5000</x:v>
      </x:c>
      <x:c r="P3457" t="s">
        <x:v>520</x:v>
      </x:c>
      <x:c r="Q3457" t="s">
        <x:v>635</x:v>
      </x:c>
      <x:c r="R3457" t="s">
        <x:v>522</x:v>
      </x:c>
      <x:c r="S3457">
        <x:v>15000</x:v>
      </x:c>
      <x:c r="T3457" t="s">
        <x:v>458</x:v>
      </x:c>
      <x:c r="U3457">
        <x:v>169.05</x:v>
      </x:c>
      <x:c r="V3457">
        <x:v>0.01</x:v>
      </x:c>
      <x:c r="W3457">
        <x:v>898.35</x:v>
      </x:c>
    </x:row>
    <x:row r="3458" spans="1:23">
      <x:c r="A3458" t="s">
        <x:v>492</x:v>
      </x:c>
      <x:c r="B3458" t="s">
        <x:v>698</x:v>
      </x:c>
      <x:c r="C3458" t="s">
        <x:v>513</x:v>
      </x:c>
      <x:c r="D3458" t="s">
        <x:v>514</x:v>
      </x:c>
      <x:c r="E3458" t="s">
        <x:v>629</x:v>
      </x:c>
      <x:c r="F3458" t="s">
        <x:v>504</x:v>
      </x:c>
      <x:c r="G3458" t="s">
        <x:v>699</x:v>
      </x:c>
      <x:c r="H3458" t="s">
        <x:v>528</x:v>
      </x:c>
      <x:c r="I3458" t="s">
        <x:v>173</x:v>
      </x:c>
      <x:c r="J3458">
        <x:v>140020085</x:v>
      </x:c>
      <x:c r="K3458" t="s">
        <x:v>173</x:v>
      </x:c>
      <x:c r="L3458" t="s">
        <x:v>145</x:v>
      </x:c>
      <x:c r="M3458" t="s">
        <x:v>569</x:v>
      </x:c>
      <x:c r="N3458" t="s">
        <x:v>630</x:v>
      </x:c>
      <x:c r="O3458">
        <x:v>5000</x:v>
      </x:c>
      <x:c r="P3458" t="s">
        <x:v>520</x:v>
      </x:c>
      <x:c r="Q3458" t="s">
        <x:v>635</x:v>
      </x:c>
      <x:c r="R3458" t="s">
        <x:v>522</x:v>
      </x:c>
      <x:c r="S3458">
        <x:v>5000</x:v>
      </x:c>
      <x:c r="T3458" t="s">
        <x:v>458</x:v>
      </x:c>
      <x:c r="U3458">
        <x:v>56.35</x:v>
      </x:c>
      <x:c r="V3458">
        <x:v>0.01</x:v>
      </x:c>
      <x:c r="W3458">
        <x:v>299.45</x:v>
      </x:c>
    </x:row>
    <x:row r="3459" spans="1:23">
      <x:c r="A3459" t="s">
        <x:v>492</x:v>
      </x:c>
      <x:c r="B3459" t="s">
        <x:v>698</x:v>
      </x:c>
      <x:c r="C3459" t="s">
        <x:v>513</x:v>
      </x:c>
      <x:c r="D3459" t="s">
        <x:v>514</x:v>
      </x:c>
      <x:c r="E3459" t="s">
        <x:v>629</x:v>
      </x:c>
      <x:c r="F3459" t="s">
        <x:v>504</x:v>
      </x:c>
      <x:c r="G3459" t="s">
        <x:v>699</x:v>
      </x:c>
      <x:c r="H3459" t="s">
        <x:v>528</x:v>
      </x:c>
      <x:c r="I3459" t="s">
        <x:v>173</x:v>
      </x:c>
      <x:c r="J3459">
        <x:v>140019869</x:v>
      </x:c>
      <x:c r="K3459" t="s">
        <x:v>173</x:v>
      </x:c>
      <x:c r="L3459" t="s">
        <x:v>145</x:v>
      </x:c>
      <x:c r="M3459" t="s">
        <x:v>537</x:v>
      </x:c>
      <x:c r="N3459" t="s">
        <x:v>630</x:v>
      </x:c>
      <x:c r="O3459">
        <x:v>5000</x:v>
      </x:c>
      <x:c r="P3459" t="s">
        <x:v>520</x:v>
      </x:c>
      <x:c r="Q3459" t="s">
        <x:v>635</x:v>
      </x:c>
      <x:c r="R3459" t="s">
        <x:v>522</x:v>
      </x:c>
      <x:c r="S3459">
        <x:v>15000</x:v>
      </x:c>
      <x:c r="T3459" t="s">
        <x:v>458</x:v>
      </x:c>
      <x:c r="U3459">
        <x:v>169.05</x:v>
      </x:c>
      <x:c r="V3459">
        <x:v>0.01</x:v>
      </x:c>
      <x:c r="W3459">
        <x:v>898.35</x:v>
      </x:c>
    </x:row>
    <x:row r="3460" spans="1:23">
      <x:c r="A3460" t="s">
        <x:v>492</x:v>
      </x:c>
      <x:c r="B3460" t="s">
        <x:v>698</x:v>
      </x:c>
      <x:c r="C3460" t="s">
        <x:v>513</x:v>
      </x:c>
      <x:c r="D3460" t="s">
        <x:v>514</x:v>
      </x:c>
      <x:c r="E3460" t="s">
        <x:v>629</x:v>
      </x:c>
      <x:c r="F3460" t="s">
        <x:v>504</x:v>
      </x:c>
      <x:c r="G3460" t="s">
        <x:v>699</x:v>
      </x:c>
      <x:c r="H3460" t="s">
        <x:v>528</x:v>
      </x:c>
      <x:c r="I3460" t="s">
        <x:v>173</x:v>
      </x:c>
      <x:c r="J3460">
        <x:v>140019867</x:v>
      </x:c>
      <x:c r="K3460" t="s">
        <x:v>173</x:v>
      </x:c>
      <x:c r="L3460" t="s">
        <x:v>145</x:v>
      </x:c>
      <x:c r="M3460" t="s">
        <x:v>533</x:v>
      </x:c>
      <x:c r="N3460" t="s">
        <x:v>630</x:v>
      </x:c>
      <x:c r="O3460">
        <x:v>5000</x:v>
      </x:c>
      <x:c r="P3460" t="s">
        <x:v>520</x:v>
      </x:c>
      <x:c r="Q3460" t="s">
        <x:v>635</x:v>
      </x:c>
      <x:c r="R3460" t="s">
        <x:v>522</x:v>
      </x:c>
      <x:c r="S3460">
        <x:v>10000</x:v>
      </x:c>
      <x:c r="T3460" t="s">
        <x:v>458</x:v>
      </x:c>
      <x:c r="U3460">
        <x:v>112.7</x:v>
      </x:c>
      <x:c r="V3460">
        <x:v>0.01</x:v>
      </x:c>
      <x:c r="W3460">
        <x:v>598.9</x:v>
      </x:c>
    </x:row>
    <x:row r="3461" spans="1:23">
      <x:c r="A3461" t="s">
        <x:v>492</x:v>
      </x:c>
      <x:c r="B3461" t="s">
        <x:v>698</x:v>
      </x:c>
      <x:c r="C3461" t="s">
        <x:v>513</x:v>
      </x:c>
      <x:c r="D3461" t="s">
        <x:v>514</x:v>
      </x:c>
      <x:c r="E3461" t="s">
        <x:v>629</x:v>
      </x:c>
      <x:c r="F3461" t="s">
        <x:v>504</x:v>
      </x:c>
      <x:c r="G3461" t="s">
        <x:v>699</x:v>
      </x:c>
      <x:c r="H3461" t="s">
        <x:v>528</x:v>
      </x:c>
      <x:c r="I3461" t="s">
        <x:v>173</x:v>
      </x:c>
      <x:c r="J3461">
        <x:v>140020083</x:v>
      </x:c>
      <x:c r="K3461" t="s">
        <x:v>173</x:v>
      </x:c>
      <x:c r="L3461" t="s">
        <x:v>145</x:v>
      </x:c>
      <x:c r="M3461" t="s">
        <x:v>560</x:v>
      </x:c>
      <x:c r="N3461" t="s">
        <x:v>630</x:v>
      </x:c>
      <x:c r="O3461">
        <x:v>5000</x:v>
      </x:c>
      <x:c r="P3461" t="s">
        <x:v>520</x:v>
      </x:c>
      <x:c r="Q3461" t="s">
        <x:v>635</x:v>
      </x:c>
      <x:c r="R3461" t="s">
        <x:v>522</x:v>
      </x:c>
      <x:c r="S3461">
        <x:v>5000</x:v>
      </x:c>
      <x:c r="T3461" t="s">
        <x:v>458</x:v>
      </x:c>
      <x:c r="U3461">
        <x:v>56.35</x:v>
      </x:c>
      <x:c r="V3461">
        <x:v>0.01</x:v>
      </x:c>
      <x:c r="W3461">
        <x:v>299.45</x:v>
      </x:c>
    </x:row>
    <x:row r="3462" spans="1:23">
      <x:c r="A3462" t="s">
        <x:v>492</x:v>
      </x:c>
      <x:c r="B3462" t="s">
        <x:v>698</x:v>
      </x:c>
      <x:c r="C3462" t="s">
        <x:v>513</x:v>
      </x:c>
      <x:c r="D3462" t="s">
        <x:v>514</x:v>
      </x:c>
      <x:c r="E3462" t="s">
        <x:v>629</x:v>
      </x:c>
      <x:c r="F3462" t="s">
        <x:v>504</x:v>
      </x:c>
      <x:c r="G3462" t="s">
        <x:v>699</x:v>
      </x:c>
      <x:c r="H3462" t="s">
        <x:v>528</x:v>
      </x:c>
      <x:c r="I3462" t="s">
        <x:v>173</x:v>
      </x:c>
      <x:c r="J3462">
        <x:v>140020082</x:v>
      </x:c>
      <x:c r="K3462" t="s">
        <x:v>173</x:v>
      </x:c>
      <x:c r="L3462" t="s">
        <x:v>145</x:v>
      </x:c>
      <x:c r="M3462" t="s">
        <x:v>575</x:v>
      </x:c>
      <x:c r="N3462" t="s">
        <x:v>630</x:v>
      </x:c>
      <x:c r="O3462">
        <x:v>5000</x:v>
      </x:c>
      <x:c r="P3462" t="s">
        <x:v>520</x:v>
      </x:c>
      <x:c r="Q3462" t="s">
        <x:v>635</x:v>
      </x:c>
      <x:c r="R3462" t="s">
        <x:v>522</x:v>
      </x:c>
      <x:c r="S3462">
        <x:v>10000</x:v>
      </x:c>
      <x:c r="T3462" t="s">
        <x:v>458</x:v>
      </x:c>
      <x:c r="U3462">
        <x:v>112.7</x:v>
      </x:c>
      <x:c r="V3462">
        <x:v>0.01</x:v>
      </x:c>
      <x:c r="W3462">
        <x:v>598.9</x:v>
      </x:c>
    </x:row>
    <x:row r="3463" spans="1:23">
      <x:c r="A3463" t="s">
        <x:v>492</x:v>
      </x:c>
      <x:c r="B3463" t="s">
        <x:v>698</x:v>
      </x:c>
      <x:c r="C3463" t="s">
        <x:v>513</x:v>
      </x:c>
      <x:c r="D3463" t="s">
        <x:v>514</x:v>
      </x:c>
      <x:c r="E3463" t="s">
        <x:v>629</x:v>
      </x:c>
      <x:c r="F3463" t="s">
        <x:v>504</x:v>
      </x:c>
      <x:c r="G3463" t="s">
        <x:v>699</x:v>
      </x:c>
      <x:c r="H3463" t="s">
        <x:v>528</x:v>
      </x:c>
      <x:c r="I3463" t="s">
        <x:v>173</x:v>
      </x:c>
      <x:c r="J3463">
        <x:v>140019904</x:v>
      </x:c>
      <x:c r="K3463" t="s">
        <x:v>173</x:v>
      </x:c>
      <x:c r="L3463" t="s">
        <x:v>145</x:v>
      </x:c>
      <x:c r="M3463" t="s">
        <x:v>518</x:v>
      </x:c>
      <x:c r="N3463" t="s">
        <x:v>630</x:v>
      </x:c>
      <x:c r="O3463">
        <x:v>5000</x:v>
      </x:c>
      <x:c r="P3463" t="s">
        <x:v>520</x:v>
      </x:c>
      <x:c r="Q3463" t="s">
        <x:v>635</x:v>
      </x:c>
      <x:c r="R3463" t="s">
        <x:v>522</x:v>
      </x:c>
      <x:c r="S3463">
        <x:v>30000</x:v>
      </x:c>
      <x:c r="T3463" t="s">
        <x:v>458</x:v>
      </x:c>
      <x:c r="U3463">
        <x:v>338.1</x:v>
      </x:c>
      <x:c r="V3463">
        <x:v>0.01</x:v>
      </x:c>
      <x:c r="W3463">
        <x:v>1796.71</x:v>
      </x:c>
    </x:row>
    <x:row r="3464" spans="1:23">
      <x:c r="A3464" t="s">
        <x:v>492</x:v>
      </x:c>
      <x:c r="B3464" t="s">
        <x:v>698</x:v>
      </x:c>
      <x:c r="C3464" t="s">
        <x:v>513</x:v>
      </x:c>
      <x:c r="D3464" t="s">
        <x:v>514</x:v>
      </x:c>
      <x:c r="E3464" t="s">
        <x:v>629</x:v>
      </x:c>
      <x:c r="F3464" t="s">
        <x:v>504</x:v>
      </x:c>
      <x:c r="G3464" t="s">
        <x:v>699</x:v>
      </x:c>
      <x:c r="H3464" t="s">
        <x:v>528</x:v>
      </x:c>
      <x:c r="I3464" t="s">
        <x:v>173</x:v>
      </x:c>
      <x:c r="J3464">
        <x:v>140018237</x:v>
      </x:c>
      <x:c r="K3464" t="s">
        <x:v>173</x:v>
      </x:c>
      <x:c r="L3464" t="s">
        <x:v>165</x:v>
      </x:c>
      <x:c r="M3464" t="s">
        <x:v>526</x:v>
      </x:c>
      <x:c r="N3464" t="s">
        <x:v>630</x:v>
      </x:c>
      <x:c r="O3464">
        <x:v>7000</x:v>
      </x:c>
      <x:c r="P3464" t="s">
        <x:v>520</x:v>
      </x:c>
      <x:c r="Q3464" t="s">
        <x:v>634</x:v>
      </x:c>
      <x:c r="R3464" t="s">
        <x:v>522</x:v>
      </x:c>
      <x:c r="S3464">
        <x:v>7000</x:v>
      </x:c>
      <x:c r="T3464" t="s">
        <x:v>458</x:v>
      </x:c>
      <x:c r="U3464">
        <x:v>53.83</x:v>
      </x:c>
      <x:c r="V3464">
        <x:v>0.01</x:v>
      </x:c>
      <x:c r="W3464">
        <x:v>368.72</x:v>
      </x:c>
    </x:row>
    <x:row r="3465" spans="1:23">
      <x:c r="A3465" t="s">
        <x:v>492</x:v>
      </x:c>
      <x:c r="B3465" t="s">
        <x:v>698</x:v>
      </x:c>
      <x:c r="C3465" t="s">
        <x:v>513</x:v>
      </x:c>
      <x:c r="D3465" t="s">
        <x:v>514</x:v>
      </x:c>
      <x:c r="E3465" t="s">
        <x:v>629</x:v>
      </x:c>
      <x:c r="F3465" t="s">
        <x:v>504</x:v>
      </x:c>
      <x:c r="G3465" t="s">
        <x:v>699</x:v>
      </x:c>
      <x:c r="H3465" t="s">
        <x:v>528</x:v>
      </x:c>
      <x:c r="I3465" t="s">
        <x:v>173</x:v>
      </x:c>
      <x:c r="J3465">
        <x:v>140018229</x:v>
      </x:c>
      <x:c r="K3465" t="s">
        <x:v>173</x:v>
      </x:c>
      <x:c r="L3465" t="s">
        <x:v>165</x:v>
      </x:c>
      <x:c r="M3465" t="s">
        <x:v>525</x:v>
      </x:c>
      <x:c r="N3465" t="s">
        <x:v>630</x:v>
      </x:c>
      <x:c r="O3465">
        <x:v>7000</x:v>
      </x:c>
      <x:c r="P3465" t="s">
        <x:v>520</x:v>
      </x:c>
      <x:c r="Q3465" t="s">
        <x:v>634</x:v>
      </x:c>
      <x:c r="R3465" t="s">
        <x:v>522</x:v>
      </x:c>
      <x:c r="S3465">
        <x:v>14000</x:v>
      </x:c>
      <x:c r="T3465" t="s">
        <x:v>458</x:v>
      </x:c>
      <x:c r="U3465">
        <x:v>107.66</x:v>
      </x:c>
      <x:c r="V3465">
        <x:v>0.01</x:v>
      </x:c>
      <x:c r="W3465">
        <x:v>737.44</x:v>
      </x:c>
    </x:row>
    <x:row r="3466" spans="1:23">
      <x:c r="A3466" t="s">
        <x:v>492</x:v>
      </x:c>
      <x:c r="B3466" t="s">
        <x:v>698</x:v>
      </x:c>
      <x:c r="C3466" t="s">
        <x:v>513</x:v>
      </x:c>
      <x:c r="D3466" t="s">
        <x:v>514</x:v>
      </x:c>
      <x:c r="E3466" t="s">
        <x:v>629</x:v>
      </x:c>
      <x:c r="F3466" t="s">
        <x:v>504</x:v>
      </x:c>
      <x:c r="G3466" t="s">
        <x:v>699</x:v>
      </x:c>
      <x:c r="H3466" t="s">
        <x:v>528</x:v>
      </x:c>
      <x:c r="I3466" t="s">
        <x:v>173</x:v>
      </x:c>
      <x:c r="J3466">
        <x:v>140018230</x:v>
      </x:c>
      <x:c r="K3466" t="s">
        <x:v>173</x:v>
      </x:c>
      <x:c r="L3466" t="s">
        <x:v>165</x:v>
      </x:c>
      <x:c r="M3466" t="s">
        <x:v>524</x:v>
      </x:c>
      <x:c r="N3466" t="s">
        <x:v>630</x:v>
      </x:c>
      <x:c r="O3466">
        <x:v>7000</x:v>
      </x:c>
      <x:c r="P3466" t="s">
        <x:v>520</x:v>
      </x:c>
      <x:c r="Q3466" t="s">
        <x:v>634</x:v>
      </x:c>
      <x:c r="R3466" t="s">
        <x:v>522</x:v>
      </x:c>
      <x:c r="S3466">
        <x:v>7000</x:v>
      </x:c>
      <x:c r="T3466" t="s">
        <x:v>458</x:v>
      </x:c>
      <x:c r="U3466">
        <x:v>53.83</x:v>
      </x:c>
      <x:c r="V3466">
        <x:v>0.01</x:v>
      </x:c>
      <x:c r="W3466">
        <x:v>368.72</x:v>
      </x:c>
    </x:row>
    <x:row r="3467" spans="1:23">
      <x:c r="A3467" t="s">
        <x:v>492</x:v>
      </x:c>
      <x:c r="B3467" t="s">
        <x:v>698</x:v>
      </x:c>
      <x:c r="C3467" t="s">
        <x:v>513</x:v>
      </x:c>
      <x:c r="D3467" t="s">
        <x:v>514</x:v>
      </x:c>
      <x:c r="E3467" t="s">
        <x:v>629</x:v>
      </x:c>
      <x:c r="F3467" t="s">
        <x:v>504</x:v>
      </x:c>
      <x:c r="G3467" t="s">
        <x:v>699</x:v>
      </x:c>
      <x:c r="H3467" t="s">
        <x:v>528</x:v>
      </x:c>
      <x:c r="I3467" t="s">
        <x:v>173</x:v>
      </x:c>
      <x:c r="J3467">
        <x:v>140018231</x:v>
      </x:c>
      <x:c r="K3467" t="s">
        <x:v>173</x:v>
      </x:c>
      <x:c r="L3467" t="s">
        <x:v>165</x:v>
      </x:c>
      <x:c r="M3467" t="s">
        <x:v>569</x:v>
      </x:c>
      <x:c r="N3467" t="s">
        <x:v>630</x:v>
      </x:c>
      <x:c r="O3467">
        <x:v>7000</x:v>
      </x:c>
      <x:c r="P3467" t="s">
        <x:v>520</x:v>
      </x:c>
      <x:c r="Q3467" t="s">
        <x:v>634</x:v>
      </x:c>
      <x:c r="R3467" t="s">
        <x:v>522</x:v>
      </x:c>
      <x:c r="S3467">
        <x:v>7000</x:v>
      </x:c>
      <x:c r="T3467" t="s">
        <x:v>458</x:v>
      </x:c>
      <x:c r="U3467">
        <x:v>53.83</x:v>
      </x:c>
      <x:c r="V3467">
        <x:v>0.01</x:v>
      </x:c>
      <x:c r="W3467">
        <x:v>368.72</x:v>
      </x:c>
    </x:row>
    <x:row r="3468" spans="1:23">
      <x:c r="A3468" t="s">
        <x:v>492</x:v>
      </x:c>
      <x:c r="B3468" t="s">
        <x:v>698</x:v>
      </x:c>
      <x:c r="C3468" t="s">
        <x:v>513</x:v>
      </x:c>
      <x:c r="D3468" t="s">
        <x:v>514</x:v>
      </x:c>
      <x:c r="E3468" t="s">
        <x:v>629</x:v>
      </x:c>
      <x:c r="F3468" t="s">
        <x:v>504</x:v>
      </x:c>
      <x:c r="G3468" t="s">
        <x:v>699</x:v>
      </x:c>
      <x:c r="H3468" t="s">
        <x:v>528</x:v>
      </x:c>
      <x:c r="I3468" t="s">
        <x:v>173</x:v>
      </x:c>
      <x:c r="J3468">
        <x:v>140018232</x:v>
      </x:c>
      <x:c r="K3468" t="s">
        <x:v>173</x:v>
      </x:c>
      <x:c r="L3468" t="s">
        <x:v>165</x:v>
      </x:c>
      <x:c r="M3468" t="s">
        <x:v>550</x:v>
      </x:c>
      <x:c r="N3468" t="s">
        <x:v>630</x:v>
      </x:c>
      <x:c r="O3468">
        <x:v>7000</x:v>
      </x:c>
      <x:c r="P3468" t="s">
        <x:v>520</x:v>
      </x:c>
      <x:c r="Q3468" t="s">
        <x:v>634</x:v>
      </x:c>
      <x:c r="R3468" t="s">
        <x:v>522</x:v>
      </x:c>
      <x:c r="S3468">
        <x:v>14000</x:v>
      </x:c>
      <x:c r="T3468" t="s">
        <x:v>458</x:v>
      </x:c>
      <x:c r="U3468">
        <x:v>107.66</x:v>
      </x:c>
      <x:c r="V3468">
        <x:v>0.01</x:v>
      </x:c>
      <x:c r="W3468">
        <x:v>737.44</x:v>
      </x:c>
    </x:row>
    <x:row r="3469" spans="1:23">
      <x:c r="A3469" t="s">
        <x:v>492</x:v>
      </x:c>
      <x:c r="B3469" t="s">
        <x:v>698</x:v>
      </x:c>
      <x:c r="C3469" t="s">
        <x:v>513</x:v>
      </x:c>
      <x:c r="D3469" t="s">
        <x:v>514</x:v>
      </x:c>
      <x:c r="E3469" t="s">
        <x:v>629</x:v>
      </x:c>
      <x:c r="F3469" t="s">
        <x:v>504</x:v>
      </x:c>
      <x:c r="G3469" t="s">
        <x:v>699</x:v>
      </x:c>
      <x:c r="H3469" t="s">
        <x:v>528</x:v>
      </x:c>
      <x:c r="I3469" t="s">
        <x:v>173</x:v>
      </x:c>
      <x:c r="J3469">
        <x:v>140018234</x:v>
      </x:c>
      <x:c r="K3469" t="s">
        <x:v>173</x:v>
      </x:c>
      <x:c r="L3469" t="s">
        <x:v>165</x:v>
      </x:c>
      <x:c r="M3469" t="s">
        <x:v>533</x:v>
      </x:c>
      <x:c r="N3469" t="s">
        <x:v>630</x:v>
      </x:c>
      <x:c r="O3469">
        <x:v>7000</x:v>
      </x:c>
      <x:c r="P3469" t="s">
        <x:v>520</x:v>
      </x:c>
      <x:c r="Q3469" t="s">
        <x:v>634</x:v>
      </x:c>
      <x:c r="R3469" t="s">
        <x:v>522</x:v>
      </x:c>
      <x:c r="S3469">
        <x:v>7000</x:v>
      </x:c>
      <x:c r="T3469" t="s">
        <x:v>458</x:v>
      </x:c>
      <x:c r="U3469">
        <x:v>53.83</x:v>
      </x:c>
      <x:c r="V3469">
        <x:v>0.01</x:v>
      </x:c>
      <x:c r="W3469">
        <x:v>368.72</x:v>
      </x:c>
    </x:row>
    <x:row r="3470" spans="1:23">
      <x:c r="A3470" t="s">
        <x:v>492</x:v>
      </x:c>
      <x:c r="B3470" t="s">
        <x:v>698</x:v>
      </x:c>
      <x:c r="C3470" t="s">
        <x:v>513</x:v>
      </x:c>
      <x:c r="D3470" t="s">
        <x:v>514</x:v>
      </x:c>
      <x:c r="E3470" t="s">
        <x:v>629</x:v>
      </x:c>
      <x:c r="F3470" t="s">
        <x:v>504</x:v>
      </x:c>
      <x:c r="G3470" t="s">
        <x:v>699</x:v>
      </x:c>
      <x:c r="H3470" t="s">
        <x:v>528</x:v>
      </x:c>
      <x:c r="I3470" t="s">
        <x:v>173</x:v>
      </x:c>
      <x:c r="J3470">
        <x:v>140018236</x:v>
      </x:c>
      <x:c r="K3470" t="s">
        <x:v>173</x:v>
      </x:c>
      <x:c r="L3470" t="s">
        <x:v>165</x:v>
      </x:c>
      <x:c r="M3470" t="s">
        <x:v>575</x:v>
      </x:c>
      <x:c r="N3470" t="s">
        <x:v>630</x:v>
      </x:c>
      <x:c r="O3470">
        <x:v>7000</x:v>
      </x:c>
      <x:c r="P3470" t="s">
        <x:v>520</x:v>
      </x:c>
      <x:c r="Q3470" t="s">
        <x:v>634</x:v>
      </x:c>
      <x:c r="R3470" t="s">
        <x:v>522</x:v>
      </x:c>
      <x:c r="S3470">
        <x:v>14000</x:v>
      </x:c>
      <x:c r="T3470" t="s">
        <x:v>458</x:v>
      </x:c>
      <x:c r="U3470">
        <x:v>107.66</x:v>
      </x:c>
      <x:c r="V3470">
        <x:v>0.01</x:v>
      </x:c>
      <x:c r="W3470">
        <x:v>737.44</x:v>
      </x:c>
    </x:row>
    <x:row r="3471" spans="1:23">
      <x:c r="A3471" t="s">
        <x:v>492</x:v>
      </x:c>
      <x:c r="B3471" t="s">
        <x:v>698</x:v>
      </x:c>
      <x:c r="C3471" t="s">
        <x:v>513</x:v>
      </x:c>
      <x:c r="D3471" t="s">
        <x:v>514</x:v>
      </x:c>
      <x:c r="E3471" t="s">
        <x:v>629</x:v>
      </x:c>
      <x:c r="F3471" t="s">
        <x:v>504</x:v>
      </x:c>
      <x:c r="G3471" t="s">
        <x:v>699</x:v>
      </x:c>
      <x:c r="H3471" t="s">
        <x:v>528</x:v>
      </x:c>
      <x:c r="I3471" t="s">
        <x:v>173</x:v>
      </x:c>
      <x:c r="J3471">
        <x:v>140015184</x:v>
      </x:c>
      <x:c r="K3471" t="s">
        <x:v>173</x:v>
      </x:c>
      <x:c r="L3471" t="s">
        <x:v>165</x:v>
      </x:c>
      <x:c r="M3471" t="s">
        <x:v>518</x:v>
      </x:c>
      <x:c r="N3471" t="s">
        <x:v>630</x:v>
      </x:c>
      <x:c r="O3471">
        <x:v>7000</x:v>
      </x:c>
      <x:c r="P3471" t="s">
        <x:v>520</x:v>
      </x:c>
      <x:c r="Q3471" t="s">
        <x:v>634</x:v>
      </x:c>
      <x:c r="R3471" t="s">
        <x:v>522</x:v>
      </x:c>
      <x:c r="S3471">
        <x:v>21000</x:v>
      </x:c>
      <x:c r="T3471" t="s">
        <x:v>458</x:v>
      </x:c>
      <x:c r="U3471">
        <x:v>161.49</x:v>
      </x:c>
      <x:c r="V3471">
        <x:v>0.01</x:v>
      </x:c>
      <x:c r="W3471">
        <x:v>1106.17</x:v>
      </x:c>
    </x:row>
    <x:row r="3472" spans="1:23">
      <x:c r="A3472" t="s">
        <x:v>492</x:v>
      </x:c>
      <x:c r="B3472" t="s">
        <x:v>698</x:v>
      </x:c>
      <x:c r="C3472" t="s">
        <x:v>513</x:v>
      </x:c>
      <x:c r="D3472" t="s">
        <x:v>514</x:v>
      </x:c>
      <x:c r="E3472" t="s">
        <x:v>629</x:v>
      </x:c>
      <x:c r="F3472" t="s">
        <x:v>504</x:v>
      </x:c>
      <x:c r="G3472" t="s">
        <x:v>699</x:v>
      </x:c>
      <x:c r="H3472" t="s">
        <x:v>528</x:v>
      </x:c>
      <x:c r="I3472" t="s">
        <x:v>173</x:v>
      </x:c>
      <x:c r="J3472">
        <x:v>100000535</x:v>
      </x:c>
      <x:c r="K3472" t="s">
        <x:v>173</x:v>
      </x:c>
      <x:c r="L3472" t="s">
        <x:v>143</x:v>
      </x:c>
      <x:c r="M3472" t="s">
        <x:v>578</x:v>
      </x:c>
      <x:c r="O3472">
        <x:v>1000</x:v>
      </x:c>
      <x:c r="P3472" t="s">
        <x:v>520</x:v>
      </x:c>
      <x:c r="Q3472" t="s">
        <x:v>6</x:v>
      </x:c>
      <x:c r="R3472" t="s">
        <x:v>522</x:v>
      </x:c>
      <x:c r="S3472">
        <x:v>1000</x:v>
      </x:c>
      <x:c r="T3472" t="s">
        <x:v>458</x:v>
      </x:c>
      <x:c r="U3472">
        <x:v>5.01</x:v>
      </x:c>
      <x:c r="V3472">
        <x:v>0.01</x:v>
      </x:c>
      <x:c r="W3472">
        <x:v>43.29</x:v>
      </x:c>
    </x:row>
    <x:row r="3473" spans="1:23">
      <x:c r="A3473" t="s">
        <x:v>492</x:v>
      </x:c>
      <x:c r="B3473" t="s">
        <x:v>698</x:v>
      </x:c>
      <x:c r="C3473" t="s">
        <x:v>513</x:v>
      </x:c>
      <x:c r="D3473" t="s">
        <x:v>514</x:v>
      </x:c>
      <x:c r="E3473" t="s">
        <x:v>629</x:v>
      </x:c>
      <x:c r="F3473" t="s">
        <x:v>504</x:v>
      </x:c>
      <x:c r="G3473" t="s">
        <x:v>699</x:v>
      </x:c>
      <x:c r="H3473" t="s">
        <x:v>528</x:v>
      </x:c>
      <x:c r="I3473" t="s">
        <x:v>173</x:v>
      </x:c>
      <x:c r="J3473">
        <x:v>140020061</x:v>
      </x:c>
      <x:c r="K3473" t="s">
        <x:v>173</x:v>
      </x:c>
      <x:c r="L3473" t="s">
        <x:v>143</x:v>
      </x:c>
      <x:c r="M3473" t="s">
        <x:v>577</x:v>
      </x:c>
      <x:c r="N3473" t="s">
        <x:v>630</x:v>
      </x:c>
      <x:c r="O3473">
        <x:v>8000</x:v>
      </x:c>
      <x:c r="P3473" t="s">
        <x:v>520</x:v>
      </x:c>
      <x:c r="Q3473" t="s">
        <x:v>632</x:v>
      </x:c>
      <x:c r="R3473" t="s">
        <x:v>522</x:v>
      </x:c>
      <x:c r="S3473">
        <x:v>8000</x:v>
      </x:c>
      <x:c r="T3473" t="s">
        <x:v>458</x:v>
      </x:c>
      <x:c r="U3473">
        <x:v>40.08</x:v>
      </x:c>
      <x:c r="V3473">
        <x:v>0.01</x:v>
      </x:c>
      <x:c r="W3473">
        <x:v>346.35</x:v>
      </x:c>
    </x:row>
    <x:row r="3474" spans="1:23">
      <x:c r="A3474" t="s">
        <x:v>492</x:v>
      </x:c>
      <x:c r="B3474" t="s">
        <x:v>698</x:v>
      </x:c>
      <x:c r="C3474" t="s">
        <x:v>513</x:v>
      </x:c>
      <x:c r="D3474" t="s">
        <x:v>514</x:v>
      </x:c>
      <x:c r="E3474" t="s">
        <x:v>629</x:v>
      </x:c>
      <x:c r="F3474" t="s">
        <x:v>504</x:v>
      </x:c>
      <x:c r="G3474" t="s">
        <x:v>699</x:v>
      </x:c>
      <x:c r="H3474" t="s">
        <x:v>528</x:v>
      </x:c>
      <x:c r="I3474" t="s">
        <x:v>173</x:v>
      </x:c>
      <x:c r="J3474">
        <x:v>140015183</x:v>
      </x:c>
      <x:c r="K3474" t="s">
        <x:v>173</x:v>
      </x:c>
      <x:c r="L3474" t="s">
        <x:v>143</x:v>
      </x:c>
      <x:c r="M3474" t="s">
        <x:v>518</x:v>
      </x:c>
      <x:c r="N3474" t="s">
        <x:v>630</x:v>
      </x:c>
      <x:c r="O3474">
        <x:v>8000</x:v>
      </x:c>
      <x:c r="P3474" t="s">
        <x:v>520</x:v>
      </x:c>
      <x:c r="Q3474" t="s">
        <x:v>632</x:v>
      </x:c>
      <x:c r="R3474" t="s">
        <x:v>522</x:v>
      </x:c>
      <x:c r="S3474">
        <x:v>56000</x:v>
      </x:c>
      <x:c r="T3474" t="s">
        <x:v>458</x:v>
      </x:c>
      <x:c r="U3474">
        <x:v>280.56</x:v>
      </x:c>
      <x:c r="V3474">
        <x:v>0.01</x:v>
      </x:c>
      <x:c r="W3474">
        <x:v>2424.48</x:v>
      </x:c>
    </x:row>
    <x:row r="3475" spans="1:23">
      <x:c r="A3475" t="s">
        <x:v>492</x:v>
      </x:c>
      <x:c r="B3475" t="s">
        <x:v>698</x:v>
      </x:c>
      <x:c r="C3475" t="s">
        <x:v>513</x:v>
      </x:c>
      <x:c r="D3475" t="s">
        <x:v>514</x:v>
      </x:c>
      <x:c r="E3475" t="s">
        <x:v>629</x:v>
      </x:c>
      <x:c r="F3475" t="s">
        <x:v>504</x:v>
      </x:c>
      <x:c r="G3475" t="s">
        <x:v>699</x:v>
      </x:c>
      <x:c r="H3475" t="s">
        <x:v>528</x:v>
      </x:c>
      <x:c r="I3475" t="s">
        <x:v>173</x:v>
      </x:c>
      <x:c r="J3475">
        <x:v>140015173</x:v>
      </x:c>
      <x:c r="K3475" t="s">
        <x:v>173</x:v>
      </x:c>
      <x:c r="L3475" t="s">
        <x:v>141</x:v>
      </x:c>
      <x:c r="M3475" t="s">
        <x:v>518</x:v>
      </x:c>
      <x:c r="N3475" t="s">
        <x:v>630</x:v>
      </x:c>
      <x:c r="O3475">
        <x:v>10000</x:v>
      </x:c>
      <x:c r="P3475" t="s">
        <x:v>520</x:v>
      </x:c>
      <x:c r="Q3475" t="s">
        <x:v>631</x:v>
      </x:c>
      <x:c r="R3475" t="s">
        <x:v>522</x:v>
      </x:c>
      <x:c r="S3475">
        <x:v>60000</x:v>
      </x:c>
      <x:c r="T3475" t="s">
        <x:v>458</x:v>
      </x:c>
      <x:c r="U3475">
        <x:v>198.6</x:v>
      </x:c>
      <x:c r="V3475">
        <x:v>0.01</x:v>
      </x:c>
      <x:c r="W3475">
        <x:v>2294.59</x:v>
      </x:c>
    </x:row>
    <x:row r="3476" spans="1:23">
      <x:c r="A3476" t="s">
        <x:v>492</x:v>
      </x:c>
      <x:c r="B3476" t="s">
        <x:v>698</x:v>
      </x:c>
      <x:c r="C3476" t="s">
        <x:v>513</x:v>
      </x:c>
      <x:c r="D3476" t="s">
        <x:v>514</x:v>
      </x:c>
      <x:c r="E3476" t="s">
        <x:v>629</x:v>
      </x:c>
      <x:c r="F3476" t="s">
        <x:v>504</x:v>
      </x:c>
      <x:c r="G3476" t="s">
        <x:v>699</x:v>
      </x:c>
      <x:c r="H3476" t="s">
        <x:v>528</x:v>
      </x:c>
      <x:c r="I3476" t="s">
        <x:v>173</x:v>
      </x:c>
      <x:c r="J3476">
        <x:v>140018221</x:v>
      </x:c>
      <x:c r="K3476" t="s">
        <x:v>173</x:v>
      </x:c>
      <x:c r="L3476" t="s">
        <x:v>141</x:v>
      </x:c>
      <x:c r="M3476" t="s">
        <x:v>553</x:v>
      </x:c>
      <x:c r="N3476" t="s">
        <x:v>630</x:v>
      </x:c>
      <x:c r="O3476">
        <x:v>10000</x:v>
      </x:c>
      <x:c r="P3476" t="s">
        <x:v>520</x:v>
      </x:c>
      <x:c r="Q3476" t="s">
        <x:v>631</x:v>
      </x:c>
      <x:c r="R3476" t="s">
        <x:v>522</x:v>
      </x:c>
      <x:c r="S3476">
        <x:v>10000</x:v>
      </x:c>
      <x:c r="T3476" t="s">
        <x:v>458</x:v>
      </x:c>
      <x:c r="U3476">
        <x:v>33.1</x:v>
      </x:c>
      <x:c r="V3476">
        <x:v>0.01</x:v>
      </x:c>
      <x:c r="W3476">
        <x:v>382.43</x:v>
      </x:c>
    </x:row>
    <x:row r="3477" spans="1:23">
      <x:c r="A3477" t="s">
        <x:v>492</x:v>
      </x:c>
      <x:c r="B3477" t="s">
        <x:v>698</x:v>
      </x:c>
      <x:c r="C3477" t="s">
        <x:v>513</x:v>
      </x:c>
      <x:c r="D3477" t="s">
        <x:v>514</x:v>
      </x:c>
      <x:c r="E3477" t="s">
        <x:v>629</x:v>
      </x:c>
      <x:c r="F3477" t="s">
        <x:v>504</x:v>
      </x:c>
      <x:c r="G3477" t="s">
        <x:v>699</x:v>
      </x:c>
      <x:c r="H3477" t="s">
        <x:v>528</x:v>
      </x:c>
      <x:c r="I3477" t="s">
        <x:v>173</x:v>
      </x:c>
      <x:c r="J3477">
        <x:v>140018250</x:v>
      </x:c>
      <x:c r="K3477" t="s">
        <x:v>173</x:v>
      </x:c>
      <x:c r="L3477" t="s">
        <x:v>141</x:v>
      </x:c>
      <x:c r="M3477" t="s">
        <x:v>558</x:v>
      </x:c>
      <x:c r="N3477" t="s">
        <x:v>630</x:v>
      </x:c>
      <x:c r="O3477">
        <x:v>10000</x:v>
      </x:c>
      <x:c r="P3477" t="s">
        <x:v>520</x:v>
      </x:c>
      <x:c r="Q3477" t="s">
        <x:v>631</x:v>
      </x:c>
      <x:c r="R3477" t="s">
        <x:v>522</x:v>
      </x:c>
      <x:c r="S3477">
        <x:v>20000</x:v>
      </x:c>
      <x:c r="T3477" t="s">
        <x:v>458</x:v>
      </x:c>
      <x:c r="U3477">
        <x:v>66.2</x:v>
      </x:c>
      <x:c r="V3477">
        <x:v>0.01</x:v>
      </x:c>
      <x:c r="W3477">
        <x:v>764.86</x:v>
      </x:c>
    </x:row>
    <x:row r="3478" spans="1:23">
      <x:c r="A3478" t="s">
        <x:v>492</x:v>
      </x:c>
      <x:c r="B3478" t="s">
        <x:v>698</x:v>
      </x:c>
      <x:c r="C3478" t="s">
        <x:v>513</x:v>
      </x:c>
      <x:c r="D3478" t="s">
        <x:v>514</x:v>
      </x:c>
      <x:c r="E3478" t="s">
        <x:v>629</x:v>
      </x:c>
      <x:c r="F3478" t="s">
        <x:v>504</x:v>
      </x:c>
      <x:c r="G3478" t="s">
        <x:v>699</x:v>
      </x:c>
      <x:c r="H3478" t="s">
        <x:v>528</x:v>
      </x:c>
      <x:c r="I3478" t="s">
        <x:v>173</x:v>
      </x:c>
      <x:c r="J3478">
        <x:v>140015180</x:v>
      </x:c>
      <x:c r="K3478" t="s">
        <x:v>173</x:v>
      </x:c>
      <x:c r="L3478" t="s">
        <x:v>141</x:v>
      </x:c>
      <x:c r="M3478" t="s">
        <x:v>524</x:v>
      </x:c>
      <x:c r="N3478" t="s">
        <x:v>630</x:v>
      </x:c>
      <x:c r="O3478">
        <x:v>10000</x:v>
      </x:c>
      <x:c r="P3478" t="s">
        <x:v>520</x:v>
      </x:c>
      <x:c r="Q3478" t="s">
        <x:v>631</x:v>
      </x:c>
      <x:c r="R3478" t="s">
        <x:v>522</x:v>
      </x:c>
      <x:c r="S3478">
        <x:v>90000</x:v>
      </x:c>
      <x:c r="T3478" t="s">
        <x:v>458</x:v>
      </x:c>
      <x:c r="U3478">
        <x:v>297.89999999999998</x:v>
      </x:c>
      <x:c r="V3478">
        <x:v>0.01</x:v>
      </x:c>
      <x:c r="W3478">
        <x:v>3441.89</x:v>
      </x:c>
    </x:row>
    <x:row r="3479" spans="1:23">
      <x:c r="A3479" t="s">
        <x:v>492</x:v>
      </x:c>
      <x:c r="B3479" t="s">
        <x:v>698</x:v>
      </x:c>
      <x:c r="C3479" t="s">
        <x:v>513</x:v>
      </x:c>
      <x:c r="D3479" t="s">
        <x:v>514</x:v>
      </x:c>
      <x:c r="E3479" t="s">
        <x:v>629</x:v>
      </x:c>
      <x:c r="F3479" t="s">
        <x:v>504</x:v>
      </x:c>
      <x:c r="G3479" t="s">
        <x:v>699</x:v>
      </x:c>
      <x:c r="H3479" t="s">
        <x:v>528</x:v>
      </x:c>
      <x:c r="I3479" t="s">
        <x:v>173</x:v>
      </x:c>
      <x:c r="J3479">
        <x:v>140018215</x:v>
      </x:c>
      <x:c r="K3479" t="s">
        <x:v>173</x:v>
      </x:c>
      <x:c r="L3479" t="s">
        <x:v>141</x:v>
      </x:c>
      <x:c r="M3479" t="s">
        <x:v>608</x:v>
      </x:c>
      <x:c r="N3479" t="s">
        <x:v>630</x:v>
      </x:c>
      <x:c r="O3479">
        <x:v>10000</x:v>
      </x:c>
      <x:c r="P3479" t="s">
        <x:v>520</x:v>
      </x:c>
      <x:c r="Q3479" t="s">
        <x:v>13</x:v>
      </x:c>
      <x:c r="R3479" t="s">
        <x:v>522</x:v>
      </x:c>
      <x:c r="S3479">
        <x:v>20000</x:v>
      </x:c>
      <x:c r="T3479" t="s">
        <x:v>458</x:v>
      </x:c>
      <x:c r="U3479">
        <x:v>66.2</x:v>
      </x:c>
      <x:c r="V3479">
        <x:v>0.01</x:v>
      </x:c>
      <x:c r="W3479">
        <x:v>764.86</x:v>
      </x:c>
    </x:row>
    <x:row r="3480" spans="1:23">
      <x:c r="A3480" t="s">
        <x:v>492</x:v>
      </x:c>
      <x:c r="B3480" t="s">
        <x:v>698</x:v>
      </x:c>
      <x:c r="C3480" t="s">
        <x:v>513</x:v>
      </x:c>
      <x:c r="D3480" t="s">
        <x:v>514</x:v>
      </x:c>
      <x:c r="E3480" t="s">
        <x:v>629</x:v>
      </x:c>
      <x:c r="F3480" t="s">
        <x:v>504</x:v>
      </x:c>
      <x:c r="G3480" t="s">
        <x:v>699</x:v>
      </x:c>
      <x:c r="H3480" t="s">
        <x:v>528</x:v>
      </x:c>
      <x:c r="I3480" t="s">
        <x:v>173</x:v>
      </x:c>
      <x:c r="J3480">
        <x:v>140018216</x:v>
      </x:c>
      <x:c r="K3480" t="s">
        <x:v>173</x:v>
      </x:c>
      <x:c r="L3480" t="s">
        <x:v>141</x:v>
      </x:c>
      <x:c r="M3480" t="s">
        <x:v>569</x:v>
      </x:c>
      <x:c r="N3480" t="s">
        <x:v>630</x:v>
      </x:c>
      <x:c r="O3480">
        <x:v>10000</x:v>
      </x:c>
      <x:c r="P3480" t="s">
        <x:v>520</x:v>
      </x:c>
      <x:c r="Q3480" t="s">
        <x:v>631</x:v>
      </x:c>
      <x:c r="R3480" t="s">
        <x:v>522</x:v>
      </x:c>
      <x:c r="S3480">
        <x:v>40000</x:v>
      </x:c>
      <x:c r="T3480" t="s">
        <x:v>458</x:v>
      </x:c>
      <x:c r="U3480">
        <x:v>132.4</x:v>
      </x:c>
      <x:c r="V3480">
        <x:v>0.01</x:v>
      </x:c>
      <x:c r="W3480">
        <x:v>1529.73</x:v>
      </x:c>
    </x:row>
    <x:row r="3481" spans="1:23">
      <x:c r="A3481" t="s">
        <x:v>492</x:v>
      </x:c>
      <x:c r="B3481" t="s">
        <x:v>698</x:v>
      </x:c>
      <x:c r="C3481" t="s">
        <x:v>513</x:v>
      </x:c>
      <x:c r="D3481" t="s">
        <x:v>514</x:v>
      </x:c>
      <x:c r="E3481" t="s">
        <x:v>629</x:v>
      </x:c>
      <x:c r="F3481" t="s">
        <x:v>504</x:v>
      </x:c>
      <x:c r="G3481" t="s">
        <x:v>699</x:v>
      </x:c>
      <x:c r="H3481" t="s">
        <x:v>528</x:v>
      </x:c>
      <x:c r="I3481" t="s">
        <x:v>173</x:v>
      </x:c>
      <x:c r="J3481">
        <x:v>140018210</x:v>
      </x:c>
      <x:c r="K3481" t="s">
        <x:v>173</x:v>
      </x:c>
      <x:c r="L3481" t="s">
        <x:v>141</x:v>
      </x:c>
      <x:c r="M3481" t="s">
        <x:v>578</x:v>
      </x:c>
      <x:c r="N3481" t="s">
        <x:v>630</x:v>
      </x:c>
      <x:c r="O3481">
        <x:v>10000</x:v>
      </x:c>
      <x:c r="P3481" t="s">
        <x:v>520</x:v>
      </x:c>
      <x:c r="Q3481" t="s">
        <x:v>631</x:v>
      </x:c>
      <x:c r="R3481" t="s">
        <x:v>522</x:v>
      </x:c>
      <x:c r="S3481">
        <x:v>30000</x:v>
      </x:c>
      <x:c r="T3481" t="s">
        <x:v>458</x:v>
      </x:c>
      <x:c r="U3481">
        <x:v>99.3</x:v>
      </x:c>
      <x:c r="V3481">
        <x:v>0.01</x:v>
      </x:c>
      <x:c r="W3481">
        <x:v>1147.3</x:v>
      </x:c>
    </x:row>
    <x:row r="3482" spans="1:23">
      <x:c r="A3482" t="s">
        <x:v>492</x:v>
      </x:c>
      <x:c r="B3482" t="s">
        <x:v>698</x:v>
      </x:c>
      <x:c r="C3482" t="s">
        <x:v>513</x:v>
      </x:c>
      <x:c r="D3482" t="s">
        <x:v>514</x:v>
      </x:c>
      <x:c r="E3482" t="s">
        <x:v>629</x:v>
      </x:c>
      <x:c r="F3482" t="s">
        <x:v>504</x:v>
      </x:c>
      <x:c r="G3482" t="s">
        <x:v>699</x:v>
      </x:c>
      <x:c r="H3482" t="s">
        <x:v>528</x:v>
      </x:c>
      <x:c r="I3482" t="s">
        <x:v>173</x:v>
      </x:c>
      <x:c r="J3482">
        <x:v>140018217</x:v>
      </x:c>
      <x:c r="K3482" t="s">
        <x:v>173</x:v>
      </x:c>
      <x:c r="L3482" t="s">
        <x:v>141</x:v>
      </x:c>
      <x:c r="M3482" t="s">
        <x:v>545</x:v>
      </x:c>
      <x:c r="N3482" t="s">
        <x:v>630</x:v>
      </x:c>
      <x:c r="O3482">
        <x:v>10000</x:v>
      </x:c>
      <x:c r="P3482" t="s">
        <x:v>520</x:v>
      </x:c>
      <x:c r="Q3482" t="s">
        <x:v>631</x:v>
      </x:c>
      <x:c r="R3482" t="s">
        <x:v>522</x:v>
      </x:c>
      <x:c r="S3482">
        <x:v>40000</x:v>
      </x:c>
      <x:c r="T3482" t="s">
        <x:v>458</x:v>
      </x:c>
      <x:c r="U3482">
        <x:v>132.4</x:v>
      </x:c>
      <x:c r="V3482">
        <x:v>0.01</x:v>
      </x:c>
      <x:c r="W3482">
        <x:v>1529.73</x:v>
      </x:c>
    </x:row>
    <x:row r="3483" spans="1:23">
      <x:c r="A3483" t="s">
        <x:v>492</x:v>
      </x:c>
      <x:c r="B3483" t="s">
        <x:v>698</x:v>
      </x:c>
      <x:c r="C3483" t="s">
        <x:v>513</x:v>
      </x:c>
      <x:c r="D3483" t="s">
        <x:v>514</x:v>
      </x:c>
      <x:c r="E3483" t="s">
        <x:v>629</x:v>
      </x:c>
      <x:c r="F3483" t="s">
        <x:v>504</x:v>
      </x:c>
      <x:c r="G3483" t="s">
        <x:v>699</x:v>
      </x:c>
      <x:c r="H3483" t="s">
        <x:v>528</x:v>
      </x:c>
      <x:c r="I3483" t="s">
        <x:v>173</x:v>
      </x:c>
      <x:c r="J3483">
        <x:v>140015176</x:v>
      </x:c>
      <x:c r="K3483" t="s">
        <x:v>173</x:v>
      </x:c>
      <x:c r="L3483" t="s">
        <x:v>141</x:v>
      </x:c>
      <x:c r="M3483" t="s">
        <x:v>560</x:v>
      </x:c>
      <x:c r="N3483" t="s">
        <x:v>630</x:v>
      </x:c>
      <x:c r="O3483">
        <x:v>10000</x:v>
      </x:c>
      <x:c r="P3483" t="s">
        <x:v>520</x:v>
      </x:c>
      <x:c r="Q3483" t="s">
        <x:v>631</x:v>
      </x:c>
      <x:c r="R3483" t="s">
        <x:v>522</x:v>
      </x:c>
      <x:c r="S3483">
        <x:v>20000</x:v>
      </x:c>
      <x:c r="T3483" t="s">
        <x:v>458</x:v>
      </x:c>
      <x:c r="U3483">
        <x:v>66.2</x:v>
      </x:c>
      <x:c r="V3483">
        <x:v>0.01</x:v>
      </x:c>
      <x:c r="W3483">
        <x:v>764.86</x:v>
      </x:c>
    </x:row>
    <x:row r="3484" spans="1:23">
      <x:c r="A3484" t="s">
        <x:v>492</x:v>
      </x:c>
      <x:c r="B3484" t="s">
        <x:v>698</x:v>
      </x:c>
      <x:c r="C3484" t="s">
        <x:v>513</x:v>
      </x:c>
      <x:c r="D3484" t="s">
        <x:v>514</x:v>
      </x:c>
      <x:c r="E3484" t="s">
        <x:v>629</x:v>
      </x:c>
      <x:c r="F3484" t="s">
        <x:v>504</x:v>
      </x:c>
      <x:c r="G3484" t="s">
        <x:v>699</x:v>
      </x:c>
      <x:c r="H3484" t="s">
        <x:v>528</x:v>
      </x:c>
      <x:c r="I3484" t="s">
        <x:v>173</x:v>
      </x:c>
      <x:c r="J3484">
        <x:v>140015175</x:v>
      </x:c>
      <x:c r="K3484" t="s">
        <x:v>173</x:v>
      </x:c>
      <x:c r="L3484" t="s">
        <x:v>141</x:v>
      </x:c>
      <x:c r="M3484" t="s">
        <x:v>610</x:v>
      </x:c>
      <x:c r="N3484" t="s">
        <x:v>630</x:v>
      </x:c>
      <x:c r="O3484">
        <x:v>10000</x:v>
      </x:c>
      <x:c r="P3484" t="s">
        <x:v>520</x:v>
      </x:c>
      <x:c r="Q3484" t="s">
        <x:v>631</x:v>
      </x:c>
      <x:c r="R3484" t="s">
        <x:v>522</x:v>
      </x:c>
      <x:c r="S3484">
        <x:v>30000</x:v>
      </x:c>
      <x:c r="T3484" t="s">
        <x:v>458</x:v>
      </x:c>
      <x:c r="U3484">
        <x:v>99.3</x:v>
      </x:c>
      <x:c r="V3484">
        <x:v>0.01</x:v>
      </x:c>
      <x:c r="W3484">
        <x:v>1147.3</x:v>
      </x:c>
    </x:row>
    <x:row r="3485" spans="1:23">
      <x:c r="A3485" t="s">
        <x:v>492</x:v>
      </x:c>
      <x:c r="B3485" t="s">
        <x:v>698</x:v>
      </x:c>
      <x:c r="C3485" t="s">
        <x:v>513</x:v>
      </x:c>
      <x:c r="D3485" t="s">
        <x:v>514</x:v>
      </x:c>
      <x:c r="E3485" t="s">
        <x:v>629</x:v>
      </x:c>
      <x:c r="F3485" t="s">
        <x:v>504</x:v>
      </x:c>
      <x:c r="G3485" t="s">
        <x:v>699</x:v>
      </x:c>
      <x:c r="H3485" t="s">
        <x:v>528</x:v>
      </x:c>
      <x:c r="I3485" t="s">
        <x:v>173</x:v>
      </x:c>
      <x:c r="J3485">
        <x:v>140018218</x:v>
      </x:c>
      <x:c r="K3485" t="s">
        <x:v>173</x:v>
      </x:c>
      <x:c r="L3485" t="s">
        <x:v>141</x:v>
      </x:c>
      <x:c r="M3485" t="s">
        <x:v>571</x:v>
      </x:c>
      <x:c r="N3485" t="s">
        <x:v>630</x:v>
      </x:c>
      <x:c r="O3485">
        <x:v>10000</x:v>
      </x:c>
      <x:c r="P3485" t="s">
        <x:v>520</x:v>
      </x:c>
      <x:c r="Q3485" t="s">
        <x:v>631</x:v>
      </x:c>
      <x:c r="R3485" t="s">
        <x:v>522</x:v>
      </x:c>
      <x:c r="S3485">
        <x:v>20000</x:v>
      </x:c>
      <x:c r="T3485" t="s">
        <x:v>458</x:v>
      </x:c>
      <x:c r="U3485">
        <x:v>66.2</x:v>
      </x:c>
      <x:c r="V3485">
        <x:v>0.01</x:v>
      </x:c>
      <x:c r="W3485">
        <x:v>764.86</x:v>
      </x:c>
    </x:row>
    <x:row r="3486" spans="1:23">
      <x:c r="A3486" t="s">
        <x:v>492</x:v>
      </x:c>
      <x:c r="B3486" t="s">
        <x:v>698</x:v>
      </x:c>
      <x:c r="C3486" t="s">
        <x:v>513</x:v>
      </x:c>
      <x:c r="D3486" t="s">
        <x:v>514</x:v>
      </x:c>
      <x:c r="E3486" t="s">
        <x:v>629</x:v>
      </x:c>
      <x:c r="F3486" t="s">
        <x:v>504</x:v>
      </x:c>
      <x:c r="G3486" t="s">
        <x:v>699</x:v>
      </x:c>
      <x:c r="H3486" t="s">
        <x:v>528</x:v>
      </x:c>
      <x:c r="I3486" t="s">
        <x:v>173</x:v>
      </x:c>
      <x:c r="J3486">
        <x:v>140015174</x:v>
      </x:c>
      <x:c r="K3486" t="s">
        <x:v>173</x:v>
      </x:c>
      <x:c r="L3486" t="s">
        <x:v>141</x:v>
      </x:c>
      <x:c r="M3486" t="s">
        <x:v>575</x:v>
      </x:c>
      <x:c r="N3486" t="s">
        <x:v>630</x:v>
      </x:c>
      <x:c r="O3486">
        <x:v>10000</x:v>
      </x:c>
      <x:c r="P3486" t="s">
        <x:v>520</x:v>
      </x:c>
      <x:c r="Q3486" t="s">
        <x:v>631</x:v>
      </x:c>
      <x:c r="R3486" t="s">
        <x:v>522</x:v>
      </x:c>
      <x:c r="S3486">
        <x:v>80000</x:v>
      </x:c>
      <x:c r="T3486" t="s">
        <x:v>458</x:v>
      </x:c>
      <x:c r="U3486">
        <x:v>264.8</x:v>
      </x:c>
      <x:c r="V3486">
        <x:v>0.01</x:v>
      </x:c>
      <x:c r="W3486">
        <x:v>3059.46</x:v>
      </x:c>
    </x:row>
    <x:row r="3487" spans="1:23">
      <x:c r="A3487" t="s">
        <x:v>492</x:v>
      </x:c>
      <x:c r="B3487" t="s">
        <x:v>698</x:v>
      </x:c>
      <x:c r="C3487" t="s">
        <x:v>513</x:v>
      </x:c>
      <x:c r="D3487" t="s">
        <x:v>514</x:v>
      </x:c>
      <x:c r="E3487" t="s">
        <x:v>629</x:v>
      </x:c>
      <x:c r="F3487" t="s">
        <x:v>504</x:v>
      </x:c>
      <x:c r="G3487" t="s">
        <x:v>699</x:v>
      </x:c>
      <x:c r="H3487" t="s">
        <x:v>528</x:v>
      </x:c>
      <x:c r="I3487" t="s">
        <x:v>173</x:v>
      </x:c>
      <x:c r="J3487">
        <x:v>140015173</x:v>
      </x:c>
      <x:c r="K3487" t="s">
        <x:v>173</x:v>
      </x:c>
      <x:c r="L3487" t="s">
        <x:v>141</x:v>
      </x:c>
      <x:c r="M3487" t="s">
        <x:v>518</x:v>
      </x:c>
      <x:c r="N3487" t="s">
        <x:v>630</x:v>
      </x:c>
      <x:c r="O3487">
        <x:v>10000</x:v>
      </x:c>
      <x:c r="P3487" t="s">
        <x:v>520</x:v>
      </x:c>
      <x:c r="Q3487" t="s">
        <x:v>631</x:v>
      </x:c>
      <x:c r="R3487" t="s">
        <x:v>522</x:v>
      </x:c>
      <x:c r="S3487">
        <x:v>186000</x:v>
      </x:c>
      <x:c r="T3487" t="s">
        <x:v>458</x:v>
      </x:c>
      <x:c r="U3487">
        <x:v>615.66</x:v>
      </x:c>
      <x:c r="V3487">
        <x:v>0.01</x:v>
      </x:c>
      <x:c r="W3487">
        <x:v>7113.24</x:v>
      </x:c>
    </x:row>
    <x:row r="3488" spans="1:23">
      <x:c r="A3488" t="s">
        <x:v>492</x:v>
      </x:c>
      <x:c r="B3488" t="s">
        <x:v>698</x:v>
      </x:c>
      <x:c r="C3488" t="s">
        <x:v>513</x:v>
      </x:c>
      <x:c r="D3488" t="s">
        <x:v>514</x:v>
      </x:c>
      <x:c r="E3488" t="s">
        <x:v>629</x:v>
      </x:c>
      <x:c r="F3488" t="s">
        <x:v>504</x:v>
      </x:c>
      <x:c r="G3488" t="s">
        <x:v>699</x:v>
      </x:c>
      <x:c r="H3488" t="s">
        <x:v>528</x:v>
      </x:c>
      <x:c r="I3488" t="s">
        <x:v>173</x:v>
      </x:c>
      <x:c r="J3488">
        <x:v>140015176</x:v>
      </x:c>
      <x:c r="K3488" t="s">
        <x:v>173</x:v>
      </x:c>
      <x:c r="L3488" t="s">
        <x:v>141</x:v>
      </x:c>
      <x:c r="M3488" t="s">
        <x:v>560</x:v>
      </x:c>
      <x:c r="N3488" t="s">
        <x:v>630</x:v>
      </x:c>
      <x:c r="O3488">
        <x:v>10000</x:v>
      </x:c>
      <x:c r="P3488" t="s">
        <x:v>520</x:v>
      </x:c>
      <x:c r="Q3488" t="s">
        <x:v>631</x:v>
      </x:c>
      <x:c r="R3488" t="s">
        <x:v>522</x:v>
      </x:c>
      <x:c r="S3488">
        <x:v>70000</x:v>
      </x:c>
      <x:c r="T3488" t="s">
        <x:v>458</x:v>
      </x:c>
      <x:c r="U3488">
        <x:v>231.7</x:v>
      </x:c>
      <x:c r="V3488">
        <x:v>0.01</x:v>
      </x:c>
      <x:c r="W3488">
        <x:v>2677.02</x:v>
      </x:c>
    </x:row>
    <x:row r="3489" spans="1:23">
      <x:c r="A3489" t="s">
        <x:v>492</x:v>
      </x:c>
      <x:c r="B3489" t="s">
        <x:v>698</x:v>
      </x:c>
      <x:c r="C3489" t="s">
        <x:v>513</x:v>
      </x:c>
      <x:c r="D3489" t="s">
        <x:v>514</x:v>
      </x:c>
      <x:c r="E3489" t="s">
        <x:v>629</x:v>
      </x:c>
      <x:c r="F3489" t="s">
        <x:v>504</x:v>
      </x:c>
      <x:c r="G3489" t="s">
        <x:v>699</x:v>
      </x:c>
      <x:c r="H3489" t="s">
        <x:v>528</x:v>
      </x:c>
      <x:c r="I3489" t="s">
        <x:v>173</x:v>
      </x:c>
      <x:c r="J3489">
        <x:v>140018219</x:v>
      </x:c>
      <x:c r="K3489" t="s">
        <x:v>173</x:v>
      </x:c>
      <x:c r="L3489" t="s">
        <x:v>141</x:v>
      </x:c>
      <x:c r="M3489" t="s">
        <x:v>591</x:v>
      </x:c>
      <x:c r="N3489" t="s">
        <x:v>630</x:v>
      </x:c>
      <x:c r="O3489">
        <x:v>10000</x:v>
      </x:c>
      <x:c r="P3489" t="s">
        <x:v>520</x:v>
      </x:c>
      <x:c r="Q3489" t="s">
        <x:v>631</x:v>
      </x:c>
      <x:c r="R3489" t="s">
        <x:v>522</x:v>
      </x:c>
      <x:c r="S3489">
        <x:v>20000</x:v>
      </x:c>
      <x:c r="T3489" t="s">
        <x:v>458</x:v>
      </x:c>
      <x:c r="U3489">
        <x:v>66.2</x:v>
      </x:c>
      <x:c r="V3489">
        <x:v>0.01</x:v>
      </x:c>
      <x:c r="W3489">
        <x:v>764.86</x:v>
      </x:c>
    </x:row>
    <x:row r="3490" spans="1:23">
      <x:c r="A3490" t="s">
        <x:v>492</x:v>
      </x:c>
      <x:c r="B3490" t="s">
        <x:v>698</x:v>
      </x:c>
      <x:c r="C3490" t="s">
        <x:v>513</x:v>
      </x:c>
      <x:c r="D3490" t="s">
        <x:v>514</x:v>
      </x:c>
      <x:c r="E3490" t="s">
        <x:v>629</x:v>
      </x:c>
      <x:c r="F3490" t="s">
        <x:v>504</x:v>
      </x:c>
      <x:c r="G3490" t="s">
        <x:v>699</x:v>
      </x:c>
      <x:c r="H3490" t="s">
        <x:v>528</x:v>
      </x:c>
      <x:c r="I3490" t="s">
        <x:v>173</x:v>
      </x:c>
      <x:c r="J3490">
        <x:v>140015182</x:v>
      </x:c>
      <x:c r="K3490" t="s">
        <x:v>173</x:v>
      </x:c>
      <x:c r="L3490" t="s">
        <x:v>141</x:v>
      </x:c>
      <x:c r="M3490" t="s">
        <x:v>526</x:v>
      </x:c>
      <x:c r="N3490" t="s">
        <x:v>630</x:v>
      </x:c>
      <x:c r="O3490">
        <x:v>10000</x:v>
      </x:c>
      <x:c r="P3490" t="s">
        <x:v>520</x:v>
      </x:c>
      <x:c r="Q3490" t="s">
        <x:v>631</x:v>
      </x:c>
      <x:c r="R3490" t="s">
        <x:v>522</x:v>
      </x:c>
      <x:c r="S3490">
        <x:v>120000</x:v>
      </x:c>
      <x:c r="T3490" t="s">
        <x:v>458</x:v>
      </x:c>
      <x:c r="U3490">
        <x:v>397.2</x:v>
      </x:c>
      <x:c r="V3490">
        <x:v>0.01</x:v>
      </x:c>
      <x:c r="W3490">
        <x:v>4589.1899999999996</x:v>
      </x:c>
    </x:row>
    <x:row r="3491" spans="1:23">
      <x:c r="A3491" t="s">
        <x:v>492</x:v>
      </x:c>
      <x:c r="B3491" t="s">
        <x:v>698</x:v>
      </x:c>
      <x:c r="C3491" t="s">
        <x:v>513</x:v>
      </x:c>
      <x:c r="D3491" t="s">
        <x:v>514</x:v>
      </x:c>
      <x:c r="E3491" t="s">
        <x:v>629</x:v>
      </x:c>
      <x:c r="F3491" t="s">
        <x:v>504</x:v>
      </x:c>
      <x:c r="G3491" t="s">
        <x:v>699</x:v>
      </x:c>
      <x:c r="H3491" t="s">
        <x:v>528</x:v>
      </x:c>
      <x:c r="I3491" t="s">
        <x:v>173</x:v>
      </x:c>
      <x:c r="J3491">
        <x:v>140018251</x:v>
      </x:c>
      <x:c r="K3491" t="s">
        <x:v>173</x:v>
      </x:c>
      <x:c r="L3491" t="s">
        <x:v>141</x:v>
      </x:c>
      <x:c r="M3491" t="s">
        <x:v>568</x:v>
      </x:c>
      <x:c r="N3491" t="s">
        <x:v>630</x:v>
      </x:c>
      <x:c r="O3491">
        <x:v>10000</x:v>
      </x:c>
      <x:c r="P3491" t="s">
        <x:v>520</x:v>
      </x:c>
      <x:c r="Q3491" t="s">
        <x:v>631</x:v>
      </x:c>
      <x:c r="R3491" t="s">
        <x:v>522</x:v>
      </x:c>
      <x:c r="S3491">
        <x:v>10000</x:v>
      </x:c>
      <x:c r="T3491" t="s">
        <x:v>458</x:v>
      </x:c>
      <x:c r="U3491">
        <x:v>33.1</x:v>
      </x:c>
      <x:c r="V3491">
        <x:v>0.01</x:v>
      </x:c>
      <x:c r="W3491">
        <x:v>382.43</x:v>
      </x:c>
    </x:row>
    <x:row r="3492" spans="1:23">
      <x:c r="A3492" t="s">
        <x:v>492</x:v>
      </x:c>
      <x:c r="B3492" t="s">
        <x:v>698</x:v>
      </x:c>
      <x:c r="C3492" t="s">
        <x:v>513</x:v>
      </x:c>
      <x:c r="D3492" t="s">
        <x:v>514</x:v>
      </x:c>
      <x:c r="E3492" t="s">
        <x:v>629</x:v>
      </x:c>
      <x:c r="F3492" t="s">
        <x:v>504</x:v>
      </x:c>
      <x:c r="G3492" t="s">
        <x:v>699</x:v>
      </x:c>
      <x:c r="H3492" t="s">
        <x:v>528</x:v>
      </x:c>
      <x:c r="I3492" t="s">
        <x:v>173</x:v>
      </x:c>
      <x:c r="J3492">
        <x:v>140015179</x:v>
      </x:c>
      <x:c r="K3492" t="s">
        <x:v>173</x:v>
      </x:c>
      <x:c r="L3492" t="s">
        <x:v>141</x:v>
      </x:c>
      <x:c r="M3492" t="s">
        <x:v>550</x:v>
      </x:c>
      <x:c r="N3492" t="s">
        <x:v>630</x:v>
      </x:c>
      <x:c r="O3492">
        <x:v>10000</x:v>
      </x:c>
      <x:c r="P3492" t="s">
        <x:v>520</x:v>
      </x:c>
      <x:c r="Q3492" t="s">
        <x:v>631</x:v>
      </x:c>
      <x:c r="R3492" t="s">
        <x:v>522</x:v>
      </x:c>
      <x:c r="S3492">
        <x:v>130000</x:v>
      </x:c>
      <x:c r="T3492" t="s">
        <x:v>458</x:v>
      </x:c>
      <x:c r="U3492">
        <x:v>430.3</x:v>
      </x:c>
      <x:c r="V3492">
        <x:v>0.01</x:v>
      </x:c>
      <x:c r="W3492">
        <x:v>4971.62</x:v>
      </x:c>
    </x:row>
    <x:row r="3493" spans="1:23">
      <x:c r="A3493" t="s">
        <x:v>492</x:v>
      </x:c>
      <x:c r="B3493" t="s">
        <x:v>698</x:v>
      </x:c>
      <x:c r="C3493" t="s">
        <x:v>513</x:v>
      </x:c>
      <x:c r="D3493" t="s">
        <x:v>514</x:v>
      </x:c>
      <x:c r="E3493" t="s">
        <x:v>629</x:v>
      </x:c>
      <x:c r="F3493" t="s">
        <x:v>504</x:v>
      </x:c>
      <x:c r="G3493" t="s">
        <x:v>699</x:v>
      </x:c>
      <x:c r="H3493" t="s">
        <x:v>528</x:v>
      </x:c>
      <x:c r="I3493" t="s">
        <x:v>173</x:v>
      </x:c>
      <x:c r="J3493">
        <x:v>140018211</x:v>
      </x:c>
      <x:c r="K3493" t="s">
        <x:v>173</x:v>
      </x:c>
      <x:c r="L3493" t="s">
        <x:v>141</x:v>
      </x:c>
      <x:c r="M3493" t="s">
        <x:v>572</x:v>
      </x:c>
      <x:c r="N3493" t="s">
        <x:v>630</x:v>
      </x:c>
      <x:c r="O3493">
        <x:v>10000</x:v>
      </x:c>
      <x:c r="P3493" t="s">
        <x:v>520</x:v>
      </x:c>
      <x:c r="Q3493" t="s">
        <x:v>631</x:v>
      </x:c>
      <x:c r="R3493" t="s">
        <x:v>522</x:v>
      </x:c>
      <x:c r="S3493">
        <x:v>10000</x:v>
      </x:c>
      <x:c r="T3493" t="s">
        <x:v>458</x:v>
      </x:c>
      <x:c r="U3493">
        <x:v>33.1</x:v>
      </x:c>
      <x:c r="V3493">
        <x:v>0.01</x:v>
      </x:c>
      <x:c r="W3493">
        <x:v>382.43</x:v>
      </x:c>
    </x:row>
    <x:row r="3494" spans="1:23">
      <x:c r="A3494" t="s">
        <x:v>492</x:v>
      </x:c>
      <x:c r="B3494" t="s">
        <x:v>698</x:v>
      </x:c>
      <x:c r="C3494" t="s">
        <x:v>513</x:v>
      </x:c>
      <x:c r="D3494" t="s">
        <x:v>514</x:v>
      </x:c>
      <x:c r="E3494" t="s">
        <x:v>629</x:v>
      </x:c>
      <x:c r="F3494" t="s">
        <x:v>504</x:v>
      </x:c>
      <x:c r="G3494" t="s">
        <x:v>699</x:v>
      </x:c>
      <x:c r="H3494" t="s">
        <x:v>528</x:v>
      </x:c>
      <x:c r="I3494" t="s">
        <x:v>173</x:v>
      </x:c>
      <x:c r="J3494">
        <x:v>140018209</x:v>
      </x:c>
      <x:c r="K3494" t="s">
        <x:v>173</x:v>
      </x:c>
      <x:c r="L3494" t="s">
        <x:v>141</x:v>
      </x:c>
      <x:c r="M3494" t="s">
        <x:v>563</x:v>
      </x:c>
      <x:c r="N3494" t="s">
        <x:v>630</x:v>
      </x:c>
      <x:c r="O3494">
        <x:v>10000</x:v>
      </x:c>
      <x:c r="P3494" t="s">
        <x:v>520</x:v>
      </x:c>
      <x:c r="Q3494" t="s">
        <x:v>631</x:v>
      </x:c>
      <x:c r="R3494" t="s">
        <x:v>522</x:v>
      </x:c>
      <x:c r="S3494">
        <x:v>10000</x:v>
      </x:c>
      <x:c r="T3494" t="s">
        <x:v>458</x:v>
      </x:c>
      <x:c r="U3494">
        <x:v>33.1</x:v>
      </x:c>
      <x:c r="V3494">
        <x:v>0.01</x:v>
      </x:c>
      <x:c r="W3494">
        <x:v>382.43</x:v>
      </x:c>
    </x:row>
    <x:row r="3495" spans="1:23">
      <x:c r="A3495" t="s">
        <x:v>492</x:v>
      </x:c>
      <x:c r="B3495" t="s">
        <x:v>698</x:v>
      </x:c>
      <x:c r="C3495" t="s">
        <x:v>513</x:v>
      </x:c>
      <x:c r="D3495" t="s">
        <x:v>514</x:v>
      </x:c>
      <x:c r="E3495" t="s">
        <x:v>629</x:v>
      </x:c>
      <x:c r="F3495" t="s">
        <x:v>504</x:v>
      </x:c>
      <x:c r="G3495" t="s">
        <x:v>699</x:v>
      </x:c>
      <x:c r="H3495" t="s">
        <x:v>528</x:v>
      </x:c>
      <x:c r="I3495" t="s">
        <x:v>173</x:v>
      </x:c>
      <x:c r="J3495">
        <x:v>140015178</x:v>
      </x:c>
      <x:c r="K3495" t="s">
        <x:v>173</x:v>
      </x:c>
      <x:c r="L3495" t="s">
        <x:v>141</x:v>
      </x:c>
      <x:c r="M3495" t="s">
        <x:v>537</x:v>
      </x:c>
      <x:c r="N3495" t="s">
        <x:v>630</x:v>
      </x:c>
      <x:c r="O3495">
        <x:v>10000</x:v>
      </x:c>
      <x:c r="P3495" t="s">
        <x:v>520</x:v>
      </x:c>
      <x:c r="Q3495" t="s">
        <x:v>631</x:v>
      </x:c>
      <x:c r="R3495" t="s">
        <x:v>522</x:v>
      </x:c>
      <x:c r="S3495">
        <x:v>160000</x:v>
      </x:c>
      <x:c r="T3495" t="s">
        <x:v>458</x:v>
      </x:c>
      <x:c r="U3495">
        <x:v>529.6</x:v>
      </x:c>
      <x:c r="V3495">
        <x:v>0.01</x:v>
      </x:c>
      <x:c r="W3495">
        <x:v>6118.91</x:v>
      </x:c>
    </x:row>
    <x:row r="3496" spans="1:23">
      <x:c r="A3496" t="s">
        <x:v>492</x:v>
      </x:c>
      <x:c r="B3496" t="s">
        <x:v>698</x:v>
      </x:c>
      <x:c r="C3496" t="s">
        <x:v>513</x:v>
      </x:c>
      <x:c r="D3496" t="s">
        <x:v>514</x:v>
      </x:c>
      <x:c r="E3496" t="s">
        <x:v>629</x:v>
      </x:c>
      <x:c r="F3496" t="s">
        <x:v>504</x:v>
      </x:c>
      <x:c r="G3496" t="s">
        <x:v>699</x:v>
      </x:c>
      <x:c r="H3496" t="s">
        <x:v>528</x:v>
      </x:c>
      <x:c r="I3496" t="s">
        <x:v>173</x:v>
      </x:c>
      <x:c r="J3496">
        <x:v>140015176</x:v>
      </x:c>
      <x:c r="K3496" t="s">
        <x:v>173</x:v>
      </x:c>
      <x:c r="L3496" t="s">
        <x:v>141</x:v>
      </x:c>
      <x:c r="M3496" t="s">
        <x:v>560</x:v>
      </x:c>
      <x:c r="N3496" t="s">
        <x:v>630</x:v>
      </x:c>
      <x:c r="O3496">
        <x:v>10000</x:v>
      </x:c>
      <x:c r="P3496" t="s">
        <x:v>520</x:v>
      </x:c>
      <x:c r="Q3496" t="s">
        <x:v>631</x:v>
      </x:c>
      <x:c r="R3496" t="s">
        <x:v>522</x:v>
      </x:c>
      <x:c r="S3496">
        <x:v>60000</x:v>
      </x:c>
      <x:c r="T3496" t="s">
        <x:v>458</x:v>
      </x:c>
      <x:c r="U3496">
        <x:v>198.6</x:v>
      </x:c>
      <x:c r="V3496">
        <x:v>0.01</x:v>
      </x:c>
      <x:c r="W3496">
        <x:v>2294.59</x:v>
      </x:c>
    </x:row>
    <x:row r="3497" spans="1:23">
      <x:c r="A3497" t="s">
        <x:v>492</x:v>
      </x:c>
      <x:c r="B3497" t="s">
        <x:v>698</x:v>
      </x:c>
      <x:c r="C3497" t="s">
        <x:v>513</x:v>
      </x:c>
      <x:c r="D3497" t="s">
        <x:v>514</x:v>
      </x:c>
      <x:c r="E3497" t="s">
        <x:v>629</x:v>
      </x:c>
      <x:c r="F3497" t="s">
        <x:v>504</x:v>
      </x:c>
      <x:c r="G3497" t="s">
        <x:v>699</x:v>
      </x:c>
      <x:c r="H3497" t="s">
        <x:v>528</x:v>
      </x:c>
      <x:c r="I3497" t="s">
        <x:v>173</x:v>
      </x:c>
      <x:c r="J3497">
        <x:v>140020095</x:v>
      </x:c>
      <x:c r="K3497" t="s">
        <x:v>173</x:v>
      </x:c>
      <x:c r="L3497" t="s">
        <x:v>142</x:v>
      </x:c>
      <x:c r="M3497" t="s">
        <x:v>526</x:v>
      </x:c>
      <x:c r="N3497" t="s">
        <x:v>630</x:v>
      </x:c>
      <x:c r="O3497">
        <x:v>3000</x:v>
      </x:c>
      <x:c r="P3497" t="s">
        <x:v>520</x:v>
      </x:c>
      <x:c r="Q3497" t="s">
        <x:v>636</x:v>
      </x:c>
      <x:c r="R3497" t="s">
        <x:v>522</x:v>
      </x:c>
      <x:c r="S3497">
        <x:v>6000</x:v>
      </x:c>
      <x:c r="T3497" t="s">
        <x:v>458</x:v>
      </x:c>
      <x:c r="U3497">
        <x:v>108.96</x:v>
      </x:c>
      <x:c r="V3497">
        <x:v>0.01</x:v>
      </x:c>
      <x:c r="W3497">
        <x:v>480.57</x:v>
      </x:c>
    </x:row>
    <x:row r="3498" spans="1:23">
      <x:c r="A3498" t="s">
        <x:v>492</x:v>
      </x:c>
      <x:c r="B3498" t="s">
        <x:v>698</x:v>
      </x:c>
      <x:c r="C3498" t="s">
        <x:v>513</x:v>
      </x:c>
      <x:c r="D3498" t="s">
        <x:v>514</x:v>
      </x:c>
      <x:c r="E3498" t="s">
        <x:v>629</x:v>
      </x:c>
      <x:c r="F3498" t="s">
        <x:v>504</x:v>
      </x:c>
      <x:c r="G3498" t="s">
        <x:v>699</x:v>
      </x:c>
      <x:c r="H3498" t="s">
        <x:v>528</x:v>
      </x:c>
      <x:c r="I3498" t="s">
        <x:v>173</x:v>
      </x:c>
      <x:c r="J3498">
        <x:v>140019863</x:v>
      </x:c>
      <x:c r="K3498" t="s">
        <x:v>173</x:v>
      </x:c>
      <x:c r="L3498" t="s">
        <x:v>142</x:v>
      </x:c>
      <x:c r="M3498" t="s">
        <x:v>524</x:v>
      </x:c>
      <x:c r="N3498" t="s">
        <x:v>630</x:v>
      </x:c>
      <x:c r="O3498">
        <x:v>3000</x:v>
      </x:c>
      <x:c r="P3498" t="s">
        <x:v>520</x:v>
      </x:c>
      <x:c r="Q3498" t="s">
        <x:v>636</x:v>
      </x:c>
      <x:c r="R3498" t="s">
        <x:v>522</x:v>
      </x:c>
      <x:c r="S3498">
        <x:v>6000</x:v>
      </x:c>
      <x:c r="T3498" t="s">
        <x:v>458</x:v>
      </x:c>
      <x:c r="U3498">
        <x:v>108.96</x:v>
      </x:c>
      <x:c r="V3498">
        <x:v>0.01</x:v>
      </x:c>
      <x:c r="W3498">
        <x:v>480.57</x:v>
      </x:c>
    </x:row>
    <x:row r="3499" spans="1:23">
      <x:c r="A3499" t="s">
        <x:v>492</x:v>
      </x:c>
      <x:c r="B3499" t="s">
        <x:v>698</x:v>
      </x:c>
      <x:c r="C3499" t="s">
        <x:v>513</x:v>
      </x:c>
      <x:c r="D3499" t="s">
        <x:v>514</x:v>
      </x:c>
      <x:c r="E3499" t="s">
        <x:v>629</x:v>
      </x:c>
      <x:c r="F3499" t="s">
        <x:v>504</x:v>
      </x:c>
      <x:c r="G3499" t="s">
        <x:v>699</x:v>
      </x:c>
      <x:c r="H3499" t="s">
        <x:v>528</x:v>
      </x:c>
      <x:c r="I3499" t="s">
        <x:v>173</x:v>
      </x:c>
      <x:c r="J3499">
        <x:v>140020091</x:v>
      </x:c>
      <x:c r="K3499" t="s">
        <x:v>173</x:v>
      </x:c>
      <x:c r="L3499" t="s">
        <x:v>142</x:v>
      </x:c>
      <x:c r="M3499" t="s">
        <x:v>550</x:v>
      </x:c>
      <x:c r="N3499" t="s">
        <x:v>630</x:v>
      </x:c>
      <x:c r="O3499">
        <x:v>3000</x:v>
      </x:c>
      <x:c r="P3499" t="s">
        <x:v>520</x:v>
      </x:c>
      <x:c r="Q3499" t="s">
        <x:v>636</x:v>
      </x:c>
      <x:c r="R3499" t="s">
        <x:v>522</x:v>
      </x:c>
      <x:c r="S3499">
        <x:v>6000</x:v>
      </x:c>
      <x:c r="T3499" t="s">
        <x:v>458</x:v>
      </x:c>
      <x:c r="U3499">
        <x:v>108.96</x:v>
      </x:c>
      <x:c r="V3499">
        <x:v>0.01</x:v>
      </x:c>
      <x:c r="W3499">
        <x:v>480.57</x:v>
      </x:c>
    </x:row>
    <x:row r="3500" spans="1:23">
      <x:c r="A3500" t="s">
        <x:v>492</x:v>
      </x:c>
      <x:c r="B3500" t="s">
        <x:v>698</x:v>
      </x:c>
      <x:c r="C3500" t="s">
        <x:v>513</x:v>
      </x:c>
      <x:c r="D3500" t="s">
        <x:v>514</x:v>
      </x:c>
      <x:c r="E3500" t="s">
        <x:v>629</x:v>
      </x:c>
      <x:c r="F3500" t="s">
        <x:v>504</x:v>
      </x:c>
      <x:c r="G3500" t="s">
        <x:v>699</x:v>
      </x:c>
      <x:c r="H3500" t="s">
        <x:v>528</x:v>
      </x:c>
      <x:c r="I3500" t="s">
        <x:v>173</x:v>
      </x:c>
      <x:c r="J3500">
        <x:v>140020090</x:v>
      </x:c>
      <x:c r="K3500" t="s">
        <x:v>173</x:v>
      </x:c>
      <x:c r="L3500" t="s">
        <x:v>142</x:v>
      </x:c>
      <x:c r="M3500" t="s">
        <x:v>560</x:v>
      </x:c>
      <x:c r="N3500" t="s">
        <x:v>630</x:v>
      </x:c>
      <x:c r="O3500">
        <x:v>3000</x:v>
      </x:c>
      <x:c r="P3500" t="s">
        <x:v>520</x:v>
      </x:c>
      <x:c r="Q3500" t="s">
        <x:v>636</x:v>
      </x:c>
      <x:c r="R3500" t="s">
        <x:v>522</x:v>
      </x:c>
      <x:c r="S3500">
        <x:v>6000</x:v>
      </x:c>
      <x:c r="T3500" t="s">
        <x:v>458</x:v>
      </x:c>
      <x:c r="U3500">
        <x:v>108.96</x:v>
      </x:c>
      <x:c r="V3500">
        <x:v>0.01</x:v>
      </x:c>
      <x:c r="W3500">
        <x:v>480.57</x:v>
      </x:c>
    </x:row>
    <x:row r="3501" spans="1:23">
      <x:c r="A3501" t="s">
        <x:v>492</x:v>
      </x:c>
      <x:c r="B3501" t="s">
        <x:v>698</x:v>
      </x:c>
      <x:c r="C3501" t="s">
        <x:v>513</x:v>
      </x:c>
      <x:c r="D3501" t="s">
        <x:v>514</x:v>
      </x:c>
      <x:c r="E3501" t="s">
        <x:v>629</x:v>
      </x:c>
      <x:c r="F3501" t="s">
        <x:v>504</x:v>
      </x:c>
      <x:c r="G3501" t="s">
        <x:v>699</x:v>
      </x:c>
      <x:c r="H3501" t="s">
        <x:v>528</x:v>
      </x:c>
      <x:c r="I3501" t="s">
        <x:v>173</x:v>
      </x:c>
      <x:c r="J3501">
        <x:v>140019865</x:v>
      </x:c>
      <x:c r="K3501" t="s">
        <x:v>173</x:v>
      </x:c>
      <x:c r="L3501" t="s">
        <x:v>142</x:v>
      </x:c>
      <x:c r="M3501" t="s">
        <x:v>518</x:v>
      </x:c>
      <x:c r="N3501" t="s">
        <x:v>630</x:v>
      </x:c>
      <x:c r="O3501">
        <x:v>3000</x:v>
      </x:c>
      <x:c r="P3501" t="s">
        <x:v>520</x:v>
      </x:c>
      <x:c r="Q3501" t="s">
        <x:v>636</x:v>
      </x:c>
      <x:c r="R3501" t="s">
        <x:v>522</x:v>
      </x:c>
      <x:c r="S3501">
        <x:v>2000</x:v>
      </x:c>
      <x:c r="T3501" t="s">
        <x:v>458</x:v>
      </x:c>
      <x:c r="U3501">
        <x:v>36.32</x:v>
      </x:c>
      <x:c r="V3501">
        <x:v>0.01</x:v>
      </x:c>
      <x:c r="W3501">
        <x:v>160.19</x:v>
      </x:c>
    </x:row>
    <x:row r="3502" spans="1:23">
      <x:c r="A3502" t="s">
        <x:v>492</x:v>
      </x:c>
      <x:c r="B3502" t="s">
        <x:v>698</x:v>
      </x:c>
      <x:c r="C3502" t="s">
        <x:v>513</x:v>
      </x:c>
      <x:c r="D3502" t="s">
        <x:v>514</x:v>
      </x:c>
      <x:c r="E3502" t="s">
        <x:v>629</x:v>
      </x:c>
      <x:c r="F3502" t="s">
        <x:v>504</x:v>
      </x:c>
      <x:c r="G3502" t="s">
        <x:v>699</x:v>
      </x:c>
      <x:c r="H3502" t="s">
        <x:v>528</x:v>
      </x:c>
      <x:c r="I3502" t="s">
        <x:v>173</x:v>
      </x:c>
      <x:c r="J3502">
        <x:v>140019938</x:v>
      </x:c>
      <x:c r="K3502" t="s">
        <x:v>173</x:v>
      </x:c>
      <x:c r="L3502" t="s">
        <x:v>145</x:v>
      </x:c>
      <x:c r="M3502" t="s">
        <x:v>526</x:v>
      </x:c>
      <x:c r="N3502" t="s">
        <x:v>630</x:v>
      </x:c>
      <x:c r="O3502">
        <x:v>5000</x:v>
      </x:c>
      <x:c r="P3502" t="s">
        <x:v>520</x:v>
      </x:c>
      <x:c r="Q3502" t="s">
        <x:v>635</x:v>
      </x:c>
      <x:c r="R3502" t="s">
        <x:v>522</x:v>
      </x:c>
      <x:c r="S3502">
        <x:v>5000</x:v>
      </x:c>
      <x:c r="T3502" t="s">
        <x:v>458</x:v>
      </x:c>
      <x:c r="U3502">
        <x:v>56.35</x:v>
      </x:c>
      <x:c r="V3502">
        <x:v>0.01</x:v>
      </x:c>
      <x:c r="W3502">
        <x:v>299.45</x:v>
      </x:c>
    </x:row>
    <x:row r="3503" spans="1:23">
      <x:c r="A3503" t="s">
        <x:v>492</x:v>
      </x:c>
      <x:c r="B3503" t="s">
        <x:v>698</x:v>
      </x:c>
      <x:c r="C3503" t="s">
        <x:v>513</x:v>
      </x:c>
      <x:c r="D3503" t="s">
        <x:v>514</x:v>
      </x:c>
      <x:c r="E3503" t="s">
        <x:v>629</x:v>
      </x:c>
      <x:c r="F3503" t="s">
        <x:v>504</x:v>
      </x:c>
      <x:c r="G3503" t="s">
        <x:v>699</x:v>
      </x:c>
      <x:c r="H3503" t="s">
        <x:v>528</x:v>
      </x:c>
      <x:c r="I3503" t="s">
        <x:v>173</x:v>
      </x:c>
      <x:c r="J3503">
        <x:v>140019866</x:v>
      </x:c>
      <x:c r="K3503" t="s">
        <x:v>173</x:v>
      </x:c>
      <x:c r="L3503" t="s">
        <x:v>145</x:v>
      </x:c>
      <x:c r="M3503" t="s">
        <x:v>525</x:v>
      </x:c>
      <x:c r="N3503" t="s">
        <x:v>630</x:v>
      </x:c>
      <x:c r="O3503">
        <x:v>5000</x:v>
      </x:c>
      <x:c r="P3503" t="s">
        <x:v>520</x:v>
      </x:c>
      <x:c r="Q3503" t="s">
        <x:v>635</x:v>
      </x:c>
      <x:c r="R3503" t="s">
        <x:v>522</x:v>
      </x:c>
      <x:c r="S3503">
        <x:v>10000</x:v>
      </x:c>
      <x:c r="T3503" t="s">
        <x:v>458</x:v>
      </x:c>
      <x:c r="U3503">
        <x:v>112.7</x:v>
      </x:c>
      <x:c r="V3503">
        <x:v>0.01</x:v>
      </x:c>
      <x:c r="W3503">
        <x:v>598.9</x:v>
      </x:c>
    </x:row>
    <x:row r="3504" spans="1:23">
      <x:c r="A3504" t="s">
        <x:v>492</x:v>
      </x:c>
      <x:c r="B3504" t="s">
        <x:v>698</x:v>
      </x:c>
      <x:c r="C3504" t="s">
        <x:v>513</x:v>
      </x:c>
      <x:c r="D3504" t="s">
        <x:v>514</x:v>
      </x:c>
      <x:c r="E3504" t="s">
        <x:v>629</x:v>
      </x:c>
      <x:c r="F3504" t="s">
        <x:v>504</x:v>
      </x:c>
      <x:c r="G3504" t="s">
        <x:v>699</x:v>
      </x:c>
      <x:c r="H3504" t="s">
        <x:v>528</x:v>
      </x:c>
      <x:c r="I3504" t="s">
        <x:v>173</x:v>
      </x:c>
      <x:c r="J3504">
        <x:v>140019905</x:v>
      </x:c>
      <x:c r="K3504" t="s">
        <x:v>173</x:v>
      </x:c>
      <x:c r="L3504" t="s">
        <x:v>145</x:v>
      </x:c>
      <x:c r="M3504" t="s">
        <x:v>524</x:v>
      </x:c>
      <x:c r="N3504" t="s">
        <x:v>630</x:v>
      </x:c>
      <x:c r="O3504">
        <x:v>5000</x:v>
      </x:c>
      <x:c r="P3504" t="s">
        <x:v>520</x:v>
      </x:c>
      <x:c r="Q3504" t="s">
        <x:v>635</x:v>
      </x:c>
      <x:c r="R3504" t="s">
        <x:v>522</x:v>
      </x:c>
      <x:c r="S3504">
        <x:v>15000</x:v>
      </x:c>
      <x:c r="T3504" t="s">
        <x:v>458</x:v>
      </x:c>
      <x:c r="U3504">
        <x:v>169.05</x:v>
      </x:c>
      <x:c r="V3504">
        <x:v>0.01</x:v>
      </x:c>
      <x:c r="W3504">
        <x:v>898.35</x:v>
      </x:c>
    </x:row>
    <x:row r="3505" spans="1:23">
      <x:c r="A3505" t="s">
        <x:v>492</x:v>
      </x:c>
      <x:c r="B3505" t="s">
        <x:v>698</x:v>
      </x:c>
      <x:c r="C3505" t="s">
        <x:v>513</x:v>
      </x:c>
      <x:c r="D3505" t="s">
        <x:v>514</x:v>
      </x:c>
      <x:c r="E3505" t="s">
        <x:v>629</x:v>
      </x:c>
      <x:c r="F3505" t="s">
        <x:v>504</x:v>
      </x:c>
      <x:c r="G3505" t="s">
        <x:v>699</x:v>
      </x:c>
      <x:c r="H3505" t="s">
        <x:v>528</x:v>
      </x:c>
      <x:c r="I3505" t="s">
        <x:v>173</x:v>
      </x:c>
      <x:c r="J3505">
        <x:v>140019868</x:v>
      </x:c>
      <x:c r="K3505" t="s">
        <x:v>173</x:v>
      </x:c>
      <x:c r="L3505" t="s">
        <x:v>145</x:v>
      </x:c>
      <x:c r="M3505" t="s">
        <x:v>550</x:v>
      </x:c>
      <x:c r="N3505" t="s">
        <x:v>630</x:v>
      </x:c>
      <x:c r="O3505">
        <x:v>5000</x:v>
      </x:c>
      <x:c r="P3505" t="s">
        <x:v>520</x:v>
      </x:c>
      <x:c r="Q3505" t="s">
        <x:v>635</x:v>
      </x:c>
      <x:c r="R3505" t="s">
        <x:v>522</x:v>
      </x:c>
      <x:c r="S3505">
        <x:v>10000</x:v>
      </x:c>
      <x:c r="T3505" t="s">
        <x:v>458</x:v>
      </x:c>
      <x:c r="U3505">
        <x:v>112.7</x:v>
      </x:c>
      <x:c r="V3505">
        <x:v>0.01</x:v>
      </x:c>
      <x:c r="W3505">
        <x:v>598.9</x:v>
      </x:c>
    </x:row>
    <x:row r="3506" spans="1:23">
      <x:c r="A3506" t="s">
        <x:v>492</x:v>
      </x:c>
      <x:c r="B3506" t="s">
        <x:v>698</x:v>
      </x:c>
      <x:c r="C3506" t="s">
        <x:v>513</x:v>
      </x:c>
      <x:c r="D3506" t="s">
        <x:v>514</x:v>
      </x:c>
      <x:c r="E3506" t="s">
        <x:v>629</x:v>
      </x:c>
      <x:c r="F3506" t="s">
        <x:v>504</x:v>
      </x:c>
      <x:c r="G3506" t="s">
        <x:v>699</x:v>
      </x:c>
      <x:c r="H3506" t="s">
        <x:v>528</x:v>
      </x:c>
      <x:c r="I3506" t="s">
        <x:v>173</x:v>
      </x:c>
      <x:c r="J3506">
        <x:v>140020083</x:v>
      </x:c>
      <x:c r="K3506" t="s">
        <x:v>173</x:v>
      </x:c>
      <x:c r="L3506" t="s">
        <x:v>145</x:v>
      </x:c>
      <x:c r="M3506" t="s">
        <x:v>560</x:v>
      </x:c>
      <x:c r="N3506" t="s">
        <x:v>630</x:v>
      </x:c>
      <x:c r="O3506">
        <x:v>5000</x:v>
      </x:c>
      <x:c r="P3506" t="s">
        <x:v>520</x:v>
      </x:c>
      <x:c r="Q3506" t="s">
        <x:v>635</x:v>
      </x:c>
      <x:c r="R3506" t="s">
        <x:v>522</x:v>
      </x:c>
      <x:c r="S3506">
        <x:v>10000</x:v>
      </x:c>
      <x:c r="T3506" t="s">
        <x:v>458</x:v>
      </x:c>
      <x:c r="U3506">
        <x:v>112.7</x:v>
      </x:c>
      <x:c r="V3506">
        <x:v>0.01</x:v>
      </x:c>
      <x:c r="W3506">
        <x:v>598.9</x:v>
      </x:c>
    </x:row>
    <x:row r="3507" spans="1:23">
      <x:c r="A3507" t="s">
        <x:v>492</x:v>
      </x:c>
      <x:c r="B3507" t="s">
        <x:v>698</x:v>
      </x:c>
      <x:c r="C3507" t="s">
        <x:v>513</x:v>
      </x:c>
      <x:c r="D3507" t="s">
        <x:v>514</x:v>
      </x:c>
      <x:c r="E3507" t="s">
        <x:v>629</x:v>
      </x:c>
      <x:c r="F3507" t="s">
        <x:v>504</x:v>
      </x:c>
      <x:c r="G3507" t="s">
        <x:v>699</x:v>
      </x:c>
      <x:c r="H3507" t="s">
        <x:v>528</x:v>
      </x:c>
      <x:c r="I3507" t="s">
        <x:v>173</x:v>
      </x:c>
      <x:c r="J3507">
        <x:v>140000481</x:v>
      </x:c>
      <x:c r="K3507" t="s">
        <x:v>173</x:v>
      </x:c>
      <x:c r="L3507" t="s">
        <x:v>143</x:v>
      </x:c>
      <x:c r="M3507" t="s">
        <x:v>573</x:v>
      </x:c>
      <x:c r="N3507" t="s">
        <x:v>630</x:v>
      </x:c>
      <x:c r="O3507">
        <x:v>8000</x:v>
      </x:c>
      <x:c r="P3507" t="s">
        <x:v>520</x:v>
      </x:c>
      <x:c r="Q3507" t="s">
        <x:v>632</x:v>
      </x:c>
      <x:c r="R3507" t="s">
        <x:v>522</x:v>
      </x:c>
      <x:c r="S3507">
        <x:v>8000</x:v>
      </x:c>
      <x:c r="T3507" t="s">
        <x:v>458</x:v>
      </x:c>
      <x:c r="U3507">
        <x:v>40.08</x:v>
      </x:c>
      <x:c r="V3507">
        <x:v>0.01</x:v>
      </x:c>
      <x:c r="W3507">
        <x:v>346.35</x:v>
      </x:c>
    </x:row>
    <x:row r="3508" spans="1:23">
      <x:c r="A3508" t="s">
        <x:v>492</x:v>
      </x:c>
      <x:c r="B3508" t="s">
        <x:v>698</x:v>
      </x:c>
      <x:c r="C3508" t="s">
        <x:v>513</x:v>
      </x:c>
      <x:c r="D3508" t="s">
        <x:v>514</x:v>
      </x:c>
      <x:c r="E3508" t="s">
        <x:v>629</x:v>
      </x:c>
      <x:c r="F3508" t="s">
        <x:v>504</x:v>
      </x:c>
      <x:c r="G3508" t="s">
        <x:v>699</x:v>
      </x:c>
      <x:c r="H3508" t="s">
        <x:v>528</x:v>
      </x:c>
      <x:c r="I3508" t="s">
        <x:v>173</x:v>
      </x:c>
      <x:c r="J3508">
        <x:v>140018219</x:v>
      </x:c>
      <x:c r="K3508" t="s">
        <x:v>173</x:v>
      </x:c>
      <x:c r="L3508" t="s">
        <x:v>141</x:v>
      </x:c>
      <x:c r="M3508" t="s">
        <x:v>591</x:v>
      </x:c>
      <x:c r="N3508" t="s">
        <x:v>630</x:v>
      </x:c>
      <x:c r="O3508">
        <x:v>10000</x:v>
      </x:c>
      <x:c r="P3508" t="s">
        <x:v>520</x:v>
      </x:c>
      <x:c r="Q3508" t="s">
        <x:v>631</x:v>
      </x:c>
      <x:c r="R3508" t="s">
        <x:v>522</x:v>
      </x:c>
      <x:c r="S3508">
        <x:v>10000</x:v>
      </x:c>
      <x:c r="T3508" t="s">
        <x:v>458</x:v>
      </x:c>
      <x:c r="U3508">
        <x:v>33.1</x:v>
      </x:c>
      <x:c r="V3508">
        <x:v>0.01</x:v>
      </x:c>
      <x:c r="W3508">
        <x:v>382.43</x:v>
      </x:c>
    </x:row>
    <x:row r="3509" spans="1:23">
      <x:c r="A3509" t="s">
        <x:v>492</x:v>
      </x:c>
      <x:c r="B3509" t="s">
        <x:v>698</x:v>
      </x:c>
      <x:c r="C3509" t="s">
        <x:v>513</x:v>
      </x:c>
      <x:c r="D3509" t="s">
        <x:v>514</x:v>
      </x:c>
      <x:c r="E3509" t="s">
        <x:v>629</x:v>
      </x:c>
      <x:c r="F3509" t="s">
        <x:v>504</x:v>
      </x:c>
      <x:c r="G3509" t="s">
        <x:v>699</x:v>
      </x:c>
      <x:c r="H3509" t="s">
        <x:v>528</x:v>
      </x:c>
      <x:c r="I3509" t="s">
        <x:v>173</x:v>
      </x:c>
      <x:c r="J3509">
        <x:v>140018212</x:v>
      </x:c>
      <x:c r="K3509" t="s">
        <x:v>173</x:v>
      </x:c>
      <x:c r="L3509" t="s">
        <x:v>141</x:v>
      </x:c>
      <x:c r="M3509" t="s">
        <x:v>542</x:v>
      </x:c>
      <x:c r="N3509" t="s">
        <x:v>630</x:v>
      </x:c>
      <x:c r="O3509">
        <x:v>10000</x:v>
      </x:c>
      <x:c r="P3509" t="s">
        <x:v>520</x:v>
      </x:c>
      <x:c r="Q3509" t="s">
        <x:v>631</x:v>
      </x:c>
      <x:c r="R3509" t="s">
        <x:v>522</x:v>
      </x:c>
      <x:c r="S3509">
        <x:v>50000</x:v>
      </x:c>
      <x:c r="T3509" t="s">
        <x:v>458</x:v>
      </x:c>
      <x:c r="U3509">
        <x:v>165.5</x:v>
      </x:c>
      <x:c r="V3509">
        <x:v>0.01</x:v>
      </x:c>
      <x:c r="W3509">
        <x:v>1912.16</x:v>
      </x:c>
    </x:row>
    <x:row r="3510" spans="1:23">
      <x:c r="A3510" t="s">
        <x:v>492</x:v>
      </x:c>
      <x:c r="B3510" t="s">
        <x:v>698</x:v>
      </x:c>
      <x:c r="C3510" t="s">
        <x:v>513</x:v>
      </x:c>
      <x:c r="D3510" t="s">
        <x:v>514</x:v>
      </x:c>
      <x:c r="E3510" t="s">
        <x:v>629</x:v>
      </x:c>
      <x:c r="F3510" t="s">
        <x:v>504</x:v>
      </x:c>
      <x:c r="G3510" t="s">
        <x:v>699</x:v>
      </x:c>
      <x:c r="H3510" t="s">
        <x:v>528</x:v>
      </x:c>
      <x:c r="I3510" t="s">
        <x:v>173</x:v>
      </x:c>
      <x:c r="J3510">
        <x:v>140018220</x:v>
      </x:c>
      <x:c r="K3510" t="s">
        <x:v>173</x:v>
      </x:c>
      <x:c r="L3510" t="s">
        <x:v>141</x:v>
      </x:c>
      <x:c r="M3510" t="s">
        <x:v>574</x:v>
      </x:c>
      <x:c r="N3510" t="s">
        <x:v>630</x:v>
      </x:c>
      <x:c r="O3510">
        <x:v>10000</x:v>
      </x:c>
      <x:c r="P3510" t="s">
        <x:v>520</x:v>
      </x:c>
      <x:c r="Q3510" t="s">
        <x:v>631</x:v>
      </x:c>
      <x:c r="R3510" t="s">
        <x:v>522</x:v>
      </x:c>
      <x:c r="S3510">
        <x:v>10000</x:v>
      </x:c>
      <x:c r="T3510" t="s">
        <x:v>458</x:v>
      </x:c>
      <x:c r="U3510">
        <x:v>33.1</x:v>
      </x:c>
      <x:c r="V3510">
        <x:v>0.01</x:v>
      </x:c>
      <x:c r="W3510">
        <x:v>382.43</x:v>
      </x:c>
    </x:row>
    <x:row r="3511" spans="1:23">
      <x:c r="A3511" t="s">
        <x:v>492</x:v>
      </x:c>
      <x:c r="B3511" t="s">
        <x:v>698</x:v>
      </x:c>
      <x:c r="C3511" t="s">
        <x:v>513</x:v>
      </x:c>
      <x:c r="D3511" t="s">
        <x:v>514</x:v>
      </x:c>
      <x:c r="E3511" t="s">
        <x:v>629</x:v>
      </x:c>
      <x:c r="F3511" t="s">
        <x:v>504</x:v>
      </x:c>
      <x:c r="G3511" t="s">
        <x:v>699</x:v>
      </x:c>
      <x:c r="H3511" t="s">
        <x:v>528</x:v>
      </x:c>
      <x:c r="I3511" t="s">
        <x:v>173</x:v>
      </x:c>
      <x:c r="J3511">
        <x:v>140018213</x:v>
      </x:c>
      <x:c r="K3511" t="s">
        <x:v>173</x:v>
      </x:c>
      <x:c r="L3511" t="s">
        <x:v>141</x:v>
      </x:c>
      <x:c r="M3511" t="s">
        <x:v>570</x:v>
      </x:c>
      <x:c r="N3511" t="s">
        <x:v>630</x:v>
      </x:c>
      <x:c r="O3511">
        <x:v>10000</x:v>
      </x:c>
      <x:c r="P3511" t="s">
        <x:v>520</x:v>
      </x:c>
      <x:c r="Q3511" t="s">
        <x:v>631</x:v>
      </x:c>
      <x:c r="R3511" t="s">
        <x:v>522</x:v>
      </x:c>
      <x:c r="S3511">
        <x:v>40000</x:v>
      </x:c>
      <x:c r="T3511" t="s">
        <x:v>458</x:v>
      </x:c>
      <x:c r="U3511">
        <x:v>132.4</x:v>
      </x:c>
      <x:c r="V3511">
        <x:v>0.01</x:v>
      </x:c>
      <x:c r="W3511">
        <x:v>1529.73</x:v>
      </x:c>
    </x:row>
    <x:row r="3512" spans="1:23">
      <x:c r="A3512" t="s">
        <x:v>492</x:v>
      </x:c>
      <x:c r="B3512" t="s">
        <x:v>698</x:v>
      </x:c>
      <x:c r="C3512" t="s">
        <x:v>513</x:v>
      </x:c>
      <x:c r="D3512" t="s">
        <x:v>514</x:v>
      </x:c>
      <x:c r="E3512" t="s">
        <x:v>629</x:v>
      </x:c>
      <x:c r="F3512" t="s">
        <x:v>504</x:v>
      </x:c>
      <x:c r="G3512" t="s">
        <x:v>699</x:v>
      </x:c>
      <x:c r="H3512" t="s">
        <x:v>528</x:v>
      </x:c>
      <x:c r="I3512" t="s">
        <x:v>173</x:v>
      </x:c>
      <x:c r="J3512">
        <x:v>140015181</x:v>
      </x:c>
      <x:c r="K3512" t="s">
        <x:v>173</x:v>
      </x:c>
      <x:c r="L3512" t="s">
        <x:v>141</x:v>
      </x:c>
      <x:c r="M3512" t="s">
        <x:v>525</x:v>
      </x:c>
      <x:c r="N3512" t="s">
        <x:v>630</x:v>
      </x:c>
      <x:c r="O3512">
        <x:v>10000</x:v>
      </x:c>
      <x:c r="P3512" t="s">
        <x:v>520</x:v>
      </x:c>
      <x:c r="Q3512" t="s">
        <x:v>631</x:v>
      </x:c>
      <x:c r="R3512" t="s">
        <x:v>522</x:v>
      </x:c>
      <x:c r="S3512">
        <x:v>110000</x:v>
      </x:c>
      <x:c r="T3512" t="s">
        <x:v>458</x:v>
      </x:c>
      <x:c r="U3512">
        <x:v>364.1</x:v>
      </x:c>
      <x:c r="V3512">
        <x:v>0.01</x:v>
      </x:c>
      <x:c r="W3512">
        <x:v>4206.75</x:v>
      </x:c>
    </x:row>
    <x:row r="3513" spans="1:23">
      <x:c r="A3513" t="s">
        <x:v>492</x:v>
      </x:c>
      <x:c r="B3513" t="s">
        <x:v>698</x:v>
      </x:c>
      <x:c r="C3513" t="s">
        <x:v>513</x:v>
      </x:c>
      <x:c r="D3513" t="s">
        <x:v>514</x:v>
      </x:c>
      <x:c r="E3513" t="s">
        <x:v>629</x:v>
      </x:c>
      <x:c r="F3513" t="s">
        <x:v>504</x:v>
      </x:c>
      <x:c r="G3513" t="s">
        <x:v>699</x:v>
      </x:c>
      <x:c r="H3513" t="s">
        <x:v>528</x:v>
      </x:c>
      <x:c r="I3513" t="s">
        <x:v>173</x:v>
      </x:c>
      <x:c r="J3513">
        <x:v>140018221</x:v>
      </x:c>
      <x:c r="K3513" t="s">
        <x:v>173</x:v>
      </x:c>
      <x:c r="L3513" t="s">
        <x:v>141</x:v>
      </x:c>
      <x:c r="M3513" t="s">
        <x:v>553</x:v>
      </x:c>
      <x:c r="N3513" t="s">
        <x:v>630</x:v>
      </x:c>
      <x:c r="O3513">
        <x:v>10000</x:v>
      </x:c>
      <x:c r="P3513" t="s">
        <x:v>520</x:v>
      </x:c>
      <x:c r="Q3513" t="s">
        <x:v>631</x:v>
      </x:c>
      <x:c r="R3513" t="s">
        <x:v>522</x:v>
      </x:c>
      <x:c r="S3513">
        <x:v>20000</x:v>
      </x:c>
      <x:c r="T3513" t="s">
        <x:v>458</x:v>
      </x:c>
      <x:c r="U3513">
        <x:v>66.2</x:v>
      </x:c>
      <x:c r="V3513">
        <x:v>0.01</x:v>
      </x:c>
      <x:c r="W3513">
        <x:v>764.86</x:v>
      </x:c>
    </x:row>
    <x:row r="3514" spans="1:23">
      <x:c r="A3514" t="s">
        <x:v>492</x:v>
      </x:c>
      <x:c r="B3514" t="s">
        <x:v>698</x:v>
      </x:c>
      <x:c r="C3514" t="s">
        <x:v>513</x:v>
      </x:c>
      <x:c r="D3514" t="s">
        <x:v>514</x:v>
      </x:c>
      <x:c r="E3514" t="s">
        <x:v>629</x:v>
      </x:c>
      <x:c r="F3514" t="s">
        <x:v>504</x:v>
      </x:c>
      <x:c r="G3514" t="s">
        <x:v>699</x:v>
      </x:c>
      <x:c r="H3514" t="s">
        <x:v>528</x:v>
      </x:c>
      <x:c r="I3514" t="s">
        <x:v>173</x:v>
      </x:c>
      <x:c r="J3514">
        <x:v>140018250</x:v>
      </x:c>
      <x:c r="K3514" t="s">
        <x:v>173</x:v>
      </x:c>
      <x:c r="L3514" t="s">
        <x:v>141</x:v>
      </x:c>
      <x:c r="M3514" t="s">
        <x:v>558</x:v>
      </x:c>
      <x:c r="N3514" t="s">
        <x:v>630</x:v>
      </x:c>
      <x:c r="O3514">
        <x:v>10000</x:v>
      </x:c>
      <x:c r="P3514" t="s">
        <x:v>520</x:v>
      </x:c>
      <x:c r="Q3514" t="s">
        <x:v>631</x:v>
      </x:c>
      <x:c r="R3514" t="s">
        <x:v>522</x:v>
      </x:c>
      <x:c r="S3514">
        <x:v>30000</x:v>
      </x:c>
      <x:c r="T3514" t="s">
        <x:v>458</x:v>
      </x:c>
      <x:c r="U3514">
        <x:v>99.3</x:v>
      </x:c>
      <x:c r="V3514">
        <x:v>0.01</x:v>
      </x:c>
      <x:c r="W3514">
        <x:v>1147.3</x:v>
      </x:c>
    </x:row>
    <x:row r="3515" spans="1:23">
      <x:c r="A3515" t="s">
        <x:v>492</x:v>
      </x:c>
      <x:c r="B3515" t="s">
        <x:v>698</x:v>
      </x:c>
      <x:c r="C3515" t="s">
        <x:v>513</x:v>
      </x:c>
      <x:c r="D3515" t="s">
        <x:v>514</x:v>
      </x:c>
      <x:c r="E3515" t="s">
        <x:v>629</x:v>
      </x:c>
      <x:c r="F3515" t="s">
        <x:v>504</x:v>
      </x:c>
      <x:c r="G3515" t="s">
        <x:v>699</x:v>
      </x:c>
      <x:c r="H3515" t="s">
        <x:v>528</x:v>
      </x:c>
      <x:c r="I3515" t="s">
        <x:v>173</x:v>
      </x:c>
      <x:c r="J3515">
        <x:v>140015180</x:v>
      </x:c>
      <x:c r="K3515" t="s">
        <x:v>173</x:v>
      </x:c>
      <x:c r="L3515" t="s">
        <x:v>141</x:v>
      </x:c>
      <x:c r="M3515" t="s">
        <x:v>524</x:v>
      </x:c>
      <x:c r="N3515" t="s">
        <x:v>630</x:v>
      </x:c>
      <x:c r="O3515">
        <x:v>10000</x:v>
      </x:c>
      <x:c r="P3515" t="s">
        <x:v>520</x:v>
      </x:c>
      <x:c r="Q3515" t="s">
        <x:v>631</x:v>
      </x:c>
      <x:c r="R3515" t="s">
        <x:v>522</x:v>
      </x:c>
      <x:c r="S3515">
        <x:v>50000</x:v>
      </x:c>
      <x:c r="T3515" t="s">
        <x:v>458</x:v>
      </x:c>
      <x:c r="U3515">
        <x:v>165.5</x:v>
      </x:c>
      <x:c r="V3515">
        <x:v>0.01</x:v>
      </x:c>
      <x:c r="W3515">
        <x:v>1912.16</x:v>
      </x:c>
    </x:row>
    <x:row r="3516" spans="1:23">
      <x:c r="A3516" t="s">
        <x:v>492</x:v>
      </x:c>
      <x:c r="B3516" t="s">
        <x:v>698</x:v>
      </x:c>
      <x:c r="C3516" t="s">
        <x:v>513</x:v>
      </x:c>
      <x:c r="D3516" t="s">
        <x:v>514</x:v>
      </x:c>
      <x:c r="E3516" t="s">
        <x:v>629</x:v>
      </x:c>
      <x:c r="F3516" t="s">
        <x:v>504</x:v>
      </x:c>
      <x:c r="G3516" t="s">
        <x:v>699</x:v>
      </x:c>
      <x:c r="H3516" t="s">
        <x:v>528</x:v>
      </x:c>
      <x:c r="I3516" t="s">
        <x:v>173</x:v>
      </x:c>
      <x:c r="J3516">
        <x:v>140018251</x:v>
      </x:c>
      <x:c r="K3516" t="s">
        <x:v>173</x:v>
      </x:c>
      <x:c r="L3516" t="s">
        <x:v>141</x:v>
      </x:c>
      <x:c r="M3516" t="s">
        <x:v>568</x:v>
      </x:c>
      <x:c r="N3516" t="s">
        <x:v>630</x:v>
      </x:c>
      <x:c r="O3516">
        <x:v>10000</x:v>
      </x:c>
      <x:c r="P3516" t="s">
        <x:v>520</x:v>
      </x:c>
      <x:c r="Q3516" t="s">
        <x:v>631</x:v>
      </x:c>
      <x:c r="R3516" t="s">
        <x:v>522</x:v>
      </x:c>
      <x:c r="S3516">
        <x:v>20000</x:v>
      </x:c>
      <x:c r="T3516" t="s">
        <x:v>458</x:v>
      </x:c>
      <x:c r="U3516">
        <x:v>66.2</x:v>
      </x:c>
      <x:c r="V3516">
        <x:v>0.01</x:v>
      </x:c>
      <x:c r="W3516">
        <x:v>764.86</x:v>
      </x:c>
    </x:row>
    <x:row r="3517" spans="1:23">
      <x:c r="A3517" t="s">
        <x:v>492</x:v>
      </x:c>
      <x:c r="B3517" t="s">
        <x:v>698</x:v>
      </x:c>
      <x:c r="C3517" t="s">
        <x:v>513</x:v>
      </x:c>
      <x:c r="D3517" t="s">
        <x:v>514</x:v>
      </x:c>
      <x:c r="E3517" t="s">
        <x:v>629</x:v>
      </x:c>
      <x:c r="F3517" t="s">
        <x:v>504</x:v>
      </x:c>
      <x:c r="G3517" t="s">
        <x:v>699</x:v>
      </x:c>
      <x:c r="H3517" t="s">
        <x:v>528</x:v>
      </x:c>
      <x:c r="I3517" t="s">
        <x:v>173</x:v>
      </x:c>
      <x:c r="J3517">
        <x:v>140015179</x:v>
      </x:c>
      <x:c r="K3517" t="s">
        <x:v>173</x:v>
      </x:c>
      <x:c r="L3517" t="s">
        <x:v>141</x:v>
      </x:c>
      <x:c r="M3517" t="s">
        <x:v>550</x:v>
      </x:c>
      <x:c r="N3517" t="s">
        <x:v>630</x:v>
      </x:c>
      <x:c r="O3517">
        <x:v>10000</x:v>
      </x:c>
      <x:c r="P3517" t="s">
        <x:v>520</x:v>
      </x:c>
      <x:c r="Q3517" t="s">
        <x:v>631</x:v>
      </x:c>
      <x:c r="R3517" t="s">
        <x:v>522</x:v>
      </x:c>
      <x:c r="S3517">
        <x:v>50000</x:v>
      </x:c>
      <x:c r="T3517" t="s">
        <x:v>458</x:v>
      </x:c>
      <x:c r="U3517">
        <x:v>165.5</x:v>
      </x:c>
      <x:c r="V3517">
        <x:v>0.01</x:v>
      </x:c>
      <x:c r="W3517">
        <x:v>1912.16</x:v>
      </x:c>
    </x:row>
    <x:row r="3518" spans="1:23">
      <x:c r="A3518" t="s">
        <x:v>492</x:v>
      </x:c>
      <x:c r="B3518" t="s">
        <x:v>698</x:v>
      </x:c>
      <x:c r="C3518" t="s">
        <x:v>513</x:v>
      </x:c>
      <x:c r="D3518" t="s">
        <x:v>514</x:v>
      </x:c>
      <x:c r="E3518" t="s">
        <x:v>629</x:v>
      </x:c>
      <x:c r="F3518" t="s">
        <x:v>504</x:v>
      </x:c>
      <x:c r="G3518" t="s">
        <x:v>699</x:v>
      </x:c>
      <x:c r="H3518" t="s">
        <x:v>528</x:v>
      </x:c>
      <x:c r="I3518" t="s">
        <x:v>173</x:v>
      </x:c>
      <x:c r="J3518">
        <x:v>140018252</x:v>
      </x:c>
      <x:c r="K3518" t="s">
        <x:v>173</x:v>
      </x:c>
      <x:c r="L3518" t="s">
        <x:v>141</x:v>
      </x:c>
      <x:c r="M3518" t="s">
        <x:v>609</x:v>
      </x:c>
      <x:c r="N3518" t="s">
        <x:v>630</x:v>
      </x:c>
      <x:c r="O3518">
        <x:v>10000</x:v>
      </x:c>
      <x:c r="P3518" t="s">
        <x:v>520</x:v>
      </x:c>
      <x:c r="Q3518" t="s">
        <x:v>631</x:v>
      </x:c>
      <x:c r="R3518" t="s">
        <x:v>522</x:v>
      </x:c>
      <x:c r="S3518">
        <x:v>40000</x:v>
      </x:c>
      <x:c r="T3518" t="s">
        <x:v>458</x:v>
      </x:c>
      <x:c r="U3518">
        <x:v>132.4</x:v>
      </x:c>
      <x:c r="V3518">
        <x:v>0.01</x:v>
      </x:c>
      <x:c r="W3518">
        <x:v>1529.73</x:v>
      </x:c>
    </x:row>
    <x:row r="3519" spans="1:23">
      <x:c r="A3519" t="s">
        <x:v>492</x:v>
      </x:c>
      <x:c r="B3519" t="s">
        <x:v>698</x:v>
      </x:c>
      <x:c r="C3519" t="s">
        <x:v>513</x:v>
      </x:c>
      <x:c r="D3519" t="s">
        <x:v>514</x:v>
      </x:c>
      <x:c r="E3519" t="s">
        <x:v>629</x:v>
      </x:c>
      <x:c r="F3519" t="s">
        <x:v>504</x:v>
      </x:c>
      <x:c r="G3519" t="s">
        <x:v>699</x:v>
      </x:c>
      <x:c r="H3519" t="s">
        <x:v>528</x:v>
      </x:c>
      <x:c r="I3519" t="s">
        <x:v>173</x:v>
      </x:c>
      <x:c r="J3519">
        <x:v>140018214</x:v>
      </x:c>
      <x:c r="K3519" t="s">
        <x:v>173</x:v>
      </x:c>
      <x:c r="L3519" t="s">
        <x:v>141</x:v>
      </x:c>
      <x:c r="M3519" t="s">
        <x:v>573</x:v>
      </x:c>
      <x:c r="N3519" t="s">
        <x:v>630</x:v>
      </x:c>
      <x:c r="O3519">
        <x:v>10000</x:v>
      </x:c>
      <x:c r="P3519" t="s">
        <x:v>520</x:v>
      </x:c>
      <x:c r="Q3519" t="s">
        <x:v>631</x:v>
      </x:c>
      <x:c r="R3519" t="s">
        <x:v>522</x:v>
      </x:c>
      <x:c r="S3519">
        <x:v>40000</x:v>
      </x:c>
      <x:c r="T3519" t="s">
        <x:v>458</x:v>
      </x:c>
      <x:c r="U3519">
        <x:v>132.4</x:v>
      </x:c>
      <x:c r="V3519">
        <x:v>0.01</x:v>
      </x:c>
      <x:c r="W3519">
        <x:v>1529.73</x:v>
      </x:c>
    </x:row>
    <x:row r="3520" spans="1:23">
      <x:c r="A3520" t="s">
        <x:v>492</x:v>
      </x:c>
      <x:c r="B3520" t="s">
        <x:v>698</x:v>
      </x:c>
      <x:c r="C3520" t="s">
        <x:v>513</x:v>
      </x:c>
      <x:c r="D3520" t="s">
        <x:v>514</x:v>
      </x:c>
      <x:c r="E3520" t="s">
        <x:v>629</x:v>
      </x:c>
      <x:c r="F3520" t="s">
        <x:v>504</x:v>
      </x:c>
      <x:c r="G3520" t="s">
        <x:v>699</x:v>
      </x:c>
      <x:c r="H3520" t="s">
        <x:v>528</x:v>
      </x:c>
      <x:c r="I3520" t="s">
        <x:v>173</x:v>
      </x:c>
      <x:c r="J3520">
        <x:v>140015177</x:v>
      </x:c>
      <x:c r="K3520" t="s">
        <x:v>173</x:v>
      </x:c>
      <x:c r="L3520" t="s">
        <x:v>141</x:v>
      </x:c>
      <x:c r="M3520" t="s">
        <x:v>533</x:v>
      </x:c>
      <x:c r="N3520" t="s">
        <x:v>630</x:v>
      </x:c>
      <x:c r="O3520">
        <x:v>10000</x:v>
      </x:c>
      <x:c r="P3520" t="s">
        <x:v>520</x:v>
      </x:c>
      <x:c r="Q3520" t="s">
        <x:v>631</x:v>
      </x:c>
      <x:c r="R3520" t="s">
        <x:v>522</x:v>
      </x:c>
      <x:c r="S3520">
        <x:v>100000</x:v>
      </x:c>
      <x:c r="T3520" t="s">
        <x:v>458</x:v>
      </x:c>
      <x:c r="U3520">
        <x:v>331</x:v>
      </x:c>
      <x:c r="V3520">
        <x:v>0.01</x:v>
      </x:c>
      <x:c r="W3520">
        <x:v>3824.32</x:v>
      </x:c>
    </x:row>
    <x:row r="3521" spans="1:23">
      <x:c r="A3521" t="s">
        <x:v>492</x:v>
      </x:c>
      <x:c r="B3521" t="s">
        <x:v>698</x:v>
      </x:c>
      <x:c r="C3521" t="s">
        <x:v>513</x:v>
      </x:c>
      <x:c r="D3521" t="s">
        <x:v>514</x:v>
      </x:c>
      <x:c r="E3521" t="s">
        <x:v>629</x:v>
      </x:c>
      <x:c r="F3521" t="s">
        <x:v>504</x:v>
      </x:c>
      <x:c r="G3521" t="s">
        <x:v>699</x:v>
      </x:c>
      <x:c r="H3521" t="s">
        <x:v>528</x:v>
      </x:c>
      <x:c r="I3521" t="s">
        <x:v>173</x:v>
      </x:c>
      <x:c r="J3521">
        <x:v>140015176</x:v>
      </x:c>
      <x:c r="K3521" t="s">
        <x:v>173</x:v>
      </x:c>
      <x:c r="L3521" t="s">
        <x:v>141</x:v>
      </x:c>
      <x:c r="M3521" t="s">
        <x:v>560</x:v>
      </x:c>
      <x:c r="N3521" t="s">
        <x:v>630</x:v>
      </x:c>
      <x:c r="O3521">
        <x:v>10000</x:v>
      </x:c>
      <x:c r="P3521" t="s">
        <x:v>520</x:v>
      </x:c>
      <x:c r="Q3521" t="s">
        <x:v>631</x:v>
      </x:c>
      <x:c r="R3521" t="s">
        <x:v>522</x:v>
      </x:c>
      <x:c r="S3521">
        <x:v>10000</x:v>
      </x:c>
      <x:c r="T3521" t="s">
        <x:v>458</x:v>
      </x:c>
      <x:c r="U3521">
        <x:v>33.1</x:v>
      </x:c>
      <x:c r="V3521">
        <x:v>0.01</x:v>
      </x:c>
      <x:c r="W3521">
        <x:v>382.43</x:v>
      </x:c>
    </x:row>
    <x:row r="3522" spans="1:23">
      <x:c r="A3522" t="s">
        <x:v>492</x:v>
      </x:c>
      <x:c r="B3522" t="s">
        <x:v>698</x:v>
      </x:c>
      <x:c r="C3522" t="s">
        <x:v>513</x:v>
      </x:c>
      <x:c r="D3522" t="s">
        <x:v>514</x:v>
      </x:c>
      <x:c r="E3522" t="s">
        <x:v>629</x:v>
      </x:c>
      <x:c r="F3522" t="s">
        <x:v>504</x:v>
      </x:c>
      <x:c r="G3522" t="s">
        <x:v>699</x:v>
      </x:c>
      <x:c r="H3522" t="s">
        <x:v>528</x:v>
      </x:c>
      <x:c r="I3522" t="s">
        <x:v>173</x:v>
      </x:c>
      <x:c r="J3522">
        <x:v>140015175</x:v>
      </x:c>
      <x:c r="K3522" t="s">
        <x:v>173</x:v>
      </x:c>
      <x:c r="L3522" t="s">
        <x:v>141</x:v>
      </x:c>
      <x:c r="M3522" t="s">
        <x:v>610</x:v>
      </x:c>
      <x:c r="N3522" t="s">
        <x:v>630</x:v>
      </x:c>
      <x:c r="O3522">
        <x:v>10000</x:v>
      </x:c>
      <x:c r="P3522" t="s">
        <x:v>520</x:v>
      </x:c>
      <x:c r="Q3522" t="s">
        <x:v>631</x:v>
      </x:c>
      <x:c r="R3522" t="s">
        <x:v>522</x:v>
      </x:c>
      <x:c r="S3522">
        <x:v>30000</x:v>
      </x:c>
      <x:c r="T3522" t="s">
        <x:v>458</x:v>
      </x:c>
      <x:c r="U3522">
        <x:v>99.3</x:v>
      </x:c>
      <x:c r="V3522">
        <x:v>0.01</x:v>
      </x:c>
      <x:c r="W3522">
        <x:v>1147.3</x:v>
      </x:c>
    </x:row>
    <x:row r="3523" spans="1:23">
      <x:c r="A3523" t="s">
        <x:v>492</x:v>
      </x:c>
      <x:c r="B3523" t="s">
        <x:v>698</x:v>
      </x:c>
      <x:c r="C3523" t="s">
        <x:v>513</x:v>
      </x:c>
      <x:c r="D3523" t="s">
        <x:v>514</x:v>
      </x:c>
      <x:c r="E3523" t="s">
        <x:v>629</x:v>
      </x:c>
      <x:c r="F3523" t="s">
        <x:v>504</x:v>
      </x:c>
      <x:c r="G3523" t="s">
        <x:v>699</x:v>
      </x:c>
      <x:c r="H3523" t="s">
        <x:v>528</x:v>
      </x:c>
      <x:c r="I3523" t="s">
        <x:v>173</x:v>
      </x:c>
      <x:c r="J3523">
        <x:v>140018218</x:v>
      </x:c>
      <x:c r="K3523" t="s">
        <x:v>173</x:v>
      </x:c>
      <x:c r="L3523" t="s">
        <x:v>141</x:v>
      </x:c>
      <x:c r="M3523" t="s">
        <x:v>571</x:v>
      </x:c>
      <x:c r="N3523" t="s">
        <x:v>630</x:v>
      </x:c>
      <x:c r="O3523">
        <x:v>10000</x:v>
      </x:c>
      <x:c r="P3523" t="s">
        <x:v>520</x:v>
      </x:c>
      <x:c r="Q3523" t="s">
        <x:v>631</x:v>
      </x:c>
      <x:c r="R3523" t="s">
        <x:v>522</x:v>
      </x:c>
      <x:c r="S3523">
        <x:v>20000</x:v>
      </x:c>
      <x:c r="T3523" t="s">
        <x:v>458</x:v>
      </x:c>
      <x:c r="U3523">
        <x:v>66.2</x:v>
      </x:c>
      <x:c r="V3523">
        <x:v>0.01</x:v>
      </x:c>
      <x:c r="W3523">
        <x:v>764.86</x:v>
      </x:c>
    </x:row>
    <x:row r="3524" spans="1:23">
      <x:c r="A3524" t="s">
        <x:v>492</x:v>
      </x:c>
      <x:c r="B3524" t="s">
        <x:v>698</x:v>
      </x:c>
      <x:c r="C3524" t="s">
        <x:v>513</x:v>
      </x:c>
      <x:c r="D3524" t="s">
        <x:v>514</x:v>
      </x:c>
      <x:c r="E3524" t="s">
        <x:v>629</x:v>
      </x:c>
      <x:c r="F3524" t="s">
        <x:v>504</x:v>
      </x:c>
      <x:c r="G3524" t="s">
        <x:v>699</x:v>
      </x:c>
      <x:c r="H3524" t="s">
        <x:v>528</x:v>
      </x:c>
      <x:c r="I3524" t="s">
        <x:v>173</x:v>
      </x:c>
      <x:c r="J3524">
        <x:v>140018222</x:v>
      </x:c>
      <x:c r="K3524" t="s">
        <x:v>173</x:v>
      </x:c>
      <x:c r="L3524" t="s">
        <x:v>141</x:v>
      </x:c>
      <x:c r="M3524" t="s">
        <x:v>577</x:v>
      </x:c>
      <x:c r="N3524" t="s">
        <x:v>630</x:v>
      </x:c>
      <x:c r="O3524">
        <x:v>10000</x:v>
      </x:c>
      <x:c r="P3524" t="s">
        <x:v>520</x:v>
      </x:c>
      <x:c r="Q3524" t="s">
        <x:v>631</x:v>
      </x:c>
      <x:c r="R3524" t="s">
        <x:v>522</x:v>
      </x:c>
      <x:c r="S3524">
        <x:v>20000</x:v>
      </x:c>
      <x:c r="T3524" t="s">
        <x:v>458</x:v>
      </x:c>
      <x:c r="U3524">
        <x:v>66.2</x:v>
      </x:c>
      <x:c r="V3524">
        <x:v>0.01</x:v>
      </x:c>
      <x:c r="W3524">
        <x:v>764.86</x:v>
      </x:c>
    </x:row>
    <x:row r="3525" spans="1:23">
      <x:c r="A3525" t="s">
        <x:v>492</x:v>
      </x:c>
      <x:c r="B3525" t="s">
        <x:v>698</x:v>
      </x:c>
      <x:c r="C3525" t="s">
        <x:v>513</x:v>
      </x:c>
      <x:c r="D3525" t="s">
        <x:v>514</x:v>
      </x:c>
      <x:c r="E3525" t="s">
        <x:v>629</x:v>
      </x:c>
      <x:c r="F3525" t="s">
        <x:v>504</x:v>
      </x:c>
      <x:c r="G3525" t="s">
        <x:v>699</x:v>
      </x:c>
      <x:c r="H3525" t="s">
        <x:v>528</x:v>
      </x:c>
      <x:c r="I3525" t="s">
        <x:v>173</x:v>
      </x:c>
      <x:c r="J3525">
        <x:v>140019869</x:v>
      </x:c>
      <x:c r="K3525" t="s">
        <x:v>173</x:v>
      </x:c>
      <x:c r="L3525" t="s">
        <x:v>145</x:v>
      </x:c>
      <x:c r="M3525" t="s">
        <x:v>537</x:v>
      </x:c>
      <x:c r="N3525" t="s">
        <x:v>630</x:v>
      </x:c>
      <x:c r="O3525">
        <x:v>5000</x:v>
      </x:c>
      <x:c r="P3525" t="s">
        <x:v>520</x:v>
      </x:c>
      <x:c r="Q3525" t="s">
        <x:v>635</x:v>
      </x:c>
      <x:c r="R3525" t="s">
        <x:v>522</x:v>
      </x:c>
      <x:c r="S3525">
        <x:v>10000</x:v>
      </x:c>
      <x:c r="T3525" t="s">
        <x:v>458</x:v>
      </x:c>
      <x:c r="U3525">
        <x:v>112.7</x:v>
      </x:c>
      <x:c r="V3525">
        <x:v>0.01</x:v>
      </x:c>
      <x:c r="W3525">
        <x:v>598.9</x:v>
      </x:c>
    </x:row>
    <x:row r="3526" spans="1:23">
      <x:c r="A3526" t="s">
        <x:v>492</x:v>
      </x:c>
      <x:c r="B3526" t="s">
        <x:v>698</x:v>
      </x:c>
      <x:c r="C3526" t="s">
        <x:v>513</x:v>
      </x:c>
      <x:c r="D3526" t="s">
        <x:v>514</x:v>
      </x:c>
      <x:c r="E3526" t="s">
        <x:v>629</x:v>
      </x:c>
      <x:c r="F3526" t="s">
        <x:v>504</x:v>
      </x:c>
      <x:c r="G3526" t="s">
        <x:v>699</x:v>
      </x:c>
      <x:c r="H3526" t="s">
        <x:v>528</x:v>
      </x:c>
      <x:c r="I3526" t="s">
        <x:v>173</x:v>
      </x:c>
      <x:c r="J3526">
        <x:v>100000752</x:v>
      </x:c>
      <x:c r="K3526" t="s">
        <x:v>173</x:v>
      </x:c>
      <x:c r="L3526" t="s">
        <x:v>145</x:v>
      </x:c>
      <x:c r="M3526" t="s">
        <x:v>577</x:v>
      </x:c>
      <x:c r="O3526">
        <x:v>700</x:v>
      </x:c>
      <x:c r="P3526" t="s">
        <x:v>520</x:v>
      </x:c>
      <x:c r="Q3526" t="s">
        <x:v>452</x:v>
      </x:c>
      <x:c r="R3526" t="s">
        <x:v>522</x:v>
      </x:c>
      <x:c r="S3526">
        <x:v>700</x:v>
      </x:c>
      <x:c r="T3526" t="s">
        <x:v>458</x:v>
      </x:c>
      <x:c r="U3526">
        <x:v>7.89</x:v>
      </x:c>
      <x:c r="V3526">
        <x:v>0.01</x:v>
      </x:c>
      <x:c r="W3526">
        <x:v>41.92</x:v>
      </x:c>
    </x:row>
    <x:row r="3527" spans="1:23">
      <x:c r="A3527" t="s">
        <x:v>492</x:v>
      </x:c>
      <x:c r="B3527" t="s">
        <x:v>698</x:v>
      </x:c>
      <x:c r="C3527" t="s">
        <x:v>513</x:v>
      </x:c>
      <x:c r="D3527" t="s">
        <x:v>514</x:v>
      </x:c>
      <x:c r="E3527" t="s">
        <x:v>629</x:v>
      </x:c>
      <x:c r="F3527" t="s">
        <x:v>504</x:v>
      </x:c>
      <x:c r="G3527" t="s">
        <x:v>699</x:v>
      </x:c>
      <x:c r="H3527" t="s">
        <x:v>528</x:v>
      </x:c>
      <x:c r="I3527" t="s">
        <x:v>173</x:v>
      </x:c>
      <x:c r="J3527">
        <x:v>140019904</x:v>
      </x:c>
      <x:c r="K3527" t="s">
        <x:v>173</x:v>
      </x:c>
      <x:c r="L3527" t="s">
        <x:v>145</x:v>
      </x:c>
      <x:c r="M3527" t="s">
        <x:v>518</x:v>
      </x:c>
      <x:c r="N3527" t="s">
        <x:v>630</x:v>
      </x:c>
      <x:c r="O3527">
        <x:v>5000</x:v>
      </x:c>
      <x:c r="P3527" t="s">
        <x:v>520</x:v>
      </x:c>
      <x:c r="Q3527" t="s">
        <x:v>635</x:v>
      </x:c>
      <x:c r="R3527" t="s">
        <x:v>522</x:v>
      </x:c>
      <x:c r="S3527">
        <x:v>20000</x:v>
      </x:c>
      <x:c r="T3527" t="s">
        <x:v>458</x:v>
      </x:c>
      <x:c r="U3527">
        <x:v>225.4</x:v>
      </x:c>
      <x:c r="V3527">
        <x:v>0.01</x:v>
      </x:c>
      <x:c r="W3527">
        <x:v>1197.81</x:v>
      </x:c>
    </x:row>
    <x:row r="3528" spans="1:23">
      <x:c r="A3528" t="s">
        <x:v>492</x:v>
      </x:c>
      <x:c r="B3528" t="s">
        <x:v>698</x:v>
      </x:c>
      <x:c r="C3528" t="s">
        <x:v>513</x:v>
      </x:c>
      <x:c r="D3528" t="s">
        <x:v>514</x:v>
      </x:c>
      <x:c r="E3528" t="s">
        <x:v>629</x:v>
      </x:c>
      <x:c r="F3528" t="s">
        <x:v>504</x:v>
      </x:c>
      <x:c r="G3528" t="s">
        <x:v>699</x:v>
      </x:c>
      <x:c r="H3528" t="s">
        <x:v>528</x:v>
      </x:c>
      <x:c r="I3528" t="s">
        <x:v>173</x:v>
      </x:c>
      <x:c r="J3528">
        <x:v>140018229</x:v>
      </x:c>
      <x:c r="K3528" t="s">
        <x:v>173</x:v>
      </x:c>
      <x:c r="L3528" t="s">
        <x:v>165</x:v>
      </x:c>
      <x:c r="M3528" t="s">
        <x:v>525</x:v>
      </x:c>
      <x:c r="N3528" t="s">
        <x:v>630</x:v>
      </x:c>
      <x:c r="O3528">
        <x:v>7000</x:v>
      </x:c>
      <x:c r="P3528" t="s">
        <x:v>520</x:v>
      </x:c>
      <x:c r="Q3528" t="s">
        <x:v>634</x:v>
      </x:c>
      <x:c r="R3528" t="s">
        <x:v>522</x:v>
      </x:c>
      <x:c r="S3528">
        <x:v>14000</x:v>
      </x:c>
      <x:c r="T3528" t="s">
        <x:v>458</x:v>
      </x:c>
      <x:c r="U3528">
        <x:v>107.66</x:v>
      </x:c>
      <x:c r="V3528">
        <x:v>0.01</x:v>
      </x:c>
      <x:c r="W3528">
        <x:v>737.44</x:v>
      </x:c>
    </x:row>
    <x:row r="3529" spans="1:23">
      <x:c r="A3529" t="s">
        <x:v>492</x:v>
      </x:c>
      <x:c r="B3529" t="s">
        <x:v>698</x:v>
      </x:c>
      <x:c r="C3529" t="s">
        <x:v>513</x:v>
      </x:c>
      <x:c r="D3529" t="s">
        <x:v>514</x:v>
      </x:c>
      <x:c r="E3529" t="s">
        <x:v>629</x:v>
      </x:c>
      <x:c r="F3529" t="s">
        <x:v>504</x:v>
      </x:c>
      <x:c r="G3529" t="s">
        <x:v>699</x:v>
      </x:c>
      <x:c r="H3529" t="s">
        <x:v>528</x:v>
      </x:c>
      <x:c r="I3529" t="s">
        <x:v>173</x:v>
      </x:c>
      <x:c r="J3529">
        <x:v>140018230</x:v>
      </x:c>
      <x:c r="K3529" t="s">
        <x:v>173</x:v>
      </x:c>
      <x:c r="L3529" t="s">
        <x:v>165</x:v>
      </x:c>
      <x:c r="M3529" t="s">
        <x:v>524</x:v>
      </x:c>
      <x:c r="N3529" t="s">
        <x:v>630</x:v>
      </x:c>
      <x:c r="O3529">
        <x:v>7000</x:v>
      </x:c>
      <x:c r="P3529" t="s">
        <x:v>520</x:v>
      </x:c>
      <x:c r="Q3529" t="s">
        <x:v>634</x:v>
      </x:c>
      <x:c r="R3529" t="s">
        <x:v>522</x:v>
      </x:c>
      <x:c r="S3529">
        <x:v>14000</x:v>
      </x:c>
      <x:c r="T3529" t="s">
        <x:v>458</x:v>
      </x:c>
      <x:c r="U3529">
        <x:v>107.66</x:v>
      </x:c>
      <x:c r="V3529">
        <x:v>0.01</x:v>
      </x:c>
      <x:c r="W3529">
        <x:v>737.44</x:v>
      </x:c>
    </x:row>
    <x:row r="3530" spans="1:23">
      <x:c r="A3530" t="s">
        <x:v>492</x:v>
      </x:c>
      <x:c r="B3530" t="s">
        <x:v>698</x:v>
      </x:c>
      <x:c r="C3530" t="s">
        <x:v>513</x:v>
      </x:c>
      <x:c r="D3530" t="s">
        <x:v>514</x:v>
      </x:c>
      <x:c r="E3530" t="s">
        <x:v>629</x:v>
      </x:c>
      <x:c r="F3530" t="s">
        <x:v>504</x:v>
      </x:c>
      <x:c r="G3530" t="s">
        <x:v>699</x:v>
      </x:c>
      <x:c r="H3530" t="s">
        <x:v>528</x:v>
      </x:c>
      <x:c r="I3530" t="s">
        <x:v>173</x:v>
      </x:c>
      <x:c r="J3530">
        <x:v>140018233</x:v>
      </x:c>
      <x:c r="K3530" t="s">
        <x:v>173</x:v>
      </x:c>
      <x:c r="L3530" t="s">
        <x:v>165</x:v>
      </x:c>
      <x:c r="M3530" t="s">
        <x:v>537</x:v>
      </x:c>
      <x:c r="N3530" t="s">
        <x:v>630</x:v>
      </x:c>
      <x:c r="O3530">
        <x:v>7000</x:v>
      </x:c>
      <x:c r="P3530" t="s">
        <x:v>520</x:v>
      </x:c>
      <x:c r="Q3530" t="s">
        <x:v>634</x:v>
      </x:c>
      <x:c r="R3530" t="s">
        <x:v>522</x:v>
      </x:c>
      <x:c r="S3530">
        <x:v>14000</x:v>
      </x:c>
      <x:c r="T3530" t="s">
        <x:v>458</x:v>
      </x:c>
      <x:c r="U3530">
        <x:v>107.66</x:v>
      </x:c>
      <x:c r="V3530">
        <x:v>0.01</x:v>
      </x:c>
      <x:c r="W3530">
        <x:v>737.44</x:v>
      </x:c>
    </x:row>
    <x:row r="3531" spans="1:23">
      <x:c r="A3531" t="s">
        <x:v>492</x:v>
      </x:c>
      <x:c r="B3531" t="s">
        <x:v>698</x:v>
      </x:c>
      <x:c r="C3531" t="s">
        <x:v>513</x:v>
      </x:c>
      <x:c r="D3531" t="s">
        <x:v>514</x:v>
      </x:c>
      <x:c r="E3531" t="s">
        <x:v>629</x:v>
      </x:c>
      <x:c r="F3531" t="s">
        <x:v>504</x:v>
      </x:c>
      <x:c r="G3531" t="s">
        <x:v>699</x:v>
      </x:c>
      <x:c r="H3531" t="s">
        <x:v>528</x:v>
      </x:c>
      <x:c r="I3531" t="s">
        <x:v>173</x:v>
      </x:c>
      <x:c r="J3531">
        <x:v>140018234</x:v>
      </x:c>
      <x:c r="K3531" t="s">
        <x:v>173</x:v>
      </x:c>
      <x:c r="L3531" t="s">
        <x:v>165</x:v>
      </x:c>
      <x:c r="M3531" t="s">
        <x:v>533</x:v>
      </x:c>
      <x:c r="N3531" t="s">
        <x:v>630</x:v>
      </x:c>
      <x:c r="O3531">
        <x:v>7000</x:v>
      </x:c>
      <x:c r="P3531" t="s">
        <x:v>520</x:v>
      </x:c>
      <x:c r="Q3531" t="s">
        <x:v>634</x:v>
      </x:c>
      <x:c r="R3531" t="s">
        <x:v>522</x:v>
      </x:c>
      <x:c r="S3531">
        <x:v>14000</x:v>
      </x:c>
      <x:c r="T3531" t="s">
        <x:v>458</x:v>
      </x:c>
      <x:c r="U3531">
        <x:v>107.66</x:v>
      </x:c>
      <x:c r="V3531">
        <x:v>0.01</x:v>
      </x:c>
      <x:c r="W3531">
        <x:v>737.44</x:v>
      </x:c>
    </x:row>
    <x:row r="3532" spans="1:23">
      <x:c r="A3532" t="s">
        <x:v>492</x:v>
      </x:c>
      <x:c r="B3532" t="s">
        <x:v>698</x:v>
      </x:c>
      <x:c r="C3532" t="s">
        <x:v>513</x:v>
      </x:c>
      <x:c r="D3532" t="s">
        <x:v>514</x:v>
      </x:c>
      <x:c r="E3532" t="s">
        <x:v>629</x:v>
      </x:c>
      <x:c r="F3532" t="s">
        <x:v>504</x:v>
      </x:c>
      <x:c r="G3532" t="s">
        <x:v>699</x:v>
      </x:c>
      <x:c r="H3532" t="s">
        <x:v>528</x:v>
      </x:c>
      <x:c r="I3532" t="s">
        <x:v>173</x:v>
      </x:c>
      <x:c r="J3532">
        <x:v>140018235</x:v>
      </x:c>
      <x:c r="K3532" t="s">
        <x:v>173</x:v>
      </x:c>
      <x:c r="L3532" t="s">
        <x:v>165</x:v>
      </x:c>
      <x:c r="M3532" t="s">
        <x:v>560</x:v>
      </x:c>
      <x:c r="N3532" t="s">
        <x:v>630</x:v>
      </x:c>
      <x:c r="O3532">
        <x:v>7000</x:v>
      </x:c>
      <x:c r="P3532" t="s">
        <x:v>520</x:v>
      </x:c>
      <x:c r="Q3532" t="s">
        <x:v>634</x:v>
      </x:c>
      <x:c r="R3532" t="s">
        <x:v>522</x:v>
      </x:c>
      <x:c r="S3532">
        <x:v>14000</x:v>
      </x:c>
      <x:c r="T3532" t="s">
        <x:v>458</x:v>
      </x:c>
      <x:c r="U3532">
        <x:v>107.66</x:v>
      </x:c>
      <x:c r="V3532">
        <x:v>0.01</x:v>
      </x:c>
      <x:c r="W3532">
        <x:v>737.44</x:v>
      </x:c>
    </x:row>
    <x:row r="3533" spans="1:23">
      <x:c r="A3533" t="s">
        <x:v>492</x:v>
      </x:c>
      <x:c r="B3533" t="s">
        <x:v>698</x:v>
      </x:c>
      <x:c r="C3533" t="s">
        <x:v>513</x:v>
      </x:c>
      <x:c r="D3533" t="s">
        <x:v>514</x:v>
      </x:c>
      <x:c r="E3533" t="s">
        <x:v>629</x:v>
      </x:c>
      <x:c r="F3533" t="s">
        <x:v>504</x:v>
      </x:c>
      <x:c r="G3533" t="s">
        <x:v>699</x:v>
      </x:c>
      <x:c r="H3533" t="s">
        <x:v>528</x:v>
      </x:c>
      <x:c r="I3533" t="s">
        <x:v>173</x:v>
      </x:c>
      <x:c r="J3533">
        <x:v>140018236</x:v>
      </x:c>
      <x:c r="K3533" t="s">
        <x:v>173</x:v>
      </x:c>
      <x:c r="L3533" t="s">
        <x:v>165</x:v>
      </x:c>
      <x:c r="M3533" t="s">
        <x:v>575</x:v>
      </x:c>
      <x:c r="N3533" t="s">
        <x:v>630</x:v>
      </x:c>
      <x:c r="O3533">
        <x:v>7000</x:v>
      </x:c>
      <x:c r="P3533" t="s">
        <x:v>520</x:v>
      </x:c>
      <x:c r="Q3533" t="s">
        <x:v>634</x:v>
      </x:c>
      <x:c r="R3533" t="s">
        <x:v>522</x:v>
      </x:c>
      <x:c r="S3533">
        <x:v>14000</x:v>
      </x:c>
      <x:c r="T3533" t="s">
        <x:v>458</x:v>
      </x:c>
      <x:c r="U3533">
        <x:v>107.66</x:v>
      </x:c>
      <x:c r="V3533">
        <x:v>0.01</x:v>
      </x:c>
      <x:c r="W3533">
        <x:v>737.44</x:v>
      </x:c>
    </x:row>
    <x:row r="3534" spans="1:23">
      <x:c r="A3534" t="s">
        <x:v>492</x:v>
      </x:c>
      <x:c r="B3534" t="s">
        <x:v>698</x:v>
      </x:c>
      <x:c r="C3534" t="s">
        <x:v>513</x:v>
      </x:c>
      <x:c r="D3534" t="s">
        <x:v>514</x:v>
      </x:c>
      <x:c r="E3534" t="s">
        <x:v>629</x:v>
      </x:c>
      <x:c r="F3534" t="s">
        <x:v>504</x:v>
      </x:c>
      <x:c r="G3534" t="s">
        <x:v>699</x:v>
      </x:c>
      <x:c r="H3534" t="s">
        <x:v>528</x:v>
      </x:c>
      <x:c r="I3534" t="s">
        <x:v>173</x:v>
      </x:c>
      <x:c r="J3534">
        <x:v>140015184</x:v>
      </x:c>
      <x:c r="K3534" t="s">
        <x:v>173</x:v>
      </x:c>
      <x:c r="L3534" t="s">
        <x:v>165</x:v>
      </x:c>
      <x:c r="M3534" t="s">
        <x:v>518</x:v>
      </x:c>
      <x:c r="N3534" t="s">
        <x:v>630</x:v>
      </x:c>
      <x:c r="O3534">
        <x:v>7000</x:v>
      </x:c>
      <x:c r="P3534" t="s">
        <x:v>520</x:v>
      </x:c>
      <x:c r="Q3534" t="s">
        <x:v>634</x:v>
      </x:c>
      <x:c r="R3534" t="s">
        <x:v>522</x:v>
      </x:c>
      <x:c r="S3534">
        <x:v>21000</x:v>
      </x:c>
      <x:c r="T3534" t="s">
        <x:v>458</x:v>
      </x:c>
      <x:c r="U3534">
        <x:v>161.49</x:v>
      </x:c>
      <x:c r="V3534">
        <x:v>0.01</x:v>
      </x:c>
      <x:c r="W3534">
        <x:v>1106.17</x:v>
      </x:c>
    </x:row>
    <x:row r="3535" spans="1:23">
      <x:c r="A3535" t="s">
        <x:v>492</x:v>
      </x:c>
      <x:c r="B3535" t="s">
        <x:v>698</x:v>
      </x:c>
      <x:c r="C3535" t="s">
        <x:v>513</x:v>
      </x:c>
      <x:c r="D3535" t="s">
        <x:v>514</x:v>
      </x:c>
      <x:c r="E3535" t="s">
        <x:v>629</x:v>
      </x:c>
      <x:c r="F3535" t="s">
        <x:v>504</x:v>
      </x:c>
      <x:c r="G3535" t="s">
        <x:v>699</x:v>
      </x:c>
      <x:c r="H3535" t="s">
        <x:v>528</x:v>
      </x:c>
      <x:c r="I3535" t="s">
        <x:v>173</x:v>
      </x:c>
      <x:c r="J3535">
        <x:v>140020073</x:v>
      </x:c>
      <x:c r="K3535" t="s">
        <x:v>173</x:v>
      </x:c>
      <x:c r="L3535" t="s">
        <x:v>143</x:v>
      </x:c>
      <x:c r="M3535" t="s">
        <x:v>526</x:v>
      </x:c>
      <x:c r="N3535" t="s">
        <x:v>630</x:v>
      </x:c>
      <x:c r="O3535">
        <x:v>8000</x:v>
      </x:c>
      <x:c r="P3535" t="s">
        <x:v>520</x:v>
      </x:c>
      <x:c r="Q3535" t="s">
        <x:v>632</x:v>
      </x:c>
      <x:c r="R3535" t="s">
        <x:v>522</x:v>
      </x:c>
      <x:c r="S3535">
        <x:v>8000</x:v>
      </x:c>
      <x:c r="T3535" t="s">
        <x:v>458</x:v>
      </x:c>
      <x:c r="U3535">
        <x:v>40.08</x:v>
      </x:c>
      <x:c r="V3535">
        <x:v>0.01</x:v>
      </x:c>
      <x:c r="W3535">
        <x:v>346.35</x:v>
      </x:c>
    </x:row>
    <x:row r="3536" spans="1:23">
      <x:c r="A3536" t="s">
        <x:v>492</x:v>
      </x:c>
      <x:c r="B3536" t="s">
        <x:v>698</x:v>
      </x:c>
      <x:c r="C3536" t="s">
        <x:v>513</x:v>
      </x:c>
      <x:c r="D3536" t="s">
        <x:v>514</x:v>
      </x:c>
      <x:c r="E3536" t="s">
        <x:v>629</x:v>
      </x:c>
      <x:c r="F3536" t="s">
        <x:v>504</x:v>
      </x:c>
      <x:c r="G3536" t="s">
        <x:v>699</x:v>
      </x:c>
      <x:c r="H3536" t="s">
        <x:v>528</x:v>
      </x:c>
      <x:c r="I3536" t="s">
        <x:v>173</x:v>
      </x:c>
      <x:c r="J3536">
        <x:v>140020072</x:v>
      </x:c>
      <x:c r="K3536" t="s">
        <x:v>173</x:v>
      </x:c>
      <x:c r="L3536" t="s">
        <x:v>143</x:v>
      </x:c>
      <x:c r="M3536" t="s">
        <x:v>574</x:v>
      </x:c>
      <x:c r="N3536" t="s">
        <x:v>633</x:v>
      </x:c>
      <x:c r="O3536">
        <x:v>1000</x:v>
      </x:c>
      <x:c r="P3536" t="s">
        <x:v>520</x:v>
      </x:c>
      <x:c r="Q3536" t="s">
        <x:v>632</x:v>
      </x:c>
      <x:c r="R3536" t="s">
        <x:v>522</x:v>
      </x:c>
      <x:c r="S3536">
        <x:v>3000</x:v>
      </x:c>
      <x:c r="T3536" t="s">
        <x:v>458</x:v>
      </x:c>
      <x:c r="U3536">
        <x:v>15.03</x:v>
      </x:c>
      <x:c r="V3536">
        <x:v>0.01</x:v>
      </x:c>
      <x:c r="W3536">
        <x:v>129.88</x:v>
      </x:c>
    </x:row>
    <x:row r="3537" spans="1:23">
      <x:c r="A3537" t="s">
        <x:v>492</x:v>
      </x:c>
      <x:c r="B3537" t="s">
        <x:v>698</x:v>
      </x:c>
      <x:c r="C3537" t="s">
        <x:v>513</x:v>
      </x:c>
      <x:c r="D3537" t="s">
        <x:v>514</x:v>
      </x:c>
      <x:c r="E3537" t="s">
        <x:v>629</x:v>
      </x:c>
      <x:c r="F3537" t="s">
        <x:v>504</x:v>
      </x:c>
      <x:c r="G3537" t="s">
        <x:v>699</x:v>
      </x:c>
      <x:c r="H3537" t="s">
        <x:v>528</x:v>
      </x:c>
      <x:c r="I3537" t="s">
        <x:v>173</x:v>
      </x:c>
      <x:c r="J3537">
        <x:v>140020071</x:v>
      </x:c>
      <x:c r="K3537" t="s">
        <x:v>173</x:v>
      </x:c>
      <x:c r="L3537" t="s">
        <x:v>143</x:v>
      </x:c>
      <x:c r="M3537" t="s">
        <x:v>570</x:v>
      </x:c>
      <x:c r="N3537" t="s">
        <x:v>630</x:v>
      </x:c>
      <x:c r="O3537">
        <x:v>8000</x:v>
      </x:c>
      <x:c r="P3537" t="s">
        <x:v>520</x:v>
      </x:c>
      <x:c r="Q3537" t="s">
        <x:v>632</x:v>
      </x:c>
      <x:c r="R3537" t="s">
        <x:v>522</x:v>
      </x:c>
      <x:c r="S3537">
        <x:v>8000</x:v>
      </x:c>
      <x:c r="T3537" t="s">
        <x:v>458</x:v>
      </x:c>
      <x:c r="U3537">
        <x:v>40.08</x:v>
      </x:c>
      <x:c r="V3537">
        <x:v>0.01</x:v>
      </x:c>
      <x:c r="W3537">
        <x:v>346.35</x:v>
      </x:c>
    </x:row>
    <x:row r="3538" spans="1:23">
      <x:c r="A3538" t="s">
        <x:v>492</x:v>
      </x:c>
      <x:c r="B3538" t="s">
        <x:v>698</x:v>
      </x:c>
      <x:c r="C3538" t="s">
        <x:v>513</x:v>
      </x:c>
      <x:c r="D3538" t="s">
        <x:v>514</x:v>
      </x:c>
      <x:c r="E3538" t="s">
        <x:v>629</x:v>
      </x:c>
      <x:c r="F3538" t="s">
        <x:v>504</x:v>
      </x:c>
      <x:c r="G3538" t="s">
        <x:v>699</x:v>
      </x:c>
      <x:c r="H3538" t="s">
        <x:v>528</x:v>
      </x:c>
      <x:c r="I3538" t="s">
        <x:v>173</x:v>
      </x:c>
      <x:c r="J3538">
        <x:v>140018224</x:v>
      </x:c>
      <x:c r="K3538" t="s">
        <x:v>173</x:v>
      </x:c>
      <x:c r="L3538" t="s">
        <x:v>143</x:v>
      </x:c>
      <x:c r="M3538" t="s">
        <x:v>524</x:v>
      </x:c>
      <x:c r="N3538" t="s">
        <x:v>630</x:v>
      </x:c>
      <x:c r="O3538">
        <x:v>8000</x:v>
      </x:c>
      <x:c r="P3538" t="s">
        <x:v>520</x:v>
      </x:c>
      <x:c r="Q3538" t="s">
        <x:v>632</x:v>
      </x:c>
      <x:c r="R3538" t="s">
        <x:v>522</x:v>
      </x:c>
      <x:c r="S3538">
        <x:v>16000</x:v>
      </x:c>
      <x:c r="T3538" t="s">
        <x:v>458</x:v>
      </x:c>
      <x:c r="U3538">
        <x:v>80.16</x:v>
      </x:c>
      <x:c r="V3538">
        <x:v>0.01</x:v>
      </x:c>
      <x:c r="W3538">
        <x:v>692.71</x:v>
      </x:c>
    </x:row>
    <x:row r="3539" spans="1:23">
      <x:c r="A3539" t="s">
        <x:v>492</x:v>
      </x:c>
      <x:c r="B3539" t="s">
        <x:v>698</x:v>
      </x:c>
      <x:c r="C3539" t="s">
        <x:v>513</x:v>
      </x:c>
      <x:c r="D3539" t="s">
        <x:v>514</x:v>
      </x:c>
      <x:c r="E3539" t="s">
        <x:v>629</x:v>
      </x:c>
      <x:c r="F3539" t="s">
        <x:v>504</x:v>
      </x:c>
      <x:c r="G3539" t="s">
        <x:v>699</x:v>
      </x:c>
      <x:c r="H3539" t="s">
        <x:v>528</x:v>
      </x:c>
      <x:c r="I3539" t="s">
        <x:v>173</x:v>
      </x:c>
      <x:c r="J3539">
        <x:v>140020069</x:v>
      </x:c>
      <x:c r="K3539" t="s">
        <x:v>173</x:v>
      </x:c>
      <x:c r="L3539" t="s">
        <x:v>143</x:v>
      </x:c>
      <x:c r="M3539" t="s">
        <x:v>608</x:v>
      </x:c>
      <x:c r="N3539" t="s">
        <x:v>630</x:v>
      </x:c>
      <x:c r="O3539">
        <x:v>8000</x:v>
      </x:c>
      <x:c r="P3539" t="s">
        <x:v>520</x:v>
      </x:c>
      <x:c r="Q3539" t="s">
        <x:v>632</x:v>
      </x:c>
      <x:c r="R3539" t="s">
        <x:v>522</x:v>
      </x:c>
      <x:c r="S3539">
        <x:v>8000</x:v>
      </x:c>
      <x:c r="T3539" t="s">
        <x:v>458</x:v>
      </x:c>
      <x:c r="U3539">
        <x:v>40.08</x:v>
      </x:c>
      <x:c r="V3539">
        <x:v>0.01</x:v>
      </x:c>
      <x:c r="W3539">
        <x:v>346.35</x:v>
      </x:c>
    </x:row>
    <x:row r="3540" spans="1:23">
      <x:c r="A3540" t="s">
        <x:v>492</x:v>
      </x:c>
      <x:c r="B3540" t="s">
        <x:v>698</x:v>
      </x:c>
      <x:c r="C3540" t="s">
        <x:v>513</x:v>
      </x:c>
      <x:c r="D3540" t="s">
        <x:v>514</x:v>
      </x:c>
      <x:c r="E3540" t="s">
        <x:v>629</x:v>
      </x:c>
      <x:c r="F3540" t="s">
        <x:v>504</x:v>
      </x:c>
      <x:c r="G3540" t="s">
        <x:v>699</x:v>
      </x:c>
      <x:c r="H3540" t="s">
        <x:v>528</x:v>
      </x:c>
      <x:c r="I3540" t="s">
        <x:v>173</x:v>
      </x:c>
      <x:c r="J3540">
        <x:v>140018227</x:v>
      </x:c>
      <x:c r="K3540" t="s">
        <x:v>173</x:v>
      </x:c>
      <x:c r="L3540" t="s">
        <x:v>143</x:v>
      </x:c>
      <x:c r="M3540" t="s">
        <x:v>569</x:v>
      </x:c>
      <x:c r="N3540" t="s">
        <x:v>630</x:v>
      </x:c>
      <x:c r="O3540">
        <x:v>8000</x:v>
      </x:c>
      <x:c r="P3540" t="s">
        <x:v>520</x:v>
      </x:c>
      <x:c r="Q3540" t="s">
        <x:v>632</x:v>
      </x:c>
      <x:c r="R3540" t="s">
        <x:v>522</x:v>
      </x:c>
      <x:c r="S3540">
        <x:v>24000</x:v>
      </x:c>
      <x:c r="T3540" t="s">
        <x:v>458</x:v>
      </x:c>
      <x:c r="U3540">
        <x:v>120.24</x:v>
      </x:c>
      <x:c r="V3540">
        <x:v>0.01</x:v>
      </x:c>
      <x:c r="W3540">
        <x:v>1039.06</x:v>
      </x:c>
    </x:row>
    <x:row r="3541" spans="1:23">
      <x:c r="A3541" t="s">
        <x:v>492</x:v>
      </x:c>
      <x:c r="B3541" t="s">
        <x:v>698</x:v>
      </x:c>
      <x:c r="C3541" t="s">
        <x:v>513</x:v>
      </x:c>
      <x:c r="D3541" t="s">
        <x:v>514</x:v>
      </x:c>
      <x:c r="E3541" t="s">
        <x:v>629</x:v>
      </x:c>
      <x:c r="F3541" t="s">
        <x:v>504</x:v>
      </x:c>
      <x:c r="G3541" t="s">
        <x:v>699</x:v>
      </x:c>
      <x:c r="H3541" t="s">
        <x:v>528</x:v>
      </x:c>
      <x:c r="I3541" t="s">
        <x:v>173</x:v>
      </x:c>
      <x:c r="J3541">
        <x:v>140020068</x:v>
      </x:c>
      <x:c r="K3541" t="s">
        <x:v>173</x:v>
      </x:c>
      <x:c r="L3541" t="s">
        <x:v>143</x:v>
      </x:c>
      <x:c r="M3541" t="s">
        <x:v>568</x:v>
      </x:c>
      <x:c r="N3541" t="s">
        <x:v>630</x:v>
      </x:c>
      <x:c r="O3541">
        <x:v>8000</x:v>
      </x:c>
      <x:c r="P3541" t="s">
        <x:v>520</x:v>
      </x:c>
      <x:c r="Q3541" t="s">
        <x:v>632</x:v>
      </x:c>
      <x:c r="R3541" t="s">
        <x:v>522</x:v>
      </x:c>
      <x:c r="S3541">
        <x:v>8000</x:v>
      </x:c>
      <x:c r="T3541" t="s">
        <x:v>458</x:v>
      </x:c>
      <x:c r="U3541">
        <x:v>40.08</x:v>
      </x:c>
      <x:c r="V3541">
        <x:v>0.01</x:v>
      </x:c>
      <x:c r="W3541">
        <x:v>346.35</x:v>
      </x:c>
    </x:row>
    <x:row r="3542" spans="1:23">
      <x:c r="A3542" t="s">
        <x:v>492</x:v>
      </x:c>
      <x:c r="B3542" t="s">
        <x:v>698</x:v>
      </x:c>
      <x:c r="C3542" t="s">
        <x:v>513</x:v>
      </x:c>
      <x:c r="D3542" t="s">
        <x:v>514</x:v>
      </x:c>
      <x:c r="E3542" t="s">
        <x:v>629</x:v>
      </x:c>
      <x:c r="F3542" t="s">
        <x:v>504</x:v>
      </x:c>
      <x:c r="G3542" t="s">
        <x:v>699</x:v>
      </x:c>
      <x:c r="H3542" t="s">
        <x:v>528</x:v>
      </x:c>
      <x:c r="I3542" t="s">
        <x:v>173</x:v>
      </x:c>
      <x:c r="J3542">
        <x:v>140018226</x:v>
      </x:c>
      <x:c r="K3542" t="s">
        <x:v>173</x:v>
      </x:c>
      <x:c r="L3542" t="s">
        <x:v>143</x:v>
      </x:c>
      <x:c r="M3542" t="s">
        <x:v>550</x:v>
      </x:c>
      <x:c r="N3542" t="s">
        <x:v>630</x:v>
      </x:c>
      <x:c r="O3542">
        <x:v>8000</x:v>
      </x:c>
      <x:c r="P3542" t="s">
        <x:v>520</x:v>
      </x:c>
      <x:c r="Q3542" t="s">
        <x:v>632</x:v>
      </x:c>
      <x:c r="R3542" t="s">
        <x:v>522</x:v>
      </x:c>
      <x:c r="S3542">
        <x:v>24000</x:v>
      </x:c>
      <x:c r="T3542" t="s">
        <x:v>458</x:v>
      </x:c>
      <x:c r="U3542">
        <x:v>120.24</x:v>
      </x:c>
      <x:c r="V3542">
        <x:v>0.01</x:v>
      </x:c>
      <x:c r="W3542">
        <x:v>1039.06</x:v>
      </x:c>
    </x:row>
    <x:row r="3543" spans="1:23">
      <x:c r="A3543" t="s">
        <x:v>492</x:v>
      </x:c>
      <x:c r="B3543" t="s">
        <x:v>698</x:v>
      </x:c>
      <x:c r="C3543" t="s">
        <x:v>513</x:v>
      </x:c>
      <x:c r="D3543" t="s">
        <x:v>514</x:v>
      </x:c>
      <x:c r="E3543" t="s">
        <x:v>629</x:v>
      </x:c>
      <x:c r="F3543" t="s">
        <x:v>504</x:v>
      </x:c>
      <x:c r="G3543" t="s">
        <x:v>699</x:v>
      </x:c>
      <x:c r="H3543" t="s">
        <x:v>528</x:v>
      </x:c>
      <x:c r="I3543" t="s">
        <x:v>173</x:v>
      </x:c>
      <x:c r="J3543">
        <x:v>140018186</x:v>
      </x:c>
      <x:c r="K3543" t="s">
        <x:v>173</x:v>
      </x:c>
      <x:c r="L3543" t="s">
        <x:v>143</x:v>
      </x:c>
      <x:c r="M3543" t="s">
        <x:v>537</x:v>
      </x:c>
      <x:c r="N3543" t="s">
        <x:v>630</x:v>
      </x:c>
      <x:c r="O3543">
        <x:v>8000</x:v>
      </x:c>
      <x:c r="P3543" t="s">
        <x:v>520</x:v>
      </x:c>
      <x:c r="Q3543" t="s">
        <x:v>632</x:v>
      </x:c>
      <x:c r="R3543" t="s">
        <x:v>522</x:v>
      </x:c>
      <x:c r="S3543">
        <x:v>24000</x:v>
      </x:c>
      <x:c r="T3543" t="s">
        <x:v>458</x:v>
      </x:c>
      <x:c r="U3543">
        <x:v>120.24</x:v>
      </x:c>
      <x:c r="V3543">
        <x:v>0.01</x:v>
      </x:c>
      <x:c r="W3543">
        <x:v>1039.06</x:v>
      </x:c>
    </x:row>
    <x:row r="3544" spans="1:23">
      <x:c r="A3544" t="s">
        <x:v>492</x:v>
      </x:c>
      <x:c r="B3544" t="s">
        <x:v>698</x:v>
      </x:c>
      <x:c r="C3544" t="s">
        <x:v>513</x:v>
      </x:c>
      <x:c r="D3544" t="s">
        <x:v>514</x:v>
      </x:c>
      <x:c r="E3544" t="s">
        <x:v>629</x:v>
      </x:c>
      <x:c r="F3544" t="s">
        <x:v>504</x:v>
      </x:c>
      <x:c r="G3544" t="s">
        <x:v>699</x:v>
      </x:c>
      <x:c r="H3544" t="s">
        <x:v>528</x:v>
      </x:c>
      <x:c r="I3544" t="s">
        <x:v>173</x:v>
      </x:c>
      <x:c r="J3544">
        <x:v>140020065</x:v>
      </x:c>
      <x:c r="K3544" t="s">
        <x:v>173</x:v>
      </x:c>
      <x:c r="L3544" t="s">
        <x:v>143</x:v>
      </x:c>
      <x:c r="M3544" t="s">
        <x:v>533</x:v>
      </x:c>
      <x:c r="N3544" t="s">
        <x:v>630</x:v>
      </x:c>
      <x:c r="O3544">
        <x:v>8000</x:v>
      </x:c>
      <x:c r="P3544" t="s">
        <x:v>520</x:v>
      </x:c>
      <x:c r="Q3544" t="s">
        <x:v>632</x:v>
      </x:c>
      <x:c r="R3544" t="s">
        <x:v>522</x:v>
      </x:c>
      <x:c r="S3544">
        <x:v>24000</x:v>
      </x:c>
      <x:c r="T3544" t="s">
        <x:v>458</x:v>
      </x:c>
      <x:c r="U3544">
        <x:v>120.24</x:v>
      </x:c>
      <x:c r="V3544">
        <x:v>0.01</x:v>
      </x:c>
      <x:c r="W3544">
        <x:v>1039.06</x:v>
      </x:c>
    </x:row>
    <x:row r="3545" spans="1:23">
      <x:c r="A3545" t="s">
        <x:v>492</x:v>
      </x:c>
      <x:c r="B3545" t="s">
        <x:v>698</x:v>
      </x:c>
      <x:c r="C3545" t="s">
        <x:v>513</x:v>
      </x:c>
      <x:c r="D3545" t="s">
        <x:v>514</x:v>
      </x:c>
      <x:c r="E3545" t="s">
        <x:v>629</x:v>
      </x:c>
      <x:c r="F3545" t="s">
        <x:v>504</x:v>
      </x:c>
      <x:c r="G3545" t="s">
        <x:v>699</x:v>
      </x:c>
      <x:c r="H3545" t="s">
        <x:v>528</x:v>
      </x:c>
      <x:c r="I3545" t="s">
        <x:v>173</x:v>
      </x:c>
      <x:c r="J3545">
        <x:v>140018228</x:v>
      </x:c>
      <x:c r="K3545" t="s">
        <x:v>173</x:v>
      </x:c>
      <x:c r="L3545" t="s">
        <x:v>143</x:v>
      </x:c>
      <x:c r="M3545" t="s">
        <x:v>560</x:v>
      </x:c>
      <x:c r="N3545" t="s">
        <x:v>630</x:v>
      </x:c>
      <x:c r="O3545">
        <x:v>8000</x:v>
      </x:c>
      <x:c r="P3545" t="s">
        <x:v>520</x:v>
      </x:c>
      <x:c r="Q3545" t="s">
        <x:v>632</x:v>
      </x:c>
      <x:c r="R3545" t="s">
        <x:v>522</x:v>
      </x:c>
      <x:c r="S3545">
        <x:v>24000</x:v>
      </x:c>
      <x:c r="T3545" t="s">
        <x:v>458</x:v>
      </x:c>
      <x:c r="U3545">
        <x:v>120.31</x:v>
      </x:c>
      <x:c r="V3545">
        <x:v>0.01</x:v>
      </x:c>
      <x:c r="W3545">
        <x:v>1039.06</x:v>
      </x:c>
    </x:row>
    <x:row r="3546" spans="1:23">
      <x:c r="A3546" t="s">
        <x:v>492</x:v>
      </x:c>
      <x:c r="B3546" t="s">
        <x:v>698</x:v>
      </x:c>
      <x:c r="C3546" t="s">
        <x:v>513</x:v>
      </x:c>
      <x:c r="D3546" t="s">
        <x:v>514</x:v>
      </x:c>
      <x:c r="E3546" t="s">
        <x:v>629</x:v>
      </x:c>
      <x:c r="F3546" t="s">
        <x:v>504</x:v>
      </x:c>
      <x:c r="G3546" t="s">
        <x:v>699</x:v>
      </x:c>
      <x:c r="H3546" t="s">
        <x:v>528</x:v>
      </x:c>
      <x:c r="I3546" t="s">
        <x:v>173</x:v>
      </x:c>
      <x:c r="J3546">
        <x:v>140000508</x:v>
      </x:c>
      <x:c r="K3546" t="s">
        <x:v>173</x:v>
      </x:c>
      <x:c r="L3546" t="s">
        <x:v>143</x:v>
      </x:c>
      <x:c r="M3546" t="s">
        <x:v>610</x:v>
      </x:c>
      <x:c r="N3546" t="s">
        <x:v>633</x:v>
      </x:c>
      <x:c r="O3546">
        <x:v>1000</x:v>
      </x:c>
      <x:c r="P3546" t="s">
        <x:v>520</x:v>
      </x:c>
      <x:c r="Q3546" t="s">
        <x:v>632</x:v>
      </x:c>
      <x:c r="R3546" t="s">
        <x:v>522</x:v>
      </x:c>
      <x:c r="S3546">
        <x:v>2000</x:v>
      </x:c>
      <x:c r="T3546" t="s">
        <x:v>458</x:v>
      </x:c>
      <x:c r="U3546">
        <x:v>10.02</x:v>
      </x:c>
      <x:c r="V3546">
        <x:v>0.01</x:v>
      </x:c>
      <x:c r="W3546">
        <x:v>86.59</x:v>
      </x:c>
    </x:row>
    <x:row r="3547" spans="1:23">
      <x:c r="A3547" t="s">
        <x:v>492</x:v>
      </x:c>
      <x:c r="B3547" t="s">
        <x:v>698</x:v>
      </x:c>
      <x:c r="C3547" t="s">
        <x:v>513</x:v>
      </x:c>
      <x:c r="D3547" t="s">
        <x:v>514</x:v>
      </x:c>
      <x:c r="E3547" t="s">
        <x:v>629</x:v>
      </x:c>
      <x:c r="F3547" t="s">
        <x:v>504</x:v>
      </x:c>
      <x:c r="G3547" t="s">
        <x:v>699</x:v>
      </x:c>
      <x:c r="H3547" t="s">
        <x:v>528</x:v>
      </x:c>
      <x:c r="I3547" t="s">
        <x:v>173</x:v>
      </x:c>
      <x:c r="J3547">
        <x:v>140020063</x:v>
      </x:c>
      <x:c r="K3547" t="s">
        <x:v>173</x:v>
      </x:c>
      <x:c r="L3547" t="s">
        <x:v>143</x:v>
      </x:c>
      <x:c r="M3547" t="s">
        <x:v>571</x:v>
      </x:c>
      <x:c r="N3547" t="s">
        <x:v>633</x:v>
      </x:c>
      <x:c r="O3547">
        <x:v>1000</x:v>
      </x:c>
      <x:c r="P3547" t="s">
        <x:v>520</x:v>
      </x:c>
      <x:c r="Q3547" t="s">
        <x:v>632</x:v>
      </x:c>
      <x:c r="R3547" t="s">
        <x:v>522</x:v>
      </x:c>
      <x:c r="S3547">
        <x:v>1000</x:v>
      </x:c>
      <x:c r="T3547" t="s">
        <x:v>458</x:v>
      </x:c>
      <x:c r="U3547">
        <x:v>5.01</x:v>
      </x:c>
      <x:c r="V3547">
        <x:v>0.01</x:v>
      </x:c>
      <x:c r="W3547">
        <x:v>43.29</x:v>
      </x:c>
    </x:row>
    <x:row r="3548" spans="1:23">
      <x:c r="A3548" t="s">
        <x:v>492</x:v>
      </x:c>
      <x:c r="B3548" t="s">
        <x:v>698</x:v>
      </x:c>
      <x:c r="C3548" t="s">
        <x:v>513</x:v>
      </x:c>
      <x:c r="D3548" t="s">
        <x:v>514</x:v>
      </x:c>
      <x:c r="E3548" t="s">
        <x:v>629</x:v>
      </x:c>
      <x:c r="F3548" t="s">
        <x:v>504</x:v>
      </x:c>
      <x:c r="G3548" t="s">
        <x:v>699</x:v>
      </x:c>
      <x:c r="H3548" t="s">
        <x:v>528</x:v>
      </x:c>
      <x:c r="I3548" t="s">
        <x:v>173</x:v>
      </x:c>
      <x:c r="J3548">
        <x:v>140020062</x:v>
      </x:c>
      <x:c r="K3548" t="s">
        <x:v>173</x:v>
      </x:c>
      <x:c r="L3548" t="s">
        <x:v>143</x:v>
      </x:c>
      <x:c r="M3548" t="s">
        <x:v>575</x:v>
      </x:c>
      <x:c r="N3548" t="s">
        <x:v>630</x:v>
      </x:c>
      <x:c r="O3548">
        <x:v>8000</x:v>
      </x:c>
      <x:c r="P3548" t="s">
        <x:v>520</x:v>
      </x:c>
      <x:c r="Q3548" t="s">
        <x:v>632</x:v>
      </x:c>
      <x:c r="R3548" t="s">
        <x:v>522</x:v>
      </x:c>
      <x:c r="S3548">
        <x:v>16000</x:v>
      </x:c>
      <x:c r="T3548" t="s">
        <x:v>458</x:v>
      </x:c>
      <x:c r="U3548">
        <x:v>80.16</x:v>
      </x:c>
      <x:c r="V3548">
        <x:v>0.01</x:v>
      </x:c>
      <x:c r="W3548">
        <x:v>692.71</x:v>
      </x:c>
    </x:row>
    <x:row r="3549" spans="1:23">
      <x:c r="A3549" t="s">
        <x:v>492</x:v>
      </x:c>
      <x:c r="B3549" t="s">
        <x:v>698</x:v>
      </x:c>
      <x:c r="C3549" t="s">
        <x:v>513</x:v>
      </x:c>
      <x:c r="D3549" t="s">
        <x:v>514</x:v>
      </x:c>
      <x:c r="E3549" t="s">
        <x:v>629</x:v>
      </x:c>
      <x:c r="F3549" t="s">
        <x:v>504</x:v>
      </x:c>
      <x:c r="G3549" t="s">
        <x:v>699</x:v>
      </x:c>
      <x:c r="H3549" t="s">
        <x:v>528</x:v>
      </x:c>
      <x:c r="I3549" t="s">
        <x:v>173</x:v>
      </x:c>
      <x:c r="J3549">
        <x:v>140015183</x:v>
      </x:c>
      <x:c r="K3549" t="s">
        <x:v>173</x:v>
      </x:c>
      <x:c r="L3549" t="s">
        <x:v>143</x:v>
      </x:c>
      <x:c r="M3549" t="s">
        <x:v>518</x:v>
      </x:c>
      <x:c r="N3549" t="s">
        <x:v>630</x:v>
      </x:c>
      <x:c r="O3549">
        <x:v>8000</x:v>
      </x:c>
      <x:c r="P3549" t="s">
        <x:v>520</x:v>
      </x:c>
      <x:c r="Q3549" t="s">
        <x:v>632</x:v>
      </x:c>
      <x:c r="R3549" t="s">
        <x:v>522</x:v>
      </x:c>
      <x:c r="S3549">
        <x:v>40000</x:v>
      </x:c>
      <x:c r="T3549" t="s">
        <x:v>458</x:v>
      </x:c>
      <x:c r="U3549">
        <x:v>200.4</x:v>
      </x:c>
      <x:c r="V3549">
        <x:v>0.01</x:v>
      </x:c>
      <x:c r="W3549">
        <x:v>1731.77</x:v>
      </x:c>
    </x:row>
    <x:row r="3550" spans="1:23">
      <x:c r="A3550" t="s">
        <x:v>492</x:v>
      </x:c>
      <x:c r="B3550" t="s">
        <x:v>698</x:v>
      </x:c>
      <x:c r="C3550" t="s">
        <x:v>513</x:v>
      </x:c>
      <x:c r="D3550" t="s">
        <x:v>514</x:v>
      </x:c>
      <x:c r="E3550" t="s">
        <x:v>629</x:v>
      </x:c>
      <x:c r="F3550" t="s">
        <x:v>504</x:v>
      </x:c>
      <x:c r="G3550" t="s">
        <x:v>699</x:v>
      </x:c>
      <x:c r="H3550" t="s">
        <x:v>528</x:v>
      </x:c>
      <x:c r="I3550" t="s">
        <x:v>173</x:v>
      </x:c>
      <x:c r="J3550">
        <x:v>140015182</x:v>
      </x:c>
      <x:c r="K3550" t="s">
        <x:v>173</x:v>
      </x:c>
      <x:c r="L3550" t="s">
        <x:v>141</x:v>
      </x:c>
      <x:c r="M3550" t="s">
        <x:v>526</x:v>
      </x:c>
      <x:c r="N3550" t="s">
        <x:v>630</x:v>
      </x:c>
      <x:c r="O3550">
        <x:v>10000</x:v>
      </x:c>
      <x:c r="P3550" t="s">
        <x:v>520</x:v>
      </x:c>
      <x:c r="Q3550" t="s">
        <x:v>631</x:v>
      </x:c>
      <x:c r="R3550" t="s">
        <x:v>522</x:v>
      </x:c>
      <x:c r="S3550">
        <x:v>50000</x:v>
      </x:c>
      <x:c r="T3550" t="s">
        <x:v>458</x:v>
      </x:c>
      <x:c r="U3550">
        <x:v>165.5</x:v>
      </x:c>
      <x:c r="V3550">
        <x:v>0.01</x:v>
      </x:c>
      <x:c r="W3550">
        <x:v>1912.16</x:v>
      </x:c>
    </x:row>
    <x:row r="3551" spans="1:23">
      <x:c r="A3551" t="s">
        <x:v>492</x:v>
      </x:c>
      <x:c r="B3551" t="s">
        <x:v>698</x:v>
      </x:c>
      <x:c r="C3551" t="s">
        <x:v>513</x:v>
      </x:c>
      <x:c r="D3551" t="s">
        <x:v>514</x:v>
      </x:c>
      <x:c r="E3551" t="s">
        <x:v>629</x:v>
      </x:c>
      <x:c r="F3551" t="s">
        <x:v>504</x:v>
      </x:c>
      <x:c r="G3551" t="s">
        <x:v>699</x:v>
      </x:c>
      <x:c r="H3551" t="s">
        <x:v>528</x:v>
      </x:c>
      <x:c r="I3551" t="s">
        <x:v>173</x:v>
      </x:c>
      <x:c r="J3551">
        <x:v>140018220</x:v>
      </x:c>
      <x:c r="K3551" t="s">
        <x:v>173</x:v>
      </x:c>
      <x:c r="L3551" t="s">
        <x:v>141</x:v>
      </x:c>
      <x:c r="M3551" t="s">
        <x:v>574</x:v>
      </x:c>
      <x:c r="N3551" t="s">
        <x:v>630</x:v>
      </x:c>
      <x:c r="O3551">
        <x:v>10000</x:v>
      </x:c>
      <x:c r="P3551" t="s">
        <x:v>520</x:v>
      </x:c>
      <x:c r="Q3551" t="s">
        <x:v>631</x:v>
      </x:c>
      <x:c r="R3551" t="s">
        <x:v>522</x:v>
      </x:c>
      <x:c r="S3551">
        <x:v>20000</x:v>
      </x:c>
      <x:c r="T3551" t="s">
        <x:v>458</x:v>
      </x:c>
      <x:c r="U3551">
        <x:v>66.2</x:v>
      </x:c>
      <x:c r="V3551">
        <x:v>0.01</x:v>
      </x:c>
      <x:c r="W3551">
        <x:v>764.86</x:v>
      </x:c>
    </x:row>
    <x:row r="3552" spans="1:23">
      <x:c r="A3552" t="s">
        <x:v>492</x:v>
      </x:c>
      <x:c r="B3552" t="s">
        <x:v>698</x:v>
      </x:c>
      <x:c r="C3552" t="s">
        <x:v>513</x:v>
      </x:c>
      <x:c r="D3552" t="s">
        <x:v>514</x:v>
      </x:c>
      <x:c r="E3552" t="s">
        <x:v>629</x:v>
      </x:c>
      <x:c r="F3552" t="s">
        <x:v>504</x:v>
      </x:c>
      <x:c r="G3552" t="s">
        <x:v>699</x:v>
      </x:c>
      <x:c r="H3552" t="s">
        <x:v>528</x:v>
      </x:c>
      <x:c r="I3552" t="s">
        <x:v>173</x:v>
      </x:c>
      <x:c r="J3552">
        <x:v>140018213</x:v>
      </x:c>
      <x:c r="K3552" t="s">
        <x:v>173</x:v>
      </x:c>
      <x:c r="L3552" t="s">
        <x:v>141</x:v>
      </x:c>
      <x:c r="M3552" t="s">
        <x:v>570</x:v>
      </x:c>
      <x:c r="N3552" t="s">
        <x:v>630</x:v>
      </x:c>
      <x:c r="O3552">
        <x:v>10000</x:v>
      </x:c>
      <x:c r="P3552" t="s">
        <x:v>520</x:v>
      </x:c>
      <x:c r="Q3552" t="s">
        <x:v>631</x:v>
      </x:c>
      <x:c r="R3552" t="s">
        <x:v>522</x:v>
      </x:c>
      <x:c r="S3552">
        <x:v>10000</x:v>
      </x:c>
      <x:c r="T3552" t="s">
        <x:v>458</x:v>
      </x:c>
      <x:c r="U3552">
        <x:v>33.1</x:v>
      </x:c>
      <x:c r="V3552">
        <x:v>0.01</x:v>
      </x:c>
      <x:c r="W3552">
        <x:v>382.43</x:v>
      </x:c>
    </x:row>
    <x:row r="3553" spans="1:23">
      <x:c r="A3553" t="s">
        <x:v>492</x:v>
      </x:c>
      <x:c r="B3553" t="s">
        <x:v>698</x:v>
      </x:c>
      <x:c r="C3553" t="s">
        <x:v>513</x:v>
      </x:c>
      <x:c r="D3553" t="s">
        <x:v>514</x:v>
      </x:c>
      <x:c r="E3553" t="s">
        <x:v>629</x:v>
      </x:c>
      <x:c r="F3553" t="s">
        <x:v>504</x:v>
      </x:c>
      <x:c r="G3553" t="s">
        <x:v>699</x:v>
      </x:c>
      <x:c r="H3553" t="s">
        <x:v>528</x:v>
      </x:c>
      <x:c r="I3553" t="s">
        <x:v>173</x:v>
      </x:c>
      <x:c r="J3553">
        <x:v>140015181</x:v>
      </x:c>
      <x:c r="K3553" t="s">
        <x:v>173</x:v>
      </x:c>
      <x:c r="L3553" t="s">
        <x:v>141</x:v>
      </x:c>
      <x:c r="M3553" t="s">
        <x:v>525</x:v>
      </x:c>
      <x:c r="N3553" t="s">
        <x:v>630</x:v>
      </x:c>
      <x:c r="O3553">
        <x:v>10000</x:v>
      </x:c>
      <x:c r="P3553" t="s">
        <x:v>520</x:v>
      </x:c>
      <x:c r="Q3553" t="s">
        <x:v>631</x:v>
      </x:c>
      <x:c r="R3553" t="s">
        <x:v>522</x:v>
      </x:c>
      <x:c r="S3553">
        <x:v>57000</x:v>
      </x:c>
      <x:c r="T3553" t="s">
        <x:v>458</x:v>
      </x:c>
      <x:c r="U3553">
        <x:v>188.67</x:v>
      </x:c>
      <x:c r="V3553">
        <x:v>0.01</x:v>
      </x:c>
      <x:c r="W3553">
        <x:v>2179.86</x:v>
      </x:c>
    </x:row>
    <x:row r="3554" spans="1:23">
      <x:c r="A3554" t="s">
        <x:v>492</x:v>
      </x:c>
      <x:c r="B3554" t="s">
        <x:v>698</x:v>
      </x:c>
      <x:c r="C3554" t="s">
        <x:v>513</x:v>
      </x:c>
      <x:c r="D3554" t="s">
        <x:v>514</x:v>
      </x:c>
      <x:c r="E3554" t="s">
        <x:v>629</x:v>
      </x:c>
      <x:c r="F3554" t="s">
        <x:v>504</x:v>
      </x:c>
      <x:c r="G3554" t="s">
        <x:v>699</x:v>
      </x:c>
      <x:c r="H3554" t="s">
        <x:v>528</x:v>
      </x:c>
      <x:c r="I3554" t="s">
        <x:v>173</x:v>
      </x:c>
      <x:c r="J3554">
        <x:v>140018216</x:v>
      </x:c>
      <x:c r="K3554" t="s">
        <x:v>173</x:v>
      </x:c>
      <x:c r="L3554" t="s">
        <x:v>141</x:v>
      </x:c>
      <x:c r="M3554" t="s">
        <x:v>569</x:v>
      </x:c>
      <x:c r="N3554" t="s">
        <x:v>630</x:v>
      </x:c>
      <x:c r="O3554">
        <x:v>10000</x:v>
      </x:c>
      <x:c r="P3554" t="s">
        <x:v>520</x:v>
      </x:c>
      <x:c r="Q3554" t="s">
        <x:v>631</x:v>
      </x:c>
      <x:c r="R3554" t="s">
        <x:v>522</x:v>
      </x:c>
      <x:c r="S3554">
        <x:v>50000</x:v>
      </x:c>
      <x:c r="T3554" t="s">
        <x:v>458</x:v>
      </x:c>
      <x:c r="U3554">
        <x:v>165.5</x:v>
      </x:c>
      <x:c r="V3554">
        <x:v>0.01</x:v>
      </x:c>
      <x:c r="W3554">
        <x:v>1912.16</x:v>
      </x:c>
    </x:row>
    <x:row r="3555" spans="1:23">
      <x:c r="A3555" t="s">
        <x:v>492</x:v>
      </x:c>
      <x:c r="B3555" t="s">
        <x:v>698</x:v>
      </x:c>
      <x:c r="C3555" t="s">
        <x:v>513</x:v>
      </x:c>
      <x:c r="D3555" t="s">
        <x:v>514</x:v>
      </x:c>
      <x:c r="E3555" t="s">
        <x:v>629</x:v>
      </x:c>
      <x:c r="F3555" t="s">
        <x:v>504</x:v>
      </x:c>
      <x:c r="G3555" t="s">
        <x:v>699</x:v>
      </x:c>
      <x:c r="H3555" t="s">
        <x:v>528</x:v>
      </x:c>
      <x:c r="I3555" t="s">
        <x:v>173</x:v>
      </x:c>
      <x:c r="J3555">
        <x:v>140018211</x:v>
      </x:c>
      <x:c r="K3555" t="s">
        <x:v>173</x:v>
      </x:c>
      <x:c r="L3555" t="s">
        <x:v>141</x:v>
      </x:c>
      <x:c r="M3555" t="s">
        <x:v>572</x:v>
      </x:c>
      <x:c r="N3555" t="s">
        <x:v>630</x:v>
      </x:c>
      <x:c r="O3555">
        <x:v>10000</x:v>
      </x:c>
      <x:c r="P3555" t="s">
        <x:v>520</x:v>
      </x:c>
      <x:c r="Q3555" t="s">
        <x:v>631</x:v>
      </x:c>
      <x:c r="R3555" t="s">
        <x:v>522</x:v>
      </x:c>
      <x:c r="S3555">
        <x:v>20000</x:v>
      </x:c>
      <x:c r="T3555" t="s">
        <x:v>458</x:v>
      </x:c>
      <x:c r="U3555">
        <x:v>66.2</x:v>
      </x:c>
      <x:c r="V3555">
        <x:v>0.01</x:v>
      </x:c>
      <x:c r="W3555">
        <x:v>764.86</x:v>
      </x:c>
    </x:row>
    <x:row r="3556" spans="1:23">
      <x:c r="A3556" t="s">
        <x:v>492</x:v>
      </x:c>
      <x:c r="B3556" t="s">
        <x:v>698</x:v>
      </x:c>
      <x:c r="C3556" t="s">
        <x:v>513</x:v>
      </x:c>
      <x:c r="D3556" t="s">
        <x:v>514</x:v>
      </x:c>
      <x:c r="E3556" t="s">
        <x:v>629</x:v>
      </x:c>
      <x:c r="F3556" t="s">
        <x:v>504</x:v>
      </x:c>
      <x:c r="G3556" t="s">
        <x:v>699</x:v>
      </x:c>
      <x:c r="H3556" t="s">
        <x:v>528</x:v>
      </x:c>
      <x:c r="I3556" t="s">
        <x:v>173</x:v>
      </x:c>
      <x:c r="J3556">
        <x:v>140018209</x:v>
      </x:c>
      <x:c r="K3556" t="s">
        <x:v>173</x:v>
      </x:c>
      <x:c r="L3556" t="s">
        <x:v>141</x:v>
      </x:c>
      <x:c r="M3556" t="s">
        <x:v>563</x:v>
      </x:c>
      <x:c r="N3556" t="s">
        <x:v>630</x:v>
      </x:c>
      <x:c r="O3556">
        <x:v>10000</x:v>
      </x:c>
      <x:c r="P3556" t="s">
        <x:v>520</x:v>
      </x:c>
      <x:c r="Q3556" t="s">
        <x:v>631</x:v>
      </x:c>
      <x:c r="R3556" t="s">
        <x:v>522</x:v>
      </x:c>
      <x:c r="S3556">
        <x:v>20000</x:v>
      </x:c>
      <x:c r="T3556" t="s">
        <x:v>458</x:v>
      </x:c>
      <x:c r="U3556">
        <x:v>66.2</x:v>
      </x:c>
      <x:c r="V3556">
        <x:v>0.01</x:v>
      </x:c>
      <x:c r="W3556">
        <x:v>764.86</x:v>
      </x:c>
    </x:row>
    <x:row r="3557" spans="1:23">
      <x:c r="A3557" t="s">
        <x:v>492</x:v>
      </x:c>
      <x:c r="B3557" t="s">
        <x:v>698</x:v>
      </x:c>
      <x:c r="C3557" t="s">
        <x:v>513</x:v>
      </x:c>
      <x:c r="D3557" t="s">
        <x:v>514</x:v>
      </x:c>
      <x:c r="E3557" t="s">
        <x:v>629</x:v>
      </x:c>
      <x:c r="F3557" t="s">
        <x:v>504</x:v>
      </x:c>
      <x:c r="G3557" t="s">
        <x:v>699</x:v>
      </x:c>
      <x:c r="H3557" t="s">
        <x:v>528</x:v>
      </x:c>
      <x:c r="I3557" t="s">
        <x:v>173</x:v>
      </x:c>
      <x:c r="J3557">
        <x:v>140015178</x:v>
      </x:c>
      <x:c r="K3557" t="s">
        <x:v>173</x:v>
      </x:c>
      <x:c r="L3557" t="s">
        <x:v>141</x:v>
      </x:c>
      <x:c r="M3557" t="s">
        <x:v>537</x:v>
      </x:c>
      <x:c r="N3557" t="s">
        <x:v>630</x:v>
      </x:c>
      <x:c r="O3557">
        <x:v>10000</x:v>
      </x:c>
      <x:c r="P3557" t="s">
        <x:v>520</x:v>
      </x:c>
      <x:c r="Q3557" t="s">
        <x:v>631</x:v>
      </x:c>
      <x:c r="R3557" t="s">
        <x:v>522</x:v>
      </x:c>
      <x:c r="S3557">
        <x:v>50000</x:v>
      </x:c>
      <x:c r="T3557" t="s">
        <x:v>458</x:v>
      </x:c>
      <x:c r="U3557">
        <x:v>165.5</x:v>
      </x:c>
      <x:c r="V3557">
        <x:v>0.01</x:v>
      </x:c>
      <x:c r="W3557">
        <x:v>1912.16</x:v>
      </x:c>
    </x:row>
    <x:row r="3558" spans="1:23">
      <x:c r="A3558" t="s">
        <x:v>492</x:v>
      </x:c>
      <x:c r="B3558" t="s">
        <x:v>698</x:v>
      </x:c>
      <x:c r="C3558" t="s">
        <x:v>513</x:v>
      </x:c>
      <x:c r="D3558" t="s">
        <x:v>514</x:v>
      </x:c>
      <x:c r="E3558" t="s">
        <x:v>629</x:v>
      </x:c>
      <x:c r="F3558" t="s">
        <x:v>504</x:v>
      </x:c>
      <x:c r="G3558" t="s">
        <x:v>699</x:v>
      </x:c>
      <x:c r="H3558" t="s">
        <x:v>528</x:v>
      </x:c>
      <x:c r="I3558" t="s">
        <x:v>173</x:v>
      </x:c>
      <x:c r="J3558">
        <x:v>140018210</x:v>
      </x:c>
      <x:c r="K3558" t="s">
        <x:v>173</x:v>
      </x:c>
      <x:c r="L3558" t="s">
        <x:v>141</x:v>
      </x:c>
      <x:c r="M3558" t="s">
        <x:v>578</x:v>
      </x:c>
      <x:c r="N3558" t="s">
        <x:v>630</x:v>
      </x:c>
      <x:c r="O3558">
        <x:v>10000</x:v>
      </x:c>
      <x:c r="P3558" t="s">
        <x:v>520</x:v>
      </x:c>
      <x:c r="Q3558" t="s">
        <x:v>631</x:v>
      </x:c>
      <x:c r="R3558" t="s">
        <x:v>522</x:v>
      </x:c>
      <x:c r="S3558">
        <x:v>30000</x:v>
      </x:c>
      <x:c r="T3558" t="s">
        <x:v>458</x:v>
      </x:c>
      <x:c r="U3558">
        <x:v>99.3</x:v>
      </x:c>
      <x:c r="V3558">
        <x:v>0.01</x:v>
      </x:c>
      <x:c r="W3558">
        <x:v>1147.3</x:v>
      </x:c>
    </x:row>
    <x:row r="3559" spans="1:23">
      <x:c r="A3559" t="s">
        <x:v>492</x:v>
      </x:c>
      <x:c r="B3559" t="s">
        <x:v>698</x:v>
      </x:c>
      <x:c r="C3559" t="s">
        <x:v>513</x:v>
      </x:c>
      <x:c r="D3559" t="s">
        <x:v>514</x:v>
      </x:c>
      <x:c r="E3559" t="s">
        <x:v>629</x:v>
      </x:c>
      <x:c r="F3559" t="s">
        <x:v>504</x:v>
      </x:c>
      <x:c r="G3559" t="s">
        <x:v>699</x:v>
      </x:c>
      <x:c r="H3559" t="s">
        <x:v>528</x:v>
      </x:c>
      <x:c r="I3559" t="s">
        <x:v>173</x:v>
      </x:c>
      <x:c r="J3559">
        <x:v>140018217</x:v>
      </x:c>
      <x:c r="K3559" t="s">
        <x:v>173</x:v>
      </x:c>
      <x:c r="L3559" t="s">
        <x:v>141</x:v>
      </x:c>
      <x:c r="M3559" t="s">
        <x:v>545</x:v>
      </x:c>
      <x:c r="N3559" t="s">
        <x:v>630</x:v>
      </x:c>
      <x:c r="O3559">
        <x:v>10000</x:v>
      </x:c>
      <x:c r="P3559" t="s">
        <x:v>520</x:v>
      </x:c>
      <x:c r="Q3559" t="s">
        <x:v>631</x:v>
      </x:c>
      <x:c r="R3559" t="s">
        <x:v>522</x:v>
      </x:c>
      <x:c r="S3559">
        <x:v>30000</x:v>
      </x:c>
      <x:c r="T3559" t="s">
        <x:v>458</x:v>
      </x:c>
      <x:c r="U3559">
        <x:v>99.3</x:v>
      </x:c>
      <x:c r="V3559">
        <x:v>0.01</x:v>
      </x:c>
      <x:c r="W3559">
        <x:v>1147.3</x:v>
      </x:c>
    </x:row>
    <x:row r="3560" spans="1:23">
      <x:c r="A3560" t="s">
        <x:v>492</x:v>
      </x:c>
      <x:c r="B3560" t="s">
        <x:v>698</x:v>
      </x:c>
      <x:c r="C3560" t="s">
        <x:v>513</x:v>
      </x:c>
      <x:c r="D3560" t="s">
        <x:v>514</x:v>
      </x:c>
      <x:c r="E3560" t="s">
        <x:v>629</x:v>
      </x:c>
      <x:c r="F3560" t="s">
        <x:v>504</x:v>
      </x:c>
      <x:c r="G3560" t="s">
        <x:v>699</x:v>
      </x:c>
      <x:c r="H3560" t="s">
        <x:v>528</x:v>
      </x:c>
      <x:c r="I3560" t="s">
        <x:v>173</x:v>
      </x:c>
      <x:c r="J3560">
        <x:v>140015176</x:v>
      </x:c>
      <x:c r="K3560" t="s">
        <x:v>173</x:v>
      </x:c>
      <x:c r="L3560" t="s">
        <x:v>141</x:v>
      </x:c>
      <x:c r="M3560" t="s">
        <x:v>560</x:v>
      </x:c>
      <x:c r="N3560" t="s">
        <x:v>630</x:v>
      </x:c>
      <x:c r="O3560">
        <x:v>10000</x:v>
      </x:c>
      <x:c r="P3560" t="s">
        <x:v>520</x:v>
      </x:c>
      <x:c r="Q3560" t="s">
        <x:v>631</x:v>
      </x:c>
      <x:c r="R3560" t="s">
        <x:v>522</x:v>
      </x:c>
      <x:c r="S3560">
        <x:v>30000</x:v>
      </x:c>
      <x:c r="T3560" t="s">
        <x:v>458</x:v>
      </x:c>
      <x:c r="U3560">
        <x:v>99.3</x:v>
      </x:c>
      <x:c r="V3560">
        <x:v>0.01</x:v>
      </x:c>
      <x:c r="W3560">
        <x:v>1147.3</x:v>
      </x:c>
    </x:row>
    <x:row r="3561" spans="1:23">
      <x:c r="A3561" t="s">
        <x:v>492</x:v>
      </x:c>
      <x:c r="B3561" t="s">
        <x:v>698</x:v>
      </x:c>
      <x:c r="C3561" t="s">
        <x:v>513</x:v>
      </x:c>
      <x:c r="D3561" t="s">
        <x:v>514</x:v>
      </x:c>
      <x:c r="E3561" t="s">
        <x:v>629</x:v>
      </x:c>
      <x:c r="F3561" t="s">
        <x:v>504</x:v>
      </x:c>
      <x:c r="G3561" t="s">
        <x:v>699</x:v>
      </x:c>
      <x:c r="H3561" t="s">
        <x:v>528</x:v>
      </x:c>
      <x:c r="I3561" t="s">
        <x:v>173</x:v>
      </x:c>
      <x:c r="J3561">
        <x:v>140018218</x:v>
      </x:c>
      <x:c r="K3561" t="s">
        <x:v>173</x:v>
      </x:c>
      <x:c r="L3561" t="s">
        <x:v>141</x:v>
      </x:c>
      <x:c r="M3561" t="s">
        <x:v>571</x:v>
      </x:c>
      <x:c r="N3561" t="s">
        <x:v>630</x:v>
      </x:c>
      <x:c r="O3561">
        <x:v>10000</x:v>
      </x:c>
      <x:c r="P3561" t="s">
        <x:v>520</x:v>
      </x:c>
      <x:c r="Q3561" t="s">
        <x:v>631</x:v>
      </x:c>
      <x:c r="R3561" t="s">
        <x:v>522</x:v>
      </x:c>
      <x:c r="S3561">
        <x:v>10000</x:v>
      </x:c>
      <x:c r="T3561" t="s">
        <x:v>458</x:v>
      </x:c>
      <x:c r="U3561">
        <x:v>33.1</x:v>
      </x:c>
      <x:c r="V3561">
        <x:v>0.01</x:v>
      </x:c>
      <x:c r="W3561">
        <x:v>382.43</x:v>
      </x:c>
    </x:row>
    <x:row r="3562" spans="1:23">
      <x:c r="A3562" t="s">
        <x:v>492</x:v>
      </x:c>
      <x:c r="B3562" t="s">
        <x:v>698</x:v>
      </x:c>
      <x:c r="C3562" t="s">
        <x:v>513</x:v>
      </x:c>
      <x:c r="D3562" t="s">
        <x:v>514</x:v>
      </x:c>
      <x:c r="E3562" t="s">
        <x:v>629</x:v>
      </x:c>
      <x:c r="F3562" t="s">
        <x:v>504</x:v>
      </x:c>
      <x:c r="G3562" t="s">
        <x:v>699</x:v>
      </x:c>
      <x:c r="H3562" t="s">
        <x:v>528</x:v>
      </x:c>
      <x:c r="I3562" t="s">
        <x:v>173</x:v>
      </x:c>
      <x:c r="J3562">
        <x:v>140015174</x:v>
      </x:c>
      <x:c r="K3562" t="s">
        <x:v>173</x:v>
      </x:c>
      <x:c r="L3562" t="s">
        <x:v>141</x:v>
      </x:c>
      <x:c r="M3562" t="s">
        <x:v>575</x:v>
      </x:c>
      <x:c r="N3562" t="s">
        <x:v>630</x:v>
      </x:c>
      <x:c r="O3562">
        <x:v>10000</x:v>
      </x:c>
      <x:c r="P3562" t="s">
        <x:v>520</x:v>
      </x:c>
      <x:c r="Q3562" t="s">
        <x:v>631</x:v>
      </x:c>
      <x:c r="R3562" t="s">
        <x:v>522</x:v>
      </x:c>
      <x:c r="S3562">
        <x:v>70000</x:v>
      </x:c>
      <x:c r="T3562" t="s">
        <x:v>458</x:v>
      </x:c>
      <x:c r="U3562">
        <x:v>231.7</x:v>
      </x:c>
      <x:c r="V3562">
        <x:v>0.01</x:v>
      </x:c>
      <x:c r="W3562">
        <x:v>2677.02</x:v>
      </x:c>
    </x:row>
    <x:row r="3563" spans="1:23">
      <x:c r="A3563" t="s">
        <x:v>492</x:v>
      </x:c>
      <x:c r="B3563" t="s">
        <x:v>698</x:v>
      </x:c>
      <x:c r="C3563" t="s">
        <x:v>513</x:v>
      </x:c>
      <x:c r="D3563" t="s">
        <x:v>514</x:v>
      </x:c>
      <x:c r="E3563" t="s">
        <x:v>629</x:v>
      </x:c>
      <x:c r="F3563" t="s">
        <x:v>504</x:v>
      </x:c>
      <x:c r="G3563" t="s">
        <x:v>699</x:v>
      </x:c>
      <x:c r="H3563" t="s">
        <x:v>528</x:v>
      </x:c>
      <x:c r="I3563" t="s">
        <x:v>173</x:v>
      </x:c>
      <x:c r="J3563">
        <x:v>140015173</x:v>
      </x:c>
      <x:c r="K3563" t="s">
        <x:v>173</x:v>
      </x:c>
      <x:c r="L3563" t="s">
        <x:v>141</x:v>
      </x:c>
      <x:c r="M3563" t="s">
        <x:v>518</x:v>
      </x:c>
      <x:c r="N3563" t="s">
        <x:v>630</x:v>
      </x:c>
      <x:c r="O3563">
        <x:v>10000</x:v>
      </x:c>
      <x:c r="P3563" t="s">
        <x:v>520</x:v>
      </x:c>
      <x:c r="Q3563" t="s">
        <x:v>631</x:v>
      </x:c>
      <x:c r="R3563" t="s">
        <x:v>522</x:v>
      </x:c>
      <x:c r="S3563">
        <x:v>50000</x:v>
      </x:c>
      <x:c r="T3563" t="s">
        <x:v>458</x:v>
      </x:c>
      <x:c r="U3563">
        <x:v>165.5</x:v>
      </x:c>
      <x:c r="V3563">
        <x:v>0.01</x:v>
      </x:c>
      <x:c r="W3563">
        <x:v>1912.16</x:v>
      </x:c>
    </x:row>
    <x:row r="3564" spans="1:23">
      <x:c r="A3564" t="s">
        <x:v>492</x:v>
      </x:c>
      <x:c r="B3564" t="s">
        <x:v>698</x:v>
      </x:c>
      <x:c r="C3564" t="s">
        <x:v>513</x:v>
      </x:c>
      <x:c r="D3564" t="s">
        <x:v>514</x:v>
      </x:c>
      <x:c r="E3564" t="s">
        <x:v>629</x:v>
      </x:c>
      <x:c r="F3564" t="s">
        <x:v>504</x:v>
      </x:c>
      <x:c r="G3564" t="s">
        <x:v>699</x:v>
      </x:c>
      <x:c r="H3564" t="s">
        <x:v>528</x:v>
      </x:c>
      <x:c r="I3564" t="s">
        <x:v>173</x:v>
      </x:c>
      <x:c r="J3564">
        <x:v>140018229</x:v>
      </x:c>
      <x:c r="K3564" t="s">
        <x:v>173</x:v>
      </x:c>
      <x:c r="L3564" t="s">
        <x:v>165</x:v>
      </x:c>
      <x:c r="M3564" t="s">
        <x:v>525</x:v>
      </x:c>
      <x:c r="N3564" t="s">
        <x:v>630</x:v>
      </x:c>
      <x:c r="O3564">
        <x:v>7000</x:v>
      </x:c>
      <x:c r="P3564" t="s">
        <x:v>520</x:v>
      </x:c>
      <x:c r="Q3564" t="s">
        <x:v>634</x:v>
      </x:c>
      <x:c r="R3564" t="s">
        <x:v>522</x:v>
      </x:c>
      <x:c r="S3564">
        <x:v>21000</x:v>
      </x:c>
      <x:c r="T3564" t="s">
        <x:v>458</x:v>
      </x:c>
      <x:c r="U3564">
        <x:v>161.49</x:v>
      </x:c>
      <x:c r="V3564">
        <x:v>0.01</x:v>
      </x:c>
      <x:c r="W3564">
        <x:v>1106.17</x:v>
      </x:c>
    </x:row>
    <x:row r="3565" spans="1:23">
      <x:c r="A3565" t="s">
        <x:v>492</x:v>
      </x:c>
      <x:c r="B3565" t="s">
        <x:v>698</x:v>
      </x:c>
      <x:c r="C3565" t="s">
        <x:v>513</x:v>
      </x:c>
      <x:c r="D3565" t="s">
        <x:v>514</x:v>
      </x:c>
      <x:c r="E3565" t="s">
        <x:v>629</x:v>
      </x:c>
      <x:c r="F3565" t="s">
        <x:v>504</x:v>
      </x:c>
      <x:c r="G3565" t="s">
        <x:v>699</x:v>
      </x:c>
      <x:c r="H3565" t="s">
        <x:v>528</x:v>
      </x:c>
      <x:c r="I3565" t="s">
        <x:v>173</x:v>
      </x:c>
      <x:c r="J3565">
        <x:v>140018230</x:v>
      </x:c>
      <x:c r="K3565" t="s">
        <x:v>173</x:v>
      </x:c>
      <x:c r="L3565" t="s">
        <x:v>165</x:v>
      </x:c>
      <x:c r="M3565" t="s">
        <x:v>524</x:v>
      </x:c>
      <x:c r="N3565" t="s">
        <x:v>630</x:v>
      </x:c>
      <x:c r="O3565">
        <x:v>7000</x:v>
      </x:c>
      <x:c r="P3565" t="s">
        <x:v>520</x:v>
      </x:c>
      <x:c r="Q3565" t="s">
        <x:v>634</x:v>
      </x:c>
      <x:c r="R3565" t="s">
        <x:v>522</x:v>
      </x:c>
      <x:c r="S3565">
        <x:v>21000</x:v>
      </x:c>
      <x:c r="T3565" t="s">
        <x:v>458</x:v>
      </x:c>
      <x:c r="U3565">
        <x:v>161.49</x:v>
      </x:c>
      <x:c r="V3565">
        <x:v>0.01</x:v>
      </x:c>
      <x:c r="W3565">
        <x:v>1106.17</x:v>
      </x:c>
    </x:row>
    <x:row r="3566" spans="1:23">
      <x:c r="A3566" t="s">
        <x:v>492</x:v>
      </x:c>
      <x:c r="B3566" t="s">
        <x:v>698</x:v>
      </x:c>
      <x:c r="C3566" t="s">
        <x:v>513</x:v>
      </x:c>
      <x:c r="D3566" t="s">
        <x:v>514</x:v>
      </x:c>
      <x:c r="E3566" t="s">
        <x:v>629</x:v>
      </x:c>
      <x:c r="F3566" t="s">
        <x:v>504</x:v>
      </x:c>
      <x:c r="G3566" t="s">
        <x:v>699</x:v>
      </x:c>
      <x:c r="H3566" t="s">
        <x:v>528</x:v>
      </x:c>
      <x:c r="I3566" t="s">
        <x:v>173</x:v>
      </x:c>
      <x:c r="J3566">
        <x:v>140018233</x:v>
      </x:c>
      <x:c r="K3566" t="s">
        <x:v>173</x:v>
      </x:c>
      <x:c r="L3566" t="s">
        <x:v>165</x:v>
      </x:c>
      <x:c r="M3566" t="s">
        <x:v>537</x:v>
      </x:c>
      <x:c r="N3566" t="s">
        <x:v>630</x:v>
      </x:c>
      <x:c r="O3566">
        <x:v>7000</x:v>
      </x:c>
      <x:c r="P3566" t="s">
        <x:v>520</x:v>
      </x:c>
      <x:c r="Q3566" t="s">
        <x:v>634</x:v>
      </x:c>
      <x:c r="R3566" t="s">
        <x:v>522</x:v>
      </x:c>
      <x:c r="S3566">
        <x:v>14000</x:v>
      </x:c>
      <x:c r="T3566" t="s">
        <x:v>458</x:v>
      </x:c>
      <x:c r="U3566">
        <x:v>107.66</x:v>
      </x:c>
      <x:c r="V3566">
        <x:v>0.01</x:v>
      </x:c>
      <x:c r="W3566">
        <x:v>737.44</x:v>
      </x:c>
    </x:row>
    <x:row r="3567" spans="1:23">
      <x:c r="A3567" t="s">
        <x:v>492</x:v>
      </x:c>
      <x:c r="B3567" t="s">
        <x:v>698</x:v>
      </x:c>
      <x:c r="C3567" t="s">
        <x:v>513</x:v>
      </x:c>
      <x:c r="D3567" t="s">
        <x:v>514</x:v>
      </x:c>
      <x:c r="E3567" t="s">
        <x:v>629</x:v>
      </x:c>
      <x:c r="F3567" t="s">
        <x:v>504</x:v>
      </x:c>
      <x:c r="G3567" t="s">
        <x:v>699</x:v>
      </x:c>
      <x:c r="H3567" t="s">
        <x:v>528</x:v>
      </x:c>
      <x:c r="I3567" t="s">
        <x:v>173</x:v>
      </x:c>
      <x:c r="J3567">
        <x:v>140018234</x:v>
      </x:c>
      <x:c r="K3567" t="s">
        <x:v>173</x:v>
      </x:c>
      <x:c r="L3567" t="s">
        <x:v>165</x:v>
      </x:c>
      <x:c r="M3567" t="s">
        <x:v>533</x:v>
      </x:c>
      <x:c r="N3567" t="s">
        <x:v>630</x:v>
      </x:c>
      <x:c r="O3567">
        <x:v>7000</x:v>
      </x:c>
      <x:c r="P3567" t="s">
        <x:v>520</x:v>
      </x:c>
      <x:c r="Q3567" t="s">
        <x:v>634</x:v>
      </x:c>
      <x:c r="R3567" t="s">
        <x:v>522</x:v>
      </x:c>
      <x:c r="S3567">
        <x:v>21000</x:v>
      </x:c>
      <x:c r="T3567" t="s">
        <x:v>458</x:v>
      </x:c>
      <x:c r="U3567">
        <x:v>161.49</x:v>
      </x:c>
      <x:c r="V3567">
        <x:v>0.01</x:v>
      </x:c>
      <x:c r="W3567">
        <x:v>1106.17</x:v>
      </x:c>
    </x:row>
    <x:row r="3568" spans="1:23">
      <x:c r="A3568" t="s">
        <x:v>492</x:v>
      </x:c>
      <x:c r="B3568" t="s">
        <x:v>698</x:v>
      </x:c>
      <x:c r="C3568" t="s">
        <x:v>513</x:v>
      </x:c>
      <x:c r="D3568" t="s">
        <x:v>514</x:v>
      </x:c>
      <x:c r="E3568" t="s">
        <x:v>629</x:v>
      </x:c>
      <x:c r="F3568" t="s">
        <x:v>504</x:v>
      </x:c>
      <x:c r="G3568" t="s">
        <x:v>699</x:v>
      </x:c>
      <x:c r="H3568" t="s">
        <x:v>528</x:v>
      </x:c>
      <x:c r="I3568" t="s">
        <x:v>173</x:v>
      </x:c>
      <x:c r="J3568">
        <x:v>140018235</x:v>
      </x:c>
      <x:c r="K3568" t="s">
        <x:v>173</x:v>
      </x:c>
      <x:c r="L3568" t="s">
        <x:v>165</x:v>
      </x:c>
      <x:c r="M3568" t="s">
        <x:v>560</x:v>
      </x:c>
      <x:c r="N3568" t="s">
        <x:v>630</x:v>
      </x:c>
      <x:c r="O3568">
        <x:v>7000</x:v>
      </x:c>
      <x:c r="P3568" t="s">
        <x:v>520</x:v>
      </x:c>
      <x:c r="Q3568" t="s">
        <x:v>634</x:v>
      </x:c>
      <x:c r="R3568" t="s">
        <x:v>522</x:v>
      </x:c>
      <x:c r="S3568">
        <x:v>14000</x:v>
      </x:c>
      <x:c r="T3568" t="s">
        <x:v>458</x:v>
      </x:c>
      <x:c r="U3568">
        <x:v>107.66</x:v>
      </x:c>
      <x:c r="V3568">
        <x:v>0.01</x:v>
      </x:c>
      <x:c r="W3568">
        <x:v>737.44</x:v>
      </x:c>
    </x:row>
    <x:row r="3569" spans="1:23">
      <x:c r="A3569" t="s">
        <x:v>492</x:v>
      </x:c>
      <x:c r="B3569" t="s">
        <x:v>698</x:v>
      </x:c>
      <x:c r="C3569" t="s">
        <x:v>513</x:v>
      </x:c>
      <x:c r="D3569" t="s">
        <x:v>514</x:v>
      </x:c>
      <x:c r="E3569" t="s">
        <x:v>629</x:v>
      </x:c>
      <x:c r="F3569" t="s">
        <x:v>504</x:v>
      </x:c>
      <x:c r="G3569" t="s">
        <x:v>699</x:v>
      </x:c>
      <x:c r="H3569" t="s">
        <x:v>528</x:v>
      </x:c>
      <x:c r="I3569" t="s">
        <x:v>173</x:v>
      </x:c>
      <x:c r="J3569">
        <x:v>140018236</x:v>
      </x:c>
      <x:c r="K3569" t="s">
        <x:v>173</x:v>
      </x:c>
      <x:c r="L3569" t="s">
        <x:v>165</x:v>
      </x:c>
      <x:c r="M3569" t="s">
        <x:v>575</x:v>
      </x:c>
      <x:c r="N3569" t="s">
        <x:v>630</x:v>
      </x:c>
      <x:c r="O3569">
        <x:v>7000</x:v>
      </x:c>
      <x:c r="P3569" t="s">
        <x:v>520</x:v>
      </x:c>
      <x:c r="Q3569" t="s">
        <x:v>634</x:v>
      </x:c>
      <x:c r="R3569" t="s">
        <x:v>522</x:v>
      </x:c>
      <x:c r="S3569">
        <x:v>7000</x:v>
      </x:c>
      <x:c r="T3569" t="s">
        <x:v>458</x:v>
      </x:c>
      <x:c r="U3569">
        <x:v>53.83</x:v>
      </x:c>
      <x:c r="V3569">
        <x:v>0.01</x:v>
      </x:c>
      <x:c r="W3569">
        <x:v>368.72</x:v>
      </x:c>
    </x:row>
    <x:row r="3570" spans="1:23">
      <x:c r="A3570" t="s">
        <x:v>492</x:v>
      </x:c>
      <x:c r="B3570" t="s">
        <x:v>698</x:v>
      </x:c>
      <x:c r="C3570" t="s">
        <x:v>513</x:v>
      </x:c>
      <x:c r="D3570" t="s">
        <x:v>514</x:v>
      </x:c>
      <x:c r="E3570" t="s">
        <x:v>629</x:v>
      </x:c>
      <x:c r="F3570" t="s">
        <x:v>504</x:v>
      </x:c>
      <x:c r="G3570" t="s">
        <x:v>699</x:v>
      </x:c>
      <x:c r="H3570" t="s">
        <x:v>528</x:v>
      </x:c>
      <x:c r="I3570" t="s">
        <x:v>173</x:v>
      </x:c>
      <x:c r="J3570">
        <x:v>140015184</x:v>
      </x:c>
      <x:c r="K3570" t="s">
        <x:v>173</x:v>
      </x:c>
      <x:c r="L3570" t="s">
        <x:v>165</x:v>
      </x:c>
      <x:c r="M3570" t="s">
        <x:v>518</x:v>
      </x:c>
      <x:c r="N3570" t="s">
        <x:v>630</x:v>
      </x:c>
      <x:c r="O3570">
        <x:v>7000</x:v>
      </x:c>
      <x:c r="P3570" t="s">
        <x:v>520</x:v>
      </x:c>
      <x:c r="Q3570" t="s">
        <x:v>634</x:v>
      </x:c>
      <x:c r="R3570" t="s">
        <x:v>522</x:v>
      </x:c>
      <x:c r="S3570">
        <x:v>35000</x:v>
      </x:c>
      <x:c r="T3570" t="s">
        <x:v>458</x:v>
      </x:c>
      <x:c r="U3570">
        <x:v>269.14999999999998</x:v>
      </x:c>
      <x:c r="V3570">
        <x:v>0.01</x:v>
      </x:c>
      <x:c r="W3570">
        <x:v>1843.61</x:v>
      </x:c>
    </x:row>
    <x:row r="3571" spans="1:23">
      <x:c r="A3571" t="s">
        <x:v>492</x:v>
      </x:c>
      <x:c r="B3571" t="s">
        <x:v>698</x:v>
      </x:c>
      <x:c r="C3571" t="s">
        <x:v>513</x:v>
      </x:c>
      <x:c r="D3571" t="s">
        <x:v>514</x:v>
      </x:c>
      <x:c r="E3571" t="s">
        <x:v>629</x:v>
      </x:c>
      <x:c r="F3571" t="s">
        <x:v>504</x:v>
      </x:c>
      <x:c r="G3571" t="s">
        <x:v>699</x:v>
      </x:c>
      <x:c r="H3571" t="s">
        <x:v>528</x:v>
      </x:c>
      <x:c r="I3571" t="s">
        <x:v>173</x:v>
      </x:c>
      <x:c r="J3571">
        <x:v>140018215</x:v>
      </x:c>
      <x:c r="K3571" t="s">
        <x:v>173</x:v>
      </x:c>
      <x:c r="L3571" t="s">
        <x:v>141</x:v>
      </x:c>
      <x:c r="M3571" t="s">
        <x:v>608</x:v>
      </x:c>
      <x:c r="N3571" t="s">
        <x:v>630</x:v>
      </x:c>
      <x:c r="O3571">
        <x:v>10000</x:v>
      </x:c>
      <x:c r="P3571" t="s">
        <x:v>520</x:v>
      </x:c>
      <x:c r="Q3571" t="s">
        <x:v>13</x:v>
      </x:c>
      <x:c r="R3571" t="s">
        <x:v>522</x:v>
      </x:c>
      <x:c r="S3571">
        <x:v>6700</x:v>
      </x:c>
      <x:c r="T3571" t="s">
        <x:v>458</x:v>
      </x:c>
      <x:c r="U3571">
        <x:v>22.18</x:v>
      </x:c>
      <x:c r="V3571">
        <x:v>0.01</x:v>
      </x:c>
      <x:c r="W3571">
        <x:v>256.23</x:v>
      </x:c>
    </x:row>
    <x:row r="3572" spans="1:23">
      <x:c r="A3572" t="s">
        <x:v>492</x:v>
      </x:c>
      <x:c r="B3572" t="s">
        <x:v>698</x:v>
      </x:c>
      <x:c r="C3572" t="s">
        <x:v>513</x:v>
      </x:c>
      <x:c r="D3572" t="s">
        <x:v>514</x:v>
      </x:c>
      <x:c r="E3572" t="s">
        <x:v>629</x:v>
      </x:c>
      <x:c r="F3572" t="s">
        <x:v>504</x:v>
      </x:c>
      <x:c r="G3572" t="s">
        <x:v>699</x:v>
      </x:c>
      <x:c r="H3572" t="s">
        <x:v>528</x:v>
      </x:c>
      <x:c r="I3572" t="s">
        <x:v>173</x:v>
      </x:c>
      <x:c r="J3572">
        <x:v>140015173</x:v>
      </x:c>
      <x:c r="K3572" t="s">
        <x:v>173</x:v>
      </x:c>
      <x:c r="L3572" t="s">
        <x:v>141</x:v>
      </x:c>
      <x:c r="M3572" t="s">
        <x:v>518</x:v>
      </x:c>
      <x:c r="N3572" t="s">
        <x:v>630</x:v>
      </x:c>
      <x:c r="O3572">
        <x:v>10000</x:v>
      </x:c>
      <x:c r="P3572" t="s">
        <x:v>520</x:v>
      </x:c>
      <x:c r="Q3572" t="s">
        <x:v>631</x:v>
      </x:c>
      <x:c r="R3572" t="s">
        <x:v>522</x:v>
      </x:c>
      <x:c r="S3572">
        <x:v>250000</x:v>
      </x:c>
      <x:c r="T3572" t="s">
        <x:v>458</x:v>
      </x:c>
      <x:c r="U3572">
        <x:v>827.5</x:v>
      </x:c>
      <x:c r="V3572">
        <x:v>0.01</x:v>
      </x:c>
      <x:c r="W3572">
        <x:v>9560.7999999999993</x:v>
      </x:c>
    </x:row>
    <x:row r="3573" spans="1:23">
      <x:c r="A3573" t="s">
        <x:v>492</x:v>
      </x:c>
      <x:c r="B3573" t="s">
        <x:v>698</x:v>
      </x:c>
      <x:c r="C3573" t="s">
        <x:v>513</x:v>
      </x:c>
      <x:c r="D3573" t="s">
        <x:v>514</x:v>
      </x:c>
      <x:c r="E3573" t="s">
        <x:v>629</x:v>
      </x:c>
      <x:c r="F3573" t="s">
        <x:v>504</x:v>
      </x:c>
      <x:c r="G3573" t="s">
        <x:v>699</x:v>
      </x:c>
      <x:c r="H3573" t="s">
        <x:v>528</x:v>
      </x:c>
      <x:c r="I3573" t="s">
        <x:v>173</x:v>
      </x:c>
      <x:c r="J3573">
        <x:v>140018221</x:v>
      </x:c>
      <x:c r="K3573" t="s">
        <x:v>173</x:v>
      </x:c>
      <x:c r="L3573" t="s">
        <x:v>141</x:v>
      </x:c>
      <x:c r="M3573" t="s">
        <x:v>553</x:v>
      </x:c>
      <x:c r="N3573" t="s">
        <x:v>630</x:v>
      </x:c>
      <x:c r="O3573">
        <x:v>10000</x:v>
      </x:c>
      <x:c r="P3573" t="s">
        <x:v>520</x:v>
      </x:c>
      <x:c r="Q3573" t="s">
        <x:v>631</x:v>
      </x:c>
      <x:c r="R3573" t="s">
        <x:v>522</x:v>
      </x:c>
      <x:c r="S3573">
        <x:v>10000</x:v>
      </x:c>
      <x:c r="T3573" t="s">
        <x:v>458</x:v>
      </x:c>
      <x:c r="U3573">
        <x:v>33.1</x:v>
      </x:c>
      <x:c r="V3573">
        <x:v>0.01</x:v>
      </x:c>
      <x:c r="W3573">
        <x:v>382.43</x:v>
      </x:c>
    </x:row>
    <x:row r="3574" spans="1:23">
      <x:c r="A3574" t="s">
        <x:v>492</x:v>
      </x:c>
      <x:c r="B3574" t="s">
        <x:v>698</x:v>
      </x:c>
      <x:c r="C3574" t="s">
        <x:v>513</x:v>
      </x:c>
      <x:c r="D3574" t="s">
        <x:v>514</x:v>
      </x:c>
      <x:c r="E3574" t="s">
        <x:v>629</x:v>
      </x:c>
      <x:c r="F3574" t="s">
        <x:v>504</x:v>
      </x:c>
      <x:c r="G3574" t="s">
        <x:v>699</x:v>
      </x:c>
      <x:c r="H3574" t="s">
        <x:v>528</x:v>
      </x:c>
      <x:c r="I3574" t="s">
        <x:v>173</x:v>
      </x:c>
      <x:c r="J3574">
        <x:v>140018250</x:v>
      </x:c>
      <x:c r="K3574" t="s">
        <x:v>173</x:v>
      </x:c>
      <x:c r="L3574" t="s">
        <x:v>141</x:v>
      </x:c>
      <x:c r="M3574" t="s">
        <x:v>558</x:v>
      </x:c>
      <x:c r="N3574" t="s">
        <x:v>630</x:v>
      </x:c>
      <x:c r="O3574">
        <x:v>10000</x:v>
      </x:c>
      <x:c r="P3574" t="s">
        <x:v>520</x:v>
      </x:c>
      <x:c r="Q3574" t="s">
        <x:v>631</x:v>
      </x:c>
      <x:c r="R3574" t="s">
        <x:v>522</x:v>
      </x:c>
      <x:c r="S3574">
        <x:v>20000</x:v>
      </x:c>
      <x:c r="T3574" t="s">
        <x:v>458</x:v>
      </x:c>
      <x:c r="U3574">
        <x:v>66.2</x:v>
      </x:c>
      <x:c r="V3574">
        <x:v>0.01</x:v>
      </x:c>
      <x:c r="W3574">
        <x:v>764.86</x:v>
      </x:c>
    </x:row>
    <x:row r="3575" spans="1:23">
      <x:c r="A3575" t="s">
        <x:v>492</x:v>
      </x:c>
      <x:c r="B3575" t="s">
        <x:v>698</x:v>
      </x:c>
      <x:c r="C3575" t="s">
        <x:v>513</x:v>
      </x:c>
      <x:c r="D3575" t="s">
        <x:v>514</x:v>
      </x:c>
      <x:c r="E3575" t="s">
        <x:v>629</x:v>
      </x:c>
      <x:c r="F3575" t="s">
        <x:v>504</x:v>
      </x:c>
      <x:c r="G3575" t="s">
        <x:v>699</x:v>
      </x:c>
      <x:c r="H3575" t="s">
        <x:v>528</x:v>
      </x:c>
      <x:c r="I3575" t="s">
        <x:v>173</x:v>
      </x:c>
      <x:c r="J3575">
        <x:v>140015180</x:v>
      </x:c>
      <x:c r="K3575" t="s">
        <x:v>173</x:v>
      </x:c>
      <x:c r="L3575" t="s">
        <x:v>141</x:v>
      </x:c>
      <x:c r="M3575" t="s">
        <x:v>524</x:v>
      </x:c>
      <x:c r="N3575" t="s">
        <x:v>630</x:v>
      </x:c>
      <x:c r="O3575">
        <x:v>10000</x:v>
      </x:c>
      <x:c r="P3575" t="s">
        <x:v>520</x:v>
      </x:c>
      <x:c r="Q3575" t="s">
        <x:v>631</x:v>
      </x:c>
      <x:c r="R3575" t="s">
        <x:v>522</x:v>
      </x:c>
      <x:c r="S3575">
        <x:v>60000</x:v>
      </x:c>
      <x:c r="T3575" t="s">
        <x:v>458</x:v>
      </x:c>
      <x:c r="U3575">
        <x:v>198.6</x:v>
      </x:c>
      <x:c r="V3575">
        <x:v>0.01</x:v>
      </x:c>
      <x:c r="W3575">
        <x:v>2294.59</x:v>
      </x:c>
    </x:row>
    <x:row r="3576" spans="1:23">
      <x:c r="A3576" t="s">
        <x:v>492</x:v>
      </x:c>
      <x:c r="B3576" t="s">
        <x:v>698</x:v>
      </x:c>
      <x:c r="C3576" t="s">
        <x:v>513</x:v>
      </x:c>
      <x:c r="D3576" t="s">
        <x:v>514</x:v>
      </x:c>
      <x:c r="E3576" t="s">
        <x:v>629</x:v>
      </x:c>
      <x:c r="F3576" t="s">
        <x:v>504</x:v>
      </x:c>
      <x:c r="G3576" t="s">
        <x:v>699</x:v>
      </x:c>
      <x:c r="H3576" t="s">
        <x:v>528</x:v>
      </x:c>
      <x:c r="I3576" t="s">
        <x:v>173</x:v>
      </x:c>
      <x:c r="J3576">
        <x:v>140018214</x:v>
      </x:c>
      <x:c r="K3576" t="s">
        <x:v>173</x:v>
      </x:c>
      <x:c r="L3576" t="s">
        <x:v>141</x:v>
      </x:c>
      <x:c r="M3576" t="s">
        <x:v>573</x:v>
      </x:c>
      <x:c r="N3576" t="s">
        <x:v>630</x:v>
      </x:c>
      <x:c r="O3576">
        <x:v>10000</x:v>
      </x:c>
      <x:c r="P3576" t="s">
        <x:v>520</x:v>
      </x:c>
      <x:c r="Q3576" t="s">
        <x:v>631</x:v>
      </x:c>
      <x:c r="R3576" t="s">
        <x:v>522</x:v>
      </x:c>
      <x:c r="S3576">
        <x:v>20000</x:v>
      </x:c>
      <x:c r="T3576" t="s">
        <x:v>458</x:v>
      </x:c>
      <x:c r="U3576">
        <x:v>66.2</x:v>
      </x:c>
      <x:c r="V3576">
        <x:v>0.01</x:v>
      </x:c>
      <x:c r="W3576">
        <x:v>764.86</x:v>
      </x:c>
    </x:row>
    <x:row r="3577" spans="1:23">
      <x:c r="A3577" t="s">
        <x:v>492</x:v>
      </x:c>
      <x:c r="B3577" t="s">
        <x:v>698</x:v>
      </x:c>
      <x:c r="C3577" t="s">
        <x:v>513</x:v>
      </x:c>
      <x:c r="D3577" t="s">
        <x:v>514</x:v>
      </x:c>
      <x:c r="E3577" t="s">
        <x:v>629</x:v>
      </x:c>
      <x:c r="F3577" t="s">
        <x:v>504</x:v>
      </x:c>
      <x:c r="G3577" t="s">
        <x:v>699</x:v>
      </x:c>
      <x:c r="H3577" t="s">
        <x:v>528</x:v>
      </x:c>
      <x:c r="I3577" t="s">
        <x:v>173</x:v>
      </x:c>
      <x:c r="J3577">
        <x:v>140015177</x:v>
      </x:c>
      <x:c r="K3577" t="s">
        <x:v>173</x:v>
      </x:c>
      <x:c r="L3577" t="s">
        <x:v>141</x:v>
      </x:c>
      <x:c r="M3577" t="s">
        <x:v>533</x:v>
      </x:c>
      <x:c r="N3577" t="s">
        <x:v>630</x:v>
      </x:c>
      <x:c r="O3577">
        <x:v>10000</x:v>
      </x:c>
      <x:c r="P3577" t="s">
        <x:v>520</x:v>
      </x:c>
      <x:c r="Q3577" t="s">
        <x:v>631</x:v>
      </x:c>
      <x:c r="R3577" t="s">
        <x:v>522</x:v>
      </x:c>
      <x:c r="S3577">
        <x:v>60000</x:v>
      </x:c>
      <x:c r="T3577" t="s">
        <x:v>458</x:v>
      </x:c>
      <x:c r="U3577">
        <x:v>198.6</x:v>
      </x:c>
      <x:c r="V3577">
        <x:v>0.01</x:v>
      </x:c>
      <x:c r="W3577">
        <x:v>2294.59</x:v>
      </x:c>
    </x:row>
    <x:row r="3578" spans="1:23">
      <x:c r="A3578" t="s">
        <x:v>492</x:v>
      </x:c>
      <x:c r="B3578" t="s">
        <x:v>698</x:v>
      </x:c>
      <x:c r="C3578" t="s">
        <x:v>513</x:v>
      </x:c>
      <x:c r="D3578" t="s">
        <x:v>514</x:v>
      </x:c>
      <x:c r="E3578" t="s">
        <x:v>629</x:v>
      </x:c>
      <x:c r="F3578" t="s">
        <x:v>504</x:v>
      </x:c>
      <x:c r="G3578" t="s">
        <x:v>699</x:v>
      </x:c>
      <x:c r="H3578" t="s">
        <x:v>528</x:v>
      </x:c>
      <x:c r="I3578" t="s">
        <x:v>173</x:v>
      </x:c>
      <x:c r="J3578">
        <x:v>140015175</x:v>
      </x:c>
      <x:c r="K3578" t="s">
        <x:v>173</x:v>
      </x:c>
      <x:c r="L3578" t="s">
        <x:v>141</x:v>
      </x:c>
      <x:c r="M3578" t="s">
        <x:v>610</x:v>
      </x:c>
      <x:c r="N3578" t="s">
        <x:v>630</x:v>
      </x:c>
      <x:c r="O3578">
        <x:v>10000</x:v>
      </x:c>
      <x:c r="P3578" t="s">
        <x:v>520</x:v>
      </x:c>
      <x:c r="Q3578" t="s">
        <x:v>631</x:v>
      </x:c>
      <x:c r="R3578" t="s">
        <x:v>522</x:v>
      </x:c>
      <x:c r="S3578">
        <x:v>30000</x:v>
      </x:c>
      <x:c r="T3578" t="s">
        <x:v>458</x:v>
      </x:c>
      <x:c r="U3578">
        <x:v>99.3</x:v>
      </x:c>
      <x:c r="V3578">
        <x:v>0.01</x:v>
      </x:c>
      <x:c r="W3578">
        <x:v>1147.3</x:v>
      </x:c>
    </x:row>
    <x:row r="3579" spans="1:23">
      <x:c r="A3579" t="s">
        <x:v>492</x:v>
      </x:c>
      <x:c r="B3579" t="s">
        <x:v>698</x:v>
      </x:c>
      <x:c r="C3579" t="s">
        <x:v>513</x:v>
      </x:c>
      <x:c r="D3579" t="s">
        <x:v>514</x:v>
      </x:c>
      <x:c r="E3579" t="s">
        <x:v>629</x:v>
      </x:c>
      <x:c r="F3579" t="s">
        <x:v>504</x:v>
      </x:c>
      <x:c r="G3579" t="s">
        <x:v>699</x:v>
      </x:c>
      <x:c r="H3579" t="s">
        <x:v>528</x:v>
      </x:c>
      <x:c r="I3579" t="s">
        <x:v>173</x:v>
      </x:c>
      <x:c r="J3579">
        <x:v>140018218</x:v>
      </x:c>
      <x:c r="K3579" t="s">
        <x:v>173</x:v>
      </x:c>
      <x:c r="L3579" t="s">
        <x:v>141</x:v>
      </x:c>
      <x:c r="M3579" t="s">
        <x:v>571</x:v>
      </x:c>
      <x:c r="N3579" t="s">
        <x:v>630</x:v>
      </x:c>
      <x:c r="O3579">
        <x:v>10000</x:v>
      </x:c>
      <x:c r="P3579" t="s">
        <x:v>520</x:v>
      </x:c>
      <x:c r="Q3579" t="s">
        <x:v>631</x:v>
      </x:c>
      <x:c r="R3579" t="s">
        <x:v>522</x:v>
      </x:c>
      <x:c r="S3579">
        <x:v>40000</x:v>
      </x:c>
      <x:c r="T3579" t="s">
        <x:v>458</x:v>
      </x:c>
      <x:c r="U3579">
        <x:v>132.4</x:v>
      </x:c>
      <x:c r="V3579">
        <x:v>0.01</x:v>
      </x:c>
      <x:c r="W3579">
        <x:v>1529.73</x:v>
      </x:c>
    </x:row>
    <x:row r="3580" spans="1:23">
      <x:c r="A3580" t="s">
        <x:v>492</x:v>
      </x:c>
      <x:c r="B3580" t="s">
        <x:v>698</x:v>
      </x:c>
      <x:c r="C3580" t="s">
        <x:v>513</x:v>
      </x:c>
      <x:c r="D3580" t="s">
        <x:v>514</x:v>
      </x:c>
      <x:c r="E3580" t="s">
        <x:v>629</x:v>
      </x:c>
      <x:c r="F3580" t="s">
        <x:v>504</x:v>
      </x:c>
      <x:c r="G3580" t="s">
        <x:v>699</x:v>
      </x:c>
      <x:c r="H3580" t="s">
        <x:v>528</x:v>
      </x:c>
      <x:c r="I3580" t="s">
        <x:v>173</x:v>
      </x:c>
      <x:c r="J3580">
        <x:v>140018222</x:v>
      </x:c>
      <x:c r="K3580" t="s">
        <x:v>173</x:v>
      </x:c>
      <x:c r="L3580" t="s">
        <x:v>141</x:v>
      </x:c>
      <x:c r="M3580" t="s">
        <x:v>577</x:v>
      </x:c>
      <x:c r="N3580" t="s">
        <x:v>630</x:v>
      </x:c>
      <x:c r="O3580">
        <x:v>10000</x:v>
      </x:c>
      <x:c r="P3580" t="s">
        <x:v>520</x:v>
      </x:c>
      <x:c r="Q3580" t="s">
        <x:v>631</x:v>
      </x:c>
      <x:c r="R3580" t="s">
        <x:v>522</x:v>
      </x:c>
      <x:c r="S3580">
        <x:v>20000</x:v>
      </x:c>
      <x:c r="T3580" t="s">
        <x:v>458</x:v>
      </x:c>
      <x:c r="U3580">
        <x:v>66.2</x:v>
      </x:c>
      <x:c r="V3580">
        <x:v>0.01</x:v>
      </x:c>
      <x:c r="W3580">
        <x:v>764.86</x:v>
      </x:c>
    </x:row>
    <x:row r="3581" spans="1:23">
      <x:c r="A3581" t="s">
        <x:v>492</x:v>
      </x:c>
      <x:c r="B3581" t="s">
        <x:v>698</x:v>
      </x:c>
      <x:c r="C3581" t="s">
        <x:v>513</x:v>
      </x:c>
      <x:c r="D3581" t="s">
        <x:v>514</x:v>
      </x:c>
      <x:c r="E3581" t="s">
        <x:v>629</x:v>
      </x:c>
      <x:c r="F3581" t="s">
        <x:v>504</x:v>
      </x:c>
      <x:c r="G3581" t="s">
        <x:v>699</x:v>
      </x:c>
      <x:c r="H3581" t="s">
        <x:v>528</x:v>
      </x:c>
      <x:c r="I3581" t="s">
        <x:v>173</x:v>
      </x:c>
      <x:c r="J3581">
        <x:v>140015173</x:v>
      </x:c>
      <x:c r="K3581" t="s">
        <x:v>173</x:v>
      </x:c>
      <x:c r="L3581" t="s">
        <x:v>141</x:v>
      </x:c>
      <x:c r="M3581" t="s">
        <x:v>518</x:v>
      </x:c>
      <x:c r="N3581" t="s">
        <x:v>630</x:v>
      </x:c>
      <x:c r="O3581">
        <x:v>10000</x:v>
      </x:c>
      <x:c r="P3581" t="s">
        <x:v>520</x:v>
      </x:c>
      <x:c r="Q3581" t="s">
        <x:v>631</x:v>
      </x:c>
      <x:c r="R3581" t="s">
        <x:v>522</x:v>
      </x:c>
      <x:c r="S3581">
        <x:v>40000</x:v>
      </x:c>
      <x:c r="T3581" t="s">
        <x:v>458</x:v>
      </x:c>
      <x:c r="U3581">
        <x:v>132.4</x:v>
      </x:c>
      <x:c r="V3581">
        <x:v>0.01</x:v>
      </x:c>
      <x:c r="W3581">
        <x:v>1529.73</x:v>
      </x:c>
    </x:row>
    <x:row r="3582" spans="1:23">
      <x:c r="A3582" t="s">
        <x:v>492</x:v>
      </x:c>
      <x:c r="B3582" t="s">
        <x:v>698</x:v>
      </x:c>
      <x:c r="C3582" t="s">
        <x:v>513</x:v>
      </x:c>
      <x:c r="D3582" t="s">
        <x:v>514</x:v>
      </x:c>
      <x:c r="E3582" t="s">
        <x:v>629</x:v>
      </x:c>
      <x:c r="F3582" t="s">
        <x:v>504</x:v>
      </x:c>
      <x:c r="G3582" t="s">
        <x:v>699</x:v>
      </x:c>
      <x:c r="H3582" t="s">
        <x:v>528</x:v>
      </x:c>
      <x:c r="I3582" t="s">
        <x:v>173</x:v>
      </x:c>
      <x:c r="J3582">
        <x:v>140015174</x:v>
      </x:c>
      <x:c r="K3582" t="s">
        <x:v>173</x:v>
      </x:c>
      <x:c r="L3582" t="s">
        <x:v>141</x:v>
      </x:c>
      <x:c r="M3582" t="s">
        <x:v>575</x:v>
      </x:c>
      <x:c r="N3582" t="s">
        <x:v>630</x:v>
      </x:c>
      <x:c r="O3582">
        <x:v>10000</x:v>
      </x:c>
      <x:c r="P3582" t="s">
        <x:v>520</x:v>
      </x:c>
      <x:c r="Q3582" t="s">
        <x:v>631</x:v>
      </x:c>
      <x:c r="R3582" t="s">
        <x:v>522</x:v>
      </x:c>
      <x:c r="S3582">
        <x:v>90000</x:v>
      </x:c>
      <x:c r="T3582" t="s">
        <x:v>458</x:v>
      </x:c>
      <x:c r="U3582">
        <x:v>297.89999999999998</x:v>
      </x:c>
      <x:c r="V3582">
        <x:v>0.01</x:v>
      </x:c>
      <x:c r="W3582">
        <x:v>3441.89</x:v>
      </x:c>
    </x:row>
    <x:row r="3583" spans="1:23">
      <x:c r="A3583" t="s">
        <x:v>492</x:v>
      </x:c>
      <x:c r="B3583" t="s">
        <x:v>698</x:v>
      </x:c>
      <x:c r="C3583" t="s">
        <x:v>513</x:v>
      </x:c>
      <x:c r="D3583" t="s">
        <x:v>514</x:v>
      </x:c>
      <x:c r="E3583" t="s">
        <x:v>629</x:v>
      </x:c>
      <x:c r="F3583" t="s">
        <x:v>504</x:v>
      </x:c>
      <x:c r="G3583" t="s">
        <x:v>699</x:v>
      </x:c>
      <x:c r="H3583" t="s">
        <x:v>528</x:v>
      </x:c>
      <x:c r="I3583" t="s">
        <x:v>173</x:v>
      </x:c>
      <x:c r="J3583">
        <x:v>140020063</x:v>
      </x:c>
      <x:c r="K3583" t="s">
        <x:v>173</x:v>
      </x:c>
      <x:c r="L3583" t="s">
        <x:v>143</x:v>
      </x:c>
      <x:c r="M3583" t="s">
        <x:v>571</x:v>
      </x:c>
      <x:c r="N3583" t="s">
        <x:v>633</x:v>
      </x:c>
      <x:c r="O3583">
        <x:v>1000</x:v>
      </x:c>
      <x:c r="P3583" t="s">
        <x:v>520</x:v>
      </x:c>
      <x:c r="Q3583" t="s">
        <x:v>632</x:v>
      </x:c>
      <x:c r="R3583" t="s">
        <x:v>522</x:v>
      </x:c>
      <x:c r="S3583">
        <x:v>1000</x:v>
      </x:c>
      <x:c r="T3583" t="s">
        <x:v>458</x:v>
      </x:c>
      <x:c r="U3583">
        <x:v>5.01</x:v>
      </x:c>
      <x:c r="V3583">
        <x:v>0.01</x:v>
      </x:c>
      <x:c r="W3583">
        <x:v>43.29</x:v>
      </x:c>
    </x:row>
    <x:row r="3584" spans="1:23">
      <x:c r="A3584" t="s">
        <x:v>492</x:v>
      </x:c>
      <x:c r="B3584" t="s">
        <x:v>698</x:v>
      </x:c>
      <x:c r="C3584" t="s">
        <x:v>513</x:v>
      </x:c>
      <x:c r="D3584" t="s">
        <x:v>514</x:v>
      </x:c>
      <x:c r="E3584" t="s">
        <x:v>629</x:v>
      </x:c>
      <x:c r="F3584" t="s">
        <x:v>504</x:v>
      </x:c>
      <x:c r="G3584" t="s">
        <x:v>699</x:v>
      </x:c>
      <x:c r="H3584" t="s">
        <x:v>528</x:v>
      </x:c>
      <x:c r="I3584" t="s">
        <x:v>173</x:v>
      </x:c>
      <x:c r="J3584">
        <x:v>140018212</x:v>
      </x:c>
      <x:c r="K3584" t="s">
        <x:v>173</x:v>
      </x:c>
      <x:c r="L3584" t="s">
        <x:v>141</x:v>
      </x:c>
      <x:c r="M3584" t="s">
        <x:v>542</x:v>
      </x:c>
      <x:c r="N3584" t="s">
        <x:v>630</x:v>
      </x:c>
      <x:c r="O3584">
        <x:v>10000</x:v>
      </x:c>
      <x:c r="P3584" t="s">
        <x:v>520</x:v>
      </x:c>
      <x:c r="Q3584" t="s">
        <x:v>631</x:v>
      </x:c>
      <x:c r="R3584" t="s">
        <x:v>522</x:v>
      </x:c>
      <x:c r="S3584">
        <x:v>10000</x:v>
      </x:c>
      <x:c r="T3584" t="s">
        <x:v>458</x:v>
      </x:c>
      <x:c r="U3584">
        <x:v>33.1</x:v>
      </x:c>
      <x:c r="V3584">
        <x:v>0.01</x:v>
      </x:c>
      <x:c r="W3584">
        <x:v>382.43</x:v>
      </x:c>
    </x:row>
    <x:row r="3585" spans="1:23">
      <x:c r="A3585" t="s">
        <x:v>492</x:v>
      </x:c>
      <x:c r="B3585" t="s">
        <x:v>698</x:v>
      </x:c>
      <x:c r="C3585" t="s">
        <x:v>513</x:v>
      </x:c>
      <x:c r="D3585" t="s">
        <x:v>514</x:v>
      </x:c>
      <x:c r="E3585" t="s">
        <x:v>629</x:v>
      </x:c>
      <x:c r="F3585" t="s">
        <x:v>504</x:v>
      </x:c>
      <x:c r="G3585" t="s">
        <x:v>699</x:v>
      </x:c>
      <x:c r="H3585" t="s">
        <x:v>528</x:v>
      </x:c>
      <x:c r="I3585" t="s">
        <x:v>173</x:v>
      </x:c>
      <x:c r="J3585">
        <x:v>140015182</x:v>
      </x:c>
      <x:c r="K3585" t="s">
        <x:v>173</x:v>
      </x:c>
      <x:c r="L3585" t="s">
        <x:v>141</x:v>
      </x:c>
      <x:c r="M3585" t="s">
        <x:v>526</x:v>
      </x:c>
      <x:c r="N3585" t="s">
        <x:v>630</x:v>
      </x:c>
      <x:c r="O3585">
        <x:v>10000</x:v>
      </x:c>
      <x:c r="P3585" t="s">
        <x:v>520</x:v>
      </x:c>
      <x:c r="Q3585" t="s">
        <x:v>631</x:v>
      </x:c>
      <x:c r="R3585" t="s">
        <x:v>522</x:v>
      </x:c>
      <x:c r="S3585">
        <x:v>90000</x:v>
      </x:c>
      <x:c r="T3585" t="s">
        <x:v>458</x:v>
      </x:c>
      <x:c r="U3585">
        <x:v>297.89999999999998</x:v>
      </x:c>
      <x:c r="V3585">
        <x:v>0.01</x:v>
      </x:c>
      <x:c r="W3585">
        <x:v>3441.89</x:v>
      </x:c>
    </x:row>
    <x:row r="3586" spans="1:23">
      <x:c r="A3586" t="s">
        <x:v>492</x:v>
      </x:c>
      <x:c r="B3586" t="s">
        <x:v>698</x:v>
      </x:c>
      <x:c r="C3586" t="s">
        <x:v>513</x:v>
      </x:c>
      <x:c r="D3586" t="s">
        <x:v>514</x:v>
      </x:c>
      <x:c r="E3586" t="s">
        <x:v>629</x:v>
      </x:c>
      <x:c r="F3586" t="s">
        <x:v>504</x:v>
      </x:c>
      <x:c r="G3586" t="s">
        <x:v>699</x:v>
      </x:c>
      <x:c r="H3586" t="s">
        <x:v>528</x:v>
      </x:c>
      <x:c r="I3586" t="s">
        <x:v>173</x:v>
      </x:c>
      <x:c r="J3586">
        <x:v>140018220</x:v>
      </x:c>
      <x:c r="K3586" t="s">
        <x:v>173</x:v>
      </x:c>
      <x:c r="L3586" t="s">
        <x:v>141</x:v>
      </x:c>
      <x:c r="M3586" t="s">
        <x:v>574</x:v>
      </x:c>
      <x:c r="N3586" t="s">
        <x:v>630</x:v>
      </x:c>
      <x:c r="O3586">
        <x:v>10000</x:v>
      </x:c>
      <x:c r="P3586" t="s">
        <x:v>520</x:v>
      </x:c>
      <x:c r="Q3586" t="s">
        <x:v>631</x:v>
      </x:c>
      <x:c r="R3586" t="s">
        <x:v>522</x:v>
      </x:c>
      <x:c r="S3586">
        <x:v>10000</x:v>
      </x:c>
      <x:c r="T3586" t="s">
        <x:v>458</x:v>
      </x:c>
      <x:c r="U3586">
        <x:v>33.1</x:v>
      </x:c>
      <x:c r="V3586">
        <x:v>0.01</x:v>
      </x:c>
      <x:c r="W3586">
        <x:v>382.43</x:v>
      </x:c>
    </x:row>
    <x:row r="3587" spans="1:23">
      <x:c r="A3587" t="s">
        <x:v>492</x:v>
      </x:c>
      <x:c r="B3587" t="s">
        <x:v>698</x:v>
      </x:c>
      <x:c r="C3587" t="s">
        <x:v>513</x:v>
      </x:c>
      <x:c r="D3587" t="s">
        <x:v>514</x:v>
      </x:c>
      <x:c r="E3587" t="s">
        <x:v>629</x:v>
      </x:c>
      <x:c r="F3587" t="s">
        <x:v>504</x:v>
      </x:c>
      <x:c r="G3587" t="s">
        <x:v>699</x:v>
      </x:c>
      <x:c r="H3587" t="s">
        <x:v>528</x:v>
      </x:c>
      <x:c r="I3587" t="s">
        <x:v>173</x:v>
      </x:c>
      <x:c r="J3587">
        <x:v>140018213</x:v>
      </x:c>
      <x:c r="K3587" t="s">
        <x:v>173</x:v>
      </x:c>
      <x:c r="L3587" t="s">
        <x:v>141</x:v>
      </x:c>
      <x:c r="M3587" t="s">
        <x:v>570</x:v>
      </x:c>
      <x:c r="N3587" t="s">
        <x:v>630</x:v>
      </x:c>
      <x:c r="O3587">
        <x:v>10000</x:v>
      </x:c>
      <x:c r="P3587" t="s">
        <x:v>520</x:v>
      </x:c>
      <x:c r="Q3587" t="s">
        <x:v>631</x:v>
      </x:c>
      <x:c r="R3587" t="s">
        <x:v>522</x:v>
      </x:c>
      <x:c r="S3587">
        <x:v>20000</x:v>
      </x:c>
      <x:c r="T3587" t="s">
        <x:v>458</x:v>
      </x:c>
      <x:c r="U3587">
        <x:v>66.2</x:v>
      </x:c>
      <x:c r="V3587">
        <x:v>0.01</x:v>
      </x:c>
      <x:c r="W3587">
        <x:v>764.86</x:v>
      </x:c>
    </x:row>
    <x:row r="3588" spans="1:23">
      <x:c r="A3588" t="s">
        <x:v>492</x:v>
      </x:c>
      <x:c r="B3588" t="s">
        <x:v>698</x:v>
      </x:c>
      <x:c r="C3588" t="s">
        <x:v>513</x:v>
      </x:c>
      <x:c r="D3588" t="s">
        <x:v>514</x:v>
      </x:c>
      <x:c r="E3588" t="s">
        <x:v>629</x:v>
      </x:c>
      <x:c r="F3588" t="s">
        <x:v>504</x:v>
      </x:c>
      <x:c r="G3588" t="s">
        <x:v>699</x:v>
      </x:c>
      <x:c r="H3588" t="s">
        <x:v>528</x:v>
      </x:c>
      <x:c r="I3588" t="s">
        <x:v>173</x:v>
      </x:c>
      <x:c r="J3588">
        <x:v>140015181</x:v>
      </x:c>
      <x:c r="K3588" t="s">
        <x:v>173</x:v>
      </x:c>
      <x:c r="L3588" t="s">
        <x:v>141</x:v>
      </x:c>
      <x:c r="M3588" t="s">
        <x:v>525</x:v>
      </x:c>
      <x:c r="N3588" t="s">
        <x:v>630</x:v>
      </x:c>
      <x:c r="O3588">
        <x:v>10000</x:v>
      </x:c>
      <x:c r="P3588" t="s">
        <x:v>520</x:v>
      </x:c>
      <x:c r="Q3588" t="s">
        <x:v>631</x:v>
      </x:c>
      <x:c r="R3588" t="s">
        <x:v>522</x:v>
      </x:c>
      <x:c r="S3588">
        <x:v>90000</x:v>
      </x:c>
      <x:c r="T3588" t="s">
        <x:v>458</x:v>
      </x:c>
      <x:c r="U3588">
        <x:v>297.89999999999998</x:v>
      </x:c>
      <x:c r="V3588">
        <x:v>0.01</x:v>
      </x:c>
      <x:c r="W3588">
        <x:v>3441.89</x:v>
      </x:c>
    </x:row>
    <x:row r="3589" spans="1:23">
      <x:c r="A3589" t="s">
        <x:v>492</x:v>
      </x:c>
      <x:c r="B3589" t="s">
        <x:v>698</x:v>
      </x:c>
      <x:c r="C3589" t="s">
        <x:v>513</x:v>
      </x:c>
      <x:c r="D3589" t="s">
        <x:v>514</x:v>
      </x:c>
      <x:c r="E3589" t="s">
        <x:v>629</x:v>
      </x:c>
      <x:c r="F3589" t="s">
        <x:v>504</x:v>
      </x:c>
      <x:c r="G3589" t="s">
        <x:v>699</x:v>
      </x:c>
      <x:c r="H3589" t="s">
        <x:v>528</x:v>
      </x:c>
      <x:c r="I3589" t="s">
        <x:v>173</x:v>
      </x:c>
      <x:c r="J3589">
        <x:v>140018216</x:v>
      </x:c>
      <x:c r="K3589" t="s">
        <x:v>173</x:v>
      </x:c>
      <x:c r="L3589" t="s">
        <x:v>141</x:v>
      </x:c>
      <x:c r="M3589" t="s">
        <x:v>569</x:v>
      </x:c>
      <x:c r="N3589" t="s">
        <x:v>630</x:v>
      </x:c>
      <x:c r="O3589">
        <x:v>10000</x:v>
      </x:c>
      <x:c r="P3589" t="s">
        <x:v>520</x:v>
      </x:c>
      <x:c r="Q3589" t="s">
        <x:v>631</x:v>
      </x:c>
      <x:c r="R3589" t="s">
        <x:v>522</x:v>
      </x:c>
      <x:c r="S3589">
        <x:v>50000</x:v>
      </x:c>
      <x:c r="T3589" t="s">
        <x:v>458</x:v>
      </x:c>
      <x:c r="U3589">
        <x:v>165.5</x:v>
      </x:c>
      <x:c r="V3589">
        <x:v>0.01</x:v>
      </x:c>
      <x:c r="W3589">
        <x:v>1912.16</x:v>
      </x:c>
    </x:row>
    <x:row r="3590" spans="1:23">
      <x:c r="A3590" t="s">
        <x:v>492</x:v>
      </x:c>
      <x:c r="B3590" t="s">
        <x:v>698</x:v>
      </x:c>
      <x:c r="C3590" t="s">
        <x:v>513</x:v>
      </x:c>
      <x:c r="D3590" t="s">
        <x:v>514</x:v>
      </x:c>
      <x:c r="E3590" t="s">
        <x:v>629</x:v>
      </x:c>
      <x:c r="F3590" t="s">
        <x:v>504</x:v>
      </x:c>
      <x:c r="G3590" t="s">
        <x:v>699</x:v>
      </x:c>
      <x:c r="H3590" t="s">
        <x:v>528</x:v>
      </x:c>
      <x:c r="I3590" t="s">
        <x:v>173</x:v>
      </x:c>
      <x:c r="J3590">
        <x:v>140018251</x:v>
      </x:c>
      <x:c r="K3590" t="s">
        <x:v>173</x:v>
      </x:c>
      <x:c r="L3590" t="s">
        <x:v>141</x:v>
      </x:c>
      <x:c r="M3590" t="s">
        <x:v>568</x:v>
      </x:c>
      <x:c r="N3590" t="s">
        <x:v>630</x:v>
      </x:c>
      <x:c r="O3590">
        <x:v>10000</x:v>
      </x:c>
      <x:c r="P3590" t="s">
        <x:v>520</x:v>
      </x:c>
      <x:c r="Q3590" t="s">
        <x:v>631</x:v>
      </x:c>
      <x:c r="R3590" t="s">
        <x:v>522</x:v>
      </x:c>
      <x:c r="S3590">
        <x:v>20000</x:v>
      </x:c>
      <x:c r="T3590" t="s">
        <x:v>458</x:v>
      </x:c>
      <x:c r="U3590">
        <x:v>66.2</x:v>
      </x:c>
      <x:c r="V3590">
        <x:v>0.01</x:v>
      </x:c>
      <x:c r="W3590">
        <x:v>764.86</x:v>
      </x:c>
    </x:row>
    <x:row r="3591" spans="1:23">
      <x:c r="A3591" t="s">
        <x:v>492</x:v>
      </x:c>
      <x:c r="B3591" t="s">
        <x:v>698</x:v>
      </x:c>
      <x:c r="C3591" t="s">
        <x:v>513</x:v>
      </x:c>
      <x:c r="D3591" t="s">
        <x:v>514</x:v>
      </x:c>
      <x:c r="E3591" t="s">
        <x:v>629</x:v>
      </x:c>
      <x:c r="F3591" t="s">
        <x:v>504</x:v>
      </x:c>
      <x:c r="G3591" t="s">
        <x:v>699</x:v>
      </x:c>
      <x:c r="H3591" t="s">
        <x:v>528</x:v>
      </x:c>
      <x:c r="I3591" t="s">
        <x:v>173</x:v>
      </x:c>
      <x:c r="J3591">
        <x:v>140015179</x:v>
      </x:c>
      <x:c r="K3591" t="s">
        <x:v>173</x:v>
      </x:c>
      <x:c r="L3591" t="s">
        <x:v>141</x:v>
      </x:c>
      <x:c r="M3591" t="s">
        <x:v>550</x:v>
      </x:c>
      <x:c r="N3591" t="s">
        <x:v>630</x:v>
      </x:c>
      <x:c r="O3591">
        <x:v>10000</x:v>
      </x:c>
      <x:c r="P3591" t="s">
        <x:v>520</x:v>
      </x:c>
      <x:c r="Q3591" t="s">
        <x:v>631</x:v>
      </x:c>
      <x:c r="R3591" t="s">
        <x:v>522</x:v>
      </x:c>
      <x:c r="S3591">
        <x:v>130000</x:v>
      </x:c>
      <x:c r="T3591" t="s">
        <x:v>458</x:v>
      </x:c>
      <x:c r="U3591">
        <x:v>430.3</x:v>
      </x:c>
      <x:c r="V3591">
        <x:v>0.01</x:v>
      </x:c>
      <x:c r="W3591">
        <x:v>4971.62</x:v>
      </x:c>
    </x:row>
    <x:row r="3592" spans="1:23">
      <x:c r="A3592" t="s">
        <x:v>492</x:v>
      </x:c>
      <x:c r="B3592" t="s">
        <x:v>698</x:v>
      </x:c>
      <x:c r="C3592" t="s">
        <x:v>513</x:v>
      </x:c>
      <x:c r="D3592" t="s">
        <x:v>514</x:v>
      </x:c>
      <x:c r="E3592" t="s">
        <x:v>629</x:v>
      </x:c>
      <x:c r="F3592" t="s">
        <x:v>504</x:v>
      </x:c>
      <x:c r="G3592" t="s">
        <x:v>699</x:v>
      </x:c>
      <x:c r="H3592" t="s">
        <x:v>528</x:v>
      </x:c>
      <x:c r="I3592" t="s">
        <x:v>173</x:v>
      </x:c>
      <x:c r="J3592">
        <x:v>140015177</x:v>
      </x:c>
      <x:c r="K3592" t="s">
        <x:v>173</x:v>
      </x:c>
      <x:c r="L3592" t="s">
        <x:v>141</x:v>
      </x:c>
      <x:c r="M3592" t="s">
        <x:v>533</x:v>
      </x:c>
      <x:c r="N3592" t="s">
        <x:v>630</x:v>
      </x:c>
      <x:c r="O3592">
        <x:v>10000</x:v>
      </x:c>
      <x:c r="P3592" t="s">
        <x:v>520</x:v>
      </x:c>
      <x:c r="Q3592" t="s">
        <x:v>631</x:v>
      </x:c>
      <x:c r="R3592" t="s">
        <x:v>522</x:v>
      </x:c>
      <x:c r="S3592">
        <x:v>6000</x:v>
      </x:c>
      <x:c r="T3592" t="s">
        <x:v>458</x:v>
      </x:c>
      <x:c r="U3592">
        <x:v>19.86</x:v>
      </x:c>
      <x:c r="V3592">
        <x:v>0.01</x:v>
      </x:c>
      <x:c r="W3592">
        <x:v>229.46</x:v>
      </x:c>
    </x:row>
    <x:row r="3593" spans="1:23">
      <x:c r="A3593" t="s">
        <x:v>492</x:v>
      </x:c>
      <x:c r="B3593" t="s">
        <x:v>698</x:v>
      </x:c>
      <x:c r="C3593" t="s">
        <x:v>513</x:v>
      </x:c>
      <x:c r="D3593" t="s">
        <x:v>514</x:v>
      </x:c>
      <x:c r="E3593" t="s">
        <x:v>629</x:v>
      </x:c>
      <x:c r="F3593" t="s">
        <x:v>504</x:v>
      </x:c>
      <x:c r="G3593" t="s">
        <x:v>699</x:v>
      </x:c>
      <x:c r="H3593" t="s">
        <x:v>528</x:v>
      </x:c>
      <x:c r="I3593" t="s">
        <x:v>173</x:v>
      </x:c>
      <x:c r="J3593">
        <x:v>140018210</x:v>
      </x:c>
      <x:c r="K3593" t="s">
        <x:v>173</x:v>
      </x:c>
      <x:c r="L3593" t="s">
        <x:v>141</x:v>
      </x:c>
      <x:c r="M3593" t="s">
        <x:v>578</x:v>
      </x:c>
      <x:c r="N3593" t="s">
        <x:v>630</x:v>
      </x:c>
      <x:c r="O3593">
        <x:v>10000</x:v>
      </x:c>
      <x:c r="P3593" t="s">
        <x:v>520</x:v>
      </x:c>
      <x:c r="Q3593" t="s">
        <x:v>631</x:v>
      </x:c>
      <x:c r="R3593" t="s">
        <x:v>522</x:v>
      </x:c>
      <x:c r="S3593">
        <x:v>40000</x:v>
      </x:c>
      <x:c r="T3593" t="s">
        <x:v>458</x:v>
      </x:c>
      <x:c r="U3593">
        <x:v>132.4</x:v>
      </x:c>
      <x:c r="V3593">
        <x:v>0.01</x:v>
      </x:c>
      <x:c r="W3593">
        <x:v>1529.73</x:v>
      </x:c>
    </x:row>
    <x:row r="3594" spans="1:23">
      <x:c r="A3594" t="s">
        <x:v>492</x:v>
      </x:c>
      <x:c r="B3594" t="s">
        <x:v>698</x:v>
      </x:c>
      <x:c r="C3594" t="s">
        <x:v>513</x:v>
      </x:c>
      <x:c r="D3594" t="s">
        <x:v>514</x:v>
      </x:c>
      <x:c r="E3594" t="s">
        <x:v>629</x:v>
      </x:c>
      <x:c r="F3594" t="s">
        <x:v>504</x:v>
      </x:c>
      <x:c r="G3594" t="s">
        <x:v>699</x:v>
      </x:c>
      <x:c r="H3594" t="s">
        <x:v>528</x:v>
      </x:c>
      <x:c r="I3594" t="s">
        <x:v>173</x:v>
      </x:c>
      <x:c r="J3594">
        <x:v>140018217</x:v>
      </x:c>
      <x:c r="K3594" t="s">
        <x:v>173</x:v>
      </x:c>
      <x:c r="L3594" t="s">
        <x:v>141</x:v>
      </x:c>
      <x:c r="M3594" t="s">
        <x:v>545</x:v>
      </x:c>
      <x:c r="N3594" t="s">
        <x:v>630</x:v>
      </x:c>
      <x:c r="O3594">
        <x:v>10000</x:v>
      </x:c>
      <x:c r="P3594" t="s">
        <x:v>520</x:v>
      </x:c>
      <x:c r="Q3594" t="s">
        <x:v>631</x:v>
      </x:c>
      <x:c r="R3594" t="s">
        <x:v>522</x:v>
      </x:c>
      <x:c r="S3594">
        <x:v>30000</x:v>
      </x:c>
      <x:c r="T3594" t="s">
        <x:v>458</x:v>
      </x:c>
      <x:c r="U3594">
        <x:v>99.3</x:v>
      </x:c>
      <x:c r="V3594">
        <x:v>0.01</x:v>
      </x:c>
      <x:c r="W3594">
        <x:v>1147.3</x:v>
      </x:c>
    </x:row>
    <x:row r="3595" spans="1:23">
      <x:c r="A3595" t="s">
        <x:v>492</x:v>
      </x:c>
      <x:c r="B3595" t="s">
        <x:v>698</x:v>
      </x:c>
      <x:c r="C3595" t="s">
        <x:v>513</x:v>
      </x:c>
      <x:c r="D3595" t="s">
        <x:v>514</x:v>
      </x:c>
      <x:c r="E3595" t="s">
        <x:v>629</x:v>
      </x:c>
      <x:c r="F3595" t="s">
        <x:v>504</x:v>
      </x:c>
      <x:c r="G3595" t="s">
        <x:v>699</x:v>
      </x:c>
      <x:c r="H3595" t="s">
        <x:v>528</x:v>
      </x:c>
      <x:c r="I3595" t="s">
        <x:v>173</x:v>
      </x:c>
      <x:c r="J3595">
        <x:v>140015176</x:v>
      </x:c>
      <x:c r="K3595" t="s">
        <x:v>173</x:v>
      </x:c>
      <x:c r="L3595" t="s">
        <x:v>141</x:v>
      </x:c>
      <x:c r="M3595" t="s">
        <x:v>560</x:v>
      </x:c>
      <x:c r="N3595" t="s">
        <x:v>630</x:v>
      </x:c>
      <x:c r="O3595">
        <x:v>10000</x:v>
      </x:c>
      <x:c r="P3595" t="s">
        <x:v>520</x:v>
      </x:c>
      <x:c r="Q3595" t="s">
        <x:v>631</x:v>
      </x:c>
      <x:c r="R3595" t="s">
        <x:v>522</x:v>
      </x:c>
      <x:c r="S3595">
        <x:v>140000</x:v>
      </x:c>
      <x:c r="T3595" t="s">
        <x:v>458</x:v>
      </x:c>
      <x:c r="U3595">
        <x:v>463.4</x:v>
      </x:c>
      <x:c r="V3595">
        <x:v>0.01</x:v>
      </x:c>
      <x:c r="W3595">
        <x:v>5354.05</x:v>
      </x:c>
    </x:row>
    <x:row r="3596" spans="1:23">
      <x:c r="A3596" t="s">
        <x:v>492</x:v>
      </x:c>
      <x:c r="B3596" t="s">
        <x:v>698</x:v>
      </x:c>
      <x:c r="C3596" t="s">
        <x:v>513</x:v>
      </x:c>
      <x:c r="D3596" t="s">
        <x:v>514</x:v>
      </x:c>
      <x:c r="E3596" t="s">
        <x:v>629</x:v>
      </x:c>
      <x:c r="F3596" t="s">
        <x:v>504</x:v>
      </x:c>
      <x:c r="G3596" t="s">
        <x:v>699</x:v>
      </x:c>
      <x:c r="H3596" t="s">
        <x:v>528</x:v>
      </x:c>
      <x:c r="I3596" t="s">
        <x:v>173</x:v>
      </x:c>
      <x:c r="J3596">
        <x:v>140015174</x:v>
      </x:c>
      <x:c r="K3596" t="s">
        <x:v>173</x:v>
      </x:c>
      <x:c r="L3596" t="s">
        <x:v>141</x:v>
      </x:c>
      <x:c r="M3596" t="s">
        <x:v>575</x:v>
      </x:c>
      <x:c r="N3596" t="s">
        <x:v>630</x:v>
      </x:c>
      <x:c r="O3596">
        <x:v>10000</x:v>
      </x:c>
      <x:c r="P3596" t="s">
        <x:v>520</x:v>
      </x:c>
      <x:c r="Q3596" t="s">
        <x:v>631</x:v>
      </x:c>
      <x:c r="R3596" t="s">
        <x:v>522</x:v>
      </x:c>
      <x:c r="S3596">
        <x:v>20000</x:v>
      </x:c>
      <x:c r="T3596" t="s">
        <x:v>458</x:v>
      </x:c>
      <x:c r="U3596">
        <x:v>66.2</x:v>
      </x:c>
      <x:c r="V3596">
        <x:v>0.01</x:v>
      </x:c>
      <x:c r="W3596">
        <x:v>764.86</x:v>
      </x:c>
    </x:row>
    <x:row r="3597" spans="1:23">
      <x:c r="A3597" t="s">
        <x:v>492</x:v>
      </x:c>
      <x:c r="B3597" t="s">
        <x:v>698</x:v>
      </x:c>
      <x:c r="C3597" t="s">
        <x:v>513</x:v>
      </x:c>
      <x:c r="D3597" t="s">
        <x:v>514</x:v>
      </x:c>
      <x:c r="E3597" t="s">
        <x:v>629</x:v>
      </x:c>
      <x:c r="F3597" t="s">
        <x:v>504</x:v>
      </x:c>
      <x:c r="G3597" t="s">
        <x:v>699</x:v>
      </x:c>
      <x:c r="H3597" t="s">
        <x:v>528</x:v>
      </x:c>
      <x:c r="I3597" t="s">
        <x:v>173</x:v>
      </x:c>
      <x:c r="J3597">
        <x:v>140018220</x:v>
      </x:c>
      <x:c r="K3597" t="s">
        <x:v>173</x:v>
      </x:c>
      <x:c r="L3597" t="s">
        <x:v>141</x:v>
      </x:c>
      <x:c r="M3597" t="s">
        <x:v>574</x:v>
      </x:c>
      <x:c r="N3597" t="s">
        <x:v>630</x:v>
      </x:c>
      <x:c r="O3597">
        <x:v>10000</x:v>
      </x:c>
      <x:c r="P3597" t="s">
        <x:v>520</x:v>
      </x:c>
      <x:c r="Q3597" t="s">
        <x:v>631</x:v>
      </x:c>
      <x:c r="R3597" t="s">
        <x:v>522</x:v>
      </x:c>
      <x:c r="S3597">
        <x:v>10000</x:v>
      </x:c>
      <x:c r="T3597" t="s">
        <x:v>458</x:v>
      </x:c>
      <x:c r="U3597">
        <x:v>33.1</x:v>
      </x:c>
      <x:c r="V3597">
        <x:v>0.01</x:v>
      </x:c>
      <x:c r="W3597">
        <x:v>382.43</x:v>
      </x:c>
    </x:row>
    <x:row r="3598" spans="1:23">
      <x:c r="A3598" t="s">
        <x:v>492</x:v>
      </x:c>
      <x:c r="B3598" t="s">
        <x:v>698</x:v>
      </x:c>
      <x:c r="C3598" t="s">
        <x:v>513</x:v>
      </x:c>
      <x:c r="D3598" t="s">
        <x:v>514</x:v>
      </x:c>
      <x:c r="E3598" t="s">
        <x:v>629</x:v>
      </x:c>
      <x:c r="F3598" t="s">
        <x:v>504</x:v>
      </x:c>
      <x:c r="G3598" t="s">
        <x:v>699</x:v>
      </x:c>
      <x:c r="H3598" t="s">
        <x:v>528</x:v>
      </x:c>
      <x:c r="I3598" t="s">
        <x:v>173</x:v>
      </x:c>
      <x:c r="J3598">
        <x:v>140020073</x:v>
      </x:c>
      <x:c r="K3598" t="s">
        <x:v>173</x:v>
      </x:c>
      <x:c r="L3598" t="s">
        <x:v>143</x:v>
      </x:c>
      <x:c r="M3598" t="s">
        <x:v>526</x:v>
      </x:c>
      <x:c r="N3598" t="s">
        <x:v>630</x:v>
      </x:c>
      <x:c r="O3598">
        <x:v>8000</x:v>
      </x:c>
      <x:c r="P3598" t="s">
        <x:v>520</x:v>
      </x:c>
      <x:c r="Q3598" t="s">
        <x:v>632</x:v>
      </x:c>
      <x:c r="R3598" t="s">
        <x:v>522</x:v>
      </x:c>
      <x:c r="S3598">
        <x:v>16000</x:v>
      </x:c>
      <x:c r="T3598" t="s">
        <x:v>458</x:v>
      </x:c>
      <x:c r="U3598">
        <x:v>80.16</x:v>
      </x:c>
      <x:c r="V3598">
        <x:v>0.01</x:v>
      </x:c>
      <x:c r="W3598">
        <x:v>692.71</x:v>
      </x:c>
    </x:row>
    <x:row r="3599" spans="1:23">
      <x:c r="A3599" t="s">
        <x:v>492</x:v>
      </x:c>
      <x:c r="B3599" t="s">
        <x:v>698</x:v>
      </x:c>
      <x:c r="C3599" t="s">
        <x:v>513</x:v>
      </x:c>
      <x:c r="D3599" t="s">
        <x:v>514</x:v>
      </x:c>
      <x:c r="E3599" t="s">
        <x:v>629</x:v>
      </x:c>
      <x:c r="F3599" t="s">
        <x:v>504</x:v>
      </x:c>
      <x:c r="G3599" t="s">
        <x:v>699</x:v>
      </x:c>
      <x:c r="H3599" t="s">
        <x:v>528</x:v>
      </x:c>
      <x:c r="I3599" t="s">
        <x:v>173</x:v>
      </x:c>
      <x:c r="J3599">
        <x:v>140020071</x:v>
      </x:c>
      <x:c r="K3599" t="s">
        <x:v>173</x:v>
      </x:c>
      <x:c r="L3599" t="s">
        <x:v>143</x:v>
      </x:c>
      <x:c r="M3599" t="s">
        <x:v>570</x:v>
      </x:c>
      <x:c r="N3599" t="s">
        <x:v>630</x:v>
      </x:c>
      <x:c r="O3599">
        <x:v>8000</x:v>
      </x:c>
      <x:c r="P3599" t="s">
        <x:v>520</x:v>
      </x:c>
      <x:c r="Q3599" t="s">
        <x:v>632</x:v>
      </x:c>
      <x:c r="R3599" t="s">
        <x:v>522</x:v>
      </x:c>
      <x:c r="S3599">
        <x:v>8000</x:v>
      </x:c>
      <x:c r="T3599" t="s">
        <x:v>458</x:v>
      </x:c>
      <x:c r="U3599">
        <x:v>40.08</x:v>
      </x:c>
      <x:c r="V3599">
        <x:v>0.01</x:v>
      </x:c>
      <x:c r="W3599">
        <x:v>346.35</x:v>
      </x:c>
    </x:row>
    <x:row r="3600" spans="1:23">
      <x:c r="A3600" t="s">
        <x:v>492</x:v>
      </x:c>
      <x:c r="B3600" t="s">
        <x:v>698</x:v>
      </x:c>
      <x:c r="C3600" t="s">
        <x:v>513</x:v>
      </x:c>
      <x:c r="D3600" t="s">
        <x:v>514</x:v>
      </x:c>
      <x:c r="E3600" t="s">
        <x:v>629</x:v>
      </x:c>
      <x:c r="F3600" t="s">
        <x:v>504</x:v>
      </x:c>
      <x:c r="G3600" t="s">
        <x:v>699</x:v>
      </x:c>
      <x:c r="H3600" t="s">
        <x:v>528</x:v>
      </x:c>
      <x:c r="I3600" t="s">
        <x:v>173</x:v>
      </x:c>
      <x:c r="J3600">
        <x:v>140020070</x:v>
      </x:c>
      <x:c r="K3600" t="s">
        <x:v>173</x:v>
      </x:c>
      <x:c r="L3600" t="s">
        <x:v>143</x:v>
      </x:c>
      <x:c r="M3600" t="s">
        <x:v>553</x:v>
      </x:c>
      <x:c r="N3600" t="s">
        <x:v>630</x:v>
      </x:c>
      <x:c r="O3600">
        <x:v>8000</x:v>
      </x:c>
      <x:c r="P3600" t="s">
        <x:v>520</x:v>
      </x:c>
      <x:c r="Q3600" t="s">
        <x:v>632</x:v>
      </x:c>
      <x:c r="R3600" t="s">
        <x:v>522</x:v>
      </x:c>
      <x:c r="S3600">
        <x:v>16000</x:v>
      </x:c>
      <x:c r="T3600" t="s">
        <x:v>458</x:v>
      </x:c>
      <x:c r="U3600">
        <x:v>80.16</x:v>
      </x:c>
      <x:c r="V3600">
        <x:v>0.01</x:v>
      </x:c>
      <x:c r="W3600">
        <x:v>692.71</x:v>
      </x:c>
    </x:row>
    <x:row r="3601" spans="1:23">
      <x:c r="A3601" t="s">
        <x:v>492</x:v>
      </x:c>
      <x:c r="B3601" t="s">
        <x:v>698</x:v>
      </x:c>
      <x:c r="C3601" t="s">
        <x:v>513</x:v>
      </x:c>
      <x:c r="D3601" t="s">
        <x:v>514</x:v>
      </x:c>
      <x:c r="E3601" t="s">
        <x:v>629</x:v>
      </x:c>
      <x:c r="F3601" t="s">
        <x:v>504</x:v>
      </x:c>
      <x:c r="G3601" t="s">
        <x:v>699</x:v>
      </x:c>
      <x:c r="H3601" t="s">
        <x:v>528</x:v>
      </x:c>
      <x:c r="I3601" t="s">
        <x:v>173</x:v>
      </x:c>
      <x:c r="J3601">
        <x:v>140018224</x:v>
      </x:c>
      <x:c r="K3601" t="s">
        <x:v>173</x:v>
      </x:c>
      <x:c r="L3601" t="s">
        <x:v>143</x:v>
      </x:c>
      <x:c r="M3601" t="s">
        <x:v>524</x:v>
      </x:c>
      <x:c r="N3601" t="s">
        <x:v>630</x:v>
      </x:c>
      <x:c r="O3601">
        <x:v>8000</x:v>
      </x:c>
      <x:c r="P3601" t="s">
        <x:v>520</x:v>
      </x:c>
      <x:c r="Q3601" t="s">
        <x:v>632</x:v>
      </x:c>
      <x:c r="R3601" t="s">
        <x:v>522</x:v>
      </x:c>
      <x:c r="S3601">
        <x:v>64000</x:v>
      </x:c>
      <x:c r="T3601" t="s">
        <x:v>458</x:v>
      </x:c>
      <x:c r="U3601">
        <x:v>320.64</x:v>
      </x:c>
      <x:c r="V3601">
        <x:v>0.01</x:v>
      </x:c>
      <x:c r="W3601">
        <x:v>2770.83</x:v>
      </x:c>
    </x:row>
    <x:row r="3602" spans="1:23">
      <x:c r="A3602" t="s">
        <x:v>492</x:v>
      </x:c>
      <x:c r="B3602" t="s">
        <x:v>698</x:v>
      </x:c>
      <x:c r="C3602" t="s">
        <x:v>513</x:v>
      </x:c>
      <x:c r="D3602" t="s">
        <x:v>514</x:v>
      </x:c>
      <x:c r="E3602" t="s">
        <x:v>629</x:v>
      </x:c>
      <x:c r="F3602" t="s">
        <x:v>504</x:v>
      </x:c>
      <x:c r="G3602" t="s">
        <x:v>699</x:v>
      </x:c>
      <x:c r="H3602" t="s">
        <x:v>528</x:v>
      </x:c>
      <x:c r="I3602" t="s">
        <x:v>173</x:v>
      </x:c>
      <x:c r="J3602">
        <x:v>140020069</x:v>
      </x:c>
      <x:c r="K3602" t="s">
        <x:v>173</x:v>
      </x:c>
      <x:c r="L3602" t="s">
        <x:v>143</x:v>
      </x:c>
      <x:c r="M3602" t="s">
        <x:v>608</x:v>
      </x:c>
      <x:c r="N3602" t="s">
        <x:v>630</x:v>
      </x:c>
      <x:c r="O3602">
        <x:v>8000</x:v>
      </x:c>
      <x:c r="P3602" t="s">
        <x:v>520</x:v>
      </x:c>
      <x:c r="Q3602" t="s">
        <x:v>632</x:v>
      </x:c>
      <x:c r="R3602" t="s">
        <x:v>522</x:v>
      </x:c>
      <x:c r="S3602">
        <x:v>8000</x:v>
      </x:c>
      <x:c r="T3602" t="s">
        <x:v>458</x:v>
      </x:c>
      <x:c r="U3602">
        <x:v>40.08</x:v>
      </x:c>
      <x:c r="V3602">
        <x:v>0.01</x:v>
      </x:c>
      <x:c r="W3602">
        <x:v>346.35</x:v>
      </x:c>
    </x:row>
    <x:row r="3603" spans="1:23">
      <x:c r="A3603" t="s">
        <x:v>492</x:v>
      </x:c>
      <x:c r="B3603" t="s">
        <x:v>698</x:v>
      </x:c>
      <x:c r="C3603" t="s">
        <x:v>513</x:v>
      </x:c>
      <x:c r="D3603" t="s">
        <x:v>514</x:v>
      </x:c>
      <x:c r="E3603" t="s">
        <x:v>629</x:v>
      </x:c>
      <x:c r="F3603" t="s">
        <x:v>504</x:v>
      </x:c>
      <x:c r="G3603" t="s">
        <x:v>699</x:v>
      </x:c>
      <x:c r="H3603" t="s">
        <x:v>528</x:v>
      </x:c>
      <x:c r="I3603" t="s">
        <x:v>173</x:v>
      </x:c>
      <x:c r="J3603">
        <x:v>140018227</x:v>
      </x:c>
      <x:c r="K3603" t="s">
        <x:v>173</x:v>
      </x:c>
      <x:c r="L3603" t="s">
        <x:v>143</x:v>
      </x:c>
      <x:c r="M3603" t="s">
        <x:v>569</x:v>
      </x:c>
      <x:c r="N3603" t="s">
        <x:v>630</x:v>
      </x:c>
      <x:c r="O3603">
        <x:v>8000</x:v>
      </x:c>
      <x:c r="P3603" t="s">
        <x:v>520</x:v>
      </x:c>
      <x:c r="Q3603" t="s">
        <x:v>632</x:v>
      </x:c>
      <x:c r="R3603" t="s">
        <x:v>522</x:v>
      </x:c>
      <x:c r="S3603">
        <x:v>24000</x:v>
      </x:c>
      <x:c r="T3603" t="s">
        <x:v>458</x:v>
      </x:c>
      <x:c r="U3603">
        <x:v>120.24</x:v>
      </x:c>
      <x:c r="V3603">
        <x:v>0.01</x:v>
      </x:c>
      <x:c r="W3603">
        <x:v>1039.06</x:v>
      </x:c>
    </x:row>
    <x:row r="3604" spans="1:23">
      <x:c r="A3604" t="s">
        <x:v>492</x:v>
      </x:c>
      <x:c r="B3604" t="s">
        <x:v>698</x:v>
      </x:c>
      <x:c r="C3604" t="s">
        <x:v>513</x:v>
      </x:c>
      <x:c r="D3604" t="s">
        <x:v>514</x:v>
      </x:c>
      <x:c r="E3604" t="s">
        <x:v>629</x:v>
      </x:c>
      <x:c r="F3604" t="s">
        <x:v>504</x:v>
      </x:c>
      <x:c r="G3604" t="s">
        <x:v>699</x:v>
      </x:c>
      <x:c r="H3604" t="s">
        <x:v>528</x:v>
      </x:c>
      <x:c r="I3604" t="s">
        <x:v>173</x:v>
      </x:c>
      <x:c r="J3604">
        <x:v>140020068</x:v>
      </x:c>
      <x:c r="K3604" t="s">
        <x:v>173</x:v>
      </x:c>
      <x:c r="L3604" t="s">
        <x:v>143</x:v>
      </x:c>
      <x:c r="M3604" t="s">
        <x:v>568</x:v>
      </x:c>
      <x:c r="N3604" t="s">
        <x:v>630</x:v>
      </x:c>
      <x:c r="O3604">
        <x:v>8000</x:v>
      </x:c>
      <x:c r="P3604" t="s">
        <x:v>520</x:v>
      </x:c>
      <x:c r="Q3604" t="s">
        <x:v>632</x:v>
      </x:c>
      <x:c r="R3604" t="s">
        <x:v>522</x:v>
      </x:c>
      <x:c r="S3604">
        <x:v>16000</x:v>
      </x:c>
      <x:c r="T3604" t="s">
        <x:v>458</x:v>
      </x:c>
      <x:c r="U3604">
        <x:v>80.16</x:v>
      </x:c>
      <x:c r="V3604">
        <x:v>0.01</x:v>
      </x:c>
      <x:c r="W3604">
        <x:v>692.71</x:v>
      </x:c>
    </x:row>
    <x:row r="3605" spans="1:23">
      <x:c r="A3605" t="s">
        <x:v>492</x:v>
      </x:c>
      <x:c r="B3605" t="s">
        <x:v>698</x:v>
      </x:c>
      <x:c r="C3605" t="s">
        <x:v>513</x:v>
      </x:c>
      <x:c r="D3605" t="s">
        <x:v>514</x:v>
      </x:c>
      <x:c r="E3605" t="s">
        <x:v>629</x:v>
      </x:c>
      <x:c r="F3605" t="s">
        <x:v>504</x:v>
      </x:c>
      <x:c r="G3605" t="s">
        <x:v>699</x:v>
      </x:c>
      <x:c r="H3605" t="s">
        <x:v>528</x:v>
      </x:c>
      <x:c r="I3605" t="s">
        <x:v>173</x:v>
      </x:c>
      <x:c r="J3605">
        <x:v>140018226</x:v>
      </x:c>
      <x:c r="K3605" t="s">
        <x:v>173</x:v>
      </x:c>
      <x:c r="L3605" t="s">
        <x:v>143</x:v>
      </x:c>
      <x:c r="M3605" t="s">
        <x:v>550</x:v>
      </x:c>
      <x:c r="N3605" t="s">
        <x:v>630</x:v>
      </x:c>
      <x:c r="O3605">
        <x:v>8000</x:v>
      </x:c>
      <x:c r="P3605" t="s">
        <x:v>520</x:v>
      </x:c>
      <x:c r="Q3605" t="s">
        <x:v>632</x:v>
      </x:c>
      <x:c r="R3605" t="s">
        <x:v>522</x:v>
      </x:c>
      <x:c r="S3605">
        <x:v>16000</x:v>
      </x:c>
      <x:c r="T3605" t="s">
        <x:v>458</x:v>
      </x:c>
      <x:c r="U3605">
        <x:v>80.16</x:v>
      </x:c>
      <x:c r="V3605">
        <x:v>0.01</x:v>
      </x:c>
      <x:c r="W3605">
        <x:v>692.71</x:v>
      </x:c>
    </x:row>
    <x:row r="3606" spans="1:23">
      <x:c r="A3606" t="s">
        <x:v>492</x:v>
      </x:c>
      <x:c r="B3606" t="s">
        <x:v>698</x:v>
      </x:c>
      <x:c r="C3606" t="s">
        <x:v>513</x:v>
      </x:c>
      <x:c r="D3606" t="s">
        <x:v>514</x:v>
      </x:c>
      <x:c r="E3606" t="s">
        <x:v>629</x:v>
      </x:c>
      <x:c r="F3606" t="s">
        <x:v>504</x:v>
      </x:c>
      <x:c r="G3606" t="s">
        <x:v>699</x:v>
      </x:c>
      <x:c r="H3606" t="s">
        <x:v>528</x:v>
      </x:c>
      <x:c r="I3606" t="s">
        <x:v>173</x:v>
      </x:c>
      <x:c r="J3606">
        <x:v>140020066</x:v>
      </x:c>
      <x:c r="K3606" t="s">
        <x:v>173</x:v>
      </x:c>
      <x:c r="L3606" t="s">
        <x:v>143</x:v>
      </x:c>
      <x:c r="M3606" t="s">
        <x:v>563</x:v>
      </x:c>
      <x:c r="N3606" t="s">
        <x:v>630</x:v>
      </x:c>
      <x:c r="O3606">
        <x:v>8000</x:v>
      </x:c>
      <x:c r="P3606" t="s">
        <x:v>520</x:v>
      </x:c>
      <x:c r="Q3606" t="s">
        <x:v>632</x:v>
      </x:c>
      <x:c r="R3606" t="s">
        <x:v>522</x:v>
      </x:c>
      <x:c r="S3606">
        <x:v>8000</x:v>
      </x:c>
      <x:c r="T3606" t="s">
        <x:v>458</x:v>
      </x:c>
      <x:c r="U3606">
        <x:v>40.08</x:v>
      </x:c>
      <x:c r="V3606">
        <x:v>0.01</x:v>
      </x:c>
      <x:c r="W3606">
        <x:v>346.35</x:v>
      </x:c>
    </x:row>
    <x:row r="3607" spans="1:23">
      <x:c r="A3607" t="s">
        <x:v>492</x:v>
      </x:c>
      <x:c r="B3607" t="s">
        <x:v>698</x:v>
      </x:c>
      <x:c r="C3607" t="s">
        <x:v>513</x:v>
      </x:c>
      <x:c r="D3607" t="s">
        <x:v>514</x:v>
      </x:c>
      <x:c r="E3607" t="s">
        <x:v>629</x:v>
      </x:c>
      <x:c r="F3607" t="s">
        <x:v>504</x:v>
      </x:c>
      <x:c r="G3607" t="s">
        <x:v>699</x:v>
      </x:c>
      <x:c r="H3607" t="s">
        <x:v>528</x:v>
      </x:c>
      <x:c r="I3607" t="s">
        <x:v>173</x:v>
      </x:c>
      <x:c r="J3607">
        <x:v>140018186</x:v>
      </x:c>
      <x:c r="K3607" t="s">
        <x:v>173</x:v>
      </x:c>
      <x:c r="L3607" t="s">
        <x:v>143</x:v>
      </x:c>
      <x:c r="M3607" t="s">
        <x:v>537</x:v>
      </x:c>
      <x:c r="N3607" t="s">
        <x:v>630</x:v>
      </x:c>
      <x:c r="O3607">
        <x:v>8000</x:v>
      </x:c>
      <x:c r="P3607" t="s">
        <x:v>520</x:v>
      </x:c>
      <x:c r="Q3607" t="s">
        <x:v>632</x:v>
      </x:c>
      <x:c r="R3607" t="s">
        <x:v>522</x:v>
      </x:c>
      <x:c r="S3607">
        <x:v>40000</x:v>
      </x:c>
      <x:c r="T3607" t="s">
        <x:v>458</x:v>
      </x:c>
      <x:c r="U3607">
        <x:v>200.4</x:v>
      </x:c>
      <x:c r="V3607">
        <x:v>0.01</x:v>
      </x:c>
      <x:c r="W3607">
        <x:v>1731.77</x:v>
      </x:c>
    </x:row>
    <x:row r="3608" spans="1:23">
      <x:c r="A3608" t="s">
        <x:v>492</x:v>
      </x:c>
      <x:c r="B3608" t="s">
        <x:v>698</x:v>
      </x:c>
      <x:c r="C3608" t="s">
        <x:v>513</x:v>
      </x:c>
      <x:c r="D3608" t="s">
        <x:v>514</x:v>
      </x:c>
      <x:c r="E3608" t="s">
        <x:v>629</x:v>
      </x:c>
      <x:c r="F3608" t="s">
        <x:v>504</x:v>
      </x:c>
      <x:c r="G3608" t="s">
        <x:v>699</x:v>
      </x:c>
      <x:c r="H3608" t="s">
        <x:v>528</x:v>
      </x:c>
      <x:c r="I3608" t="s">
        <x:v>173</x:v>
      </x:c>
      <x:c r="J3608">
        <x:v>140020065</x:v>
      </x:c>
      <x:c r="K3608" t="s">
        <x:v>173</x:v>
      </x:c>
      <x:c r="L3608" t="s">
        <x:v>143</x:v>
      </x:c>
      <x:c r="M3608" t="s">
        <x:v>533</x:v>
      </x:c>
      <x:c r="N3608" t="s">
        <x:v>630</x:v>
      </x:c>
      <x:c r="O3608">
        <x:v>8000</x:v>
      </x:c>
      <x:c r="P3608" t="s">
        <x:v>520</x:v>
      </x:c>
      <x:c r="Q3608" t="s">
        <x:v>632</x:v>
      </x:c>
      <x:c r="R3608" t="s">
        <x:v>522</x:v>
      </x:c>
      <x:c r="S3608">
        <x:v>16000</x:v>
      </x:c>
      <x:c r="T3608" t="s">
        <x:v>458</x:v>
      </x:c>
      <x:c r="U3608">
        <x:v>80.16</x:v>
      </x:c>
      <x:c r="V3608">
        <x:v>0.01</x:v>
      </x:c>
      <x:c r="W3608">
        <x:v>692.71</x:v>
      </x:c>
    </x:row>
    <x:row r="3609" spans="1:23">
      <x:c r="A3609" t="s">
        <x:v>492</x:v>
      </x:c>
      <x:c r="B3609" t="s">
        <x:v>698</x:v>
      </x:c>
      <x:c r="C3609" t="s">
        <x:v>513</x:v>
      </x:c>
      <x:c r="D3609" t="s">
        <x:v>514</x:v>
      </x:c>
      <x:c r="E3609" t="s">
        <x:v>629</x:v>
      </x:c>
      <x:c r="F3609" t="s">
        <x:v>504</x:v>
      </x:c>
      <x:c r="G3609" t="s">
        <x:v>699</x:v>
      </x:c>
      <x:c r="H3609" t="s">
        <x:v>528</x:v>
      </x:c>
      <x:c r="I3609" t="s">
        <x:v>173</x:v>
      </x:c>
      <x:c r="J3609">
        <x:v>140018228</x:v>
      </x:c>
      <x:c r="K3609" t="s">
        <x:v>173</x:v>
      </x:c>
      <x:c r="L3609" t="s">
        <x:v>143</x:v>
      </x:c>
      <x:c r="M3609" t="s">
        <x:v>560</x:v>
      </x:c>
      <x:c r="N3609" t="s">
        <x:v>630</x:v>
      </x:c>
      <x:c r="O3609">
        <x:v>8000</x:v>
      </x:c>
      <x:c r="P3609" t="s">
        <x:v>520</x:v>
      </x:c>
      <x:c r="Q3609" t="s">
        <x:v>632</x:v>
      </x:c>
      <x:c r="R3609" t="s">
        <x:v>522</x:v>
      </x:c>
      <x:c r="S3609">
        <x:v>8000</x:v>
      </x:c>
      <x:c r="T3609" t="s">
        <x:v>458</x:v>
      </x:c>
      <x:c r="U3609">
        <x:v>40.1</x:v>
      </x:c>
      <x:c r="V3609">
        <x:v>0.01</x:v>
      </x:c>
      <x:c r="W3609">
        <x:v>346.35</x:v>
      </x:c>
    </x:row>
    <x:row r="3610" spans="1:23">
      <x:c r="A3610" t="s">
        <x:v>492</x:v>
      </x:c>
      <x:c r="B3610" t="s">
        <x:v>698</x:v>
      </x:c>
      <x:c r="C3610" t="s">
        <x:v>513</x:v>
      </x:c>
      <x:c r="D3610" t="s">
        <x:v>514</x:v>
      </x:c>
      <x:c r="E3610" t="s">
        <x:v>629</x:v>
      </x:c>
      <x:c r="F3610" t="s">
        <x:v>504</x:v>
      </x:c>
      <x:c r="G3610" t="s">
        <x:v>699</x:v>
      </x:c>
      <x:c r="H3610" t="s">
        <x:v>528</x:v>
      </x:c>
      <x:c r="I3610" t="s">
        <x:v>173</x:v>
      </x:c>
      <x:c r="J3610">
        <x:v>140020062</x:v>
      </x:c>
      <x:c r="K3610" t="s">
        <x:v>173</x:v>
      </x:c>
      <x:c r="L3610" t="s">
        <x:v>143</x:v>
      </x:c>
      <x:c r="M3610" t="s">
        <x:v>575</x:v>
      </x:c>
      <x:c r="N3610" t="s">
        <x:v>630</x:v>
      </x:c>
      <x:c r="O3610">
        <x:v>8000</x:v>
      </x:c>
      <x:c r="P3610" t="s">
        <x:v>520</x:v>
      </x:c>
      <x:c r="Q3610" t="s">
        <x:v>632</x:v>
      </x:c>
      <x:c r="R3610" t="s">
        <x:v>522</x:v>
      </x:c>
      <x:c r="S3610">
        <x:v>8000</x:v>
      </x:c>
      <x:c r="T3610" t="s">
        <x:v>458</x:v>
      </x:c>
      <x:c r="U3610">
        <x:v>40.08</x:v>
      </x:c>
      <x:c r="V3610">
        <x:v>0.01</x:v>
      </x:c>
      <x:c r="W3610">
        <x:v>346.35</x:v>
      </x:c>
    </x:row>
    <x:row r="3611" spans="1:23">
      <x:c r="A3611" t="s">
        <x:v>492</x:v>
      </x:c>
      <x:c r="B3611" t="s">
        <x:v>698</x:v>
      </x:c>
      <x:c r="C3611" t="s">
        <x:v>513</x:v>
      </x:c>
      <x:c r="D3611" t="s">
        <x:v>514</x:v>
      </x:c>
      <x:c r="E3611" t="s">
        <x:v>629</x:v>
      </x:c>
      <x:c r="F3611" t="s">
        <x:v>504</x:v>
      </x:c>
      <x:c r="G3611" t="s">
        <x:v>699</x:v>
      </x:c>
      <x:c r="H3611" t="s">
        <x:v>528</x:v>
      </x:c>
      <x:c r="I3611" t="s">
        <x:v>173</x:v>
      </x:c>
      <x:c r="J3611">
        <x:v>140020061</x:v>
      </x:c>
      <x:c r="K3611" t="s">
        <x:v>173</x:v>
      </x:c>
      <x:c r="L3611" t="s">
        <x:v>143</x:v>
      </x:c>
      <x:c r="M3611" t="s">
        <x:v>577</x:v>
      </x:c>
      <x:c r="N3611" t="s">
        <x:v>630</x:v>
      </x:c>
      <x:c r="O3611">
        <x:v>8000</x:v>
      </x:c>
      <x:c r="P3611" t="s">
        <x:v>520</x:v>
      </x:c>
      <x:c r="Q3611" t="s">
        <x:v>632</x:v>
      </x:c>
      <x:c r="R3611" t="s">
        <x:v>522</x:v>
      </x:c>
      <x:c r="S3611">
        <x:v>4500</x:v>
      </x:c>
      <x:c r="T3611" t="s">
        <x:v>458</x:v>
      </x:c>
      <x:c r="U3611">
        <x:v>22.55</x:v>
      </x:c>
      <x:c r="V3611">
        <x:v>0.01</x:v>
      </x:c>
      <x:c r="W3611">
        <x:v>194.82</x:v>
      </x:c>
    </x:row>
    <x:row r="3612" spans="1:23">
      <x:c r="A3612" t="s">
        <x:v>492</x:v>
      </x:c>
      <x:c r="B3612" t="s">
        <x:v>698</x:v>
      </x:c>
      <x:c r="C3612" t="s">
        <x:v>513</x:v>
      </x:c>
      <x:c r="D3612" t="s">
        <x:v>514</x:v>
      </x:c>
      <x:c r="E3612" t="s">
        <x:v>629</x:v>
      </x:c>
      <x:c r="F3612" t="s">
        <x:v>504</x:v>
      </x:c>
      <x:c r="G3612" t="s">
        <x:v>699</x:v>
      </x:c>
      <x:c r="H3612" t="s">
        <x:v>528</x:v>
      </x:c>
      <x:c r="I3612" t="s">
        <x:v>173</x:v>
      </x:c>
      <x:c r="J3612">
        <x:v>140015183</x:v>
      </x:c>
      <x:c r="K3612" t="s">
        <x:v>173</x:v>
      </x:c>
      <x:c r="L3612" t="s">
        <x:v>143</x:v>
      </x:c>
      <x:c r="M3612" t="s">
        <x:v>518</x:v>
      </x:c>
      <x:c r="N3612" t="s">
        <x:v>630</x:v>
      </x:c>
      <x:c r="O3612">
        <x:v>8000</x:v>
      </x:c>
      <x:c r="P3612" t="s">
        <x:v>520</x:v>
      </x:c>
      <x:c r="Q3612" t="s">
        <x:v>632</x:v>
      </x:c>
      <x:c r="R3612" t="s">
        <x:v>522</x:v>
      </x:c>
      <x:c r="S3612">
        <x:v>16000</x:v>
      </x:c>
      <x:c r="T3612" t="s">
        <x:v>458</x:v>
      </x:c>
      <x:c r="U3612">
        <x:v>80.16</x:v>
      </x:c>
      <x:c r="V3612">
        <x:v>0.01</x:v>
      </x:c>
      <x:c r="W3612">
        <x:v>692.71</x:v>
      </x:c>
    </x:row>
    <x:row r="3613" spans="1:23">
      <x:c r="A3613" t="s">
        <x:v>492</x:v>
      </x:c>
      <x:c r="B3613" t="s">
        <x:v>698</x:v>
      </x:c>
      <x:c r="C3613" t="s">
        <x:v>513</x:v>
      </x:c>
      <x:c r="D3613" t="s">
        <x:v>514</x:v>
      </x:c>
      <x:c r="E3613" t="s">
        <x:v>629</x:v>
      </x:c>
      <x:c r="F3613" t="s">
        <x:v>504</x:v>
      </x:c>
      <x:c r="G3613" t="s">
        <x:v>699</x:v>
      </x:c>
      <x:c r="H3613" t="s">
        <x:v>528</x:v>
      </x:c>
      <x:c r="I3613" t="s">
        <x:v>173</x:v>
      </x:c>
      <x:c r="J3613">
        <x:v>140018220</x:v>
      </x:c>
      <x:c r="K3613" t="s">
        <x:v>173</x:v>
      </x:c>
      <x:c r="L3613" t="s">
        <x:v>141</x:v>
      </x:c>
      <x:c r="M3613" t="s">
        <x:v>574</x:v>
      </x:c>
      <x:c r="N3613" t="s">
        <x:v>630</x:v>
      </x:c>
      <x:c r="O3613">
        <x:v>10000</x:v>
      </x:c>
      <x:c r="P3613" t="s">
        <x:v>520</x:v>
      </x:c>
      <x:c r="Q3613" t="s">
        <x:v>631</x:v>
      </x:c>
      <x:c r="R3613" t="s">
        <x:v>522</x:v>
      </x:c>
      <x:c r="S3613">
        <x:v>10000</x:v>
      </x:c>
      <x:c r="T3613" t="s">
        <x:v>458</x:v>
      </x:c>
      <x:c r="U3613">
        <x:v>33.1</x:v>
      </x:c>
      <x:c r="V3613">
        <x:v>0.01</x:v>
      </x:c>
      <x:c r="W3613">
        <x:v>382.43</x:v>
      </x:c>
    </x:row>
    <x:row r="3614" spans="1:23">
      <x:c r="A3614" t="s">
        <x:v>492</x:v>
      </x:c>
      <x:c r="B3614" t="s">
        <x:v>698</x:v>
      </x:c>
      <x:c r="C3614" t="s">
        <x:v>513</x:v>
      </x:c>
      <x:c r="D3614" t="s">
        <x:v>514</x:v>
      </x:c>
      <x:c r="E3614" t="s">
        <x:v>629</x:v>
      </x:c>
      <x:c r="F3614" t="s">
        <x:v>504</x:v>
      </x:c>
      <x:c r="G3614" t="s">
        <x:v>699</x:v>
      </x:c>
      <x:c r="H3614" t="s">
        <x:v>528</x:v>
      </x:c>
      <x:c r="I3614" t="s">
        <x:v>173</x:v>
      </x:c>
      <x:c r="J3614">
        <x:v>140018211</x:v>
      </x:c>
      <x:c r="K3614" t="s">
        <x:v>173</x:v>
      </x:c>
      <x:c r="L3614" t="s">
        <x:v>141</x:v>
      </x:c>
      <x:c r="M3614" t="s">
        <x:v>572</x:v>
      </x:c>
      <x:c r="N3614" t="s">
        <x:v>630</x:v>
      </x:c>
      <x:c r="O3614">
        <x:v>10000</x:v>
      </x:c>
      <x:c r="P3614" t="s">
        <x:v>520</x:v>
      </x:c>
      <x:c r="Q3614" t="s">
        <x:v>631</x:v>
      </x:c>
      <x:c r="R3614" t="s">
        <x:v>522</x:v>
      </x:c>
      <x:c r="S3614">
        <x:v>30000</x:v>
      </x:c>
      <x:c r="T3614" t="s">
        <x:v>458</x:v>
      </x:c>
      <x:c r="U3614">
        <x:v>99.3</x:v>
      </x:c>
      <x:c r="V3614">
        <x:v>0.01</x:v>
      </x:c>
      <x:c r="W3614">
        <x:v>1147.3</x:v>
      </x:c>
    </x:row>
    <x:row r="3615" spans="1:23">
      <x:c r="A3615" t="s">
        <x:v>492</x:v>
      </x:c>
      <x:c r="B3615" t="s">
        <x:v>698</x:v>
      </x:c>
      <x:c r="C3615" t="s">
        <x:v>513</x:v>
      </x:c>
      <x:c r="D3615" t="s">
        <x:v>514</x:v>
      </x:c>
      <x:c r="E3615" t="s">
        <x:v>629</x:v>
      </x:c>
      <x:c r="F3615" t="s">
        <x:v>504</x:v>
      </x:c>
      <x:c r="G3615" t="s">
        <x:v>699</x:v>
      </x:c>
      <x:c r="H3615" t="s">
        <x:v>528</x:v>
      </x:c>
      <x:c r="I3615" t="s">
        <x:v>173</x:v>
      </x:c>
      <x:c r="J3615">
        <x:v>140018209</x:v>
      </x:c>
      <x:c r="K3615" t="s">
        <x:v>173</x:v>
      </x:c>
      <x:c r="L3615" t="s">
        <x:v>141</x:v>
      </x:c>
      <x:c r="M3615" t="s">
        <x:v>563</x:v>
      </x:c>
      <x:c r="N3615" t="s">
        <x:v>630</x:v>
      </x:c>
      <x:c r="O3615">
        <x:v>10000</x:v>
      </x:c>
      <x:c r="P3615" t="s">
        <x:v>520</x:v>
      </x:c>
      <x:c r="Q3615" t="s">
        <x:v>631</x:v>
      </x:c>
      <x:c r="R3615" t="s">
        <x:v>522</x:v>
      </x:c>
      <x:c r="S3615">
        <x:v>20000</x:v>
      </x:c>
      <x:c r="T3615" t="s">
        <x:v>458</x:v>
      </x:c>
      <x:c r="U3615">
        <x:v>66.2</x:v>
      </x:c>
      <x:c r="V3615">
        <x:v>0.01</x:v>
      </x:c>
      <x:c r="W3615">
        <x:v>764.86</x:v>
      </x:c>
    </x:row>
    <x:row r="3616" spans="1:23">
      <x:c r="A3616" t="s">
        <x:v>492</x:v>
      </x:c>
      <x:c r="B3616" t="s">
        <x:v>698</x:v>
      </x:c>
      <x:c r="C3616" t="s">
        <x:v>513</x:v>
      </x:c>
      <x:c r="D3616" t="s">
        <x:v>514</x:v>
      </x:c>
      <x:c r="E3616" t="s">
        <x:v>629</x:v>
      </x:c>
      <x:c r="F3616" t="s">
        <x:v>504</x:v>
      </x:c>
      <x:c r="G3616" t="s">
        <x:v>699</x:v>
      </x:c>
      <x:c r="H3616" t="s">
        <x:v>528</x:v>
      </x:c>
      <x:c r="I3616" t="s">
        <x:v>173</x:v>
      </x:c>
      <x:c r="J3616">
        <x:v>140015178</x:v>
      </x:c>
      <x:c r="K3616" t="s">
        <x:v>173</x:v>
      </x:c>
      <x:c r="L3616" t="s">
        <x:v>141</x:v>
      </x:c>
      <x:c r="M3616" t="s">
        <x:v>537</x:v>
      </x:c>
      <x:c r="N3616" t="s">
        <x:v>630</x:v>
      </x:c>
      <x:c r="O3616">
        <x:v>10000</x:v>
      </x:c>
      <x:c r="P3616" t="s">
        <x:v>520</x:v>
      </x:c>
      <x:c r="Q3616" t="s">
        <x:v>631</x:v>
      </x:c>
      <x:c r="R3616" t="s">
        <x:v>522</x:v>
      </x:c>
      <x:c r="S3616">
        <x:v>140000</x:v>
      </x:c>
      <x:c r="T3616" t="s">
        <x:v>458</x:v>
      </x:c>
      <x:c r="U3616">
        <x:v>463.4</x:v>
      </x:c>
      <x:c r="V3616">
        <x:v>0.01</x:v>
      </x:c>
      <x:c r="W3616">
        <x:v>5354.05</x:v>
      </x:c>
    </x:row>
    <x:row r="3617" spans="1:23">
      <x:c r="A3617" t="s">
        <x:v>492</x:v>
      </x:c>
      <x:c r="B3617" t="s">
        <x:v>698</x:v>
      </x:c>
      <x:c r="C3617" t="s">
        <x:v>513</x:v>
      </x:c>
      <x:c r="D3617" t="s">
        <x:v>514</x:v>
      </x:c>
      <x:c r="E3617" t="s">
        <x:v>629</x:v>
      </x:c>
      <x:c r="F3617" t="s">
        <x:v>504</x:v>
      </x:c>
      <x:c r="G3617" t="s">
        <x:v>699</x:v>
      </x:c>
      <x:c r="H3617" t="s">
        <x:v>528</x:v>
      </x:c>
      <x:c r="I3617" t="s">
        <x:v>173</x:v>
      </x:c>
      <x:c r="J3617">
        <x:v>140020095</x:v>
      </x:c>
      <x:c r="K3617" t="s">
        <x:v>173</x:v>
      </x:c>
      <x:c r="L3617" t="s">
        <x:v>142</x:v>
      </x:c>
      <x:c r="M3617" t="s">
        <x:v>526</x:v>
      </x:c>
      <x:c r="N3617" t="s">
        <x:v>630</x:v>
      </x:c>
      <x:c r="O3617">
        <x:v>3000</x:v>
      </x:c>
      <x:c r="P3617" t="s">
        <x:v>520</x:v>
      </x:c>
      <x:c r="Q3617" t="s">
        <x:v>636</x:v>
      </x:c>
      <x:c r="R3617" t="s">
        <x:v>522</x:v>
      </x:c>
      <x:c r="S3617">
        <x:v>3000</x:v>
      </x:c>
      <x:c r="T3617" t="s">
        <x:v>458</x:v>
      </x:c>
      <x:c r="U3617">
        <x:v>54.48</x:v>
      </x:c>
      <x:c r="V3617">
        <x:v>0.01</x:v>
      </x:c>
      <x:c r="W3617">
        <x:v>240.28</x:v>
      </x:c>
    </x:row>
    <x:row r="3618" spans="1:23">
      <x:c r="A3618" t="s">
        <x:v>492</x:v>
      </x:c>
      <x:c r="B3618" t="s">
        <x:v>698</x:v>
      </x:c>
      <x:c r="C3618" t="s">
        <x:v>513</x:v>
      </x:c>
      <x:c r="D3618" t="s">
        <x:v>514</x:v>
      </x:c>
      <x:c r="E3618" t="s">
        <x:v>629</x:v>
      </x:c>
      <x:c r="F3618" t="s">
        <x:v>504</x:v>
      </x:c>
      <x:c r="G3618" t="s">
        <x:v>699</x:v>
      </x:c>
      <x:c r="H3618" t="s">
        <x:v>528</x:v>
      </x:c>
      <x:c r="I3618" t="s">
        <x:v>173</x:v>
      </x:c>
      <x:c r="J3618">
        <x:v>140020091</x:v>
      </x:c>
      <x:c r="K3618" t="s">
        <x:v>173</x:v>
      </x:c>
      <x:c r="L3618" t="s">
        <x:v>142</x:v>
      </x:c>
      <x:c r="M3618" t="s">
        <x:v>550</x:v>
      </x:c>
      <x:c r="N3618" t="s">
        <x:v>630</x:v>
      </x:c>
      <x:c r="O3618">
        <x:v>3000</x:v>
      </x:c>
      <x:c r="P3618" t="s">
        <x:v>520</x:v>
      </x:c>
      <x:c r="Q3618" t="s">
        <x:v>636</x:v>
      </x:c>
      <x:c r="R3618" t="s">
        <x:v>522</x:v>
      </x:c>
      <x:c r="S3618">
        <x:v>3000</x:v>
      </x:c>
      <x:c r="T3618" t="s">
        <x:v>458</x:v>
      </x:c>
      <x:c r="U3618">
        <x:v>54.48</x:v>
      </x:c>
      <x:c r="V3618">
        <x:v>0.01</x:v>
      </x:c>
      <x:c r="W3618">
        <x:v>240.28</x:v>
      </x:c>
    </x:row>
    <x:row r="3619" spans="1:23">
      <x:c r="A3619" t="s">
        <x:v>492</x:v>
      </x:c>
      <x:c r="B3619" t="s">
        <x:v>698</x:v>
      </x:c>
      <x:c r="C3619" t="s">
        <x:v>513</x:v>
      </x:c>
      <x:c r="D3619" t="s">
        <x:v>514</x:v>
      </x:c>
      <x:c r="E3619" t="s">
        <x:v>629</x:v>
      </x:c>
      <x:c r="F3619" t="s">
        <x:v>504</x:v>
      </x:c>
      <x:c r="G3619" t="s">
        <x:v>699</x:v>
      </x:c>
      <x:c r="H3619" t="s">
        <x:v>528</x:v>
      </x:c>
      <x:c r="I3619" t="s">
        <x:v>173</x:v>
      </x:c>
      <x:c r="J3619">
        <x:v>140020090</x:v>
      </x:c>
      <x:c r="K3619" t="s">
        <x:v>173</x:v>
      </x:c>
      <x:c r="L3619" t="s">
        <x:v>142</x:v>
      </x:c>
      <x:c r="M3619" t="s">
        <x:v>560</x:v>
      </x:c>
      <x:c r="N3619" t="s">
        <x:v>630</x:v>
      </x:c>
      <x:c r="O3619">
        <x:v>3000</x:v>
      </x:c>
      <x:c r="P3619" t="s">
        <x:v>520</x:v>
      </x:c>
      <x:c r="Q3619" t="s">
        <x:v>636</x:v>
      </x:c>
      <x:c r="R3619" t="s">
        <x:v>522</x:v>
      </x:c>
      <x:c r="S3619">
        <x:v>6000</x:v>
      </x:c>
      <x:c r="T3619" t="s">
        <x:v>458</x:v>
      </x:c>
      <x:c r="U3619">
        <x:v>108.96</x:v>
      </x:c>
      <x:c r="V3619">
        <x:v>0.01</x:v>
      </x:c>
      <x:c r="W3619">
        <x:v>480.57</x:v>
      </x:c>
    </x:row>
    <x:row r="3620" spans="1:23">
      <x:c r="A3620" t="s">
        <x:v>492</x:v>
      </x:c>
      <x:c r="B3620" t="s">
        <x:v>698</x:v>
      </x:c>
      <x:c r="C3620" t="s">
        <x:v>513</x:v>
      </x:c>
      <x:c r="D3620" t="s">
        <x:v>514</x:v>
      </x:c>
      <x:c r="E3620" t="s">
        <x:v>629</x:v>
      </x:c>
      <x:c r="F3620" t="s">
        <x:v>504</x:v>
      </x:c>
      <x:c r="G3620" t="s">
        <x:v>699</x:v>
      </x:c>
      <x:c r="H3620" t="s">
        <x:v>528</x:v>
      </x:c>
      <x:c r="I3620" t="s">
        <x:v>173</x:v>
      </x:c>
      <x:c r="J3620">
        <x:v>140019865</x:v>
      </x:c>
      <x:c r="K3620" t="s">
        <x:v>173</x:v>
      </x:c>
      <x:c r="L3620" t="s">
        <x:v>142</x:v>
      </x:c>
      <x:c r="M3620" t="s">
        <x:v>518</x:v>
      </x:c>
      <x:c r="N3620" t="s">
        <x:v>630</x:v>
      </x:c>
      <x:c r="O3620">
        <x:v>3000</x:v>
      </x:c>
      <x:c r="P3620" t="s">
        <x:v>520</x:v>
      </x:c>
      <x:c r="Q3620" t="s">
        <x:v>636</x:v>
      </x:c>
      <x:c r="R3620" t="s">
        <x:v>522</x:v>
      </x:c>
      <x:c r="S3620">
        <x:v>9000</x:v>
      </x:c>
      <x:c r="T3620" t="s">
        <x:v>458</x:v>
      </x:c>
      <x:c r="U3620">
        <x:v>163.44</x:v>
      </x:c>
      <x:c r="V3620">
        <x:v>0.01</x:v>
      </x:c>
      <x:c r="W3620">
        <x:v>720.85</x:v>
      </x:c>
    </x:row>
    <x:row r="3621" spans="1:23">
      <x:c r="A3621" t="s">
        <x:v>492</x:v>
      </x:c>
      <x:c r="B3621" t="s">
        <x:v>698</x:v>
      </x:c>
      <x:c r="C3621" t="s">
        <x:v>513</x:v>
      </x:c>
      <x:c r="D3621" t="s">
        <x:v>514</x:v>
      </x:c>
      <x:c r="E3621" t="s">
        <x:v>629</x:v>
      </x:c>
      <x:c r="F3621" t="s">
        <x:v>504</x:v>
      </x:c>
      <x:c r="G3621" t="s">
        <x:v>699</x:v>
      </x:c>
      <x:c r="H3621" t="s">
        <x:v>528</x:v>
      </x:c>
      <x:c r="I3621" t="s">
        <x:v>173</x:v>
      </x:c>
      <x:c r="J3621">
        <x:v>140019938</x:v>
      </x:c>
      <x:c r="K3621" t="s">
        <x:v>173</x:v>
      </x:c>
      <x:c r="L3621" t="s">
        <x:v>145</x:v>
      </x:c>
      <x:c r="M3621" t="s">
        <x:v>526</x:v>
      </x:c>
      <x:c r="N3621" t="s">
        <x:v>630</x:v>
      </x:c>
      <x:c r="O3621">
        <x:v>5000</x:v>
      </x:c>
      <x:c r="P3621" t="s">
        <x:v>520</x:v>
      </x:c>
      <x:c r="Q3621" t="s">
        <x:v>635</x:v>
      </x:c>
      <x:c r="R3621" t="s">
        <x:v>522</x:v>
      </x:c>
      <x:c r="S3621">
        <x:v>5000</x:v>
      </x:c>
      <x:c r="T3621" t="s">
        <x:v>458</x:v>
      </x:c>
      <x:c r="U3621">
        <x:v>56.35</x:v>
      </x:c>
      <x:c r="V3621">
        <x:v>0.01</x:v>
      </x:c>
      <x:c r="W3621">
        <x:v>299.45</x:v>
      </x:c>
    </x:row>
    <x:row r="3622" spans="1:23">
      <x:c r="A3622" t="s">
        <x:v>492</x:v>
      </x:c>
      <x:c r="B3622" t="s">
        <x:v>698</x:v>
      </x:c>
      <x:c r="C3622" t="s">
        <x:v>513</x:v>
      </x:c>
      <x:c r="D3622" t="s">
        <x:v>514</x:v>
      </x:c>
      <x:c r="E3622" t="s">
        <x:v>629</x:v>
      </x:c>
      <x:c r="F3622" t="s">
        <x:v>504</x:v>
      </x:c>
      <x:c r="G3622" t="s">
        <x:v>699</x:v>
      </x:c>
      <x:c r="H3622" t="s">
        <x:v>528</x:v>
      </x:c>
      <x:c r="I3622" t="s">
        <x:v>173</x:v>
      </x:c>
      <x:c r="J3622">
        <x:v>140019866</x:v>
      </x:c>
      <x:c r="K3622" t="s">
        <x:v>173</x:v>
      </x:c>
      <x:c r="L3622" t="s">
        <x:v>145</x:v>
      </x:c>
      <x:c r="M3622" t="s">
        <x:v>525</x:v>
      </x:c>
      <x:c r="N3622" t="s">
        <x:v>630</x:v>
      </x:c>
      <x:c r="O3622">
        <x:v>5000</x:v>
      </x:c>
      <x:c r="P3622" t="s">
        <x:v>520</x:v>
      </x:c>
      <x:c r="Q3622" t="s">
        <x:v>635</x:v>
      </x:c>
      <x:c r="R3622" t="s">
        <x:v>522</x:v>
      </x:c>
      <x:c r="S3622">
        <x:v>5000</x:v>
      </x:c>
      <x:c r="T3622" t="s">
        <x:v>458</x:v>
      </x:c>
      <x:c r="U3622">
        <x:v>56.35</x:v>
      </x:c>
      <x:c r="V3622">
        <x:v>0.01</x:v>
      </x:c>
      <x:c r="W3622">
        <x:v>299.45</x:v>
      </x:c>
    </x:row>
    <x:row r="3623" spans="1:23">
      <x:c r="A3623" t="s">
        <x:v>492</x:v>
      </x:c>
      <x:c r="B3623" t="s">
        <x:v>698</x:v>
      </x:c>
      <x:c r="C3623" t="s">
        <x:v>513</x:v>
      </x:c>
      <x:c r="D3623" t="s">
        <x:v>514</x:v>
      </x:c>
      <x:c r="E3623" t="s">
        <x:v>629</x:v>
      </x:c>
      <x:c r="F3623" t="s">
        <x:v>504</x:v>
      </x:c>
      <x:c r="G3623" t="s">
        <x:v>699</x:v>
      </x:c>
      <x:c r="H3623" t="s">
        <x:v>528</x:v>
      </x:c>
      <x:c r="I3623" t="s">
        <x:v>173</x:v>
      </x:c>
      <x:c r="J3623">
        <x:v>140019905</x:v>
      </x:c>
      <x:c r="K3623" t="s">
        <x:v>173</x:v>
      </x:c>
      <x:c r="L3623" t="s">
        <x:v>145</x:v>
      </x:c>
      <x:c r="M3623" t="s">
        <x:v>524</x:v>
      </x:c>
      <x:c r="N3623" t="s">
        <x:v>630</x:v>
      </x:c>
      <x:c r="O3623">
        <x:v>5000</x:v>
      </x:c>
      <x:c r="P3623" t="s">
        <x:v>520</x:v>
      </x:c>
      <x:c r="Q3623" t="s">
        <x:v>635</x:v>
      </x:c>
      <x:c r="R3623" t="s">
        <x:v>522</x:v>
      </x:c>
      <x:c r="S3623">
        <x:v>15000</x:v>
      </x:c>
      <x:c r="T3623" t="s">
        <x:v>458</x:v>
      </x:c>
      <x:c r="U3623">
        <x:v>169.05</x:v>
      </x:c>
      <x:c r="V3623">
        <x:v>0.01</x:v>
      </x:c>
      <x:c r="W3623">
        <x:v>898.35</x:v>
      </x:c>
    </x:row>
    <x:row r="3624" spans="1:23">
      <x:c r="A3624" t="s">
        <x:v>492</x:v>
      </x:c>
      <x:c r="B3624" t="s">
        <x:v>698</x:v>
      </x:c>
      <x:c r="C3624" t="s">
        <x:v>513</x:v>
      </x:c>
      <x:c r="D3624" t="s">
        <x:v>514</x:v>
      </x:c>
      <x:c r="E3624" t="s">
        <x:v>629</x:v>
      </x:c>
      <x:c r="F3624" t="s">
        <x:v>504</x:v>
      </x:c>
      <x:c r="G3624" t="s">
        <x:v>699</x:v>
      </x:c>
      <x:c r="H3624" t="s">
        <x:v>528</x:v>
      </x:c>
      <x:c r="I3624" t="s">
        <x:v>173</x:v>
      </x:c>
      <x:c r="J3624">
        <x:v>140019868</x:v>
      </x:c>
      <x:c r="K3624" t="s">
        <x:v>173</x:v>
      </x:c>
      <x:c r="L3624" t="s">
        <x:v>145</x:v>
      </x:c>
      <x:c r="M3624" t="s">
        <x:v>550</x:v>
      </x:c>
      <x:c r="N3624" t="s">
        <x:v>630</x:v>
      </x:c>
      <x:c r="O3624">
        <x:v>5000</x:v>
      </x:c>
      <x:c r="P3624" t="s">
        <x:v>520</x:v>
      </x:c>
      <x:c r="Q3624" t="s">
        <x:v>635</x:v>
      </x:c>
      <x:c r="R3624" t="s">
        <x:v>522</x:v>
      </x:c>
      <x:c r="S3624">
        <x:v>15000</x:v>
      </x:c>
      <x:c r="T3624" t="s">
        <x:v>458</x:v>
      </x:c>
      <x:c r="U3624">
        <x:v>169.05</x:v>
      </x:c>
      <x:c r="V3624">
        <x:v>0.01</x:v>
      </x:c>
      <x:c r="W3624">
        <x:v>898.35</x:v>
      </x:c>
    </x:row>
    <x:row r="3625" spans="1:23">
      <x:c r="A3625" t="s">
        <x:v>492</x:v>
      </x:c>
      <x:c r="B3625" t="s">
        <x:v>698</x:v>
      </x:c>
      <x:c r="C3625" t="s">
        <x:v>513</x:v>
      </x:c>
      <x:c r="D3625" t="s">
        <x:v>514</x:v>
      </x:c>
      <x:c r="E3625" t="s">
        <x:v>629</x:v>
      </x:c>
      <x:c r="F3625" t="s">
        <x:v>504</x:v>
      </x:c>
      <x:c r="G3625" t="s">
        <x:v>699</x:v>
      </x:c>
      <x:c r="H3625" t="s">
        <x:v>528</x:v>
      </x:c>
      <x:c r="I3625" t="s">
        <x:v>173</x:v>
      </x:c>
      <x:c r="J3625">
        <x:v>140019869</x:v>
      </x:c>
      <x:c r="K3625" t="s">
        <x:v>173</x:v>
      </x:c>
      <x:c r="L3625" t="s">
        <x:v>145</x:v>
      </x:c>
      <x:c r="M3625" t="s">
        <x:v>537</x:v>
      </x:c>
      <x:c r="N3625" t="s">
        <x:v>630</x:v>
      </x:c>
      <x:c r="O3625">
        <x:v>5000</x:v>
      </x:c>
      <x:c r="P3625" t="s">
        <x:v>520</x:v>
      </x:c>
      <x:c r="Q3625" t="s">
        <x:v>635</x:v>
      </x:c>
      <x:c r="R3625" t="s">
        <x:v>522</x:v>
      </x:c>
      <x:c r="S3625">
        <x:v>10000</x:v>
      </x:c>
      <x:c r="T3625" t="s">
        <x:v>458</x:v>
      </x:c>
      <x:c r="U3625">
        <x:v>112.7</x:v>
      </x:c>
      <x:c r="V3625">
        <x:v>0.01</x:v>
      </x:c>
      <x:c r="W3625">
        <x:v>598.9</x:v>
      </x:c>
    </x:row>
    <x:row r="3626" spans="1:23">
      <x:c r="A3626" t="s">
        <x:v>492</x:v>
      </x:c>
      <x:c r="B3626" t="s">
        <x:v>698</x:v>
      </x:c>
      <x:c r="C3626" t="s">
        <x:v>513</x:v>
      </x:c>
      <x:c r="D3626" t="s">
        <x:v>514</x:v>
      </x:c>
      <x:c r="E3626" t="s">
        <x:v>629</x:v>
      </x:c>
      <x:c r="F3626" t="s">
        <x:v>504</x:v>
      </x:c>
      <x:c r="G3626" t="s">
        <x:v>699</x:v>
      </x:c>
      <x:c r="H3626" t="s">
        <x:v>528</x:v>
      </x:c>
      <x:c r="I3626" t="s">
        <x:v>173</x:v>
      </x:c>
      <x:c r="J3626">
        <x:v>140020083</x:v>
      </x:c>
      <x:c r="K3626" t="s">
        <x:v>173</x:v>
      </x:c>
      <x:c r="L3626" t="s">
        <x:v>145</x:v>
      </x:c>
      <x:c r="M3626" t="s">
        <x:v>560</x:v>
      </x:c>
      <x:c r="N3626" t="s">
        <x:v>630</x:v>
      </x:c>
      <x:c r="O3626">
        <x:v>5000</x:v>
      </x:c>
      <x:c r="P3626" t="s">
        <x:v>520</x:v>
      </x:c>
      <x:c r="Q3626" t="s">
        <x:v>635</x:v>
      </x:c>
      <x:c r="R3626" t="s">
        <x:v>522</x:v>
      </x:c>
      <x:c r="S3626">
        <x:v>15000</x:v>
      </x:c>
      <x:c r="T3626" t="s">
        <x:v>458</x:v>
      </x:c>
      <x:c r="U3626">
        <x:v>169.05</x:v>
      </x:c>
      <x:c r="V3626">
        <x:v>0.01</x:v>
      </x:c>
      <x:c r="W3626">
        <x:v>898.35</x:v>
      </x:c>
    </x:row>
    <x:row r="3627" spans="1:23">
      <x:c r="A3627" t="s">
        <x:v>492</x:v>
      </x:c>
      <x:c r="B3627" t="s">
        <x:v>698</x:v>
      </x:c>
      <x:c r="C3627" t="s">
        <x:v>513</x:v>
      </x:c>
      <x:c r="D3627" t="s">
        <x:v>514</x:v>
      </x:c>
      <x:c r="E3627" t="s">
        <x:v>629</x:v>
      </x:c>
      <x:c r="F3627" t="s">
        <x:v>504</x:v>
      </x:c>
      <x:c r="G3627" t="s">
        <x:v>699</x:v>
      </x:c>
      <x:c r="H3627" t="s">
        <x:v>528</x:v>
      </x:c>
      <x:c r="I3627" t="s">
        <x:v>173</x:v>
      </x:c>
      <x:c r="J3627">
        <x:v>140019904</x:v>
      </x:c>
      <x:c r="K3627" t="s">
        <x:v>173</x:v>
      </x:c>
      <x:c r="L3627" t="s">
        <x:v>145</x:v>
      </x:c>
      <x:c r="M3627" t="s">
        <x:v>518</x:v>
      </x:c>
      <x:c r="N3627" t="s">
        <x:v>630</x:v>
      </x:c>
      <x:c r="O3627">
        <x:v>5000</x:v>
      </x:c>
      <x:c r="P3627" t="s">
        <x:v>520</x:v>
      </x:c>
      <x:c r="Q3627" t="s">
        <x:v>635</x:v>
      </x:c>
      <x:c r="R3627" t="s">
        <x:v>522</x:v>
      </x:c>
      <x:c r="S3627">
        <x:v>40000</x:v>
      </x:c>
      <x:c r="T3627" t="s">
        <x:v>458</x:v>
      </x:c>
      <x:c r="U3627">
        <x:v>450.8</x:v>
      </x:c>
      <x:c r="V3627">
        <x:v>0.01</x:v>
      </x:c>
      <x:c r="W3627">
        <x:v>2395.61</x:v>
      </x:c>
    </x:row>
    <x:row r="3628" spans="1:23">
      <x:c r="A3628" t="s">
        <x:v>492</x:v>
      </x:c>
      <x:c r="B3628" t="s">
        <x:v>698</x:v>
      </x:c>
      <x:c r="C3628" t="s">
        <x:v>513</x:v>
      </x:c>
      <x:c r="D3628" t="s">
        <x:v>514</x:v>
      </x:c>
      <x:c r="E3628" t="s">
        <x:v>629</x:v>
      </x:c>
      <x:c r="F3628" t="s">
        <x:v>504</x:v>
      </x:c>
      <x:c r="G3628" t="s">
        <x:v>699</x:v>
      </x:c>
      <x:c r="H3628" t="s">
        <x:v>528</x:v>
      </x:c>
      <x:c r="I3628" t="s">
        <x:v>173</x:v>
      </x:c>
      <x:c r="J3628">
        <x:v>140018225</x:v>
      </x:c>
      <x:c r="K3628" t="s">
        <x:v>173</x:v>
      </x:c>
      <x:c r="L3628" t="s">
        <x:v>143</x:v>
      </x:c>
      <x:c r="M3628" t="s">
        <x:v>525</x:v>
      </x:c>
      <x:c r="N3628" t="s">
        <x:v>630</x:v>
      </x:c>
      <x:c r="O3628">
        <x:v>8000</x:v>
      </x:c>
      <x:c r="P3628" t="s">
        <x:v>520</x:v>
      </x:c>
      <x:c r="Q3628" t="s">
        <x:v>632</x:v>
      </x:c>
      <x:c r="R3628" t="s">
        <x:v>522</x:v>
      </x:c>
      <x:c r="S3628">
        <x:v>8000</x:v>
      </x:c>
      <x:c r="T3628" t="s">
        <x:v>458</x:v>
      </x:c>
      <x:c r="U3628">
        <x:v>40.08</x:v>
      </x:c>
      <x:c r="V3628">
        <x:v>0.01</x:v>
      </x:c>
      <x:c r="W3628">
        <x:v>346.35</x:v>
      </x:c>
    </x:row>
    <x:row r="3629" spans="1:23">
      <x:c r="A3629" t="s">
        <x:v>492</x:v>
      </x:c>
      <x:c r="B3629" t="s">
        <x:v>698</x:v>
      </x:c>
      <x:c r="C3629" t="s">
        <x:v>513</x:v>
      </x:c>
      <x:c r="D3629" t="s">
        <x:v>514</x:v>
      </x:c>
      <x:c r="E3629" t="s">
        <x:v>629</x:v>
      </x:c>
      <x:c r="F3629" t="s">
        <x:v>504</x:v>
      </x:c>
      <x:c r="G3629" t="s">
        <x:v>699</x:v>
      </x:c>
      <x:c r="H3629" t="s">
        <x:v>528</x:v>
      </x:c>
      <x:c r="I3629" t="s">
        <x:v>173</x:v>
      </x:c>
      <x:c r="J3629">
        <x:v>140018227</x:v>
      </x:c>
      <x:c r="K3629" t="s">
        <x:v>173</x:v>
      </x:c>
      <x:c r="L3629" t="s">
        <x:v>143</x:v>
      </x:c>
      <x:c r="M3629" t="s">
        <x:v>569</x:v>
      </x:c>
      <x:c r="N3629" t="s">
        <x:v>630</x:v>
      </x:c>
      <x:c r="O3629">
        <x:v>8000</x:v>
      </x:c>
      <x:c r="P3629" t="s">
        <x:v>520</x:v>
      </x:c>
      <x:c r="Q3629" t="s">
        <x:v>632</x:v>
      </x:c>
      <x:c r="R3629" t="s">
        <x:v>522</x:v>
      </x:c>
      <x:c r="S3629">
        <x:v>8000</x:v>
      </x:c>
      <x:c r="T3629" t="s">
        <x:v>458</x:v>
      </x:c>
      <x:c r="U3629">
        <x:v>40.08</x:v>
      </x:c>
      <x:c r="V3629">
        <x:v>0.01</x:v>
      </x:c>
      <x:c r="W3629">
        <x:v>346.35</x:v>
      </x:c>
    </x:row>
    <x:row r="3630" spans="1:23">
      <x:c r="A3630" t="s">
        <x:v>492</x:v>
      </x:c>
      <x:c r="B3630" t="s">
        <x:v>698</x:v>
      </x:c>
      <x:c r="C3630" t="s">
        <x:v>513</x:v>
      </x:c>
      <x:c r="D3630" t="s">
        <x:v>514</x:v>
      </x:c>
      <x:c r="E3630" t="s">
        <x:v>629</x:v>
      </x:c>
      <x:c r="F3630" t="s">
        <x:v>504</x:v>
      </x:c>
      <x:c r="G3630" t="s">
        <x:v>699</x:v>
      </x:c>
      <x:c r="H3630" t="s">
        <x:v>528</x:v>
      </x:c>
      <x:c r="I3630" t="s">
        <x:v>173</x:v>
      </x:c>
      <x:c r="J3630">
        <x:v>140020067</x:v>
      </x:c>
      <x:c r="K3630" t="s">
        <x:v>173</x:v>
      </x:c>
      <x:c r="L3630" t="s">
        <x:v>143</x:v>
      </x:c>
      <x:c r="M3630" t="s">
        <x:v>572</x:v>
      </x:c>
      <x:c r="N3630" t="s">
        <x:v>630</x:v>
      </x:c>
      <x:c r="O3630">
        <x:v>8000</x:v>
      </x:c>
      <x:c r="P3630" t="s">
        <x:v>520</x:v>
      </x:c>
      <x:c r="Q3630" t="s">
        <x:v>632</x:v>
      </x:c>
      <x:c r="R3630" t="s">
        <x:v>522</x:v>
      </x:c>
      <x:c r="S3630">
        <x:v>8000</x:v>
      </x:c>
      <x:c r="T3630" t="s">
        <x:v>458</x:v>
      </x:c>
      <x:c r="U3630">
        <x:v>40.08</x:v>
      </x:c>
      <x:c r="V3630">
        <x:v>0.01</x:v>
      </x:c>
      <x:c r="W3630">
        <x:v>346.35</x:v>
      </x:c>
    </x:row>
    <x:row r="3631" spans="1:23">
      <x:c r="A3631" t="s">
        <x:v>492</x:v>
      </x:c>
      <x:c r="B3631" t="s">
        <x:v>698</x:v>
      </x:c>
      <x:c r="C3631" t="s">
        <x:v>513</x:v>
      </x:c>
      <x:c r="D3631" t="s">
        <x:v>514</x:v>
      </x:c>
      <x:c r="E3631" t="s">
        <x:v>629</x:v>
      </x:c>
      <x:c r="F3631" t="s">
        <x:v>504</x:v>
      </x:c>
      <x:c r="G3631" t="s">
        <x:v>699</x:v>
      </x:c>
      <x:c r="H3631" t="s">
        <x:v>528</x:v>
      </x:c>
      <x:c r="I3631" t="s">
        <x:v>173</x:v>
      </x:c>
      <x:c r="J3631">
        <x:v>140018186</x:v>
      </x:c>
      <x:c r="K3631" t="s">
        <x:v>173</x:v>
      </x:c>
      <x:c r="L3631" t="s">
        <x:v>143</x:v>
      </x:c>
      <x:c r="M3631" t="s">
        <x:v>537</x:v>
      </x:c>
      <x:c r="N3631" t="s">
        <x:v>630</x:v>
      </x:c>
      <x:c r="O3631">
        <x:v>8000</x:v>
      </x:c>
      <x:c r="P3631" t="s">
        <x:v>520</x:v>
      </x:c>
      <x:c r="Q3631" t="s">
        <x:v>632</x:v>
      </x:c>
      <x:c r="R3631" t="s">
        <x:v>522</x:v>
      </x:c>
      <x:c r="S3631">
        <x:v>8000</x:v>
      </x:c>
      <x:c r="T3631" t="s">
        <x:v>458</x:v>
      </x:c>
      <x:c r="U3631">
        <x:v>40.08</x:v>
      </x:c>
      <x:c r="V3631">
        <x:v>0.01</x:v>
      </x:c>
      <x:c r="W3631">
        <x:v>346.35</x:v>
      </x:c>
    </x:row>
    <x:row r="3632" spans="1:23">
      <x:c r="A3632" t="s">
        <x:v>492</x:v>
      </x:c>
      <x:c r="B3632" t="s">
        <x:v>698</x:v>
      </x:c>
      <x:c r="C3632" t="s">
        <x:v>513</x:v>
      </x:c>
      <x:c r="D3632" t="s">
        <x:v>514</x:v>
      </x:c>
      <x:c r="E3632" t="s">
        <x:v>629</x:v>
      </x:c>
      <x:c r="F3632" t="s">
        <x:v>504</x:v>
      </x:c>
      <x:c r="G3632" t="s">
        <x:v>699</x:v>
      </x:c>
      <x:c r="H3632" t="s">
        <x:v>528</x:v>
      </x:c>
      <x:c r="I3632" t="s">
        <x:v>173</x:v>
      </x:c>
      <x:c r="J3632">
        <x:v>140018228</x:v>
      </x:c>
      <x:c r="K3632" t="s">
        <x:v>173</x:v>
      </x:c>
      <x:c r="L3632" t="s">
        <x:v>143</x:v>
      </x:c>
      <x:c r="M3632" t="s">
        <x:v>560</x:v>
      </x:c>
      <x:c r="N3632" t="s">
        <x:v>630</x:v>
      </x:c>
      <x:c r="O3632">
        <x:v>8000</x:v>
      </x:c>
      <x:c r="P3632" t="s">
        <x:v>520</x:v>
      </x:c>
      <x:c r="Q3632" t="s">
        <x:v>632</x:v>
      </x:c>
      <x:c r="R3632" t="s">
        <x:v>522</x:v>
      </x:c>
      <x:c r="S3632">
        <x:v>16000</x:v>
      </x:c>
      <x:c r="T3632" t="s">
        <x:v>458</x:v>
      </x:c>
      <x:c r="U3632">
        <x:v>80.209999999999994</x:v>
      </x:c>
      <x:c r="V3632">
        <x:v>0.01</x:v>
      </x:c>
      <x:c r="W3632">
        <x:v>692.71</x:v>
      </x:c>
    </x:row>
    <x:row r="3633" spans="1:23">
      <x:c r="A3633" t="s">
        <x:v>492</x:v>
      </x:c>
      <x:c r="B3633" t="s">
        <x:v>698</x:v>
      </x:c>
      <x:c r="C3633" t="s">
        <x:v>513</x:v>
      </x:c>
      <x:c r="D3633" t="s">
        <x:v>514</x:v>
      </x:c>
      <x:c r="E3633" t="s">
        <x:v>629</x:v>
      </x:c>
      <x:c r="F3633" t="s">
        <x:v>504</x:v>
      </x:c>
      <x:c r="G3633" t="s">
        <x:v>699</x:v>
      </x:c>
      <x:c r="H3633" t="s">
        <x:v>528</x:v>
      </x:c>
      <x:c r="I3633" t="s">
        <x:v>173</x:v>
      </x:c>
      <x:c r="J3633">
        <x:v>140000508</x:v>
      </x:c>
      <x:c r="K3633" t="s">
        <x:v>173</x:v>
      </x:c>
      <x:c r="L3633" t="s">
        <x:v>143</x:v>
      </x:c>
      <x:c r="M3633" t="s">
        <x:v>610</x:v>
      </x:c>
      <x:c r="N3633" t="s">
        <x:v>633</x:v>
      </x:c>
      <x:c r="O3633">
        <x:v>1000</x:v>
      </x:c>
      <x:c r="P3633" t="s">
        <x:v>520</x:v>
      </x:c>
      <x:c r="Q3633" t="s">
        <x:v>632</x:v>
      </x:c>
      <x:c r="R3633" t="s">
        <x:v>522</x:v>
      </x:c>
      <x:c r="S3633">
        <x:v>2000</x:v>
      </x:c>
      <x:c r="T3633" t="s">
        <x:v>458</x:v>
      </x:c>
      <x:c r="U3633">
        <x:v>10.02</x:v>
      </x:c>
      <x:c r="V3633">
        <x:v>0.01</x:v>
      </x:c>
      <x:c r="W3633">
        <x:v>86.59</x:v>
      </x:c>
    </x:row>
    <x:row r="3634" spans="1:23">
      <x:c r="A3634" t="s">
        <x:v>492</x:v>
      </x:c>
      <x:c r="B3634" t="s">
        <x:v>698</x:v>
      </x:c>
      <x:c r="C3634" t="s">
        <x:v>513</x:v>
      </x:c>
      <x:c r="D3634" t="s">
        <x:v>514</x:v>
      </x:c>
      <x:c r="E3634" t="s">
        <x:v>629</x:v>
      </x:c>
      <x:c r="F3634" t="s">
        <x:v>504</x:v>
      </x:c>
      <x:c r="G3634" t="s">
        <x:v>699</x:v>
      </x:c>
      <x:c r="H3634" t="s">
        <x:v>528</x:v>
      </x:c>
      <x:c r="I3634" t="s">
        <x:v>173</x:v>
      </x:c>
      <x:c r="J3634">
        <x:v>140020062</x:v>
      </x:c>
      <x:c r="K3634" t="s">
        <x:v>173</x:v>
      </x:c>
      <x:c r="L3634" t="s">
        <x:v>143</x:v>
      </x:c>
      <x:c r="M3634" t="s">
        <x:v>575</x:v>
      </x:c>
      <x:c r="N3634" t="s">
        <x:v>630</x:v>
      </x:c>
      <x:c r="O3634">
        <x:v>8000</x:v>
      </x:c>
      <x:c r="P3634" t="s">
        <x:v>520</x:v>
      </x:c>
      <x:c r="Q3634" t="s">
        <x:v>632</x:v>
      </x:c>
      <x:c r="R3634" t="s">
        <x:v>522</x:v>
      </x:c>
      <x:c r="S3634">
        <x:v>8000</x:v>
      </x:c>
      <x:c r="T3634" t="s">
        <x:v>458</x:v>
      </x:c>
      <x:c r="U3634">
        <x:v>40.08</x:v>
      </x:c>
      <x:c r="V3634">
        <x:v>0.01</x:v>
      </x:c>
      <x:c r="W3634">
        <x:v>346.35</x:v>
      </x:c>
    </x:row>
    <x:row r="3635" spans="1:23">
      <x:c r="A3635" t="s">
        <x:v>492</x:v>
      </x:c>
      <x:c r="B3635" t="s">
        <x:v>698</x:v>
      </x:c>
      <x:c r="C3635" t="s">
        <x:v>513</x:v>
      </x:c>
      <x:c r="D3635" t="s">
        <x:v>514</x:v>
      </x:c>
      <x:c r="E3635" t="s">
        <x:v>629</x:v>
      </x:c>
      <x:c r="F3635" t="s">
        <x:v>504</x:v>
      </x:c>
      <x:c r="G3635" t="s">
        <x:v>699</x:v>
      </x:c>
      <x:c r="H3635" t="s">
        <x:v>528</x:v>
      </x:c>
      <x:c r="I3635" t="s">
        <x:v>173</x:v>
      </x:c>
      <x:c r="J3635">
        <x:v>140015183</x:v>
      </x:c>
      <x:c r="K3635" t="s">
        <x:v>173</x:v>
      </x:c>
      <x:c r="L3635" t="s">
        <x:v>143</x:v>
      </x:c>
      <x:c r="M3635" t="s">
        <x:v>518</x:v>
      </x:c>
      <x:c r="N3635" t="s">
        <x:v>630</x:v>
      </x:c>
      <x:c r="O3635">
        <x:v>8000</x:v>
      </x:c>
      <x:c r="P3635" t="s">
        <x:v>520</x:v>
      </x:c>
      <x:c r="Q3635" t="s">
        <x:v>632</x:v>
      </x:c>
      <x:c r="R3635" t="s">
        <x:v>522</x:v>
      </x:c>
      <x:c r="S3635">
        <x:v>88000</x:v>
      </x:c>
      <x:c r="T3635" t="s">
        <x:v>458</x:v>
      </x:c>
      <x:c r="U3635">
        <x:v>440.88</x:v>
      </x:c>
      <x:c r="V3635">
        <x:v>0.01</x:v>
      </x:c>
      <x:c r="W3635">
        <x:v>3809.89</x:v>
      </x:c>
    </x:row>
    <x:row r="3636" spans="1:23">
      <x:c r="A3636" t="s">
        <x:v>492</x:v>
      </x:c>
      <x:c r="B3636" t="s">
        <x:v>698</x:v>
      </x:c>
      <x:c r="C3636" t="s">
        <x:v>513</x:v>
      </x:c>
      <x:c r="D3636" t="s">
        <x:v>514</x:v>
      </x:c>
      <x:c r="E3636" t="s">
        <x:v>629</x:v>
      </x:c>
      <x:c r="F3636" t="s">
        <x:v>504</x:v>
      </x:c>
      <x:c r="G3636" t="s">
        <x:v>699</x:v>
      </x:c>
      <x:c r="H3636" t="s">
        <x:v>528</x:v>
      </x:c>
      <x:c r="I3636" t="s">
        <x:v>173</x:v>
      </x:c>
      <x:c r="J3636">
        <x:v>140018219</x:v>
      </x:c>
      <x:c r="K3636" t="s">
        <x:v>173</x:v>
      </x:c>
      <x:c r="L3636" t="s">
        <x:v>141</x:v>
      </x:c>
      <x:c r="M3636" t="s">
        <x:v>591</x:v>
      </x:c>
      <x:c r="N3636" t="s">
        <x:v>630</x:v>
      </x:c>
      <x:c r="O3636">
        <x:v>10000</x:v>
      </x:c>
      <x:c r="P3636" t="s">
        <x:v>520</x:v>
      </x:c>
      <x:c r="Q3636" t="s">
        <x:v>631</x:v>
      </x:c>
      <x:c r="R3636" t="s">
        <x:v>522</x:v>
      </x:c>
      <x:c r="S3636">
        <x:v>20000</x:v>
      </x:c>
      <x:c r="T3636" t="s">
        <x:v>458</x:v>
      </x:c>
      <x:c r="U3636">
        <x:v>66.2</x:v>
      </x:c>
      <x:c r="V3636">
        <x:v>0.01</x:v>
      </x:c>
      <x:c r="W3636">
        <x:v>764.86</x:v>
      </x:c>
    </x:row>
    <x:row r="3637" spans="1:23">
      <x:c r="A3637" t="s">
        <x:v>492</x:v>
      </x:c>
      <x:c r="B3637" t="s">
        <x:v>698</x:v>
      </x:c>
      <x:c r="C3637" t="s">
        <x:v>513</x:v>
      </x:c>
      <x:c r="D3637" t="s">
        <x:v>514</x:v>
      </x:c>
      <x:c r="E3637" t="s">
        <x:v>629</x:v>
      </x:c>
      <x:c r="F3637" t="s">
        <x:v>504</x:v>
      </x:c>
      <x:c r="G3637" t="s">
        <x:v>699</x:v>
      </x:c>
      <x:c r="H3637" t="s">
        <x:v>528</x:v>
      </x:c>
      <x:c r="I3637" t="s">
        <x:v>173</x:v>
      </x:c>
      <x:c r="J3637">
        <x:v>140018212</x:v>
      </x:c>
      <x:c r="K3637" t="s">
        <x:v>173</x:v>
      </x:c>
      <x:c r="L3637" t="s">
        <x:v>141</x:v>
      </x:c>
      <x:c r="M3637" t="s">
        <x:v>542</x:v>
      </x:c>
      <x:c r="N3637" t="s">
        <x:v>630</x:v>
      </x:c>
      <x:c r="O3637">
        <x:v>10000</x:v>
      </x:c>
      <x:c r="P3637" t="s">
        <x:v>520</x:v>
      </x:c>
      <x:c r="Q3637" t="s">
        <x:v>631</x:v>
      </x:c>
      <x:c r="R3637" t="s">
        <x:v>522</x:v>
      </x:c>
      <x:c r="S3637">
        <x:v>20000</x:v>
      </x:c>
      <x:c r="T3637" t="s">
        <x:v>458</x:v>
      </x:c>
      <x:c r="U3637">
        <x:v>66.2</x:v>
      </x:c>
      <x:c r="V3637">
        <x:v>0.01</x:v>
      </x:c>
      <x:c r="W3637">
        <x:v>764.86</x:v>
      </x:c>
    </x:row>
    <x:row r="3638" spans="1:23">
      <x:c r="A3638" t="s">
        <x:v>492</x:v>
      </x:c>
      <x:c r="B3638" t="s">
        <x:v>698</x:v>
      </x:c>
      <x:c r="C3638" t="s">
        <x:v>513</x:v>
      </x:c>
      <x:c r="D3638" t="s">
        <x:v>514</x:v>
      </x:c>
      <x:c r="E3638" t="s">
        <x:v>629</x:v>
      </x:c>
      <x:c r="F3638" t="s">
        <x:v>504</x:v>
      </x:c>
      <x:c r="G3638" t="s">
        <x:v>699</x:v>
      </x:c>
      <x:c r="H3638" t="s">
        <x:v>528</x:v>
      </x:c>
      <x:c r="I3638" t="s">
        <x:v>173</x:v>
      </x:c>
      <x:c r="J3638">
        <x:v>140015182</x:v>
      </x:c>
      <x:c r="K3638" t="s">
        <x:v>173</x:v>
      </x:c>
      <x:c r="L3638" t="s">
        <x:v>141</x:v>
      </x:c>
      <x:c r="M3638" t="s">
        <x:v>526</x:v>
      </x:c>
      <x:c r="N3638" t="s">
        <x:v>630</x:v>
      </x:c>
      <x:c r="O3638">
        <x:v>10000</x:v>
      </x:c>
      <x:c r="P3638" t="s">
        <x:v>520</x:v>
      </x:c>
      <x:c r="Q3638" t="s">
        <x:v>631</x:v>
      </x:c>
      <x:c r="R3638" t="s">
        <x:v>522</x:v>
      </x:c>
      <x:c r="S3638">
        <x:v>50000</x:v>
      </x:c>
      <x:c r="T3638" t="s">
        <x:v>458</x:v>
      </x:c>
      <x:c r="U3638">
        <x:v>165.5</x:v>
      </x:c>
      <x:c r="V3638">
        <x:v>0.01</x:v>
      </x:c>
      <x:c r="W3638">
        <x:v>1912.16</x:v>
      </x:c>
    </x:row>
    <x:row r="3639" spans="1:23">
      <x:c r="A3639" t="s">
        <x:v>492</x:v>
      </x:c>
      <x:c r="B3639" t="s">
        <x:v>698</x:v>
      </x:c>
      <x:c r="C3639" t="s">
        <x:v>513</x:v>
      </x:c>
      <x:c r="D3639" t="s">
        <x:v>514</x:v>
      </x:c>
      <x:c r="E3639" t="s">
        <x:v>629</x:v>
      </x:c>
      <x:c r="F3639" t="s">
        <x:v>504</x:v>
      </x:c>
      <x:c r="G3639" t="s">
        <x:v>699</x:v>
      </x:c>
      <x:c r="H3639" t="s">
        <x:v>528</x:v>
      </x:c>
      <x:c r="I3639" t="s">
        <x:v>173</x:v>
      </x:c>
      <x:c r="J3639">
        <x:v>140018213</x:v>
      </x:c>
      <x:c r="K3639" t="s">
        <x:v>173</x:v>
      </x:c>
      <x:c r="L3639" t="s">
        <x:v>141</x:v>
      </x:c>
      <x:c r="M3639" t="s">
        <x:v>570</x:v>
      </x:c>
      <x:c r="N3639" t="s">
        <x:v>630</x:v>
      </x:c>
      <x:c r="O3639">
        <x:v>10000</x:v>
      </x:c>
      <x:c r="P3639" t="s">
        <x:v>520</x:v>
      </x:c>
      <x:c r="Q3639" t="s">
        <x:v>631</x:v>
      </x:c>
      <x:c r="R3639" t="s">
        <x:v>522</x:v>
      </x:c>
      <x:c r="S3639">
        <x:v>10000</x:v>
      </x:c>
      <x:c r="T3639" t="s">
        <x:v>458</x:v>
      </x:c>
      <x:c r="U3639">
        <x:v>33.1</x:v>
      </x:c>
      <x:c r="V3639">
        <x:v>0.01</x:v>
      </x:c>
      <x:c r="W3639">
        <x:v>382.43</x:v>
      </x:c>
    </x:row>
    <x:row r="3640" spans="1:23">
      <x:c r="A3640" t="s">
        <x:v>492</x:v>
      </x:c>
      <x:c r="B3640" t="s">
        <x:v>698</x:v>
      </x:c>
      <x:c r="C3640" t="s">
        <x:v>513</x:v>
      </x:c>
      <x:c r="D3640" t="s">
        <x:v>514</x:v>
      </x:c>
      <x:c r="E3640" t="s">
        <x:v>629</x:v>
      </x:c>
      <x:c r="F3640" t="s">
        <x:v>504</x:v>
      </x:c>
      <x:c r="G3640" t="s">
        <x:v>699</x:v>
      </x:c>
      <x:c r="H3640" t="s">
        <x:v>528</x:v>
      </x:c>
      <x:c r="I3640" t="s">
        <x:v>173</x:v>
      </x:c>
      <x:c r="J3640">
        <x:v>140018215</x:v>
      </x:c>
      <x:c r="K3640" t="s">
        <x:v>173</x:v>
      </x:c>
      <x:c r="L3640" t="s">
        <x:v>141</x:v>
      </x:c>
      <x:c r="M3640" t="s">
        <x:v>608</x:v>
      </x:c>
      <x:c r="N3640" t="s">
        <x:v>630</x:v>
      </x:c>
      <x:c r="O3640">
        <x:v>10000</x:v>
      </x:c>
      <x:c r="P3640" t="s">
        <x:v>520</x:v>
      </x:c>
      <x:c r="Q3640" t="s">
        <x:v>13</x:v>
      </x:c>
      <x:c r="R3640" t="s">
        <x:v>522</x:v>
      </x:c>
      <x:c r="S3640">
        <x:v>10000</x:v>
      </x:c>
      <x:c r="T3640" t="s">
        <x:v>458</x:v>
      </x:c>
      <x:c r="U3640">
        <x:v>33.1</x:v>
      </x:c>
      <x:c r="V3640">
        <x:v>0.01</x:v>
      </x:c>
      <x:c r="W3640">
        <x:v>382.43</x:v>
      </x:c>
    </x:row>
    <x:row r="3641" spans="1:23">
      <x:c r="A3641" t="s">
        <x:v>492</x:v>
      </x:c>
      <x:c r="B3641" t="s">
        <x:v>698</x:v>
      </x:c>
      <x:c r="C3641" t="s">
        <x:v>513</x:v>
      </x:c>
      <x:c r="D3641" t="s">
        <x:v>514</x:v>
      </x:c>
      <x:c r="E3641" t="s">
        <x:v>629</x:v>
      </x:c>
      <x:c r="F3641" t="s">
        <x:v>504</x:v>
      </x:c>
      <x:c r="G3641" t="s">
        <x:v>699</x:v>
      </x:c>
      <x:c r="H3641" t="s">
        <x:v>528</x:v>
      </x:c>
      <x:c r="I3641" t="s">
        <x:v>173</x:v>
      </x:c>
      <x:c r="J3641">
        <x:v>140018216</x:v>
      </x:c>
      <x:c r="K3641" t="s">
        <x:v>173</x:v>
      </x:c>
      <x:c r="L3641" t="s">
        <x:v>141</x:v>
      </x:c>
      <x:c r="M3641" t="s">
        <x:v>569</x:v>
      </x:c>
      <x:c r="N3641" t="s">
        <x:v>630</x:v>
      </x:c>
      <x:c r="O3641">
        <x:v>10000</x:v>
      </x:c>
      <x:c r="P3641" t="s">
        <x:v>520</x:v>
      </x:c>
      <x:c r="Q3641" t="s">
        <x:v>631</x:v>
      </x:c>
      <x:c r="R3641" t="s">
        <x:v>522</x:v>
      </x:c>
      <x:c r="S3641">
        <x:v>40000</x:v>
      </x:c>
      <x:c r="T3641" t="s">
        <x:v>458</x:v>
      </x:c>
      <x:c r="U3641">
        <x:v>132.4</x:v>
      </x:c>
      <x:c r="V3641">
        <x:v>0.01</x:v>
      </x:c>
      <x:c r="W3641">
        <x:v>1529.73</x:v>
      </x:c>
    </x:row>
    <x:row r="3642" spans="1:23">
      <x:c r="A3642" t="s">
        <x:v>492</x:v>
      </x:c>
      <x:c r="B3642" t="s">
        <x:v>698</x:v>
      </x:c>
      <x:c r="C3642" t="s">
        <x:v>513</x:v>
      </x:c>
      <x:c r="D3642" t="s">
        <x:v>514</x:v>
      </x:c>
      <x:c r="E3642" t="s">
        <x:v>629</x:v>
      </x:c>
      <x:c r="F3642" t="s">
        <x:v>504</x:v>
      </x:c>
      <x:c r="G3642" t="s">
        <x:v>699</x:v>
      </x:c>
      <x:c r="H3642" t="s">
        <x:v>528</x:v>
      </x:c>
      <x:c r="I3642" t="s">
        <x:v>173</x:v>
      </x:c>
      <x:c r="J3642">
        <x:v>140015179</x:v>
      </x:c>
      <x:c r="K3642" t="s">
        <x:v>173</x:v>
      </x:c>
      <x:c r="L3642" t="s">
        <x:v>141</x:v>
      </x:c>
      <x:c r="M3642" t="s">
        <x:v>550</x:v>
      </x:c>
      <x:c r="N3642" t="s">
        <x:v>630</x:v>
      </x:c>
      <x:c r="O3642">
        <x:v>10000</x:v>
      </x:c>
      <x:c r="P3642" t="s">
        <x:v>520</x:v>
      </x:c>
      <x:c r="Q3642" t="s">
        <x:v>631</x:v>
      </x:c>
      <x:c r="R3642" t="s">
        <x:v>522</x:v>
      </x:c>
      <x:c r="S3642">
        <x:v>50000</x:v>
      </x:c>
      <x:c r="T3642" t="s">
        <x:v>458</x:v>
      </x:c>
      <x:c r="U3642">
        <x:v>165.5</x:v>
      </x:c>
      <x:c r="V3642">
        <x:v>0.01</x:v>
      </x:c>
      <x:c r="W3642">
        <x:v>1912.16</x:v>
      </x:c>
    </x:row>
    <x:row r="3643" spans="1:23">
      <x:c r="A3643" t="s">
        <x:v>492</x:v>
      </x:c>
      <x:c r="B3643" t="s">
        <x:v>698</x:v>
      </x:c>
      <x:c r="C3643" t="s">
        <x:v>513</x:v>
      </x:c>
      <x:c r="D3643" t="s">
        <x:v>514</x:v>
      </x:c>
      <x:c r="E3643" t="s">
        <x:v>629</x:v>
      </x:c>
      <x:c r="F3643" t="s">
        <x:v>504</x:v>
      </x:c>
      <x:c r="G3643" t="s">
        <x:v>699</x:v>
      </x:c>
      <x:c r="H3643" t="s">
        <x:v>528</x:v>
      </x:c>
      <x:c r="I3643" t="s">
        <x:v>173</x:v>
      </x:c>
      <x:c r="J3643">
        <x:v>140018210</x:v>
      </x:c>
      <x:c r="K3643" t="s">
        <x:v>173</x:v>
      </x:c>
      <x:c r="L3643" t="s">
        <x:v>141</x:v>
      </x:c>
      <x:c r="M3643" t="s">
        <x:v>578</x:v>
      </x:c>
      <x:c r="N3643" t="s">
        <x:v>630</x:v>
      </x:c>
      <x:c r="O3643">
        <x:v>10000</x:v>
      </x:c>
      <x:c r="P3643" t="s">
        <x:v>520</x:v>
      </x:c>
      <x:c r="Q3643" t="s">
        <x:v>631</x:v>
      </x:c>
      <x:c r="R3643" t="s">
        <x:v>522</x:v>
      </x:c>
      <x:c r="S3643">
        <x:v>10000</x:v>
      </x:c>
      <x:c r="T3643" t="s">
        <x:v>458</x:v>
      </x:c>
      <x:c r="U3643">
        <x:v>33.1</x:v>
      </x:c>
      <x:c r="V3643">
        <x:v>0.01</x:v>
      </x:c>
      <x:c r="W3643">
        <x:v>382.43</x:v>
      </x:c>
    </x:row>
    <x:row r="3644" spans="1:23">
      <x:c r="A3644" t="s">
        <x:v>492</x:v>
      </x:c>
      <x:c r="B3644" t="s">
        <x:v>698</x:v>
      </x:c>
      <x:c r="C3644" t="s">
        <x:v>513</x:v>
      </x:c>
      <x:c r="D3644" t="s">
        <x:v>514</x:v>
      </x:c>
      <x:c r="E3644" t="s">
        <x:v>629</x:v>
      </x:c>
      <x:c r="F3644" t="s">
        <x:v>504</x:v>
      </x:c>
      <x:c r="G3644" t="s">
        <x:v>699</x:v>
      </x:c>
      <x:c r="H3644" t="s">
        <x:v>528</x:v>
      </x:c>
      <x:c r="I3644" t="s">
        <x:v>173</x:v>
      </x:c>
      <x:c r="J3644">
        <x:v>140015176</x:v>
      </x:c>
      <x:c r="K3644" t="s">
        <x:v>173</x:v>
      </x:c>
      <x:c r="L3644" t="s">
        <x:v>141</x:v>
      </x:c>
      <x:c r="M3644" t="s">
        <x:v>560</x:v>
      </x:c>
      <x:c r="N3644" t="s">
        <x:v>630</x:v>
      </x:c>
      <x:c r="O3644">
        <x:v>10000</x:v>
      </x:c>
      <x:c r="P3644" t="s">
        <x:v>520</x:v>
      </x:c>
      <x:c r="Q3644" t="s">
        <x:v>631</x:v>
      </x:c>
      <x:c r="R3644" t="s">
        <x:v>522</x:v>
      </x:c>
      <x:c r="S3644">
        <x:v>40000</x:v>
      </x:c>
      <x:c r="T3644" t="s">
        <x:v>458</x:v>
      </x:c>
      <x:c r="U3644">
        <x:v>132.4</x:v>
      </x:c>
      <x:c r="V3644">
        <x:v>0.01</x:v>
      </x:c>
      <x:c r="W3644">
        <x:v>1529.73</x:v>
      </x:c>
    </x:row>
    <x:row r="3645" spans="1:23">
      <x:c r="A3645" t="s">
        <x:v>492</x:v>
      </x:c>
      <x:c r="B3645" t="s">
        <x:v>698</x:v>
      </x:c>
      <x:c r="C3645" t="s">
        <x:v>513</x:v>
      </x:c>
      <x:c r="D3645" t="s">
        <x:v>514</x:v>
      </x:c>
      <x:c r="E3645" t="s">
        <x:v>629</x:v>
      </x:c>
      <x:c r="F3645" t="s">
        <x:v>504</x:v>
      </x:c>
      <x:c r="G3645" t="s">
        <x:v>699</x:v>
      </x:c>
      <x:c r="H3645" t="s">
        <x:v>528</x:v>
      </x:c>
      <x:c r="I3645" t="s">
        <x:v>173</x:v>
      </x:c>
      <x:c r="J3645">
        <x:v>140015174</x:v>
      </x:c>
      <x:c r="K3645" t="s">
        <x:v>173</x:v>
      </x:c>
      <x:c r="L3645" t="s">
        <x:v>141</x:v>
      </x:c>
      <x:c r="M3645" t="s">
        <x:v>575</x:v>
      </x:c>
      <x:c r="N3645" t="s">
        <x:v>630</x:v>
      </x:c>
      <x:c r="O3645">
        <x:v>10000</x:v>
      </x:c>
      <x:c r="P3645" t="s">
        <x:v>520</x:v>
      </x:c>
      <x:c r="Q3645" t="s">
        <x:v>631</x:v>
      </x:c>
      <x:c r="R3645" t="s">
        <x:v>522</x:v>
      </x:c>
      <x:c r="S3645">
        <x:v>10000</x:v>
      </x:c>
      <x:c r="T3645" t="s">
        <x:v>458</x:v>
      </x:c>
      <x:c r="U3645">
        <x:v>33.1</x:v>
      </x:c>
      <x:c r="V3645">
        <x:v>0.01</x:v>
      </x:c>
      <x:c r="W3645">
        <x:v>382.43</x:v>
      </x:c>
    </x:row>
    <x:row r="3646" spans="1:23">
      <x:c r="A3646" t="s">
        <x:v>492</x:v>
      </x:c>
      <x:c r="B3646" t="s">
        <x:v>698</x:v>
      </x:c>
      <x:c r="C3646" t="s">
        <x:v>513</x:v>
      </x:c>
      <x:c r="D3646" t="s">
        <x:v>514</x:v>
      </x:c>
      <x:c r="E3646" t="s">
        <x:v>629</x:v>
      </x:c>
      <x:c r="F3646" t="s">
        <x:v>504</x:v>
      </x:c>
      <x:c r="G3646" t="s">
        <x:v>699</x:v>
      </x:c>
      <x:c r="H3646" t="s">
        <x:v>528</x:v>
      </x:c>
      <x:c r="I3646" t="s">
        <x:v>173</x:v>
      </x:c>
      <x:c r="J3646">
        <x:v>140020091</x:v>
      </x:c>
      <x:c r="K3646" t="s">
        <x:v>173</x:v>
      </x:c>
      <x:c r="L3646" t="s">
        <x:v>142</x:v>
      </x:c>
      <x:c r="M3646" t="s">
        <x:v>550</x:v>
      </x:c>
      <x:c r="N3646" t="s">
        <x:v>630</x:v>
      </x:c>
      <x:c r="O3646">
        <x:v>3000</x:v>
      </x:c>
      <x:c r="P3646" t="s">
        <x:v>520</x:v>
      </x:c>
      <x:c r="Q3646" t="s">
        <x:v>636</x:v>
      </x:c>
      <x:c r="R3646" t="s">
        <x:v>522</x:v>
      </x:c>
      <x:c r="S3646">
        <x:v>3000</x:v>
      </x:c>
      <x:c r="T3646" t="s">
        <x:v>458</x:v>
      </x:c>
      <x:c r="U3646">
        <x:v>54.48</x:v>
      </x:c>
      <x:c r="V3646">
        <x:v>0.01</x:v>
      </x:c>
      <x:c r="W3646">
        <x:v>240.28</x:v>
      </x:c>
    </x:row>
    <x:row r="3647" spans="1:23">
      <x:c r="A3647" t="s">
        <x:v>492</x:v>
      </x:c>
      <x:c r="B3647" t="s">
        <x:v>698</x:v>
      </x:c>
      <x:c r="C3647" t="s">
        <x:v>513</x:v>
      </x:c>
      <x:c r="D3647" t="s">
        <x:v>514</x:v>
      </x:c>
      <x:c r="E3647" t="s">
        <x:v>629</x:v>
      </x:c>
      <x:c r="F3647" t="s">
        <x:v>504</x:v>
      </x:c>
      <x:c r="G3647" t="s">
        <x:v>699</x:v>
      </x:c>
      <x:c r="H3647" t="s">
        <x:v>528</x:v>
      </x:c>
      <x:c r="I3647" t="s">
        <x:v>173</x:v>
      </x:c>
      <x:c r="J3647">
        <x:v>140019865</x:v>
      </x:c>
      <x:c r="K3647" t="s">
        <x:v>173</x:v>
      </x:c>
      <x:c r="L3647" t="s">
        <x:v>142</x:v>
      </x:c>
      <x:c r="M3647" t="s">
        <x:v>518</x:v>
      </x:c>
      <x:c r="N3647" t="s">
        <x:v>630</x:v>
      </x:c>
      <x:c r="O3647">
        <x:v>3000</x:v>
      </x:c>
      <x:c r="P3647" t="s">
        <x:v>520</x:v>
      </x:c>
      <x:c r="Q3647" t="s">
        <x:v>636</x:v>
      </x:c>
      <x:c r="R3647" t="s">
        <x:v>522</x:v>
      </x:c>
      <x:c r="S3647">
        <x:v>12000</x:v>
      </x:c>
      <x:c r="T3647" t="s">
        <x:v>458</x:v>
      </x:c>
      <x:c r="U3647">
        <x:v>217.92</x:v>
      </x:c>
      <x:c r="V3647">
        <x:v>0.01</x:v>
      </x:c>
      <x:c r="W3647">
        <x:v>961.13</x:v>
      </x:c>
    </x:row>
    <x:row r="3648" spans="1:23">
      <x:c r="A3648" t="s">
        <x:v>492</x:v>
      </x:c>
      <x:c r="B3648" t="s">
        <x:v>698</x:v>
      </x:c>
      <x:c r="C3648" t="s">
        <x:v>513</x:v>
      </x:c>
      <x:c r="D3648" t="s">
        <x:v>514</x:v>
      </x:c>
      <x:c r="E3648" t="s">
        <x:v>629</x:v>
      </x:c>
      <x:c r="F3648" t="s">
        <x:v>504</x:v>
      </x:c>
      <x:c r="G3648" t="s">
        <x:v>699</x:v>
      </x:c>
      <x:c r="H3648" t="s">
        <x:v>528</x:v>
      </x:c>
      <x:c r="I3648" t="s">
        <x:v>173</x:v>
      </x:c>
      <x:c r="J3648">
        <x:v>100000752</x:v>
      </x:c>
      <x:c r="K3648" t="s">
        <x:v>173</x:v>
      </x:c>
      <x:c r="L3648" t="s">
        <x:v>145</x:v>
      </x:c>
      <x:c r="M3648" t="s">
        <x:v>577</x:v>
      </x:c>
      <x:c r="O3648">
        <x:v>700</x:v>
      </x:c>
      <x:c r="P3648" t="s">
        <x:v>520</x:v>
      </x:c>
      <x:c r="Q3648" t="s">
        <x:v>452</x:v>
      </x:c>
      <x:c r="R3648" t="s">
        <x:v>522</x:v>
      </x:c>
      <x:c r="S3648">
        <x:v>1400</x:v>
      </x:c>
      <x:c r="T3648" t="s">
        <x:v>458</x:v>
      </x:c>
      <x:c r="U3648">
        <x:v>15.78</x:v>
      </x:c>
      <x:c r="V3648">
        <x:v>0.01</x:v>
      </x:c>
      <x:c r="W3648">
        <x:v>83.85</x:v>
      </x:c>
    </x:row>
    <x:row r="3649" spans="1:23">
      <x:c r="A3649" t="s">
        <x:v>492</x:v>
      </x:c>
      <x:c r="B3649" t="s">
        <x:v>698</x:v>
      </x:c>
      <x:c r="C3649" t="s">
        <x:v>513</x:v>
      </x:c>
      <x:c r="D3649" t="s">
        <x:v>514</x:v>
      </x:c>
      <x:c r="E3649" t="s">
        <x:v>629</x:v>
      </x:c>
      <x:c r="F3649" t="s">
        <x:v>504</x:v>
      </x:c>
      <x:c r="G3649" t="s">
        <x:v>699</x:v>
      </x:c>
      <x:c r="H3649" t="s">
        <x:v>528</x:v>
      </x:c>
      <x:c r="I3649" t="s">
        <x:v>173</x:v>
      </x:c>
      <x:c r="J3649">
        <x:v>140020095</x:v>
      </x:c>
      <x:c r="K3649" t="s">
        <x:v>173</x:v>
      </x:c>
      <x:c r="L3649" t="s">
        <x:v>142</x:v>
      </x:c>
      <x:c r="M3649" t="s">
        <x:v>526</x:v>
      </x:c>
      <x:c r="N3649" t="s">
        <x:v>630</x:v>
      </x:c>
      <x:c r="O3649">
        <x:v>3000</x:v>
      </x:c>
      <x:c r="P3649" t="s">
        <x:v>520</x:v>
      </x:c>
      <x:c r="Q3649" t="s">
        <x:v>636</x:v>
      </x:c>
      <x:c r="R3649" t="s">
        <x:v>522</x:v>
      </x:c>
      <x:c r="S3649">
        <x:v>3000</x:v>
      </x:c>
      <x:c r="T3649" t="s">
        <x:v>458</x:v>
      </x:c>
      <x:c r="U3649">
        <x:v>54.48</x:v>
      </x:c>
      <x:c r="V3649">
        <x:v>0.01</x:v>
      </x:c>
      <x:c r="W3649">
        <x:v>240.28</x:v>
      </x:c>
    </x:row>
    <x:row r="3650" spans="1:23">
      <x:c r="A3650" t="s">
        <x:v>492</x:v>
      </x:c>
      <x:c r="B3650" t="s">
        <x:v>698</x:v>
      </x:c>
      <x:c r="C3650" t="s">
        <x:v>513</x:v>
      </x:c>
      <x:c r="D3650" t="s">
        <x:v>514</x:v>
      </x:c>
      <x:c r="E3650" t="s">
        <x:v>629</x:v>
      </x:c>
      <x:c r="F3650" t="s">
        <x:v>504</x:v>
      </x:c>
      <x:c r="G3650" t="s">
        <x:v>699</x:v>
      </x:c>
      <x:c r="H3650" t="s">
        <x:v>528</x:v>
      </x:c>
      <x:c r="I3650" t="s">
        <x:v>173</x:v>
      </x:c>
      <x:c r="J3650">
        <x:v>140020094</x:v>
      </x:c>
      <x:c r="K3650" t="s">
        <x:v>173</x:v>
      </x:c>
      <x:c r="L3650" t="s">
        <x:v>142</x:v>
      </x:c>
      <x:c r="M3650" t="s">
        <x:v>525</x:v>
      </x:c>
      <x:c r="N3650" t="s">
        <x:v>630</x:v>
      </x:c>
      <x:c r="O3650">
        <x:v>3000</x:v>
      </x:c>
      <x:c r="P3650" t="s">
        <x:v>520</x:v>
      </x:c>
      <x:c r="Q3650" t="s">
        <x:v>636</x:v>
      </x:c>
      <x:c r="R3650" t="s">
        <x:v>522</x:v>
      </x:c>
      <x:c r="S3650">
        <x:v>6000</x:v>
      </x:c>
      <x:c r="T3650" t="s">
        <x:v>458</x:v>
      </x:c>
      <x:c r="U3650">
        <x:v>108.96</x:v>
      </x:c>
      <x:c r="V3650">
        <x:v>0.01</x:v>
      </x:c>
      <x:c r="W3650">
        <x:v>480.57</x:v>
      </x:c>
    </x:row>
    <x:row r="3651" spans="1:23">
      <x:c r="A3651" t="s">
        <x:v>492</x:v>
      </x:c>
      <x:c r="B3651" t="s">
        <x:v>698</x:v>
      </x:c>
      <x:c r="C3651" t="s">
        <x:v>513</x:v>
      </x:c>
      <x:c r="D3651" t="s">
        <x:v>514</x:v>
      </x:c>
      <x:c r="E3651" t="s">
        <x:v>629</x:v>
      </x:c>
      <x:c r="F3651" t="s">
        <x:v>504</x:v>
      </x:c>
      <x:c r="G3651" t="s">
        <x:v>699</x:v>
      </x:c>
      <x:c r="H3651" t="s">
        <x:v>528</x:v>
      </x:c>
      <x:c r="I3651" t="s">
        <x:v>173</x:v>
      </x:c>
      <x:c r="J3651">
        <x:v>140019863</x:v>
      </x:c>
      <x:c r="K3651" t="s">
        <x:v>173</x:v>
      </x:c>
      <x:c r="L3651" t="s">
        <x:v>142</x:v>
      </x:c>
      <x:c r="M3651" t="s">
        <x:v>524</x:v>
      </x:c>
      <x:c r="N3651" t="s">
        <x:v>630</x:v>
      </x:c>
      <x:c r="O3651">
        <x:v>3000</x:v>
      </x:c>
      <x:c r="P3651" t="s">
        <x:v>520</x:v>
      </x:c>
      <x:c r="Q3651" t="s">
        <x:v>636</x:v>
      </x:c>
      <x:c r="R3651" t="s">
        <x:v>522</x:v>
      </x:c>
      <x:c r="S3651">
        <x:v>9000</x:v>
      </x:c>
      <x:c r="T3651" t="s">
        <x:v>458</x:v>
      </x:c>
      <x:c r="U3651">
        <x:v>163.44</x:v>
      </x:c>
      <x:c r="V3651">
        <x:v>0.01</x:v>
      </x:c>
      <x:c r="W3651">
        <x:v>720.85</x:v>
      </x:c>
    </x:row>
    <x:row r="3652" spans="1:23">
      <x:c r="A3652" t="s">
        <x:v>492</x:v>
      </x:c>
      <x:c r="B3652" t="s">
        <x:v>698</x:v>
      </x:c>
      <x:c r="C3652" t="s">
        <x:v>513</x:v>
      </x:c>
      <x:c r="D3652" t="s">
        <x:v>514</x:v>
      </x:c>
      <x:c r="E3652" t="s">
        <x:v>629</x:v>
      </x:c>
      <x:c r="F3652" t="s">
        <x:v>504</x:v>
      </x:c>
      <x:c r="G3652" t="s">
        <x:v>699</x:v>
      </x:c>
      <x:c r="H3652" t="s">
        <x:v>528</x:v>
      </x:c>
      <x:c r="I3652" t="s">
        <x:v>173</x:v>
      </x:c>
      <x:c r="J3652">
        <x:v>140020092</x:v>
      </x:c>
      <x:c r="K3652" t="s">
        <x:v>173</x:v>
      </x:c>
      <x:c r="L3652" t="s">
        <x:v>142</x:v>
      </x:c>
      <x:c r="M3652" t="s">
        <x:v>569</x:v>
      </x:c>
      <x:c r="N3652" t="s">
        <x:v>630</x:v>
      </x:c>
      <x:c r="O3652">
        <x:v>3000</x:v>
      </x:c>
      <x:c r="P3652" t="s">
        <x:v>520</x:v>
      </x:c>
      <x:c r="Q3652" t="s">
        <x:v>636</x:v>
      </x:c>
      <x:c r="R3652" t="s">
        <x:v>522</x:v>
      </x:c>
      <x:c r="S3652">
        <x:v>3000</x:v>
      </x:c>
      <x:c r="T3652" t="s">
        <x:v>458</x:v>
      </x:c>
      <x:c r="U3652">
        <x:v>54.48</x:v>
      </x:c>
      <x:c r="V3652">
        <x:v>0.01</x:v>
      </x:c>
      <x:c r="W3652">
        <x:v>240.28</x:v>
      </x:c>
    </x:row>
    <x:row r="3653" spans="1:23">
      <x:c r="A3653" t="s">
        <x:v>492</x:v>
      </x:c>
      <x:c r="B3653" t="s">
        <x:v>698</x:v>
      </x:c>
      <x:c r="C3653" t="s">
        <x:v>513</x:v>
      </x:c>
      <x:c r="D3653" t="s">
        <x:v>514</x:v>
      </x:c>
      <x:c r="E3653" t="s">
        <x:v>629</x:v>
      </x:c>
      <x:c r="F3653" t="s">
        <x:v>504</x:v>
      </x:c>
      <x:c r="G3653" t="s">
        <x:v>699</x:v>
      </x:c>
      <x:c r="H3653" t="s">
        <x:v>528</x:v>
      </x:c>
      <x:c r="I3653" t="s">
        <x:v>173</x:v>
      </x:c>
      <x:c r="J3653">
        <x:v>140019864</x:v>
      </x:c>
      <x:c r="K3653" t="s">
        <x:v>173</x:v>
      </x:c>
      <x:c r="L3653" t="s">
        <x:v>142</x:v>
      </x:c>
      <x:c r="M3653" t="s">
        <x:v>537</x:v>
      </x:c>
      <x:c r="N3653" t="s">
        <x:v>630</x:v>
      </x:c>
      <x:c r="O3653">
        <x:v>3000</x:v>
      </x:c>
      <x:c r="P3653" t="s">
        <x:v>520</x:v>
      </x:c>
      <x:c r="Q3653" t="s">
        <x:v>636</x:v>
      </x:c>
      <x:c r="R3653" t="s">
        <x:v>522</x:v>
      </x:c>
      <x:c r="S3653">
        <x:v>3000</x:v>
      </x:c>
      <x:c r="T3653" t="s">
        <x:v>458</x:v>
      </x:c>
      <x:c r="U3653">
        <x:v>54.48</x:v>
      </x:c>
      <x:c r="V3653">
        <x:v>0.01</x:v>
      </x:c>
      <x:c r="W3653">
        <x:v>240.28</x:v>
      </x:c>
    </x:row>
    <x:row r="3654" spans="1:23">
      <x:c r="A3654" t="s">
        <x:v>492</x:v>
      </x:c>
      <x:c r="B3654" t="s">
        <x:v>698</x:v>
      </x:c>
      <x:c r="C3654" t="s">
        <x:v>513</x:v>
      </x:c>
      <x:c r="D3654" t="s">
        <x:v>514</x:v>
      </x:c>
      <x:c r="E3654" t="s">
        <x:v>629</x:v>
      </x:c>
      <x:c r="F3654" t="s">
        <x:v>504</x:v>
      </x:c>
      <x:c r="G3654" t="s">
        <x:v>699</x:v>
      </x:c>
      <x:c r="H3654" t="s">
        <x:v>528</x:v>
      </x:c>
      <x:c r="I3654" t="s">
        <x:v>173</x:v>
      </x:c>
      <x:c r="J3654">
        <x:v>140019938</x:v>
      </x:c>
      <x:c r="K3654" t="s">
        <x:v>173</x:v>
      </x:c>
      <x:c r="L3654" t="s">
        <x:v>145</x:v>
      </x:c>
      <x:c r="M3654" t="s">
        <x:v>526</x:v>
      </x:c>
      <x:c r="N3654" t="s">
        <x:v>630</x:v>
      </x:c>
      <x:c r="O3654">
        <x:v>5000</x:v>
      </x:c>
      <x:c r="P3654" t="s">
        <x:v>520</x:v>
      </x:c>
      <x:c r="Q3654" t="s">
        <x:v>635</x:v>
      </x:c>
      <x:c r="R3654" t="s">
        <x:v>522</x:v>
      </x:c>
      <x:c r="S3654">
        <x:v>5000</x:v>
      </x:c>
      <x:c r="T3654" t="s">
        <x:v>458</x:v>
      </x:c>
      <x:c r="U3654">
        <x:v>56.35</x:v>
      </x:c>
      <x:c r="V3654">
        <x:v>0.01</x:v>
      </x:c>
      <x:c r="W3654">
        <x:v>299.45</x:v>
      </x:c>
    </x:row>
    <x:row r="3655" spans="1:23">
      <x:c r="A3655" t="s">
        <x:v>492</x:v>
      </x:c>
      <x:c r="B3655" t="s">
        <x:v>698</x:v>
      </x:c>
      <x:c r="C3655" t="s">
        <x:v>513</x:v>
      </x:c>
      <x:c r="D3655" t="s">
        <x:v>514</x:v>
      </x:c>
      <x:c r="E3655" t="s">
        <x:v>629</x:v>
      </x:c>
      <x:c r="F3655" t="s">
        <x:v>504</x:v>
      </x:c>
      <x:c r="G3655" t="s">
        <x:v>699</x:v>
      </x:c>
      <x:c r="H3655" t="s">
        <x:v>528</x:v>
      </x:c>
      <x:c r="I3655" t="s">
        <x:v>173</x:v>
      </x:c>
      <x:c r="J3655">
        <x:v>140019866</x:v>
      </x:c>
      <x:c r="K3655" t="s">
        <x:v>173</x:v>
      </x:c>
      <x:c r="L3655" t="s">
        <x:v>145</x:v>
      </x:c>
      <x:c r="M3655" t="s">
        <x:v>525</x:v>
      </x:c>
      <x:c r="N3655" t="s">
        <x:v>630</x:v>
      </x:c>
      <x:c r="O3655">
        <x:v>5000</x:v>
      </x:c>
      <x:c r="P3655" t="s">
        <x:v>520</x:v>
      </x:c>
      <x:c r="Q3655" t="s">
        <x:v>635</x:v>
      </x:c>
      <x:c r="R3655" t="s">
        <x:v>522</x:v>
      </x:c>
      <x:c r="S3655">
        <x:v>10000</x:v>
      </x:c>
      <x:c r="T3655" t="s">
        <x:v>458</x:v>
      </x:c>
      <x:c r="U3655">
        <x:v>112.7</x:v>
      </x:c>
      <x:c r="V3655">
        <x:v>0.01</x:v>
      </x:c>
      <x:c r="W3655">
        <x:v>598.9</x:v>
      </x:c>
    </x:row>
    <x:row r="3656" spans="1:23">
      <x:c r="A3656" t="s">
        <x:v>492</x:v>
      </x:c>
      <x:c r="B3656" t="s">
        <x:v>698</x:v>
      </x:c>
      <x:c r="C3656" t="s">
        <x:v>513</x:v>
      </x:c>
      <x:c r="D3656" t="s">
        <x:v>514</x:v>
      </x:c>
      <x:c r="E3656" t="s">
        <x:v>629</x:v>
      </x:c>
      <x:c r="F3656" t="s">
        <x:v>504</x:v>
      </x:c>
      <x:c r="G3656" t="s">
        <x:v>699</x:v>
      </x:c>
      <x:c r="H3656" t="s">
        <x:v>528</x:v>
      </x:c>
      <x:c r="I3656" t="s">
        <x:v>173</x:v>
      </x:c>
      <x:c r="J3656">
        <x:v>140019905</x:v>
      </x:c>
      <x:c r="K3656" t="s">
        <x:v>173</x:v>
      </x:c>
      <x:c r="L3656" t="s">
        <x:v>145</x:v>
      </x:c>
      <x:c r="M3656" t="s">
        <x:v>524</x:v>
      </x:c>
      <x:c r="N3656" t="s">
        <x:v>630</x:v>
      </x:c>
      <x:c r="O3656">
        <x:v>5000</x:v>
      </x:c>
      <x:c r="P3656" t="s">
        <x:v>520</x:v>
      </x:c>
      <x:c r="Q3656" t="s">
        <x:v>635</x:v>
      </x:c>
      <x:c r="R3656" t="s">
        <x:v>522</x:v>
      </x:c>
      <x:c r="S3656">
        <x:v>10000</x:v>
      </x:c>
      <x:c r="T3656" t="s">
        <x:v>458</x:v>
      </x:c>
      <x:c r="U3656">
        <x:v>112.7</x:v>
      </x:c>
      <x:c r="V3656">
        <x:v>0.01</x:v>
      </x:c>
      <x:c r="W3656">
        <x:v>598.9</x:v>
      </x:c>
    </x:row>
    <x:row r="3657" spans="1:23">
      <x:c r="A3657" t="s">
        <x:v>492</x:v>
      </x:c>
      <x:c r="B3657" t="s">
        <x:v>698</x:v>
      </x:c>
      <x:c r="C3657" t="s">
        <x:v>513</x:v>
      </x:c>
      <x:c r="D3657" t="s">
        <x:v>514</x:v>
      </x:c>
      <x:c r="E3657" t="s">
        <x:v>629</x:v>
      </x:c>
      <x:c r="F3657" t="s">
        <x:v>504</x:v>
      </x:c>
      <x:c r="G3657" t="s">
        <x:v>699</x:v>
      </x:c>
      <x:c r="H3657" t="s">
        <x:v>528</x:v>
      </x:c>
      <x:c r="I3657" t="s">
        <x:v>173</x:v>
      </x:c>
      <x:c r="J3657">
        <x:v>140019869</x:v>
      </x:c>
      <x:c r="K3657" t="s">
        <x:v>173</x:v>
      </x:c>
      <x:c r="L3657" t="s">
        <x:v>145</x:v>
      </x:c>
      <x:c r="M3657" t="s">
        <x:v>537</x:v>
      </x:c>
      <x:c r="N3657" t="s">
        <x:v>630</x:v>
      </x:c>
      <x:c r="O3657">
        <x:v>5000</x:v>
      </x:c>
      <x:c r="P3657" t="s">
        <x:v>520</x:v>
      </x:c>
      <x:c r="Q3657" t="s">
        <x:v>635</x:v>
      </x:c>
      <x:c r="R3657" t="s">
        <x:v>522</x:v>
      </x:c>
      <x:c r="S3657">
        <x:v>10000</x:v>
      </x:c>
      <x:c r="T3657" t="s">
        <x:v>458</x:v>
      </x:c>
      <x:c r="U3657">
        <x:v>112.7</x:v>
      </x:c>
      <x:c r="V3657">
        <x:v>0.01</x:v>
      </x:c>
      <x:c r="W3657">
        <x:v>598.9</x:v>
      </x:c>
    </x:row>
    <x:row r="3658" spans="1:23">
      <x:c r="A3658" t="s">
        <x:v>492</x:v>
      </x:c>
      <x:c r="B3658" t="s">
        <x:v>698</x:v>
      </x:c>
      <x:c r="C3658" t="s">
        <x:v>513</x:v>
      </x:c>
      <x:c r="D3658" t="s">
        <x:v>514</x:v>
      </x:c>
      <x:c r="E3658" t="s">
        <x:v>629</x:v>
      </x:c>
      <x:c r="F3658" t="s">
        <x:v>504</x:v>
      </x:c>
      <x:c r="G3658" t="s">
        <x:v>699</x:v>
      </x:c>
      <x:c r="H3658" t="s">
        <x:v>528</x:v>
      </x:c>
      <x:c r="I3658" t="s">
        <x:v>173</x:v>
      </x:c>
      <x:c r="J3658">
        <x:v>140019867</x:v>
      </x:c>
      <x:c r="K3658" t="s">
        <x:v>173</x:v>
      </x:c>
      <x:c r="L3658" t="s">
        <x:v>145</x:v>
      </x:c>
      <x:c r="M3658" t="s">
        <x:v>533</x:v>
      </x:c>
      <x:c r="N3658" t="s">
        <x:v>630</x:v>
      </x:c>
      <x:c r="O3658">
        <x:v>5000</x:v>
      </x:c>
      <x:c r="P3658" t="s">
        <x:v>520</x:v>
      </x:c>
      <x:c r="Q3658" t="s">
        <x:v>635</x:v>
      </x:c>
      <x:c r="R3658" t="s">
        <x:v>522</x:v>
      </x:c>
      <x:c r="S3658">
        <x:v>5000</x:v>
      </x:c>
      <x:c r="T3658" t="s">
        <x:v>458</x:v>
      </x:c>
      <x:c r="U3658">
        <x:v>56.35</x:v>
      </x:c>
      <x:c r="V3658">
        <x:v>0.01</x:v>
      </x:c>
      <x:c r="W3658">
        <x:v>299.45</x:v>
      </x:c>
    </x:row>
    <x:row r="3659" spans="1:23">
      <x:c r="A3659" t="s">
        <x:v>492</x:v>
      </x:c>
      <x:c r="B3659" t="s">
        <x:v>698</x:v>
      </x:c>
      <x:c r="C3659" t="s">
        <x:v>513</x:v>
      </x:c>
      <x:c r="D3659" t="s">
        <x:v>514</x:v>
      </x:c>
      <x:c r="E3659" t="s">
        <x:v>629</x:v>
      </x:c>
      <x:c r="F3659" t="s">
        <x:v>504</x:v>
      </x:c>
      <x:c r="G3659" t="s">
        <x:v>699</x:v>
      </x:c>
      <x:c r="H3659" t="s">
        <x:v>528</x:v>
      </x:c>
      <x:c r="I3659" t="s">
        <x:v>173</x:v>
      </x:c>
      <x:c r="J3659">
        <x:v>140020082</x:v>
      </x:c>
      <x:c r="K3659" t="s">
        <x:v>173</x:v>
      </x:c>
      <x:c r="L3659" t="s">
        <x:v>145</x:v>
      </x:c>
      <x:c r="M3659" t="s">
        <x:v>575</x:v>
      </x:c>
      <x:c r="N3659" t="s">
        <x:v>630</x:v>
      </x:c>
      <x:c r="O3659">
        <x:v>5000</x:v>
      </x:c>
      <x:c r="P3659" t="s">
        <x:v>520</x:v>
      </x:c>
      <x:c r="Q3659" t="s">
        <x:v>635</x:v>
      </x:c>
      <x:c r="R3659" t="s">
        <x:v>522</x:v>
      </x:c>
      <x:c r="S3659">
        <x:v>5000</x:v>
      </x:c>
      <x:c r="T3659" t="s">
        <x:v>458</x:v>
      </x:c>
      <x:c r="U3659">
        <x:v>56.35</x:v>
      </x:c>
      <x:c r="V3659">
        <x:v>0.01</x:v>
      </x:c>
      <x:c r="W3659">
        <x:v>299.45</x:v>
      </x:c>
    </x:row>
    <x:row r="3660" spans="1:23">
      <x:c r="A3660" t="s">
        <x:v>492</x:v>
      </x:c>
      <x:c r="B3660" t="s">
        <x:v>698</x:v>
      </x:c>
      <x:c r="C3660" t="s">
        <x:v>513</x:v>
      </x:c>
      <x:c r="D3660" t="s">
        <x:v>514</x:v>
      </x:c>
      <x:c r="E3660" t="s">
        <x:v>629</x:v>
      </x:c>
      <x:c r="F3660" t="s">
        <x:v>504</x:v>
      </x:c>
      <x:c r="G3660" t="s">
        <x:v>699</x:v>
      </x:c>
      <x:c r="H3660" t="s">
        <x:v>528</x:v>
      </x:c>
      <x:c r="I3660" t="s">
        <x:v>173</x:v>
      </x:c>
      <x:c r="J3660">
        <x:v>140019904</x:v>
      </x:c>
      <x:c r="K3660" t="s">
        <x:v>173</x:v>
      </x:c>
      <x:c r="L3660" t="s">
        <x:v>145</x:v>
      </x:c>
      <x:c r="M3660" t="s">
        <x:v>518</x:v>
      </x:c>
      <x:c r="N3660" t="s">
        <x:v>630</x:v>
      </x:c>
      <x:c r="O3660">
        <x:v>5000</x:v>
      </x:c>
      <x:c r="P3660" t="s">
        <x:v>520</x:v>
      </x:c>
      <x:c r="Q3660" t="s">
        <x:v>635</x:v>
      </x:c>
      <x:c r="R3660" t="s">
        <x:v>522</x:v>
      </x:c>
      <x:c r="S3660">
        <x:v>10000</x:v>
      </x:c>
      <x:c r="T3660" t="s">
        <x:v>458</x:v>
      </x:c>
      <x:c r="U3660">
        <x:v>112.7</x:v>
      </x:c>
      <x:c r="V3660">
        <x:v>0.01</x:v>
      </x:c>
      <x:c r="W3660">
        <x:v>598.9</x:v>
      </x:c>
    </x:row>
    <x:row r="3661" spans="1:23">
      <x:c r="A3661" t="s">
        <x:v>492</x:v>
      </x:c>
      <x:c r="B3661" t="s">
        <x:v>698</x:v>
      </x:c>
      <x:c r="C3661" t="s">
        <x:v>513</x:v>
      </x:c>
      <x:c r="D3661" t="s">
        <x:v>514</x:v>
      </x:c>
      <x:c r="E3661" t="s">
        <x:v>629</x:v>
      </x:c>
      <x:c r="F3661" t="s">
        <x:v>504</x:v>
      </x:c>
      <x:c r="G3661" t="s">
        <x:v>699</x:v>
      </x:c>
      <x:c r="H3661" t="s">
        <x:v>528</x:v>
      </x:c>
      <x:c r="I3661" t="s">
        <x:v>173</x:v>
      </x:c>
      <x:c r="J3661">
        <x:v>140018237</x:v>
      </x:c>
      <x:c r="K3661" t="s">
        <x:v>173</x:v>
      </x:c>
      <x:c r="L3661" t="s">
        <x:v>165</x:v>
      </x:c>
      <x:c r="M3661" t="s">
        <x:v>526</x:v>
      </x:c>
      <x:c r="N3661" t="s">
        <x:v>630</x:v>
      </x:c>
      <x:c r="O3661">
        <x:v>7000</x:v>
      </x:c>
      <x:c r="P3661" t="s">
        <x:v>520</x:v>
      </x:c>
      <x:c r="Q3661" t="s">
        <x:v>634</x:v>
      </x:c>
      <x:c r="R3661" t="s">
        <x:v>522</x:v>
      </x:c>
      <x:c r="S3661">
        <x:v>7000</x:v>
      </x:c>
      <x:c r="T3661" t="s">
        <x:v>458</x:v>
      </x:c>
      <x:c r="U3661">
        <x:v>53.83</x:v>
      </x:c>
      <x:c r="V3661">
        <x:v>0.01</x:v>
      </x:c>
      <x:c r="W3661">
        <x:v>368.72</x:v>
      </x:c>
    </x:row>
    <x:row r="3662" spans="1:23">
      <x:c r="A3662" t="s">
        <x:v>492</x:v>
      </x:c>
      <x:c r="B3662" t="s">
        <x:v>698</x:v>
      </x:c>
      <x:c r="C3662" t="s">
        <x:v>513</x:v>
      </x:c>
      <x:c r="D3662" t="s">
        <x:v>514</x:v>
      </x:c>
      <x:c r="E3662" t="s">
        <x:v>629</x:v>
      </x:c>
      <x:c r="F3662" t="s">
        <x:v>504</x:v>
      </x:c>
      <x:c r="G3662" t="s">
        <x:v>699</x:v>
      </x:c>
      <x:c r="H3662" t="s">
        <x:v>528</x:v>
      </x:c>
      <x:c r="I3662" t="s">
        <x:v>173</x:v>
      </x:c>
      <x:c r="J3662">
        <x:v>140018230</x:v>
      </x:c>
      <x:c r="K3662" t="s">
        <x:v>173</x:v>
      </x:c>
      <x:c r="L3662" t="s">
        <x:v>165</x:v>
      </x:c>
      <x:c r="M3662" t="s">
        <x:v>524</x:v>
      </x:c>
      <x:c r="N3662" t="s">
        <x:v>630</x:v>
      </x:c>
      <x:c r="O3662">
        <x:v>7000</x:v>
      </x:c>
      <x:c r="P3662" t="s">
        <x:v>520</x:v>
      </x:c>
      <x:c r="Q3662" t="s">
        <x:v>634</x:v>
      </x:c>
      <x:c r="R3662" t="s">
        <x:v>522</x:v>
      </x:c>
      <x:c r="S3662">
        <x:v>7000</x:v>
      </x:c>
      <x:c r="T3662" t="s">
        <x:v>458</x:v>
      </x:c>
      <x:c r="U3662">
        <x:v>53.83</x:v>
      </x:c>
      <x:c r="V3662">
        <x:v>0.01</x:v>
      </x:c>
      <x:c r="W3662">
        <x:v>368.72</x:v>
      </x:c>
    </x:row>
    <x:row r="3663" spans="1:23">
      <x:c r="A3663" t="s">
        <x:v>492</x:v>
      </x:c>
      <x:c r="B3663" t="s">
        <x:v>698</x:v>
      </x:c>
      <x:c r="C3663" t="s">
        <x:v>513</x:v>
      </x:c>
      <x:c r="D3663" t="s">
        <x:v>514</x:v>
      </x:c>
      <x:c r="E3663" t="s">
        <x:v>629</x:v>
      </x:c>
      <x:c r="F3663" t="s">
        <x:v>504</x:v>
      </x:c>
      <x:c r="G3663" t="s">
        <x:v>699</x:v>
      </x:c>
      <x:c r="H3663" t="s">
        <x:v>528</x:v>
      </x:c>
      <x:c r="I3663" t="s">
        <x:v>173</x:v>
      </x:c>
      <x:c r="J3663">
        <x:v>140020074</x:v>
      </x:c>
      <x:c r="K3663" t="s">
        <x:v>173</x:v>
      </x:c>
      <x:c r="L3663" t="s">
        <x:v>143</x:v>
      </x:c>
      <x:c r="M3663" t="s">
        <x:v>542</x:v>
      </x:c>
      <x:c r="N3663" t="s">
        <x:v>630</x:v>
      </x:c>
      <x:c r="O3663">
        <x:v>8000</x:v>
      </x:c>
      <x:c r="P3663" t="s">
        <x:v>520</x:v>
      </x:c>
      <x:c r="Q3663" t="s">
        <x:v>632</x:v>
      </x:c>
      <x:c r="R3663" t="s">
        <x:v>522</x:v>
      </x:c>
      <x:c r="S3663">
        <x:v>8000</x:v>
      </x:c>
      <x:c r="T3663" t="s">
        <x:v>458</x:v>
      </x:c>
      <x:c r="U3663">
        <x:v>40.08</x:v>
      </x:c>
      <x:c r="V3663">
        <x:v>0.01</x:v>
      </x:c>
      <x:c r="W3663">
        <x:v>346.35</x:v>
      </x:c>
    </x:row>
    <x:row r="3664" spans="1:23">
      <x:c r="A3664" t="s">
        <x:v>492</x:v>
      </x:c>
      <x:c r="B3664" t="s">
        <x:v>698</x:v>
      </x:c>
      <x:c r="C3664" t="s">
        <x:v>513</x:v>
      </x:c>
      <x:c r="D3664" t="s">
        <x:v>514</x:v>
      </x:c>
      <x:c r="E3664" t="s">
        <x:v>629</x:v>
      </x:c>
      <x:c r="F3664" t="s">
        <x:v>504</x:v>
      </x:c>
      <x:c r="G3664" t="s">
        <x:v>699</x:v>
      </x:c>
      <x:c r="H3664" t="s">
        <x:v>528</x:v>
      </x:c>
      <x:c r="I3664" t="s">
        <x:v>173</x:v>
      </x:c>
      <x:c r="J3664">
        <x:v>140018187</x:v>
      </x:c>
      <x:c r="K3664" t="s">
        <x:v>173</x:v>
      </x:c>
      <x:c r="L3664" t="s">
        <x:v>143</x:v>
      </x:c>
      <x:c r="M3664" t="s">
        <x:v>558</x:v>
      </x:c>
      <x:c r="N3664" t="s">
        <x:v>630</x:v>
      </x:c>
      <x:c r="O3664">
        <x:v>8000</x:v>
      </x:c>
      <x:c r="P3664" t="s">
        <x:v>520</x:v>
      </x:c>
      <x:c r="Q3664" t="s">
        <x:v>632</x:v>
      </x:c>
      <x:c r="R3664" t="s">
        <x:v>522</x:v>
      </x:c>
      <x:c r="S3664">
        <x:v>8000</x:v>
      </x:c>
      <x:c r="T3664" t="s">
        <x:v>458</x:v>
      </x:c>
      <x:c r="U3664">
        <x:v>40.08</x:v>
      </x:c>
      <x:c r="V3664">
        <x:v>0.01</x:v>
      </x:c>
      <x:c r="W3664">
        <x:v>346.35</x:v>
      </x:c>
    </x:row>
    <x:row r="3665" spans="1:23">
      <x:c r="A3665" t="s">
        <x:v>492</x:v>
      </x:c>
      <x:c r="B3665" t="s">
        <x:v>698</x:v>
      </x:c>
      <x:c r="C3665" t="s">
        <x:v>513</x:v>
      </x:c>
      <x:c r="D3665" t="s">
        <x:v>514</x:v>
      </x:c>
      <x:c r="E3665" t="s">
        <x:v>629</x:v>
      </x:c>
      <x:c r="F3665" t="s">
        <x:v>504</x:v>
      </x:c>
      <x:c r="G3665" t="s">
        <x:v>699</x:v>
      </x:c>
      <x:c r="H3665" t="s">
        <x:v>528</x:v>
      </x:c>
      <x:c r="I3665" t="s">
        <x:v>173</x:v>
      </x:c>
      <x:c r="J3665">
        <x:v>140018226</x:v>
      </x:c>
      <x:c r="K3665" t="s">
        <x:v>173</x:v>
      </x:c>
      <x:c r="L3665" t="s">
        <x:v>143</x:v>
      </x:c>
      <x:c r="M3665" t="s">
        <x:v>550</x:v>
      </x:c>
      <x:c r="N3665" t="s">
        <x:v>630</x:v>
      </x:c>
      <x:c r="O3665">
        <x:v>8000</x:v>
      </x:c>
      <x:c r="P3665" t="s">
        <x:v>520</x:v>
      </x:c>
      <x:c r="Q3665" t="s">
        <x:v>632</x:v>
      </x:c>
      <x:c r="R3665" t="s">
        <x:v>522</x:v>
      </x:c>
      <x:c r="S3665">
        <x:v>8000</x:v>
      </x:c>
      <x:c r="T3665" t="s">
        <x:v>458</x:v>
      </x:c>
      <x:c r="U3665">
        <x:v>40.08</x:v>
      </x:c>
      <x:c r="V3665">
        <x:v>0.01</x:v>
      </x:c>
      <x:c r="W3665">
        <x:v>346.35</x:v>
      </x:c>
    </x:row>
    <x:row r="3666" spans="1:23">
      <x:c r="A3666" t="s">
        <x:v>492</x:v>
      </x:c>
      <x:c r="B3666" t="s">
        <x:v>698</x:v>
      </x:c>
      <x:c r="C3666" t="s">
        <x:v>513</x:v>
      </x:c>
      <x:c r="D3666" t="s">
        <x:v>514</x:v>
      </x:c>
      <x:c r="E3666" t="s">
        <x:v>629</x:v>
      </x:c>
      <x:c r="F3666" t="s">
        <x:v>504</x:v>
      </x:c>
      <x:c r="G3666" t="s">
        <x:v>699</x:v>
      </x:c>
      <x:c r="H3666" t="s">
        <x:v>528</x:v>
      </x:c>
      <x:c r="I3666" t="s">
        <x:v>173</x:v>
      </x:c>
      <x:c r="J3666">
        <x:v>140020065</x:v>
      </x:c>
      <x:c r="K3666" t="s">
        <x:v>173</x:v>
      </x:c>
      <x:c r="L3666" t="s">
        <x:v>143</x:v>
      </x:c>
      <x:c r="M3666" t="s">
        <x:v>533</x:v>
      </x:c>
      <x:c r="N3666" t="s">
        <x:v>630</x:v>
      </x:c>
      <x:c r="O3666">
        <x:v>8000</x:v>
      </x:c>
      <x:c r="P3666" t="s">
        <x:v>520</x:v>
      </x:c>
      <x:c r="Q3666" t="s">
        <x:v>632</x:v>
      </x:c>
      <x:c r="R3666" t="s">
        <x:v>522</x:v>
      </x:c>
      <x:c r="S3666">
        <x:v>8000</x:v>
      </x:c>
      <x:c r="T3666" t="s">
        <x:v>458</x:v>
      </x:c>
      <x:c r="U3666">
        <x:v>40.08</x:v>
      </x:c>
      <x:c r="V3666">
        <x:v>0.01</x:v>
      </x:c>
      <x:c r="W3666">
        <x:v>346.35</x:v>
      </x:c>
    </x:row>
    <x:row r="3667" spans="1:23">
      <x:c r="A3667" t="s">
        <x:v>492</x:v>
      </x:c>
      <x:c r="B3667" t="s">
        <x:v>698</x:v>
      </x:c>
      <x:c r="C3667" t="s">
        <x:v>513</x:v>
      </x:c>
      <x:c r="D3667" t="s">
        <x:v>514</x:v>
      </x:c>
      <x:c r="E3667" t="s">
        <x:v>629</x:v>
      </x:c>
      <x:c r="F3667" t="s">
        <x:v>504</x:v>
      </x:c>
      <x:c r="G3667" t="s">
        <x:v>699</x:v>
      </x:c>
      <x:c r="H3667" t="s">
        <x:v>528</x:v>
      </x:c>
      <x:c r="I3667" t="s">
        <x:v>173</x:v>
      </x:c>
      <x:c r="J3667">
        <x:v>140020063</x:v>
      </x:c>
      <x:c r="K3667" t="s">
        <x:v>173</x:v>
      </x:c>
      <x:c r="L3667" t="s">
        <x:v>143</x:v>
      </x:c>
      <x:c r="M3667" t="s">
        <x:v>571</x:v>
      </x:c>
      <x:c r="N3667" t="s">
        <x:v>633</x:v>
      </x:c>
      <x:c r="O3667">
        <x:v>1000</x:v>
      </x:c>
      <x:c r="P3667" t="s">
        <x:v>520</x:v>
      </x:c>
      <x:c r="Q3667" t="s">
        <x:v>632</x:v>
      </x:c>
      <x:c r="R3667" t="s">
        <x:v>522</x:v>
      </x:c>
      <x:c r="S3667">
        <x:v>1000</x:v>
      </x:c>
      <x:c r="T3667" t="s">
        <x:v>458</x:v>
      </x:c>
      <x:c r="U3667">
        <x:v>5.01</x:v>
      </x:c>
      <x:c r="V3667">
        <x:v>0.01</x:v>
      </x:c>
      <x:c r="W3667">
        <x:v>43.29</x:v>
      </x:c>
    </x:row>
    <x:row r="3668" spans="1:23">
      <x:c r="A3668" t="s">
        <x:v>492</x:v>
      </x:c>
      <x:c r="B3668" t="s">
        <x:v>698</x:v>
      </x:c>
      <x:c r="C3668" t="s">
        <x:v>513</x:v>
      </x:c>
      <x:c r="D3668" t="s">
        <x:v>514</x:v>
      </x:c>
      <x:c r="E3668" t="s">
        <x:v>629</x:v>
      </x:c>
      <x:c r="F3668" t="s">
        <x:v>504</x:v>
      </x:c>
      <x:c r="G3668" t="s">
        <x:v>699</x:v>
      </x:c>
      <x:c r="H3668" t="s">
        <x:v>528</x:v>
      </x:c>
      <x:c r="I3668" t="s">
        <x:v>173</x:v>
      </x:c>
      <x:c r="J3668">
        <x:v>140018213</x:v>
      </x:c>
      <x:c r="K3668" t="s">
        <x:v>173</x:v>
      </x:c>
      <x:c r="L3668" t="s">
        <x:v>141</x:v>
      </x:c>
      <x:c r="M3668" t="s">
        <x:v>570</x:v>
      </x:c>
      <x:c r="N3668" t="s">
        <x:v>630</x:v>
      </x:c>
      <x:c r="O3668">
        <x:v>10000</x:v>
      </x:c>
      <x:c r="P3668" t="s">
        <x:v>520</x:v>
      </x:c>
      <x:c r="Q3668" t="s">
        <x:v>631</x:v>
      </x:c>
      <x:c r="R3668" t="s">
        <x:v>522</x:v>
      </x:c>
      <x:c r="S3668">
        <x:v>10000</x:v>
      </x:c>
      <x:c r="T3668" t="s">
        <x:v>458</x:v>
      </x:c>
      <x:c r="U3668">
        <x:v>33.1</x:v>
      </x:c>
      <x:c r="V3668">
        <x:v>0.01</x:v>
      </x:c>
      <x:c r="W3668">
        <x:v>382.43</x:v>
      </x:c>
    </x:row>
    <x:row r="3669" spans="1:23">
      <x:c r="A3669" t="s">
        <x:v>492</x:v>
      </x:c>
      <x:c r="B3669" t="s">
        <x:v>698</x:v>
      </x:c>
      <x:c r="C3669" t="s">
        <x:v>513</x:v>
      </x:c>
      <x:c r="D3669" t="s">
        <x:v>514</x:v>
      </x:c>
      <x:c r="E3669" t="s">
        <x:v>629</x:v>
      </x:c>
      <x:c r="F3669" t="s">
        <x:v>504</x:v>
      </x:c>
      <x:c r="G3669" t="s">
        <x:v>699</x:v>
      </x:c>
      <x:c r="H3669" t="s">
        <x:v>528</x:v>
      </x:c>
      <x:c r="I3669" t="s">
        <x:v>173</x:v>
      </x:c>
      <x:c r="J3669">
        <x:v>140015181</x:v>
      </x:c>
      <x:c r="K3669" t="s">
        <x:v>173</x:v>
      </x:c>
      <x:c r="L3669" t="s">
        <x:v>141</x:v>
      </x:c>
      <x:c r="M3669" t="s">
        <x:v>525</x:v>
      </x:c>
      <x:c r="N3669" t="s">
        <x:v>630</x:v>
      </x:c>
      <x:c r="O3669">
        <x:v>10000</x:v>
      </x:c>
      <x:c r="P3669" t="s">
        <x:v>520</x:v>
      </x:c>
      <x:c r="Q3669" t="s">
        <x:v>631</x:v>
      </x:c>
      <x:c r="R3669" t="s">
        <x:v>522</x:v>
      </x:c>
      <x:c r="S3669">
        <x:v>50000</x:v>
      </x:c>
      <x:c r="T3669" t="s">
        <x:v>458</x:v>
      </x:c>
      <x:c r="U3669">
        <x:v>165.5</x:v>
      </x:c>
      <x:c r="V3669">
        <x:v>0.01</x:v>
      </x:c>
      <x:c r="W3669">
        <x:v>1912.16</x:v>
      </x:c>
    </x:row>
    <x:row r="3670" spans="1:23">
      <x:c r="A3670" t="s">
        <x:v>492</x:v>
      </x:c>
      <x:c r="B3670" t="s">
        <x:v>698</x:v>
      </x:c>
      <x:c r="C3670" t="s">
        <x:v>513</x:v>
      </x:c>
      <x:c r="D3670" t="s">
        <x:v>514</x:v>
      </x:c>
      <x:c r="E3670" t="s">
        <x:v>629</x:v>
      </x:c>
      <x:c r="F3670" t="s">
        <x:v>504</x:v>
      </x:c>
      <x:c r="G3670" t="s">
        <x:v>699</x:v>
      </x:c>
      <x:c r="H3670" t="s">
        <x:v>528</x:v>
      </x:c>
      <x:c r="I3670" t="s">
        <x:v>173</x:v>
      </x:c>
      <x:c r="J3670">
        <x:v>140018221</x:v>
      </x:c>
      <x:c r="K3670" t="s">
        <x:v>173</x:v>
      </x:c>
      <x:c r="L3670" t="s">
        <x:v>141</x:v>
      </x:c>
      <x:c r="M3670" t="s">
        <x:v>553</x:v>
      </x:c>
      <x:c r="N3670" t="s">
        <x:v>630</x:v>
      </x:c>
      <x:c r="O3670">
        <x:v>10000</x:v>
      </x:c>
      <x:c r="P3670" t="s">
        <x:v>520</x:v>
      </x:c>
      <x:c r="Q3670" t="s">
        <x:v>631</x:v>
      </x:c>
      <x:c r="R3670" t="s">
        <x:v>522</x:v>
      </x:c>
      <x:c r="S3670">
        <x:v>20000</x:v>
      </x:c>
      <x:c r="T3670" t="s">
        <x:v>458</x:v>
      </x:c>
      <x:c r="U3670">
        <x:v>66.2</x:v>
      </x:c>
      <x:c r="V3670">
        <x:v>0.01</x:v>
      </x:c>
      <x:c r="W3670">
        <x:v>764.86</x:v>
      </x:c>
    </x:row>
    <x:row r="3671" spans="1:23">
      <x:c r="A3671" t="s">
        <x:v>492</x:v>
      </x:c>
      <x:c r="B3671" t="s">
        <x:v>698</x:v>
      </x:c>
      <x:c r="C3671" t="s">
        <x:v>513</x:v>
      </x:c>
      <x:c r="D3671" t="s">
        <x:v>514</x:v>
      </x:c>
      <x:c r="E3671" t="s">
        <x:v>629</x:v>
      </x:c>
      <x:c r="F3671" t="s">
        <x:v>504</x:v>
      </x:c>
      <x:c r="G3671" t="s">
        <x:v>699</x:v>
      </x:c>
      <x:c r="H3671" t="s">
        <x:v>528</x:v>
      </x:c>
      <x:c r="I3671" t="s">
        <x:v>173</x:v>
      </x:c>
      <x:c r="J3671">
        <x:v>140018250</x:v>
      </x:c>
      <x:c r="K3671" t="s">
        <x:v>173</x:v>
      </x:c>
      <x:c r="L3671" t="s">
        <x:v>141</x:v>
      </x:c>
      <x:c r="M3671" t="s">
        <x:v>558</x:v>
      </x:c>
      <x:c r="N3671" t="s">
        <x:v>630</x:v>
      </x:c>
      <x:c r="O3671">
        <x:v>10000</x:v>
      </x:c>
      <x:c r="P3671" t="s">
        <x:v>520</x:v>
      </x:c>
      <x:c r="Q3671" t="s">
        <x:v>631</x:v>
      </x:c>
      <x:c r="R3671" t="s">
        <x:v>522</x:v>
      </x:c>
      <x:c r="S3671">
        <x:v>20000</x:v>
      </x:c>
      <x:c r="T3671" t="s">
        <x:v>458</x:v>
      </x:c>
      <x:c r="U3671">
        <x:v>66.2</x:v>
      </x:c>
      <x:c r="V3671">
        <x:v>0.01</x:v>
      </x:c>
      <x:c r="W3671">
        <x:v>764.86</x:v>
      </x:c>
    </x:row>
    <x:row r="3672" spans="1:23">
      <x:c r="A3672" t="s">
        <x:v>492</x:v>
      </x:c>
      <x:c r="B3672" t="s">
        <x:v>698</x:v>
      </x:c>
      <x:c r="C3672" t="s">
        <x:v>513</x:v>
      </x:c>
      <x:c r="D3672" t="s">
        <x:v>514</x:v>
      </x:c>
      <x:c r="E3672" t="s">
        <x:v>629</x:v>
      </x:c>
      <x:c r="F3672" t="s">
        <x:v>504</x:v>
      </x:c>
      <x:c r="G3672" t="s">
        <x:v>699</x:v>
      </x:c>
      <x:c r="H3672" t="s">
        <x:v>528</x:v>
      </x:c>
      <x:c r="I3672" t="s">
        <x:v>173</x:v>
      </x:c>
      <x:c r="J3672">
        <x:v>140015180</x:v>
      </x:c>
      <x:c r="K3672" t="s">
        <x:v>173</x:v>
      </x:c>
      <x:c r="L3672" t="s">
        <x:v>141</x:v>
      </x:c>
      <x:c r="M3672" t="s">
        <x:v>524</x:v>
      </x:c>
      <x:c r="N3672" t="s">
        <x:v>630</x:v>
      </x:c>
      <x:c r="O3672">
        <x:v>10000</x:v>
      </x:c>
      <x:c r="P3672" t="s">
        <x:v>520</x:v>
      </x:c>
      <x:c r="Q3672" t="s">
        <x:v>631</x:v>
      </x:c>
      <x:c r="R3672" t="s">
        <x:v>522</x:v>
      </x:c>
      <x:c r="S3672">
        <x:v>50000</x:v>
      </x:c>
      <x:c r="T3672" t="s">
        <x:v>458</x:v>
      </x:c>
      <x:c r="U3672">
        <x:v>165.5</x:v>
      </x:c>
      <x:c r="V3672">
        <x:v>0.01</x:v>
      </x:c>
      <x:c r="W3672">
        <x:v>1912.16</x:v>
      </x:c>
    </x:row>
    <x:row r="3673" spans="1:23">
      <x:c r="A3673" t="s">
        <x:v>492</x:v>
      </x:c>
      <x:c r="B3673" t="s">
        <x:v>698</x:v>
      </x:c>
      <x:c r="C3673" t="s">
        <x:v>513</x:v>
      </x:c>
      <x:c r="D3673" t="s">
        <x:v>514</x:v>
      </x:c>
      <x:c r="E3673" t="s">
        <x:v>629</x:v>
      </x:c>
      <x:c r="F3673" t="s">
        <x:v>504</x:v>
      </x:c>
      <x:c r="G3673" t="s">
        <x:v>699</x:v>
      </x:c>
      <x:c r="H3673" t="s">
        <x:v>528</x:v>
      </x:c>
      <x:c r="I3673" t="s">
        <x:v>173</x:v>
      </x:c>
      <x:c r="J3673">
        <x:v>140018251</x:v>
      </x:c>
      <x:c r="K3673" t="s">
        <x:v>173</x:v>
      </x:c>
      <x:c r="L3673" t="s">
        <x:v>141</x:v>
      </x:c>
      <x:c r="M3673" t="s">
        <x:v>568</x:v>
      </x:c>
      <x:c r="N3673" t="s">
        <x:v>630</x:v>
      </x:c>
      <x:c r="O3673">
        <x:v>10000</x:v>
      </x:c>
      <x:c r="P3673" t="s">
        <x:v>520</x:v>
      </x:c>
      <x:c r="Q3673" t="s">
        <x:v>631</x:v>
      </x:c>
      <x:c r="R3673" t="s">
        <x:v>522</x:v>
      </x:c>
      <x:c r="S3673">
        <x:v>20000</x:v>
      </x:c>
      <x:c r="T3673" t="s">
        <x:v>458</x:v>
      </x:c>
      <x:c r="U3673">
        <x:v>66.2</x:v>
      </x:c>
      <x:c r="V3673">
        <x:v>0.01</x:v>
      </x:c>
      <x:c r="W3673">
        <x:v>764.86</x:v>
      </x:c>
    </x:row>
    <x:row r="3674" spans="1:23">
      <x:c r="A3674" t="s">
        <x:v>492</x:v>
      </x:c>
      <x:c r="B3674" t="s">
        <x:v>698</x:v>
      </x:c>
      <x:c r="C3674" t="s">
        <x:v>513</x:v>
      </x:c>
      <x:c r="D3674" t="s">
        <x:v>514</x:v>
      </x:c>
      <x:c r="E3674" t="s">
        <x:v>629</x:v>
      </x:c>
      <x:c r="F3674" t="s">
        <x:v>504</x:v>
      </x:c>
      <x:c r="G3674" t="s">
        <x:v>699</x:v>
      </x:c>
      <x:c r="H3674" t="s">
        <x:v>528</x:v>
      </x:c>
      <x:c r="I3674" t="s">
        <x:v>173</x:v>
      </x:c>
      <x:c r="J3674">
        <x:v>140018209</x:v>
      </x:c>
      <x:c r="K3674" t="s">
        <x:v>173</x:v>
      </x:c>
      <x:c r="L3674" t="s">
        <x:v>141</x:v>
      </x:c>
      <x:c r="M3674" t="s">
        <x:v>563</x:v>
      </x:c>
      <x:c r="N3674" t="s">
        <x:v>630</x:v>
      </x:c>
      <x:c r="O3674">
        <x:v>10000</x:v>
      </x:c>
      <x:c r="P3674" t="s">
        <x:v>520</x:v>
      </x:c>
      <x:c r="Q3674" t="s">
        <x:v>631</x:v>
      </x:c>
      <x:c r="R3674" t="s">
        <x:v>522</x:v>
      </x:c>
      <x:c r="S3674">
        <x:v>20000</x:v>
      </x:c>
      <x:c r="T3674" t="s">
        <x:v>458</x:v>
      </x:c>
      <x:c r="U3674">
        <x:v>66.2</x:v>
      </x:c>
      <x:c r="V3674">
        <x:v>0.01</x:v>
      </x:c>
      <x:c r="W3674">
        <x:v>764.86</x:v>
      </x:c>
    </x:row>
    <x:row r="3675" spans="1:23">
      <x:c r="A3675" t="s">
        <x:v>492</x:v>
      </x:c>
      <x:c r="B3675" t="s">
        <x:v>698</x:v>
      </x:c>
      <x:c r="C3675" t="s">
        <x:v>513</x:v>
      </x:c>
      <x:c r="D3675" t="s">
        <x:v>514</x:v>
      </x:c>
      <x:c r="E3675" t="s">
        <x:v>629</x:v>
      </x:c>
      <x:c r="F3675" t="s">
        <x:v>504</x:v>
      </x:c>
      <x:c r="G3675" t="s">
        <x:v>699</x:v>
      </x:c>
      <x:c r="H3675" t="s">
        <x:v>528</x:v>
      </x:c>
      <x:c r="I3675" t="s">
        <x:v>173</x:v>
      </x:c>
      <x:c r="J3675">
        <x:v>140015178</x:v>
      </x:c>
      <x:c r="K3675" t="s">
        <x:v>173</x:v>
      </x:c>
      <x:c r="L3675" t="s">
        <x:v>141</x:v>
      </x:c>
      <x:c r="M3675" t="s">
        <x:v>537</x:v>
      </x:c>
      <x:c r="N3675" t="s">
        <x:v>630</x:v>
      </x:c>
      <x:c r="O3675">
        <x:v>10000</x:v>
      </x:c>
      <x:c r="P3675" t="s">
        <x:v>520</x:v>
      </x:c>
      <x:c r="Q3675" t="s">
        <x:v>631</x:v>
      </x:c>
      <x:c r="R3675" t="s">
        <x:v>522</x:v>
      </x:c>
      <x:c r="S3675">
        <x:v>50000</x:v>
      </x:c>
      <x:c r="T3675" t="s">
        <x:v>458</x:v>
      </x:c>
      <x:c r="U3675">
        <x:v>165.5</x:v>
      </x:c>
      <x:c r="V3675">
        <x:v>0.01</x:v>
      </x:c>
      <x:c r="W3675">
        <x:v>1912.16</x:v>
      </x:c>
    </x:row>
    <x:row r="3676" spans="1:23">
      <x:c r="A3676" t="s">
        <x:v>492</x:v>
      </x:c>
      <x:c r="B3676" t="s">
        <x:v>698</x:v>
      </x:c>
      <x:c r="C3676" t="s">
        <x:v>513</x:v>
      </x:c>
      <x:c r="D3676" t="s">
        <x:v>514</x:v>
      </x:c>
      <x:c r="E3676" t="s">
        <x:v>629</x:v>
      </x:c>
      <x:c r="F3676" t="s">
        <x:v>504</x:v>
      </x:c>
      <x:c r="G3676" t="s">
        <x:v>699</x:v>
      </x:c>
      <x:c r="H3676" t="s">
        <x:v>528</x:v>
      </x:c>
      <x:c r="I3676" t="s">
        <x:v>173</x:v>
      </x:c>
      <x:c r="J3676">
        <x:v>140018252</x:v>
      </x:c>
      <x:c r="K3676" t="s">
        <x:v>173</x:v>
      </x:c>
      <x:c r="L3676" t="s">
        <x:v>141</x:v>
      </x:c>
      <x:c r="M3676" t="s">
        <x:v>609</x:v>
      </x:c>
      <x:c r="N3676" t="s">
        <x:v>630</x:v>
      </x:c>
      <x:c r="O3676">
        <x:v>10000</x:v>
      </x:c>
      <x:c r="P3676" t="s">
        <x:v>520</x:v>
      </x:c>
      <x:c r="Q3676" t="s">
        <x:v>631</x:v>
      </x:c>
      <x:c r="R3676" t="s">
        <x:v>522</x:v>
      </x:c>
      <x:c r="S3676">
        <x:v>20000</x:v>
      </x:c>
      <x:c r="T3676" t="s">
        <x:v>458</x:v>
      </x:c>
      <x:c r="U3676">
        <x:v>66.2</x:v>
      </x:c>
      <x:c r="V3676">
        <x:v>0.01</x:v>
      </x:c>
      <x:c r="W3676">
        <x:v>764.86</x:v>
      </x:c>
    </x:row>
    <x:row r="3677" spans="1:23">
      <x:c r="A3677" t="s">
        <x:v>492</x:v>
      </x:c>
      <x:c r="B3677" t="s">
        <x:v>698</x:v>
      </x:c>
      <x:c r="C3677" t="s">
        <x:v>513</x:v>
      </x:c>
      <x:c r="D3677" t="s">
        <x:v>514</x:v>
      </x:c>
      <x:c r="E3677" t="s">
        <x:v>629</x:v>
      </x:c>
      <x:c r="F3677" t="s">
        <x:v>504</x:v>
      </x:c>
      <x:c r="G3677" t="s">
        <x:v>699</x:v>
      </x:c>
      <x:c r="H3677" t="s">
        <x:v>528</x:v>
      </x:c>
      <x:c r="I3677" t="s">
        <x:v>173</x:v>
      </x:c>
      <x:c r="J3677">
        <x:v>140018214</x:v>
      </x:c>
      <x:c r="K3677" t="s">
        <x:v>173</x:v>
      </x:c>
      <x:c r="L3677" t="s">
        <x:v>141</x:v>
      </x:c>
      <x:c r="M3677" t="s">
        <x:v>573</x:v>
      </x:c>
      <x:c r="N3677" t="s">
        <x:v>630</x:v>
      </x:c>
      <x:c r="O3677">
        <x:v>10000</x:v>
      </x:c>
      <x:c r="P3677" t="s">
        <x:v>520</x:v>
      </x:c>
      <x:c r="Q3677" t="s">
        <x:v>631</x:v>
      </x:c>
      <x:c r="R3677" t="s">
        <x:v>522</x:v>
      </x:c>
      <x:c r="S3677">
        <x:v>20000</x:v>
      </x:c>
      <x:c r="T3677" t="s">
        <x:v>458</x:v>
      </x:c>
      <x:c r="U3677">
        <x:v>66.2</x:v>
      </x:c>
      <x:c r="V3677">
        <x:v>0.01</x:v>
      </x:c>
      <x:c r="W3677">
        <x:v>764.86</x:v>
      </x:c>
    </x:row>
    <x:row r="3678" spans="1:23">
      <x:c r="A3678" t="s">
        <x:v>492</x:v>
      </x:c>
      <x:c r="B3678" t="s">
        <x:v>698</x:v>
      </x:c>
      <x:c r="C3678" t="s">
        <x:v>513</x:v>
      </x:c>
      <x:c r="D3678" t="s">
        <x:v>514</x:v>
      </x:c>
      <x:c r="E3678" t="s">
        <x:v>629</x:v>
      </x:c>
      <x:c r="F3678" t="s">
        <x:v>504</x:v>
      </x:c>
      <x:c r="G3678" t="s">
        <x:v>699</x:v>
      </x:c>
      <x:c r="H3678" t="s">
        <x:v>528</x:v>
      </x:c>
      <x:c r="I3678" t="s">
        <x:v>173</x:v>
      </x:c>
      <x:c r="J3678">
        <x:v>140018210</x:v>
      </x:c>
      <x:c r="K3678" t="s">
        <x:v>173</x:v>
      </x:c>
      <x:c r="L3678" t="s">
        <x:v>141</x:v>
      </x:c>
      <x:c r="M3678" t="s">
        <x:v>578</x:v>
      </x:c>
      <x:c r="N3678" t="s">
        <x:v>630</x:v>
      </x:c>
      <x:c r="O3678">
        <x:v>10000</x:v>
      </x:c>
      <x:c r="P3678" t="s">
        <x:v>520</x:v>
      </x:c>
      <x:c r="Q3678" t="s">
        <x:v>631</x:v>
      </x:c>
      <x:c r="R3678" t="s">
        <x:v>522</x:v>
      </x:c>
      <x:c r="S3678">
        <x:v>10000</x:v>
      </x:c>
      <x:c r="T3678" t="s">
        <x:v>458</x:v>
      </x:c>
      <x:c r="U3678">
        <x:v>33.1</x:v>
      </x:c>
      <x:c r="V3678">
        <x:v>0.01</x:v>
      </x:c>
      <x:c r="W3678">
        <x:v>382.43</x:v>
      </x:c>
    </x:row>
    <x:row r="3679" spans="1:23">
      <x:c r="A3679" t="s">
        <x:v>492</x:v>
      </x:c>
      <x:c r="B3679" t="s">
        <x:v>698</x:v>
      </x:c>
      <x:c r="C3679" t="s">
        <x:v>513</x:v>
      </x:c>
      <x:c r="D3679" t="s">
        <x:v>514</x:v>
      </x:c>
      <x:c r="E3679" t="s">
        <x:v>629</x:v>
      </x:c>
      <x:c r="F3679" t="s">
        <x:v>504</x:v>
      </x:c>
      <x:c r="G3679" t="s">
        <x:v>699</x:v>
      </x:c>
      <x:c r="H3679" t="s">
        <x:v>528</x:v>
      </x:c>
      <x:c r="I3679" t="s">
        <x:v>173</x:v>
      </x:c>
      <x:c r="J3679">
        <x:v>140018217</x:v>
      </x:c>
      <x:c r="K3679" t="s">
        <x:v>173</x:v>
      </x:c>
      <x:c r="L3679" t="s">
        <x:v>141</x:v>
      </x:c>
      <x:c r="M3679" t="s">
        <x:v>545</x:v>
      </x:c>
      <x:c r="N3679" t="s">
        <x:v>630</x:v>
      </x:c>
      <x:c r="O3679">
        <x:v>10000</x:v>
      </x:c>
      <x:c r="P3679" t="s">
        <x:v>520</x:v>
      </x:c>
      <x:c r="Q3679" t="s">
        <x:v>631</x:v>
      </x:c>
      <x:c r="R3679" t="s">
        <x:v>522</x:v>
      </x:c>
      <x:c r="S3679">
        <x:v>20000</x:v>
      </x:c>
      <x:c r="T3679" t="s">
        <x:v>458</x:v>
      </x:c>
      <x:c r="U3679">
        <x:v>66.2</x:v>
      </x:c>
      <x:c r="V3679">
        <x:v>0.01</x:v>
      </x:c>
      <x:c r="W3679">
        <x:v>764.86</x:v>
      </x:c>
    </x:row>
    <x:row r="3680" spans="1:23">
      <x:c r="A3680" t="s">
        <x:v>492</x:v>
      </x:c>
      <x:c r="B3680" t="s">
        <x:v>698</x:v>
      </x:c>
      <x:c r="C3680" t="s">
        <x:v>513</x:v>
      </x:c>
      <x:c r="D3680" t="s">
        <x:v>514</x:v>
      </x:c>
      <x:c r="E3680" t="s">
        <x:v>629</x:v>
      </x:c>
      <x:c r="F3680" t="s">
        <x:v>504</x:v>
      </x:c>
      <x:c r="G3680" t="s">
        <x:v>699</x:v>
      </x:c>
      <x:c r="H3680" t="s">
        <x:v>528</x:v>
      </x:c>
      <x:c r="I3680" t="s">
        <x:v>173</x:v>
      </x:c>
      <x:c r="J3680">
        <x:v>140015176</x:v>
      </x:c>
      <x:c r="K3680" t="s">
        <x:v>173</x:v>
      </x:c>
      <x:c r="L3680" t="s">
        <x:v>141</x:v>
      </x:c>
      <x:c r="M3680" t="s">
        <x:v>560</x:v>
      </x:c>
      <x:c r="N3680" t="s">
        <x:v>630</x:v>
      </x:c>
      <x:c r="O3680">
        <x:v>10000</x:v>
      </x:c>
      <x:c r="P3680" t="s">
        <x:v>520</x:v>
      </x:c>
      <x:c r="Q3680" t="s">
        <x:v>631</x:v>
      </x:c>
      <x:c r="R3680" t="s">
        <x:v>522</x:v>
      </x:c>
      <x:c r="S3680">
        <x:v>20000</x:v>
      </x:c>
      <x:c r="T3680" t="s">
        <x:v>458</x:v>
      </x:c>
      <x:c r="U3680">
        <x:v>66.2</x:v>
      </x:c>
      <x:c r="V3680">
        <x:v>0.01</x:v>
      </x:c>
      <x:c r="W3680">
        <x:v>764.86</x:v>
      </x:c>
    </x:row>
    <x:row r="3681" spans="1:23">
      <x:c r="A3681" t="s">
        <x:v>492</x:v>
      </x:c>
      <x:c r="B3681" t="s">
        <x:v>698</x:v>
      </x:c>
      <x:c r="C3681" t="s">
        <x:v>513</x:v>
      </x:c>
      <x:c r="D3681" t="s">
        <x:v>514</x:v>
      </x:c>
      <x:c r="E3681" t="s">
        <x:v>629</x:v>
      </x:c>
      <x:c r="F3681" t="s">
        <x:v>504</x:v>
      </x:c>
      <x:c r="G3681" t="s">
        <x:v>699</x:v>
      </x:c>
      <x:c r="H3681" t="s">
        <x:v>528</x:v>
      </x:c>
      <x:c r="I3681" t="s">
        <x:v>173</x:v>
      </x:c>
      <x:c r="J3681">
        <x:v>140015175</x:v>
      </x:c>
      <x:c r="K3681" t="s">
        <x:v>173</x:v>
      </x:c>
      <x:c r="L3681" t="s">
        <x:v>141</x:v>
      </x:c>
      <x:c r="M3681" t="s">
        <x:v>610</x:v>
      </x:c>
      <x:c r="N3681" t="s">
        <x:v>630</x:v>
      </x:c>
      <x:c r="O3681">
        <x:v>10000</x:v>
      </x:c>
      <x:c r="P3681" t="s">
        <x:v>520</x:v>
      </x:c>
      <x:c r="Q3681" t="s">
        <x:v>631</x:v>
      </x:c>
      <x:c r="R3681" t="s">
        <x:v>522</x:v>
      </x:c>
      <x:c r="S3681">
        <x:v>20000</x:v>
      </x:c>
      <x:c r="T3681" t="s">
        <x:v>458</x:v>
      </x:c>
      <x:c r="U3681">
        <x:v>66.2</x:v>
      </x:c>
      <x:c r="V3681">
        <x:v>0.01</x:v>
      </x:c>
      <x:c r="W3681">
        <x:v>764.86</x:v>
      </x:c>
    </x:row>
    <x:row r="3682" spans="1:23">
      <x:c r="A3682" t="s">
        <x:v>492</x:v>
      </x:c>
      <x:c r="B3682" t="s">
        <x:v>698</x:v>
      </x:c>
      <x:c r="C3682" t="s">
        <x:v>513</x:v>
      </x:c>
      <x:c r="D3682" t="s">
        <x:v>514</x:v>
      </x:c>
      <x:c r="E3682" t="s">
        <x:v>629</x:v>
      </x:c>
      <x:c r="F3682" t="s">
        <x:v>504</x:v>
      </x:c>
      <x:c r="G3682" t="s">
        <x:v>699</x:v>
      </x:c>
      <x:c r="H3682" t="s">
        <x:v>528</x:v>
      </x:c>
      <x:c r="I3682" t="s">
        <x:v>173</x:v>
      </x:c>
      <x:c r="J3682">
        <x:v>140018218</x:v>
      </x:c>
      <x:c r="K3682" t="s">
        <x:v>173</x:v>
      </x:c>
      <x:c r="L3682" t="s">
        <x:v>141</x:v>
      </x:c>
      <x:c r="M3682" t="s">
        <x:v>571</x:v>
      </x:c>
      <x:c r="N3682" t="s">
        <x:v>630</x:v>
      </x:c>
      <x:c r="O3682">
        <x:v>10000</x:v>
      </x:c>
      <x:c r="P3682" t="s">
        <x:v>520</x:v>
      </x:c>
      <x:c r="Q3682" t="s">
        <x:v>631</x:v>
      </x:c>
      <x:c r="R3682" t="s">
        <x:v>522</x:v>
      </x:c>
      <x:c r="S3682">
        <x:v>20000</x:v>
      </x:c>
      <x:c r="T3682" t="s">
        <x:v>458</x:v>
      </x:c>
      <x:c r="U3682">
        <x:v>66.2</x:v>
      </x:c>
      <x:c r="V3682">
        <x:v>0.01</x:v>
      </x:c>
      <x:c r="W3682">
        <x:v>764.86</x:v>
      </x:c>
    </x:row>
    <x:row r="3683" spans="1:23">
      <x:c r="A3683" t="s">
        <x:v>492</x:v>
      </x:c>
      <x:c r="B3683" t="s">
        <x:v>698</x:v>
      </x:c>
      <x:c r="C3683" t="s">
        <x:v>513</x:v>
      </x:c>
      <x:c r="D3683" t="s">
        <x:v>514</x:v>
      </x:c>
      <x:c r="E3683" t="s">
        <x:v>629</x:v>
      </x:c>
      <x:c r="F3683" t="s">
        <x:v>504</x:v>
      </x:c>
      <x:c r="G3683" t="s">
        <x:v>699</x:v>
      </x:c>
      <x:c r="H3683" t="s">
        <x:v>528</x:v>
      </x:c>
      <x:c r="I3683" t="s">
        <x:v>173</x:v>
      </x:c>
      <x:c r="J3683">
        <x:v>140015174</x:v>
      </x:c>
      <x:c r="K3683" t="s">
        <x:v>173</x:v>
      </x:c>
      <x:c r="L3683" t="s">
        <x:v>141</x:v>
      </x:c>
      <x:c r="M3683" t="s">
        <x:v>575</x:v>
      </x:c>
      <x:c r="N3683" t="s">
        <x:v>630</x:v>
      </x:c>
      <x:c r="O3683">
        <x:v>10000</x:v>
      </x:c>
      <x:c r="P3683" t="s">
        <x:v>520</x:v>
      </x:c>
      <x:c r="Q3683" t="s">
        <x:v>631</x:v>
      </x:c>
      <x:c r="R3683" t="s">
        <x:v>522</x:v>
      </x:c>
      <x:c r="S3683">
        <x:v>40000</x:v>
      </x:c>
      <x:c r="T3683" t="s">
        <x:v>458</x:v>
      </x:c>
      <x:c r="U3683">
        <x:v>132.4</x:v>
      </x:c>
      <x:c r="V3683">
        <x:v>0.01</x:v>
      </x:c>
      <x:c r="W3683">
        <x:v>1529.73</x:v>
      </x:c>
    </x:row>
    <x:row r="3684" spans="1:23">
      <x:c r="A3684" t="s">
        <x:v>492</x:v>
      </x:c>
      <x:c r="B3684" t="s">
        <x:v>698</x:v>
      </x:c>
      <x:c r="C3684" t="s">
        <x:v>513</x:v>
      </x:c>
      <x:c r="D3684" t="s">
        <x:v>514</x:v>
      </x:c>
      <x:c r="E3684" t="s">
        <x:v>629</x:v>
      </x:c>
      <x:c r="F3684" t="s">
        <x:v>504</x:v>
      </x:c>
      <x:c r="G3684" t="s">
        <x:v>699</x:v>
      </x:c>
      <x:c r="H3684" t="s">
        <x:v>528</x:v>
      </x:c>
      <x:c r="I3684" t="s">
        <x:v>173</x:v>
      </x:c>
      <x:c r="J3684">
        <x:v>140015173</x:v>
      </x:c>
      <x:c r="K3684" t="s">
        <x:v>173</x:v>
      </x:c>
      <x:c r="L3684" t="s">
        <x:v>141</x:v>
      </x:c>
      <x:c r="M3684" t="s">
        <x:v>518</x:v>
      </x:c>
      <x:c r="N3684" t="s">
        <x:v>630</x:v>
      </x:c>
      <x:c r="O3684">
        <x:v>10000</x:v>
      </x:c>
      <x:c r="P3684" t="s">
        <x:v>520</x:v>
      </x:c>
      <x:c r="Q3684" t="s">
        <x:v>631</x:v>
      </x:c>
      <x:c r="R3684" t="s">
        <x:v>522</x:v>
      </x:c>
      <x:c r="S3684">
        <x:v>50000</x:v>
      </x:c>
      <x:c r="T3684" t="s">
        <x:v>458</x:v>
      </x:c>
      <x:c r="U3684">
        <x:v>165.5</x:v>
      </x:c>
      <x:c r="V3684">
        <x:v>0.01</x:v>
      </x:c>
      <x:c r="W3684">
        <x:v>1912.16</x:v>
      </x:c>
    </x:row>
    <x:row r="3685" spans="1:23">
      <x:c r="A3685" t="s">
        <x:v>492</x:v>
      </x:c>
      <x:c r="B3685" t="s">
        <x:v>698</x:v>
      </x:c>
      <x:c r="C3685" t="s">
        <x:v>513</x:v>
      </x:c>
      <x:c r="D3685" t="s">
        <x:v>514</x:v>
      </x:c>
      <x:c r="E3685" t="s">
        <x:v>629</x:v>
      </x:c>
      <x:c r="F3685" t="s">
        <x:v>504</x:v>
      </x:c>
      <x:c r="G3685" t="s">
        <x:v>699</x:v>
      </x:c>
      <x:c r="H3685" t="s">
        <x:v>528</x:v>
      </x:c>
      <x:c r="I3685" t="s">
        <x:v>173</x:v>
      </x:c>
      <x:c r="J3685">
        <x:v>140019863</x:v>
      </x:c>
      <x:c r="K3685" t="s">
        <x:v>173</x:v>
      </x:c>
      <x:c r="L3685" t="s">
        <x:v>142</x:v>
      </x:c>
      <x:c r="M3685" t="s">
        <x:v>524</x:v>
      </x:c>
      <x:c r="N3685" t="s">
        <x:v>630</x:v>
      </x:c>
      <x:c r="O3685">
        <x:v>3000</x:v>
      </x:c>
      <x:c r="P3685" t="s">
        <x:v>520</x:v>
      </x:c>
      <x:c r="Q3685" t="s">
        <x:v>636</x:v>
      </x:c>
      <x:c r="R3685" t="s">
        <x:v>522</x:v>
      </x:c>
      <x:c r="S3685">
        <x:v>9000</x:v>
      </x:c>
      <x:c r="T3685" t="s">
        <x:v>458</x:v>
      </x:c>
      <x:c r="U3685">
        <x:v>163.44</x:v>
      </x:c>
      <x:c r="V3685">
        <x:v>0.01</x:v>
      </x:c>
      <x:c r="W3685">
        <x:v>720.85</x:v>
      </x:c>
    </x:row>
    <x:row r="3686" spans="1:23">
      <x:c r="A3686" t="s">
        <x:v>492</x:v>
      </x:c>
      <x:c r="B3686" t="s">
        <x:v>698</x:v>
      </x:c>
      <x:c r="C3686" t="s">
        <x:v>513</x:v>
      </x:c>
      <x:c r="D3686" t="s">
        <x:v>514</x:v>
      </x:c>
      <x:c r="E3686" t="s">
        <x:v>629</x:v>
      </x:c>
      <x:c r="F3686" t="s">
        <x:v>504</x:v>
      </x:c>
      <x:c r="G3686" t="s">
        <x:v>699</x:v>
      </x:c>
      <x:c r="H3686" t="s">
        <x:v>528</x:v>
      </x:c>
      <x:c r="I3686" t="s">
        <x:v>173</x:v>
      </x:c>
      <x:c r="J3686">
        <x:v>140020091</x:v>
      </x:c>
      <x:c r="K3686" t="s">
        <x:v>173</x:v>
      </x:c>
      <x:c r="L3686" t="s">
        <x:v>142</x:v>
      </x:c>
      <x:c r="M3686" t="s">
        <x:v>550</x:v>
      </x:c>
      <x:c r="N3686" t="s">
        <x:v>630</x:v>
      </x:c>
      <x:c r="O3686">
        <x:v>3000</x:v>
      </x:c>
      <x:c r="P3686" t="s">
        <x:v>520</x:v>
      </x:c>
      <x:c r="Q3686" t="s">
        <x:v>636</x:v>
      </x:c>
      <x:c r="R3686" t="s">
        <x:v>522</x:v>
      </x:c>
      <x:c r="S3686">
        <x:v>3000</x:v>
      </x:c>
      <x:c r="T3686" t="s">
        <x:v>458</x:v>
      </x:c>
      <x:c r="U3686">
        <x:v>54.48</x:v>
      </x:c>
      <x:c r="V3686">
        <x:v>0.01</x:v>
      </x:c>
      <x:c r="W3686">
        <x:v>240.28</x:v>
      </x:c>
    </x:row>
    <x:row r="3687" spans="1:23">
      <x:c r="A3687" t="s">
        <x:v>492</x:v>
      </x:c>
      <x:c r="B3687" t="s">
        <x:v>698</x:v>
      </x:c>
      <x:c r="C3687" t="s">
        <x:v>513</x:v>
      </x:c>
      <x:c r="D3687" t="s">
        <x:v>514</x:v>
      </x:c>
      <x:c r="E3687" t="s">
        <x:v>629</x:v>
      </x:c>
      <x:c r="F3687" t="s">
        <x:v>504</x:v>
      </x:c>
      <x:c r="G3687" t="s">
        <x:v>699</x:v>
      </x:c>
      <x:c r="H3687" t="s">
        <x:v>528</x:v>
      </x:c>
      <x:c r="I3687" t="s">
        <x:v>173</x:v>
      </x:c>
      <x:c r="J3687">
        <x:v>140018230</x:v>
      </x:c>
      <x:c r="K3687" t="s">
        <x:v>173</x:v>
      </x:c>
      <x:c r="L3687" t="s">
        <x:v>165</x:v>
      </x:c>
      <x:c r="M3687" t="s">
        <x:v>524</x:v>
      </x:c>
      <x:c r="N3687" t="s">
        <x:v>630</x:v>
      </x:c>
      <x:c r="O3687">
        <x:v>7000</x:v>
      </x:c>
      <x:c r="P3687" t="s">
        <x:v>520</x:v>
      </x:c>
      <x:c r="Q3687" t="s">
        <x:v>634</x:v>
      </x:c>
      <x:c r="R3687" t="s">
        <x:v>522</x:v>
      </x:c>
      <x:c r="S3687">
        <x:v>14000</x:v>
      </x:c>
      <x:c r="T3687" t="s">
        <x:v>458</x:v>
      </x:c>
      <x:c r="U3687">
        <x:v>107.66</x:v>
      </x:c>
      <x:c r="V3687">
        <x:v>0.01</x:v>
      </x:c>
      <x:c r="W3687">
        <x:v>737.44</x:v>
      </x:c>
    </x:row>
    <x:row r="3688" spans="1:23">
      <x:c r="A3688" t="s">
        <x:v>492</x:v>
      </x:c>
      <x:c r="B3688" t="s">
        <x:v>698</x:v>
      </x:c>
      <x:c r="C3688" t="s">
        <x:v>513</x:v>
      </x:c>
      <x:c r="D3688" t="s">
        <x:v>514</x:v>
      </x:c>
      <x:c r="E3688" t="s">
        <x:v>629</x:v>
      </x:c>
      <x:c r="F3688" t="s">
        <x:v>504</x:v>
      </x:c>
      <x:c r="G3688" t="s">
        <x:v>699</x:v>
      </x:c>
      <x:c r="H3688" t="s">
        <x:v>528</x:v>
      </x:c>
      <x:c r="I3688" t="s">
        <x:v>173</x:v>
      </x:c>
      <x:c r="J3688">
        <x:v>140020085</x:v>
      </x:c>
      <x:c r="K3688" t="s">
        <x:v>173</x:v>
      </x:c>
      <x:c r="L3688" t="s">
        <x:v>145</x:v>
      </x:c>
      <x:c r="M3688" t="s">
        <x:v>569</x:v>
      </x:c>
      <x:c r="N3688" t="s">
        <x:v>630</x:v>
      </x:c>
      <x:c r="O3688">
        <x:v>5000</x:v>
      </x:c>
      <x:c r="P3688" t="s">
        <x:v>520</x:v>
      </x:c>
      <x:c r="Q3688" t="s">
        <x:v>635</x:v>
      </x:c>
      <x:c r="R3688" t="s">
        <x:v>522</x:v>
      </x:c>
      <x:c r="S3688">
        <x:v>5000</x:v>
      </x:c>
      <x:c r="T3688" t="s">
        <x:v>458</x:v>
      </x:c>
      <x:c r="U3688">
        <x:v>56.35</x:v>
      </x:c>
      <x:c r="V3688">
        <x:v>0.01</x:v>
      </x:c>
      <x:c r="W3688">
        <x:v>299.45</x:v>
      </x:c>
    </x:row>
    <x:row r="3689" spans="1:23">
      <x:c r="A3689" t="s">
        <x:v>492</x:v>
      </x:c>
      <x:c r="B3689" t="s">
        <x:v>698</x:v>
      </x:c>
      <x:c r="C3689" t="s">
        <x:v>513</x:v>
      </x:c>
      <x:c r="D3689" t="s">
        <x:v>514</x:v>
      </x:c>
      <x:c r="E3689" t="s">
        <x:v>629</x:v>
      </x:c>
      <x:c r="F3689" t="s">
        <x:v>504</x:v>
      </x:c>
      <x:c r="G3689" t="s">
        <x:v>699</x:v>
      </x:c>
      <x:c r="H3689" t="s">
        <x:v>528</x:v>
      </x:c>
      <x:c r="I3689" t="s">
        <x:v>173</x:v>
      </x:c>
      <x:c r="J3689">
        <x:v>140018229</x:v>
      </x:c>
      <x:c r="K3689" t="s">
        <x:v>173</x:v>
      </x:c>
      <x:c r="L3689" t="s">
        <x:v>165</x:v>
      </x:c>
      <x:c r="M3689" t="s">
        <x:v>525</x:v>
      </x:c>
      <x:c r="N3689" t="s">
        <x:v>630</x:v>
      </x:c>
      <x:c r="O3689">
        <x:v>7000</x:v>
      </x:c>
      <x:c r="P3689" t="s">
        <x:v>520</x:v>
      </x:c>
      <x:c r="Q3689" t="s">
        <x:v>634</x:v>
      </x:c>
      <x:c r="R3689" t="s">
        <x:v>522</x:v>
      </x:c>
      <x:c r="S3689">
        <x:v>7000</x:v>
      </x:c>
      <x:c r="T3689" t="s">
        <x:v>458</x:v>
      </x:c>
      <x:c r="U3689">
        <x:v>53.83</x:v>
      </x:c>
      <x:c r="V3689">
        <x:v>0.01</x:v>
      </x:c>
      <x:c r="W3689">
        <x:v>368.72</x:v>
      </x:c>
    </x:row>
    <x:row r="3690" spans="1:23">
      <x:c r="A3690" t="s">
        <x:v>492</x:v>
      </x:c>
      <x:c r="B3690" t="s">
        <x:v>698</x:v>
      </x:c>
      <x:c r="C3690" t="s">
        <x:v>513</x:v>
      </x:c>
      <x:c r="D3690" t="s">
        <x:v>514</x:v>
      </x:c>
      <x:c r="E3690" t="s">
        <x:v>629</x:v>
      </x:c>
      <x:c r="F3690" t="s">
        <x:v>504</x:v>
      </x:c>
      <x:c r="G3690" t="s">
        <x:v>699</x:v>
      </x:c>
      <x:c r="H3690" t="s">
        <x:v>528</x:v>
      </x:c>
      <x:c r="I3690" t="s">
        <x:v>173</x:v>
      </x:c>
      <x:c r="J3690">
        <x:v>140018232</x:v>
      </x:c>
      <x:c r="K3690" t="s">
        <x:v>173</x:v>
      </x:c>
      <x:c r="L3690" t="s">
        <x:v>165</x:v>
      </x:c>
      <x:c r="M3690" t="s">
        <x:v>550</x:v>
      </x:c>
      <x:c r="N3690" t="s">
        <x:v>630</x:v>
      </x:c>
      <x:c r="O3690">
        <x:v>7000</x:v>
      </x:c>
      <x:c r="P3690" t="s">
        <x:v>520</x:v>
      </x:c>
      <x:c r="Q3690" t="s">
        <x:v>634</x:v>
      </x:c>
      <x:c r="R3690" t="s">
        <x:v>522</x:v>
      </x:c>
      <x:c r="S3690">
        <x:v>7000</x:v>
      </x:c>
      <x:c r="T3690" t="s">
        <x:v>458</x:v>
      </x:c>
      <x:c r="U3690">
        <x:v>53.83</x:v>
      </x:c>
      <x:c r="V3690">
        <x:v>0.01</x:v>
      </x:c>
      <x:c r="W3690">
        <x:v>368.72</x:v>
      </x:c>
    </x:row>
    <x:row r="3691" spans="1:23">
      <x:c r="A3691" t="s">
        <x:v>492</x:v>
      </x:c>
      <x:c r="B3691" t="s">
        <x:v>698</x:v>
      </x:c>
      <x:c r="C3691" t="s">
        <x:v>513</x:v>
      </x:c>
      <x:c r="D3691" t="s">
        <x:v>514</x:v>
      </x:c>
      <x:c r="E3691" t="s">
        <x:v>629</x:v>
      </x:c>
      <x:c r="F3691" t="s">
        <x:v>504</x:v>
      </x:c>
      <x:c r="G3691" t="s">
        <x:v>699</x:v>
      </x:c>
      <x:c r="H3691" t="s">
        <x:v>528</x:v>
      </x:c>
      <x:c r="I3691" t="s">
        <x:v>173</x:v>
      </x:c>
      <x:c r="J3691">
        <x:v>140018233</x:v>
      </x:c>
      <x:c r="K3691" t="s">
        <x:v>173</x:v>
      </x:c>
      <x:c r="L3691" t="s">
        <x:v>165</x:v>
      </x:c>
      <x:c r="M3691" t="s">
        <x:v>537</x:v>
      </x:c>
      <x:c r="N3691" t="s">
        <x:v>630</x:v>
      </x:c>
      <x:c r="O3691">
        <x:v>7000</x:v>
      </x:c>
      <x:c r="P3691" t="s">
        <x:v>520</x:v>
      </x:c>
      <x:c r="Q3691" t="s">
        <x:v>634</x:v>
      </x:c>
      <x:c r="R3691" t="s">
        <x:v>522</x:v>
      </x:c>
      <x:c r="S3691">
        <x:v>7000</x:v>
      </x:c>
      <x:c r="T3691" t="s">
        <x:v>458</x:v>
      </x:c>
      <x:c r="U3691">
        <x:v>53.83</x:v>
      </x:c>
      <x:c r="V3691">
        <x:v>0.01</x:v>
      </x:c>
      <x:c r="W3691">
        <x:v>368.72</x:v>
      </x:c>
    </x:row>
    <x:row r="3692" spans="1:23">
      <x:c r="A3692" t="s">
        <x:v>492</x:v>
      </x:c>
      <x:c r="B3692" t="s">
        <x:v>698</x:v>
      </x:c>
      <x:c r="C3692" t="s">
        <x:v>513</x:v>
      </x:c>
      <x:c r="D3692" t="s">
        <x:v>514</x:v>
      </x:c>
      <x:c r="E3692" t="s">
        <x:v>629</x:v>
      </x:c>
      <x:c r="F3692" t="s">
        <x:v>504</x:v>
      </x:c>
      <x:c r="G3692" t="s">
        <x:v>699</x:v>
      </x:c>
      <x:c r="H3692" t="s">
        <x:v>528</x:v>
      </x:c>
      <x:c r="I3692" t="s">
        <x:v>173</x:v>
      </x:c>
      <x:c r="J3692">
        <x:v>140018234</x:v>
      </x:c>
      <x:c r="K3692" t="s">
        <x:v>173</x:v>
      </x:c>
      <x:c r="L3692" t="s">
        <x:v>165</x:v>
      </x:c>
      <x:c r="M3692" t="s">
        <x:v>533</x:v>
      </x:c>
      <x:c r="N3692" t="s">
        <x:v>630</x:v>
      </x:c>
      <x:c r="O3692">
        <x:v>7000</x:v>
      </x:c>
      <x:c r="P3692" t="s">
        <x:v>520</x:v>
      </x:c>
      <x:c r="Q3692" t="s">
        <x:v>634</x:v>
      </x:c>
      <x:c r="R3692" t="s">
        <x:v>522</x:v>
      </x:c>
      <x:c r="S3692">
        <x:v>7000</x:v>
      </x:c>
      <x:c r="T3692" t="s">
        <x:v>458</x:v>
      </x:c>
      <x:c r="U3692">
        <x:v>53.83</x:v>
      </x:c>
      <x:c r="V3692">
        <x:v>0.01</x:v>
      </x:c>
      <x:c r="W3692">
        <x:v>368.72</x:v>
      </x:c>
    </x:row>
    <x:row r="3693" spans="1:23">
      <x:c r="A3693" t="s">
        <x:v>492</x:v>
      </x:c>
      <x:c r="B3693" t="s">
        <x:v>698</x:v>
      </x:c>
      <x:c r="C3693" t="s">
        <x:v>513</x:v>
      </x:c>
      <x:c r="D3693" t="s">
        <x:v>514</x:v>
      </x:c>
      <x:c r="E3693" t="s">
        <x:v>629</x:v>
      </x:c>
      <x:c r="F3693" t="s">
        <x:v>504</x:v>
      </x:c>
      <x:c r="G3693" t="s">
        <x:v>699</x:v>
      </x:c>
      <x:c r="H3693" t="s">
        <x:v>528</x:v>
      </x:c>
      <x:c r="I3693" t="s">
        <x:v>173</x:v>
      </x:c>
      <x:c r="J3693">
        <x:v>140018235</x:v>
      </x:c>
      <x:c r="K3693" t="s">
        <x:v>173</x:v>
      </x:c>
      <x:c r="L3693" t="s">
        <x:v>165</x:v>
      </x:c>
      <x:c r="M3693" t="s">
        <x:v>560</x:v>
      </x:c>
      <x:c r="N3693" t="s">
        <x:v>630</x:v>
      </x:c>
      <x:c r="O3693">
        <x:v>7000</x:v>
      </x:c>
      <x:c r="P3693" t="s">
        <x:v>520</x:v>
      </x:c>
      <x:c r="Q3693" t="s">
        <x:v>634</x:v>
      </x:c>
      <x:c r="R3693" t="s">
        <x:v>522</x:v>
      </x:c>
      <x:c r="S3693">
        <x:v>7000</x:v>
      </x:c>
      <x:c r="T3693" t="s">
        <x:v>458</x:v>
      </x:c>
      <x:c r="U3693">
        <x:v>53.83</x:v>
      </x:c>
      <x:c r="V3693">
        <x:v>0.01</x:v>
      </x:c>
      <x:c r="W3693">
        <x:v>368.72</x:v>
      </x:c>
    </x:row>
    <x:row r="3694" spans="1:23">
      <x:c r="A3694" t="s">
        <x:v>492</x:v>
      </x:c>
      <x:c r="B3694" t="s">
        <x:v>698</x:v>
      </x:c>
      <x:c r="C3694" t="s">
        <x:v>513</x:v>
      </x:c>
      <x:c r="D3694" t="s">
        <x:v>514</x:v>
      </x:c>
      <x:c r="E3694" t="s">
        <x:v>629</x:v>
      </x:c>
      <x:c r="F3694" t="s">
        <x:v>504</x:v>
      </x:c>
      <x:c r="G3694" t="s">
        <x:v>699</x:v>
      </x:c>
      <x:c r="H3694" t="s">
        <x:v>528</x:v>
      </x:c>
      <x:c r="I3694" t="s">
        <x:v>173</x:v>
      </x:c>
      <x:c r="J3694">
        <x:v>140018236</x:v>
      </x:c>
      <x:c r="K3694" t="s">
        <x:v>173</x:v>
      </x:c>
      <x:c r="L3694" t="s">
        <x:v>165</x:v>
      </x:c>
      <x:c r="M3694" t="s">
        <x:v>575</x:v>
      </x:c>
      <x:c r="N3694" t="s">
        <x:v>630</x:v>
      </x:c>
      <x:c r="O3694">
        <x:v>7000</x:v>
      </x:c>
      <x:c r="P3694" t="s">
        <x:v>520</x:v>
      </x:c>
      <x:c r="Q3694" t="s">
        <x:v>634</x:v>
      </x:c>
      <x:c r="R3694" t="s">
        <x:v>522</x:v>
      </x:c>
      <x:c r="S3694">
        <x:v>7000</x:v>
      </x:c>
      <x:c r="T3694" t="s">
        <x:v>458</x:v>
      </x:c>
      <x:c r="U3694">
        <x:v>53.83</x:v>
      </x:c>
      <x:c r="V3694">
        <x:v>0.01</x:v>
      </x:c>
      <x:c r="W3694">
        <x:v>368.72</x:v>
      </x:c>
    </x:row>
    <x:row r="3695" spans="1:23">
      <x:c r="A3695" t="s">
        <x:v>492</x:v>
      </x:c>
      <x:c r="B3695" t="s">
        <x:v>698</x:v>
      </x:c>
      <x:c r="C3695" t="s">
        <x:v>513</x:v>
      </x:c>
      <x:c r="D3695" t="s">
        <x:v>514</x:v>
      </x:c>
      <x:c r="E3695" t="s">
        <x:v>629</x:v>
      </x:c>
      <x:c r="F3695" t="s">
        <x:v>504</x:v>
      </x:c>
      <x:c r="G3695" t="s">
        <x:v>699</x:v>
      </x:c>
      <x:c r="H3695" t="s">
        <x:v>528</x:v>
      </x:c>
      <x:c r="I3695" t="s">
        <x:v>173</x:v>
      </x:c>
      <x:c r="J3695">
        <x:v>140015184</x:v>
      </x:c>
      <x:c r="K3695" t="s">
        <x:v>173</x:v>
      </x:c>
      <x:c r="L3695" t="s">
        <x:v>165</x:v>
      </x:c>
      <x:c r="M3695" t="s">
        <x:v>518</x:v>
      </x:c>
      <x:c r="N3695" t="s">
        <x:v>630</x:v>
      </x:c>
      <x:c r="O3695">
        <x:v>7000</x:v>
      </x:c>
      <x:c r="P3695" t="s">
        <x:v>520</x:v>
      </x:c>
      <x:c r="Q3695" t="s">
        <x:v>634</x:v>
      </x:c>
      <x:c r="R3695" t="s">
        <x:v>522</x:v>
      </x:c>
      <x:c r="S3695">
        <x:v>7000</x:v>
      </x:c>
      <x:c r="T3695" t="s">
        <x:v>458</x:v>
      </x:c>
      <x:c r="U3695">
        <x:v>53.83</x:v>
      </x:c>
      <x:c r="V3695">
        <x:v>0.01</x:v>
      </x:c>
      <x:c r="W3695">
        <x:v>368.72</x:v>
      </x:c>
    </x:row>
    <x:row r="3696" spans="1:23">
      <x:c r="A3696" t="s">
        <x:v>492</x:v>
      </x:c>
      <x:c r="B3696" t="s">
        <x:v>698</x:v>
      </x:c>
      <x:c r="C3696" t="s">
        <x:v>513</x:v>
      </x:c>
      <x:c r="D3696" t="s">
        <x:v>514</x:v>
      </x:c>
      <x:c r="E3696" t="s">
        <x:v>629</x:v>
      </x:c>
      <x:c r="F3696" t="s">
        <x:v>504</x:v>
      </x:c>
      <x:c r="G3696" t="s">
        <x:v>699</x:v>
      </x:c>
      <x:c r="H3696" t="s">
        <x:v>528</x:v>
      </x:c>
      <x:c r="I3696" t="s">
        <x:v>173</x:v>
      </x:c>
      <x:c r="J3696">
        <x:v>140018224</x:v>
      </x:c>
      <x:c r="K3696" t="s">
        <x:v>173</x:v>
      </x:c>
      <x:c r="L3696" t="s">
        <x:v>143</x:v>
      </x:c>
      <x:c r="M3696" t="s">
        <x:v>524</x:v>
      </x:c>
      <x:c r="N3696" t="s">
        <x:v>630</x:v>
      </x:c>
      <x:c r="O3696">
        <x:v>8000</x:v>
      </x:c>
      <x:c r="P3696" t="s">
        <x:v>520</x:v>
      </x:c>
      <x:c r="Q3696" t="s">
        <x:v>632</x:v>
      </x:c>
      <x:c r="R3696" t="s">
        <x:v>522</x:v>
      </x:c>
      <x:c r="S3696">
        <x:v>8000</x:v>
      </x:c>
      <x:c r="T3696" t="s">
        <x:v>458</x:v>
      </x:c>
      <x:c r="U3696">
        <x:v>40.08</x:v>
      </x:c>
      <x:c r="V3696">
        <x:v>0.01</x:v>
      </x:c>
      <x:c r="W3696">
        <x:v>346.35</x:v>
      </x:c>
    </x:row>
    <x:row r="3697" spans="1:23">
      <x:c r="A3697" t="s">
        <x:v>492</x:v>
      </x:c>
      <x:c r="B3697" t="s">
        <x:v>698</x:v>
      </x:c>
      <x:c r="C3697" t="s">
        <x:v>513</x:v>
      </x:c>
      <x:c r="D3697" t="s">
        <x:v>514</x:v>
      </x:c>
      <x:c r="E3697" t="s">
        <x:v>629</x:v>
      </x:c>
      <x:c r="F3697" t="s">
        <x:v>504</x:v>
      </x:c>
      <x:c r="G3697" t="s">
        <x:v>699</x:v>
      </x:c>
      <x:c r="H3697" t="s">
        <x:v>528</x:v>
      </x:c>
      <x:c r="I3697" t="s">
        <x:v>173</x:v>
      </x:c>
      <x:c r="J3697">
        <x:v>140018188</x:v>
      </x:c>
      <x:c r="K3697" t="s">
        <x:v>173</x:v>
      </x:c>
      <x:c r="L3697" t="s">
        <x:v>143</x:v>
      </x:c>
      <x:c r="M3697" t="s">
        <x:v>609</x:v>
      </x:c>
      <x:c r="N3697" t="s">
        <x:v>630</x:v>
      </x:c>
      <x:c r="O3697">
        <x:v>8000</x:v>
      </x:c>
      <x:c r="P3697" t="s">
        <x:v>520</x:v>
      </x:c>
      <x:c r="Q3697" t="s">
        <x:v>632</x:v>
      </x:c>
      <x:c r="R3697" t="s">
        <x:v>522</x:v>
      </x:c>
      <x:c r="S3697">
        <x:v>8000</x:v>
      </x:c>
      <x:c r="T3697" t="s">
        <x:v>458</x:v>
      </x:c>
      <x:c r="U3697">
        <x:v>40.08</x:v>
      </x:c>
      <x:c r="V3697">
        <x:v>0.01</x:v>
      </x:c>
      <x:c r="W3697">
        <x:v>346.35</x:v>
      </x:c>
    </x:row>
    <x:row r="3698" spans="1:23">
      <x:c r="A3698" t="s">
        <x:v>492</x:v>
      </x:c>
      <x:c r="B3698" t="s">
        <x:v>698</x:v>
      </x:c>
      <x:c r="C3698" t="s">
        <x:v>513</x:v>
      </x:c>
      <x:c r="D3698" t="s">
        <x:v>514</x:v>
      </x:c>
      <x:c r="E3698" t="s">
        <x:v>629</x:v>
      </x:c>
      <x:c r="F3698" t="s">
        <x:v>504</x:v>
      </x:c>
      <x:c r="G3698" t="s">
        <x:v>699</x:v>
      </x:c>
      <x:c r="H3698" t="s">
        <x:v>528</x:v>
      </x:c>
      <x:c r="I3698" t="s">
        <x:v>173</x:v>
      </x:c>
      <x:c r="J3698">
        <x:v>140018211</x:v>
      </x:c>
      <x:c r="K3698" t="s">
        <x:v>173</x:v>
      </x:c>
      <x:c r="L3698" t="s">
        <x:v>141</x:v>
      </x:c>
      <x:c r="M3698" t="s">
        <x:v>572</x:v>
      </x:c>
      <x:c r="N3698" t="s">
        <x:v>630</x:v>
      </x:c>
      <x:c r="O3698">
        <x:v>10000</x:v>
      </x:c>
      <x:c r="P3698" t="s">
        <x:v>520</x:v>
      </x:c>
      <x:c r="Q3698" t="s">
        <x:v>631</x:v>
      </x:c>
      <x:c r="R3698" t="s">
        <x:v>522</x:v>
      </x:c>
      <x:c r="S3698">
        <x:v>20000</x:v>
      </x:c>
      <x:c r="T3698" t="s">
        <x:v>458</x:v>
      </x:c>
      <x:c r="U3698">
        <x:v>66.2</x:v>
      </x:c>
      <x:c r="V3698">
        <x:v>0.01</x:v>
      </x:c>
      <x:c r="W3698">
        <x:v>764.86</x:v>
      </x:c>
    </x:row>
    <x:row r="3699" spans="1:23">
      <x:c r="A3699" t="s">
        <x:v>492</x:v>
      </x:c>
      <x:c r="B3699" t="s">
        <x:v>698</x:v>
      </x:c>
      <x:c r="C3699" t="s">
        <x:v>513</x:v>
      </x:c>
      <x:c r="D3699" t="s">
        <x:v>514</x:v>
      </x:c>
      <x:c r="E3699" t="s">
        <x:v>629</x:v>
      </x:c>
      <x:c r="F3699" t="s">
        <x:v>504</x:v>
      </x:c>
      <x:c r="G3699" t="s">
        <x:v>699</x:v>
      </x:c>
      <x:c r="H3699" t="s">
        <x:v>528</x:v>
      </x:c>
      <x:c r="I3699" t="s">
        <x:v>173</x:v>
      </x:c>
      <x:c r="J3699">
        <x:v>140015177</x:v>
      </x:c>
      <x:c r="K3699" t="s">
        <x:v>173</x:v>
      </x:c>
      <x:c r="L3699" t="s">
        <x:v>141</x:v>
      </x:c>
      <x:c r="M3699" t="s">
        <x:v>533</x:v>
      </x:c>
      <x:c r="N3699" t="s">
        <x:v>630</x:v>
      </x:c>
      <x:c r="O3699">
        <x:v>10000</x:v>
      </x:c>
      <x:c r="P3699" t="s">
        <x:v>520</x:v>
      </x:c>
      <x:c r="Q3699" t="s">
        <x:v>631</x:v>
      </x:c>
      <x:c r="R3699" t="s">
        <x:v>522</x:v>
      </x:c>
      <x:c r="S3699">
        <x:v>30000</x:v>
      </x:c>
      <x:c r="T3699" t="s">
        <x:v>458</x:v>
      </x:c>
      <x:c r="U3699">
        <x:v>99.3</x:v>
      </x:c>
      <x:c r="V3699">
        <x:v>0.01</x:v>
      </x:c>
      <x:c r="W3699">
        <x:v>1147.3</x:v>
      </x:c>
    </x:row>
    <x:row r="3700" spans="1:23">
      <x:c r="A3700" t="s">
        <x:v>492</x:v>
      </x:c>
      <x:c r="B3700" t="s">
        <x:v>698</x:v>
      </x:c>
      <x:c r="C3700" t="s">
        <x:v>513</x:v>
      </x:c>
      <x:c r="D3700" t="s">
        <x:v>514</x:v>
      </x:c>
      <x:c r="E3700" t="s">
        <x:v>629</x:v>
      </x:c>
      <x:c r="F3700" t="s">
        <x:v>504</x:v>
      </x:c>
      <x:c r="G3700" t="s">
        <x:v>699</x:v>
      </x:c>
      <x:c r="H3700" t="s">
        <x:v>528</x:v>
      </x:c>
      <x:c r="I3700" t="s">
        <x:v>173</x:v>
      </x:c>
      <x:c r="J3700">
        <x:v>140018229</x:v>
      </x:c>
      <x:c r="K3700" t="s">
        <x:v>173</x:v>
      </x:c>
      <x:c r="L3700" t="s">
        <x:v>165</x:v>
      </x:c>
      <x:c r="M3700" t="s">
        <x:v>525</x:v>
      </x:c>
      <x:c r="N3700" t="s">
        <x:v>630</x:v>
      </x:c>
      <x:c r="O3700">
        <x:v>7000</x:v>
      </x:c>
      <x:c r="P3700" t="s">
        <x:v>520</x:v>
      </x:c>
      <x:c r="Q3700" t="s">
        <x:v>634</x:v>
      </x:c>
      <x:c r="R3700" t="s">
        <x:v>522</x:v>
      </x:c>
      <x:c r="S3700">
        <x:v>14000</x:v>
      </x:c>
      <x:c r="T3700" t="s">
        <x:v>458</x:v>
      </x:c>
      <x:c r="U3700">
        <x:v>107.66</x:v>
      </x:c>
      <x:c r="V3700">
        <x:v>0.01</x:v>
      </x:c>
      <x:c r="W3700">
        <x:v>737.44</x:v>
      </x:c>
    </x:row>
    <x:row r="3701" spans="1:23">
      <x:c r="A3701" t="s">
        <x:v>492</x:v>
      </x:c>
      <x:c r="B3701" t="s">
        <x:v>698</x:v>
      </x:c>
      <x:c r="C3701" t="s">
        <x:v>513</x:v>
      </x:c>
      <x:c r="D3701" t="s">
        <x:v>514</x:v>
      </x:c>
      <x:c r="E3701" t="s">
        <x:v>629</x:v>
      </x:c>
      <x:c r="F3701" t="s">
        <x:v>504</x:v>
      </x:c>
      <x:c r="G3701" t="s">
        <x:v>699</x:v>
      </x:c>
      <x:c r="H3701" t="s">
        <x:v>528</x:v>
      </x:c>
      <x:c r="I3701" t="s">
        <x:v>173</x:v>
      </x:c>
      <x:c r="J3701">
        <x:v>140018232</x:v>
      </x:c>
      <x:c r="K3701" t="s">
        <x:v>173</x:v>
      </x:c>
      <x:c r="L3701" t="s">
        <x:v>165</x:v>
      </x:c>
      <x:c r="M3701" t="s">
        <x:v>550</x:v>
      </x:c>
      <x:c r="N3701" t="s">
        <x:v>630</x:v>
      </x:c>
      <x:c r="O3701">
        <x:v>7000</x:v>
      </x:c>
      <x:c r="P3701" t="s">
        <x:v>520</x:v>
      </x:c>
      <x:c r="Q3701" t="s">
        <x:v>634</x:v>
      </x:c>
      <x:c r="R3701" t="s">
        <x:v>522</x:v>
      </x:c>
      <x:c r="S3701">
        <x:v>7000</x:v>
      </x:c>
      <x:c r="T3701" t="s">
        <x:v>458</x:v>
      </x:c>
      <x:c r="U3701">
        <x:v>53.83</x:v>
      </x:c>
      <x:c r="V3701">
        <x:v>0.01</x:v>
      </x:c>
      <x:c r="W3701">
        <x:v>368.72</x:v>
      </x:c>
    </x:row>
    <x:row r="3702" spans="1:23">
      <x:c r="A3702" t="s">
        <x:v>492</x:v>
      </x:c>
      <x:c r="B3702" t="s">
        <x:v>698</x:v>
      </x:c>
      <x:c r="C3702" t="s">
        <x:v>513</x:v>
      </x:c>
      <x:c r="D3702" t="s">
        <x:v>514</x:v>
      </x:c>
      <x:c r="E3702" t="s">
        <x:v>629</x:v>
      </x:c>
      <x:c r="F3702" t="s">
        <x:v>504</x:v>
      </x:c>
      <x:c r="G3702" t="s">
        <x:v>699</x:v>
      </x:c>
      <x:c r="H3702" t="s">
        <x:v>528</x:v>
      </x:c>
      <x:c r="I3702" t="s">
        <x:v>173</x:v>
      </x:c>
      <x:c r="J3702">
        <x:v>140018233</x:v>
      </x:c>
      <x:c r="K3702" t="s">
        <x:v>173</x:v>
      </x:c>
      <x:c r="L3702" t="s">
        <x:v>165</x:v>
      </x:c>
      <x:c r="M3702" t="s">
        <x:v>537</x:v>
      </x:c>
      <x:c r="N3702" t="s">
        <x:v>630</x:v>
      </x:c>
      <x:c r="O3702">
        <x:v>7000</x:v>
      </x:c>
      <x:c r="P3702" t="s">
        <x:v>520</x:v>
      </x:c>
      <x:c r="Q3702" t="s">
        <x:v>634</x:v>
      </x:c>
      <x:c r="R3702" t="s">
        <x:v>522</x:v>
      </x:c>
      <x:c r="S3702">
        <x:v>7000</x:v>
      </x:c>
      <x:c r="T3702" t="s">
        <x:v>458</x:v>
      </x:c>
      <x:c r="U3702">
        <x:v>53.83</x:v>
      </x:c>
      <x:c r="V3702">
        <x:v>0.01</x:v>
      </x:c>
      <x:c r="W3702">
        <x:v>368.72</x:v>
      </x:c>
    </x:row>
    <x:row r="3703" spans="1:23">
      <x:c r="A3703" t="s">
        <x:v>492</x:v>
      </x:c>
      <x:c r="B3703" t="s">
        <x:v>698</x:v>
      </x:c>
      <x:c r="C3703" t="s">
        <x:v>513</x:v>
      </x:c>
      <x:c r="D3703" t="s">
        <x:v>514</x:v>
      </x:c>
      <x:c r="E3703" t="s">
        <x:v>629</x:v>
      </x:c>
      <x:c r="F3703" t="s">
        <x:v>504</x:v>
      </x:c>
      <x:c r="G3703" t="s">
        <x:v>699</x:v>
      </x:c>
      <x:c r="H3703" t="s">
        <x:v>528</x:v>
      </x:c>
      <x:c r="I3703" t="s">
        <x:v>173</x:v>
      </x:c>
      <x:c r="J3703">
        <x:v>140018234</x:v>
      </x:c>
      <x:c r="K3703" t="s">
        <x:v>173</x:v>
      </x:c>
      <x:c r="L3703" t="s">
        <x:v>165</x:v>
      </x:c>
      <x:c r="M3703" t="s">
        <x:v>533</x:v>
      </x:c>
      <x:c r="N3703" t="s">
        <x:v>630</x:v>
      </x:c>
      <x:c r="O3703">
        <x:v>7000</x:v>
      </x:c>
      <x:c r="P3703" t="s">
        <x:v>520</x:v>
      </x:c>
      <x:c r="Q3703" t="s">
        <x:v>634</x:v>
      </x:c>
      <x:c r="R3703" t="s">
        <x:v>522</x:v>
      </x:c>
      <x:c r="S3703">
        <x:v>14000</x:v>
      </x:c>
      <x:c r="T3703" t="s">
        <x:v>458</x:v>
      </x:c>
      <x:c r="U3703">
        <x:v>107.66</x:v>
      </x:c>
      <x:c r="V3703">
        <x:v>0.01</x:v>
      </x:c>
      <x:c r="W3703">
        <x:v>737.44</x:v>
      </x:c>
    </x:row>
    <x:row r="3704" spans="1:23">
      <x:c r="A3704" t="s">
        <x:v>492</x:v>
      </x:c>
      <x:c r="B3704" t="s">
        <x:v>698</x:v>
      </x:c>
      <x:c r="C3704" t="s">
        <x:v>513</x:v>
      </x:c>
      <x:c r="D3704" t="s">
        <x:v>514</x:v>
      </x:c>
      <x:c r="E3704" t="s">
        <x:v>629</x:v>
      </x:c>
      <x:c r="F3704" t="s">
        <x:v>504</x:v>
      </x:c>
      <x:c r="G3704" t="s">
        <x:v>699</x:v>
      </x:c>
      <x:c r="H3704" t="s">
        <x:v>528</x:v>
      </x:c>
      <x:c r="I3704" t="s">
        <x:v>173</x:v>
      </x:c>
      <x:c r="J3704">
        <x:v>140018235</x:v>
      </x:c>
      <x:c r="K3704" t="s">
        <x:v>173</x:v>
      </x:c>
      <x:c r="L3704" t="s">
        <x:v>165</x:v>
      </x:c>
      <x:c r="M3704" t="s">
        <x:v>560</x:v>
      </x:c>
      <x:c r="N3704" t="s">
        <x:v>630</x:v>
      </x:c>
      <x:c r="O3704">
        <x:v>7000</x:v>
      </x:c>
      <x:c r="P3704" t="s">
        <x:v>520</x:v>
      </x:c>
      <x:c r="Q3704" t="s">
        <x:v>634</x:v>
      </x:c>
      <x:c r="R3704" t="s">
        <x:v>522</x:v>
      </x:c>
      <x:c r="S3704">
        <x:v>7000</x:v>
      </x:c>
      <x:c r="T3704" t="s">
        <x:v>458</x:v>
      </x:c>
      <x:c r="U3704">
        <x:v>53.83</x:v>
      </x:c>
      <x:c r="V3704">
        <x:v>0.01</x:v>
      </x:c>
      <x:c r="W3704">
        <x:v>368.72</x:v>
      </x:c>
    </x:row>
    <x:row r="3705" spans="1:23">
      <x:c r="A3705" t="s">
        <x:v>492</x:v>
      </x:c>
      <x:c r="B3705" t="s">
        <x:v>698</x:v>
      </x:c>
      <x:c r="C3705" t="s">
        <x:v>513</x:v>
      </x:c>
      <x:c r="D3705" t="s">
        <x:v>514</x:v>
      </x:c>
      <x:c r="E3705" t="s">
        <x:v>629</x:v>
      </x:c>
      <x:c r="F3705" t="s">
        <x:v>504</x:v>
      </x:c>
      <x:c r="G3705" t="s">
        <x:v>699</x:v>
      </x:c>
      <x:c r="H3705" t="s">
        <x:v>528</x:v>
      </x:c>
      <x:c r="I3705" t="s">
        <x:v>173</x:v>
      </x:c>
      <x:c r="J3705">
        <x:v>140018236</x:v>
      </x:c>
      <x:c r="K3705" t="s">
        <x:v>173</x:v>
      </x:c>
      <x:c r="L3705" t="s">
        <x:v>165</x:v>
      </x:c>
      <x:c r="M3705" t="s">
        <x:v>575</x:v>
      </x:c>
      <x:c r="N3705" t="s">
        <x:v>630</x:v>
      </x:c>
      <x:c r="O3705">
        <x:v>7000</x:v>
      </x:c>
      <x:c r="P3705" t="s">
        <x:v>520</x:v>
      </x:c>
      <x:c r="Q3705" t="s">
        <x:v>634</x:v>
      </x:c>
      <x:c r="R3705" t="s">
        <x:v>522</x:v>
      </x:c>
      <x:c r="S3705">
        <x:v>14000</x:v>
      </x:c>
      <x:c r="T3705" t="s">
        <x:v>458</x:v>
      </x:c>
      <x:c r="U3705">
        <x:v>107.66</x:v>
      </x:c>
      <x:c r="V3705">
        <x:v>0.01</x:v>
      </x:c>
      <x:c r="W3705">
        <x:v>737.44</x:v>
      </x:c>
    </x:row>
    <x:row r="3706" spans="1:23">
      <x:c r="A3706" t="s">
        <x:v>492</x:v>
      </x:c>
      <x:c r="B3706" t="s">
        <x:v>698</x:v>
      </x:c>
      <x:c r="C3706" t="s">
        <x:v>513</x:v>
      </x:c>
      <x:c r="D3706" t="s">
        <x:v>514</x:v>
      </x:c>
      <x:c r="E3706" t="s">
        <x:v>629</x:v>
      </x:c>
      <x:c r="F3706" t="s">
        <x:v>504</x:v>
      </x:c>
      <x:c r="G3706" t="s">
        <x:v>699</x:v>
      </x:c>
      <x:c r="H3706" t="s">
        <x:v>528</x:v>
      </x:c>
      <x:c r="I3706" t="s">
        <x:v>173</x:v>
      </x:c>
      <x:c r="J3706">
        <x:v>140015184</x:v>
      </x:c>
      <x:c r="K3706" t="s">
        <x:v>173</x:v>
      </x:c>
      <x:c r="L3706" t="s">
        <x:v>165</x:v>
      </x:c>
      <x:c r="M3706" t="s">
        <x:v>518</x:v>
      </x:c>
      <x:c r="N3706" t="s">
        <x:v>630</x:v>
      </x:c>
      <x:c r="O3706">
        <x:v>7000</x:v>
      </x:c>
      <x:c r="P3706" t="s">
        <x:v>520</x:v>
      </x:c>
      <x:c r="Q3706" t="s">
        <x:v>634</x:v>
      </x:c>
      <x:c r="R3706" t="s">
        <x:v>522</x:v>
      </x:c>
      <x:c r="S3706">
        <x:v>28000</x:v>
      </x:c>
      <x:c r="T3706" t="s">
        <x:v>458</x:v>
      </x:c>
      <x:c r="U3706">
        <x:v>215.32</x:v>
      </x:c>
      <x:c r="V3706">
        <x:v>0.01</x:v>
      </x:c>
      <x:c r="W3706">
        <x:v>1474.89</x:v>
      </x:c>
    </x:row>
    <x:row r="3707" spans="1:23">
      <x:c r="A3707" t="s">
        <x:v>492</x:v>
      </x:c>
      <x:c r="B3707" t="s">
        <x:v>698</x:v>
      </x:c>
      <x:c r="C3707" t="s">
        <x:v>513</x:v>
      </x:c>
      <x:c r="D3707" t="s">
        <x:v>514</x:v>
      </x:c>
      <x:c r="E3707" t="s">
        <x:v>629</x:v>
      </x:c>
      <x:c r="F3707" t="s">
        <x:v>504</x:v>
      </x:c>
      <x:c r="G3707" t="s">
        <x:v>699</x:v>
      </x:c>
      <x:c r="H3707" t="s">
        <x:v>528</x:v>
      </x:c>
      <x:c r="I3707" t="s">
        <x:v>173</x:v>
      </x:c>
      <x:c r="J3707">
        <x:v>140015183</x:v>
      </x:c>
      <x:c r="K3707" t="s">
        <x:v>173</x:v>
      </x:c>
      <x:c r="L3707" t="s">
        <x:v>143</x:v>
      </x:c>
      <x:c r="M3707" t="s">
        <x:v>518</x:v>
      </x:c>
      <x:c r="N3707" t="s">
        <x:v>630</x:v>
      </x:c>
      <x:c r="O3707">
        <x:v>8000</x:v>
      </x:c>
      <x:c r="P3707" t="s">
        <x:v>520</x:v>
      </x:c>
      <x:c r="Q3707" t="s">
        <x:v>632</x:v>
      </x:c>
      <x:c r="R3707" t="s">
        <x:v>522</x:v>
      </x:c>
      <x:c r="S3707">
        <x:v>24000</x:v>
      </x:c>
      <x:c r="T3707" t="s">
        <x:v>458</x:v>
      </x:c>
      <x:c r="U3707">
        <x:v>120.24</x:v>
      </x:c>
      <x:c r="V3707">
        <x:v>0.01</x:v>
      </x:c>
      <x:c r="W3707">
        <x:v>1039.06</x:v>
      </x:c>
    </x:row>
    <x:row r="3708" spans="1:23">
      <x:c r="A3708" t="s">
        <x:v>492</x:v>
      </x:c>
      <x:c r="B3708" t="s">
        <x:v>698</x:v>
      </x:c>
      <x:c r="C3708" t="s">
        <x:v>513</x:v>
      </x:c>
      <x:c r="D3708" t="s">
        <x:v>514</x:v>
      </x:c>
      <x:c r="E3708" t="s">
        <x:v>629</x:v>
      </x:c>
      <x:c r="F3708" t="s">
        <x:v>504</x:v>
      </x:c>
      <x:c r="G3708" t="s">
        <x:v>699</x:v>
      </x:c>
      <x:c r="H3708" t="s">
        <x:v>528</x:v>
      </x:c>
      <x:c r="I3708" t="s">
        <x:v>173</x:v>
      </x:c>
      <x:c r="J3708">
        <x:v>140020074</x:v>
      </x:c>
      <x:c r="K3708" t="s">
        <x:v>173</x:v>
      </x:c>
      <x:c r="L3708" t="s">
        <x:v>143</x:v>
      </x:c>
      <x:c r="M3708" t="s">
        <x:v>542</x:v>
      </x:c>
      <x:c r="N3708" t="s">
        <x:v>630</x:v>
      </x:c>
      <x:c r="O3708">
        <x:v>8000</x:v>
      </x:c>
      <x:c r="P3708" t="s">
        <x:v>520</x:v>
      </x:c>
      <x:c r="Q3708" t="s">
        <x:v>632</x:v>
      </x:c>
      <x:c r="R3708" t="s">
        <x:v>522</x:v>
      </x:c>
      <x:c r="S3708">
        <x:v>8000</x:v>
      </x:c>
      <x:c r="T3708" t="s">
        <x:v>458</x:v>
      </x:c>
      <x:c r="U3708">
        <x:v>40.08</x:v>
      </x:c>
      <x:c r="V3708">
        <x:v>0.01</x:v>
      </x:c>
      <x:c r="W3708">
        <x:v>346.35</x:v>
      </x:c>
    </x:row>
    <x:row r="3709" spans="1:23">
      <x:c r="A3709" t="s">
        <x:v>492</x:v>
      </x:c>
      <x:c r="B3709" t="s">
        <x:v>698</x:v>
      </x:c>
      <x:c r="C3709" t="s">
        <x:v>513</x:v>
      </x:c>
      <x:c r="D3709" t="s">
        <x:v>514</x:v>
      </x:c>
      <x:c r="E3709" t="s">
        <x:v>629</x:v>
      </x:c>
      <x:c r="F3709" t="s">
        <x:v>504</x:v>
      </x:c>
      <x:c r="G3709" t="s">
        <x:v>699</x:v>
      </x:c>
      <x:c r="H3709" t="s">
        <x:v>528</x:v>
      </x:c>
      <x:c r="I3709" t="s">
        <x:v>173</x:v>
      </x:c>
      <x:c r="J3709">
        <x:v>140018225</x:v>
      </x:c>
      <x:c r="K3709" t="s">
        <x:v>173</x:v>
      </x:c>
      <x:c r="L3709" t="s">
        <x:v>143</x:v>
      </x:c>
      <x:c r="M3709" t="s">
        <x:v>525</x:v>
      </x:c>
      <x:c r="N3709" t="s">
        <x:v>630</x:v>
      </x:c>
      <x:c r="O3709">
        <x:v>8000</x:v>
      </x:c>
      <x:c r="P3709" t="s">
        <x:v>520</x:v>
      </x:c>
      <x:c r="Q3709" t="s">
        <x:v>632</x:v>
      </x:c>
      <x:c r="R3709" t="s">
        <x:v>522</x:v>
      </x:c>
      <x:c r="S3709">
        <x:v>8000</x:v>
      </x:c>
      <x:c r="T3709" t="s">
        <x:v>458</x:v>
      </x:c>
      <x:c r="U3709">
        <x:v>40.08</x:v>
      </x:c>
      <x:c r="V3709">
        <x:v>0.01</x:v>
      </x:c>
      <x:c r="W3709">
        <x:v>346.35</x:v>
      </x:c>
    </x:row>
    <x:row r="3710" spans="1:23">
      <x:c r="A3710" t="s">
        <x:v>492</x:v>
      </x:c>
      <x:c r="B3710" t="s">
        <x:v>698</x:v>
      </x:c>
      <x:c r="C3710" t="s">
        <x:v>513</x:v>
      </x:c>
      <x:c r="D3710" t="s">
        <x:v>514</x:v>
      </x:c>
      <x:c r="E3710" t="s">
        <x:v>629</x:v>
      </x:c>
      <x:c r="F3710" t="s">
        <x:v>504</x:v>
      </x:c>
      <x:c r="G3710" t="s">
        <x:v>699</x:v>
      </x:c>
      <x:c r="H3710" t="s">
        <x:v>528</x:v>
      </x:c>
      <x:c r="I3710" t="s">
        <x:v>173</x:v>
      </x:c>
      <x:c r="J3710">
        <x:v>140018187</x:v>
      </x:c>
      <x:c r="K3710" t="s">
        <x:v>173</x:v>
      </x:c>
      <x:c r="L3710" t="s">
        <x:v>143</x:v>
      </x:c>
      <x:c r="M3710" t="s">
        <x:v>558</x:v>
      </x:c>
      <x:c r="N3710" t="s">
        <x:v>630</x:v>
      </x:c>
      <x:c r="O3710">
        <x:v>8000</x:v>
      </x:c>
      <x:c r="P3710" t="s">
        <x:v>520</x:v>
      </x:c>
      <x:c r="Q3710" t="s">
        <x:v>632</x:v>
      </x:c>
      <x:c r="R3710" t="s">
        <x:v>522</x:v>
      </x:c>
      <x:c r="S3710">
        <x:v>8000</x:v>
      </x:c>
      <x:c r="T3710" t="s">
        <x:v>458</x:v>
      </x:c>
      <x:c r="U3710">
        <x:v>40.08</x:v>
      </x:c>
      <x:c r="V3710">
        <x:v>0.01</x:v>
      </x:c>
      <x:c r="W3710">
        <x:v>346.35</x:v>
      </x:c>
    </x:row>
    <x:row r="3711" spans="1:23">
      <x:c r="A3711" t="s">
        <x:v>492</x:v>
      </x:c>
      <x:c r="B3711" t="s">
        <x:v>698</x:v>
      </x:c>
      <x:c r="C3711" t="s">
        <x:v>513</x:v>
      </x:c>
      <x:c r="D3711" t="s">
        <x:v>514</x:v>
      </x:c>
      <x:c r="E3711" t="s">
        <x:v>629</x:v>
      </x:c>
      <x:c r="F3711" t="s">
        <x:v>504</x:v>
      </x:c>
      <x:c r="G3711" t="s">
        <x:v>699</x:v>
      </x:c>
      <x:c r="H3711" t="s">
        <x:v>528</x:v>
      </x:c>
      <x:c r="I3711" t="s">
        <x:v>173</x:v>
      </x:c>
      <x:c r="J3711">
        <x:v>140018224</x:v>
      </x:c>
      <x:c r="K3711" t="s">
        <x:v>173</x:v>
      </x:c>
      <x:c r="L3711" t="s">
        <x:v>143</x:v>
      </x:c>
      <x:c r="M3711" t="s">
        <x:v>524</x:v>
      </x:c>
      <x:c r="N3711" t="s">
        <x:v>630</x:v>
      </x:c>
      <x:c r="O3711">
        <x:v>8000</x:v>
      </x:c>
      <x:c r="P3711" t="s">
        <x:v>520</x:v>
      </x:c>
      <x:c r="Q3711" t="s">
        <x:v>632</x:v>
      </x:c>
      <x:c r="R3711" t="s">
        <x:v>522</x:v>
      </x:c>
      <x:c r="S3711">
        <x:v>16000</x:v>
      </x:c>
      <x:c r="T3711" t="s">
        <x:v>458</x:v>
      </x:c>
      <x:c r="U3711">
        <x:v>80.16</x:v>
      </x:c>
      <x:c r="V3711">
        <x:v>0.01</x:v>
      </x:c>
      <x:c r="W3711">
        <x:v>692.71</x:v>
      </x:c>
    </x:row>
    <x:row r="3712" spans="1:23">
      <x:c r="A3712" t="s">
        <x:v>492</x:v>
      </x:c>
      <x:c r="B3712" t="s">
        <x:v>698</x:v>
      </x:c>
      <x:c r="C3712" t="s">
        <x:v>513</x:v>
      </x:c>
      <x:c r="D3712" t="s">
        <x:v>514</x:v>
      </x:c>
      <x:c r="E3712" t="s">
        <x:v>629</x:v>
      </x:c>
      <x:c r="F3712" t="s">
        <x:v>504</x:v>
      </x:c>
      <x:c r="G3712" t="s">
        <x:v>699</x:v>
      </x:c>
      <x:c r="H3712" t="s">
        <x:v>528</x:v>
      </x:c>
      <x:c r="I3712" t="s">
        <x:v>173</x:v>
      </x:c>
      <x:c r="J3712">
        <x:v>140018227</x:v>
      </x:c>
      <x:c r="K3712" t="s">
        <x:v>173</x:v>
      </x:c>
      <x:c r="L3712" t="s">
        <x:v>143</x:v>
      </x:c>
      <x:c r="M3712" t="s">
        <x:v>569</x:v>
      </x:c>
      <x:c r="N3712" t="s">
        <x:v>630</x:v>
      </x:c>
      <x:c r="O3712">
        <x:v>8000</x:v>
      </x:c>
      <x:c r="P3712" t="s">
        <x:v>520</x:v>
      </x:c>
      <x:c r="Q3712" t="s">
        <x:v>632</x:v>
      </x:c>
      <x:c r="R3712" t="s">
        <x:v>522</x:v>
      </x:c>
      <x:c r="S3712">
        <x:v>16000</x:v>
      </x:c>
      <x:c r="T3712" t="s">
        <x:v>458</x:v>
      </x:c>
      <x:c r="U3712">
        <x:v>80.16</x:v>
      </x:c>
      <x:c r="V3712">
        <x:v>0.01</x:v>
      </x:c>
      <x:c r="W3712">
        <x:v>692.71</x:v>
      </x:c>
    </x:row>
    <x:row r="3713" spans="1:23">
      <x:c r="A3713" t="s">
        <x:v>492</x:v>
      </x:c>
      <x:c r="B3713" t="s">
        <x:v>698</x:v>
      </x:c>
      <x:c r="C3713" t="s">
        <x:v>513</x:v>
      </x:c>
      <x:c r="D3713" t="s">
        <x:v>514</x:v>
      </x:c>
      <x:c r="E3713" t="s">
        <x:v>629</x:v>
      </x:c>
      <x:c r="F3713" t="s">
        <x:v>504</x:v>
      </x:c>
      <x:c r="G3713" t="s">
        <x:v>699</x:v>
      </x:c>
      <x:c r="H3713" t="s">
        <x:v>528</x:v>
      </x:c>
      <x:c r="I3713" t="s">
        <x:v>173</x:v>
      </x:c>
      <x:c r="J3713">
        <x:v>140020067</x:v>
      </x:c>
      <x:c r="K3713" t="s">
        <x:v>173</x:v>
      </x:c>
      <x:c r="L3713" t="s">
        <x:v>143</x:v>
      </x:c>
      <x:c r="M3713" t="s">
        <x:v>572</x:v>
      </x:c>
      <x:c r="N3713" t="s">
        <x:v>630</x:v>
      </x:c>
      <x:c r="O3713">
        <x:v>8000</x:v>
      </x:c>
      <x:c r="P3713" t="s">
        <x:v>520</x:v>
      </x:c>
      <x:c r="Q3713" t="s">
        <x:v>632</x:v>
      </x:c>
      <x:c r="R3713" t="s">
        <x:v>522</x:v>
      </x:c>
      <x:c r="S3713">
        <x:v>8000</x:v>
      </x:c>
      <x:c r="T3713" t="s">
        <x:v>458</x:v>
      </x:c>
      <x:c r="U3713">
        <x:v>40.08</x:v>
      </x:c>
      <x:c r="V3713">
        <x:v>0.01</x:v>
      </x:c>
      <x:c r="W3713">
        <x:v>346.35</x:v>
      </x:c>
    </x:row>
    <x:row r="3714" spans="1:23">
      <x:c r="A3714" t="s">
        <x:v>492</x:v>
      </x:c>
      <x:c r="B3714" t="s">
        <x:v>698</x:v>
      </x:c>
      <x:c r="C3714" t="s">
        <x:v>513</x:v>
      </x:c>
      <x:c r="D3714" t="s">
        <x:v>514</x:v>
      </x:c>
      <x:c r="E3714" t="s">
        <x:v>629</x:v>
      </x:c>
      <x:c r="F3714" t="s">
        <x:v>504</x:v>
      </x:c>
      <x:c r="G3714" t="s">
        <x:v>699</x:v>
      </x:c>
      <x:c r="H3714" t="s">
        <x:v>528</x:v>
      </x:c>
      <x:c r="I3714" t="s">
        <x:v>173</x:v>
      </x:c>
      <x:c r="J3714">
        <x:v>140018186</x:v>
      </x:c>
      <x:c r="K3714" t="s">
        <x:v>173</x:v>
      </x:c>
      <x:c r="L3714" t="s">
        <x:v>143</x:v>
      </x:c>
      <x:c r="M3714" t="s">
        <x:v>537</x:v>
      </x:c>
      <x:c r="N3714" t="s">
        <x:v>630</x:v>
      </x:c>
      <x:c r="O3714">
        <x:v>8000</x:v>
      </x:c>
      <x:c r="P3714" t="s">
        <x:v>520</x:v>
      </x:c>
      <x:c r="Q3714" t="s">
        <x:v>632</x:v>
      </x:c>
      <x:c r="R3714" t="s">
        <x:v>522</x:v>
      </x:c>
      <x:c r="S3714">
        <x:v>16000</x:v>
      </x:c>
      <x:c r="T3714" t="s">
        <x:v>458</x:v>
      </x:c>
      <x:c r="U3714">
        <x:v>80.16</x:v>
      </x:c>
      <x:c r="V3714">
        <x:v>0.01</x:v>
      </x:c>
      <x:c r="W3714">
        <x:v>692.71</x:v>
      </x:c>
    </x:row>
    <x:row r="3715" spans="1:23">
      <x:c r="A3715" t="s">
        <x:v>492</x:v>
      </x:c>
      <x:c r="B3715" t="s">
        <x:v>698</x:v>
      </x:c>
      <x:c r="C3715" t="s">
        <x:v>513</x:v>
      </x:c>
      <x:c r="D3715" t="s">
        <x:v>514</x:v>
      </x:c>
      <x:c r="E3715" t="s">
        <x:v>629</x:v>
      </x:c>
      <x:c r="F3715" t="s">
        <x:v>504</x:v>
      </x:c>
      <x:c r="G3715" t="s">
        <x:v>699</x:v>
      </x:c>
      <x:c r="H3715" t="s">
        <x:v>528</x:v>
      </x:c>
      <x:c r="I3715" t="s">
        <x:v>173</x:v>
      </x:c>
      <x:c r="J3715">
        <x:v>140000481</x:v>
      </x:c>
      <x:c r="K3715" t="s">
        <x:v>173</x:v>
      </x:c>
      <x:c r="L3715" t="s">
        <x:v>143</x:v>
      </x:c>
      <x:c r="M3715" t="s">
        <x:v>573</x:v>
      </x:c>
      <x:c r="N3715" t="s">
        <x:v>630</x:v>
      </x:c>
      <x:c r="O3715">
        <x:v>8000</x:v>
      </x:c>
      <x:c r="P3715" t="s">
        <x:v>520</x:v>
      </x:c>
      <x:c r="Q3715" t="s">
        <x:v>632</x:v>
      </x:c>
      <x:c r="R3715" t="s">
        <x:v>522</x:v>
      </x:c>
      <x:c r="S3715">
        <x:v>8000</x:v>
      </x:c>
      <x:c r="T3715" t="s">
        <x:v>458</x:v>
      </x:c>
      <x:c r="U3715">
        <x:v>40.08</x:v>
      </x:c>
      <x:c r="V3715">
        <x:v>0.01</x:v>
      </x:c>
      <x:c r="W3715">
        <x:v>346.35</x:v>
      </x:c>
    </x:row>
    <x:row r="3716" spans="1:23">
      <x:c r="A3716" t="s">
        <x:v>492</x:v>
      </x:c>
      <x:c r="B3716" t="s">
        <x:v>698</x:v>
      </x:c>
      <x:c r="C3716" t="s">
        <x:v>513</x:v>
      </x:c>
      <x:c r="D3716" t="s">
        <x:v>514</x:v>
      </x:c>
      <x:c r="E3716" t="s">
        <x:v>629</x:v>
      </x:c>
      <x:c r="F3716" t="s">
        <x:v>504</x:v>
      </x:c>
      <x:c r="G3716" t="s">
        <x:v>699</x:v>
      </x:c>
      <x:c r="H3716" t="s">
        <x:v>528</x:v>
      </x:c>
      <x:c r="I3716" t="s">
        <x:v>173</x:v>
      </x:c>
      <x:c r="J3716">
        <x:v>140020065</x:v>
      </x:c>
      <x:c r="K3716" t="s">
        <x:v>173</x:v>
      </x:c>
      <x:c r="L3716" t="s">
        <x:v>143</x:v>
      </x:c>
      <x:c r="M3716" t="s">
        <x:v>533</x:v>
      </x:c>
      <x:c r="N3716" t="s">
        <x:v>630</x:v>
      </x:c>
      <x:c r="O3716">
        <x:v>8000</x:v>
      </x:c>
      <x:c r="P3716" t="s">
        <x:v>520</x:v>
      </x:c>
      <x:c r="Q3716" t="s">
        <x:v>632</x:v>
      </x:c>
      <x:c r="R3716" t="s">
        <x:v>522</x:v>
      </x:c>
      <x:c r="S3716">
        <x:v>24000</x:v>
      </x:c>
      <x:c r="T3716" t="s">
        <x:v>458</x:v>
      </x:c>
      <x:c r="U3716">
        <x:v>120.24</x:v>
      </x:c>
      <x:c r="V3716">
        <x:v>0.01</x:v>
      </x:c>
      <x:c r="W3716">
        <x:v>1039.06</x:v>
      </x:c>
    </x:row>
    <x:row r="3717" spans="1:23">
      <x:c r="A3717" t="s">
        <x:v>492</x:v>
      </x:c>
      <x:c r="B3717" t="s">
        <x:v>698</x:v>
      </x:c>
      <x:c r="C3717" t="s">
        <x:v>513</x:v>
      </x:c>
      <x:c r="D3717" t="s">
        <x:v>514</x:v>
      </x:c>
      <x:c r="E3717" t="s">
        <x:v>629</x:v>
      </x:c>
      <x:c r="F3717" t="s">
        <x:v>504</x:v>
      </x:c>
      <x:c r="G3717" t="s">
        <x:v>699</x:v>
      </x:c>
      <x:c r="H3717" t="s">
        <x:v>528</x:v>
      </x:c>
      <x:c r="I3717" t="s">
        <x:v>173</x:v>
      </x:c>
      <x:c r="J3717">
        <x:v>140018228</x:v>
      </x:c>
      <x:c r="K3717" t="s">
        <x:v>173</x:v>
      </x:c>
      <x:c r="L3717" t="s">
        <x:v>143</x:v>
      </x:c>
      <x:c r="M3717" t="s">
        <x:v>560</x:v>
      </x:c>
      <x:c r="N3717" t="s">
        <x:v>630</x:v>
      </x:c>
      <x:c r="O3717">
        <x:v>8000</x:v>
      </x:c>
      <x:c r="P3717" t="s">
        <x:v>520</x:v>
      </x:c>
      <x:c r="Q3717" t="s">
        <x:v>632</x:v>
      </x:c>
      <x:c r="R3717" t="s">
        <x:v>522</x:v>
      </x:c>
      <x:c r="S3717">
        <x:v>24000</x:v>
      </x:c>
      <x:c r="T3717" t="s">
        <x:v>458</x:v>
      </x:c>
      <x:c r="U3717">
        <x:v>120.31</x:v>
      </x:c>
      <x:c r="V3717">
        <x:v>0.01</x:v>
      </x:c>
      <x:c r="W3717">
        <x:v>1039.06</x:v>
      </x:c>
    </x:row>
    <x:row r="3718" spans="1:23">
      <x:c r="A3718" t="s">
        <x:v>492</x:v>
      </x:c>
      <x:c r="B3718" t="s">
        <x:v>698</x:v>
      </x:c>
      <x:c r="C3718" t="s">
        <x:v>513</x:v>
      </x:c>
      <x:c r="D3718" t="s">
        <x:v>514</x:v>
      </x:c>
      <x:c r="E3718" t="s">
        <x:v>629</x:v>
      </x:c>
      <x:c r="F3718" t="s">
        <x:v>504</x:v>
      </x:c>
      <x:c r="G3718" t="s">
        <x:v>699</x:v>
      </x:c>
      <x:c r="H3718" t="s">
        <x:v>528</x:v>
      </x:c>
      <x:c r="I3718" t="s">
        <x:v>173</x:v>
      </x:c>
      <x:c r="J3718">
        <x:v>140015183</x:v>
      </x:c>
      <x:c r="K3718" t="s">
        <x:v>173</x:v>
      </x:c>
      <x:c r="L3718" t="s">
        <x:v>143</x:v>
      </x:c>
      <x:c r="M3718" t="s">
        <x:v>518</x:v>
      </x:c>
      <x:c r="N3718" t="s">
        <x:v>630</x:v>
      </x:c>
      <x:c r="O3718">
        <x:v>8000</x:v>
      </x:c>
      <x:c r="P3718" t="s">
        <x:v>520</x:v>
      </x:c>
      <x:c r="Q3718" t="s">
        <x:v>632</x:v>
      </x:c>
      <x:c r="R3718" t="s">
        <x:v>522</x:v>
      </x:c>
      <x:c r="S3718">
        <x:v>48000</x:v>
      </x:c>
      <x:c r="T3718" t="s">
        <x:v>458</x:v>
      </x:c>
      <x:c r="U3718">
        <x:v>240.48</x:v>
      </x:c>
      <x:c r="V3718">
        <x:v>0.01</x:v>
      </x:c>
      <x:c r="W3718">
        <x:v>2078.12</x:v>
      </x:c>
    </x:row>
    <x:row r="3719" spans="1:23">
      <x:c r="A3719" t="s">
        <x:v>492</x:v>
      </x:c>
      <x:c r="B3719" t="s">
        <x:v>698</x:v>
      </x:c>
      <x:c r="C3719" t="s">
        <x:v>513</x:v>
      </x:c>
      <x:c r="D3719" t="s">
        <x:v>514</x:v>
      </x:c>
      <x:c r="E3719" t="s">
        <x:v>629</x:v>
      </x:c>
      <x:c r="F3719" t="s">
        <x:v>504</x:v>
      </x:c>
      <x:c r="G3719" t="s">
        <x:v>699</x:v>
      </x:c>
      <x:c r="H3719" t="s">
        <x:v>528</x:v>
      </x:c>
      <x:c r="I3719" t="s">
        <x:v>173</x:v>
      </x:c>
      <x:c r="J3719">
        <x:v>140018252</x:v>
      </x:c>
      <x:c r="K3719" t="s">
        <x:v>173</x:v>
      </x:c>
      <x:c r="L3719" t="s">
        <x:v>141</x:v>
      </x:c>
      <x:c r="M3719" t="s">
        <x:v>609</x:v>
      </x:c>
      <x:c r="N3719" t="s">
        <x:v>630</x:v>
      </x:c>
      <x:c r="O3719">
        <x:v>10000</x:v>
      </x:c>
      <x:c r="P3719" t="s">
        <x:v>520</x:v>
      </x:c>
      <x:c r="Q3719" t="s">
        <x:v>631</x:v>
      </x:c>
      <x:c r="R3719" t="s">
        <x:v>522</x:v>
      </x:c>
      <x:c r="S3719">
        <x:v>10000</x:v>
      </x:c>
      <x:c r="T3719" t="s">
        <x:v>458</x:v>
      </x:c>
      <x:c r="U3719">
        <x:v>33.1</x:v>
      </x:c>
      <x:c r="V3719">
        <x:v>0.01</x:v>
      </x:c>
      <x:c r="W3719">
        <x:v>382.43</x:v>
      </x:c>
    </x:row>
    <x:row r="3720" spans="1:23">
      <x:c r="A3720" t="s">
        <x:v>492</x:v>
      </x:c>
      <x:c r="B3720" t="s">
        <x:v>698</x:v>
      </x:c>
      <x:c r="C3720" t="s">
        <x:v>513</x:v>
      </x:c>
      <x:c r="D3720" t="s">
        <x:v>514</x:v>
      </x:c>
      <x:c r="E3720" t="s">
        <x:v>629</x:v>
      </x:c>
      <x:c r="F3720" t="s">
        <x:v>504</x:v>
      </x:c>
      <x:c r="G3720" t="s">
        <x:v>699</x:v>
      </x:c>
      <x:c r="H3720" t="s">
        <x:v>528</x:v>
      </x:c>
      <x:c r="I3720" t="s">
        <x:v>173</x:v>
      </x:c>
      <x:c r="J3720">
        <x:v>140018214</x:v>
      </x:c>
      <x:c r="K3720" t="s">
        <x:v>173</x:v>
      </x:c>
      <x:c r="L3720" t="s">
        <x:v>141</x:v>
      </x:c>
      <x:c r="M3720" t="s">
        <x:v>573</x:v>
      </x:c>
      <x:c r="N3720" t="s">
        <x:v>630</x:v>
      </x:c>
      <x:c r="O3720">
        <x:v>10000</x:v>
      </x:c>
      <x:c r="P3720" t="s">
        <x:v>520</x:v>
      </x:c>
      <x:c r="Q3720" t="s">
        <x:v>631</x:v>
      </x:c>
      <x:c r="R3720" t="s">
        <x:v>522</x:v>
      </x:c>
      <x:c r="S3720">
        <x:v>40000</x:v>
      </x:c>
      <x:c r="T3720" t="s">
        <x:v>458</x:v>
      </x:c>
      <x:c r="U3720">
        <x:v>132.4</x:v>
      </x:c>
      <x:c r="V3720">
        <x:v>0.01</x:v>
      </x:c>
      <x:c r="W3720">
        <x:v>1529.73</x:v>
      </x:c>
    </x:row>
    <x:row r="3721" spans="1:23">
      <x:c r="A3721" t="s">
        <x:v>492</x:v>
      </x:c>
      <x:c r="B3721" t="s">
        <x:v>698</x:v>
      </x:c>
      <x:c r="C3721" t="s">
        <x:v>513</x:v>
      </x:c>
      <x:c r="D3721" t="s">
        <x:v>514</x:v>
      </x:c>
      <x:c r="E3721" t="s">
        <x:v>629</x:v>
      </x:c>
      <x:c r="F3721" t="s">
        <x:v>504</x:v>
      </x:c>
      <x:c r="G3721" t="s">
        <x:v>699</x:v>
      </x:c>
      <x:c r="H3721" t="s">
        <x:v>528</x:v>
      </x:c>
      <x:c r="I3721" t="s">
        <x:v>173</x:v>
      </x:c>
      <x:c r="J3721">
        <x:v>140015177</x:v>
      </x:c>
      <x:c r="K3721" t="s">
        <x:v>173</x:v>
      </x:c>
      <x:c r="L3721" t="s">
        <x:v>141</x:v>
      </x:c>
      <x:c r="M3721" t="s">
        <x:v>533</x:v>
      </x:c>
      <x:c r="N3721" t="s">
        <x:v>630</x:v>
      </x:c>
      <x:c r="O3721">
        <x:v>10000</x:v>
      </x:c>
      <x:c r="P3721" t="s">
        <x:v>520</x:v>
      </x:c>
      <x:c r="Q3721" t="s">
        <x:v>631</x:v>
      </x:c>
      <x:c r="R3721" t="s">
        <x:v>522</x:v>
      </x:c>
      <x:c r="S3721">
        <x:v>20000</x:v>
      </x:c>
      <x:c r="T3721" t="s">
        <x:v>458</x:v>
      </x:c>
      <x:c r="U3721">
        <x:v>66.2</x:v>
      </x:c>
      <x:c r="V3721">
        <x:v>0.01</x:v>
      </x:c>
      <x:c r="W3721">
        <x:v>764.86</x:v>
      </x:c>
    </x:row>
    <x:row r="3722" spans="1:23">
      <x:c r="A3722" t="s">
        <x:v>492</x:v>
      </x:c>
      <x:c r="B3722" t="s">
        <x:v>698</x:v>
      </x:c>
      <x:c r="C3722" t="s">
        <x:v>513</x:v>
      </x:c>
      <x:c r="D3722" t="s">
        <x:v>514</x:v>
      </x:c>
      <x:c r="E3722" t="s">
        <x:v>629</x:v>
      </x:c>
      <x:c r="F3722" t="s">
        <x:v>504</x:v>
      </x:c>
      <x:c r="G3722" t="s">
        <x:v>699</x:v>
      </x:c>
      <x:c r="H3722" t="s">
        <x:v>528</x:v>
      </x:c>
      <x:c r="I3722" t="s">
        <x:v>173</x:v>
      </x:c>
      <x:c r="J3722">
        <x:v>140015175</x:v>
      </x:c>
      <x:c r="K3722" t="s">
        <x:v>173</x:v>
      </x:c>
      <x:c r="L3722" t="s">
        <x:v>141</x:v>
      </x:c>
      <x:c r="M3722" t="s">
        <x:v>610</x:v>
      </x:c>
      <x:c r="N3722" t="s">
        <x:v>630</x:v>
      </x:c>
      <x:c r="O3722">
        <x:v>10000</x:v>
      </x:c>
      <x:c r="P3722" t="s">
        <x:v>520</x:v>
      </x:c>
      <x:c r="Q3722" t="s">
        <x:v>631</x:v>
      </x:c>
      <x:c r="R3722" t="s">
        <x:v>522</x:v>
      </x:c>
      <x:c r="S3722">
        <x:v>20000</x:v>
      </x:c>
      <x:c r="T3722" t="s">
        <x:v>458</x:v>
      </x:c>
      <x:c r="U3722">
        <x:v>66.2</x:v>
      </x:c>
      <x:c r="V3722">
        <x:v>0.01</x:v>
      </x:c>
      <x:c r="W3722">
        <x:v>764.86</x:v>
      </x:c>
    </x:row>
    <x:row r="3723" spans="1:23">
      <x:c r="A3723" t="s">
        <x:v>492</x:v>
      </x:c>
      <x:c r="B3723" t="s">
        <x:v>698</x:v>
      </x:c>
      <x:c r="C3723" t="s">
        <x:v>513</x:v>
      </x:c>
      <x:c r="D3723" t="s">
        <x:v>514</x:v>
      </x:c>
      <x:c r="E3723" t="s">
        <x:v>629</x:v>
      </x:c>
      <x:c r="F3723" t="s">
        <x:v>504</x:v>
      </x:c>
      <x:c r="G3723" t="s">
        <x:v>699</x:v>
      </x:c>
      <x:c r="H3723" t="s">
        <x:v>528</x:v>
      </x:c>
      <x:c r="I3723" t="s">
        <x:v>173</x:v>
      </x:c>
      <x:c r="J3723">
        <x:v>140018218</x:v>
      </x:c>
      <x:c r="K3723" t="s">
        <x:v>173</x:v>
      </x:c>
      <x:c r="L3723" t="s">
        <x:v>141</x:v>
      </x:c>
      <x:c r="M3723" t="s">
        <x:v>571</x:v>
      </x:c>
      <x:c r="N3723" t="s">
        <x:v>630</x:v>
      </x:c>
      <x:c r="O3723">
        <x:v>10000</x:v>
      </x:c>
      <x:c r="P3723" t="s">
        <x:v>520</x:v>
      </x:c>
      <x:c r="Q3723" t="s">
        <x:v>631</x:v>
      </x:c>
      <x:c r="R3723" t="s">
        <x:v>522</x:v>
      </x:c>
      <x:c r="S3723">
        <x:v>40000</x:v>
      </x:c>
      <x:c r="T3723" t="s">
        <x:v>458</x:v>
      </x:c>
      <x:c r="U3723">
        <x:v>132.4</x:v>
      </x:c>
      <x:c r="V3723">
        <x:v>0.01</x:v>
      </x:c>
      <x:c r="W3723">
        <x:v>1529.73</x:v>
      </x:c>
    </x:row>
    <x:row r="3724" spans="1:23">
      <x:c r="A3724" t="s">
        <x:v>492</x:v>
      </x:c>
      <x:c r="B3724" t="s">
        <x:v>698</x:v>
      </x:c>
      <x:c r="C3724" t="s">
        <x:v>513</x:v>
      </x:c>
      <x:c r="D3724" t="s">
        <x:v>514</x:v>
      </x:c>
      <x:c r="E3724" t="s">
        <x:v>629</x:v>
      </x:c>
      <x:c r="F3724" t="s">
        <x:v>504</x:v>
      </x:c>
      <x:c r="G3724" t="s">
        <x:v>699</x:v>
      </x:c>
      <x:c r="H3724" t="s">
        <x:v>528</x:v>
      </x:c>
      <x:c r="I3724" t="s">
        <x:v>173</x:v>
      </x:c>
      <x:c r="J3724">
        <x:v>140018237</x:v>
      </x:c>
      <x:c r="K3724" t="s">
        <x:v>173</x:v>
      </x:c>
      <x:c r="L3724" t="s">
        <x:v>165</x:v>
      </x:c>
      <x:c r="M3724" t="s">
        <x:v>526</x:v>
      </x:c>
      <x:c r="N3724" t="s">
        <x:v>630</x:v>
      </x:c>
      <x:c r="O3724">
        <x:v>7000</x:v>
      </x:c>
      <x:c r="P3724" t="s">
        <x:v>520</x:v>
      </x:c>
      <x:c r="Q3724" t="s">
        <x:v>634</x:v>
      </x:c>
      <x:c r="R3724" t="s">
        <x:v>522</x:v>
      </x:c>
      <x:c r="S3724">
        <x:v>14000</x:v>
      </x:c>
      <x:c r="T3724" t="s">
        <x:v>458</x:v>
      </x:c>
      <x:c r="U3724">
        <x:v>107.66</x:v>
      </x:c>
      <x:c r="V3724">
        <x:v>0.01</x:v>
      </x:c>
      <x:c r="W3724">
        <x:v>737.44</x:v>
      </x:c>
    </x:row>
    <x:row r="3725" spans="1:23">
      <x:c r="A3725" t="s">
        <x:v>492</x:v>
      </x:c>
      <x:c r="B3725" t="s">
        <x:v>698</x:v>
      </x:c>
      <x:c r="C3725" t="s">
        <x:v>513</x:v>
      </x:c>
      <x:c r="D3725" t="s">
        <x:v>514</x:v>
      </x:c>
      <x:c r="E3725" t="s">
        <x:v>629</x:v>
      </x:c>
      <x:c r="F3725" t="s">
        <x:v>504</x:v>
      </x:c>
      <x:c r="G3725" t="s">
        <x:v>699</x:v>
      </x:c>
      <x:c r="H3725" t="s">
        <x:v>528</x:v>
      </x:c>
      <x:c r="I3725" t="s">
        <x:v>173</x:v>
      </x:c>
      <x:c r="J3725">
        <x:v>140020062</x:v>
      </x:c>
      <x:c r="K3725" t="s">
        <x:v>173</x:v>
      </x:c>
      <x:c r="L3725" t="s">
        <x:v>143</x:v>
      </x:c>
      <x:c r="M3725" t="s">
        <x:v>575</x:v>
      </x:c>
      <x:c r="N3725" t="s">
        <x:v>630</x:v>
      </x:c>
      <x:c r="O3725">
        <x:v>8000</x:v>
      </x:c>
      <x:c r="P3725" t="s">
        <x:v>520</x:v>
      </x:c>
      <x:c r="Q3725" t="s">
        <x:v>632</x:v>
      </x:c>
      <x:c r="R3725" t="s">
        <x:v>522</x:v>
      </x:c>
      <x:c r="S3725">
        <x:v>16000</x:v>
      </x:c>
      <x:c r="T3725" t="s">
        <x:v>458</x:v>
      </x:c>
      <x:c r="U3725">
        <x:v>80.16</x:v>
      </x:c>
      <x:c r="V3725">
        <x:v>0.01</x:v>
      </x:c>
      <x:c r="W3725">
        <x:v>692.71</x:v>
      </x:c>
    </x:row>
    <x:row r="3726" spans="1:23">
      <x:c r="A3726" t="s">
        <x:v>492</x:v>
      </x:c>
      <x:c r="B3726" t="s">
        <x:v>698</x:v>
      </x:c>
      <x:c r="C3726" t="s">
        <x:v>513</x:v>
      </x:c>
      <x:c r="D3726" t="s">
        <x:v>514</x:v>
      </x:c>
      <x:c r="E3726" t="s">
        <x:v>629</x:v>
      </x:c>
      <x:c r="F3726" t="s">
        <x:v>504</x:v>
      </x:c>
      <x:c r="G3726" t="s">
        <x:v>699</x:v>
      </x:c>
      <x:c r="H3726" t="s">
        <x:v>528</x:v>
      </x:c>
      <x:c r="I3726" t="s">
        <x:v>173</x:v>
      </x:c>
      <x:c r="J3726">
        <x:v>140015175</x:v>
      </x:c>
      <x:c r="K3726" t="s">
        <x:v>173</x:v>
      </x:c>
      <x:c r="L3726" t="s">
        <x:v>141</x:v>
      </x:c>
      <x:c r="M3726" t="s">
        <x:v>610</x:v>
      </x:c>
      <x:c r="N3726" t="s">
        <x:v>630</x:v>
      </x:c>
      <x:c r="O3726">
        <x:v>10000</x:v>
      </x:c>
      <x:c r="P3726" t="s">
        <x:v>520</x:v>
      </x:c>
      <x:c r="Q3726" t="s">
        <x:v>631</x:v>
      </x:c>
      <x:c r="R3726" t="s">
        <x:v>522</x:v>
      </x:c>
      <x:c r="S3726">
        <x:v>20000</x:v>
      </x:c>
      <x:c r="T3726" t="s">
        <x:v>458</x:v>
      </x:c>
      <x:c r="U3726">
        <x:v>66.2</x:v>
      </x:c>
      <x:c r="V3726">
        <x:v>0.01</x:v>
      </x:c>
      <x:c r="W3726">
        <x:v>764.86</x:v>
      </x:c>
    </x:row>
    <x:row r="3727" spans="1:23">
      <x:c r="A3727" t="s">
        <x:v>492</x:v>
      </x:c>
      <x:c r="B3727" t="s">
        <x:v>698</x:v>
      </x:c>
      <x:c r="C3727" t="s">
        <x:v>513</x:v>
      </x:c>
      <x:c r="D3727" t="s">
        <x:v>514</x:v>
      </x:c>
      <x:c r="E3727" t="s">
        <x:v>629</x:v>
      </x:c>
      <x:c r="F3727" t="s">
        <x:v>504</x:v>
      </x:c>
      <x:c r="G3727" t="s">
        <x:v>699</x:v>
      </x:c>
      <x:c r="H3727" t="s">
        <x:v>528</x:v>
      </x:c>
      <x:c r="I3727" t="s">
        <x:v>173</x:v>
      </x:c>
      <x:c r="J3727">
        <x:v>140015174</x:v>
      </x:c>
      <x:c r="K3727" t="s">
        <x:v>173</x:v>
      </x:c>
      <x:c r="L3727" t="s">
        <x:v>141</x:v>
      </x:c>
      <x:c r="M3727" t="s">
        <x:v>575</x:v>
      </x:c>
      <x:c r="N3727" t="s">
        <x:v>630</x:v>
      </x:c>
      <x:c r="O3727">
        <x:v>10000</x:v>
      </x:c>
      <x:c r="P3727" t="s">
        <x:v>520</x:v>
      </x:c>
      <x:c r="Q3727" t="s">
        <x:v>631</x:v>
      </x:c>
      <x:c r="R3727" t="s">
        <x:v>522</x:v>
      </x:c>
      <x:c r="S3727">
        <x:v>110000</x:v>
      </x:c>
      <x:c r="T3727" t="s">
        <x:v>458</x:v>
      </x:c>
      <x:c r="U3727">
        <x:v>364.1</x:v>
      </x:c>
      <x:c r="V3727">
        <x:v>0.01</x:v>
      </x:c>
      <x:c r="W3727">
        <x:v>4206.75</x:v>
      </x:c>
    </x:row>
    <x:row r="3728" spans="1:23">
      <x:c r="A3728" t="s">
        <x:v>492</x:v>
      </x:c>
      <x:c r="B3728" t="s">
        <x:v>698</x:v>
      </x:c>
      <x:c r="C3728" t="s">
        <x:v>513</x:v>
      </x:c>
      <x:c r="D3728" t="s">
        <x:v>514</x:v>
      </x:c>
      <x:c r="E3728" t="s">
        <x:v>629</x:v>
      </x:c>
      <x:c r="F3728" t="s">
        <x:v>504</x:v>
      </x:c>
      <x:c r="G3728" t="s">
        <x:v>699</x:v>
      </x:c>
      <x:c r="H3728" t="s">
        <x:v>528</x:v>
      </x:c>
      <x:c r="I3728" t="s">
        <x:v>173</x:v>
      </x:c>
      <x:c r="J3728">
        <x:v>140020070</x:v>
      </x:c>
      <x:c r="K3728" t="s">
        <x:v>173</x:v>
      </x:c>
      <x:c r="L3728" t="s">
        <x:v>143</x:v>
      </x:c>
      <x:c r="M3728" t="s">
        <x:v>553</x:v>
      </x:c>
      <x:c r="N3728" t="s">
        <x:v>630</x:v>
      </x:c>
      <x:c r="O3728">
        <x:v>8000</x:v>
      </x:c>
      <x:c r="P3728" t="s">
        <x:v>520</x:v>
      </x:c>
      <x:c r="Q3728" t="s">
        <x:v>632</x:v>
      </x:c>
      <x:c r="R3728" t="s">
        <x:v>522</x:v>
      </x:c>
      <x:c r="S3728">
        <x:v>7000</x:v>
      </x:c>
      <x:c r="T3728" t="s">
        <x:v>458</x:v>
      </x:c>
      <x:c r="U3728">
        <x:v>35.07</x:v>
      </x:c>
      <x:c r="V3728">
        <x:v>0.01</x:v>
      </x:c>
      <x:c r="W3728">
        <x:v>303.06</x:v>
      </x:c>
    </x:row>
    <x:row r="3729" spans="1:23">
      <x:c r="A3729" t="s">
        <x:v>492</x:v>
      </x:c>
      <x:c r="B3729" t="s">
        <x:v>698</x:v>
      </x:c>
      <x:c r="C3729" t="s">
        <x:v>513</x:v>
      </x:c>
      <x:c r="D3729" t="s">
        <x:v>514</x:v>
      </x:c>
      <x:c r="E3729" t="s">
        <x:v>629</x:v>
      </x:c>
      <x:c r="F3729" t="s">
        <x:v>504</x:v>
      </x:c>
      <x:c r="G3729" t="s">
        <x:v>699</x:v>
      </x:c>
      <x:c r="H3729" t="s">
        <x:v>528</x:v>
      </x:c>
      <x:c r="I3729" t="s">
        <x:v>173</x:v>
      </x:c>
      <x:c r="J3729">
        <x:v>100000535</x:v>
      </x:c>
      <x:c r="K3729" t="s">
        <x:v>173</x:v>
      </x:c>
      <x:c r="L3729" t="s">
        <x:v>143</x:v>
      </x:c>
      <x:c r="M3729" t="s">
        <x:v>578</x:v>
      </x:c>
      <x:c r="O3729">
        <x:v>1000</x:v>
      </x:c>
      <x:c r="P3729" t="s">
        <x:v>520</x:v>
      </x:c>
      <x:c r="Q3729" t="s">
        <x:v>6</x:v>
      </x:c>
      <x:c r="R3729" t="s">
        <x:v>522</x:v>
      </x:c>
      <x:c r="S3729">
        <x:v>1000</x:v>
      </x:c>
      <x:c r="T3729" t="s">
        <x:v>458</x:v>
      </x:c>
      <x:c r="U3729">
        <x:v>5.01</x:v>
      </x:c>
      <x:c r="V3729">
        <x:v>0.01</x:v>
      </x:c>
      <x:c r="W3729">
        <x:v>43.29</x:v>
      </x:c>
    </x:row>
    <x:row r="3730" spans="1:23">
      <x:c r="A3730" t="s">
        <x:v>492</x:v>
      </x:c>
      <x:c r="B3730" t="s">
        <x:v>698</x:v>
      </x:c>
      <x:c r="C3730" t="s">
        <x:v>513</x:v>
      </x:c>
      <x:c r="D3730" t="s">
        <x:v>514</x:v>
      </x:c>
      <x:c r="E3730" t="s">
        <x:v>629</x:v>
      </x:c>
      <x:c r="F3730" t="s">
        <x:v>504</x:v>
      </x:c>
      <x:c r="G3730" t="s">
        <x:v>699</x:v>
      </x:c>
      <x:c r="H3730" t="s">
        <x:v>528</x:v>
      </x:c>
      <x:c r="I3730" t="s">
        <x:v>173</x:v>
      </x:c>
      <x:c r="J3730">
        <x:v>140015183</x:v>
      </x:c>
      <x:c r="K3730" t="s">
        <x:v>173</x:v>
      </x:c>
      <x:c r="L3730" t="s">
        <x:v>143</x:v>
      </x:c>
      <x:c r="M3730" t="s">
        <x:v>518</x:v>
      </x:c>
      <x:c r="N3730" t="s">
        <x:v>630</x:v>
      </x:c>
      <x:c r="O3730">
        <x:v>8000</x:v>
      </x:c>
      <x:c r="P3730" t="s">
        <x:v>520</x:v>
      </x:c>
      <x:c r="Q3730" t="s">
        <x:v>632</x:v>
      </x:c>
      <x:c r="R3730" t="s">
        <x:v>522</x:v>
      </x:c>
      <x:c r="S3730">
        <x:v>7000</x:v>
      </x:c>
      <x:c r="T3730" t="s">
        <x:v>458</x:v>
      </x:c>
      <x:c r="U3730">
        <x:v>35.07</x:v>
      </x:c>
      <x:c r="V3730">
        <x:v>0.01</x:v>
      </x:c>
      <x:c r="W3730">
        <x:v>303.06</x:v>
      </x:c>
    </x:row>
    <x:row r="3731" spans="1:23">
      <x:c r="A3731" t="s">
        <x:v>492</x:v>
      </x:c>
      <x:c r="B3731" t="s">
        <x:v>698</x:v>
      </x:c>
      <x:c r="C3731" t="s">
        <x:v>513</x:v>
      </x:c>
      <x:c r="D3731" t="s">
        <x:v>514</x:v>
      </x:c>
      <x:c r="E3731" t="s">
        <x:v>629</x:v>
      </x:c>
      <x:c r="F3731" t="s">
        <x:v>504</x:v>
      </x:c>
      <x:c r="G3731" t="s">
        <x:v>699</x:v>
      </x:c>
      <x:c r="H3731" t="s">
        <x:v>528</x:v>
      </x:c>
      <x:c r="I3731" t="s">
        <x:v>173</x:v>
      </x:c>
      <x:c r="J3731">
        <x:v>140018213</x:v>
      </x:c>
      <x:c r="K3731" t="s">
        <x:v>173</x:v>
      </x:c>
      <x:c r="L3731" t="s">
        <x:v>141</x:v>
      </x:c>
      <x:c r="M3731" t="s">
        <x:v>570</x:v>
      </x:c>
      <x:c r="N3731" t="s">
        <x:v>630</x:v>
      </x:c>
      <x:c r="O3731">
        <x:v>10000</x:v>
      </x:c>
      <x:c r="P3731" t="s">
        <x:v>520</x:v>
      </x:c>
      <x:c r="Q3731" t="s">
        <x:v>631</x:v>
      </x:c>
      <x:c r="R3731" t="s">
        <x:v>522</x:v>
      </x:c>
      <x:c r="S3731">
        <x:v>30000</x:v>
      </x:c>
      <x:c r="T3731" t="s">
        <x:v>458</x:v>
      </x:c>
      <x:c r="U3731">
        <x:v>99.3</x:v>
      </x:c>
      <x:c r="V3731">
        <x:v>0.01</x:v>
      </x:c>
      <x:c r="W3731">
        <x:v>1147.3</x:v>
      </x:c>
    </x:row>
    <x:row r="3732" spans="1:23">
      <x:c r="A3732" t="s">
        <x:v>492</x:v>
      </x:c>
      <x:c r="B3732" t="s">
        <x:v>698</x:v>
      </x:c>
      <x:c r="C3732" t="s">
        <x:v>513</x:v>
      </x:c>
      <x:c r="D3732" t="s">
        <x:v>514</x:v>
      </x:c>
      <x:c r="E3732" t="s">
        <x:v>629</x:v>
      </x:c>
      <x:c r="F3732" t="s">
        <x:v>504</x:v>
      </x:c>
      <x:c r="G3732" t="s">
        <x:v>699</x:v>
      </x:c>
      <x:c r="H3732" t="s">
        <x:v>528</x:v>
      </x:c>
      <x:c r="I3732" t="s">
        <x:v>173</x:v>
      </x:c>
      <x:c r="J3732">
        <x:v>140015181</x:v>
      </x:c>
      <x:c r="K3732" t="s">
        <x:v>173</x:v>
      </x:c>
      <x:c r="L3732" t="s">
        <x:v>141</x:v>
      </x:c>
      <x:c r="M3732" t="s">
        <x:v>525</x:v>
      </x:c>
      <x:c r="N3732" t="s">
        <x:v>630</x:v>
      </x:c>
      <x:c r="O3732">
        <x:v>10000</x:v>
      </x:c>
      <x:c r="P3732" t="s">
        <x:v>520</x:v>
      </x:c>
      <x:c r="Q3732" t="s">
        <x:v>631</x:v>
      </x:c>
      <x:c r="R3732" t="s">
        <x:v>522</x:v>
      </x:c>
      <x:c r="S3732">
        <x:v>110000</x:v>
      </x:c>
      <x:c r="T3732" t="s">
        <x:v>458</x:v>
      </x:c>
      <x:c r="U3732">
        <x:v>364.1</x:v>
      </x:c>
      <x:c r="V3732">
        <x:v>0.01</x:v>
      </x:c>
      <x:c r="W3732">
        <x:v>4206.75</x:v>
      </x:c>
    </x:row>
    <x:row r="3733" spans="1:23">
      <x:c r="A3733" t="s">
        <x:v>492</x:v>
      </x:c>
      <x:c r="B3733" t="s">
        <x:v>698</x:v>
      </x:c>
      <x:c r="C3733" t="s">
        <x:v>513</x:v>
      </x:c>
      <x:c r="D3733" t="s">
        <x:v>514</x:v>
      </x:c>
      <x:c r="E3733" t="s">
        <x:v>629</x:v>
      </x:c>
      <x:c r="F3733" t="s">
        <x:v>504</x:v>
      </x:c>
      <x:c r="G3733" t="s">
        <x:v>699</x:v>
      </x:c>
      <x:c r="H3733" t="s">
        <x:v>528</x:v>
      </x:c>
      <x:c r="I3733" t="s">
        <x:v>173</x:v>
      </x:c>
      <x:c r="J3733">
        <x:v>140018221</x:v>
      </x:c>
      <x:c r="K3733" t="s">
        <x:v>173</x:v>
      </x:c>
      <x:c r="L3733" t="s">
        <x:v>141</x:v>
      </x:c>
      <x:c r="M3733" t="s">
        <x:v>553</x:v>
      </x:c>
      <x:c r="N3733" t="s">
        <x:v>630</x:v>
      </x:c>
      <x:c r="O3733">
        <x:v>10000</x:v>
      </x:c>
      <x:c r="P3733" t="s">
        <x:v>520</x:v>
      </x:c>
      <x:c r="Q3733" t="s">
        <x:v>631</x:v>
      </x:c>
      <x:c r="R3733" t="s">
        <x:v>522</x:v>
      </x:c>
      <x:c r="S3733">
        <x:v>30000</x:v>
      </x:c>
      <x:c r="T3733" t="s">
        <x:v>458</x:v>
      </x:c>
      <x:c r="U3733">
        <x:v>99.3</x:v>
      </x:c>
      <x:c r="V3733">
        <x:v>0.01</x:v>
      </x:c>
      <x:c r="W3733">
        <x:v>1147.3</x:v>
      </x:c>
    </x:row>
    <x:row r="3734" spans="1:23">
      <x:c r="A3734" t="s">
        <x:v>492</x:v>
      </x:c>
      <x:c r="B3734" t="s">
        <x:v>698</x:v>
      </x:c>
      <x:c r="C3734" t="s">
        <x:v>513</x:v>
      </x:c>
      <x:c r="D3734" t="s">
        <x:v>514</x:v>
      </x:c>
      <x:c r="E3734" t="s">
        <x:v>629</x:v>
      </x:c>
      <x:c r="F3734" t="s">
        <x:v>504</x:v>
      </x:c>
      <x:c r="G3734" t="s">
        <x:v>699</x:v>
      </x:c>
      <x:c r="H3734" t="s">
        <x:v>528</x:v>
      </x:c>
      <x:c r="I3734" t="s">
        <x:v>173</x:v>
      </x:c>
      <x:c r="J3734">
        <x:v>140018250</x:v>
      </x:c>
      <x:c r="K3734" t="s">
        <x:v>173</x:v>
      </x:c>
      <x:c r="L3734" t="s">
        <x:v>141</x:v>
      </x:c>
      <x:c r="M3734" t="s">
        <x:v>558</x:v>
      </x:c>
      <x:c r="N3734" t="s">
        <x:v>630</x:v>
      </x:c>
      <x:c r="O3734">
        <x:v>10000</x:v>
      </x:c>
      <x:c r="P3734" t="s">
        <x:v>520</x:v>
      </x:c>
      <x:c r="Q3734" t="s">
        <x:v>631</x:v>
      </x:c>
      <x:c r="R3734" t="s">
        <x:v>522</x:v>
      </x:c>
      <x:c r="S3734">
        <x:v>40000</x:v>
      </x:c>
      <x:c r="T3734" t="s">
        <x:v>458</x:v>
      </x:c>
      <x:c r="U3734">
        <x:v>132.4</x:v>
      </x:c>
      <x:c r="V3734">
        <x:v>0.01</x:v>
      </x:c>
      <x:c r="W3734">
        <x:v>1529.73</x:v>
      </x:c>
    </x:row>
    <x:row r="3735" spans="1:23">
      <x:c r="A3735" t="s">
        <x:v>492</x:v>
      </x:c>
      <x:c r="B3735" t="s">
        <x:v>698</x:v>
      </x:c>
      <x:c r="C3735" t="s">
        <x:v>513</x:v>
      </x:c>
      <x:c r="D3735" t="s">
        <x:v>514</x:v>
      </x:c>
      <x:c r="E3735" t="s">
        <x:v>629</x:v>
      </x:c>
      <x:c r="F3735" t="s">
        <x:v>504</x:v>
      </x:c>
      <x:c r="G3735" t="s">
        <x:v>699</x:v>
      </x:c>
      <x:c r="H3735" t="s">
        <x:v>528</x:v>
      </x:c>
      <x:c r="I3735" t="s">
        <x:v>173</x:v>
      </x:c>
      <x:c r="J3735">
        <x:v>140015180</x:v>
      </x:c>
      <x:c r="K3735" t="s">
        <x:v>173</x:v>
      </x:c>
      <x:c r="L3735" t="s">
        <x:v>141</x:v>
      </x:c>
      <x:c r="M3735" t="s">
        <x:v>524</x:v>
      </x:c>
      <x:c r="N3735" t="s">
        <x:v>630</x:v>
      </x:c>
      <x:c r="O3735">
        <x:v>10000</x:v>
      </x:c>
      <x:c r="P3735" t="s">
        <x:v>520</x:v>
      </x:c>
      <x:c r="Q3735" t="s">
        <x:v>631</x:v>
      </x:c>
      <x:c r="R3735" t="s">
        <x:v>522</x:v>
      </x:c>
      <x:c r="S3735">
        <x:v>70000</x:v>
      </x:c>
      <x:c r="T3735" t="s">
        <x:v>458</x:v>
      </x:c>
      <x:c r="U3735">
        <x:v>231.7</x:v>
      </x:c>
      <x:c r="V3735">
        <x:v>0.01</x:v>
      </x:c>
      <x:c r="W3735">
        <x:v>2677.02</x:v>
      </x:c>
    </x:row>
    <x:row r="3736" spans="1:23">
      <x:c r="A3736" t="s">
        <x:v>492</x:v>
      </x:c>
      <x:c r="B3736" t="s">
        <x:v>698</x:v>
      </x:c>
      <x:c r="C3736" t="s">
        <x:v>513</x:v>
      </x:c>
      <x:c r="D3736" t="s">
        <x:v>514</x:v>
      </x:c>
      <x:c r="E3736" t="s">
        <x:v>629</x:v>
      </x:c>
      <x:c r="F3736" t="s">
        <x:v>504</x:v>
      </x:c>
      <x:c r="G3736" t="s">
        <x:v>699</x:v>
      </x:c>
      <x:c r="H3736" t="s">
        <x:v>528</x:v>
      </x:c>
      <x:c r="I3736" t="s">
        <x:v>173</x:v>
      </x:c>
      <x:c r="J3736">
        <x:v>140018251</x:v>
      </x:c>
      <x:c r="K3736" t="s">
        <x:v>173</x:v>
      </x:c>
      <x:c r="L3736" t="s">
        <x:v>141</x:v>
      </x:c>
      <x:c r="M3736" t="s">
        <x:v>568</x:v>
      </x:c>
      <x:c r="N3736" t="s">
        <x:v>630</x:v>
      </x:c>
      <x:c r="O3736">
        <x:v>10000</x:v>
      </x:c>
      <x:c r="P3736" t="s">
        <x:v>520</x:v>
      </x:c>
      <x:c r="Q3736" t="s">
        <x:v>631</x:v>
      </x:c>
      <x:c r="R3736" t="s">
        <x:v>522</x:v>
      </x:c>
      <x:c r="S3736">
        <x:v>40000</x:v>
      </x:c>
      <x:c r="T3736" t="s">
        <x:v>458</x:v>
      </x:c>
      <x:c r="U3736">
        <x:v>132.4</x:v>
      </x:c>
      <x:c r="V3736">
        <x:v>0.01</x:v>
      </x:c>
      <x:c r="W3736">
        <x:v>1529.73</x:v>
      </x:c>
    </x:row>
    <x:row r="3737" spans="1:23">
      <x:c r="A3737" t="s">
        <x:v>492</x:v>
      </x:c>
      <x:c r="B3737" t="s">
        <x:v>698</x:v>
      </x:c>
      <x:c r="C3737" t="s">
        <x:v>513</x:v>
      </x:c>
      <x:c r="D3737" t="s">
        <x:v>514</x:v>
      </x:c>
      <x:c r="E3737" t="s">
        <x:v>629</x:v>
      </x:c>
      <x:c r="F3737" t="s">
        <x:v>504</x:v>
      </x:c>
      <x:c r="G3737" t="s">
        <x:v>699</x:v>
      </x:c>
      <x:c r="H3737" t="s">
        <x:v>528</x:v>
      </x:c>
      <x:c r="I3737" t="s">
        <x:v>173</x:v>
      </x:c>
      <x:c r="J3737">
        <x:v>140015179</x:v>
      </x:c>
      <x:c r="K3737" t="s">
        <x:v>173</x:v>
      </x:c>
      <x:c r="L3737" t="s">
        <x:v>141</x:v>
      </x:c>
      <x:c r="M3737" t="s">
        <x:v>550</x:v>
      </x:c>
      <x:c r="N3737" t="s">
        <x:v>630</x:v>
      </x:c>
      <x:c r="O3737">
        <x:v>10000</x:v>
      </x:c>
      <x:c r="P3737" t="s">
        <x:v>520</x:v>
      </x:c>
      <x:c r="Q3737" t="s">
        <x:v>631</x:v>
      </x:c>
      <x:c r="R3737" t="s">
        <x:v>522</x:v>
      </x:c>
      <x:c r="S3737">
        <x:v>110000</x:v>
      </x:c>
      <x:c r="T3737" t="s">
        <x:v>458</x:v>
      </x:c>
      <x:c r="U3737">
        <x:v>364.1</x:v>
      </x:c>
      <x:c r="V3737">
        <x:v>0.01</x:v>
      </x:c>
      <x:c r="W3737">
        <x:v>4206.75</x:v>
      </x:c>
    </x:row>
    <x:row r="3738" spans="1:23">
      <x:c r="A3738" t="s">
        <x:v>492</x:v>
      </x:c>
      <x:c r="B3738" t="s">
        <x:v>698</x:v>
      </x:c>
      <x:c r="C3738" t="s">
        <x:v>513</x:v>
      </x:c>
      <x:c r="D3738" t="s">
        <x:v>514</x:v>
      </x:c>
      <x:c r="E3738" t="s">
        <x:v>629</x:v>
      </x:c>
      <x:c r="F3738" t="s">
        <x:v>504</x:v>
      </x:c>
      <x:c r="G3738" t="s">
        <x:v>699</x:v>
      </x:c>
      <x:c r="H3738" t="s">
        <x:v>528</x:v>
      </x:c>
      <x:c r="I3738" t="s">
        <x:v>173</x:v>
      </x:c>
      <x:c r="J3738">
        <x:v>140018211</x:v>
      </x:c>
      <x:c r="K3738" t="s">
        <x:v>173</x:v>
      </x:c>
      <x:c r="L3738" t="s">
        <x:v>141</x:v>
      </x:c>
      <x:c r="M3738" t="s">
        <x:v>572</x:v>
      </x:c>
      <x:c r="N3738" t="s">
        <x:v>630</x:v>
      </x:c>
      <x:c r="O3738">
        <x:v>10000</x:v>
      </x:c>
      <x:c r="P3738" t="s">
        <x:v>520</x:v>
      </x:c>
      <x:c r="Q3738" t="s">
        <x:v>631</x:v>
      </x:c>
      <x:c r="R3738" t="s">
        <x:v>522</x:v>
      </x:c>
      <x:c r="S3738">
        <x:v>10000</x:v>
      </x:c>
      <x:c r="T3738" t="s">
        <x:v>458</x:v>
      </x:c>
      <x:c r="U3738">
        <x:v>33.1</x:v>
      </x:c>
      <x:c r="V3738">
        <x:v>0.01</x:v>
      </x:c>
      <x:c r="W3738">
        <x:v>382.43</x:v>
      </x:c>
    </x:row>
    <x:row r="3739" spans="1:23">
      <x:c r="A3739" t="s">
        <x:v>492</x:v>
      </x:c>
      <x:c r="B3739" t="s">
        <x:v>698</x:v>
      </x:c>
      <x:c r="C3739" t="s">
        <x:v>513</x:v>
      </x:c>
      <x:c r="D3739" t="s">
        <x:v>514</x:v>
      </x:c>
      <x:c r="E3739" t="s">
        <x:v>629</x:v>
      </x:c>
      <x:c r="F3739" t="s">
        <x:v>504</x:v>
      </x:c>
      <x:c r="G3739" t="s">
        <x:v>699</x:v>
      </x:c>
      <x:c r="H3739" t="s">
        <x:v>528</x:v>
      </x:c>
      <x:c r="I3739" t="s">
        <x:v>173</x:v>
      </x:c>
      <x:c r="J3739">
        <x:v>140018209</x:v>
      </x:c>
      <x:c r="K3739" t="s">
        <x:v>173</x:v>
      </x:c>
      <x:c r="L3739" t="s">
        <x:v>141</x:v>
      </x:c>
      <x:c r="M3739" t="s">
        <x:v>563</x:v>
      </x:c>
      <x:c r="N3739" t="s">
        <x:v>630</x:v>
      </x:c>
      <x:c r="O3739">
        <x:v>10000</x:v>
      </x:c>
      <x:c r="P3739" t="s">
        <x:v>520</x:v>
      </x:c>
      <x:c r="Q3739" t="s">
        <x:v>631</x:v>
      </x:c>
      <x:c r="R3739" t="s">
        <x:v>522</x:v>
      </x:c>
      <x:c r="S3739">
        <x:v>10000</x:v>
      </x:c>
      <x:c r="T3739" t="s">
        <x:v>458</x:v>
      </x:c>
      <x:c r="U3739">
        <x:v>33.1</x:v>
      </x:c>
      <x:c r="V3739">
        <x:v>0.01</x:v>
      </x:c>
      <x:c r="W3739">
        <x:v>382.43</x:v>
      </x:c>
    </x:row>
    <x:row r="3740" spans="1:23">
      <x:c r="A3740" t="s">
        <x:v>492</x:v>
      </x:c>
      <x:c r="B3740" t="s">
        <x:v>698</x:v>
      </x:c>
      <x:c r="C3740" t="s">
        <x:v>513</x:v>
      </x:c>
      <x:c r="D3740" t="s">
        <x:v>514</x:v>
      </x:c>
      <x:c r="E3740" t="s">
        <x:v>629</x:v>
      </x:c>
      <x:c r="F3740" t="s">
        <x:v>504</x:v>
      </x:c>
      <x:c r="G3740" t="s">
        <x:v>699</x:v>
      </x:c>
      <x:c r="H3740" t="s">
        <x:v>528</x:v>
      </x:c>
      <x:c r="I3740" t="s">
        <x:v>173</x:v>
      </x:c>
      <x:c r="J3740">
        <x:v>140015178</x:v>
      </x:c>
      <x:c r="K3740" t="s">
        <x:v>173</x:v>
      </x:c>
      <x:c r="L3740" t="s">
        <x:v>141</x:v>
      </x:c>
      <x:c r="M3740" t="s">
        <x:v>537</x:v>
      </x:c>
      <x:c r="N3740" t="s">
        <x:v>630</x:v>
      </x:c>
      <x:c r="O3740">
        <x:v>10000</x:v>
      </x:c>
      <x:c r="P3740" t="s">
        <x:v>520</x:v>
      </x:c>
      <x:c r="Q3740" t="s">
        <x:v>631</x:v>
      </x:c>
      <x:c r="R3740" t="s">
        <x:v>522</x:v>
      </x:c>
      <x:c r="S3740">
        <x:v>150000</x:v>
      </x:c>
      <x:c r="T3740" t="s">
        <x:v>458</x:v>
      </x:c>
      <x:c r="U3740">
        <x:v>496.5</x:v>
      </x:c>
      <x:c r="V3740">
        <x:v>0.01</x:v>
      </x:c>
      <x:c r="W3740">
        <x:v>5736.48</x:v>
      </x:c>
    </x:row>
    <x:row r="3741" spans="1:23">
      <x:c r="A3741" t="s">
        <x:v>492</x:v>
      </x:c>
      <x:c r="B3741" t="s">
        <x:v>698</x:v>
      </x:c>
      <x:c r="C3741" t="s">
        <x:v>513</x:v>
      </x:c>
      <x:c r="D3741" t="s">
        <x:v>514</x:v>
      </x:c>
      <x:c r="E3741" t="s">
        <x:v>629</x:v>
      </x:c>
      <x:c r="F3741" t="s">
        <x:v>504</x:v>
      </x:c>
      <x:c r="G3741" t="s">
        <x:v>699</x:v>
      </x:c>
      <x:c r="H3741" t="s">
        <x:v>528</x:v>
      </x:c>
      <x:c r="I3741" t="s">
        <x:v>173</x:v>
      </x:c>
      <x:c r="J3741">
        <x:v>140018210</x:v>
      </x:c>
      <x:c r="K3741" t="s">
        <x:v>173</x:v>
      </x:c>
      <x:c r="L3741" t="s">
        <x:v>141</x:v>
      </x:c>
      <x:c r="M3741" t="s">
        <x:v>578</x:v>
      </x:c>
      <x:c r="N3741" t="s">
        <x:v>630</x:v>
      </x:c>
      <x:c r="O3741">
        <x:v>10000</x:v>
      </x:c>
      <x:c r="P3741" t="s">
        <x:v>520</x:v>
      </x:c>
      <x:c r="Q3741" t="s">
        <x:v>631</x:v>
      </x:c>
      <x:c r="R3741" t="s">
        <x:v>522</x:v>
      </x:c>
      <x:c r="S3741">
        <x:v>50000</x:v>
      </x:c>
      <x:c r="T3741" t="s">
        <x:v>458</x:v>
      </x:c>
      <x:c r="U3741">
        <x:v>165.5</x:v>
      </x:c>
      <x:c r="V3741">
        <x:v>0.01</x:v>
      </x:c>
      <x:c r="W3741">
        <x:v>1912.16</x:v>
      </x:c>
    </x:row>
    <x:row r="3742" spans="1:23">
      <x:c r="A3742" t="s">
        <x:v>492</x:v>
      </x:c>
      <x:c r="B3742" t="s">
        <x:v>698</x:v>
      </x:c>
      <x:c r="C3742" t="s">
        <x:v>513</x:v>
      </x:c>
      <x:c r="D3742" t="s">
        <x:v>514</x:v>
      </x:c>
      <x:c r="E3742" t="s">
        <x:v>629</x:v>
      </x:c>
      <x:c r="F3742" t="s">
        <x:v>504</x:v>
      </x:c>
      <x:c r="G3742" t="s">
        <x:v>699</x:v>
      </x:c>
      <x:c r="H3742" t="s">
        <x:v>528</x:v>
      </x:c>
      <x:c r="I3742" t="s">
        <x:v>173</x:v>
      </x:c>
      <x:c r="J3742">
        <x:v>140018217</x:v>
      </x:c>
      <x:c r="K3742" t="s">
        <x:v>173</x:v>
      </x:c>
      <x:c r="L3742" t="s">
        <x:v>141</x:v>
      </x:c>
      <x:c r="M3742" t="s">
        <x:v>545</x:v>
      </x:c>
      <x:c r="N3742" t="s">
        <x:v>630</x:v>
      </x:c>
      <x:c r="O3742">
        <x:v>10000</x:v>
      </x:c>
      <x:c r="P3742" t="s">
        <x:v>520</x:v>
      </x:c>
      <x:c r="Q3742" t="s">
        <x:v>631</x:v>
      </x:c>
      <x:c r="R3742" t="s">
        <x:v>522</x:v>
      </x:c>
      <x:c r="S3742">
        <x:v>50000</x:v>
      </x:c>
      <x:c r="T3742" t="s">
        <x:v>458</x:v>
      </x:c>
      <x:c r="U3742">
        <x:v>165.5</x:v>
      </x:c>
      <x:c r="V3742">
        <x:v>0.01</x:v>
      </x:c>
      <x:c r="W3742">
        <x:v>1912.16</x:v>
      </x:c>
    </x:row>
    <x:row r="3743" spans="1:23">
      <x:c r="A3743" t="s">
        <x:v>492</x:v>
      </x:c>
      <x:c r="B3743" t="s">
        <x:v>698</x:v>
      </x:c>
      <x:c r="C3743" t="s">
        <x:v>513</x:v>
      </x:c>
      <x:c r="D3743" t="s">
        <x:v>514</x:v>
      </x:c>
      <x:c r="E3743" t="s">
        <x:v>629</x:v>
      </x:c>
      <x:c r="F3743" t="s">
        <x:v>504</x:v>
      </x:c>
      <x:c r="G3743" t="s">
        <x:v>699</x:v>
      </x:c>
      <x:c r="H3743" t="s">
        <x:v>528</x:v>
      </x:c>
      <x:c r="I3743" t="s">
        <x:v>173</x:v>
      </x:c>
      <x:c r="J3743">
        <x:v>140015176</x:v>
      </x:c>
      <x:c r="K3743" t="s">
        <x:v>173</x:v>
      </x:c>
      <x:c r="L3743" t="s">
        <x:v>141</x:v>
      </x:c>
      <x:c r="M3743" t="s">
        <x:v>560</x:v>
      </x:c>
      <x:c r="N3743" t="s">
        <x:v>630</x:v>
      </x:c>
      <x:c r="O3743">
        <x:v>10000</x:v>
      </x:c>
      <x:c r="P3743" t="s">
        <x:v>520</x:v>
      </x:c>
      <x:c r="Q3743" t="s">
        <x:v>631</x:v>
      </x:c>
      <x:c r="R3743" t="s">
        <x:v>522</x:v>
      </x:c>
      <x:c r="S3743">
        <x:v>140000</x:v>
      </x:c>
      <x:c r="T3743" t="s">
        <x:v>458</x:v>
      </x:c>
      <x:c r="U3743">
        <x:v>463.4</x:v>
      </x:c>
      <x:c r="V3743">
        <x:v>0.01</x:v>
      </x:c>
      <x:c r="W3743">
        <x:v>5354.05</x:v>
      </x:c>
    </x:row>
    <x:row r="3744" spans="1:23">
      <x:c r="A3744" t="s">
        <x:v>492</x:v>
      </x:c>
      <x:c r="B3744" t="s">
        <x:v>698</x:v>
      </x:c>
      <x:c r="C3744" t="s">
        <x:v>513</x:v>
      </x:c>
      <x:c r="D3744" t="s">
        <x:v>514</x:v>
      </x:c>
      <x:c r="E3744" t="s">
        <x:v>629</x:v>
      </x:c>
      <x:c r="F3744" t="s">
        <x:v>504</x:v>
      </x:c>
      <x:c r="G3744" t="s">
        <x:v>699</x:v>
      </x:c>
      <x:c r="H3744" t="s">
        <x:v>528</x:v>
      </x:c>
      <x:c r="I3744" t="s">
        <x:v>173</x:v>
      </x:c>
      <x:c r="J3744">
        <x:v>140015173</x:v>
      </x:c>
      <x:c r="K3744" t="s">
        <x:v>173</x:v>
      </x:c>
      <x:c r="L3744" t="s">
        <x:v>141</x:v>
      </x:c>
      <x:c r="M3744" t="s">
        <x:v>518</x:v>
      </x:c>
      <x:c r="N3744" t="s">
        <x:v>630</x:v>
      </x:c>
      <x:c r="O3744">
        <x:v>10000</x:v>
      </x:c>
      <x:c r="P3744" t="s">
        <x:v>520</x:v>
      </x:c>
      <x:c r="Q3744" t="s">
        <x:v>631</x:v>
      </x:c>
      <x:c r="R3744" t="s">
        <x:v>522</x:v>
      </x:c>
      <x:c r="S3744">
        <x:v>210000</x:v>
      </x:c>
      <x:c r="T3744" t="s">
        <x:v>458</x:v>
      </x:c>
      <x:c r="U3744">
        <x:v>695.1</x:v>
      </x:c>
      <x:c r="V3744">
        <x:v>0.01</x:v>
      </x:c>
      <x:c r="W3744">
        <x:v>8031.07</x:v>
      </x:c>
    </x:row>
    <x:row r="3745" spans="1:23">
      <x:c r="A3745" t="s">
        <x:v>492</x:v>
      </x:c>
      <x:c r="B3745" t="s">
        <x:v>698</x:v>
      </x:c>
      <x:c r="C3745" t="s">
        <x:v>513</x:v>
      </x:c>
      <x:c r="D3745" t="s">
        <x:v>514</x:v>
      </x:c>
      <x:c r="E3745" t="s">
        <x:v>685</x:v>
      </x:c>
      <x:c r="F3745" t="s">
        <x:v>505</x:v>
      </x:c>
      <x:c r="G3745" t="s">
        <x:v>505</x:v>
      </x:c>
      <x:c r="H3745" t="s">
        <x:v>516</x:v>
      </x:c>
      <x:c r="I3745" t="s">
        <x:v>540</x:v>
      </x:c>
      <x:c r="J3745">
        <x:v>100021575</x:v>
      </x:c>
      <x:c r="K3745" t="s">
        <x:v>205</x:v>
      </x:c>
      <x:c r="L3745" t="s">
        <x:v>181</x:v>
      </x:c>
      <x:c r="M3745" t="s">
        <x:v>542</x:v>
      </x:c>
      <x:c r="N3745" t="s">
        <x:v>686</x:v>
      </x:c>
      <x:c r="O3745">
        <x:v>1000</x:v>
      </x:c>
      <x:c r="P3745" t="s">
        <x:v>530</x:v>
      </x:c>
      <x:c r="Q3745" t="s">
        <x:v>689</x:v>
      </x:c>
      <x:c r="R3745" t="s">
        <x:v>522</x:v>
      </x:c>
      <x:c r="S3745">
        <x:v>4000</x:v>
      </x:c>
      <x:c r="T3745" t="s">
        <x:v>458</x:v>
      </x:c>
      <x:c r="U3745">
        <x:v>34.4</x:v>
      </x:c>
      <x:c r="V3745">
        <x:v>1.1599999999999999</x:v>
      </x:c>
      <x:c r="W3745">
        <x:v>4656</x:v>
      </x:c>
    </x:row>
    <x:row r="3746" spans="1:23">
      <x:c r="A3746" t="s">
        <x:v>492</x:v>
      </x:c>
      <x:c r="B3746" t="s">
        <x:v>698</x:v>
      </x:c>
      <x:c r="C3746" t="s">
        <x:v>513</x:v>
      </x:c>
      <x:c r="D3746" t="s">
        <x:v>514</x:v>
      </x:c>
      <x:c r="E3746" t="s">
        <x:v>685</x:v>
      </x:c>
      <x:c r="F3746" t="s">
        <x:v>505</x:v>
      </x:c>
      <x:c r="G3746" t="s">
        <x:v>505</x:v>
      </x:c>
      <x:c r="H3746" t="s">
        <x:v>516</x:v>
      </x:c>
      <x:c r="I3746" t="s">
        <x:v>540</x:v>
      </x:c>
      <x:c r="J3746">
        <x:v>100022314</x:v>
      </x:c>
      <x:c r="K3746" t="s">
        <x:v>205</x:v>
      </x:c>
      <x:c r="L3746" t="s">
        <x:v>162</x:v>
      </x:c>
      <x:c r="M3746" t="s">
        <x:v>518</x:v>
      </x:c>
      <x:c r="N3746" t="s">
        <x:v>686</x:v>
      </x:c>
      <x:c r="O3746">
        <x:v>150</x:v>
      </x:c>
      <x:c r="P3746" t="s">
        <x:v>530</x:v>
      </x:c>
      <x:c r="Q3746" t="s">
        <x:v>687</x:v>
      </x:c>
      <x:c r="R3746" t="s">
        <x:v>522</x:v>
      </x:c>
      <x:c r="S3746">
        <x:v>450</x:v>
      </x:c>
      <x:c r="T3746" t="s">
        <x:v>458</x:v>
      </x:c>
      <x:c r="U3746">
        <x:v>3.87</x:v>
      </x:c>
      <x:c r="V3746">
        <x:v>7.39</x:v>
      </x:c>
      <x:c r="W3746">
        <x:v>3324.78</x:v>
      </x:c>
    </x:row>
    <x:row r="3747" spans="1:23">
      <x:c r="A3747" t="s">
        <x:v>492</x:v>
      </x:c>
      <x:c r="B3747" t="s">
        <x:v>698</x:v>
      </x:c>
      <x:c r="C3747" t="s">
        <x:v>513</x:v>
      </x:c>
      <x:c r="D3747" t="s">
        <x:v>514</x:v>
      </x:c>
      <x:c r="E3747" t="s">
        <x:v>685</x:v>
      </x:c>
      <x:c r="F3747" t="s">
        <x:v>505</x:v>
      </x:c>
      <x:c r="G3747" t="s">
        <x:v>505</x:v>
      </x:c>
      <x:c r="H3747" t="s">
        <x:v>516</x:v>
      </x:c>
      <x:c r="I3747" t="s">
        <x:v>540</x:v>
      </x:c>
      <x:c r="J3747">
        <x:v>100022315</x:v>
      </x:c>
      <x:c r="K3747" t="s">
        <x:v>205</x:v>
      </x:c>
      <x:c r="L3747" t="s">
        <x:v>162</x:v>
      </x:c>
      <x:c r="M3747" t="s">
        <x:v>524</x:v>
      </x:c>
      <x:c r="N3747" t="s">
        <x:v>686</x:v>
      </x:c>
      <x:c r="O3747">
        <x:v>150</x:v>
      </x:c>
      <x:c r="P3747" t="s">
        <x:v>530</x:v>
      </x:c>
      <x:c r="Q3747" t="s">
        <x:v>687</x:v>
      </x:c>
      <x:c r="R3747" t="s">
        <x:v>522</x:v>
      </x:c>
      <x:c r="S3747">
        <x:v>450</x:v>
      </x:c>
      <x:c r="T3747" t="s">
        <x:v>458</x:v>
      </x:c>
      <x:c r="U3747">
        <x:v>3.87</x:v>
      </x:c>
      <x:c r="V3747">
        <x:v>7.39</x:v>
      </x:c>
      <x:c r="W3747">
        <x:v>3324.78</x:v>
      </x:c>
    </x:row>
    <x:row r="3748" spans="1:23">
      <x:c r="A3748" t="s">
        <x:v>492</x:v>
      </x:c>
      <x:c r="B3748" t="s">
        <x:v>698</x:v>
      </x:c>
      <x:c r="C3748" t="s">
        <x:v>513</x:v>
      </x:c>
      <x:c r="D3748" t="s">
        <x:v>514</x:v>
      </x:c>
      <x:c r="E3748" t="s">
        <x:v>685</x:v>
      </x:c>
      <x:c r="F3748" t="s">
        <x:v>505</x:v>
      </x:c>
      <x:c r="G3748" t="s">
        <x:v>505</x:v>
      </x:c>
      <x:c r="H3748" t="s">
        <x:v>516</x:v>
      </x:c>
      <x:c r="I3748" t="s">
        <x:v>540</x:v>
      </x:c>
      <x:c r="J3748">
        <x:v>100021361</x:v>
      </x:c>
      <x:c r="K3748" t="s">
        <x:v>205</x:v>
      </x:c>
      <x:c r="L3748" t="s">
        <x:v>197</x:v>
      </x:c>
      <x:c r="M3748" t="s">
        <x:v>518</x:v>
      </x:c>
      <x:c r="N3748" t="s">
        <x:v>686</x:v>
      </x:c>
      <x:c r="O3748">
        <x:v>400</x:v>
      </x:c>
      <x:c r="P3748" t="s">
        <x:v>530</x:v>
      </x:c>
      <x:c r="Q3748" t="s">
        <x:v>688</x:v>
      </x:c>
      <x:c r="R3748" t="s">
        <x:v>522</x:v>
      </x:c>
      <x:c r="S3748">
        <x:v>2000</x:v>
      </x:c>
      <x:c r="T3748" t="s">
        <x:v>458</x:v>
      </x:c>
      <x:c r="U3748">
        <x:v>17.2</x:v>
      </x:c>
      <x:c r="V3748">
        <x:v>3.62</x:v>
      </x:c>
      <x:c r="W3748">
        <x:v>7230.4</x:v>
      </x:c>
    </x:row>
    <x:row r="3749" spans="1:23">
      <x:c r="A3749" t="s">
        <x:v>492</x:v>
      </x:c>
      <x:c r="B3749" t="s">
        <x:v>698</x:v>
      </x:c>
      <x:c r="C3749" t="s">
        <x:v>513</x:v>
      </x:c>
      <x:c r="D3749" t="s">
        <x:v>514</x:v>
      </x:c>
      <x:c r="E3749" t="s">
        <x:v>685</x:v>
      </x:c>
      <x:c r="F3749" t="s">
        <x:v>505</x:v>
      </x:c>
      <x:c r="G3749" t="s">
        <x:v>505</x:v>
      </x:c>
      <x:c r="H3749" t="s">
        <x:v>516</x:v>
      </x:c>
      <x:c r="I3749" t="s">
        <x:v>540</x:v>
      </x:c>
      <x:c r="J3749">
        <x:v>100021362</x:v>
      </x:c>
      <x:c r="K3749" t="s">
        <x:v>205</x:v>
      </x:c>
      <x:c r="L3749" t="s">
        <x:v>197</x:v>
      </x:c>
      <x:c r="M3749" t="s">
        <x:v>524</x:v>
      </x:c>
      <x:c r="N3749" t="s">
        <x:v>686</x:v>
      </x:c>
      <x:c r="O3749">
        <x:v>400</x:v>
      </x:c>
      <x:c r="P3749" t="s">
        <x:v>530</x:v>
      </x:c>
      <x:c r="Q3749" t="s">
        <x:v>688</x:v>
      </x:c>
      <x:c r="R3749" t="s">
        <x:v>522</x:v>
      </x:c>
      <x:c r="S3749">
        <x:v>2400</x:v>
      </x:c>
      <x:c r="T3749" t="s">
        <x:v>458</x:v>
      </x:c>
      <x:c r="U3749">
        <x:v>20.64</x:v>
      </x:c>
      <x:c r="V3749">
        <x:v>3.62</x:v>
      </x:c>
      <x:c r="W3749">
        <x:v>8676.48</x:v>
      </x:c>
    </x:row>
    <x:row r="3750" spans="1:23">
      <x:c r="A3750" t="s">
        <x:v>492</x:v>
      </x:c>
      <x:c r="B3750" t="s">
        <x:v>698</x:v>
      </x:c>
      <x:c r="C3750" t="s">
        <x:v>513</x:v>
      </x:c>
      <x:c r="D3750" t="s">
        <x:v>514</x:v>
      </x:c>
      <x:c r="E3750" t="s">
        <x:v>683</x:v>
      </x:c>
      <x:c r="F3750" t="s">
        <x:v>509</x:v>
      </x:c>
      <x:c r="G3750" t="s">
        <x:v>509</x:v>
      </x:c>
      <x:c r="H3750" t="s">
        <x:v>516</x:v>
      </x:c>
      <x:c r="I3750" t="s">
        <x:v>140</x:v>
      </x:c>
      <x:c r="J3750">
        <x:v>100003866</x:v>
      </x:c>
      <x:c r="K3750" t="s">
        <x:v>140</x:v>
      </x:c>
      <x:c r="L3750" t="s">
        <x:v>143</x:v>
      </x:c>
      <x:c r="M3750" t="s">
        <x:v>553</x:v>
      </x:c>
      <x:c r="O3750">
        <x:v>1000</x:v>
      </x:c>
      <x:c r="P3750" t="s">
        <x:v>520</x:v>
      </x:c>
      <x:c r="Q3750" t="s">
        <x:v>8</x:v>
      </x:c>
      <x:c r="R3750" t="s">
        <x:v>522</x:v>
      </x:c>
      <x:c r="S3750">
        <x:v>15000</x:v>
      </x:c>
      <x:c r="T3750" t="s">
        <x:v>458</x:v>
      </x:c>
      <x:c r="U3750">
        <x:v>72.260000000000005</x:v>
      </x:c>
      <x:c r="V3750">
        <x:v>0.42</x:v>
      </x:c>
      <x:c r="W3750">
        <x:v>6292.5</x:v>
      </x:c>
    </x:row>
    <x:row r="3751" spans="1:23">
      <x:c r="A3751" t="s">
        <x:v>492</x:v>
      </x:c>
      <x:c r="B3751" t="s">
        <x:v>698</x:v>
      </x:c>
      <x:c r="C3751" t="s">
        <x:v>513</x:v>
      </x:c>
      <x:c r="D3751" t="s">
        <x:v>514</x:v>
      </x:c>
      <x:c r="E3751" t="s">
        <x:v>683</x:v>
      </x:c>
      <x:c r="F3751" t="s">
        <x:v>509</x:v>
      </x:c>
      <x:c r="G3751" t="s">
        <x:v>509</x:v>
      </x:c>
      <x:c r="H3751" t="s">
        <x:v>516</x:v>
      </x:c>
      <x:c r="I3751" t="s">
        <x:v>140</x:v>
      </x:c>
      <x:c r="J3751">
        <x:v>100003843</x:v>
      </x:c>
      <x:c r="K3751" t="s">
        <x:v>140</x:v>
      </x:c>
      <x:c r="L3751" t="s">
        <x:v>143</x:v>
      </x:c>
      <x:c r="M3751" t="s">
        <x:v>548</x:v>
      </x:c>
      <x:c r="O3751">
        <x:v>1000</x:v>
      </x:c>
      <x:c r="P3751" t="s">
        <x:v>520</x:v>
      </x:c>
      <x:c r="Q3751" t="s">
        <x:v>8</x:v>
      </x:c>
      <x:c r="R3751" t="s">
        <x:v>522</x:v>
      </x:c>
      <x:c r="S3751">
        <x:v>15000</x:v>
      </x:c>
      <x:c r="T3751" t="s">
        <x:v>458</x:v>
      </x:c>
      <x:c r="U3751">
        <x:v>72.260000000000005</x:v>
      </x:c>
      <x:c r="V3751">
        <x:v>0.42</x:v>
      </x:c>
      <x:c r="W3751">
        <x:v>6292.5</x:v>
      </x:c>
    </x:row>
    <x:row r="3752" spans="1:23">
      <x:c r="A3752" t="s">
        <x:v>492</x:v>
      </x:c>
      <x:c r="B3752" t="s">
        <x:v>698</x:v>
      </x:c>
      <x:c r="C3752" t="s">
        <x:v>513</x:v>
      </x:c>
      <x:c r="D3752" t="s">
        <x:v>514</x:v>
      </x:c>
      <x:c r="E3752" t="s">
        <x:v>683</x:v>
      </x:c>
      <x:c r="F3752" t="s">
        <x:v>509</x:v>
      </x:c>
      <x:c r="G3752" t="s">
        <x:v>509</x:v>
      </x:c>
      <x:c r="H3752" t="s">
        <x:v>516</x:v>
      </x:c>
      <x:c r="I3752" t="s">
        <x:v>140</x:v>
      </x:c>
      <x:c r="J3752">
        <x:v>100003793</x:v>
      </x:c>
      <x:c r="K3752" t="s">
        <x:v>140</x:v>
      </x:c>
      <x:c r="L3752" t="s">
        <x:v>143</x:v>
      </x:c>
      <x:c r="M3752" t="s">
        <x:v>619</x:v>
      </x:c>
      <x:c r="O3752">
        <x:v>1000</x:v>
      </x:c>
      <x:c r="P3752" t="s">
        <x:v>520</x:v>
      </x:c>
      <x:c r="Q3752" t="s">
        <x:v>8</x:v>
      </x:c>
      <x:c r="R3752" t="s">
        <x:v>522</x:v>
      </x:c>
      <x:c r="S3752">
        <x:v>15000</x:v>
      </x:c>
      <x:c r="T3752" t="s">
        <x:v>458</x:v>
      </x:c>
      <x:c r="U3752">
        <x:v>72.260000000000005</x:v>
      </x:c>
      <x:c r="V3752">
        <x:v>0.42</x:v>
      </x:c>
      <x:c r="W3752">
        <x:v>6292.5</x:v>
      </x:c>
    </x:row>
    <x:row r="3753" spans="1:23">
      <x:c r="A3753" t="s">
        <x:v>492</x:v>
      </x:c>
      <x:c r="B3753" t="s">
        <x:v>698</x:v>
      </x:c>
      <x:c r="C3753" t="s">
        <x:v>513</x:v>
      </x:c>
      <x:c r="D3753" t="s">
        <x:v>514</x:v>
      </x:c>
      <x:c r="E3753" t="s">
        <x:v>683</x:v>
      </x:c>
      <x:c r="F3753" t="s">
        <x:v>509</x:v>
      </x:c>
      <x:c r="G3753" t="s">
        <x:v>509</x:v>
      </x:c>
      <x:c r="H3753" t="s">
        <x:v>516</x:v>
      </x:c>
      <x:c r="I3753" t="s">
        <x:v>140</x:v>
      </x:c>
      <x:c r="J3753">
        <x:v>100003772</x:v>
      </x:c>
      <x:c r="K3753" t="s">
        <x:v>140</x:v>
      </x:c>
      <x:c r="L3753" t="s">
        <x:v>141</x:v>
      </x:c>
      <x:c r="M3753" t="s">
        <x:v>574</x:v>
      </x:c>
      <x:c r="O3753">
        <x:v>1500</x:v>
      </x:c>
      <x:c r="P3753" t="s">
        <x:v>520</x:v>
      </x:c>
      <x:c r="Q3753" t="s">
        <x:v>448</x:v>
      </x:c>
      <x:c r="R3753" t="s">
        <x:v>522</x:v>
      </x:c>
      <x:c r="S3753">
        <x:v>5450</x:v>
      </x:c>
      <x:c r="T3753" t="s">
        <x:v>458</x:v>
      </x:c>
      <x:c r="U3753">
        <x:v>18.63</x:v>
      </x:c>
      <x:c r="V3753">
        <x:v>0.32</x:v>
      </x:c>
      <x:c r="W3753">
        <x:v>1745.06</x:v>
      </x:c>
    </x:row>
    <x:row r="3754" spans="1:23">
      <x:c r="A3754" t="s">
        <x:v>492</x:v>
      </x:c>
      <x:c r="B3754" t="s">
        <x:v>698</x:v>
      </x:c>
      <x:c r="C3754" t="s">
        <x:v>513</x:v>
      </x:c>
      <x:c r="D3754" t="s">
        <x:v>514</x:v>
      </x:c>
      <x:c r="E3754" t="s">
        <x:v>683</x:v>
      </x:c>
      <x:c r="F3754" t="s">
        <x:v>509</x:v>
      </x:c>
      <x:c r="G3754" t="s">
        <x:v>509</x:v>
      </x:c>
      <x:c r="H3754" t="s">
        <x:v>516</x:v>
      </x:c>
      <x:c r="I3754" t="s">
        <x:v>140</x:v>
      </x:c>
      <x:c r="J3754">
        <x:v>100003750</x:v>
      </x:c>
      <x:c r="K3754" t="s">
        <x:v>140</x:v>
      </x:c>
      <x:c r="L3754" t="s">
        <x:v>141</x:v>
      </x:c>
      <x:c r="M3754" t="s">
        <x:v>548</x:v>
      </x:c>
      <x:c r="O3754">
        <x:v>1500</x:v>
      </x:c>
      <x:c r="P3754" t="s">
        <x:v>520</x:v>
      </x:c>
      <x:c r="Q3754" t="s">
        <x:v>448</x:v>
      </x:c>
      <x:c r="R3754" t="s">
        <x:v>522</x:v>
      </x:c>
      <x:c r="S3754">
        <x:v>6000</x:v>
      </x:c>
      <x:c r="T3754" t="s">
        <x:v>458</x:v>
      </x:c>
      <x:c r="U3754">
        <x:v>20.51</x:v>
      </x:c>
      <x:c r="V3754">
        <x:v>0.32</x:v>
      </x:c>
      <x:c r="W3754">
        <x:v>1921.2</x:v>
      </x:c>
    </x:row>
    <x:row r="3755" spans="1:23">
      <x:c r="A3755" t="s">
        <x:v>492</x:v>
      </x:c>
      <x:c r="B3755" t="s">
        <x:v>698</x:v>
      </x:c>
      <x:c r="C3755" t="s">
        <x:v>513</x:v>
      </x:c>
      <x:c r="D3755" t="s">
        <x:v>514</x:v>
      </x:c>
      <x:c r="E3755" t="s">
        <x:v>683</x:v>
      </x:c>
      <x:c r="F3755" t="s">
        <x:v>509</x:v>
      </x:c>
      <x:c r="G3755" t="s">
        <x:v>509</x:v>
      </x:c>
      <x:c r="H3755" t="s">
        <x:v>516</x:v>
      </x:c>
      <x:c r="I3755" t="s">
        <x:v>140</x:v>
      </x:c>
      <x:c r="J3755">
        <x:v>100003884</x:v>
      </x:c>
      <x:c r="K3755" t="s">
        <x:v>140</x:v>
      </x:c>
      <x:c r="L3755" t="s">
        <x:v>143</x:v>
      </x:c>
      <x:c r="M3755" t="s">
        <x:v>574</x:v>
      </x:c>
      <x:c r="O3755">
        <x:v>1000</x:v>
      </x:c>
      <x:c r="P3755" t="s">
        <x:v>520</x:v>
      </x:c>
      <x:c r="Q3755" t="s">
        <x:v>8</x:v>
      </x:c>
      <x:c r="R3755" t="s">
        <x:v>522</x:v>
      </x:c>
      <x:c r="S3755">
        <x:v>38000</x:v>
      </x:c>
      <x:c r="T3755" t="s">
        <x:v>458</x:v>
      </x:c>
      <x:c r="U3755">
        <x:v>183.05</x:v>
      </x:c>
      <x:c r="V3755">
        <x:v>0.42</x:v>
      </x:c>
      <x:c r="W3755">
        <x:v>15941</x:v>
      </x:c>
    </x:row>
    <x:row r="3756" spans="1:23">
      <x:c r="A3756" t="s">
        <x:v>492</x:v>
      </x:c>
      <x:c r="B3756" t="s">
        <x:v>698</x:v>
      </x:c>
      <x:c r="C3756" t="s">
        <x:v>513</x:v>
      </x:c>
      <x:c r="D3756" t="s">
        <x:v>514</x:v>
      </x:c>
      <x:c r="E3756" t="s">
        <x:v>683</x:v>
      </x:c>
      <x:c r="F3756" t="s">
        <x:v>509</x:v>
      </x:c>
      <x:c r="G3756" t="s">
        <x:v>509</x:v>
      </x:c>
      <x:c r="H3756" t="s">
        <x:v>516</x:v>
      </x:c>
      <x:c r="I3756" t="s">
        <x:v>140</x:v>
      </x:c>
      <x:c r="J3756">
        <x:v>100003793</x:v>
      </x:c>
      <x:c r="K3756" t="s">
        <x:v>140</x:v>
      </x:c>
      <x:c r="L3756" t="s">
        <x:v>143</x:v>
      </x:c>
      <x:c r="M3756" t="s">
        <x:v>619</x:v>
      </x:c>
      <x:c r="O3756">
        <x:v>1000</x:v>
      </x:c>
      <x:c r="P3756" t="s">
        <x:v>520</x:v>
      </x:c>
      <x:c r="Q3756" t="s">
        <x:v>8</x:v>
      </x:c>
      <x:c r="R3756" t="s">
        <x:v>522</x:v>
      </x:c>
      <x:c r="S3756">
        <x:v>39000</x:v>
      </x:c>
      <x:c r="T3756" t="s">
        <x:v>458</x:v>
      </x:c>
      <x:c r="U3756">
        <x:v>187.86</x:v>
      </x:c>
      <x:c r="V3756">
        <x:v>0.42</x:v>
      </x:c>
      <x:c r="W3756">
        <x:v>16360.5</x:v>
      </x:c>
    </x:row>
    <x:row r="3757" spans="1:23">
      <x:c r="A3757" t="s">
        <x:v>492</x:v>
      </x:c>
      <x:c r="B3757" t="s">
        <x:v>698</x:v>
      </x:c>
      <x:c r="C3757" t="s">
        <x:v>513</x:v>
      </x:c>
      <x:c r="D3757" t="s">
        <x:v>514</x:v>
      </x:c>
      <x:c r="E3757" t="s">
        <x:v>683</x:v>
      </x:c>
      <x:c r="F3757" t="s">
        <x:v>509</x:v>
      </x:c>
      <x:c r="G3757" t="s">
        <x:v>509</x:v>
      </x:c>
      <x:c r="H3757" t="s">
        <x:v>516</x:v>
      </x:c>
      <x:c r="I3757" t="s">
        <x:v>140</x:v>
      </x:c>
      <x:c r="J3757">
        <x:v>100003866</x:v>
      </x:c>
      <x:c r="K3757" t="s">
        <x:v>140</x:v>
      </x:c>
      <x:c r="L3757" t="s">
        <x:v>143</x:v>
      </x:c>
      <x:c r="M3757" t="s">
        <x:v>553</x:v>
      </x:c>
      <x:c r="O3757">
        <x:v>1000</x:v>
      </x:c>
      <x:c r="P3757" t="s">
        <x:v>520</x:v>
      </x:c>
      <x:c r="Q3757" t="s">
        <x:v>8</x:v>
      </x:c>
      <x:c r="R3757" t="s">
        <x:v>522</x:v>
      </x:c>
      <x:c r="S3757">
        <x:v>34850</x:v>
      </x:c>
      <x:c r="T3757" t="s">
        <x:v>458</x:v>
      </x:c>
      <x:c r="U3757">
        <x:v>167.87</x:v>
      </x:c>
      <x:c r="V3757">
        <x:v>0.42</x:v>
      </x:c>
      <x:c r="W3757">
        <x:v>14619.58</x:v>
      </x:c>
    </x:row>
    <x:row r="3758" spans="1:23">
      <x:c r="A3758" t="s">
        <x:v>492</x:v>
      </x:c>
      <x:c r="B3758" t="s">
        <x:v>698</x:v>
      </x:c>
      <x:c r="C3758" t="s">
        <x:v>513</x:v>
      </x:c>
      <x:c r="D3758" t="s">
        <x:v>514</x:v>
      </x:c>
      <x:c r="E3758" t="s">
        <x:v>683</x:v>
      </x:c>
      <x:c r="F3758" t="s">
        <x:v>509</x:v>
      </x:c>
      <x:c r="G3758" t="s">
        <x:v>509</x:v>
      </x:c>
      <x:c r="H3758" t="s">
        <x:v>516</x:v>
      </x:c>
      <x:c r="I3758" t="s">
        <x:v>140</x:v>
      </x:c>
      <x:c r="J3758">
        <x:v>100003843</x:v>
      </x:c>
      <x:c r="K3758" t="s">
        <x:v>140</x:v>
      </x:c>
      <x:c r="L3758" t="s">
        <x:v>143</x:v>
      </x:c>
      <x:c r="M3758" t="s">
        <x:v>548</x:v>
      </x:c>
      <x:c r="O3758">
        <x:v>1000</x:v>
      </x:c>
      <x:c r="P3758" t="s">
        <x:v>520</x:v>
      </x:c>
      <x:c r="Q3758" t="s">
        <x:v>8</x:v>
      </x:c>
      <x:c r="R3758" t="s">
        <x:v>522</x:v>
      </x:c>
      <x:c r="S3758">
        <x:v>37850</x:v>
      </x:c>
      <x:c r="T3758" t="s">
        <x:v>458</x:v>
      </x:c>
      <x:c r="U3758">
        <x:v>182.32</x:v>
      </x:c>
      <x:c r="V3758">
        <x:v>0.42</x:v>
      </x:c>
      <x:c r="W3758">
        <x:v>15878.08</x:v>
      </x:c>
    </x:row>
    <x:row r="3759" spans="1:23">
      <x:c r="A3759" t="s">
        <x:v>492</x:v>
      </x:c>
      <x:c r="B3759" t="s">
        <x:v>698</x:v>
      </x:c>
      <x:c r="C3759" t="s">
        <x:v>513</x:v>
      </x:c>
      <x:c r="D3759" t="s">
        <x:v>514</x:v>
      </x:c>
      <x:c r="E3759" t="s">
        <x:v>683</x:v>
      </x:c>
      <x:c r="F3759" t="s">
        <x:v>509</x:v>
      </x:c>
      <x:c r="G3759" t="s">
        <x:v>509</x:v>
      </x:c>
      <x:c r="H3759" t="s">
        <x:v>516</x:v>
      </x:c>
      <x:c r="I3759" t="s">
        <x:v>140</x:v>
      </x:c>
      <x:c r="J3759">
        <x:v>100003892</x:v>
      </x:c>
      <x:c r="K3759" t="s">
        <x:v>140</x:v>
      </x:c>
      <x:c r="L3759" t="s">
        <x:v>143</x:v>
      </x:c>
      <x:c r="M3759" t="s">
        <x:v>542</x:v>
      </x:c>
      <x:c r="O3759">
        <x:v>1000</x:v>
      </x:c>
      <x:c r="P3759" t="s">
        <x:v>520</x:v>
      </x:c>
      <x:c r="Q3759" t="s">
        <x:v>8</x:v>
      </x:c>
      <x:c r="R3759" t="s">
        <x:v>522</x:v>
      </x:c>
      <x:c r="S3759">
        <x:v>18900</x:v>
      </x:c>
      <x:c r="T3759" t="s">
        <x:v>458</x:v>
      </x:c>
      <x:c r="U3759">
        <x:v>91.04</x:v>
      </x:c>
      <x:c r="V3759">
        <x:v>0.42</x:v>
      </x:c>
      <x:c r="W3759">
        <x:v>7928.55</x:v>
      </x:c>
    </x:row>
    <x:row r="3760" spans="1:23">
      <x:c r="A3760" t="s">
        <x:v>492</x:v>
      </x:c>
      <x:c r="B3760" t="s">
        <x:v>698</x:v>
      </x:c>
      <x:c r="C3760" t="s">
        <x:v>513</x:v>
      </x:c>
      <x:c r="D3760" t="s">
        <x:v>514</x:v>
      </x:c>
      <x:c r="E3760" t="s">
        <x:v>683</x:v>
      </x:c>
      <x:c r="F3760" t="s">
        <x:v>509</x:v>
      </x:c>
      <x:c r="G3760" t="s">
        <x:v>509</x:v>
      </x:c>
      <x:c r="H3760" t="s">
        <x:v>516</x:v>
      </x:c>
      <x:c r="I3760" t="s">
        <x:v>140</x:v>
      </x:c>
      <x:c r="J3760">
        <x:v>100003781</x:v>
      </x:c>
      <x:c r="K3760" t="s">
        <x:v>140</x:v>
      </x:c>
      <x:c r="L3760" t="s">
        <x:v>143</x:v>
      </x:c>
      <x:c r="M3760" t="s">
        <x:v>573</x:v>
      </x:c>
      <x:c r="O3760">
        <x:v>1000</x:v>
      </x:c>
      <x:c r="P3760" t="s">
        <x:v>520</x:v>
      </x:c>
      <x:c r="Q3760" t="s">
        <x:v>8</x:v>
      </x:c>
      <x:c r="R3760" t="s">
        <x:v>522</x:v>
      </x:c>
      <x:c r="S3760">
        <x:v>37000</x:v>
      </x:c>
      <x:c r="T3760" t="s">
        <x:v>458</x:v>
      </x:c>
      <x:c r="U3760">
        <x:v>178.23</x:v>
      </x:c>
      <x:c r="V3760">
        <x:v>0.42</x:v>
      </x:c>
      <x:c r="W3760">
        <x:v>15521.5</x:v>
      </x:c>
    </x:row>
    <x:row r="3761" spans="1:23">
      <x:c r="A3761" t="s">
        <x:v>492</x:v>
      </x:c>
      <x:c r="B3761" t="s">
        <x:v>698</x:v>
      </x:c>
      <x:c r="C3761" t="s">
        <x:v>513</x:v>
      </x:c>
      <x:c r="D3761" t="s">
        <x:v>514</x:v>
      </x:c>
      <x:c r="E3761" t="s">
        <x:v>683</x:v>
      </x:c>
      <x:c r="F3761" t="s">
        <x:v>509</x:v>
      </x:c>
      <x:c r="G3761" t="s">
        <x:v>509</x:v>
      </x:c>
      <x:c r="H3761" t="s">
        <x:v>516</x:v>
      </x:c>
      <x:c r="I3761" t="s">
        <x:v>140</x:v>
      </x:c>
      <x:c r="J3761">
        <x:v>100003812</x:v>
      </x:c>
      <x:c r="K3761" t="s">
        <x:v>140</x:v>
      </x:c>
      <x:c r="L3761" t="s">
        <x:v>143</x:v>
      </x:c>
      <x:c r="M3761" t="s">
        <x:v>568</x:v>
      </x:c>
      <x:c r="O3761">
        <x:v>1000</x:v>
      </x:c>
      <x:c r="P3761" t="s">
        <x:v>520</x:v>
      </x:c>
      <x:c r="Q3761" t="s">
        <x:v>8</x:v>
      </x:c>
      <x:c r="R3761" t="s">
        <x:v>522</x:v>
      </x:c>
      <x:c r="S3761">
        <x:v>37850</x:v>
      </x:c>
      <x:c r="T3761" t="s">
        <x:v>458</x:v>
      </x:c>
      <x:c r="U3761">
        <x:v>182.32</x:v>
      </x:c>
      <x:c r="V3761">
        <x:v>0.42</x:v>
      </x:c>
      <x:c r="W3761">
        <x:v>15878.08</x:v>
      </x:c>
    </x:row>
    <x:row r="3762" spans="1:23">
      <x:c r="A3762" t="s">
        <x:v>492</x:v>
      </x:c>
      <x:c r="B3762" t="s">
        <x:v>698</x:v>
      </x:c>
      <x:c r="C3762" t="s">
        <x:v>513</x:v>
      </x:c>
      <x:c r="D3762" t="s">
        <x:v>514</x:v>
      </x:c>
      <x:c r="E3762" t="s">
        <x:v>683</x:v>
      </x:c>
      <x:c r="F3762" t="s">
        <x:v>509</x:v>
      </x:c>
      <x:c r="G3762" t="s">
        <x:v>509</x:v>
      </x:c>
      <x:c r="H3762" t="s">
        <x:v>516</x:v>
      </x:c>
      <x:c r="I3762" t="s">
        <x:v>140</x:v>
      </x:c>
      <x:c r="J3762">
        <x:v>100003799</x:v>
      </x:c>
      <x:c r="K3762" t="s">
        <x:v>140</x:v>
      </x:c>
      <x:c r="L3762" t="s">
        <x:v>143</x:v>
      </x:c>
      <x:c r="M3762" t="s">
        <x:v>571</x:v>
      </x:c>
      <x:c r="O3762">
        <x:v>1000</x:v>
      </x:c>
      <x:c r="P3762" t="s">
        <x:v>520</x:v>
      </x:c>
      <x:c r="Q3762" t="s">
        <x:v>8</x:v>
      </x:c>
      <x:c r="R3762" t="s">
        <x:v>522</x:v>
      </x:c>
      <x:c r="S3762">
        <x:v>36850</x:v>
      </x:c>
      <x:c r="T3762" t="s">
        <x:v>458</x:v>
      </x:c>
      <x:c r="U3762">
        <x:v>177.51</x:v>
      </x:c>
      <x:c r="V3762">
        <x:v>0.42</x:v>
      </x:c>
      <x:c r="W3762">
        <x:v>15458.58</x:v>
      </x:c>
    </x:row>
    <x:row r="3763" spans="1:23">
      <x:c r="A3763" t="s">
        <x:v>492</x:v>
      </x:c>
      <x:c r="B3763" t="s">
        <x:v>698</x:v>
      </x:c>
      <x:c r="C3763" t="s">
        <x:v>513</x:v>
      </x:c>
      <x:c r="D3763" t="s">
        <x:v>514</x:v>
      </x:c>
      <x:c r="E3763" t="s">
        <x:v>683</x:v>
      </x:c>
      <x:c r="F3763" t="s">
        <x:v>509</x:v>
      </x:c>
      <x:c r="G3763" t="s">
        <x:v>509</x:v>
      </x:c>
      <x:c r="H3763" t="s">
        <x:v>516</x:v>
      </x:c>
      <x:c r="I3763" t="s">
        <x:v>140</x:v>
      </x:c>
      <x:c r="J3763">
        <x:v>100003793</x:v>
      </x:c>
      <x:c r="K3763" t="s">
        <x:v>140</x:v>
      </x:c>
      <x:c r="L3763" t="s">
        <x:v>143</x:v>
      </x:c>
      <x:c r="M3763" t="s">
        <x:v>619</x:v>
      </x:c>
      <x:c r="O3763">
        <x:v>1000</x:v>
      </x:c>
      <x:c r="P3763" t="s">
        <x:v>520</x:v>
      </x:c>
      <x:c r="Q3763" t="s">
        <x:v>8</x:v>
      </x:c>
      <x:c r="R3763" t="s">
        <x:v>522</x:v>
      </x:c>
      <x:c r="S3763">
        <x:v>1000</x:v>
      </x:c>
      <x:c r="T3763" t="s">
        <x:v>458</x:v>
      </x:c>
      <x:c r="U3763">
        <x:v>4.82</x:v>
      </x:c>
      <x:c r="V3763">
        <x:v>0.42</x:v>
      </x:c>
      <x:c r="W3763">
        <x:v>419.5</x:v>
      </x:c>
    </x:row>
    <x:row r="3764" spans="1:23">
      <x:c r="A3764" t="s">
        <x:v>492</x:v>
      </x:c>
      <x:c r="B3764" t="s">
        <x:v>698</x:v>
      </x:c>
      <x:c r="C3764" t="s">
        <x:v>513</x:v>
      </x:c>
      <x:c r="D3764" t="s">
        <x:v>514</x:v>
      </x:c>
      <x:c r="E3764" t="s">
        <x:v>683</x:v>
      </x:c>
      <x:c r="F3764" t="s">
        <x:v>509</x:v>
      </x:c>
      <x:c r="G3764" t="s">
        <x:v>509</x:v>
      </x:c>
      <x:c r="H3764" t="s">
        <x:v>516</x:v>
      </x:c>
      <x:c r="I3764" t="s">
        <x:v>140</x:v>
      </x:c>
      <x:c r="J3764">
        <x:v>100003866</x:v>
      </x:c>
      <x:c r="K3764" t="s">
        <x:v>140</x:v>
      </x:c>
      <x:c r="L3764" t="s">
        <x:v>143</x:v>
      </x:c>
      <x:c r="M3764" t="s">
        <x:v>553</x:v>
      </x:c>
      <x:c r="O3764">
        <x:v>1000</x:v>
      </x:c>
      <x:c r="P3764" t="s">
        <x:v>520</x:v>
      </x:c>
      <x:c r="Q3764" t="s">
        <x:v>8</x:v>
      </x:c>
      <x:c r="R3764" t="s">
        <x:v>522</x:v>
      </x:c>
      <x:c r="S3764">
        <x:v>5000</x:v>
      </x:c>
      <x:c r="T3764" t="s">
        <x:v>458</x:v>
      </x:c>
      <x:c r="U3764">
        <x:v>24.09</x:v>
      </x:c>
      <x:c r="V3764">
        <x:v>0.42</x:v>
      </x:c>
      <x:c r="W3764">
        <x:v>2097.5</x:v>
      </x:c>
    </x:row>
    <x:row r="3765" spans="1:23">
      <x:c r="A3765" t="s">
        <x:v>492</x:v>
      </x:c>
      <x:c r="B3765" t="s">
        <x:v>698</x:v>
      </x:c>
      <x:c r="C3765" t="s">
        <x:v>513</x:v>
      </x:c>
      <x:c r="D3765" t="s">
        <x:v>514</x:v>
      </x:c>
      <x:c r="E3765" t="s">
        <x:v>683</x:v>
      </x:c>
      <x:c r="F3765" t="s">
        <x:v>509</x:v>
      </x:c>
      <x:c r="G3765" t="s">
        <x:v>509</x:v>
      </x:c>
      <x:c r="H3765" t="s">
        <x:v>516</x:v>
      </x:c>
      <x:c r="I3765" t="s">
        <x:v>140</x:v>
      </x:c>
      <x:c r="J3765">
        <x:v>100003843</x:v>
      </x:c>
      <x:c r="K3765" t="s">
        <x:v>140</x:v>
      </x:c>
      <x:c r="L3765" t="s">
        <x:v>143</x:v>
      </x:c>
      <x:c r="M3765" t="s">
        <x:v>548</x:v>
      </x:c>
      <x:c r="O3765">
        <x:v>1000</x:v>
      </x:c>
      <x:c r="P3765" t="s">
        <x:v>520</x:v>
      </x:c>
      <x:c r="Q3765" t="s">
        <x:v>8</x:v>
      </x:c>
      <x:c r="R3765" t="s">
        <x:v>522</x:v>
      </x:c>
      <x:c r="S3765">
        <x:v>1550</x:v>
      </x:c>
      <x:c r="T3765" t="s">
        <x:v>458</x:v>
      </x:c>
      <x:c r="U3765">
        <x:v>7.47</x:v>
      </x:c>
      <x:c r="V3765">
        <x:v>0.42</x:v>
      </x:c>
      <x:c r="W3765">
        <x:v>650.23</x:v>
      </x:c>
    </x:row>
    <x:row r="3766" spans="1:23">
      <x:c r="A3766" t="s">
        <x:v>492</x:v>
      </x:c>
      <x:c r="B3766" t="s">
        <x:v>698</x:v>
      </x:c>
      <x:c r="C3766" t="s">
        <x:v>513</x:v>
      </x:c>
      <x:c r="D3766" t="s">
        <x:v>514</x:v>
      </x:c>
      <x:c r="E3766" t="s">
        <x:v>683</x:v>
      </x:c>
      <x:c r="F3766" t="s">
        <x:v>509</x:v>
      </x:c>
      <x:c r="G3766" t="s">
        <x:v>509</x:v>
      </x:c>
      <x:c r="H3766" t="s">
        <x:v>516</x:v>
      </x:c>
      <x:c r="I3766" t="s">
        <x:v>140</x:v>
      </x:c>
      <x:c r="J3766">
        <x:v>100003892</x:v>
      </x:c>
      <x:c r="K3766" t="s">
        <x:v>140</x:v>
      </x:c>
      <x:c r="L3766" t="s">
        <x:v>143</x:v>
      </x:c>
      <x:c r="M3766" t="s">
        <x:v>542</x:v>
      </x:c>
      <x:c r="O3766">
        <x:v>1000</x:v>
      </x:c>
      <x:c r="P3766" t="s">
        <x:v>520</x:v>
      </x:c>
      <x:c r="Q3766" t="s">
        <x:v>8</x:v>
      </x:c>
      <x:c r="R3766" t="s">
        <x:v>522</x:v>
      </x:c>
      <x:c r="S3766">
        <x:v>650</x:v>
      </x:c>
      <x:c r="T3766" t="s">
        <x:v>458</x:v>
      </x:c>
      <x:c r="U3766">
        <x:v>3.13</x:v>
      </x:c>
      <x:c r="V3766">
        <x:v>0.42</x:v>
      </x:c>
      <x:c r="W3766">
        <x:v>272.68</x:v>
      </x:c>
    </x:row>
    <x:row r="3767" spans="1:23">
      <x:c r="A3767" t="s">
        <x:v>492</x:v>
      </x:c>
      <x:c r="B3767" t="s">
        <x:v>698</x:v>
      </x:c>
      <x:c r="C3767" t="s">
        <x:v>513</x:v>
      </x:c>
      <x:c r="D3767" t="s">
        <x:v>514</x:v>
      </x:c>
      <x:c r="E3767" t="s">
        <x:v>683</x:v>
      </x:c>
      <x:c r="F3767" t="s">
        <x:v>509</x:v>
      </x:c>
      <x:c r="G3767" t="s">
        <x:v>509</x:v>
      </x:c>
      <x:c r="H3767" t="s">
        <x:v>516</x:v>
      </x:c>
      <x:c r="I3767" t="s">
        <x:v>140</x:v>
      </x:c>
      <x:c r="J3767">
        <x:v>100003781</x:v>
      </x:c>
      <x:c r="K3767" t="s">
        <x:v>140</x:v>
      </x:c>
      <x:c r="L3767" t="s">
        <x:v>143</x:v>
      </x:c>
      <x:c r="M3767" t="s">
        <x:v>573</x:v>
      </x:c>
      <x:c r="O3767">
        <x:v>1000</x:v>
      </x:c>
      <x:c r="P3767" t="s">
        <x:v>520</x:v>
      </x:c>
      <x:c r="Q3767" t="s">
        <x:v>8</x:v>
      </x:c>
      <x:c r="R3767" t="s">
        <x:v>522</x:v>
      </x:c>
      <x:c r="S3767">
        <x:v>3000</x:v>
      </x:c>
      <x:c r="T3767" t="s">
        <x:v>458</x:v>
      </x:c>
      <x:c r="U3767">
        <x:v>14.45</x:v>
      </x:c>
      <x:c r="V3767">
        <x:v>0.42</x:v>
      </x:c>
      <x:c r="W3767">
        <x:v>1258.5</x:v>
      </x:c>
    </x:row>
    <x:row r="3768" spans="1:23">
      <x:c r="A3768" t="s">
        <x:v>492</x:v>
      </x:c>
      <x:c r="B3768" t="s">
        <x:v>698</x:v>
      </x:c>
      <x:c r="C3768" t="s">
        <x:v>513</x:v>
      </x:c>
      <x:c r="D3768" t="s">
        <x:v>514</x:v>
      </x:c>
      <x:c r="E3768" t="s">
        <x:v>683</x:v>
      </x:c>
      <x:c r="F3768" t="s">
        <x:v>509</x:v>
      </x:c>
      <x:c r="G3768" t="s">
        <x:v>509</x:v>
      </x:c>
      <x:c r="H3768" t="s">
        <x:v>516</x:v>
      </x:c>
      <x:c r="I3768" t="s">
        <x:v>140</x:v>
      </x:c>
      <x:c r="J3768">
        <x:v>100003812</x:v>
      </x:c>
      <x:c r="K3768" t="s">
        <x:v>140</x:v>
      </x:c>
      <x:c r="L3768" t="s">
        <x:v>143</x:v>
      </x:c>
      <x:c r="M3768" t="s">
        <x:v>568</x:v>
      </x:c>
      <x:c r="O3768">
        <x:v>1000</x:v>
      </x:c>
      <x:c r="P3768" t="s">
        <x:v>520</x:v>
      </x:c>
      <x:c r="Q3768" t="s">
        <x:v>8</x:v>
      </x:c>
      <x:c r="R3768" t="s">
        <x:v>522</x:v>
      </x:c>
      <x:c r="S3768">
        <x:v>1000</x:v>
      </x:c>
      <x:c r="T3768" t="s">
        <x:v>458</x:v>
      </x:c>
      <x:c r="U3768">
        <x:v>4.82</x:v>
      </x:c>
      <x:c r="V3768">
        <x:v>0.42</x:v>
      </x:c>
      <x:c r="W3768">
        <x:v>419.5</x:v>
      </x:c>
    </x:row>
    <x:row r="3769" spans="1:23">
      <x:c r="A3769" t="s">
        <x:v>492</x:v>
      </x:c>
      <x:c r="B3769" t="s">
        <x:v>698</x:v>
      </x:c>
      <x:c r="C3769" t="s">
        <x:v>513</x:v>
      </x:c>
      <x:c r="D3769" t="s">
        <x:v>514</x:v>
      </x:c>
      <x:c r="E3769" t="s">
        <x:v>683</x:v>
      </x:c>
      <x:c r="F3769" t="s">
        <x:v>509</x:v>
      </x:c>
      <x:c r="G3769" t="s">
        <x:v>509</x:v>
      </x:c>
      <x:c r="H3769" t="s">
        <x:v>516</x:v>
      </x:c>
      <x:c r="I3769" t="s">
        <x:v>140</x:v>
      </x:c>
      <x:c r="J3769">
        <x:v>100003884</x:v>
      </x:c>
      <x:c r="K3769" t="s">
        <x:v>140</x:v>
      </x:c>
      <x:c r="L3769" t="s">
        <x:v>143</x:v>
      </x:c>
      <x:c r="M3769" t="s">
        <x:v>574</x:v>
      </x:c>
      <x:c r="O3769">
        <x:v>1000</x:v>
      </x:c>
      <x:c r="P3769" t="s">
        <x:v>520</x:v>
      </x:c>
      <x:c r="Q3769" t="s">
        <x:v>8</x:v>
      </x:c>
      <x:c r="R3769" t="s">
        <x:v>522</x:v>
      </x:c>
      <x:c r="S3769">
        <x:v>1600</x:v>
      </x:c>
      <x:c r="T3769" t="s">
        <x:v>458</x:v>
      </x:c>
      <x:c r="U3769">
        <x:v>7.71</x:v>
      </x:c>
      <x:c r="V3769">
        <x:v>0.42</x:v>
      </x:c>
      <x:c r="W3769">
        <x:v>671.2</x:v>
      </x:c>
    </x:row>
    <x:row r="3770" spans="1:23">
      <x:c r="A3770" t="s">
        <x:v>492</x:v>
      </x:c>
      <x:c r="B3770" t="s">
        <x:v>698</x:v>
      </x:c>
      <x:c r="C3770" t="s">
        <x:v>513</x:v>
      </x:c>
      <x:c r="D3770" t="s">
        <x:v>514</x:v>
      </x:c>
      <x:c r="E3770" t="s">
        <x:v>683</x:v>
      </x:c>
      <x:c r="F3770" t="s">
        <x:v>509</x:v>
      </x:c>
      <x:c r="G3770" t="s">
        <x:v>509</x:v>
      </x:c>
      <x:c r="H3770" t="s">
        <x:v>516</x:v>
      </x:c>
      <x:c r="I3770" t="s">
        <x:v>140</x:v>
      </x:c>
      <x:c r="J3770">
        <x:v>100003799</x:v>
      </x:c>
      <x:c r="K3770" t="s">
        <x:v>140</x:v>
      </x:c>
      <x:c r="L3770" t="s">
        <x:v>143</x:v>
      </x:c>
      <x:c r="M3770" t="s">
        <x:v>571</x:v>
      </x:c>
      <x:c r="O3770">
        <x:v>1000</x:v>
      </x:c>
      <x:c r="P3770" t="s">
        <x:v>520</x:v>
      </x:c>
      <x:c r="Q3770" t="s">
        <x:v>8</x:v>
      </x:c>
      <x:c r="R3770" t="s">
        <x:v>522</x:v>
      </x:c>
      <x:c r="S3770">
        <x:v>3000</x:v>
      </x:c>
      <x:c r="T3770" t="s">
        <x:v>458</x:v>
      </x:c>
      <x:c r="U3770">
        <x:v>14.45</x:v>
      </x:c>
      <x:c r="V3770">
        <x:v>0.42</x:v>
      </x:c>
      <x:c r="W3770">
        <x:v>1258.5</x:v>
      </x:c>
    </x:row>
    <x:row r="3771" spans="1:23">
      <x:c r="A3771" t="s">
        <x:v>492</x:v>
      </x:c>
      <x:c r="B3771" t="s">
        <x:v>698</x:v>
      </x:c>
      <x:c r="C3771" t="s">
        <x:v>513</x:v>
      </x:c>
      <x:c r="D3771" t="s">
        <x:v>514</x:v>
      </x:c>
      <x:c r="E3771" t="s">
        <x:v>683</x:v>
      </x:c>
      <x:c r="F3771" t="s">
        <x:v>509</x:v>
      </x:c>
      <x:c r="G3771" t="s">
        <x:v>509</x:v>
      </x:c>
      <x:c r="H3771" t="s">
        <x:v>516</x:v>
      </x:c>
      <x:c r="I3771" t="s">
        <x:v>140</x:v>
      </x:c>
      <x:c r="J3771">
        <x:v>100003793</x:v>
      </x:c>
      <x:c r="K3771" t="s">
        <x:v>140</x:v>
      </x:c>
      <x:c r="L3771" t="s">
        <x:v>143</x:v>
      </x:c>
      <x:c r="M3771" t="s">
        <x:v>619</x:v>
      </x:c>
      <x:c r="O3771">
        <x:v>1000</x:v>
      </x:c>
      <x:c r="P3771" t="s">
        <x:v>520</x:v>
      </x:c>
      <x:c r="Q3771" t="s">
        <x:v>8</x:v>
      </x:c>
      <x:c r="R3771" t="s">
        <x:v>522</x:v>
      </x:c>
      <x:c r="S3771">
        <x:v>10000</x:v>
      </x:c>
      <x:c r="T3771" t="s">
        <x:v>458</x:v>
      </x:c>
      <x:c r="U3771">
        <x:v>48.17</x:v>
      </x:c>
      <x:c r="V3771">
        <x:v>0.42</x:v>
      </x:c>
      <x:c r="W3771">
        <x:v>4195</x:v>
      </x:c>
    </x:row>
    <x:row r="3772" spans="1:23">
      <x:c r="A3772" t="s">
        <x:v>492</x:v>
      </x:c>
      <x:c r="B3772" t="s">
        <x:v>698</x:v>
      </x:c>
      <x:c r="C3772" t="s">
        <x:v>513</x:v>
      </x:c>
      <x:c r="D3772" t="s">
        <x:v>514</x:v>
      </x:c>
      <x:c r="E3772" t="s">
        <x:v>683</x:v>
      </x:c>
      <x:c r="F3772" t="s">
        <x:v>509</x:v>
      </x:c>
      <x:c r="G3772" t="s">
        <x:v>509</x:v>
      </x:c>
      <x:c r="H3772" t="s">
        <x:v>516</x:v>
      </x:c>
      <x:c r="I3772" t="s">
        <x:v>140</x:v>
      </x:c>
      <x:c r="J3772">
        <x:v>100003866</x:v>
      </x:c>
      <x:c r="K3772" t="s">
        <x:v>140</x:v>
      </x:c>
      <x:c r="L3772" t="s">
        <x:v>143</x:v>
      </x:c>
      <x:c r="M3772" t="s">
        <x:v>553</x:v>
      </x:c>
      <x:c r="O3772">
        <x:v>1000</x:v>
      </x:c>
      <x:c r="P3772" t="s">
        <x:v>520</x:v>
      </x:c>
      <x:c r="Q3772" t="s">
        <x:v>8</x:v>
      </x:c>
      <x:c r="R3772" t="s">
        <x:v>522</x:v>
      </x:c>
      <x:c r="S3772">
        <x:v>10000</x:v>
      </x:c>
      <x:c r="T3772" t="s">
        <x:v>458</x:v>
      </x:c>
      <x:c r="U3772">
        <x:v>48.17</x:v>
      </x:c>
      <x:c r="V3772">
        <x:v>0.42</x:v>
      </x:c>
      <x:c r="W3772">
        <x:v>4195</x:v>
      </x:c>
    </x:row>
    <x:row r="3773" spans="1:23">
      <x:c r="A3773" t="s">
        <x:v>492</x:v>
      </x:c>
      <x:c r="B3773" t="s">
        <x:v>698</x:v>
      </x:c>
      <x:c r="C3773" t="s">
        <x:v>513</x:v>
      </x:c>
      <x:c r="D3773" t="s">
        <x:v>514</x:v>
      </x:c>
      <x:c r="E3773" t="s">
        <x:v>683</x:v>
      </x:c>
      <x:c r="F3773" t="s">
        <x:v>509</x:v>
      </x:c>
      <x:c r="G3773" t="s">
        <x:v>509</x:v>
      </x:c>
      <x:c r="H3773" t="s">
        <x:v>516</x:v>
      </x:c>
      <x:c r="I3773" t="s">
        <x:v>140</x:v>
      </x:c>
      <x:c r="J3773">
        <x:v>100003843</x:v>
      </x:c>
      <x:c r="K3773" t="s">
        <x:v>140</x:v>
      </x:c>
      <x:c r="L3773" t="s">
        <x:v>143</x:v>
      </x:c>
      <x:c r="M3773" t="s">
        <x:v>548</x:v>
      </x:c>
      <x:c r="O3773">
        <x:v>1000</x:v>
      </x:c>
      <x:c r="P3773" t="s">
        <x:v>520</x:v>
      </x:c>
      <x:c r="Q3773" t="s">
        <x:v>8</x:v>
      </x:c>
      <x:c r="R3773" t="s">
        <x:v>522</x:v>
      </x:c>
      <x:c r="S3773">
        <x:v>10000</x:v>
      </x:c>
      <x:c r="T3773" t="s">
        <x:v>458</x:v>
      </x:c>
      <x:c r="U3773">
        <x:v>48.17</x:v>
      </x:c>
      <x:c r="V3773">
        <x:v>0.42</x:v>
      </x:c>
      <x:c r="W3773">
        <x:v>4195</x:v>
      </x:c>
    </x:row>
    <x:row r="3774" spans="1:23">
      <x:c r="A3774" t="s">
        <x:v>492</x:v>
      </x:c>
      <x:c r="B3774" t="s">
        <x:v>698</x:v>
      </x:c>
      <x:c r="C3774" t="s">
        <x:v>513</x:v>
      </x:c>
      <x:c r="D3774" t="s">
        <x:v>514</x:v>
      </x:c>
      <x:c r="E3774" t="s">
        <x:v>683</x:v>
      </x:c>
      <x:c r="F3774" t="s">
        <x:v>509</x:v>
      </x:c>
      <x:c r="G3774" t="s">
        <x:v>509</x:v>
      </x:c>
      <x:c r="H3774" t="s">
        <x:v>516</x:v>
      </x:c>
      <x:c r="I3774" t="s">
        <x:v>140</x:v>
      </x:c>
      <x:c r="J3774">
        <x:v>100003892</x:v>
      </x:c>
      <x:c r="K3774" t="s">
        <x:v>140</x:v>
      </x:c>
      <x:c r="L3774" t="s">
        <x:v>143</x:v>
      </x:c>
      <x:c r="M3774" t="s">
        <x:v>542</x:v>
      </x:c>
      <x:c r="O3774">
        <x:v>1000</x:v>
      </x:c>
      <x:c r="P3774" t="s">
        <x:v>520</x:v>
      </x:c>
      <x:c r="Q3774" t="s">
        <x:v>8</x:v>
      </x:c>
      <x:c r="R3774" t="s">
        <x:v>522</x:v>
      </x:c>
      <x:c r="S3774">
        <x:v>10000</x:v>
      </x:c>
      <x:c r="T3774" t="s">
        <x:v>458</x:v>
      </x:c>
      <x:c r="U3774">
        <x:v>48.17</x:v>
      </x:c>
      <x:c r="V3774">
        <x:v>0.42</x:v>
      </x:c>
      <x:c r="W3774">
        <x:v>4195</x:v>
      </x:c>
    </x:row>
    <x:row r="3775" spans="1:23">
      <x:c r="A3775" t="s">
        <x:v>492</x:v>
      </x:c>
      <x:c r="B3775" t="s">
        <x:v>698</x:v>
      </x:c>
      <x:c r="C3775" t="s">
        <x:v>513</x:v>
      </x:c>
      <x:c r="D3775" t="s">
        <x:v>514</x:v>
      </x:c>
      <x:c r="E3775" t="s">
        <x:v>683</x:v>
      </x:c>
      <x:c r="F3775" t="s">
        <x:v>509</x:v>
      </x:c>
      <x:c r="G3775" t="s">
        <x:v>509</x:v>
      </x:c>
      <x:c r="H3775" t="s">
        <x:v>516</x:v>
      </x:c>
      <x:c r="I3775" t="s">
        <x:v>140</x:v>
      </x:c>
      <x:c r="J3775">
        <x:v>100003781</x:v>
      </x:c>
      <x:c r="K3775" t="s">
        <x:v>140</x:v>
      </x:c>
      <x:c r="L3775" t="s">
        <x:v>143</x:v>
      </x:c>
      <x:c r="M3775" t="s">
        <x:v>573</x:v>
      </x:c>
      <x:c r="O3775">
        <x:v>1000</x:v>
      </x:c>
      <x:c r="P3775" t="s">
        <x:v>520</x:v>
      </x:c>
      <x:c r="Q3775" t="s">
        <x:v>8</x:v>
      </x:c>
      <x:c r="R3775" t="s">
        <x:v>522</x:v>
      </x:c>
      <x:c r="S3775">
        <x:v>10000</x:v>
      </x:c>
      <x:c r="T3775" t="s">
        <x:v>458</x:v>
      </x:c>
      <x:c r="U3775">
        <x:v>48.17</x:v>
      </x:c>
      <x:c r="V3775">
        <x:v>0.42</x:v>
      </x:c>
      <x:c r="W3775">
        <x:v>4195</x:v>
      </x:c>
    </x:row>
    <x:row r="3776" spans="1:23">
      <x:c r="A3776" t="s">
        <x:v>492</x:v>
      </x:c>
      <x:c r="B3776" t="s">
        <x:v>698</x:v>
      </x:c>
      <x:c r="C3776" t="s">
        <x:v>513</x:v>
      </x:c>
      <x:c r="D3776" t="s">
        <x:v>514</x:v>
      </x:c>
      <x:c r="E3776" t="s">
        <x:v>683</x:v>
      </x:c>
      <x:c r="F3776" t="s">
        <x:v>509</x:v>
      </x:c>
      <x:c r="G3776" t="s">
        <x:v>509</x:v>
      </x:c>
      <x:c r="H3776" t="s">
        <x:v>516</x:v>
      </x:c>
      <x:c r="I3776" t="s">
        <x:v>140</x:v>
      </x:c>
      <x:c r="J3776">
        <x:v>100003812</x:v>
      </x:c>
      <x:c r="K3776" t="s">
        <x:v>140</x:v>
      </x:c>
      <x:c r="L3776" t="s">
        <x:v>143</x:v>
      </x:c>
      <x:c r="M3776" t="s">
        <x:v>568</x:v>
      </x:c>
      <x:c r="O3776">
        <x:v>1000</x:v>
      </x:c>
      <x:c r="P3776" t="s">
        <x:v>520</x:v>
      </x:c>
      <x:c r="Q3776" t="s">
        <x:v>8</x:v>
      </x:c>
      <x:c r="R3776" t="s">
        <x:v>522</x:v>
      </x:c>
      <x:c r="S3776">
        <x:v>10900</x:v>
      </x:c>
      <x:c r="T3776" t="s">
        <x:v>458</x:v>
      </x:c>
      <x:c r="U3776">
        <x:v>52.51</x:v>
      </x:c>
      <x:c r="V3776">
        <x:v>0.42</x:v>
      </x:c>
      <x:c r="W3776">
        <x:v>4572.55</x:v>
      </x:c>
    </x:row>
    <x:row r="3777" spans="1:23">
      <x:c r="A3777" t="s">
        <x:v>492</x:v>
      </x:c>
      <x:c r="B3777" t="s">
        <x:v>698</x:v>
      </x:c>
      <x:c r="C3777" t="s">
        <x:v>513</x:v>
      </x:c>
      <x:c r="D3777" t="s">
        <x:v>514</x:v>
      </x:c>
      <x:c r="E3777" t="s">
        <x:v>683</x:v>
      </x:c>
      <x:c r="F3777" t="s">
        <x:v>509</x:v>
      </x:c>
      <x:c r="G3777" t="s">
        <x:v>509</x:v>
      </x:c>
      <x:c r="H3777" t="s">
        <x:v>516</x:v>
      </x:c>
      <x:c r="I3777" t="s">
        <x:v>140</x:v>
      </x:c>
      <x:c r="J3777">
        <x:v>100003884</x:v>
      </x:c>
      <x:c r="K3777" t="s">
        <x:v>140</x:v>
      </x:c>
      <x:c r="L3777" t="s">
        <x:v>143</x:v>
      </x:c>
      <x:c r="M3777" t="s">
        <x:v>574</x:v>
      </x:c>
      <x:c r="O3777">
        <x:v>1000</x:v>
      </x:c>
      <x:c r="P3777" t="s">
        <x:v>520</x:v>
      </x:c>
      <x:c r="Q3777" t="s">
        <x:v>8</x:v>
      </x:c>
      <x:c r="R3777" t="s">
        <x:v>522</x:v>
      </x:c>
      <x:c r="S3777">
        <x:v>10000</x:v>
      </x:c>
      <x:c r="T3777" t="s">
        <x:v>458</x:v>
      </x:c>
      <x:c r="U3777">
        <x:v>48.17</x:v>
      </x:c>
      <x:c r="V3777">
        <x:v>0.42</x:v>
      </x:c>
      <x:c r="W3777">
        <x:v>4195</x:v>
      </x:c>
    </x:row>
    <x:row r="3778" spans="1:23">
      <x:c r="A3778" t="s">
        <x:v>492</x:v>
      </x:c>
      <x:c r="B3778" t="s">
        <x:v>698</x:v>
      </x:c>
      <x:c r="C3778" t="s">
        <x:v>513</x:v>
      </x:c>
      <x:c r="D3778" t="s">
        <x:v>514</x:v>
      </x:c>
      <x:c r="E3778" t="s">
        <x:v>683</x:v>
      </x:c>
      <x:c r="F3778" t="s">
        <x:v>509</x:v>
      </x:c>
      <x:c r="G3778" t="s">
        <x:v>509</x:v>
      </x:c>
      <x:c r="H3778" t="s">
        <x:v>516</x:v>
      </x:c>
      <x:c r="I3778" t="s">
        <x:v>140</x:v>
      </x:c>
      <x:c r="J3778">
        <x:v>100003799</x:v>
      </x:c>
      <x:c r="K3778" t="s">
        <x:v>140</x:v>
      </x:c>
      <x:c r="L3778" t="s">
        <x:v>143</x:v>
      </x:c>
      <x:c r="M3778" t="s">
        <x:v>571</x:v>
      </x:c>
      <x:c r="O3778">
        <x:v>1000</x:v>
      </x:c>
      <x:c r="P3778" t="s">
        <x:v>520</x:v>
      </x:c>
      <x:c r="Q3778" t="s">
        <x:v>8</x:v>
      </x:c>
      <x:c r="R3778" t="s">
        <x:v>522</x:v>
      </x:c>
      <x:c r="S3778">
        <x:v>10000</x:v>
      </x:c>
      <x:c r="T3778" t="s">
        <x:v>458</x:v>
      </x:c>
      <x:c r="U3778">
        <x:v>48.17</x:v>
      </x:c>
      <x:c r="V3778">
        <x:v>0.42</x:v>
      </x:c>
      <x:c r="W3778">
        <x:v>4195</x:v>
      </x:c>
    </x:row>
    <x:row r="3779" spans="1:23">
      <x:c r="A3779" t="s">
        <x:v>492</x:v>
      </x:c>
      <x:c r="B3779" t="s">
        <x:v>698</x:v>
      </x:c>
      <x:c r="C3779" t="s">
        <x:v>513</x:v>
      </x:c>
      <x:c r="D3779" t="s">
        <x:v>514</x:v>
      </x:c>
      <x:c r="E3779" t="s">
        <x:v>683</x:v>
      </x:c>
      <x:c r="F3779" t="s">
        <x:v>509</x:v>
      </x:c>
      <x:c r="G3779" t="s">
        <x:v>509</x:v>
      </x:c>
      <x:c r="H3779" t="s">
        <x:v>516</x:v>
      </x:c>
      <x:c r="I3779" t="s">
        <x:v>140</x:v>
      </x:c>
      <x:c r="J3779">
        <x:v>100003772</x:v>
      </x:c>
      <x:c r="K3779" t="s">
        <x:v>140</x:v>
      </x:c>
      <x:c r="L3779" t="s">
        <x:v>141</x:v>
      </x:c>
      <x:c r="M3779" t="s">
        <x:v>574</x:v>
      </x:c>
      <x:c r="O3779">
        <x:v>1500</x:v>
      </x:c>
      <x:c r="P3779" t="s">
        <x:v>520</x:v>
      </x:c>
      <x:c r="Q3779" t="s">
        <x:v>448</x:v>
      </x:c>
      <x:c r="R3779" t="s">
        <x:v>522</x:v>
      </x:c>
      <x:c r="S3779">
        <x:v>5500</x:v>
      </x:c>
      <x:c r="T3779" t="s">
        <x:v>458</x:v>
      </x:c>
      <x:c r="U3779">
        <x:v>18.8</x:v>
      </x:c>
      <x:c r="V3779">
        <x:v>0.32</x:v>
      </x:c>
      <x:c r="W3779">
        <x:v>1761.1</x:v>
      </x:c>
    </x:row>
    <x:row r="3780" spans="1:23">
      <x:c r="A3780" t="s">
        <x:v>492</x:v>
      </x:c>
      <x:c r="B3780" t="s">
        <x:v>698</x:v>
      </x:c>
      <x:c r="C3780" t="s">
        <x:v>513</x:v>
      </x:c>
      <x:c r="D3780" t="s">
        <x:v>514</x:v>
      </x:c>
      <x:c r="E3780" t="s">
        <x:v>683</x:v>
      </x:c>
      <x:c r="F3780" t="s">
        <x:v>509</x:v>
      </x:c>
      <x:c r="G3780" t="s">
        <x:v>509</x:v>
      </x:c>
      <x:c r="H3780" t="s">
        <x:v>516</x:v>
      </x:c>
      <x:c r="I3780" t="s">
        <x:v>140</x:v>
      </x:c>
      <x:c r="J3780">
        <x:v>100003732</x:v>
      </x:c>
      <x:c r="K3780" t="s">
        <x:v>140</x:v>
      </x:c>
      <x:c r="L3780" t="s">
        <x:v>141</x:v>
      </x:c>
      <x:c r="M3780" t="s">
        <x:v>568</x:v>
      </x:c>
      <x:c r="O3780">
        <x:v>1500</x:v>
      </x:c>
      <x:c r="P3780" t="s">
        <x:v>520</x:v>
      </x:c>
      <x:c r="Q3780" t="s">
        <x:v>448</x:v>
      </x:c>
      <x:c r="R3780" t="s">
        <x:v>522</x:v>
      </x:c>
      <x:c r="S3780">
        <x:v>6000</x:v>
      </x:c>
      <x:c r="T3780" t="s">
        <x:v>458</x:v>
      </x:c>
      <x:c r="U3780">
        <x:v>20.51</x:v>
      </x:c>
      <x:c r="V3780">
        <x:v>0.32</x:v>
      </x:c>
      <x:c r="W3780">
        <x:v>1921.2</x:v>
      </x:c>
    </x:row>
    <x:row r="3781" spans="1:23">
      <x:c r="A3781" t="s">
        <x:v>492</x:v>
      </x:c>
      <x:c r="B3781" t="s">
        <x:v>698</x:v>
      </x:c>
      <x:c r="C3781" t="s">
        <x:v>513</x:v>
      </x:c>
      <x:c r="D3781" t="s">
        <x:v>514</x:v>
      </x:c>
      <x:c r="E3781" t="s">
        <x:v>683</x:v>
      </x:c>
      <x:c r="F3781" t="s">
        <x:v>509</x:v>
      </x:c>
      <x:c r="G3781" t="s">
        <x:v>509</x:v>
      </x:c>
      <x:c r="H3781" t="s">
        <x:v>516</x:v>
      </x:c>
      <x:c r="I3781" t="s">
        <x:v>140</x:v>
      </x:c>
      <x:c r="J3781">
        <x:v>100003726</x:v>
      </x:c>
      <x:c r="K3781" t="s">
        <x:v>140</x:v>
      </x:c>
      <x:c r="L3781" t="s">
        <x:v>141</x:v>
      </x:c>
      <x:c r="M3781" t="s">
        <x:v>571</x:v>
      </x:c>
      <x:c r="O3781">
        <x:v>1500</x:v>
      </x:c>
      <x:c r="P3781" t="s">
        <x:v>520</x:v>
      </x:c>
      <x:c r="Q3781" t="s">
        <x:v>448</x:v>
      </x:c>
      <x:c r="R3781" t="s">
        <x:v>522</x:v>
      </x:c>
      <x:c r="S3781">
        <x:v>6000</x:v>
      </x:c>
      <x:c r="T3781" t="s">
        <x:v>458</x:v>
      </x:c>
      <x:c r="U3781">
        <x:v>20.51</x:v>
      </x:c>
      <x:c r="V3781">
        <x:v>0.32</x:v>
      </x:c>
      <x:c r="W3781">
        <x:v>1921.2</x:v>
      </x:c>
    </x:row>
    <x:row r="3782" spans="1:23">
      <x:c r="A3782" t="s">
        <x:v>492</x:v>
      </x:c>
      <x:c r="B3782" t="s">
        <x:v>698</x:v>
      </x:c>
      <x:c r="C3782" t="s">
        <x:v>513</x:v>
      </x:c>
      <x:c r="D3782" t="s">
        <x:v>514</x:v>
      </x:c>
      <x:c r="E3782" t="s">
        <x:v>683</x:v>
      </x:c>
      <x:c r="F3782" t="s">
        <x:v>509</x:v>
      </x:c>
      <x:c r="G3782" t="s">
        <x:v>509</x:v>
      </x:c>
      <x:c r="H3782" t="s">
        <x:v>516</x:v>
      </x:c>
      <x:c r="I3782" t="s">
        <x:v>140</x:v>
      </x:c>
      <x:c r="J3782">
        <x:v>100003776</x:v>
      </x:c>
      <x:c r="K3782" t="s">
        <x:v>140</x:v>
      </x:c>
      <x:c r="L3782" t="s">
        <x:v>141</x:v>
      </x:c>
      <x:c r="M3782" t="s">
        <x:v>542</x:v>
      </x:c>
      <x:c r="O3782">
        <x:v>1500</x:v>
      </x:c>
      <x:c r="P3782" t="s">
        <x:v>520</x:v>
      </x:c>
      <x:c r="Q3782" t="s">
        <x:v>448</x:v>
      </x:c>
      <x:c r="R3782" t="s">
        <x:v>522</x:v>
      </x:c>
      <x:c r="S3782">
        <x:v>9000</x:v>
      </x:c>
      <x:c r="T3782" t="s">
        <x:v>458</x:v>
      </x:c>
      <x:c r="U3782">
        <x:v>30.76</x:v>
      </x:c>
      <x:c r="V3782">
        <x:v>0.32</x:v>
      </x:c>
      <x:c r="W3782">
        <x:v>2881.8</x:v>
      </x:c>
    </x:row>
    <x:row r="3783" spans="1:23">
      <x:c r="A3783" t="s">
        <x:v>492</x:v>
      </x:c>
      <x:c r="B3783" t="s">
        <x:v>698</x:v>
      </x:c>
      <x:c r="C3783" t="s">
        <x:v>513</x:v>
      </x:c>
      <x:c r="D3783" t="s">
        <x:v>514</x:v>
      </x:c>
      <x:c r="E3783" t="s">
        <x:v>683</x:v>
      </x:c>
      <x:c r="F3783" t="s">
        <x:v>509</x:v>
      </x:c>
      <x:c r="G3783" t="s">
        <x:v>509</x:v>
      </x:c>
      <x:c r="H3783" t="s">
        <x:v>516</x:v>
      </x:c>
      <x:c r="I3783" t="s">
        <x:v>140</x:v>
      </x:c>
      <x:c r="J3783">
        <x:v>100003762</x:v>
      </x:c>
      <x:c r="K3783" t="s">
        <x:v>140</x:v>
      </x:c>
      <x:c r="L3783" t="s">
        <x:v>141</x:v>
      </x:c>
      <x:c r="M3783" t="s">
        <x:v>553</x:v>
      </x:c>
      <x:c r="O3783">
        <x:v>1500</x:v>
      </x:c>
      <x:c r="P3783" t="s">
        <x:v>520</x:v>
      </x:c>
      <x:c r="Q3783" t="s">
        <x:v>448</x:v>
      </x:c>
      <x:c r="R3783" t="s">
        <x:v>522</x:v>
      </x:c>
      <x:c r="S3783">
        <x:v>9000</x:v>
      </x:c>
      <x:c r="T3783" t="s">
        <x:v>458</x:v>
      </x:c>
      <x:c r="U3783">
        <x:v>30.76</x:v>
      </x:c>
      <x:c r="V3783">
        <x:v>0.32</x:v>
      </x:c>
      <x:c r="W3783">
        <x:v>2881.8</x:v>
      </x:c>
    </x:row>
    <x:row r="3784" spans="1:23">
      <x:c r="A3784" t="s">
        <x:v>492</x:v>
      </x:c>
      <x:c r="B3784" t="s">
        <x:v>698</x:v>
      </x:c>
      <x:c r="C3784" t="s">
        <x:v>513</x:v>
      </x:c>
      <x:c r="D3784" t="s">
        <x:v>514</x:v>
      </x:c>
      <x:c r="E3784" t="s">
        <x:v>683</x:v>
      </x:c>
      <x:c r="F3784" t="s">
        <x:v>509</x:v>
      </x:c>
      <x:c r="G3784" t="s">
        <x:v>509</x:v>
      </x:c>
      <x:c r="H3784" t="s">
        <x:v>516</x:v>
      </x:c>
      <x:c r="I3784" t="s">
        <x:v>140</x:v>
      </x:c>
      <x:c r="J3784">
        <x:v>100003750</x:v>
      </x:c>
      <x:c r="K3784" t="s">
        <x:v>140</x:v>
      </x:c>
      <x:c r="L3784" t="s">
        <x:v>141</x:v>
      </x:c>
      <x:c r="M3784" t="s">
        <x:v>548</x:v>
      </x:c>
      <x:c r="O3784">
        <x:v>1500</x:v>
      </x:c>
      <x:c r="P3784" t="s">
        <x:v>520</x:v>
      </x:c>
      <x:c r="Q3784" t="s">
        <x:v>448</x:v>
      </x:c>
      <x:c r="R3784" t="s">
        <x:v>522</x:v>
      </x:c>
      <x:c r="S3784">
        <x:v>6000</x:v>
      </x:c>
      <x:c r="T3784" t="s">
        <x:v>458</x:v>
      </x:c>
      <x:c r="U3784">
        <x:v>20.51</x:v>
      </x:c>
      <x:c r="V3784">
        <x:v>0.32</x:v>
      </x:c>
      <x:c r="W3784">
        <x:v>1921.2</x:v>
      </x:c>
    </x:row>
    <x:row r="3785" spans="1:23">
      <x:c r="A3785" t="s">
        <x:v>492</x:v>
      </x:c>
      <x:c r="B3785" t="s">
        <x:v>698</x:v>
      </x:c>
      <x:c r="C3785" t="s">
        <x:v>513</x:v>
      </x:c>
      <x:c r="D3785" t="s">
        <x:v>514</x:v>
      </x:c>
      <x:c r="E3785" t="s">
        <x:v>683</x:v>
      </x:c>
      <x:c r="F3785" t="s">
        <x:v>509</x:v>
      </x:c>
      <x:c r="G3785" t="s">
        <x:v>509</x:v>
      </x:c>
      <x:c r="H3785" t="s">
        <x:v>516</x:v>
      </x:c>
      <x:c r="I3785" t="s">
        <x:v>140</x:v>
      </x:c>
      <x:c r="J3785">
        <x:v>100003715</x:v>
      </x:c>
      <x:c r="K3785" t="s">
        <x:v>140</x:v>
      </x:c>
      <x:c r="L3785" t="s">
        <x:v>141</x:v>
      </x:c>
      <x:c r="M3785" t="s">
        <x:v>573</x:v>
      </x:c>
      <x:c r="O3785">
        <x:v>1500</x:v>
      </x:c>
      <x:c r="P3785" t="s">
        <x:v>520</x:v>
      </x:c>
      <x:c r="Q3785" t="s">
        <x:v>662</x:v>
      </x:c>
      <x:c r="R3785" t="s">
        <x:v>522</x:v>
      </x:c>
      <x:c r="S3785">
        <x:v>6000</x:v>
      </x:c>
      <x:c r="T3785" t="s">
        <x:v>458</x:v>
      </x:c>
      <x:c r="U3785">
        <x:v>20.51</x:v>
      </x:c>
      <x:c r="V3785">
        <x:v>0.32</x:v>
      </x:c>
      <x:c r="W3785">
        <x:v>1921.2</x:v>
      </x:c>
    </x:row>
    <x:row r="3786" spans="1:23">
      <x:c r="A3786" t="s">
        <x:v>492</x:v>
      </x:c>
      <x:c r="B3786" t="s">
        <x:v>698</x:v>
      </x:c>
      <x:c r="C3786" t="s">
        <x:v>513</x:v>
      </x:c>
      <x:c r="D3786" t="s">
        <x:v>514</x:v>
      </x:c>
      <x:c r="E3786" t="s">
        <x:v>683</x:v>
      </x:c>
      <x:c r="F3786" t="s">
        <x:v>509</x:v>
      </x:c>
      <x:c r="G3786" t="s">
        <x:v>509</x:v>
      </x:c>
      <x:c r="H3786" t="s">
        <x:v>516</x:v>
      </x:c>
      <x:c r="I3786" t="s">
        <x:v>140</x:v>
      </x:c>
      <x:c r="J3786">
        <x:v>100003727</x:v>
      </x:c>
      <x:c r="K3786" t="s">
        <x:v>140</x:v>
      </x:c>
      <x:c r="L3786" t="s">
        <x:v>141</x:v>
      </x:c>
      <x:c r="M3786" t="s">
        <x:v>610</x:v>
      </x:c>
      <x:c r="O3786">
        <x:v>1500</x:v>
      </x:c>
      <x:c r="P3786" t="s">
        <x:v>520</x:v>
      </x:c>
      <x:c r="Q3786" t="s">
        <x:v>448</x:v>
      </x:c>
      <x:c r="R3786" t="s">
        <x:v>522</x:v>
      </x:c>
      <x:c r="S3786">
        <x:v>6000</x:v>
      </x:c>
      <x:c r="T3786" t="s">
        <x:v>458</x:v>
      </x:c>
      <x:c r="U3786">
        <x:v>20.51</x:v>
      </x:c>
      <x:c r="V3786">
        <x:v>0.32</x:v>
      </x:c>
      <x:c r="W3786">
        <x:v>1921.2</x:v>
      </x:c>
    </x:row>
    <x:row r="3787" spans="1:23">
      <x:c r="A3787" t="s">
        <x:v>492</x:v>
      </x:c>
      <x:c r="B3787" t="s">
        <x:v>698</x:v>
      </x:c>
      <x:c r="C3787" t="s">
        <x:v>513</x:v>
      </x:c>
      <x:c r="D3787" t="s">
        <x:v>514</x:v>
      </x:c>
      <x:c r="E3787" t="s">
        <x:v>683</x:v>
      </x:c>
      <x:c r="F3787" t="s">
        <x:v>509</x:v>
      </x:c>
      <x:c r="G3787" t="s">
        <x:v>509</x:v>
      </x:c>
      <x:c r="H3787" t="s">
        <x:v>516</x:v>
      </x:c>
      <x:c r="I3787" t="s">
        <x:v>140</x:v>
      </x:c>
      <x:c r="J3787">
        <x:v>100003721</x:v>
      </x:c>
      <x:c r="K3787" t="s">
        <x:v>140</x:v>
      </x:c>
      <x:c r="L3787" t="s">
        <x:v>141</x:v>
      </x:c>
      <x:c r="M3787" t="s">
        <x:v>619</x:v>
      </x:c>
      <x:c r="O3787">
        <x:v>1500</x:v>
      </x:c>
      <x:c r="P3787" t="s">
        <x:v>520</x:v>
      </x:c>
      <x:c r="Q3787" t="s">
        <x:v>448</x:v>
      </x:c>
      <x:c r="R3787" t="s">
        <x:v>522</x:v>
      </x:c>
      <x:c r="S3787">
        <x:v>6000</x:v>
      </x:c>
      <x:c r="T3787" t="s">
        <x:v>458</x:v>
      </x:c>
      <x:c r="U3787">
        <x:v>20.51</x:v>
      </x:c>
      <x:c r="V3787">
        <x:v>0.32</x:v>
      </x:c>
      <x:c r="W3787">
        <x:v>1921.2</x:v>
      </x:c>
    </x:row>
    <x:row r="3788" spans="1:23">
      <x:c r="A3788" t="s">
        <x:v>492</x:v>
      </x:c>
      <x:c r="B3788" t="s">
        <x:v>698</x:v>
      </x:c>
      <x:c r="C3788" t="s">
        <x:v>513</x:v>
      </x:c>
      <x:c r="D3788" t="s">
        <x:v>514</x:v>
      </x:c>
      <x:c r="E3788" t="s">
        <x:v>683</x:v>
      </x:c>
      <x:c r="F3788" t="s">
        <x:v>509</x:v>
      </x:c>
      <x:c r="G3788" t="s">
        <x:v>509</x:v>
      </x:c>
      <x:c r="H3788" t="s">
        <x:v>516</x:v>
      </x:c>
      <x:c r="I3788" t="s">
        <x:v>140</x:v>
      </x:c>
      <x:c r="J3788">
        <x:v>100003720</x:v>
      </x:c>
      <x:c r="K3788" t="s">
        <x:v>140</x:v>
      </x:c>
      <x:c r="L3788" t="s">
        <x:v>141</x:v>
      </x:c>
      <x:c r="M3788" t="s">
        <x:v>577</x:v>
      </x:c>
      <x:c r="O3788">
        <x:v>1500</x:v>
      </x:c>
      <x:c r="P3788" t="s">
        <x:v>520</x:v>
      </x:c>
      <x:c r="Q3788" t="s">
        <x:v>448</x:v>
      </x:c>
      <x:c r="R3788" t="s">
        <x:v>522</x:v>
      </x:c>
      <x:c r="S3788">
        <x:v>6000</x:v>
      </x:c>
      <x:c r="T3788" t="s">
        <x:v>458</x:v>
      </x:c>
      <x:c r="U3788">
        <x:v>20.51</x:v>
      </x:c>
      <x:c r="V3788">
        <x:v>0.32</x:v>
      </x:c>
      <x:c r="W3788">
        <x:v>1921.2</x:v>
      </x:c>
    </x:row>
    <x:row r="3789" spans="1:23">
      <x:c r="A3789" t="s">
        <x:v>492</x:v>
      </x:c>
      <x:c r="B3789" t="s">
        <x:v>698</x:v>
      </x:c>
      <x:c r="C3789" t="s">
        <x:v>513</x:v>
      </x:c>
      <x:c r="D3789" t="s">
        <x:v>514</x:v>
      </x:c>
      <x:c r="E3789" t="s">
        <x:v>683</x:v>
      </x:c>
      <x:c r="F3789" t="s">
        <x:v>509</x:v>
      </x:c>
      <x:c r="G3789" t="s">
        <x:v>509</x:v>
      </x:c>
      <x:c r="H3789" t="s">
        <x:v>704</x:v>
      </x:c>
      <x:c r="I3789" t="s">
        <x:v>704</x:v>
      </x:c>
      <x:c r="J3789">
        <x:v>200000127</x:v>
      </x:c>
      <x:c r="K3789" t="s">
        <x:v>733</x:v>
      </x:c>
      <x:c r="L3789" t="s">
        <x:v>433</x:v>
      </x:c>
      <x:c r="N3789" t="s">
        <x:v>705</x:v>
      </x:c>
      <x:c r="O3789">
        <x:v>125000</x:v>
      </x:c>
      <x:c r="P3789" t="s">
        <x:v>704</x:v>
      </x:c>
      <x:c r="Q3789" t="s">
        <x:v>734</x:v>
      </x:c>
      <x:c r="R3789" t="s">
        <x:v>522</x:v>
      </x:c>
      <x:c r="S3789">
        <x:v>250000</x:v>
      </x:c>
      <x:c r="T3789" t="s">
        <x:v>458</x:v>
      </x:c>
      <x:c r="U3789">
        <x:v>855</x:v>
      </x:c>
      <x:c r="V3789">
        <x:v>0.27</x:v>
      </x:c>
      <x:c r="W3789">
        <x:v>66375</x:v>
      </x:c>
    </x:row>
    <x:row r="3790" spans="1:23">
      <x:c r="A3790" t="s">
        <x:v>492</x:v>
      </x:c>
      <x:c r="B3790" t="s">
        <x:v>698</x:v>
      </x:c>
      <x:c r="C3790" t="s">
        <x:v>513</x:v>
      </x:c>
      <x:c r="D3790" t="s">
        <x:v>514</x:v>
      </x:c>
      <x:c r="E3790" t="s">
        <x:v>674</x:v>
      </x:c>
      <x:c r="F3790" t="s">
        <x:v>511</x:v>
      </x:c>
      <x:c r="G3790" t="s">
        <x:v>511</x:v>
      </x:c>
      <x:c r="H3790" t="s">
        <x:v>528</x:v>
      </x:c>
      <x:c r="I3790" t="s">
        <x:v>173</x:v>
      </x:c>
      <x:c r="J3790">
        <x:v>100000979</x:v>
      </x:c>
      <x:c r="K3790" t="s">
        <x:v>173</x:v>
      </x:c>
      <x:c r="L3790" t="s">
        <x:v>141</x:v>
      </x:c>
      <x:c r="M3790" t="s">
        <x:v>524</x:v>
      </x:c>
      <x:c r="O3790">
        <x:v>1500</x:v>
      </x:c>
      <x:c r="P3790" t="s">
        <x:v>520</x:v>
      </x:c>
      <x:c r="Q3790" t="s">
        <x:v>13</x:v>
      </x:c>
      <x:c r="R3790" t="s">
        <x:v>522</x:v>
      </x:c>
      <x:c r="S3790">
        <x:v>7500</x:v>
      </x:c>
      <x:c r="T3790" t="s">
        <x:v>458</x:v>
      </x:c>
      <x:c r="U3790">
        <x:v>24.83</x:v>
      </x:c>
      <x:c r="V3790">
        <x:v>0.28999999999999998</x:v>
      </x:c>
      <x:c r="W3790">
        <x:v>2161.5</x:v>
      </x:c>
    </x:row>
    <x:row r="3791" spans="1:23">
      <x:c r="A3791" t="s">
        <x:v>492</x:v>
      </x:c>
      <x:c r="B3791" t="s">
        <x:v>698</x:v>
      </x:c>
      <x:c r="C3791" t="s">
        <x:v>513</x:v>
      </x:c>
      <x:c r="D3791" t="s">
        <x:v>514</x:v>
      </x:c>
      <x:c r="E3791" t="s">
        <x:v>674</x:v>
      </x:c>
      <x:c r="F3791" t="s">
        <x:v>511</x:v>
      </x:c>
      <x:c r="G3791" t="s">
        <x:v>511</x:v>
      </x:c>
      <x:c r="H3791" t="s">
        <x:v>528</x:v>
      </x:c>
      <x:c r="I3791" t="s">
        <x:v>173</x:v>
      </x:c>
      <x:c r="J3791">
        <x:v>100000936</x:v>
      </x:c>
      <x:c r="K3791" t="s">
        <x:v>173</x:v>
      </x:c>
      <x:c r="L3791" t="s">
        <x:v>141</x:v>
      </x:c>
      <x:c r="M3791" t="s">
        <x:v>518</x:v>
      </x:c>
      <x:c r="O3791">
        <x:v>1500</x:v>
      </x:c>
      <x:c r="P3791" t="s">
        <x:v>520</x:v>
      </x:c>
      <x:c r="Q3791" t="s">
        <x:v>13</x:v>
      </x:c>
      <x:c r="R3791" t="s">
        <x:v>522</x:v>
      </x:c>
      <x:c r="S3791">
        <x:v>30000</x:v>
      </x:c>
      <x:c r="T3791" t="s">
        <x:v>458</x:v>
      </x:c>
      <x:c r="U3791">
        <x:v>99.3</x:v>
      </x:c>
      <x:c r="V3791">
        <x:v>0.28999999999999998</x:v>
      </x:c>
      <x:c r="W3791">
        <x:v>8646</x:v>
      </x:c>
    </x:row>
    <x:row r="3792" spans="1:23">
      <x:c r="A3792" t="s">
        <x:v>492</x:v>
      </x:c>
      <x:c r="B3792" t="s">
        <x:v>698</x:v>
      </x:c>
      <x:c r="C3792" t="s">
        <x:v>513</x:v>
      </x:c>
      <x:c r="D3792" t="s">
        <x:v>514</x:v>
      </x:c>
      <x:c r="E3792" t="s">
        <x:v>674</x:v>
      </x:c>
      <x:c r="F3792" t="s">
        <x:v>511</x:v>
      </x:c>
      <x:c r="G3792" t="s">
        <x:v>511</x:v>
      </x:c>
      <x:c r="H3792" t="s">
        <x:v>528</x:v>
      </x:c>
      <x:c r="I3792" t="s">
        <x:v>173</x:v>
      </x:c>
      <x:c r="J3792">
        <x:v>100000929</x:v>
      </x:c>
      <x:c r="K3792" t="s">
        <x:v>173</x:v>
      </x:c>
      <x:c r="L3792" t="s">
        <x:v>141</x:v>
      </x:c>
      <x:c r="M3792" t="s">
        <x:v>533</x:v>
      </x:c>
      <x:c r="O3792">
        <x:v>1500</x:v>
      </x:c>
      <x:c r="P3792" t="s">
        <x:v>520</x:v>
      </x:c>
      <x:c r="Q3792" t="s">
        <x:v>13</x:v>
      </x:c>
      <x:c r="R3792" t="s">
        <x:v>522</x:v>
      </x:c>
      <x:c r="S3792">
        <x:v>37500</x:v>
      </x:c>
      <x:c r="T3792" t="s">
        <x:v>458</x:v>
      </x:c>
      <x:c r="U3792">
        <x:v>124.13</x:v>
      </x:c>
      <x:c r="V3792">
        <x:v>0.28999999999999998</x:v>
      </x:c>
      <x:c r="W3792">
        <x:v>10807.5</x:v>
      </x:c>
    </x:row>
    <x:row r="3793" spans="1:23">
      <x:c r="A3793" t="s">
        <x:v>492</x:v>
      </x:c>
      <x:c r="B3793" t="s">
        <x:v>698</x:v>
      </x:c>
      <x:c r="C3793" t="s">
        <x:v>513</x:v>
      </x:c>
      <x:c r="D3793" t="s">
        <x:v>514</x:v>
      </x:c>
      <x:c r="E3793" t="s">
        <x:v>724</x:v>
      </x:c>
      <x:c r="F3793" t="s">
        <x:v>729</x:v>
      </x:c>
      <x:c r="G3793" t="s">
        <x:v>729</x:v>
      </x:c>
      <x:c r="H3793" t="s">
        <x:v>516</x:v>
      </x:c>
      <x:c r="I3793" t="s">
        <x:v>140</x:v>
      </x:c>
      <x:c r="J3793">
        <x:v>100003729</x:v>
      </x:c>
      <x:c r="K3793" t="s">
        <x:v>140</x:v>
      </x:c>
      <x:c r="L3793" t="s">
        <x:v>141</x:v>
      </x:c>
      <x:c r="M3793" t="s">
        <x:v>575</x:v>
      </x:c>
      <x:c r="O3793">
        <x:v>1500</x:v>
      </x:c>
      <x:c r="P3793" t="s">
        <x:v>520</x:v>
      </x:c>
      <x:c r="Q3793" t="s">
        <x:v>448</x:v>
      </x:c>
      <x:c r="R3793" t="s">
        <x:v>522</x:v>
      </x:c>
      <x:c r="S3793">
        <x:v>1500</x:v>
      </x:c>
      <x:c r="T3793" t="s">
        <x:v>458</x:v>
      </x:c>
      <x:c r="U3793">
        <x:v>5.13</x:v>
      </x:c>
      <x:c r="V3793">
        <x:v>0.36</x:v>
      </x:c>
      <x:c r="W3793">
        <x:v>539.4</x:v>
      </x:c>
    </x:row>
    <x:row r="3794" spans="1:23">
      <x:c r="A3794" t="s">
        <x:v>492</x:v>
      </x:c>
      <x:c r="B3794" t="s">
        <x:v>698</x:v>
      </x:c>
      <x:c r="C3794" t="s">
        <x:v>513</x:v>
      </x:c>
      <x:c r="D3794" t="s">
        <x:v>514</x:v>
      </x:c>
      <x:c r="E3794" t="s">
        <x:v>724</x:v>
      </x:c>
      <x:c r="F3794" t="s">
        <x:v>729</x:v>
      </x:c>
      <x:c r="G3794" t="s">
        <x:v>729</x:v>
      </x:c>
      <x:c r="H3794" t="s">
        <x:v>516</x:v>
      </x:c>
      <x:c r="I3794" t="s">
        <x:v>140</x:v>
      </x:c>
      <x:c r="J3794">
        <x:v>100003717</x:v>
      </x:c>
      <x:c r="K3794" t="s">
        <x:v>140</x:v>
      </x:c>
      <x:c r="L3794" t="s">
        <x:v>141</x:v>
      </x:c>
      <x:c r="M3794" t="s">
        <x:v>533</x:v>
      </x:c>
      <x:c r="O3794">
        <x:v>1500</x:v>
      </x:c>
      <x:c r="P3794" t="s">
        <x:v>520</x:v>
      </x:c>
      <x:c r="Q3794" t="s">
        <x:v>448</x:v>
      </x:c>
      <x:c r="R3794" t="s">
        <x:v>522</x:v>
      </x:c>
      <x:c r="S3794">
        <x:v>1500</x:v>
      </x:c>
      <x:c r="T3794" t="s">
        <x:v>458</x:v>
      </x:c>
      <x:c r="U3794">
        <x:v>5.13</x:v>
      </x:c>
      <x:c r="V3794">
        <x:v>0.36</x:v>
      </x:c>
      <x:c r="W3794">
        <x:v>539.4</x:v>
      </x:c>
    </x:row>
    <x:row r="3795" spans="1:23">
      <x:c r="A3795" t="s">
        <x:v>492</x:v>
      </x:c>
      <x:c r="B3795" t="s">
        <x:v>698</x:v>
      </x:c>
      <x:c r="C3795" t="s">
        <x:v>513</x:v>
      </x:c>
      <x:c r="D3795" t="s">
        <x:v>514</x:v>
      </x:c>
      <x:c r="E3795" t="s">
        <x:v>724</x:v>
      </x:c>
      <x:c r="F3795" t="s">
        <x:v>729</x:v>
      </x:c>
      <x:c r="G3795" t="s">
        <x:v>729</x:v>
      </x:c>
      <x:c r="H3795" t="s">
        <x:v>516</x:v>
      </x:c>
      <x:c r="I3795" t="s">
        <x:v>140</x:v>
      </x:c>
      <x:c r="J3795">
        <x:v>100003764</x:v>
      </x:c>
      <x:c r="K3795" t="s">
        <x:v>140</x:v>
      </x:c>
      <x:c r="L3795" t="s">
        <x:v>141</x:v>
      </x:c>
      <x:c r="M3795" t="s">
        <x:v>524</x:v>
      </x:c>
      <x:c r="O3795">
        <x:v>1500</x:v>
      </x:c>
      <x:c r="P3795" t="s">
        <x:v>520</x:v>
      </x:c>
      <x:c r="Q3795" t="s">
        <x:v>448</x:v>
      </x:c>
      <x:c r="R3795" t="s">
        <x:v>522</x:v>
      </x:c>
      <x:c r="S3795">
        <x:v>3000</x:v>
      </x:c>
      <x:c r="T3795" t="s">
        <x:v>458</x:v>
      </x:c>
      <x:c r="U3795">
        <x:v>10.25</x:v>
      </x:c>
      <x:c r="V3795">
        <x:v>0.36</x:v>
      </x:c>
      <x:c r="W3795">
        <x:v>1078.8</x:v>
      </x:c>
    </x:row>
    <x:row r="3796" spans="1:23">
      <x:c r="A3796" t="s">
        <x:v>492</x:v>
      </x:c>
      <x:c r="B3796" t="s">
        <x:v>698</x:v>
      </x:c>
      <x:c r="C3796" t="s">
        <x:v>513</x:v>
      </x:c>
      <x:c r="D3796" t="s">
        <x:v>514</x:v>
      </x:c>
      <x:c r="E3796" t="s">
        <x:v>724</x:v>
      </x:c>
      <x:c r="F3796" t="s">
        <x:v>729</x:v>
      </x:c>
      <x:c r="G3796" t="s">
        <x:v>729</x:v>
      </x:c>
      <x:c r="H3796" t="s">
        <x:v>516</x:v>
      </x:c>
      <x:c r="I3796" t="s">
        <x:v>140</x:v>
      </x:c>
      <x:c r="J3796">
        <x:v>100003752</x:v>
      </x:c>
      <x:c r="K3796" t="s">
        <x:v>140</x:v>
      </x:c>
      <x:c r="L3796" t="s">
        <x:v>141</x:v>
      </x:c>
      <x:c r="M3796" t="s">
        <x:v>537</x:v>
      </x:c>
      <x:c r="O3796">
        <x:v>1500</x:v>
      </x:c>
      <x:c r="P3796" t="s">
        <x:v>520</x:v>
      </x:c>
      <x:c r="Q3796" t="s">
        <x:v>448</x:v>
      </x:c>
      <x:c r="R3796" t="s">
        <x:v>522</x:v>
      </x:c>
      <x:c r="S3796">
        <x:v>3000</x:v>
      </x:c>
      <x:c r="T3796" t="s">
        <x:v>458</x:v>
      </x:c>
      <x:c r="U3796">
        <x:v>10.25</x:v>
      </x:c>
      <x:c r="V3796">
        <x:v>0.36</x:v>
      </x:c>
      <x:c r="W3796">
        <x:v>1078.8</x:v>
      </x:c>
    </x:row>
    <x:row r="3797" spans="1:23">
      <x:c r="A3797" t="s">
        <x:v>492</x:v>
      </x:c>
      <x:c r="B3797" t="s">
        <x:v>698</x:v>
      </x:c>
      <x:c r="C3797" t="s">
        <x:v>513</x:v>
      </x:c>
      <x:c r="D3797" t="s">
        <x:v>514</x:v>
      </x:c>
      <x:c r="E3797" t="s">
        <x:v>724</x:v>
      </x:c>
      <x:c r="F3797" t="s">
        <x:v>729</x:v>
      </x:c>
      <x:c r="G3797" t="s">
        <x:v>729</x:v>
      </x:c>
      <x:c r="H3797" t="s">
        <x:v>528</x:v>
      </x:c>
      <x:c r="I3797" t="s">
        <x:v>173</x:v>
      </x:c>
      <x:c r="J3797">
        <x:v>100000934</x:v>
      </x:c>
      <x:c r="K3797" t="s">
        <x:v>173</x:v>
      </x:c>
      <x:c r="L3797" t="s">
        <x:v>141</x:v>
      </x:c>
      <x:c r="M3797" t="s">
        <x:v>612</x:v>
      </x:c>
      <x:c r="O3797">
        <x:v>1500</x:v>
      </x:c>
      <x:c r="P3797" t="s">
        <x:v>520</x:v>
      </x:c>
      <x:c r="Q3797" t="s">
        <x:v>13</x:v>
      </x:c>
      <x:c r="R3797" t="s">
        <x:v>522</x:v>
      </x:c>
      <x:c r="S3797">
        <x:v>3000</x:v>
      </x:c>
      <x:c r="T3797" t="s">
        <x:v>458</x:v>
      </x:c>
      <x:c r="U3797">
        <x:v>9.93</x:v>
      </x:c>
      <x:c r="V3797">
        <x:v>0.28000000000000003</x:v>
      </x:c>
      <x:c r="W3797">
        <x:v>848.1</x:v>
      </x:c>
    </x:row>
    <x:row r="3798" spans="1:23">
      <x:c r="A3798" t="s">
        <x:v>492</x:v>
      </x:c>
      <x:c r="B3798" t="s">
        <x:v>698</x:v>
      </x:c>
      <x:c r="C3798" t="s">
        <x:v>513</x:v>
      </x:c>
      <x:c r="D3798" t="s">
        <x:v>514</x:v>
      </x:c>
      <x:c r="E3798" t="s">
        <x:v>724</x:v>
      </x:c>
      <x:c r="F3798" t="s">
        <x:v>729</x:v>
      </x:c>
      <x:c r="G3798" t="s">
        <x:v>729</x:v>
      </x:c>
      <x:c r="H3798" t="s">
        <x:v>528</x:v>
      </x:c>
      <x:c r="I3798" t="s">
        <x:v>173</x:v>
      </x:c>
      <x:c r="J3798">
        <x:v>100000936</x:v>
      </x:c>
      <x:c r="K3798" t="s">
        <x:v>173</x:v>
      </x:c>
      <x:c r="L3798" t="s">
        <x:v>141</x:v>
      </x:c>
      <x:c r="M3798" t="s">
        <x:v>518</x:v>
      </x:c>
      <x:c r="O3798">
        <x:v>1500</x:v>
      </x:c>
      <x:c r="P3798" t="s">
        <x:v>520</x:v>
      </x:c>
      <x:c r="Q3798" t="s">
        <x:v>13</x:v>
      </x:c>
      <x:c r="R3798" t="s">
        <x:v>522</x:v>
      </x:c>
      <x:c r="S3798">
        <x:v>90000</x:v>
      </x:c>
      <x:c r="T3798" t="s">
        <x:v>458</x:v>
      </x:c>
      <x:c r="U3798">
        <x:v>297.89999999999998</x:v>
      </x:c>
      <x:c r="V3798">
        <x:v>0.28000000000000003</x:v>
      </x:c>
      <x:c r="W3798">
        <x:v>25443</x:v>
      </x:c>
    </x:row>
    <x:row r="3799" spans="1:23">
      <x:c r="A3799" t="s">
        <x:v>492</x:v>
      </x:c>
      <x:c r="B3799" t="s">
        <x:v>698</x:v>
      </x:c>
      <x:c r="C3799" t="s">
        <x:v>513</x:v>
      </x:c>
      <x:c r="D3799" t="s">
        <x:v>514</x:v>
      </x:c>
      <x:c r="E3799" t="s">
        <x:v>724</x:v>
      </x:c>
      <x:c r="F3799" t="s">
        <x:v>729</x:v>
      </x:c>
      <x:c r="G3799" t="s">
        <x:v>729</x:v>
      </x:c>
      <x:c r="H3799" t="s">
        <x:v>528</x:v>
      </x:c>
      <x:c r="I3799" t="s">
        <x:v>173</x:v>
      </x:c>
      <x:c r="J3799">
        <x:v>100000966</x:v>
      </x:c>
      <x:c r="K3799" t="s">
        <x:v>173</x:v>
      </x:c>
      <x:c r="L3799" t="s">
        <x:v>141</x:v>
      </x:c>
      <x:c r="M3799" t="s">
        <x:v>564</x:v>
      </x:c>
      <x:c r="O3799">
        <x:v>1500</x:v>
      </x:c>
      <x:c r="P3799" t="s">
        <x:v>520</x:v>
      </x:c>
      <x:c r="Q3799" t="s">
        <x:v>13</x:v>
      </x:c>
      <x:c r="R3799" t="s">
        <x:v>522</x:v>
      </x:c>
      <x:c r="S3799">
        <x:v>1500</x:v>
      </x:c>
      <x:c r="T3799" t="s">
        <x:v>458</x:v>
      </x:c>
      <x:c r="U3799">
        <x:v>4.97</x:v>
      </x:c>
      <x:c r="V3799">
        <x:v>0.28000000000000003</x:v>
      </x:c>
      <x:c r="W3799">
        <x:v>424.05</x:v>
      </x:c>
    </x:row>
    <x:row r="3800" spans="1:23">
      <x:c r="A3800" t="s">
        <x:v>492</x:v>
      </x:c>
      <x:c r="B3800" t="s">
        <x:v>698</x:v>
      </x:c>
      <x:c r="C3800" t="s">
        <x:v>513</x:v>
      </x:c>
      <x:c r="D3800" t="s">
        <x:v>514</x:v>
      </x:c>
      <x:c r="E3800" t="s">
        <x:v>724</x:v>
      </x:c>
      <x:c r="F3800" t="s">
        <x:v>729</x:v>
      </x:c>
      <x:c r="G3800" t="s">
        <x:v>729</x:v>
      </x:c>
      <x:c r="H3800" t="s">
        <x:v>528</x:v>
      </x:c>
      <x:c r="I3800" t="s">
        <x:v>173</x:v>
      </x:c>
      <x:c r="J3800">
        <x:v>100000929</x:v>
      </x:c>
      <x:c r="K3800" t="s">
        <x:v>173</x:v>
      </x:c>
      <x:c r="L3800" t="s">
        <x:v>141</x:v>
      </x:c>
      <x:c r="M3800" t="s">
        <x:v>533</x:v>
      </x:c>
      <x:c r="O3800">
        <x:v>1500</x:v>
      </x:c>
      <x:c r="P3800" t="s">
        <x:v>520</x:v>
      </x:c>
      <x:c r="Q3800" t="s">
        <x:v>13</x:v>
      </x:c>
      <x:c r="R3800" t="s">
        <x:v>522</x:v>
      </x:c>
      <x:c r="S3800">
        <x:v>60000</x:v>
      </x:c>
      <x:c r="T3800" t="s">
        <x:v>458</x:v>
      </x:c>
      <x:c r="U3800">
        <x:v>198.6</x:v>
      </x:c>
      <x:c r="V3800">
        <x:v>0.28000000000000003</x:v>
      </x:c>
      <x:c r="W3800">
        <x:v>16962</x:v>
      </x:c>
    </x:row>
    <x:row r="3801" spans="1:23">
      <x:c r="A3801" t="s">
        <x:v>492</x:v>
      </x:c>
      <x:c r="B3801" t="s">
        <x:v>698</x:v>
      </x:c>
      <x:c r="C3801" t="s">
        <x:v>513</x:v>
      </x:c>
      <x:c r="D3801" t="s">
        <x:v>514</x:v>
      </x:c>
      <x:c r="E3801" t="s">
        <x:v>724</x:v>
      </x:c>
      <x:c r="F3801" t="s">
        <x:v>729</x:v>
      </x:c>
      <x:c r="G3801" t="s">
        <x:v>729</x:v>
      </x:c>
      <x:c r="H3801" t="s">
        <x:v>528</x:v>
      </x:c>
      <x:c r="I3801" t="s">
        <x:v>173</x:v>
      </x:c>
      <x:c r="J3801">
        <x:v>100000968</x:v>
      </x:c>
      <x:c r="K3801" t="s">
        <x:v>173</x:v>
      </x:c>
      <x:c r="L3801" t="s">
        <x:v>141</x:v>
      </x:c>
      <x:c r="M3801" t="s">
        <x:v>537</x:v>
      </x:c>
      <x:c r="O3801">
        <x:v>1500</x:v>
      </x:c>
      <x:c r="P3801" t="s">
        <x:v>520</x:v>
      </x:c>
      <x:c r="Q3801" t="s">
        <x:v>13</x:v>
      </x:c>
      <x:c r="R3801" t="s">
        <x:v>522</x:v>
      </x:c>
      <x:c r="S3801">
        <x:v>22500</x:v>
      </x:c>
      <x:c r="T3801" t="s">
        <x:v>458</x:v>
      </x:c>
      <x:c r="U3801">
        <x:v>74.48</x:v>
      </x:c>
      <x:c r="V3801">
        <x:v>0.28000000000000003</x:v>
      </x:c>
      <x:c r="W3801">
        <x:v>6360.75</x:v>
      </x:c>
    </x:row>
    <x:row r="3802" spans="1:23">
      <x:c r="A3802" t="s">
        <x:v>492</x:v>
      </x:c>
      <x:c r="B3802" t="s">
        <x:v>698</x:v>
      </x:c>
      <x:c r="C3802" t="s">
        <x:v>513</x:v>
      </x:c>
      <x:c r="D3802" t="s">
        <x:v>514</x:v>
      </x:c>
      <x:c r="E3802" t="s">
        <x:v>724</x:v>
      </x:c>
      <x:c r="F3802" t="s">
        <x:v>729</x:v>
      </x:c>
      <x:c r="G3802" t="s">
        <x:v>729</x:v>
      </x:c>
      <x:c r="H3802" t="s">
        <x:v>528</x:v>
      </x:c>
      <x:c r="I3802" t="s">
        <x:v>173</x:v>
      </x:c>
      <x:c r="J3802">
        <x:v>100000575</x:v>
      </x:c>
      <x:c r="K3802" t="s">
        <x:v>173</x:v>
      </x:c>
      <x:c r="L3802" t="s">
        <x:v>143</x:v>
      </x:c>
      <x:c r="M3802" t="s">
        <x:v>524</x:v>
      </x:c>
      <x:c r="O3802">
        <x:v>1000</x:v>
      </x:c>
      <x:c r="P3802" t="s">
        <x:v>520</x:v>
      </x:c>
      <x:c r="Q3802" t="s">
        <x:v>6</x:v>
      </x:c>
      <x:c r="R3802" t="s">
        <x:v>522</x:v>
      </x:c>
      <x:c r="S3802">
        <x:v>15000</x:v>
      </x:c>
      <x:c r="T3802" t="s">
        <x:v>458</x:v>
      </x:c>
      <x:c r="U3802">
        <x:v>75.150000000000006</x:v>
      </x:c>
      <x:c r="V3802">
        <x:v>0.41</x:v>
      </x:c>
      <x:c r="W3802">
        <x:v>6162</x:v>
      </x:c>
    </x:row>
    <x:row r="3803" spans="1:23">
      <x:c r="A3803" t="s">
        <x:v>492</x:v>
      </x:c>
      <x:c r="B3803" t="s">
        <x:v>698</x:v>
      </x:c>
      <x:c r="C3803" t="s">
        <x:v>513</x:v>
      </x:c>
      <x:c r="D3803" t="s">
        <x:v>514</x:v>
      </x:c>
      <x:c r="E3803" t="s">
        <x:v>724</x:v>
      </x:c>
      <x:c r="F3803" t="s">
        <x:v>729</x:v>
      </x:c>
      <x:c r="G3803" t="s">
        <x:v>729</x:v>
      </x:c>
      <x:c r="H3803" t="s">
        <x:v>528</x:v>
      </x:c>
      <x:c r="I3803" t="s">
        <x:v>173</x:v>
      </x:c>
      <x:c r="J3803">
        <x:v>100000966</x:v>
      </x:c>
      <x:c r="K3803" t="s">
        <x:v>173</x:v>
      </x:c>
      <x:c r="L3803" t="s">
        <x:v>141</x:v>
      </x:c>
      <x:c r="M3803" t="s">
        <x:v>564</x:v>
      </x:c>
      <x:c r="O3803">
        <x:v>1500</x:v>
      </x:c>
      <x:c r="P3803" t="s">
        <x:v>520</x:v>
      </x:c>
      <x:c r="Q3803" t="s">
        <x:v>13</x:v>
      </x:c>
      <x:c r="R3803" t="s">
        <x:v>522</x:v>
      </x:c>
      <x:c r="S3803">
        <x:v>1500</x:v>
      </x:c>
      <x:c r="T3803" t="s">
        <x:v>458</x:v>
      </x:c>
      <x:c r="U3803">
        <x:v>4.97</x:v>
      </x:c>
      <x:c r="V3803">
        <x:v>0.28000000000000003</x:v>
      </x:c>
      <x:c r="W3803">
        <x:v>424.05</x:v>
      </x:c>
    </x:row>
    <x:row r="3804" spans="1:23">
      <x:c r="A3804" t="s">
        <x:v>492</x:v>
      </x:c>
      <x:c r="B3804" t="s">
        <x:v>698</x:v>
      </x:c>
      <x:c r="C3804" t="s">
        <x:v>513</x:v>
      </x:c>
      <x:c r="D3804" t="s">
        <x:v>514</x:v>
      </x:c>
      <x:c r="E3804" t="s">
        <x:v>724</x:v>
      </x:c>
      <x:c r="F3804" t="s">
        <x:v>729</x:v>
      </x:c>
      <x:c r="G3804" t="s">
        <x:v>729</x:v>
      </x:c>
      <x:c r="H3804" t="s">
        <x:v>528</x:v>
      </x:c>
      <x:c r="I3804" t="s">
        <x:v>173</x:v>
      </x:c>
      <x:c r="J3804">
        <x:v>100000992</x:v>
      </x:c>
      <x:c r="K3804" t="s">
        <x:v>173</x:v>
      </x:c>
      <x:c r="L3804" t="s">
        <x:v>141</x:v>
      </x:c>
      <x:c r="M3804" t="s">
        <x:v>525</x:v>
      </x:c>
      <x:c r="O3804">
        <x:v>1500</x:v>
      </x:c>
      <x:c r="P3804" t="s">
        <x:v>520</x:v>
      </x:c>
      <x:c r="Q3804" t="s">
        <x:v>13</x:v>
      </x:c>
      <x:c r="R3804" t="s">
        <x:v>522</x:v>
      </x:c>
      <x:c r="S3804">
        <x:v>66000</x:v>
      </x:c>
      <x:c r="T3804" t="s">
        <x:v>458</x:v>
      </x:c>
      <x:c r="U3804">
        <x:v>218.46</x:v>
      </x:c>
      <x:c r="V3804">
        <x:v>0.28000000000000003</x:v>
      </x:c>
      <x:c r="W3804">
        <x:v>18658.2</x:v>
      </x:c>
    </x:row>
    <x:row r="3805" spans="1:23">
      <x:c r="A3805" t="s">
        <x:v>492</x:v>
      </x:c>
      <x:c r="B3805" t="s">
        <x:v>698</x:v>
      </x:c>
      <x:c r="C3805" t="s">
        <x:v>513</x:v>
      </x:c>
      <x:c r="D3805" t="s">
        <x:v>514</x:v>
      </x:c>
      <x:c r="E3805" t="s">
        <x:v>724</x:v>
      </x:c>
      <x:c r="F3805" t="s">
        <x:v>729</x:v>
      </x:c>
      <x:c r="G3805" t="s">
        <x:v>729</x:v>
      </x:c>
      <x:c r="H3805" t="s">
        <x:v>528</x:v>
      </x:c>
      <x:c r="I3805" t="s">
        <x:v>173</x:v>
      </x:c>
      <x:c r="J3805">
        <x:v>100000966</x:v>
      </x:c>
      <x:c r="K3805" t="s">
        <x:v>173</x:v>
      </x:c>
      <x:c r="L3805" t="s">
        <x:v>141</x:v>
      </x:c>
      <x:c r="M3805" t="s">
        <x:v>564</x:v>
      </x:c>
      <x:c r="O3805">
        <x:v>1500</x:v>
      </x:c>
      <x:c r="P3805" t="s">
        <x:v>520</x:v>
      </x:c>
      <x:c r="Q3805" t="s">
        <x:v>13</x:v>
      </x:c>
      <x:c r="R3805" t="s">
        <x:v>522</x:v>
      </x:c>
      <x:c r="S3805">
        <x:v>3000</x:v>
      </x:c>
      <x:c r="T3805" t="s">
        <x:v>458</x:v>
      </x:c>
      <x:c r="U3805">
        <x:v>9.93</x:v>
      </x:c>
      <x:c r="V3805">
        <x:v>0.28000000000000003</x:v>
      </x:c>
      <x:c r="W3805">
        <x:v>848.1</x:v>
      </x:c>
    </x:row>
    <x:row r="3806" spans="1:23">
      <x:c r="A3806" t="s">
        <x:v>492</x:v>
      </x:c>
      <x:c r="B3806" t="s">
        <x:v>698</x:v>
      </x:c>
      <x:c r="C3806" t="s">
        <x:v>513</x:v>
      </x:c>
      <x:c r="D3806" t="s">
        <x:v>514</x:v>
      </x:c>
      <x:c r="E3806" t="s">
        <x:v>724</x:v>
      </x:c>
      <x:c r="F3806" t="s">
        <x:v>729</x:v>
      </x:c>
      <x:c r="G3806" t="s">
        <x:v>729</x:v>
      </x:c>
      <x:c r="H3806" t="s">
        <x:v>528</x:v>
      </x:c>
      <x:c r="I3806" t="s">
        <x:v>173</x:v>
      </x:c>
      <x:c r="J3806">
        <x:v>100000944</x:v>
      </x:c>
      <x:c r="K3806" t="s">
        <x:v>173</x:v>
      </x:c>
      <x:c r="L3806" t="s">
        <x:v>141</x:v>
      </x:c>
      <x:c r="M3806" t="s">
        <x:v>575</x:v>
      </x:c>
      <x:c r="O3806">
        <x:v>1500</x:v>
      </x:c>
      <x:c r="P3806" t="s">
        <x:v>520</x:v>
      </x:c>
      <x:c r="Q3806" t="s">
        <x:v>13</x:v>
      </x:c>
      <x:c r="R3806" t="s">
        <x:v>522</x:v>
      </x:c>
      <x:c r="S3806">
        <x:v>1500</x:v>
      </x:c>
      <x:c r="T3806" t="s">
        <x:v>458</x:v>
      </x:c>
      <x:c r="U3806">
        <x:v>4.97</x:v>
      </x:c>
      <x:c r="V3806">
        <x:v>0.28000000000000003</x:v>
      </x:c>
      <x:c r="W3806">
        <x:v>424.05</x:v>
      </x:c>
    </x:row>
    <x:row r="3807" spans="1:23">
      <x:c r="A3807" t="s">
        <x:v>492</x:v>
      </x:c>
      <x:c r="B3807" t="s">
        <x:v>698</x:v>
      </x:c>
      <x:c r="C3807" t="s">
        <x:v>513</x:v>
      </x:c>
      <x:c r="D3807" t="s">
        <x:v>514</x:v>
      </x:c>
      <x:c r="E3807" t="s">
        <x:v>724</x:v>
      </x:c>
      <x:c r="F3807" t="s">
        <x:v>729</x:v>
      </x:c>
      <x:c r="G3807" t="s">
        <x:v>729</x:v>
      </x:c>
      <x:c r="H3807" t="s">
        <x:v>528</x:v>
      </x:c>
      <x:c r="I3807" t="s">
        <x:v>173</x:v>
      </x:c>
      <x:c r="J3807">
        <x:v>100000972</x:v>
      </x:c>
      <x:c r="K3807" t="s">
        <x:v>173</x:v>
      </x:c>
      <x:c r="L3807" t="s">
        <x:v>141</x:v>
      </x:c>
      <x:c r="M3807" t="s">
        <x:v>569</x:v>
      </x:c>
      <x:c r="O3807">
        <x:v>1500</x:v>
      </x:c>
      <x:c r="P3807" t="s">
        <x:v>520</x:v>
      </x:c>
      <x:c r="Q3807" t="s">
        <x:v>13</x:v>
      </x:c>
      <x:c r="R3807" t="s">
        <x:v>522</x:v>
      </x:c>
      <x:c r="S3807">
        <x:v>4500</x:v>
      </x:c>
      <x:c r="T3807" t="s">
        <x:v>458</x:v>
      </x:c>
      <x:c r="U3807">
        <x:v>14.9</x:v>
      </x:c>
      <x:c r="V3807">
        <x:v>0.28000000000000003</x:v>
      </x:c>
      <x:c r="W3807">
        <x:v>1272.1500000000001</x:v>
      </x:c>
    </x:row>
    <x:row r="3808" spans="1:23">
      <x:c r="A3808" t="s">
        <x:v>492</x:v>
      </x:c>
      <x:c r="B3808" t="s">
        <x:v>698</x:v>
      </x:c>
      <x:c r="C3808" t="s">
        <x:v>513</x:v>
      </x:c>
      <x:c r="D3808" t="s">
        <x:v>514</x:v>
      </x:c>
      <x:c r="E3808" t="s">
        <x:v>724</x:v>
      </x:c>
      <x:c r="F3808" t="s">
        <x:v>729</x:v>
      </x:c>
      <x:c r="G3808" t="s">
        <x:v>729</x:v>
      </x:c>
      <x:c r="H3808" t="s">
        <x:v>528</x:v>
      </x:c>
      <x:c r="I3808" t="s">
        <x:v>173</x:v>
      </x:c>
      <x:c r="J3808">
        <x:v>100000968</x:v>
      </x:c>
      <x:c r="K3808" t="s">
        <x:v>173</x:v>
      </x:c>
      <x:c r="L3808" t="s">
        <x:v>141</x:v>
      </x:c>
      <x:c r="M3808" t="s">
        <x:v>537</x:v>
      </x:c>
      <x:c r="O3808">
        <x:v>1500</x:v>
      </x:c>
      <x:c r="P3808" t="s">
        <x:v>520</x:v>
      </x:c>
      <x:c r="Q3808" t="s">
        <x:v>13</x:v>
      </x:c>
      <x:c r="R3808" t="s">
        <x:v>522</x:v>
      </x:c>
      <x:c r="S3808">
        <x:v>31500</x:v>
      </x:c>
      <x:c r="T3808" t="s">
        <x:v>458</x:v>
      </x:c>
      <x:c r="U3808">
        <x:v>104.27</x:v>
      </x:c>
      <x:c r="V3808">
        <x:v>0.28000000000000003</x:v>
      </x:c>
      <x:c r="W3808">
        <x:v>8905.0499999999993</x:v>
      </x:c>
    </x:row>
    <x:row r="3809" spans="1:23">
      <x:c r="A3809" t="s">
        <x:v>492</x:v>
      </x:c>
      <x:c r="B3809" t="s">
        <x:v>698</x:v>
      </x:c>
      <x:c r="C3809" t="s">
        <x:v>513</x:v>
      </x:c>
      <x:c r="D3809" t="s">
        <x:v>514</x:v>
      </x:c>
      <x:c r="E3809" t="s">
        <x:v>724</x:v>
      </x:c>
      <x:c r="F3809" t="s">
        <x:v>729</x:v>
      </x:c>
      <x:c r="G3809" t="s">
        <x:v>729</x:v>
      </x:c>
      <x:c r="H3809" t="s">
        <x:v>528</x:v>
      </x:c>
      <x:c r="I3809" t="s">
        <x:v>173</x:v>
      </x:c>
      <x:c r="J3809">
        <x:v>100000554</x:v>
      </x:c>
      <x:c r="K3809" t="s">
        <x:v>173</x:v>
      </x:c>
      <x:c r="L3809" t="s">
        <x:v>143</x:v>
      </x:c>
      <x:c r="M3809" t="s">
        <x:v>537</x:v>
      </x:c>
      <x:c r="O3809">
        <x:v>1000</x:v>
      </x:c>
      <x:c r="P3809" t="s">
        <x:v>520</x:v>
      </x:c>
      <x:c r="Q3809" t="s">
        <x:v>6</x:v>
      </x:c>
      <x:c r="R3809" t="s">
        <x:v>522</x:v>
      </x:c>
      <x:c r="S3809">
        <x:v>28000</x:v>
      </x:c>
      <x:c r="T3809" t="s">
        <x:v>458</x:v>
      </x:c>
      <x:c r="U3809">
        <x:v>140.28</x:v>
      </x:c>
      <x:c r="V3809">
        <x:v>0.41</x:v>
      </x:c>
      <x:c r="W3809">
        <x:v>11502.4</x:v>
      </x:c>
    </x:row>
    <x:row r="3810" spans="1:23">
      <x:c r="A3810" t="s">
        <x:v>492</x:v>
      </x:c>
      <x:c r="B3810" t="s">
        <x:v>698</x:v>
      </x:c>
      <x:c r="C3810" t="s">
        <x:v>513</x:v>
      </x:c>
      <x:c r="D3810" t="s">
        <x:v>514</x:v>
      </x:c>
      <x:c r="E3810" t="s">
        <x:v>724</x:v>
      </x:c>
      <x:c r="F3810" t="s">
        <x:v>729</x:v>
      </x:c>
      <x:c r="G3810" t="s">
        <x:v>729</x:v>
      </x:c>
      <x:c r="H3810" t="s">
        <x:v>528</x:v>
      </x:c>
      <x:c r="I3810" t="s">
        <x:v>173</x:v>
      </x:c>
      <x:c r="J3810">
        <x:v>100000605</x:v>
      </x:c>
      <x:c r="K3810" t="s">
        <x:v>173</x:v>
      </x:c>
      <x:c r="L3810" t="s">
        <x:v>143</x:v>
      </x:c>
      <x:c r="M3810" t="s">
        <x:v>525</x:v>
      </x:c>
      <x:c r="O3810">
        <x:v>1000</x:v>
      </x:c>
      <x:c r="P3810" t="s">
        <x:v>520</x:v>
      </x:c>
      <x:c r="Q3810" t="s">
        <x:v>6</x:v>
      </x:c>
      <x:c r="R3810" t="s">
        <x:v>522</x:v>
      </x:c>
      <x:c r="S3810">
        <x:v>5000</x:v>
      </x:c>
      <x:c r="T3810" t="s">
        <x:v>458</x:v>
      </x:c>
      <x:c r="U3810">
        <x:v>25.05</x:v>
      </x:c>
      <x:c r="V3810">
        <x:v>0.41</x:v>
      </x:c>
      <x:c r="W3810">
        <x:v>2054</x:v>
      </x:c>
    </x:row>
    <x:row r="3811" spans="1:23">
      <x:c r="A3811" t="s">
        <x:v>492</x:v>
      </x:c>
      <x:c r="B3811" t="s">
        <x:v>698</x:v>
      </x:c>
      <x:c r="C3811" t="s">
        <x:v>513</x:v>
      </x:c>
      <x:c r="D3811" t="s">
        <x:v>514</x:v>
      </x:c>
      <x:c r="E3811" t="s">
        <x:v>724</x:v>
      </x:c>
      <x:c r="F3811" t="s">
        <x:v>729</x:v>
      </x:c>
      <x:c r="G3811" t="s">
        <x:v>729</x:v>
      </x:c>
      <x:c r="H3811" t="s">
        <x:v>528</x:v>
      </x:c>
      <x:c r="I3811" t="s">
        <x:v>173</x:v>
      </x:c>
      <x:c r="J3811">
        <x:v>100001000</x:v>
      </x:c>
      <x:c r="K3811" t="s">
        <x:v>173</x:v>
      </x:c>
      <x:c r="L3811" t="s">
        <x:v>141</x:v>
      </x:c>
      <x:c r="M3811" t="s">
        <x:v>526</x:v>
      </x:c>
      <x:c r="O3811">
        <x:v>1500</x:v>
      </x:c>
      <x:c r="P3811" t="s">
        <x:v>520</x:v>
      </x:c>
      <x:c r="Q3811" t="s">
        <x:v>13</x:v>
      </x:c>
      <x:c r="R3811" t="s">
        <x:v>522</x:v>
      </x:c>
      <x:c r="S3811">
        <x:v>30000</x:v>
      </x:c>
      <x:c r="T3811" t="s">
        <x:v>458</x:v>
      </x:c>
      <x:c r="U3811">
        <x:v>99.3</x:v>
      </x:c>
      <x:c r="V3811">
        <x:v>0.28000000000000003</x:v>
      </x:c>
      <x:c r="W3811">
        <x:v>8481</x:v>
      </x:c>
    </x:row>
    <x:row r="3812" spans="1:23">
      <x:c r="A3812" t="s">
        <x:v>492</x:v>
      </x:c>
      <x:c r="B3812" t="s">
        <x:v>698</x:v>
      </x:c>
      <x:c r="C3812" t="s">
        <x:v>513</x:v>
      </x:c>
      <x:c r="D3812" t="s">
        <x:v>514</x:v>
      </x:c>
      <x:c r="E3812" t="s">
        <x:v>724</x:v>
      </x:c>
      <x:c r="F3812" t="s">
        <x:v>729</x:v>
      </x:c>
      <x:c r="G3812" t="s">
        <x:v>729</x:v>
      </x:c>
      <x:c r="H3812" t="s">
        <x:v>528</x:v>
      </x:c>
      <x:c r="I3812" t="s">
        <x:v>173</x:v>
      </x:c>
      <x:c r="J3812">
        <x:v>100000948</x:v>
      </x:c>
      <x:c r="K3812" t="s">
        <x:v>173</x:v>
      </x:c>
      <x:c r="L3812" t="s">
        <x:v>141</x:v>
      </x:c>
      <x:c r="M3812" t="s">
        <x:v>550</x:v>
      </x:c>
      <x:c r="O3812">
        <x:v>1500</x:v>
      </x:c>
      <x:c r="P3812" t="s">
        <x:v>520</x:v>
      </x:c>
      <x:c r="Q3812" t="s">
        <x:v>13</x:v>
      </x:c>
      <x:c r="R3812" t="s">
        <x:v>522</x:v>
      </x:c>
      <x:c r="S3812">
        <x:v>33000</x:v>
      </x:c>
      <x:c r="T3812" t="s">
        <x:v>458</x:v>
      </x:c>
      <x:c r="U3812">
        <x:v>109.23</x:v>
      </x:c>
      <x:c r="V3812">
        <x:v>0.28000000000000003</x:v>
      </x:c>
      <x:c r="W3812">
        <x:v>9329.1</x:v>
      </x:c>
    </x:row>
    <x:row r="3813" spans="1:23">
      <x:c r="A3813" t="s">
        <x:v>492</x:v>
      </x:c>
      <x:c r="B3813" t="s">
        <x:v>698</x:v>
      </x:c>
      <x:c r="C3813" t="s">
        <x:v>513</x:v>
      </x:c>
      <x:c r="D3813" t="s">
        <x:v>514</x:v>
      </x:c>
      <x:c r="E3813" t="s">
        <x:v>724</x:v>
      </x:c>
      <x:c r="F3813" t="s">
        <x:v>729</x:v>
      </x:c>
      <x:c r="G3813" t="s">
        <x:v>729</x:v>
      </x:c>
      <x:c r="H3813" t="s">
        <x:v>528</x:v>
      </x:c>
      <x:c r="I3813" t="s">
        <x:v>173</x:v>
      </x:c>
      <x:c r="J3813">
        <x:v>100000979</x:v>
      </x:c>
      <x:c r="K3813" t="s">
        <x:v>173</x:v>
      </x:c>
      <x:c r="L3813" t="s">
        <x:v>141</x:v>
      </x:c>
      <x:c r="M3813" t="s">
        <x:v>524</x:v>
      </x:c>
      <x:c r="O3813">
        <x:v>1500</x:v>
      </x:c>
      <x:c r="P3813" t="s">
        <x:v>520</x:v>
      </x:c>
      <x:c r="Q3813" t="s">
        <x:v>13</x:v>
      </x:c>
      <x:c r="R3813" t="s">
        <x:v>522</x:v>
      </x:c>
      <x:c r="S3813">
        <x:v>30000</x:v>
      </x:c>
      <x:c r="T3813" t="s">
        <x:v>458</x:v>
      </x:c>
      <x:c r="U3813">
        <x:v>99.3</x:v>
      </x:c>
      <x:c r="V3813">
        <x:v>0.28000000000000003</x:v>
      </x:c>
      <x:c r="W3813">
        <x:v>8481</x:v>
      </x:c>
    </x:row>
    <x:row r="3814" spans="1:23">
      <x:c r="A3814" t="s">
        <x:v>492</x:v>
      </x:c>
      <x:c r="B3814" t="s">
        <x:v>698</x:v>
      </x:c>
      <x:c r="C3814" t="s">
        <x:v>513</x:v>
      </x:c>
      <x:c r="D3814" t="s">
        <x:v>514</x:v>
      </x:c>
      <x:c r="E3814" t="s">
        <x:v>724</x:v>
      </x:c>
      <x:c r="F3814" t="s">
        <x:v>729</x:v>
      </x:c>
      <x:c r="G3814" t="s">
        <x:v>729</x:v>
      </x:c>
      <x:c r="H3814" t="s">
        <x:v>528</x:v>
      </x:c>
      <x:c r="I3814" t="s">
        <x:v>173</x:v>
      </x:c>
      <x:c r="J3814">
        <x:v>100000992</x:v>
      </x:c>
      <x:c r="K3814" t="s">
        <x:v>173</x:v>
      </x:c>
      <x:c r="L3814" t="s">
        <x:v>141</x:v>
      </x:c>
      <x:c r="M3814" t="s">
        <x:v>525</x:v>
      </x:c>
      <x:c r="O3814">
        <x:v>1500</x:v>
      </x:c>
      <x:c r="P3814" t="s">
        <x:v>520</x:v>
      </x:c>
      <x:c r="Q3814" t="s">
        <x:v>13</x:v>
      </x:c>
      <x:c r="R3814" t="s">
        <x:v>522</x:v>
      </x:c>
      <x:c r="S3814">
        <x:v>6150</x:v>
      </x:c>
      <x:c r="T3814" t="s">
        <x:v>458</x:v>
      </x:c>
      <x:c r="U3814">
        <x:v>20.36</x:v>
      </x:c>
      <x:c r="V3814">
        <x:v>0.28000000000000003</x:v>
      </x:c>
      <x:c r="W3814">
        <x:v>1738.61</x:v>
      </x:c>
    </x:row>
    <x:row r="3815" spans="1:23">
      <x:c r="A3815" t="s">
        <x:v>492</x:v>
      </x:c>
      <x:c r="B3815" t="s">
        <x:v>698</x:v>
      </x:c>
      <x:c r="C3815" t="s">
        <x:v>513</x:v>
      </x:c>
      <x:c r="D3815" t="s">
        <x:v>514</x:v>
      </x:c>
      <x:c r="E3815" t="s">
        <x:v>724</x:v>
      </x:c>
      <x:c r="F3815" t="s">
        <x:v>729</x:v>
      </x:c>
      <x:c r="G3815" t="s">
        <x:v>729</x:v>
      </x:c>
      <x:c r="H3815" t="s">
        <x:v>528</x:v>
      </x:c>
      <x:c r="I3815" t="s">
        <x:v>173</x:v>
      </x:c>
      <x:c r="J3815">
        <x:v>100000936</x:v>
      </x:c>
      <x:c r="K3815" t="s">
        <x:v>173</x:v>
      </x:c>
      <x:c r="L3815" t="s">
        <x:v>141</x:v>
      </x:c>
      <x:c r="M3815" t="s">
        <x:v>518</x:v>
      </x:c>
      <x:c r="O3815">
        <x:v>1500</x:v>
      </x:c>
      <x:c r="P3815" t="s">
        <x:v>520</x:v>
      </x:c>
      <x:c r="Q3815" t="s">
        <x:v>13</x:v>
      </x:c>
      <x:c r="R3815" t="s">
        <x:v>522</x:v>
      </x:c>
      <x:c r="S3815">
        <x:v>1200</x:v>
      </x:c>
      <x:c r="T3815" t="s">
        <x:v>458</x:v>
      </x:c>
      <x:c r="U3815">
        <x:v>3.97</x:v>
      </x:c>
      <x:c r="V3815">
        <x:v>0.28000000000000003</x:v>
      </x:c>
      <x:c r="W3815">
        <x:v>339.24</x:v>
      </x:c>
    </x:row>
    <x:row r="3816" spans="1:23">
      <x:c r="A3816" t="s">
        <x:v>492</x:v>
      </x:c>
      <x:c r="B3816" t="s">
        <x:v>698</x:v>
      </x:c>
      <x:c r="C3816" t="s">
        <x:v>513</x:v>
      </x:c>
      <x:c r="D3816" t="s">
        <x:v>514</x:v>
      </x:c>
      <x:c r="E3816" t="s">
        <x:v>724</x:v>
      </x:c>
      <x:c r="F3816" t="s">
        <x:v>729</x:v>
      </x:c>
      <x:c r="G3816" t="s">
        <x:v>729</x:v>
      </x:c>
      <x:c r="H3816" t="s">
        <x:v>528</x:v>
      </x:c>
      <x:c r="I3816" t="s">
        <x:v>173</x:v>
      </x:c>
      <x:c r="J3816">
        <x:v>100000968</x:v>
      </x:c>
      <x:c r="K3816" t="s">
        <x:v>173</x:v>
      </x:c>
      <x:c r="L3816" t="s">
        <x:v>141</x:v>
      </x:c>
      <x:c r="M3816" t="s">
        <x:v>537</x:v>
      </x:c>
      <x:c r="O3816">
        <x:v>1500</x:v>
      </x:c>
      <x:c r="P3816" t="s">
        <x:v>520</x:v>
      </x:c>
      <x:c r="Q3816" t="s">
        <x:v>13</x:v>
      </x:c>
      <x:c r="R3816" t="s">
        <x:v>522</x:v>
      </x:c>
      <x:c r="S3816">
        <x:v>9000</x:v>
      </x:c>
      <x:c r="T3816" t="s">
        <x:v>458</x:v>
      </x:c>
      <x:c r="U3816">
        <x:v>29.79</x:v>
      </x:c>
      <x:c r="V3816">
        <x:v>0.28000000000000003</x:v>
      </x:c>
      <x:c r="W3816">
        <x:v>2544.3000000000002</x:v>
      </x:c>
    </x:row>
    <x:row r="3817" spans="1:23">
      <x:c r="A3817" t="s">
        <x:v>492</x:v>
      </x:c>
      <x:c r="B3817" t="s">
        <x:v>698</x:v>
      </x:c>
      <x:c r="C3817" t="s">
        <x:v>513</x:v>
      </x:c>
      <x:c r="D3817" t="s">
        <x:v>514</x:v>
      </x:c>
      <x:c r="E3817" t="s">
        <x:v>724</x:v>
      </x:c>
      <x:c r="F3817" t="s">
        <x:v>729</x:v>
      </x:c>
      <x:c r="G3817" t="s">
        <x:v>729</x:v>
      </x:c>
      <x:c r="H3817" t="s">
        <x:v>528</x:v>
      </x:c>
      <x:c r="I3817" t="s">
        <x:v>173</x:v>
      </x:c>
      <x:c r="J3817">
        <x:v>100000501</x:v>
      </x:c>
      <x:c r="K3817" t="s">
        <x:v>173</x:v>
      </x:c>
      <x:c r="L3817" t="s">
        <x:v>143</x:v>
      </x:c>
      <x:c r="M3817" t="s">
        <x:v>518</x:v>
      </x:c>
      <x:c r="O3817">
        <x:v>1000</x:v>
      </x:c>
      <x:c r="P3817" t="s">
        <x:v>520</x:v>
      </x:c>
      <x:c r="Q3817" t="s">
        <x:v>6</x:v>
      </x:c>
      <x:c r="R3817" t="s">
        <x:v>522</x:v>
      </x:c>
      <x:c r="S3817">
        <x:v>25000</x:v>
      </x:c>
      <x:c r="T3817" t="s">
        <x:v>458</x:v>
      </x:c>
      <x:c r="U3817">
        <x:v>125.25</x:v>
      </x:c>
      <x:c r="V3817">
        <x:v>0.41</x:v>
      </x:c>
      <x:c r="W3817">
        <x:v>10270</x:v>
      </x:c>
    </x:row>
    <x:row r="3818" spans="1:23">
      <x:c r="A3818" t="s">
        <x:v>492</x:v>
      </x:c>
      <x:c r="B3818" t="s">
        <x:v>698</x:v>
      </x:c>
      <x:c r="C3818" t="s">
        <x:v>513</x:v>
      </x:c>
      <x:c r="D3818" t="s">
        <x:v>514</x:v>
      </x:c>
      <x:c r="E3818" t="s">
        <x:v>724</x:v>
      </x:c>
      <x:c r="F3818" t="s">
        <x:v>729</x:v>
      </x:c>
      <x:c r="G3818" t="s">
        <x:v>729</x:v>
      </x:c>
      <x:c r="H3818" t="s">
        <x:v>528</x:v>
      </x:c>
      <x:c r="I3818" t="s">
        <x:v>173</x:v>
      </x:c>
      <x:c r="J3818">
        <x:v>100000948</x:v>
      </x:c>
      <x:c r="K3818" t="s">
        <x:v>173</x:v>
      </x:c>
      <x:c r="L3818" t="s">
        <x:v>141</x:v>
      </x:c>
      <x:c r="M3818" t="s">
        <x:v>550</x:v>
      </x:c>
      <x:c r="O3818">
        <x:v>1500</x:v>
      </x:c>
      <x:c r="P3818" t="s">
        <x:v>520</x:v>
      </x:c>
      <x:c r="Q3818" t="s">
        <x:v>13</x:v>
      </x:c>
      <x:c r="R3818" t="s">
        <x:v>522</x:v>
      </x:c>
      <x:c r="S3818">
        <x:v>7500</x:v>
      </x:c>
      <x:c r="T3818" t="s">
        <x:v>458</x:v>
      </x:c>
      <x:c r="U3818">
        <x:v>24.83</x:v>
      </x:c>
      <x:c r="V3818">
        <x:v>0.28000000000000003</x:v>
      </x:c>
      <x:c r="W3818">
        <x:v>2120.25</x:v>
      </x:c>
    </x:row>
    <x:row r="3819" spans="1:23">
      <x:c r="A3819" t="s">
        <x:v>492</x:v>
      </x:c>
      <x:c r="B3819" t="s">
        <x:v>698</x:v>
      </x:c>
      <x:c r="C3819" t="s">
        <x:v>513</x:v>
      </x:c>
      <x:c r="D3819" t="s">
        <x:v>514</x:v>
      </x:c>
      <x:c r="E3819" t="s">
        <x:v>724</x:v>
      </x:c>
      <x:c r="F3819" t="s">
        <x:v>729</x:v>
      </x:c>
      <x:c r="G3819" t="s">
        <x:v>729</x:v>
      </x:c>
      <x:c r="H3819" t="s">
        <x:v>528</x:v>
      </x:c>
      <x:c r="I3819" t="s">
        <x:v>173</x:v>
      </x:c>
      <x:c r="J3819">
        <x:v>100000979</x:v>
      </x:c>
      <x:c r="K3819" t="s">
        <x:v>173</x:v>
      </x:c>
      <x:c r="L3819" t="s">
        <x:v>141</x:v>
      </x:c>
      <x:c r="M3819" t="s">
        <x:v>524</x:v>
      </x:c>
      <x:c r="O3819">
        <x:v>1500</x:v>
      </x:c>
      <x:c r="P3819" t="s">
        <x:v>520</x:v>
      </x:c>
      <x:c r="Q3819" t="s">
        <x:v>13</x:v>
      </x:c>
      <x:c r="R3819" t="s">
        <x:v>522</x:v>
      </x:c>
      <x:c r="S3819">
        <x:v>7500</x:v>
      </x:c>
      <x:c r="T3819" t="s">
        <x:v>458</x:v>
      </x:c>
      <x:c r="U3819">
        <x:v>24.83</x:v>
      </x:c>
      <x:c r="V3819">
        <x:v>0.28000000000000003</x:v>
      </x:c>
      <x:c r="W3819">
        <x:v>2120.25</x:v>
      </x:c>
    </x:row>
    <x:row r="3820" spans="1:23">
      <x:c r="A3820" t="s">
        <x:v>492</x:v>
      </x:c>
      <x:c r="B3820" t="s">
        <x:v>698</x:v>
      </x:c>
      <x:c r="C3820" t="s">
        <x:v>513</x:v>
      </x:c>
      <x:c r="D3820" t="s">
        <x:v>514</x:v>
      </x:c>
      <x:c r="E3820" t="s">
        <x:v>724</x:v>
      </x:c>
      <x:c r="F3820" t="s">
        <x:v>729</x:v>
      </x:c>
      <x:c r="G3820" t="s">
        <x:v>729</x:v>
      </x:c>
      <x:c r="H3820" t="s">
        <x:v>528</x:v>
      </x:c>
      <x:c r="I3820" t="s">
        <x:v>173</x:v>
      </x:c>
      <x:c r="J3820">
        <x:v>100000541</x:v>
      </x:c>
      <x:c r="K3820" t="s">
        <x:v>173</x:v>
      </x:c>
      <x:c r="L3820" t="s">
        <x:v>143</x:v>
      </x:c>
      <x:c r="M3820" t="s">
        <x:v>560</x:v>
      </x:c>
      <x:c r="O3820">
        <x:v>1000</x:v>
      </x:c>
      <x:c r="P3820" t="s">
        <x:v>520</x:v>
      </x:c>
      <x:c r="Q3820" t="s">
        <x:v>6</x:v>
      </x:c>
      <x:c r="R3820" t="s">
        <x:v>522</x:v>
      </x:c>
      <x:c r="S3820">
        <x:v>10000</x:v>
      </x:c>
      <x:c r="T3820" t="s">
        <x:v>458</x:v>
      </x:c>
      <x:c r="U3820">
        <x:v>50.1</x:v>
      </x:c>
      <x:c r="V3820">
        <x:v>0.41</x:v>
      </x:c>
      <x:c r="W3820">
        <x:v>4108</x:v>
      </x:c>
    </x:row>
  </x:sheetData>
  <x:phoneticPr fontId="18" type="noConversion"/>
  <x:pageMargins left="0.7" right="0.7" top="0.75" bottom="0.75" header="0.3" footer="0.3"/>
  <x:tableParts count="1">
    <x:tablePart r:id="rId1"/>
  </x:tableParts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95BA9F0-A694-4803-B240-F04728F71A26}" mc:Ignorable="x14ac xr xr2 xr3">
  <x:dimension ref="A3:L32"/>
  <x:sheetViews>
    <x:sheetView zoomScale="85" zoomScaleNormal="85" workbookViewId="0">
      <x:selection activeCell="E32" sqref="E32"/>
    </x:sheetView>
  </x:sheetViews>
  <x:sheetFormatPr defaultRowHeight="14.25"/>
  <x:cols>
    <x:col min="1" max="1" width="36.75" bestFit="1" customWidth="1"/>
    <x:col min="2" max="2" width="48.125" bestFit="1" customWidth="1"/>
    <x:col min="3" max="3" width="14.25" bestFit="1" customWidth="1"/>
    <x:col min="4" max="5" width="12.625" bestFit="1" customWidth="1"/>
    <x:col min="6" max="6" width="14.5" bestFit="1" customWidth="1"/>
    <x:col min="7" max="7" width="14" bestFit="1" customWidth="1"/>
    <x:col min="8" max="8" width="16.375" bestFit="1" customWidth="1"/>
    <x:col min="9" max="9" width="28.25" bestFit="1" customWidth="1"/>
    <x:col min="10" max="10" width="16.375" bestFit="1" customWidth="1"/>
    <x:col min="11" max="11" width="24.625" bestFit="1" customWidth="1"/>
    <x:col min="12" max="12" width="22.25" bestFit="1" customWidth="1"/>
  </x:cols>
  <x:sheetData>
    <x:row r="3" spans="1:12">
      <x:c r="B3" s="546" t="s">
        <x:v>535</x:v>
      </x:c>
      <x:c r="C3" s="546" t="s">
        <x:v>484</x:v>
      </x:c>
    </x:row>
    <x:row r="4" spans="1:12">
      <x:c r="B4" s="546" t="s">
        <x:v>486</x:v>
      </x:c>
      <x:c r="C4" t="s">
        <x:v>487</x:v>
      </x:c>
      <x:c r="D4" t="s">
        <x:v>490</x:v>
      </x:c>
      <x:c r="E4" t="s">
        <x:v>491</x:v>
      </x:c>
      <x:c r="F4" t="s">
        <x:v>488</x:v>
      </x:c>
      <x:c r="G4" t="s">
        <x:v>489</x:v>
      </x:c>
    </x:row>
    <x:row r="5" spans="1:12">
      <x:c r="B5" s="541" t="s">
        <x:v>488</x:v>
      </x:c>
      <x:c r="J5" t="s">
        <x:v>442</x:v>
      </x:c>
      <x:c r="K5" t="s">
        <x:v>490</x:v>
      </x:c>
      <x:c r="L5" t="s">
        <x:v>491</x:v>
      </x:c>
    </x:row>
    <x:row r="6" spans="1:12">
      <x:c r="B6" s="541" t="s">
        <x:v>480</x:v>
      </x:c>
      <x:c r="C6">
        <x:v>175475.32000000007</x:v>
      </x:c>
      <x:c r="D6">
        <x:v>85345.079999999944</x:v>
      </x:c>
      <x:c r="E6">
        <x:v>46172.530000000013</x:v>
      </x:c>
      <x:c r="G6">
        <x:v>306992.93000000005</x:v>
      </x:c>
      <x:c r="I6" s="543" t="s">
        <x:v>494</x:v>
      </x:c>
      <x:c r="J6" s="542" t="e">
        <x:f>GETPIVOTDATA("공급가액",$B$3,"월","1월","거래처명","江苏京信电子有限公司")</x:f>
        <x:v>#REF!</x:v>
      </x:c>
      <x:c r="K6" s="542" t="e">
        <x:f>GETPIVOTDATA("공급가액",$B$3,"월","2월","거래처명","江苏京信电子有限公司")</x:f>
        <x:v>#REF!</x:v>
      </x:c>
      <x:c r="L6" s="542" t="e">
        <x:f>GETPIVOTDATA("공급가액",$B$3,"월","3월","거래처명","江苏京信电子有限公司")</x:f>
        <x:v>#REF!</x:v>
      </x:c>
    </x:row>
    <x:row r="7" spans="1:12">
      <x:c r="B7" s="541" t="s">
        <x:v>481</x:v>
      </x:c>
      <x:c r="C7">
        <x:v>116942.64000000006</x:v>
      </x:c>
      <x:c r="D7">
        <x:v>88103.819999999934</x:v>
      </x:c>
      <x:c r="E7">
        <x:v>125210.98</x:v>
      </x:c>
      <x:c r="G7">
        <x:v>330257.44</x:v>
      </x:c>
      <x:c r="I7" s="543" t="s">
        <x:v>437</x:v>
      </x:c>
      <x:c r="J7" s="542" t="e">
        <x:f>GETPIVOTDATA("공급가액",$B$3,"월","1월","거래처명","Kyungshin Cable international corporation")</x:f>
        <x:v>#REF!</x:v>
      </x:c>
      <x:c r="K7" s="542" t="e">
        <x:f>GETPIVOTDATA("공급가액",$B$3,"월","2월","거래처명","Kyungshin Cable international corporation")</x:f>
        <x:v>#REF!</x:v>
      </x:c>
      <x:c r="L7" s="542" t="e">
        <x:f>GETPIVOTDATA("공급가액",$B$3,"월","3월","거래처명","Kyungshin Cable international corporation")</x:f>
        <x:v>#REF!</x:v>
      </x:c>
    </x:row>
    <x:row r="8" spans="1:12">
      <x:c r="B8" s="541" t="s">
        <x:v>504</x:v>
      </x:c>
      <x:c r="C8">
        <x:v>47169.4200000001</x:v>
      </x:c>
      <x:c r="D8">
        <x:v>33374.120000000024</x:v>
      </x:c>
      <x:c r="E8">
        <x:v>41415.260000000038</x:v>
      </x:c>
      <x:c r="G8">
        <x:v>121958.80000000016</x:v>
      </x:c>
      <x:c r="I8" s="543" t="s">
        <x:v>497</x:v>
      </x:c>
      <x:c r="J8" s="542" t="e">
        <x:f>GETPIVOTDATA("공급가액",$B$3,"월","1월","거래처명","Kyungshin(안휘경신)韩国京信电子")</x:f>
        <x:v>#REF!</x:v>
      </x:c>
      <x:c r="K8" s="542" t="e">
        <x:f>GETPIVOTDATA("공급가액",$B$3,"월","2월","거래처명","Kyungshin(안휘경신)韩国京信电子")</x:f>
        <x:v>#REF!</x:v>
      </x:c>
      <x:c r="L8" s="542" t="e">
        <x:f>GETPIVOTDATA("공급가액",$B$3,"월","3월","거래처명","Kyungshin(안휘경신)韩国京信电子")</x:f>
        <x:v>#REF!</x:v>
      </x:c>
    </x:row>
    <x:row r="9" spans="1:12" ht="16.5">
      <x:c r="A9" s="547" t="s">
        <x:v>737</x:v>
      </x:c>
      <x:c r="B9" s="541" t="s">
        <x:v>126</x:v>
      </x:c>
      <x:c r="C9">
        <x:v>163601.74000000115</x:v>
      </x:c>
      <x:c r="D9">
        <x:v>106492.6200000001</x:v>
      </x:c>
      <x:c r="E9">
        <x:v>179044.90000000093</x:v>
      </x:c>
      <x:c r="G9">
        <x:v>449139.26000000222</x:v>
      </x:c>
      <x:c r="I9" s="543" t="s">
        <x:v>499</x:v>
      </x:c>
      <x:c r="J9" s="542" t="e">
        <x:f>GETPIVOTDATA("공급가액",$B$3,"월","1월","거래처명","江苏新进汽车配件有限公司")</x:f>
        <x:v>#REF!</x:v>
      </x:c>
      <x:c r="K9" s="542" t="e">
        <x:f>GETPIVOTDATA("공급가액",$B$3,"월","2월","거래처명","江苏新进汽车配件有限公司")</x:f>
        <x:v>#REF!</x:v>
      </x:c>
      <x:c r="L9" s="542" t="e">
        <x:f>GETPIVOTDATA("공급가액",$B$3,"월","3월","거래처명","江苏新进汽车配件有限公司")</x:f>
        <x:v>#REF!</x:v>
      </x:c>
    </x:row>
    <x:row r="10" spans="1:12" ht="16.5">
      <x:c r="A10" s="547" t="s">
        <x:v>738</x:v>
      </x:c>
      <x:c r="B10" s="541" t="s">
        <x:v>482</x:v>
      </x:c>
      <x:c r="C10">
        <x:v>2613.4100000000003</x:v>
      </x:c>
      <x:c r="D10">
        <x:v>673.29</x:v>
      </x:c>
      <x:c r="E10">
        <x:v>776.08</x:v>
      </x:c>
      <x:c r="G10">
        <x:v>4062.78</x:v>
      </x:c>
      <x:c r="I10" s="543" t="s">
        <x:v>103</x:v>
      </x:c>
      <x:c r="J10" s="542" t="e">
        <x:f>GETPIVOTDATA("공급가액",$B$3,"월","1월","거래처명","Kyungshin Cable CO.,LTD")</x:f>
        <x:v>#REF!</x:v>
      </x:c>
      <x:c r="K10" s="542" t="e">
        <x:f>GETPIVOTDATA("공급가액",$B$3,"월","2월","거래처명","Kyungshin Cable CO.,LTD")</x:f>
        <x:v>#REF!</x:v>
      </x:c>
      <x:c r="L10" s="542" t="e">
        <x:f>GETPIVOTDATA("공급가액",$B$3,"월","3월","거래처명","Kyungshin Cable CO.,LTD")</x:f>
        <x:v>#REF!</x:v>
      </x:c>
    </x:row>
    <x:row r="11" spans="1:12" ht="16.5">
      <x:c r="A11" s="547" t="s">
        <x:v>739</x:v>
      </x:c>
      <x:c r="B11" s="541" t="s">
        <x:v>510</x:v>
      </x:c>
      <x:c r="I11" s="543" t="s">
        <x:v>736</x:v>
      </x:c>
      <x:c r="J11" s="542" t="e">
        <x:f>GETPIVOTDATA("공급가액",$B$3,"월","1월","거래처명","上海李尔汽车部件有限公司济宁分公司")</x:f>
        <x:v>#REF!</x:v>
      </x:c>
      <x:c r="K11" s="542" t="e">
        <x:f>GETPIVOTDATA("공급가액",$B$3,"월","2월","거래처명","上海李尔汽车部件有限公司济宁分公司")</x:f>
        <x:v>#REF!</x:v>
      </x:c>
      <x:c r="L11" s="542" t="e">
        <x:f>GETPIVOTDATA("공급가액",$B$3,"월","3월","거래처명","上海李尔汽车部件有限公司济宁分公司")</x:f>
        <x:v>#REF!</x:v>
      </x:c>
    </x:row>
    <x:row r="12" spans="1:12" ht="17.25" thickBot="1">
      <x:c r="A12" s="547" t="s">
        <x:v>740</x:v>
      </x:c>
      <x:c r="B12" s="541" t="s">
        <x:v>729</x:v>
      </x:c>
      <x:c r="C12">
        <x:v>1033.9799999999998</x:v>
      </x:c>
      <x:c r="D12">
        <x:v>1064.5700000000002</x:v>
      </x:c>
      <x:c r="E12">
        <x:v>1188.8100000000002</x:v>
      </x:c>
      <x:c r="G12">
        <x:v>3287.3600000000006</x:v>
      </x:c>
      <x:c r="I12" s="544" t="s">
        <x:v>104</x:v>
      </x:c>
      <x:c r="J12" s="542" t="e">
        <x:f>J13-J11-J10-J9-J8-J7-J6</x:f>
        <x:v>#REF!</x:v>
      </x:c>
      <x:c r="K12" s="542" t="e">
        <x:f>K13-K11-K10-K9-K8-K7-K6</x:f>
        <x:v>#REF!</x:v>
      </x:c>
      <x:c r="L12" s="542" t="e">
        <x:f>L13-L11-L10-L9-L8-L7-L6</x:f>
        <x:v>#REF!</x:v>
      </x:c>
    </x:row>
    <x:row r="13" spans="1:12" ht="16.5">
      <x:c r="A13" s="547" t="s">
        <x:v>741</x:v>
      </x:c>
      <x:c r="B13" s="541" t="s">
        <x:v>506</x:v>
      </x:c>
      <x:c r="J13" s="542" t="e">
        <x:f>GETPIVOTDATA("공급가액",$B$3,"월","1월")</x:f>
        <x:v>#REF!</x:v>
      </x:c>
      <x:c r="K13" s="542" t="e">
        <x:f>GETPIVOTDATA("공급가액",$B$3,"월","2월")</x:f>
        <x:v>#REF!</x:v>
      </x:c>
      <x:c r="L13" s="542" t="e">
        <x:f>GETPIVOTDATA("공급가액",$B$3,"월","3월")</x:f>
        <x:v>#REF!</x:v>
      </x:c>
    </x:row>
    <x:row r="14" spans="1:12" ht="16.5">
      <x:c r="A14" s="547" t="s">
        <x:v>742</x:v>
      </x:c>
      <x:c r="B14" s="541" t="s">
        <x:v>483</x:v>
      </x:c>
      <x:c r="C14">
        <x:v>195.78000000000003</x:v>
      </x:c>
      <x:c r="D14">
        <x:v>326.87</x:v>
      </x:c>
      <x:c r="E14">
        <x:v>209.43</x:v>
      </x:c>
      <x:c r="G14">
        <x:v>732.08000000000015</x:v>
      </x:c>
      <x:c r="J14" s="542"/>
      <x:c r="K14" s="542"/>
      <x:c r="L14" s="542"/>
    </x:row>
    <x:row r="15" spans="1:12" ht="16.5">
      <x:c r="A15" s="547" t="s">
        <x:v>743</x:v>
      </x:c>
      <x:c r="B15" s="541" t="s">
        <x:v>507</x:v>
      </x:c>
    </x:row>
    <x:row r="16" spans="1:12" ht="16.5">
      <x:c r="A16" s="547" t="s">
        <x:v>744</x:v>
      </x:c>
      <x:c r="B16" s="541" t="s">
        <x:v>512</x:v>
      </x:c>
    </x:row>
    <x:row r="17" spans="1:7" ht="16.5">
      <x:c r="A17" s="547" t="s">
        <x:v>745</x:v>
      </x:c>
      <x:c r="B17" s="541" t="s">
        <x:v>485</x:v>
      </x:c>
    </x:row>
    <x:row r="18" spans="1:7" ht="16.5">
      <x:c r="A18" s="547" t="s">
        <x:v>746</x:v>
      </x:c>
      <x:c r="B18" s="541" t="s">
        <x:v>493</x:v>
      </x:c>
      <x:c r="C18">
        <x:v>512.46</x:v>
      </x:c>
      <x:c r="D18">
        <x:v>806.23</x:v>
      </x:c>
      <x:c r="E18">
        <x:v>670.73000000000013</x:v>
      </x:c>
      <x:c r="G18">
        <x:v>1989.42</x:v>
      </x:c>
    </x:row>
    <x:row r="19" spans="1:7" ht="16.5">
      <x:c r="A19" s="547" t="s">
        <x:v>747</x:v>
      </x:c>
      <x:c r="B19" s="541" t="s">
        <x:v>503</x:v>
      </x:c>
      <x:c r="D19">
        <x:v>502.87</x:v>
      </x:c>
      <x:c r="G19">
        <x:v>502.87</x:v>
      </x:c>
    </x:row>
    <x:row r="20" spans="1:7" ht="16.5">
      <x:c r="A20" s="547" t="s">
        <x:v>748</x:v>
      </x:c>
      <x:c r="B20" s="541" t="s">
        <x:v>495</x:v>
      </x:c>
      <x:c r="C20">
        <x:v>43947.080000000024</x:v>
      </x:c>
      <x:c r="D20">
        <x:v>24653.460000000006</x:v>
      </x:c>
      <x:c r="E20">
        <x:v>33435.450000000012</x:v>
      </x:c>
      <x:c r="G20">
        <x:v>102035.99000000005</x:v>
      </x:c>
    </x:row>
    <x:row r="21" spans="1:7" ht="16.5">
      <x:c r="A21" s="547" t="s">
        <x:v>749</x:v>
      </x:c>
      <x:c r="B21" s="541" t="s">
        <x:v>496</x:v>
      </x:c>
      <x:c r="C21">
        <x:v>1268.18</x:v>
      </x:c>
      <x:c r="D21">
        <x:v>925.68</x:v>
      </x:c>
      <x:c r="E21">
        <x:v>960.39</x:v>
      </x:c>
      <x:c r="G21">
        <x:v>3154.25</x:v>
      </x:c>
    </x:row>
    <x:row r="22" spans="1:7" ht="16.5">
      <x:c r="A22" s="547" t="s">
        <x:v>750</x:v>
      </x:c>
      <x:c r="B22" s="541" t="s">
        <x:v>498</x:v>
      </x:c>
    </x:row>
    <x:row r="23" spans="1:7" ht="16.5">
      <x:c r="A23" s="547" t="s">
        <x:v>751</x:v>
      </x:c>
      <x:c r="B23" s="541" t="s">
        <x:v>500</x:v>
      </x:c>
      <x:c r="C23">
        <x:v>1297.78</x:v>
      </x:c>
      <x:c r="D23">
        <x:v>443.95</x:v>
      </x:c>
      <x:c r="E23">
        <x:v>443.95</x:v>
      </x:c>
      <x:c r="G23">
        <x:v>2185.6799999999998</x:v>
      </x:c>
    </x:row>
    <x:row r="24" spans="1:7" ht="16.5">
      <x:c r="A24" s="547" t="s">
        <x:v>752</x:v>
      </x:c>
      <x:c r="B24" s="541" t="s">
        <x:v>501</x:v>
      </x:c>
      <x:c r="C24">
        <x:v>1817.4099999999992</x:v>
      </x:c>
      <x:c r="D24">
        <x:v>646.29</x:v>
      </x:c>
      <x:c r="E24">
        <x:v>1149.9500000000005</x:v>
      </x:c>
      <x:c r="G24">
        <x:v>3613.6499999999996</x:v>
      </x:c>
    </x:row>
    <x:row r="25" spans="1:7" ht="16.5">
      <x:c r="A25" s="547" t="s">
        <x:v>753</x:v>
      </x:c>
      <x:c r="B25" s="541" t="s">
        <x:v>135</x:v>
      </x:c>
      <x:c r="C25">
        <x:v>2712.7000000000007</x:v>
      </x:c>
      <x:c r="D25">
        <x:v>1476.1699999999998</x:v>
      </x:c>
      <x:c r="E25">
        <x:v>11356.499999999998</x:v>
      </x:c>
      <x:c r="G25">
        <x:v>15545.369999999999</x:v>
      </x:c>
    </x:row>
    <x:row r="26" spans="1:7" ht="16.5">
      <x:c r="A26" s="547" t="s">
        <x:v>754</x:v>
      </x:c>
      <x:c r="B26" s="541" t="s">
        <x:v>511</x:v>
      </x:c>
      <x:c r="C26">
        <x:v>299.16999999999996</x:v>
      </x:c>
      <x:c r="D26">
        <x:v>273.08999999999997</x:v>
      </x:c>
      <x:c r="E26">
        <x:v>248.26</x:v>
      </x:c>
      <x:c r="G26">
        <x:v>820.52</x:v>
      </x:c>
    </x:row>
    <x:row r="27" spans="1:7" ht="16.5">
      <x:c r="A27" s="547" t="s">
        <x:v>755</x:v>
      </x:c>
      <x:c r="B27" s="541" t="s">
        <x:v>508</x:v>
      </x:c>
    </x:row>
    <x:row r="28" spans="1:7" ht="16.5">
      <x:c r="A28" s="547" t="s">
        <x:v>756</x:v>
      </x:c>
      <x:c r="B28" s="541" t="s">
        <x:v>502</x:v>
      </x:c>
      <x:c r="C28">
        <x:v>243.10999999999999</x:v>
      </x:c>
      <x:c r="E28">
        <x:v>316.86</x:v>
      </x:c>
      <x:c r="G28">
        <x:v>559.97</x:v>
      </x:c>
    </x:row>
    <x:row r="29" spans="1:7" ht="16.5">
      <x:c r="A29" s="547" t="s">
        <x:v>757</x:v>
      </x:c>
      <x:c r="B29" s="541" t="s">
        <x:v>509</x:v>
      </x:c>
      <x:c r="C29">
        <x:v>1001.72</x:v>
      </x:c>
      <x:c r="D29">
        <x:v>855</x:v>
      </x:c>
      <x:c r="E29">
        <x:v>855</x:v>
      </x:c>
      <x:c r="G29">
        <x:v>2711.7200000000003</x:v>
      </x:c>
    </x:row>
    <x:row r="30" spans="1:7" ht="16.5">
      <x:c r="A30" s="547" t="s">
        <x:v>758</x:v>
      </x:c>
      <x:c r="B30" s="541" t="s">
        <x:v>505</x:v>
      </x:c>
      <x:c r="E30">
        <x:v>129.86000000000001</x:v>
      </x:c>
      <x:c r="G30">
        <x:v>129.86000000000001</x:v>
      </x:c>
    </x:row>
    <x:row r="31" spans="1:7">
      <x:c r="B31" s="541" t="s">
        <x:v>489</x:v>
      </x:c>
      <x:c r="C31">
        <x:v>560131.90000000154</x:v>
      </x:c>
      <x:c r="D31">
        <x:v>345963.11</x:v>
      </x:c>
      <x:c r="E31">
        <x:v>443584.94000000099</x:v>
      </x:c>
      <x:c r="G31">
        <x:v>1349679.9500000027</x:v>
      </x:c>
    </x:row>
    <x:row r="32" spans="1:7">
      <x:c r="E32">
        <x:f>GETPIVOTDATA("동중량",$B$3,"월","3월")-GETPIVOTDATA("동중량",$B$3,"월","3월","거래처명","Kyungshin(안휘경신)韩国京信电子")</x:f>
        <x:v>402169.68000000098</x:v>
      </x:c>
    </x:row>
  </x:sheetData>
  <x:phoneticPr fontId="18" type="noConversion"/>
  <x:pageMargins left="0.7" right="0.7" top="0.75" bottom="0.75" header="0.3" footer="0.3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9D7580C-DD9E-48B4-B5DD-17B27C29276C}" mc:Ignorable="x14ac xr xr2 xr3">
  <x:dimension ref="A1:U259"/>
  <x:sheetViews>
    <x:sheetView zoomScale="55" zoomScaleNormal="55" workbookViewId="0">
      <x:selection activeCell="H107" sqref="H107"/>
    </x:sheetView>
  </x:sheetViews>
  <x:sheetFormatPr defaultRowHeight="17.25"/>
  <x:cols>
    <x:col min="1" max="1" width="6.25" style="550" customWidth="1"/>
    <x:col min="2" max="2" width="38.375" style="550" customWidth="1"/>
    <x:col min="3" max="4" width="22.375" style="550" customWidth="1"/>
    <x:col min="5" max="5" width="19" style="550" customWidth="1"/>
    <x:col min="6" max="10" width="18.25" style="550" customWidth="1"/>
    <x:col min="11" max="11" width="15.25" style="550" customWidth="1"/>
    <x:col min="12" max="12" width="15.75" style="550" customWidth="1"/>
    <x:col min="13" max="13" width="15.25" style="550" customWidth="1"/>
    <x:col min="14" max="15" width="18.25" style="550" customWidth="1"/>
    <x:col min="16" max="16" width="13.125" style="550" customWidth="1"/>
    <x:col min="17" max="17" width="15.5" style="550" customWidth="1"/>
    <x:col min="18" max="18" width="8.75" style="552"/>
    <x:col min="19" max="19" width="18.75" style="552" bestFit="1" customWidth="1"/>
    <x:col min="20" max="20" width="11.5" style="552" bestFit="1" customWidth="1"/>
    <x:col min="21" max="21" width="12.375" style="552" bestFit="1" customWidth="1"/>
    <x:col min="22" max="253" width="8.75" style="552"/>
    <x:col min="254" max="254" width="6.25" style="552" customWidth="1"/>
    <x:col min="255" max="255" width="38.375" style="552" customWidth="1"/>
    <x:col min="256" max="256" width="19" style="552" customWidth="1"/>
    <x:col min="257" max="261" width="18.25" style="552" customWidth="1"/>
    <x:col min="262" max="262" width="15.25" style="552" customWidth="1"/>
    <x:col min="263" max="263" width="15.75" style="552" customWidth="1"/>
    <x:col min="264" max="264" width="15.25" style="552" customWidth="1"/>
    <x:col min="265" max="266" width="18.25" style="552" customWidth="1"/>
    <x:col min="267" max="267" width="13.125" style="552" customWidth="1"/>
    <x:col min="268" max="268" width="15.5" style="552" customWidth="1"/>
    <x:col min="269" max="273" width="13.75" style="552" bestFit="1" customWidth="1"/>
    <x:col min="274" max="509" width="8.75" style="552"/>
    <x:col min="510" max="510" width="6.25" style="552" customWidth="1"/>
    <x:col min="511" max="511" width="38.375" style="552" customWidth="1"/>
    <x:col min="512" max="512" width="19" style="552" customWidth="1"/>
    <x:col min="513" max="517" width="18.25" style="552" customWidth="1"/>
    <x:col min="518" max="518" width="15.25" style="552" customWidth="1"/>
    <x:col min="519" max="519" width="15.75" style="552" customWidth="1"/>
    <x:col min="520" max="520" width="15.25" style="552" customWidth="1"/>
    <x:col min="521" max="522" width="18.25" style="552" customWidth="1"/>
    <x:col min="523" max="523" width="13.125" style="552" customWidth="1"/>
    <x:col min="524" max="524" width="15.5" style="552" customWidth="1"/>
    <x:col min="525" max="529" width="13.75" style="552" bestFit="1" customWidth="1"/>
    <x:col min="530" max="765" width="8.75" style="552"/>
    <x:col min="766" max="766" width="6.25" style="552" customWidth="1"/>
    <x:col min="767" max="767" width="38.375" style="552" customWidth="1"/>
    <x:col min="768" max="768" width="19" style="552" customWidth="1"/>
    <x:col min="769" max="773" width="18.25" style="552" customWidth="1"/>
    <x:col min="774" max="774" width="15.25" style="552" customWidth="1"/>
    <x:col min="775" max="775" width="15.75" style="552" customWidth="1"/>
    <x:col min="776" max="776" width="15.25" style="552" customWidth="1"/>
    <x:col min="777" max="778" width="18.25" style="552" customWidth="1"/>
    <x:col min="779" max="779" width="13.125" style="552" customWidth="1"/>
    <x:col min="780" max="780" width="15.5" style="552" customWidth="1"/>
    <x:col min="781" max="785" width="13.75" style="552" bestFit="1" customWidth="1"/>
    <x:col min="786" max="1021" width="8.75" style="552"/>
    <x:col min="1022" max="1022" width="6.25" style="552" customWidth="1"/>
    <x:col min="1023" max="1023" width="38.375" style="552" customWidth="1"/>
    <x:col min="1024" max="1024" width="19" style="552" customWidth="1"/>
    <x:col min="1025" max="1029" width="18.25" style="552" customWidth="1"/>
    <x:col min="1030" max="1030" width="15.25" style="552" customWidth="1"/>
    <x:col min="1031" max="1031" width="15.75" style="552" customWidth="1"/>
    <x:col min="1032" max="1032" width="15.25" style="552" customWidth="1"/>
    <x:col min="1033" max="1034" width="18.25" style="552" customWidth="1"/>
    <x:col min="1035" max="1035" width="13.125" style="552" customWidth="1"/>
    <x:col min="1036" max="1036" width="15.5" style="552" customWidth="1"/>
    <x:col min="1037" max="1041" width="13.75" style="552" bestFit="1" customWidth="1"/>
    <x:col min="1042" max="1277" width="8.75" style="552"/>
    <x:col min="1278" max="1278" width="6.25" style="552" customWidth="1"/>
    <x:col min="1279" max="1279" width="38.375" style="552" customWidth="1"/>
    <x:col min="1280" max="1280" width="19" style="552" customWidth="1"/>
    <x:col min="1281" max="1285" width="18.25" style="552" customWidth="1"/>
    <x:col min="1286" max="1286" width="15.25" style="552" customWidth="1"/>
    <x:col min="1287" max="1287" width="15.75" style="552" customWidth="1"/>
    <x:col min="1288" max="1288" width="15.25" style="552" customWidth="1"/>
    <x:col min="1289" max="1290" width="18.25" style="552" customWidth="1"/>
    <x:col min="1291" max="1291" width="13.125" style="552" customWidth="1"/>
    <x:col min="1292" max="1292" width="15.5" style="552" customWidth="1"/>
    <x:col min="1293" max="1297" width="13.75" style="552" bestFit="1" customWidth="1"/>
    <x:col min="1298" max="1533" width="8.75" style="552"/>
    <x:col min="1534" max="1534" width="6.25" style="552" customWidth="1"/>
    <x:col min="1535" max="1535" width="38.375" style="552" customWidth="1"/>
    <x:col min="1536" max="1536" width="19" style="552" customWidth="1"/>
    <x:col min="1537" max="1541" width="18.25" style="552" customWidth="1"/>
    <x:col min="1542" max="1542" width="15.25" style="552" customWidth="1"/>
    <x:col min="1543" max="1543" width="15.75" style="552" customWidth="1"/>
    <x:col min="1544" max="1544" width="15.25" style="552" customWidth="1"/>
    <x:col min="1545" max="1546" width="18.25" style="552" customWidth="1"/>
    <x:col min="1547" max="1547" width="13.125" style="552" customWidth="1"/>
    <x:col min="1548" max="1548" width="15.5" style="552" customWidth="1"/>
    <x:col min="1549" max="1553" width="13.75" style="552" bestFit="1" customWidth="1"/>
    <x:col min="1554" max="1789" width="8.75" style="552"/>
    <x:col min="1790" max="1790" width="6.25" style="552" customWidth="1"/>
    <x:col min="1791" max="1791" width="38.375" style="552" customWidth="1"/>
    <x:col min="1792" max="1792" width="19" style="552" customWidth="1"/>
    <x:col min="1793" max="1797" width="18.25" style="552" customWidth="1"/>
    <x:col min="1798" max="1798" width="15.25" style="552" customWidth="1"/>
    <x:col min="1799" max="1799" width="15.75" style="552" customWidth="1"/>
    <x:col min="1800" max="1800" width="15.25" style="552" customWidth="1"/>
    <x:col min="1801" max="1802" width="18.25" style="552" customWidth="1"/>
    <x:col min="1803" max="1803" width="13.125" style="552" customWidth="1"/>
    <x:col min="1804" max="1804" width="15.5" style="552" customWidth="1"/>
    <x:col min="1805" max="1809" width="13.75" style="552" bestFit="1" customWidth="1"/>
    <x:col min="1810" max="2045" width="8.75" style="552"/>
    <x:col min="2046" max="2046" width="6.25" style="552" customWidth="1"/>
    <x:col min="2047" max="2047" width="38.375" style="552" customWidth="1"/>
    <x:col min="2048" max="2048" width="19" style="552" customWidth="1"/>
    <x:col min="2049" max="2053" width="18.25" style="552" customWidth="1"/>
    <x:col min="2054" max="2054" width="15.25" style="552" customWidth="1"/>
    <x:col min="2055" max="2055" width="15.75" style="552" customWidth="1"/>
    <x:col min="2056" max="2056" width="15.25" style="552" customWidth="1"/>
    <x:col min="2057" max="2058" width="18.25" style="552" customWidth="1"/>
    <x:col min="2059" max="2059" width="13.125" style="552" customWidth="1"/>
    <x:col min="2060" max="2060" width="15.5" style="552" customWidth="1"/>
    <x:col min="2061" max="2065" width="13.75" style="552" bestFit="1" customWidth="1"/>
    <x:col min="2066" max="2301" width="8.75" style="552"/>
    <x:col min="2302" max="2302" width="6.25" style="552" customWidth="1"/>
    <x:col min="2303" max="2303" width="38.375" style="552" customWidth="1"/>
    <x:col min="2304" max="2304" width="19" style="552" customWidth="1"/>
    <x:col min="2305" max="2309" width="18.25" style="552" customWidth="1"/>
    <x:col min="2310" max="2310" width="15.25" style="552" customWidth="1"/>
    <x:col min="2311" max="2311" width="15.75" style="552" customWidth="1"/>
    <x:col min="2312" max="2312" width="15.25" style="552" customWidth="1"/>
    <x:col min="2313" max="2314" width="18.25" style="552" customWidth="1"/>
    <x:col min="2315" max="2315" width="13.125" style="552" customWidth="1"/>
    <x:col min="2316" max="2316" width="15.5" style="552" customWidth="1"/>
    <x:col min="2317" max="2321" width="13.75" style="552" bestFit="1" customWidth="1"/>
    <x:col min="2322" max="2557" width="8.75" style="552"/>
    <x:col min="2558" max="2558" width="6.25" style="552" customWidth="1"/>
    <x:col min="2559" max="2559" width="38.375" style="552" customWidth="1"/>
    <x:col min="2560" max="2560" width="19" style="552" customWidth="1"/>
    <x:col min="2561" max="2565" width="18.25" style="552" customWidth="1"/>
    <x:col min="2566" max="2566" width="15.25" style="552" customWidth="1"/>
    <x:col min="2567" max="2567" width="15.75" style="552" customWidth="1"/>
    <x:col min="2568" max="2568" width="15.25" style="552" customWidth="1"/>
    <x:col min="2569" max="2570" width="18.25" style="552" customWidth="1"/>
    <x:col min="2571" max="2571" width="13.125" style="552" customWidth="1"/>
    <x:col min="2572" max="2572" width="15.5" style="552" customWidth="1"/>
    <x:col min="2573" max="2577" width="13.75" style="552" bestFit="1" customWidth="1"/>
    <x:col min="2578" max="2813" width="8.75" style="552"/>
    <x:col min="2814" max="2814" width="6.25" style="552" customWidth="1"/>
    <x:col min="2815" max="2815" width="38.375" style="552" customWidth="1"/>
    <x:col min="2816" max="2816" width="19" style="552" customWidth="1"/>
    <x:col min="2817" max="2821" width="18.25" style="552" customWidth="1"/>
    <x:col min="2822" max="2822" width="15.25" style="552" customWidth="1"/>
    <x:col min="2823" max="2823" width="15.75" style="552" customWidth="1"/>
    <x:col min="2824" max="2824" width="15.25" style="552" customWidth="1"/>
    <x:col min="2825" max="2826" width="18.25" style="552" customWidth="1"/>
    <x:col min="2827" max="2827" width="13.125" style="552" customWidth="1"/>
    <x:col min="2828" max="2828" width="15.5" style="552" customWidth="1"/>
    <x:col min="2829" max="2833" width="13.75" style="552" bestFit="1" customWidth="1"/>
    <x:col min="2834" max="3069" width="8.75" style="552"/>
    <x:col min="3070" max="3070" width="6.25" style="552" customWidth="1"/>
    <x:col min="3071" max="3071" width="38.375" style="552" customWidth="1"/>
    <x:col min="3072" max="3072" width="19" style="552" customWidth="1"/>
    <x:col min="3073" max="3077" width="18.25" style="552" customWidth="1"/>
    <x:col min="3078" max="3078" width="15.25" style="552" customWidth="1"/>
    <x:col min="3079" max="3079" width="15.75" style="552" customWidth="1"/>
    <x:col min="3080" max="3080" width="15.25" style="552" customWidth="1"/>
    <x:col min="3081" max="3082" width="18.25" style="552" customWidth="1"/>
    <x:col min="3083" max="3083" width="13.125" style="552" customWidth="1"/>
    <x:col min="3084" max="3084" width="15.5" style="552" customWidth="1"/>
    <x:col min="3085" max="3089" width="13.75" style="552" bestFit="1" customWidth="1"/>
    <x:col min="3090" max="3325" width="8.75" style="552"/>
    <x:col min="3326" max="3326" width="6.25" style="552" customWidth="1"/>
    <x:col min="3327" max="3327" width="38.375" style="552" customWidth="1"/>
    <x:col min="3328" max="3328" width="19" style="552" customWidth="1"/>
    <x:col min="3329" max="3333" width="18.25" style="552" customWidth="1"/>
    <x:col min="3334" max="3334" width="15.25" style="552" customWidth="1"/>
    <x:col min="3335" max="3335" width="15.75" style="552" customWidth="1"/>
    <x:col min="3336" max="3336" width="15.25" style="552" customWidth="1"/>
    <x:col min="3337" max="3338" width="18.25" style="552" customWidth="1"/>
    <x:col min="3339" max="3339" width="13.125" style="552" customWidth="1"/>
    <x:col min="3340" max="3340" width="15.5" style="552" customWidth="1"/>
    <x:col min="3341" max="3345" width="13.75" style="552" bestFit="1" customWidth="1"/>
    <x:col min="3346" max="3581" width="8.75" style="552"/>
    <x:col min="3582" max="3582" width="6.25" style="552" customWidth="1"/>
    <x:col min="3583" max="3583" width="38.375" style="552" customWidth="1"/>
    <x:col min="3584" max="3584" width="19" style="552" customWidth="1"/>
    <x:col min="3585" max="3589" width="18.25" style="552" customWidth="1"/>
    <x:col min="3590" max="3590" width="15.25" style="552" customWidth="1"/>
    <x:col min="3591" max="3591" width="15.75" style="552" customWidth="1"/>
    <x:col min="3592" max="3592" width="15.25" style="552" customWidth="1"/>
    <x:col min="3593" max="3594" width="18.25" style="552" customWidth="1"/>
    <x:col min="3595" max="3595" width="13.125" style="552" customWidth="1"/>
    <x:col min="3596" max="3596" width="15.5" style="552" customWidth="1"/>
    <x:col min="3597" max="3601" width="13.75" style="552" bestFit="1" customWidth="1"/>
    <x:col min="3602" max="3837" width="8.75" style="552"/>
    <x:col min="3838" max="3838" width="6.25" style="552" customWidth="1"/>
    <x:col min="3839" max="3839" width="38.375" style="552" customWidth="1"/>
    <x:col min="3840" max="3840" width="19" style="552" customWidth="1"/>
    <x:col min="3841" max="3845" width="18.25" style="552" customWidth="1"/>
    <x:col min="3846" max="3846" width="15.25" style="552" customWidth="1"/>
    <x:col min="3847" max="3847" width="15.75" style="552" customWidth="1"/>
    <x:col min="3848" max="3848" width="15.25" style="552" customWidth="1"/>
    <x:col min="3849" max="3850" width="18.25" style="552" customWidth="1"/>
    <x:col min="3851" max="3851" width="13.125" style="552" customWidth="1"/>
    <x:col min="3852" max="3852" width="15.5" style="552" customWidth="1"/>
    <x:col min="3853" max="3857" width="13.75" style="552" bestFit="1" customWidth="1"/>
    <x:col min="3858" max="4093" width="8.75" style="552"/>
    <x:col min="4094" max="4094" width="6.25" style="552" customWidth="1"/>
    <x:col min="4095" max="4095" width="38.375" style="552" customWidth="1"/>
    <x:col min="4096" max="4096" width="19" style="552" customWidth="1"/>
    <x:col min="4097" max="4101" width="18.25" style="552" customWidth="1"/>
    <x:col min="4102" max="4102" width="15.25" style="552" customWidth="1"/>
    <x:col min="4103" max="4103" width="15.75" style="552" customWidth="1"/>
    <x:col min="4104" max="4104" width="15.25" style="552" customWidth="1"/>
    <x:col min="4105" max="4106" width="18.25" style="552" customWidth="1"/>
    <x:col min="4107" max="4107" width="13.125" style="552" customWidth="1"/>
    <x:col min="4108" max="4108" width="15.5" style="552" customWidth="1"/>
    <x:col min="4109" max="4113" width="13.75" style="552" bestFit="1" customWidth="1"/>
    <x:col min="4114" max="4349" width="8.75" style="552"/>
    <x:col min="4350" max="4350" width="6.25" style="552" customWidth="1"/>
    <x:col min="4351" max="4351" width="38.375" style="552" customWidth="1"/>
    <x:col min="4352" max="4352" width="19" style="552" customWidth="1"/>
    <x:col min="4353" max="4357" width="18.25" style="552" customWidth="1"/>
    <x:col min="4358" max="4358" width="15.25" style="552" customWidth="1"/>
    <x:col min="4359" max="4359" width="15.75" style="552" customWidth="1"/>
    <x:col min="4360" max="4360" width="15.25" style="552" customWidth="1"/>
    <x:col min="4361" max="4362" width="18.25" style="552" customWidth="1"/>
    <x:col min="4363" max="4363" width="13.125" style="552" customWidth="1"/>
    <x:col min="4364" max="4364" width="15.5" style="552" customWidth="1"/>
    <x:col min="4365" max="4369" width="13.75" style="552" bestFit="1" customWidth="1"/>
    <x:col min="4370" max="4605" width="8.75" style="552"/>
    <x:col min="4606" max="4606" width="6.25" style="552" customWidth="1"/>
    <x:col min="4607" max="4607" width="38.375" style="552" customWidth="1"/>
    <x:col min="4608" max="4608" width="19" style="552" customWidth="1"/>
    <x:col min="4609" max="4613" width="18.25" style="552" customWidth="1"/>
    <x:col min="4614" max="4614" width="15.25" style="552" customWidth="1"/>
    <x:col min="4615" max="4615" width="15.75" style="552" customWidth="1"/>
    <x:col min="4616" max="4616" width="15.25" style="552" customWidth="1"/>
    <x:col min="4617" max="4618" width="18.25" style="552" customWidth="1"/>
    <x:col min="4619" max="4619" width="13.125" style="552" customWidth="1"/>
    <x:col min="4620" max="4620" width="15.5" style="552" customWidth="1"/>
    <x:col min="4621" max="4625" width="13.75" style="552" bestFit="1" customWidth="1"/>
    <x:col min="4626" max="4861" width="8.75" style="552"/>
    <x:col min="4862" max="4862" width="6.25" style="552" customWidth="1"/>
    <x:col min="4863" max="4863" width="38.375" style="552" customWidth="1"/>
    <x:col min="4864" max="4864" width="19" style="552" customWidth="1"/>
    <x:col min="4865" max="4869" width="18.25" style="552" customWidth="1"/>
    <x:col min="4870" max="4870" width="15.25" style="552" customWidth="1"/>
    <x:col min="4871" max="4871" width="15.75" style="552" customWidth="1"/>
    <x:col min="4872" max="4872" width="15.25" style="552" customWidth="1"/>
    <x:col min="4873" max="4874" width="18.25" style="552" customWidth="1"/>
    <x:col min="4875" max="4875" width="13.125" style="552" customWidth="1"/>
    <x:col min="4876" max="4876" width="15.5" style="552" customWidth="1"/>
    <x:col min="4877" max="4881" width="13.75" style="552" bestFit="1" customWidth="1"/>
    <x:col min="4882" max="5117" width="8.75" style="552"/>
    <x:col min="5118" max="5118" width="6.25" style="552" customWidth="1"/>
    <x:col min="5119" max="5119" width="38.375" style="552" customWidth="1"/>
    <x:col min="5120" max="5120" width="19" style="552" customWidth="1"/>
    <x:col min="5121" max="5125" width="18.25" style="552" customWidth="1"/>
    <x:col min="5126" max="5126" width="15.25" style="552" customWidth="1"/>
    <x:col min="5127" max="5127" width="15.75" style="552" customWidth="1"/>
    <x:col min="5128" max="5128" width="15.25" style="552" customWidth="1"/>
    <x:col min="5129" max="5130" width="18.25" style="552" customWidth="1"/>
    <x:col min="5131" max="5131" width="13.125" style="552" customWidth="1"/>
    <x:col min="5132" max="5132" width="15.5" style="552" customWidth="1"/>
    <x:col min="5133" max="5137" width="13.75" style="552" bestFit="1" customWidth="1"/>
    <x:col min="5138" max="5373" width="8.75" style="552"/>
    <x:col min="5374" max="5374" width="6.25" style="552" customWidth="1"/>
    <x:col min="5375" max="5375" width="38.375" style="552" customWidth="1"/>
    <x:col min="5376" max="5376" width="19" style="552" customWidth="1"/>
    <x:col min="5377" max="5381" width="18.25" style="552" customWidth="1"/>
    <x:col min="5382" max="5382" width="15.25" style="552" customWidth="1"/>
    <x:col min="5383" max="5383" width="15.75" style="552" customWidth="1"/>
    <x:col min="5384" max="5384" width="15.25" style="552" customWidth="1"/>
    <x:col min="5385" max="5386" width="18.25" style="552" customWidth="1"/>
    <x:col min="5387" max="5387" width="13.125" style="552" customWidth="1"/>
    <x:col min="5388" max="5388" width="15.5" style="552" customWidth="1"/>
    <x:col min="5389" max="5393" width="13.75" style="552" bestFit="1" customWidth="1"/>
    <x:col min="5394" max="5629" width="8.75" style="552"/>
    <x:col min="5630" max="5630" width="6.25" style="552" customWidth="1"/>
    <x:col min="5631" max="5631" width="38.375" style="552" customWidth="1"/>
    <x:col min="5632" max="5632" width="19" style="552" customWidth="1"/>
    <x:col min="5633" max="5637" width="18.25" style="552" customWidth="1"/>
    <x:col min="5638" max="5638" width="15.25" style="552" customWidth="1"/>
    <x:col min="5639" max="5639" width="15.75" style="552" customWidth="1"/>
    <x:col min="5640" max="5640" width="15.25" style="552" customWidth="1"/>
    <x:col min="5641" max="5642" width="18.25" style="552" customWidth="1"/>
    <x:col min="5643" max="5643" width="13.125" style="552" customWidth="1"/>
    <x:col min="5644" max="5644" width="15.5" style="552" customWidth="1"/>
    <x:col min="5645" max="5649" width="13.75" style="552" bestFit="1" customWidth="1"/>
    <x:col min="5650" max="5885" width="8.75" style="552"/>
    <x:col min="5886" max="5886" width="6.25" style="552" customWidth="1"/>
    <x:col min="5887" max="5887" width="38.375" style="552" customWidth="1"/>
    <x:col min="5888" max="5888" width="19" style="552" customWidth="1"/>
    <x:col min="5889" max="5893" width="18.25" style="552" customWidth="1"/>
    <x:col min="5894" max="5894" width="15.25" style="552" customWidth="1"/>
    <x:col min="5895" max="5895" width="15.75" style="552" customWidth="1"/>
    <x:col min="5896" max="5896" width="15.25" style="552" customWidth="1"/>
    <x:col min="5897" max="5898" width="18.25" style="552" customWidth="1"/>
    <x:col min="5899" max="5899" width="13.125" style="552" customWidth="1"/>
    <x:col min="5900" max="5900" width="15.5" style="552" customWidth="1"/>
    <x:col min="5901" max="5905" width="13.75" style="552" bestFit="1" customWidth="1"/>
    <x:col min="5906" max="6141" width="8.75" style="552"/>
    <x:col min="6142" max="6142" width="6.25" style="552" customWidth="1"/>
    <x:col min="6143" max="6143" width="38.375" style="552" customWidth="1"/>
    <x:col min="6144" max="6144" width="19" style="552" customWidth="1"/>
    <x:col min="6145" max="6149" width="18.25" style="552" customWidth="1"/>
    <x:col min="6150" max="6150" width="15.25" style="552" customWidth="1"/>
    <x:col min="6151" max="6151" width="15.75" style="552" customWidth="1"/>
    <x:col min="6152" max="6152" width="15.25" style="552" customWidth="1"/>
    <x:col min="6153" max="6154" width="18.25" style="552" customWidth="1"/>
    <x:col min="6155" max="6155" width="13.125" style="552" customWidth="1"/>
    <x:col min="6156" max="6156" width="15.5" style="552" customWidth="1"/>
    <x:col min="6157" max="6161" width="13.75" style="552" bestFit="1" customWidth="1"/>
    <x:col min="6162" max="6397" width="8.75" style="552"/>
    <x:col min="6398" max="6398" width="6.25" style="552" customWidth="1"/>
    <x:col min="6399" max="6399" width="38.375" style="552" customWidth="1"/>
    <x:col min="6400" max="6400" width="19" style="552" customWidth="1"/>
    <x:col min="6401" max="6405" width="18.25" style="552" customWidth="1"/>
    <x:col min="6406" max="6406" width="15.25" style="552" customWidth="1"/>
    <x:col min="6407" max="6407" width="15.75" style="552" customWidth="1"/>
    <x:col min="6408" max="6408" width="15.25" style="552" customWidth="1"/>
    <x:col min="6409" max="6410" width="18.25" style="552" customWidth="1"/>
    <x:col min="6411" max="6411" width="13.125" style="552" customWidth="1"/>
    <x:col min="6412" max="6412" width="15.5" style="552" customWidth="1"/>
    <x:col min="6413" max="6417" width="13.75" style="552" bestFit="1" customWidth="1"/>
    <x:col min="6418" max="6653" width="8.75" style="552"/>
    <x:col min="6654" max="6654" width="6.25" style="552" customWidth="1"/>
    <x:col min="6655" max="6655" width="38.375" style="552" customWidth="1"/>
    <x:col min="6656" max="6656" width="19" style="552" customWidth="1"/>
    <x:col min="6657" max="6661" width="18.25" style="552" customWidth="1"/>
    <x:col min="6662" max="6662" width="15.25" style="552" customWidth="1"/>
    <x:col min="6663" max="6663" width="15.75" style="552" customWidth="1"/>
    <x:col min="6664" max="6664" width="15.25" style="552" customWidth="1"/>
    <x:col min="6665" max="6666" width="18.25" style="552" customWidth="1"/>
    <x:col min="6667" max="6667" width="13.125" style="552" customWidth="1"/>
    <x:col min="6668" max="6668" width="15.5" style="552" customWidth="1"/>
    <x:col min="6669" max="6673" width="13.75" style="552" bestFit="1" customWidth="1"/>
    <x:col min="6674" max="6909" width="8.75" style="552"/>
    <x:col min="6910" max="6910" width="6.25" style="552" customWidth="1"/>
    <x:col min="6911" max="6911" width="38.375" style="552" customWidth="1"/>
    <x:col min="6912" max="6912" width="19" style="552" customWidth="1"/>
    <x:col min="6913" max="6917" width="18.25" style="552" customWidth="1"/>
    <x:col min="6918" max="6918" width="15.25" style="552" customWidth="1"/>
    <x:col min="6919" max="6919" width="15.75" style="552" customWidth="1"/>
    <x:col min="6920" max="6920" width="15.25" style="552" customWidth="1"/>
    <x:col min="6921" max="6922" width="18.25" style="552" customWidth="1"/>
    <x:col min="6923" max="6923" width="13.125" style="552" customWidth="1"/>
    <x:col min="6924" max="6924" width="15.5" style="552" customWidth="1"/>
    <x:col min="6925" max="6929" width="13.75" style="552" bestFit="1" customWidth="1"/>
    <x:col min="6930" max="7165" width="8.75" style="552"/>
    <x:col min="7166" max="7166" width="6.25" style="552" customWidth="1"/>
    <x:col min="7167" max="7167" width="38.375" style="552" customWidth="1"/>
    <x:col min="7168" max="7168" width="19" style="552" customWidth="1"/>
    <x:col min="7169" max="7173" width="18.25" style="552" customWidth="1"/>
    <x:col min="7174" max="7174" width="15.25" style="552" customWidth="1"/>
    <x:col min="7175" max="7175" width="15.75" style="552" customWidth="1"/>
    <x:col min="7176" max="7176" width="15.25" style="552" customWidth="1"/>
    <x:col min="7177" max="7178" width="18.25" style="552" customWidth="1"/>
    <x:col min="7179" max="7179" width="13.125" style="552" customWidth="1"/>
    <x:col min="7180" max="7180" width="15.5" style="552" customWidth="1"/>
    <x:col min="7181" max="7185" width="13.75" style="552" bestFit="1" customWidth="1"/>
    <x:col min="7186" max="7421" width="8.75" style="552"/>
    <x:col min="7422" max="7422" width="6.25" style="552" customWidth="1"/>
    <x:col min="7423" max="7423" width="38.375" style="552" customWidth="1"/>
    <x:col min="7424" max="7424" width="19" style="552" customWidth="1"/>
    <x:col min="7425" max="7429" width="18.25" style="552" customWidth="1"/>
    <x:col min="7430" max="7430" width="15.25" style="552" customWidth="1"/>
    <x:col min="7431" max="7431" width="15.75" style="552" customWidth="1"/>
    <x:col min="7432" max="7432" width="15.25" style="552" customWidth="1"/>
    <x:col min="7433" max="7434" width="18.25" style="552" customWidth="1"/>
    <x:col min="7435" max="7435" width="13.125" style="552" customWidth="1"/>
    <x:col min="7436" max="7436" width="15.5" style="552" customWidth="1"/>
    <x:col min="7437" max="7441" width="13.75" style="552" bestFit="1" customWidth="1"/>
    <x:col min="7442" max="7677" width="8.75" style="552"/>
    <x:col min="7678" max="7678" width="6.25" style="552" customWidth="1"/>
    <x:col min="7679" max="7679" width="38.375" style="552" customWidth="1"/>
    <x:col min="7680" max="7680" width="19" style="552" customWidth="1"/>
    <x:col min="7681" max="7685" width="18.25" style="552" customWidth="1"/>
    <x:col min="7686" max="7686" width="15.25" style="552" customWidth="1"/>
    <x:col min="7687" max="7687" width="15.75" style="552" customWidth="1"/>
    <x:col min="7688" max="7688" width="15.25" style="552" customWidth="1"/>
    <x:col min="7689" max="7690" width="18.25" style="552" customWidth="1"/>
    <x:col min="7691" max="7691" width="13.125" style="552" customWidth="1"/>
    <x:col min="7692" max="7692" width="15.5" style="552" customWidth="1"/>
    <x:col min="7693" max="7697" width="13.75" style="552" bestFit="1" customWidth="1"/>
    <x:col min="7698" max="7933" width="8.75" style="552"/>
    <x:col min="7934" max="7934" width="6.25" style="552" customWidth="1"/>
    <x:col min="7935" max="7935" width="38.375" style="552" customWidth="1"/>
    <x:col min="7936" max="7936" width="19" style="552" customWidth="1"/>
    <x:col min="7937" max="7941" width="18.25" style="552" customWidth="1"/>
    <x:col min="7942" max="7942" width="15.25" style="552" customWidth="1"/>
    <x:col min="7943" max="7943" width="15.75" style="552" customWidth="1"/>
    <x:col min="7944" max="7944" width="15.25" style="552" customWidth="1"/>
    <x:col min="7945" max="7946" width="18.25" style="552" customWidth="1"/>
    <x:col min="7947" max="7947" width="13.125" style="552" customWidth="1"/>
    <x:col min="7948" max="7948" width="15.5" style="552" customWidth="1"/>
    <x:col min="7949" max="7953" width="13.75" style="552" bestFit="1" customWidth="1"/>
    <x:col min="7954" max="8189" width="8.75" style="552"/>
    <x:col min="8190" max="8190" width="6.25" style="552" customWidth="1"/>
    <x:col min="8191" max="8191" width="38.375" style="552" customWidth="1"/>
    <x:col min="8192" max="8192" width="19" style="552" customWidth="1"/>
    <x:col min="8193" max="8197" width="18.25" style="552" customWidth="1"/>
    <x:col min="8198" max="8198" width="15.25" style="552" customWidth="1"/>
    <x:col min="8199" max="8199" width="15.75" style="552" customWidth="1"/>
    <x:col min="8200" max="8200" width="15.25" style="552" customWidth="1"/>
    <x:col min="8201" max="8202" width="18.25" style="552" customWidth="1"/>
    <x:col min="8203" max="8203" width="13.125" style="552" customWidth="1"/>
    <x:col min="8204" max="8204" width="15.5" style="552" customWidth="1"/>
    <x:col min="8205" max="8209" width="13.75" style="552" bestFit="1" customWidth="1"/>
    <x:col min="8210" max="8445" width="8.75" style="552"/>
    <x:col min="8446" max="8446" width="6.25" style="552" customWidth="1"/>
    <x:col min="8447" max="8447" width="38.375" style="552" customWidth="1"/>
    <x:col min="8448" max="8448" width="19" style="552" customWidth="1"/>
    <x:col min="8449" max="8453" width="18.25" style="552" customWidth="1"/>
    <x:col min="8454" max="8454" width="15.25" style="552" customWidth="1"/>
    <x:col min="8455" max="8455" width="15.75" style="552" customWidth="1"/>
    <x:col min="8456" max="8456" width="15.25" style="552" customWidth="1"/>
    <x:col min="8457" max="8458" width="18.25" style="552" customWidth="1"/>
    <x:col min="8459" max="8459" width="13.125" style="552" customWidth="1"/>
    <x:col min="8460" max="8460" width="15.5" style="552" customWidth="1"/>
    <x:col min="8461" max="8465" width="13.75" style="552" bestFit="1" customWidth="1"/>
    <x:col min="8466" max="8701" width="8.75" style="552"/>
    <x:col min="8702" max="8702" width="6.25" style="552" customWidth="1"/>
    <x:col min="8703" max="8703" width="38.375" style="552" customWidth="1"/>
    <x:col min="8704" max="8704" width="19" style="552" customWidth="1"/>
    <x:col min="8705" max="8709" width="18.25" style="552" customWidth="1"/>
    <x:col min="8710" max="8710" width="15.25" style="552" customWidth="1"/>
    <x:col min="8711" max="8711" width="15.75" style="552" customWidth="1"/>
    <x:col min="8712" max="8712" width="15.25" style="552" customWidth="1"/>
    <x:col min="8713" max="8714" width="18.25" style="552" customWidth="1"/>
    <x:col min="8715" max="8715" width="13.125" style="552" customWidth="1"/>
    <x:col min="8716" max="8716" width="15.5" style="552" customWidth="1"/>
    <x:col min="8717" max="8721" width="13.75" style="552" bestFit="1" customWidth="1"/>
    <x:col min="8722" max="8957" width="8.75" style="552"/>
    <x:col min="8958" max="8958" width="6.25" style="552" customWidth="1"/>
    <x:col min="8959" max="8959" width="38.375" style="552" customWidth="1"/>
    <x:col min="8960" max="8960" width="19" style="552" customWidth="1"/>
    <x:col min="8961" max="8965" width="18.25" style="552" customWidth="1"/>
    <x:col min="8966" max="8966" width="15.25" style="552" customWidth="1"/>
    <x:col min="8967" max="8967" width="15.75" style="552" customWidth="1"/>
    <x:col min="8968" max="8968" width="15.25" style="552" customWidth="1"/>
    <x:col min="8969" max="8970" width="18.25" style="552" customWidth="1"/>
    <x:col min="8971" max="8971" width="13.125" style="552" customWidth="1"/>
    <x:col min="8972" max="8972" width="15.5" style="552" customWidth="1"/>
    <x:col min="8973" max="8977" width="13.75" style="552" bestFit="1" customWidth="1"/>
    <x:col min="8978" max="9213" width="8.75" style="552"/>
    <x:col min="9214" max="9214" width="6.25" style="552" customWidth="1"/>
    <x:col min="9215" max="9215" width="38.375" style="552" customWidth="1"/>
    <x:col min="9216" max="9216" width="19" style="552" customWidth="1"/>
    <x:col min="9217" max="9221" width="18.25" style="552" customWidth="1"/>
    <x:col min="9222" max="9222" width="15.25" style="552" customWidth="1"/>
    <x:col min="9223" max="9223" width="15.75" style="552" customWidth="1"/>
    <x:col min="9224" max="9224" width="15.25" style="552" customWidth="1"/>
    <x:col min="9225" max="9226" width="18.25" style="552" customWidth="1"/>
    <x:col min="9227" max="9227" width="13.125" style="552" customWidth="1"/>
    <x:col min="9228" max="9228" width="15.5" style="552" customWidth="1"/>
    <x:col min="9229" max="9233" width="13.75" style="552" bestFit="1" customWidth="1"/>
    <x:col min="9234" max="9469" width="8.75" style="552"/>
    <x:col min="9470" max="9470" width="6.25" style="552" customWidth="1"/>
    <x:col min="9471" max="9471" width="38.375" style="552" customWidth="1"/>
    <x:col min="9472" max="9472" width="19" style="552" customWidth="1"/>
    <x:col min="9473" max="9477" width="18.25" style="552" customWidth="1"/>
    <x:col min="9478" max="9478" width="15.25" style="552" customWidth="1"/>
    <x:col min="9479" max="9479" width="15.75" style="552" customWidth="1"/>
    <x:col min="9480" max="9480" width="15.25" style="552" customWidth="1"/>
    <x:col min="9481" max="9482" width="18.25" style="552" customWidth="1"/>
    <x:col min="9483" max="9483" width="13.125" style="552" customWidth="1"/>
    <x:col min="9484" max="9484" width="15.5" style="552" customWidth="1"/>
    <x:col min="9485" max="9489" width="13.75" style="552" bestFit="1" customWidth="1"/>
    <x:col min="9490" max="9725" width="8.75" style="552"/>
    <x:col min="9726" max="9726" width="6.25" style="552" customWidth="1"/>
    <x:col min="9727" max="9727" width="38.375" style="552" customWidth="1"/>
    <x:col min="9728" max="9728" width="19" style="552" customWidth="1"/>
    <x:col min="9729" max="9733" width="18.25" style="552" customWidth="1"/>
    <x:col min="9734" max="9734" width="15.25" style="552" customWidth="1"/>
    <x:col min="9735" max="9735" width="15.75" style="552" customWidth="1"/>
    <x:col min="9736" max="9736" width="15.25" style="552" customWidth="1"/>
    <x:col min="9737" max="9738" width="18.25" style="552" customWidth="1"/>
    <x:col min="9739" max="9739" width="13.125" style="552" customWidth="1"/>
    <x:col min="9740" max="9740" width="15.5" style="552" customWidth="1"/>
    <x:col min="9741" max="9745" width="13.75" style="552" bestFit="1" customWidth="1"/>
    <x:col min="9746" max="9981" width="8.75" style="552"/>
    <x:col min="9982" max="9982" width="6.25" style="552" customWidth="1"/>
    <x:col min="9983" max="9983" width="38.375" style="552" customWidth="1"/>
    <x:col min="9984" max="9984" width="19" style="552" customWidth="1"/>
    <x:col min="9985" max="9989" width="18.25" style="552" customWidth="1"/>
    <x:col min="9990" max="9990" width="15.25" style="552" customWidth="1"/>
    <x:col min="9991" max="9991" width="15.75" style="552" customWidth="1"/>
    <x:col min="9992" max="9992" width="15.25" style="552" customWidth="1"/>
    <x:col min="9993" max="9994" width="18.25" style="552" customWidth="1"/>
    <x:col min="9995" max="9995" width="13.125" style="552" customWidth="1"/>
    <x:col min="9996" max="9996" width="15.5" style="552" customWidth="1"/>
    <x:col min="9997" max="10001" width="13.75" style="552" bestFit="1" customWidth="1"/>
    <x:col min="10002" max="10237" width="8.75" style="552"/>
    <x:col min="10238" max="10238" width="6.25" style="552" customWidth="1"/>
    <x:col min="10239" max="10239" width="38.375" style="552" customWidth="1"/>
    <x:col min="10240" max="10240" width="19" style="552" customWidth="1"/>
    <x:col min="10241" max="10245" width="18.25" style="552" customWidth="1"/>
    <x:col min="10246" max="10246" width="15.25" style="552" customWidth="1"/>
    <x:col min="10247" max="10247" width="15.75" style="552" customWidth="1"/>
    <x:col min="10248" max="10248" width="15.25" style="552" customWidth="1"/>
    <x:col min="10249" max="10250" width="18.25" style="552" customWidth="1"/>
    <x:col min="10251" max="10251" width="13.125" style="552" customWidth="1"/>
    <x:col min="10252" max="10252" width="15.5" style="552" customWidth="1"/>
    <x:col min="10253" max="10257" width="13.75" style="552" bestFit="1" customWidth="1"/>
    <x:col min="10258" max="10493" width="8.75" style="552"/>
    <x:col min="10494" max="10494" width="6.25" style="552" customWidth="1"/>
    <x:col min="10495" max="10495" width="38.375" style="552" customWidth="1"/>
    <x:col min="10496" max="10496" width="19" style="552" customWidth="1"/>
    <x:col min="10497" max="10501" width="18.25" style="552" customWidth="1"/>
    <x:col min="10502" max="10502" width="15.25" style="552" customWidth="1"/>
    <x:col min="10503" max="10503" width="15.75" style="552" customWidth="1"/>
    <x:col min="10504" max="10504" width="15.25" style="552" customWidth="1"/>
    <x:col min="10505" max="10506" width="18.25" style="552" customWidth="1"/>
    <x:col min="10507" max="10507" width="13.125" style="552" customWidth="1"/>
    <x:col min="10508" max="10508" width="15.5" style="552" customWidth="1"/>
    <x:col min="10509" max="10513" width="13.75" style="552" bestFit="1" customWidth="1"/>
    <x:col min="10514" max="10749" width="8.75" style="552"/>
    <x:col min="10750" max="10750" width="6.25" style="552" customWidth="1"/>
    <x:col min="10751" max="10751" width="38.375" style="552" customWidth="1"/>
    <x:col min="10752" max="10752" width="19" style="552" customWidth="1"/>
    <x:col min="10753" max="10757" width="18.25" style="552" customWidth="1"/>
    <x:col min="10758" max="10758" width="15.25" style="552" customWidth="1"/>
    <x:col min="10759" max="10759" width="15.75" style="552" customWidth="1"/>
    <x:col min="10760" max="10760" width="15.25" style="552" customWidth="1"/>
    <x:col min="10761" max="10762" width="18.25" style="552" customWidth="1"/>
    <x:col min="10763" max="10763" width="13.125" style="552" customWidth="1"/>
    <x:col min="10764" max="10764" width="15.5" style="552" customWidth="1"/>
    <x:col min="10765" max="10769" width="13.75" style="552" bestFit="1" customWidth="1"/>
    <x:col min="10770" max="11005" width="8.75" style="552"/>
    <x:col min="11006" max="11006" width="6.25" style="552" customWidth="1"/>
    <x:col min="11007" max="11007" width="38.375" style="552" customWidth="1"/>
    <x:col min="11008" max="11008" width="19" style="552" customWidth="1"/>
    <x:col min="11009" max="11013" width="18.25" style="552" customWidth="1"/>
    <x:col min="11014" max="11014" width="15.25" style="552" customWidth="1"/>
    <x:col min="11015" max="11015" width="15.75" style="552" customWidth="1"/>
    <x:col min="11016" max="11016" width="15.25" style="552" customWidth="1"/>
    <x:col min="11017" max="11018" width="18.25" style="552" customWidth="1"/>
    <x:col min="11019" max="11019" width="13.125" style="552" customWidth="1"/>
    <x:col min="11020" max="11020" width="15.5" style="552" customWidth="1"/>
    <x:col min="11021" max="11025" width="13.75" style="552" bestFit="1" customWidth="1"/>
    <x:col min="11026" max="11261" width="8.75" style="552"/>
    <x:col min="11262" max="11262" width="6.25" style="552" customWidth="1"/>
    <x:col min="11263" max="11263" width="38.375" style="552" customWidth="1"/>
    <x:col min="11264" max="11264" width="19" style="552" customWidth="1"/>
    <x:col min="11265" max="11269" width="18.25" style="552" customWidth="1"/>
    <x:col min="11270" max="11270" width="15.25" style="552" customWidth="1"/>
    <x:col min="11271" max="11271" width="15.75" style="552" customWidth="1"/>
    <x:col min="11272" max="11272" width="15.25" style="552" customWidth="1"/>
    <x:col min="11273" max="11274" width="18.25" style="552" customWidth="1"/>
    <x:col min="11275" max="11275" width="13.125" style="552" customWidth="1"/>
    <x:col min="11276" max="11276" width="15.5" style="552" customWidth="1"/>
    <x:col min="11277" max="11281" width="13.75" style="552" bestFit="1" customWidth="1"/>
    <x:col min="11282" max="11517" width="8.75" style="552"/>
    <x:col min="11518" max="11518" width="6.25" style="552" customWidth="1"/>
    <x:col min="11519" max="11519" width="38.375" style="552" customWidth="1"/>
    <x:col min="11520" max="11520" width="19" style="552" customWidth="1"/>
    <x:col min="11521" max="11525" width="18.25" style="552" customWidth="1"/>
    <x:col min="11526" max="11526" width="15.25" style="552" customWidth="1"/>
    <x:col min="11527" max="11527" width="15.75" style="552" customWidth="1"/>
    <x:col min="11528" max="11528" width="15.25" style="552" customWidth="1"/>
    <x:col min="11529" max="11530" width="18.25" style="552" customWidth="1"/>
    <x:col min="11531" max="11531" width="13.125" style="552" customWidth="1"/>
    <x:col min="11532" max="11532" width="15.5" style="552" customWidth="1"/>
    <x:col min="11533" max="11537" width="13.75" style="552" bestFit="1" customWidth="1"/>
    <x:col min="11538" max="11773" width="8.75" style="552"/>
    <x:col min="11774" max="11774" width="6.25" style="552" customWidth="1"/>
    <x:col min="11775" max="11775" width="38.375" style="552" customWidth="1"/>
    <x:col min="11776" max="11776" width="19" style="552" customWidth="1"/>
    <x:col min="11777" max="11781" width="18.25" style="552" customWidth="1"/>
    <x:col min="11782" max="11782" width="15.25" style="552" customWidth="1"/>
    <x:col min="11783" max="11783" width="15.75" style="552" customWidth="1"/>
    <x:col min="11784" max="11784" width="15.25" style="552" customWidth="1"/>
    <x:col min="11785" max="11786" width="18.25" style="552" customWidth="1"/>
    <x:col min="11787" max="11787" width="13.125" style="552" customWidth="1"/>
    <x:col min="11788" max="11788" width="15.5" style="552" customWidth="1"/>
    <x:col min="11789" max="11793" width="13.75" style="552" bestFit="1" customWidth="1"/>
    <x:col min="11794" max="12029" width="8.75" style="552"/>
    <x:col min="12030" max="12030" width="6.25" style="552" customWidth="1"/>
    <x:col min="12031" max="12031" width="38.375" style="552" customWidth="1"/>
    <x:col min="12032" max="12032" width="19" style="552" customWidth="1"/>
    <x:col min="12033" max="12037" width="18.25" style="552" customWidth="1"/>
    <x:col min="12038" max="12038" width="15.25" style="552" customWidth="1"/>
    <x:col min="12039" max="12039" width="15.75" style="552" customWidth="1"/>
    <x:col min="12040" max="12040" width="15.25" style="552" customWidth="1"/>
    <x:col min="12041" max="12042" width="18.25" style="552" customWidth="1"/>
    <x:col min="12043" max="12043" width="13.125" style="552" customWidth="1"/>
    <x:col min="12044" max="12044" width="15.5" style="552" customWidth="1"/>
    <x:col min="12045" max="12049" width="13.75" style="552" bestFit="1" customWidth="1"/>
    <x:col min="12050" max="12285" width="8.75" style="552"/>
    <x:col min="12286" max="12286" width="6.25" style="552" customWidth="1"/>
    <x:col min="12287" max="12287" width="38.375" style="552" customWidth="1"/>
    <x:col min="12288" max="12288" width="19" style="552" customWidth="1"/>
    <x:col min="12289" max="12293" width="18.25" style="552" customWidth="1"/>
    <x:col min="12294" max="12294" width="15.25" style="552" customWidth="1"/>
    <x:col min="12295" max="12295" width="15.75" style="552" customWidth="1"/>
    <x:col min="12296" max="12296" width="15.25" style="552" customWidth="1"/>
    <x:col min="12297" max="12298" width="18.25" style="552" customWidth="1"/>
    <x:col min="12299" max="12299" width="13.125" style="552" customWidth="1"/>
    <x:col min="12300" max="12300" width="15.5" style="552" customWidth="1"/>
    <x:col min="12301" max="12305" width="13.75" style="552" bestFit="1" customWidth="1"/>
    <x:col min="12306" max="12541" width="8.75" style="552"/>
    <x:col min="12542" max="12542" width="6.25" style="552" customWidth="1"/>
    <x:col min="12543" max="12543" width="38.375" style="552" customWidth="1"/>
    <x:col min="12544" max="12544" width="19" style="552" customWidth="1"/>
    <x:col min="12545" max="12549" width="18.25" style="552" customWidth="1"/>
    <x:col min="12550" max="12550" width="15.25" style="552" customWidth="1"/>
    <x:col min="12551" max="12551" width="15.75" style="552" customWidth="1"/>
    <x:col min="12552" max="12552" width="15.25" style="552" customWidth="1"/>
    <x:col min="12553" max="12554" width="18.25" style="552" customWidth="1"/>
    <x:col min="12555" max="12555" width="13.125" style="552" customWidth="1"/>
    <x:col min="12556" max="12556" width="15.5" style="552" customWidth="1"/>
    <x:col min="12557" max="12561" width="13.75" style="552" bestFit="1" customWidth="1"/>
    <x:col min="12562" max="12797" width="8.75" style="552"/>
    <x:col min="12798" max="12798" width="6.25" style="552" customWidth="1"/>
    <x:col min="12799" max="12799" width="38.375" style="552" customWidth="1"/>
    <x:col min="12800" max="12800" width="19" style="552" customWidth="1"/>
    <x:col min="12801" max="12805" width="18.25" style="552" customWidth="1"/>
    <x:col min="12806" max="12806" width="15.25" style="552" customWidth="1"/>
    <x:col min="12807" max="12807" width="15.75" style="552" customWidth="1"/>
    <x:col min="12808" max="12808" width="15.25" style="552" customWidth="1"/>
    <x:col min="12809" max="12810" width="18.25" style="552" customWidth="1"/>
    <x:col min="12811" max="12811" width="13.125" style="552" customWidth="1"/>
    <x:col min="12812" max="12812" width="15.5" style="552" customWidth="1"/>
    <x:col min="12813" max="12817" width="13.75" style="552" bestFit="1" customWidth="1"/>
    <x:col min="12818" max="13053" width="8.75" style="552"/>
    <x:col min="13054" max="13054" width="6.25" style="552" customWidth="1"/>
    <x:col min="13055" max="13055" width="38.375" style="552" customWidth="1"/>
    <x:col min="13056" max="13056" width="19" style="552" customWidth="1"/>
    <x:col min="13057" max="13061" width="18.25" style="552" customWidth="1"/>
    <x:col min="13062" max="13062" width="15.25" style="552" customWidth="1"/>
    <x:col min="13063" max="13063" width="15.75" style="552" customWidth="1"/>
    <x:col min="13064" max="13064" width="15.25" style="552" customWidth="1"/>
    <x:col min="13065" max="13066" width="18.25" style="552" customWidth="1"/>
    <x:col min="13067" max="13067" width="13.125" style="552" customWidth="1"/>
    <x:col min="13068" max="13068" width="15.5" style="552" customWidth="1"/>
    <x:col min="13069" max="13073" width="13.75" style="552" bestFit="1" customWidth="1"/>
    <x:col min="13074" max="13309" width="8.75" style="552"/>
    <x:col min="13310" max="13310" width="6.25" style="552" customWidth="1"/>
    <x:col min="13311" max="13311" width="38.375" style="552" customWidth="1"/>
    <x:col min="13312" max="13312" width="19" style="552" customWidth="1"/>
    <x:col min="13313" max="13317" width="18.25" style="552" customWidth="1"/>
    <x:col min="13318" max="13318" width="15.25" style="552" customWidth="1"/>
    <x:col min="13319" max="13319" width="15.75" style="552" customWidth="1"/>
    <x:col min="13320" max="13320" width="15.25" style="552" customWidth="1"/>
    <x:col min="13321" max="13322" width="18.25" style="552" customWidth="1"/>
    <x:col min="13323" max="13323" width="13.125" style="552" customWidth="1"/>
    <x:col min="13324" max="13324" width="15.5" style="552" customWidth="1"/>
    <x:col min="13325" max="13329" width="13.75" style="552" bestFit="1" customWidth="1"/>
    <x:col min="13330" max="13565" width="8.75" style="552"/>
    <x:col min="13566" max="13566" width="6.25" style="552" customWidth="1"/>
    <x:col min="13567" max="13567" width="38.375" style="552" customWidth="1"/>
    <x:col min="13568" max="13568" width="19" style="552" customWidth="1"/>
    <x:col min="13569" max="13573" width="18.25" style="552" customWidth="1"/>
    <x:col min="13574" max="13574" width="15.25" style="552" customWidth="1"/>
    <x:col min="13575" max="13575" width="15.75" style="552" customWidth="1"/>
    <x:col min="13576" max="13576" width="15.25" style="552" customWidth="1"/>
    <x:col min="13577" max="13578" width="18.25" style="552" customWidth="1"/>
    <x:col min="13579" max="13579" width="13.125" style="552" customWidth="1"/>
    <x:col min="13580" max="13580" width="15.5" style="552" customWidth="1"/>
    <x:col min="13581" max="13585" width="13.75" style="552" bestFit="1" customWidth="1"/>
    <x:col min="13586" max="13821" width="8.75" style="552"/>
    <x:col min="13822" max="13822" width="6.25" style="552" customWidth="1"/>
    <x:col min="13823" max="13823" width="38.375" style="552" customWidth="1"/>
    <x:col min="13824" max="13824" width="19" style="552" customWidth="1"/>
    <x:col min="13825" max="13829" width="18.25" style="552" customWidth="1"/>
    <x:col min="13830" max="13830" width="15.25" style="552" customWidth="1"/>
    <x:col min="13831" max="13831" width="15.75" style="552" customWidth="1"/>
    <x:col min="13832" max="13832" width="15.25" style="552" customWidth="1"/>
    <x:col min="13833" max="13834" width="18.25" style="552" customWidth="1"/>
    <x:col min="13835" max="13835" width="13.125" style="552" customWidth="1"/>
    <x:col min="13836" max="13836" width="15.5" style="552" customWidth="1"/>
    <x:col min="13837" max="13841" width="13.75" style="552" bestFit="1" customWidth="1"/>
    <x:col min="13842" max="14077" width="8.75" style="552"/>
    <x:col min="14078" max="14078" width="6.25" style="552" customWidth="1"/>
    <x:col min="14079" max="14079" width="38.375" style="552" customWidth="1"/>
    <x:col min="14080" max="14080" width="19" style="552" customWidth="1"/>
    <x:col min="14081" max="14085" width="18.25" style="552" customWidth="1"/>
    <x:col min="14086" max="14086" width="15.25" style="552" customWidth="1"/>
    <x:col min="14087" max="14087" width="15.75" style="552" customWidth="1"/>
    <x:col min="14088" max="14088" width="15.25" style="552" customWidth="1"/>
    <x:col min="14089" max="14090" width="18.25" style="552" customWidth="1"/>
    <x:col min="14091" max="14091" width="13.125" style="552" customWidth="1"/>
    <x:col min="14092" max="14092" width="15.5" style="552" customWidth="1"/>
    <x:col min="14093" max="14097" width="13.75" style="552" bestFit="1" customWidth="1"/>
    <x:col min="14098" max="14333" width="8.75" style="552"/>
    <x:col min="14334" max="14334" width="6.25" style="552" customWidth="1"/>
    <x:col min="14335" max="14335" width="38.375" style="552" customWidth="1"/>
    <x:col min="14336" max="14336" width="19" style="552" customWidth="1"/>
    <x:col min="14337" max="14341" width="18.25" style="552" customWidth="1"/>
    <x:col min="14342" max="14342" width="15.25" style="552" customWidth="1"/>
    <x:col min="14343" max="14343" width="15.75" style="552" customWidth="1"/>
    <x:col min="14344" max="14344" width="15.25" style="552" customWidth="1"/>
    <x:col min="14345" max="14346" width="18.25" style="552" customWidth="1"/>
    <x:col min="14347" max="14347" width="13.125" style="552" customWidth="1"/>
    <x:col min="14348" max="14348" width="15.5" style="552" customWidth="1"/>
    <x:col min="14349" max="14353" width="13.75" style="552" bestFit="1" customWidth="1"/>
    <x:col min="14354" max="14589" width="8.75" style="552"/>
    <x:col min="14590" max="14590" width="6.25" style="552" customWidth="1"/>
    <x:col min="14591" max="14591" width="38.375" style="552" customWidth="1"/>
    <x:col min="14592" max="14592" width="19" style="552" customWidth="1"/>
    <x:col min="14593" max="14597" width="18.25" style="552" customWidth="1"/>
    <x:col min="14598" max="14598" width="15.25" style="552" customWidth="1"/>
    <x:col min="14599" max="14599" width="15.75" style="552" customWidth="1"/>
    <x:col min="14600" max="14600" width="15.25" style="552" customWidth="1"/>
    <x:col min="14601" max="14602" width="18.25" style="552" customWidth="1"/>
    <x:col min="14603" max="14603" width="13.125" style="552" customWidth="1"/>
    <x:col min="14604" max="14604" width="15.5" style="552" customWidth="1"/>
    <x:col min="14605" max="14609" width="13.75" style="552" bestFit="1" customWidth="1"/>
    <x:col min="14610" max="14845" width="8.75" style="552"/>
    <x:col min="14846" max="14846" width="6.25" style="552" customWidth="1"/>
    <x:col min="14847" max="14847" width="38.375" style="552" customWidth="1"/>
    <x:col min="14848" max="14848" width="19" style="552" customWidth="1"/>
    <x:col min="14849" max="14853" width="18.25" style="552" customWidth="1"/>
    <x:col min="14854" max="14854" width="15.25" style="552" customWidth="1"/>
    <x:col min="14855" max="14855" width="15.75" style="552" customWidth="1"/>
    <x:col min="14856" max="14856" width="15.25" style="552" customWidth="1"/>
    <x:col min="14857" max="14858" width="18.25" style="552" customWidth="1"/>
    <x:col min="14859" max="14859" width="13.125" style="552" customWidth="1"/>
    <x:col min="14860" max="14860" width="15.5" style="552" customWidth="1"/>
    <x:col min="14861" max="14865" width="13.75" style="552" bestFit="1" customWidth="1"/>
    <x:col min="14866" max="15101" width="8.75" style="552"/>
    <x:col min="15102" max="15102" width="6.25" style="552" customWidth="1"/>
    <x:col min="15103" max="15103" width="38.375" style="552" customWidth="1"/>
    <x:col min="15104" max="15104" width="19" style="552" customWidth="1"/>
    <x:col min="15105" max="15109" width="18.25" style="552" customWidth="1"/>
    <x:col min="15110" max="15110" width="15.25" style="552" customWidth="1"/>
    <x:col min="15111" max="15111" width="15.75" style="552" customWidth="1"/>
    <x:col min="15112" max="15112" width="15.25" style="552" customWidth="1"/>
    <x:col min="15113" max="15114" width="18.25" style="552" customWidth="1"/>
    <x:col min="15115" max="15115" width="13.125" style="552" customWidth="1"/>
    <x:col min="15116" max="15116" width="15.5" style="552" customWidth="1"/>
    <x:col min="15117" max="15121" width="13.75" style="552" bestFit="1" customWidth="1"/>
    <x:col min="15122" max="15357" width="8.75" style="552"/>
    <x:col min="15358" max="15358" width="6.25" style="552" customWidth="1"/>
    <x:col min="15359" max="15359" width="38.375" style="552" customWidth="1"/>
    <x:col min="15360" max="15360" width="19" style="552" customWidth="1"/>
    <x:col min="15361" max="15365" width="18.25" style="552" customWidth="1"/>
    <x:col min="15366" max="15366" width="15.25" style="552" customWidth="1"/>
    <x:col min="15367" max="15367" width="15.75" style="552" customWidth="1"/>
    <x:col min="15368" max="15368" width="15.25" style="552" customWidth="1"/>
    <x:col min="15369" max="15370" width="18.25" style="552" customWidth="1"/>
    <x:col min="15371" max="15371" width="13.125" style="552" customWidth="1"/>
    <x:col min="15372" max="15372" width="15.5" style="552" customWidth="1"/>
    <x:col min="15373" max="15377" width="13.75" style="552" bestFit="1" customWidth="1"/>
    <x:col min="15378" max="15613" width="8.75" style="552"/>
    <x:col min="15614" max="15614" width="6.25" style="552" customWidth="1"/>
    <x:col min="15615" max="15615" width="38.375" style="552" customWidth="1"/>
    <x:col min="15616" max="15616" width="19" style="552" customWidth="1"/>
    <x:col min="15617" max="15621" width="18.25" style="552" customWidth="1"/>
    <x:col min="15622" max="15622" width="15.25" style="552" customWidth="1"/>
    <x:col min="15623" max="15623" width="15.75" style="552" customWidth="1"/>
    <x:col min="15624" max="15624" width="15.25" style="552" customWidth="1"/>
    <x:col min="15625" max="15626" width="18.25" style="552" customWidth="1"/>
    <x:col min="15627" max="15627" width="13.125" style="552" customWidth="1"/>
    <x:col min="15628" max="15628" width="15.5" style="552" customWidth="1"/>
    <x:col min="15629" max="15633" width="13.75" style="552" bestFit="1" customWidth="1"/>
    <x:col min="15634" max="15869" width="8.75" style="552"/>
    <x:col min="15870" max="15870" width="6.25" style="552" customWidth="1"/>
    <x:col min="15871" max="15871" width="38.375" style="552" customWidth="1"/>
    <x:col min="15872" max="15872" width="19" style="552" customWidth="1"/>
    <x:col min="15873" max="15877" width="18.25" style="552" customWidth="1"/>
    <x:col min="15878" max="15878" width="15.25" style="552" customWidth="1"/>
    <x:col min="15879" max="15879" width="15.75" style="552" customWidth="1"/>
    <x:col min="15880" max="15880" width="15.25" style="552" customWidth="1"/>
    <x:col min="15881" max="15882" width="18.25" style="552" customWidth="1"/>
    <x:col min="15883" max="15883" width="13.125" style="552" customWidth="1"/>
    <x:col min="15884" max="15884" width="15.5" style="552" customWidth="1"/>
    <x:col min="15885" max="15889" width="13.75" style="552" bestFit="1" customWidth="1"/>
    <x:col min="15890" max="16125" width="8.75" style="552"/>
    <x:col min="16126" max="16126" width="6.25" style="552" customWidth="1"/>
    <x:col min="16127" max="16127" width="38.375" style="552" customWidth="1"/>
    <x:col min="16128" max="16128" width="19" style="552" customWidth="1"/>
    <x:col min="16129" max="16133" width="18.25" style="552" customWidth="1"/>
    <x:col min="16134" max="16134" width="15.25" style="552" customWidth="1"/>
    <x:col min="16135" max="16135" width="15.75" style="552" customWidth="1"/>
    <x:col min="16136" max="16136" width="15.25" style="552" customWidth="1"/>
    <x:col min="16137" max="16138" width="18.25" style="552" customWidth="1"/>
    <x:col min="16139" max="16139" width="13.125" style="552" customWidth="1"/>
    <x:col min="16140" max="16140" width="15.5" style="552" customWidth="1"/>
    <x:col min="16141" max="16145" width="13.75" style="552" bestFit="1" customWidth="1"/>
    <x:col min="16146" max="16384" width="8.75" style="552"/>
  </x:cols>
  <x:sheetData>
    <x:row r="1" spans="1:20">
      <x:c r="E1" s="551"/>
      <x:c r="F1" s="551"/>
      <x:c r="G1" s="551"/>
      <x:c r="H1" s="551"/>
    </x:row>
    <x:row r="2" spans="1:20" ht="31.5">
      <x:c r="B2" s="553" t="s">
        <x:v>763</x:v>
      </x:c>
      <x:c r="C2" s="553">
        <x:f>C4*185/100000000</x:f>
        <x:v>997.08553282376772</x:v>
      </x:c>
      <x:c r="D2" s="553">
        <x:f>D4*185/100000000</x:f>
        <x:v>805.48208636600009</x:v>
      </x:c>
      <x:c r="E2" s="553">
        <x:f t="shared" ref="E2" si="0">E4*195/100000000</x:f>
        <x:v>755.38696833384518</x:v>
      </x:c>
      <x:c r="F2" s="554"/>
      <x:c r="G2" s="551"/>
      <x:c r="H2" s="551"/>
      <x:c r="Q2" s="555" t="s">
        <x:v>36</x:v>
      </x:c>
    </x:row>
    <x:row r="3" spans="1:20">
      <x:c r="A3" s="556"/>
      <x:c r="B3" s="557" t="s">
        <x:v>764</x:v>
      </x:c>
      <x:c r="C3" s="558" t="s">
        <x:v>765</x:v>
      </x:c>
      <x:c r="D3" s="558" t="s">
        <x:v>766</x:v>
      </x:c>
      <x:c r="E3" s="559" t="s">
        <x:v>767</x:v>
      </x:c>
      <x:c r="F3" s="559" t="s">
        <x:v>91</x:v>
      </x:c>
      <x:c r="G3" s="559" t="s">
        <x:v>92</x:v>
      </x:c>
      <x:c r="H3" s="559" t="s">
        <x:v>93</x:v>
      </x:c>
      <x:c r="I3" s="559" t="s">
        <x:v>94</x:v>
      </x:c>
      <x:c r="J3" s="559" t="s">
        <x:v>95</x:v>
      </x:c>
      <x:c r="K3" s="559" t="s">
        <x:v>96</x:v>
      </x:c>
      <x:c r="L3" s="559" t="s">
        <x:v>97</x:v>
      </x:c>
      <x:c r="M3" s="559" t="s">
        <x:v>98</x:v>
      </x:c>
      <x:c r="N3" s="559" t="s">
        <x:v>99</x:v>
      </x:c>
      <x:c r="O3" s="559" t="s">
        <x:v>100</x:v>
      </x:c>
      <x:c r="P3" s="559" t="s">
        <x:v>101</x:v>
      </x:c>
      <x:c r="Q3" s="560" t="s">
        <x:v>90</x:v>
      </x:c>
      <x:c r="S3" s="561" t="s">
        <x:v>768</x:v>
      </x:c>
    </x:row>
    <x:row r="4" spans="1:20">
      <x:c r="A4" s="556"/>
      <x:c r="B4" s="562" t="s">
        <x:v>38</x:v>
      </x:c>
      <x:c r="C4" s="563">
        <x:f>+C5+C6</x:f>
        <x:v>538965152.87771225</x:v>
      </x:c>
      <x:c r="D4" s="563">
        <x:f>+D5+D6</x:f>
        <x:v>435395722.36000001</x:v>
      </x:c>
      <x:c r="E4" s="563">
        <x:f t="shared" ref="E4:E9" si="1">SUM(F4:Q4)</x:f>
        <x:v>387377932.47889495</x:v>
      </x:c>
      <x:c r="F4" s="563">
        <x:f>+F5+F6</x:f>
        <x:v>31872580.094622042</x:v>
      </x:c>
      <x:c r="G4" s="563">
        <x:f t="shared" ref="G4:Q4" si="2">+G5+G6</x:f>
        <x:v>24858017.49810769</x:v>
      </x:c>
      <x:c r="H4" s="563">
        <x:f t="shared" si="2"/>
        <x:v>36347428.943038382</x:v>
      </x:c>
      <x:c r="I4" s="563">
        <x:f t="shared" si="2"/>
        <x:v>35770609.088148244</x:v>
      </x:c>
      <x:c r="J4" s="563">
        <x:f t="shared" si="2"/>
        <x:v>28991635.654872403</x:v>
      </x:c>
      <x:c r="K4" s="563">
        <x:f t="shared" si="2"/>
        <x:v>33665318.004968226</x:v>
      </x:c>
      <x:c r="L4" s="563">
        <x:f t="shared" si="2"/>
        <x:v>34937848.497140095</x:v>
      </x:c>
      <x:c r="M4" s="563">
        <x:f t="shared" si="2"/>
        <x:v>26487329.581332397</x:v>
      </x:c>
      <x:c r="N4" s="563">
        <x:f t="shared" si="2"/>
        <x:v>35015272.928412423</x:v>
      </x:c>
      <x:c r="O4" s="563">
        <x:f t="shared" si="2"/>
        <x:v>29329977.363692403</x:v>
      </x:c>
      <x:c r="P4" s="563">
        <x:f t="shared" si="2"/>
        <x:v>33593949.037232399</x:v>
      </x:c>
      <x:c r="Q4" s="564">
        <x:f t="shared" si="2"/>
        <x:v>36507965.787328243</x:v>
      </x:c>
      <x:c r="S4" s="565">
        <x:f>E4*195</x:f>
        <x:v>75538696833.384521</x:v>
      </x:c>
      <x:c r="T4" s="566"/>
    </x:row>
    <x:row r="5" spans="1:20">
      <x:c r="B5" s="567" t="s">
        <x:v>39</x:v>
      </x:c>
      <x:c r="C5" s="568">
        <x:f t="shared" ref="C5:D5" si="3">+C88</x:f>
        <x:v>526202575.58171225</x:v>
      </x:c>
      <x:c r="D5" s="568">
        <x:f t="shared" si="3"/>
        <x:v>412490137.91000003</x:v>
      </x:c>
      <x:c r="E5" s="568">
        <x:f t="shared" si="1"/>
        <x:v>360893901.9088949</x:v>
      </x:c>
      <x:c r="F5" s="568">
        <x:f t="shared" ref="F5:Q5" si="4">+F88</x:f>
        <x:v>29487285.974622041</x:v>
      </x:c>
      <x:c r="G5" s="568">
        <x:f t="shared" si="4"/>
        <x:v>22463255.33610769</x:v>
      </x:c>
      <x:c r="H5" s="568">
        <x:f t="shared" si="4"/>
        <x:v>33794347.247038379</x:v>
      </x:c>
      <x:c r="I5" s="568">
        <x:f t="shared" si="4"/>
        <x:v>32839242.896148242</x:v>
      </x:c>
      <x:c r="J5" s="568">
        <x:f t="shared" si="4"/>
        <x:v>28503902.254872404</x:v>
      </x:c>
      <x:c r="K5" s="568">
        <x:f t="shared" si="4"/>
        <x:v>31417919.004968222</x:v>
      </x:c>
      <x:c r="L5" s="568">
        <x:f t="shared" si="4"/>
        <x:v>32690449.497140095</x:v>
      </x:c>
      <x:c r="M5" s="568">
        <x:f t="shared" si="4"/>
        <x:v>24239930.581332397</x:v>
      </x:c>
      <x:c r="N5" s="568">
        <x:f t="shared" si="4"/>
        <x:v>32767873.928412419</x:v>
      </x:c>
      <x:c r="O5" s="568">
        <x:f t="shared" si="4"/>
        <x:v>27082578.363692403</x:v>
      </x:c>
      <x:c r="P5" s="568">
        <x:f t="shared" si="4"/>
        <x:v>31346550.037232399</x:v>
      </x:c>
      <x:c r="Q5" s="569">
        <x:f t="shared" si="4"/>
        <x:v>34260566.787328243</x:v>
      </x:c>
      <x:c r="S5" s="565">
        <x:f t="shared" ref="S5:S7" si="5">E5*195</x:f>
        <x:v>70374310872.234512</x:v>
      </x:c>
    </x:row>
    <x:row r="6" spans="1:20">
      <x:c r="B6" s="567" t="s">
        <x:v>40</x:v>
      </x:c>
      <x:c r="C6" s="568">
        <x:f t="shared" ref="C6:D6" si="6">+C182</x:f>
        <x:v>12762577.296</x:v>
      </x:c>
      <x:c r="D6" s="568">
        <x:f t="shared" si="6"/>
        <x:v>22905584.449999999</x:v>
      </x:c>
      <x:c r="E6" s="568">
        <x:f t="shared" si="1"/>
        <x:v>26484030.57</x:v>
      </x:c>
      <x:c r="F6" s="568">
        <x:f t="shared" ref="F6:Q6" si="7">+F182</x:f>
        <x:v>2385294.1200000006</x:v>
      </x:c>
      <x:c r="G6" s="568">
        <x:f t="shared" si="7"/>
        <x:v>2394762.1620000005</x:v>
      </x:c>
      <x:c r="H6" s="568">
        <x:f t="shared" si="7"/>
        <x:v>2553081.6960000005</x:v>
      </x:c>
      <x:c r="I6" s="568">
        <x:f t="shared" si="7"/>
        <x:v>2931366.1920000003</x:v>
      </x:c>
      <x:c r="J6" s="568">
        <x:f t="shared" si="7"/>
        <x:v>487733.4</x:v>
      </x:c>
      <x:c r="K6" s="568">
        <x:f t="shared" si="7"/>
        <x:v>2247399</x:v>
      </x:c>
      <x:c r="L6" s="568">
        <x:f t="shared" si="7"/>
        <x:v>2247399</x:v>
      </x:c>
      <x:c r="M6" s="568">
        <x:f t="shared" si="7"/>
        <x:v>2247399</x:v>
      </x:c>
      <x:c r="N6" s="568">
        <x:f t="shared" si="7"/>
        <x:v>2247399</x:v>
      </x:c>
      <x:c r="O6" s="568">
        <x:f t="shared" si="7"/>
        <x:v>2247399</x:v>
      </x:c>
      <x:c r="P6" s="568">
        <x:f t="shared" si="7"/>
        <x:v>2247399</x:v>
      </x:c>
      <x:c r="Q6" s="569">
        <x:f t="shared" si="7"/>
        <x:v>2247399</x:v>
      </x:c>
      <x:c r="S6" s="565">
        <x:f t="shared" si="5"/>
        <x:v>5164385961.1499996</x:v>
      </x:c>
    </x:row>
    <x:row r="7" spans="1:20">
      <x:c r="B7" s="570" t="s">
        <x:v>41</x:v>
      </x:c>
      <x:c r="C7" s="571">
        <x:f>+C9+C10</x:f>
        <x:v>456925381.67192352</x:v>
      </x:c>
      <x:c r="D7" s="571">
        <x:f>+D9+D10</x:f>
        <x:v>400731974.34999996</x:v>
      </x:c>
      <x:c r="E7" s="572">
        <x:f t="shared" si="1"/>
        <x:v>369078408.10694343</x:v>
      </x:c>
      <x:c r="F7" s="571">
        <x:f>+F9+F10</x:f>
        <x:v>30325088.212690026</x:v>
      </x:c>
      <x:c r="G7" s="571">
        <x:f t="shared" ref="G7:Q7" si="8">+G9+G10</x:f>
        <x:v>23682224.327859089</x:v>
      </x:c>
      <x:c r="H7" s="571">
        <x:f t="shared" si="8"/>
        <x:v>34641202.307079159</x:v>
      </x:c>
      <x:c r="I7" s="571">
        <x:f t="shared" si="8"/>
        <x:v>34120301.991891354</x:v>
      </x:c>
      <x:c r="J7" s="571">
        <x:f t="shared" si="8"/>
        <x:v>27565289.047302049</x:v>
      </x:c>
      <x:c r="K7" s="571">
        <x:f t="shared" si="8"/>
        <x:v>32089484.173594218</x:v>
      </x:c>
      <x:c r="L7" s="571">
        <x:f t="shared" si="8"/>
        <x:v>33224963.404833794</x:v>
      </x:c>
      <x:c r="M7" s="571">
        <x:f t="shared" si="8"/>
        <x:v>25284402.76841069</x:v>
      </x:c>
      <x:c r="N7" s="571">
        <x:f t="shared" si="8"/>
        <x:v>33365506.526193418</x:v>
      </x:c>
      <x:c r="O7" s="571">
        <x:f t="shared" si="8"/>
        <x:v>27978104.02100493</x:v>
      </x:c>
      <x:c r="P7" s="571">
        <x:f t="shared" si="8"/>
        <x:v>32018655.899896279</x:v>
      </x:c>
      <x:c r="Q7" s="573">
        <x:f t="shared" si="8"/>
        <x:v>34783185.426188469</x:v>
      </x:c>
      <x:c r="S7" s="565">
        <x:f t="shared" si="5"/>
        <x:v>71970289580.853973</x:v>
      </x:c>
    </x:row>
    <x:row r="8" spans="1:20">
      <x:c r="B8" s="574" t="s">
        <x:v>42</x:v>
      </x:c>
      <x:c r="C8" s="575"/>
      <x:c r="D8" s="575"/>
      <x:c r="E8" s="576">
        <x:f t="shared" si="1"/>
        <x:v>0</x:v>
      </x:c>
      <x:c r="F8" s="575"/>
      <x:c r="G8" s="575"/>
      <x:c r="H8" s="575"/>
      <x:c r="I8" s="575"/>
      <x:c r="J8" s="575"/>
      <x:c r="K8" s="575"/>
      <x:c r="L8" s="575"/>
      <x:c r="M8" s="575"/>
      <x:c r="N8" s="575"/>
      <x:c r="O8" s="575"/>
      <x:c r="P8" s="575"/>
      <x:c r="Q8" s="577"/>
    </x:row>
    <x:row r="9" spans="1:20">
      <x:c r="B9" s="574" t="s">
        <x:v>43</x:v>
      </x:c>
      <x:c r="C9" s="575">
        <x:f>+C89</x:f>
        <x:v>444162804.37592351</x:v>
      </x:c>
      <x:c r="D9" s="575">
        <x:f>+D89</x:f>
        <x:v>377826389.89999998</x:v>
      </x:c>
      <x:c r="E9" s="576">
        <x:f t="shared" si="1"/>
        <x:v>342594377.53694344</x:v>
      </x:c>
      <x:c r="F9" s="575">
        <x:f>+F89</x:f>
        <x:v>27939794.092690025</x:v>
      </x:c>
      <x:c r="G9" s="575">
        <x:f t="shared" ref="G9:Q9" si="9">+G89</x:f>
        <x:v>21287462.165859088</x:v>
      </x:c>
      <x:c r="H9" s="575">
        <x:f t="shared" si="9"/>
        <x:v>32088120.611079156</x:v>
      </x:c>
      <x:c r="I9" s="575">
        <x:f t="shared" si="9"/>
        <x:v>31188935.799891356</x:v>
      </x:c>
      <x:c r="J9" s="575">
        <x:f t="shared" si="9"/>
        <x:v>27077555.64730205</x:v>
      </x:c>
      <x:c r="K9" s="575">
        <x:f t="shared" si="9"/>
        <x:v>29842085.173594218</x:v>
      </x:c>
      <x:c r="L9" s="575">
        <x:f t="shared" si="9"/>
        <x:v>30977564.404833794</x:v>
      </x:c>
      <x:c r="M9" s="575">
        <x:f t="shared" si="9"/>
        <x:v>23037003.76841069</x:v>
      </x:c>
      <x:c r="N9" s="575">
        <x:f t="shared" si="9"/>
        <x:v>31118107.526193418</x:v>
      </x:c>
      <x:c r="O9" s="575">
        <x:f t="shared" si="9"/>
        <x:v>25730705.02100493</x:v>
      </x:c>
      <x:c r="P9" s="575">
        <x:f t="shared" si="9"/>
        <x:v>29771256.899896279</x:v>
      </x:c>
      <x:c r="Q9" s="577">
        <x:f t="shared" si="9"/>
        <x:v>32535786.426188473</x:v>
      </x:c>
    </x:row>
    <x:row r="10" spans="1:20">
      <x:c r="B10" s="574" t="s">
        <x:v>44</x:v>
      </x:c>
      <x:c r="C10" s="575">
        <x:f>+C182</x:f>
        <x:v>12762577.296</x:v>
      </x:c>
      <x:c r="D10" s="575">
        <x:f>+D182</x:f>
        <x:v>22905584.449999999</x:v>
      </x:c>
      <x:c r="E10" s="576">
        <x:f t="shared" ref="E10:E73" si="10">SUM(F10:Q10)</x:f>
        <x:v>26484030.57</x:v>
      </x:c>
      <x:c r="F10" s="575">
        <x:f>+F182</x:f>
        <x:v>2385294.1200000006</x:v>
      </x:c>
      <x:c r="G10" s="575">
        <x:f t="shared" ref="G10:Q10" si="11">+G182</x:f>
        <x:v>2394762.1620000005</x:v>
      </x:c>
      <x:c r="H10" s="575">
        <x:f t="shared" si="11"/>
        <x:v>2553081.6960000005</x:v>
      </x:c>
      <x:c r="I10" s="575">
        <x:f t="shared" si="11"/>
        <x:v>2931366.1920000003</x:v>
      </x:c>
      <x:c r="J10" s="575">
        <x:f t="shared" si="11"/>
        <x:v>487733.4</x:v>
      </x:c>
      <x:c r="K10" s="575">
        <x:f t="shared" si="11"/>
        <x:v>2247399</x:v>
      </x:c>
      <x:c r="L10" s="575">
        <x:f t="shared" si="11"/>
        <x:v>2247399</x:v>
      </x:c>
      <x:c r="M10" s="575">
        <x:f t="shared" si="11"/>
        <x:v>2247399</x:v>
      </x:c>
      <x:c r="N10" s="575">
        <x:f t="shared" si="11"/>
        <x:v>2247399</x:v>
      </x:c>
      <x:c r="O10" s="575">
        <x:f t="shared" si="11"/>
        <x:v>2247399</x:v>
      </x:c>
      <x:c r="P10" s="575">
        <x:f t="shared" si="11"/>
        <x:v>2247399</x:v>
      </x:c>
      <x:c r="Q10" s="577">
        <x:f t="shared" si="11"/>
        <x:v>2247399</x:v>
      </x:c>
    </x:row>
    <x:row r="11" spans="1:20">
      <x:c r="B11" s="570" t="s">
        <x:v>45</x:v>
      </x:c>
      <x:c r="C11" s="571">
        <x:f>+C13+C14</x:f>
        <x:v>79580635.39172709</x:v>
      </x:c>
      <x:c r="D11" s="571">
        <x:f>+D13+D14</x:f>
        <x:v>30442990.550000001</x:v>
      </x:c>
      <x:c r="E11" s="572">
        <x:f t="shared" si="10"/>
        <x:v>14001788.363391738</x:v>
      </x:c>
      <x:c r="F11" s="571">
        <x:f>+F13+F14</x:f>
        <x:v>1200153.2882907204</x:v>
      </x:c>
      <x:c r="G11" s="571">
        <x:f t="shared" ref="G11:Q11" si="12">+G13+G14</x:f>
        <x:v>914402.50536435831</x:v>
      </x:c>
      <x:c r="H11" s="571">
        <x:f t="shared" si="12"/>
        <x:v>1314453.6014612652</x:v>
      </x:c>
      <x:c r="I11" s="571">
        <x:f t="shared" si="12"/>
        <x:v>1257303.4448759931</x:v>
      </x:c>
      <x:c r="J11" s="571">
        <x:f t="shared" si="12"/>
        <x:v>1085852.9751201754</x:v>
      </x:c>
      <x:c r="K11" s="571">
        <x:f t="shared" si="12"/>
        <x:v>1200153.2882907204</x:v>
      </x:c>
      <x:c r="L11" s="571">
        <x:f t="shared" si="12"/>
        <x:v>1314453.6014612652</x:v>
      </x:c>
      <x:c r="M11" s="571">
        <x:f t="shared" si="12"/>
        <x:v>914402.50536435831</x:v>
      </x:c>
      <x:c r="N11" s="571">
        <x:f t="shared" si="12"/>
        <x:v>1257303.4448759931</x:v>
      </x:c>
      <x:c r="O11" s="571">
        <x:f t="shared" si="12"/>
        <x:v>1028702.818534903</x:v>
      </x:c>
      <x:c r="P11" s="571">
        <x:f t="shared" si="12"/>
        <x:v>1200153.2882907204</x:v>
      </x:c>
      <x:c r="Q11" s="573">
        <x:f t="shared" si="12"/>
        <x:v>1314453.6014612652</x:v>
      </x:c>
      <x:c r="S11" s="565">
        <x:f>E11*195</x:f>
        <x:v>2730348730.8613892</x:v>
      </x:c>
    </x:row>
    <x:row r="12" spans="1:20">
      <x:c r="B12" s="574" t="s">
        <x:v>42</x:v>
      </x:c>
      <x:c r="C12" s="575"/>
      <x:c r="D12" s="575"/>
      <x:c r="E12" s="576">
        <x:f t="shared" si="10"/>
        <x:v>0</x:v>
      </x:c>
      <x:c r="F12" s="575"/>
      <x:c r="G12" s="575"/>
      <x:c r="H12" s="575"/>
      <x:c r="I12" s="575"/>
      <x:c r="J12" s="575"/>
      <x:c r="K12" s="575"/>
      <x:c r="L12" s="575"/>
      <x:c r="M12" s="575"/>
      <x:c r="N12" s="575"/>
      <x:c r="O12" s="575"/>
      <x:c r="P12" s="575"/>
      <x:c r="Q12" s="577"/>
    </x:row>
    <x:row r="13" spans="1:20">
      <x:c r="B13" s="574" t="s">
        <x:v>43</x:v>
      </x:c>
      <x:c r="C13" s="575">
        <x:f>+C104</x:f>
        <x:v>79580635.39172709</x:v>
      </x:c>
      <x:c r="D13" s="575">
        <x:f>+D104</x:f>
        <x:v>30442990.550000001</x:v>
      </x:c>
      <x:c r="E13" s="576">
        <x:f t="shared" si="10"/>
        <x:v>14001788.363391738</x:v>
      </x:c>
      <x:c r="F13" s="575">
        <x:f>+F104</x:f>
        <x:v>1200153.2882907204</x:v>
      </x:c>
      <x:c r="G13" s="575">
        <x:f t="shared" ref="G13:Q13" si="13">+G104</x:f>
        <x:v>914402.50536435831</x:v>
      </x:c>
      <x:c r="H13" s="575">
        <x:f t="shared" si="13"/>
        <x:v>1314453.6014612652</x:v>
      </x:c>
      <x:c r="I13" s="575">
        <x:f t="shared" si="13"/>
        <x:v>1257303.4448759931</x:v>
      </x:c>
      <x:c r="J13" s="575">
        <x:f t="shared" si="13"/>
        <x:v>1085852.9751201754</x:v>
      </x:c>
      <x:c r="K13" s="575">
        <x:f t="shared" si="13"/>
        <x:v>1200153.2882907204</x:v>
      </x:c>
      <x:c r="L13" s="575">
        <x:f t="shared" si="13"/>
        <x:v>1314453.6014612652</x:v>
      </x:c>
      <x:c r="M13" s="575">
        <x:f t="shared" si="13"/>
        <x:v>914402.50536435831</x:v>
      </x:c>
      <x:c r="N13" s="575">
        <x:f t="shared" si="13"/>
        <x:v>1257303.4448759931</x:v>
      </x:c>
      <x:c r="O13" s="575">
        <x:f t="shared" si="13"/>
        <x:v>1028702.818534903</x:v>
      </x:c>
      <x:c r="P13" s="575">
        <x:f t="shared" si="13"/>
        <x:v>1200153.2882907204</x:v>
      </x:c>
      <x:c r="Q13" s="577">
        <x:f t="shared" si="13"/>
        <x:v>1314453.6014612652</x:v>
      </x:c>
    </x:row>
    <x:row r="14" spans="1:20">
      <x:c r="B14" s="574" t="s">
        <x:v>44</x:v>
      </x:c>
      <x:c r="C14" s="575"/>
      <x:c r="D14" s="575"/>
      <x:c r="E14" s="576">
        <x:f t="shared" si="10"/>
        <x:v>0</x:v>
      </x:c>
      <x:c r="F14" s="575"/>
      <x:c r="G14" s="575"/>
      <x:c r="H14" s="575"/>
      <x:c r="I14" s="575"/>
      <x:c r="J14" s="575"/>
      <x:c r="K14" s="575"/>
      <x:c r="L14" s="575"/>
      <x:c r="M14" s="575"/>
      <x:c r="N14" s="575"/>
      <x:c r="O14" s="575"/>
      <x:c r="P14" s="575"/>
      <x:c r="Q14" s="577"/>
    </x:row>
    <x:row r="15" spans="1:20">
      <x:c r="B15" s="570" t="s">
        <x:v>46</x:v>
      </x:c>
      <x:c r="C15" s="571">
        <x:f>+C105+C190</x:f>
        <x:v>2459135.8140616734</x:v>
      </x:c>
      <x:c r="D15" s="571">
        <x:f>+D105+D190</x:f>
        <x:v>4261068.12</x:v>
      </x:c>
      <x:c r="E15" s="572">
        <x:f t="shared" si="10"/>
        <x:v>4297736.0085597085</x:v>
      </x:c>
      <x:c r="F15" s="571">
        <x:f>+F105+F190</x:f>
        <x:v>347338.59364129556</x:v>
      </x:c>
      <x:c r="G15" s="571">
        <x:f t="shared" ref="G15:Q15" si="14">+G105+G190</x:f>
        <x:v>261390.66488424334</x:v>
      </x:c>
      <x:c r="H15" s="571">
        <x:f t="shared" si="14"/>
        <x:v>391773.03449795529</x:v>
      </x:c>
      <x:c r="I15" s="571">
        <x:f t="shared" si="14"/>
        <x:v>393003.65138089343</x:v>
      </x:c>
      <x:c r="J15" s="571">
        <x:f t="shared" si="14"/>
        <x:v>340493.63245017792</x:v>
      </x:c>
      <x:c r="K15" s="571">
        <x:f t="shared" si="14"/>
        <x:v>375680.54308328312</x:v>
      </x:c>
      <x:c r="L15" s="571">
        <x:f t="shared" si="14"/>
        <x:v>398431.49084503471</x:v>
      </x:c>
      <x:c r="M15" s="571">
        <x:f t="shared" si="14"/>
        <x:v>288524.30755734723</x:v>
      </x:c>
      <x:c r="N15" s="571">
        <x:f t="shared" si="14"/>
        <x:v>392462.95734300849</x:v>
      </x:c>
      <x:c r="O15" s="571">
        <x:f t="shared" si="14"/>
        <x:v>323170.52415256773</x:v>
      </x:c>
      <x:c r="P15" s="571">
        <x:f t="shared" si="14"/>
        <x:v>375139.84904539818</x:v>
      </x:c>
      <x:c r="Q15" s="573">
        <x:f t="shared" si="14"/>
        <x:v>410326.75967850361</x:v>
      </x:c>
      <x:c r="S15" s="565">
        <x:f>E15*195</x:f>
        <x:v>838058521.6691432</x:v>
      </x:c>
    </x:row>
    <x:row r="16" spans="1:20">
      <x:c r="A16" s="578"/>
      <x:c r="B16" s="562" t="s">
        <x:v>47</x:v>
      </x:c>
      <x:c r="C16" s="563">
        <x:f>SUM(C17:C21)</x:f>
        <x:v>490204921.21193516</x:v>
      </x:c>
      <x:c r="D16" s="563">
        <x:f>SUM(D17:D21)</x:f>
        <x:v>389299689.37009674</x:v>
      </x:c>
      <x:c r="E16" s="579">
        <x:f t="shared" si="10"/>
        <x:v>336579514.9589991</x:v>
      </x:c>
      <x:c r="F16" s="563">
        <x:f>SUM(F17:F21)</x:f>
        <x:v>27540932.793791905</x:v>
      </x:c>
      <x:c r="G16" s="563">
        <x:f t="shared" ref="G16:Q16" si="15">SUM(G17:G21)</x:f>
        <x:v>21734973.198428821</x:v>
      </x:c>
      <x:c r="H16" s="563">
        <x:f t="shared" si="15"/>
        <x:v>31752612.767039709</x:v>
      </x:c>
      <x:c r="I16" s="563">
        <x:f t="shared" si="15"/>
        <x:v>30798805.890146222</x:v>
      </x:c>
      <x:c r="J16" s="563">
        <x:f t="shared" si="15"/>
        <x:v>25194419.284089025</x:v>
      </x:c>
      <x:c r="K16" s="563">
        <x:f t="shared" si="15"/>
        <x:v>29343630.104833342</x:v>
      </x:c>
      <x:c r="L16" s="563">
        <x:f t="shared" si="15"/>
        <x:v>29822505.027894899</x:v>
      </x:c>
      <x:c r="M16" s="563">
        <x:f t="shared" si="15"/>
        <x:v>23383262.604190633</x:v>
      </x:c>
      <x:c r="N16" s="563">
        <x:f t="shared" si="15"/>
        <x:v>30387284.530246984</x:v>
      </x:c>
      <x:c r="O16" s="563">
        <x:f t="shared" si="15"/>
        <x:v>25679024.552033566</x:v>
      </x:c>
      <x:c r="P16" s="563">
        <x:f t="shared" si="15"/>
        <x:v>28915738.934384454</x:v>
      </x:c>
      <x:c r="Q16" s="564">
        <x:f t="shared" si="15"/>
        <x:v>32026325.271919526</x:v>
      </x:c>
      <x:c r="S16" s="565">
        <x:f>E16*195</x:f>
        <x:v>65633005417.004822</x:v>
      </x:c>
    </x:row>
    <x:row r="17" spans="1:20">
      <x:c r="A17" s="580"/>
      <x:c r="B17" s="570" t="s">
        <x:v>48</x:v>
      </x:c>
      <x:c r="C17" s="571">
        <x:f>+C107+C192</x:f>
        <x:v>424644089.27732921</x:v>
      </x:c>
      <x:c r="D17" s="571">
        <x:f>+D107+D192</x:f>
        <x:v>358995594.57009673</x:v>
      </x:c>
      <x:c r="E17" s="571">
        <x:f t="shared" si="10"/>
        <x:v>321884378.2024579</x:v>
      </x:c>
      <x:c r="F17" s="571">
        <x:f>+F107+F192</x:f>
        <x:v>26400983.197659124</x:v>
      </x:c>
      <x:c r="G17" s="571">
        <x:f t="shared" ref="G17:Q17" si="16">+G107+G192</x:f>
        <x:v>20844009.833756223</x:v>
      </x:c>
      <x:c r="H17" s="571">
        <x:f t="shared" si="16"/>
        <x:v>30200116.286574848</x:v>
      </x:c>
      <x:c r="I17" s="571">
        <x:f t="shared" si="16"/>
        <x:v>29611649.1137214</x:v>
      </x:c>
      <x:c r="J17" s="571">
        <x:f t="shared" si="16"/>
        <x:v>24148884.048540317</x:v>
      </x:c>
      <x:c r="K17" s="571">
        <x:f t="shared" si="16"/>
        <x:v>27888925.494952559</x:v>
      </x:c>
      <x:c r="L17" s="571">
        <x:f t="shared" si="16"/>
        <x:v>28504141.071178041</x:v>
      </x:c>
      <x:c r="M17" s="571">
        <x:f t="shared" si="16"/>
        <x:v>22479348.909518037</x:v>
      </x:c>
      <x:c r="N17" s="571">
        <x:f t="shared" si="16"/>
        <x:v>28883302.110074162</x:v>
      </x:c>
      <x:c r="O17" s="571">
        <x:f t="shared" si="16"/>
        <x:v>24680696.496776894</x:v>
      </x:c>
      <x:c r="P17" s="571">
        <x:f t="shared" si="16"/>
        <x:v>27775789.338251673</x:v>
      </x:c>
      <x:c r="Q17" s="573">
        <x:f t="shared" si="16"/>
        <x:v>30466532.301454667</x:v>
      </x:c>
    </x:row>
    <x:row r="18" spans="1:20">
      <x:c r="A18" s="580"/>
      <x:c r="B18" s="570" t="s">
        <x:v>49</x:v>
      </x:c>
      <x:c r="C18" s="571">
        <x:f t="shared" ref="C18:D21" si="17">+C108+C193</x:f>
        <x:v>65560831.934605926</x:v>
      </x:c>
      <x:c r="D18" s="571">
        <x:f t="shared" si="17"/>
        <x:v>29206061.389999993</x:v>
      </x:c>
      <x:c r="E18" s="571">
        <x:f t="shared" si="10"/>
        <x:v>11565759.171549151</x:v>
      </x:c>
      <x:c r="F18" s="571">
        <x:f t="shared" ref="F18:Q21" si="18">+F108+F193</x:f>
        <x:v>991350.78613278421</x:v>
      </x:c>
      <x:c r="G18" s="571">
        <x:f t="shared" si="18"/>
        <x:v>755314.8846725974</x:v>
      </x:c>
      <x:c r="H18" s="571">
        <x:f t="shared" si="18"/>
        <x:v>1085765.1467168592</x:v>
      </x:c>
      <x:c r="I18" s="571">
        <x:f t="shared" si="18"/>
        <x:v>1038557.966424822</x:v>
      </x:c>
      <x:c r="J18" s="571">
        <x:f t="shared" si="18"/>
        <x:v>896936.42554870935</x:v>
      </x:c>
      <x:c r="K18" s="571">
        <x:f t="shared" si="18"/>
        <x:v>991350.78613278421</x:v>
      </x:c>
      <x:c r="L18" s="571">
        <x:f t="shared" si="18"/>
        <x:v>1085765.1467168592</x:v>
      </x:c>
      <x:c r="M18" s="571">
        <x:f t="shared" si="18"/>
        <x:v>755314.8846725974</x:v>
      </x:c>
      <x:c r="N18" s="571">
        <x:f t="shared" si="18"/>
        <x:v>1038557.966424822</x:v>
      </x:c>
      <x:c r="O18" s="571">
        <x:f t="shared" si="18"/>
        <x:v>849729.24525667226</x:v>
      </x:c>
      <x:c r="P18" s="571">
        <x:f t="shared" si="18"/>
        <x:v>991350.78613278421</x:v>
      </x:c>
      <x:c r="Q18" s="573">
        <x:f t="shared" si="18"/>
        <x:v>1085765.1467168592</x:v>
      </x:c>
    </x:row>
    <x:row r="19" spans="1:20">
      <x:c r="A19" s="580"/>
      <x:c r="B19" s="570" t="s">
        <x:v>260</x:v>
      </x:c>
      <x:c r="C19" s="571">
        <x:f t="shared" si="17"/>
        <x:v>0</x:v>
      </x:c>
      <x:c r="D19" s="571">
        <x:f t="shared" si="17"/>
        <x:v>0</x:v>
      </x:c>
      <x:c r="E19" s="571">
        <x:f t="shared" si="10"/>
        <x:v>0</x:v>
      </x:c>
      <x:c r="F19" s="571">
        <x:f t="shared" si="18"/>
        <x:v>0</x:v>
      </x:c>
      <x:c r="G19" s="571">
        <x:f t="shared" si="18"/>
        <x:v>0</x:v>
      </x:c>
      <x:c r="H19" s="571">
        <x:f t="shared" si="18"/>
        <x:v>0</x:v>
      </x:c>
      <x:c r="I19" s="571">
        <x:f t="shared" si="18"/>
        <x:v>0</x:v>
      </x:c>
      <x:c r="J19" s="571">
        <x:f t="shared" si="18"/>
        <x:v>0</x:v>
      </x:c>
      <x:c r="K19" s="571">
        <x:f t="shared" si="18"/>
        <x:v>0</x:v>
      </x:c>
      <x:c r="L19" s="571">
        <x:f t="shared" si="18"/>
        <x:v>0</x:v>
      </x:c>
      <x:c r="M19" s="571">
        <x:f t="shared" si="18"/>
        <x:v>0</x:v>
      </x:c>
      <x:c r="N19" s="571">
        <x:f t="shared" si="18"/>
        <x:v>0</x:v>
      </x:c>
      <x:c r="O19" s="571">
        <x:f t="shared" si="18"/>
        <x:v>0</x:v>
      </x:c>
      <x:c r="P19" s="571">
        <x:f t="shared" si="18"/>
        <x:v>0</x:v>
      </x:c>
      <x:c r="Q19" s="573">
        <x:f t="shared" si="18"/>
        <x:v>0</x:v>
      </x:c>
    </x:row>
    <x:row r="20" spans="1:20">
      <x:c r="A20" s="580"/>
      <x:c r="B20" s="570" t="s">
        <x:v>261</x:v>
      </x:c>
      <x:c r="C20" s="571">
        <x:f t="shared" si="17"/>
        <x:v>0</x:v>
      </x:c>
      <x:c r="D20" s="571">
        <x:f t="shared" si="17"/>
        <x:v>-1078706.01</x:v>
      </x:c>
      <x:c r="E20" s="571">
        <x:f t="shared" si="10"/>
        <x:v>0</x:v>
      </x:c>
      <x:c r="F20" s="571">
        <x:f t="shared" si="18"/>
        <x:v>0</x:v>
      </x:c>
      <x:c r="G20" s="571">
        <x:f t="shared" si="18"/>
        <x:v>0</x:v>
      </x:c>
      <x:c r="H20" s="571">
        <x:f t="shared" si="18"/>
        <x:v>0</x:v>
      </x:c>
      <x:c r="I20" s="571">
        <x:f t="shared" si="18"/>
        <x:v>0</x:v>
      </x:c>
      <x:c r="J20" s="571">
        <x:f t="shared" si="18"/>
        <x:v>0</x:v>
      </x:c>
      <x:c r="K20" s="571">
        <x:f t="shared" si="18"/>
        <x:v>0</x:v>
      </x:c>
      <x:c r="L20" s="571">
        <x:f t="shared" si="18"/>
        <x:v>0</x:v>
      </x:c>
      <x:c r="M20" s="571">
        <x:f t="shared" si="18"/>
        <x:v>0</x:v>
      </x:c>
      <x:c r="N20" s="571">
        <x:f t="shared" si="18"/>
        <x:v>0</x:v>
      </x:c>
      <x:c r="O20" s="571">
        <x:f t="shared" si="18"/>
        <x:v>0</x:v>
      </x:c>
      <x:c r="P20" s="571">
        <x:f t="shared" si="18"/>
        <x:v>0</x:v>
      </x:c>
      <x:c r="Q20" s="573">
        <x:f t="shared" si="18"/>
        <x:v>0</x:v>
      </x:c>
    </x:row>
    <x:row r="21" spans="1:20">
      <x:c r="A21" s="580"/>
      <x:c r="B21" s="570" t="s">
        <x:v>262</x:v>
      </x:c>
      <x:c r="C21" s="571">
        <x:f t="shared" si="17"/>
        <x:v>0</x:v>
      </x:c>
      <x:c r="D21" s="571">
        <x:f t="shared" si="17"/>
        <x:v>2176739.42</x:v>
      </x:c>
      <x:c r="E21" s="571">
        <x:f t="shared" si="10"/>
        <x:v>3129377.5849920004</x:v>
      </x:c>
      <x:c r="F21" s="571">
        <x:f t="shared" si="18"/>
        <x:v>148598.81</x:v>
      </x:c>
      <x:c r="G21" s="571">
        <x:f t="shared" si="18"/>
        <x:v>135648.48000000001</x:v>
      </x:c>
      <x:c r="H21" s="571">
        <x:f t="shared" si="18"/>
        <x:v>466731.33374799998</x:v>
      </x:c>
      <x:c r="I21" s="571">
        <x:f t="shared" si="18"/>
        <x:v>148598.81</x:v>
      </x:c>
      <x:c r="J21" s="571">
        <x:f t="shared" si="18"/>
        <x:v>148598.81</x:v>
      </x:c>
      <x:c r="K21" s="571">
        <x:f t="shared" si="18"/>
        <x:v>463353.82374799997</x:v>
      </x:c>
      <x:c r="L21" s="571">
        <x:f t="shared" si="18"/>
        <x:v>232598.81</x:v>
      </x:c>
      <x:c r="M21" s="571">
        <x:f t="shared" si="18"/>
        <x:v>148598.81</x:v>
      </x:c>
      <x:c r="N21" s="571">
        <x:f t="shared" si="18"/>
        <x:v>465424.45374799997</x:v>
      </x:c>
      <x:c r="O21" s="571">
        <x:f t="shared" si="18"/>
        <x:v>148598.81</x:v>
      </x:c>
      <x:c r="P21" s="571">
        <x:f t="shared" si="18"/>
        <x:v>148598.81</x:v>
      </x:c>
      <x:c r="Q21" s="573">
        <x:f t="shared" si="18"/>
        <x:v>474027.82374799997</x:v>
      </x:c>
      <x:c r="S21" s="552" t="s">
        <x:v>769</x:v>
      </x:c>
    </x:row>
    <x:row r="22" spans="1:20">
      <x:c r="A22" s="578"/>
      <x:c r="B22" s="562" t="s">
        <x:v>50</x:v>
      </x:c>
      <x:c r="C22" s="563">
        <x:f t="shared" ref="C22:D22" si="19">+C4-C16</x:f>
        <x:v>48760231.665777087</x:v>
      </x:c>
      <x:c r="D22" s="563">
        <x:f t="shared" si="19"/>
        <x:v>46096032.989903271</x:v>
      </x:c>
      <x:c r="E22" s="579">
        <x:f t="shared" si="10"/>
        <x:v>50798417.519895859</x:v>
      </x:c>
      <x:c r="F22" s="563">
        <x:f t="shared" ref="F22:Q22" si="20">+F4-F16</x:f>
        <x:v>4331647.300830137</x:v>
      </x:c>
      <x:c r="G22" s="563">
        <x:f t="shared" si="20"/>
        <x:v>3123044.2996788695</x:v>
      </x:c>
      <x:c r="H22" s="563">
        <x:f t="shared" si="20"/>
        <x:v>4594816.1759986728</x:v>
      </x:c>
      <x:c r="I22" s="563">
        <x:f t="shared" si="20"/>
        <x:v>4971803.1980020218</x:v>
      </x:c>
      <x:c r="J22" s="563">
        <x:f t="shared" si="20"/>
        <x:v>3797216.3707833774</x:v>
      </x:c>
      <x:c r="K22" s="563">
        <x:f t="shared" si="20"/>
        <x:v>4321687.9001348838</x:v>
      </x:c>
      <x:c r="L22" s="563">
        <x:f t="shared" si="20"/>
        <x:v>5115343.4692451954</x:v>
      </x:c>
      <x:c r="M22" s="563">
        <x:f t="shared" si="20"/>
        <x:v>3104066.977141764</x:v>
      </x:c>
      <x:c r="N22" s="563">
        <x:f t="shared" si="20"/>
        <x:v>4627988.3981654383</x:v>
      </x:c>
      <x:c r="O22" s="563">
        <x:f t="shared" si="20"/>
        <x:v>3650952.8116588369</x:v>
      </x:c>
      <x:c r="P22" s="563">
        <x:f t="shared" si="20"/>
        <x:v>4678210.1028479449</x:v>
      </x:c>
      <x:c r="Q22" s="564">
        <x:f t="shared" si="20"/>
        <x:v>4481640.5154087171</x:v>
      </x:c>
      <x:c r="S22" s="565">
        <x:f>E22*195</x:f>
        <x:v>9905691416.3796921</x:v>
      </x:c>
    </x:row>
    <x:row r="23" spans="1:20">
      <x:c r="A23" s="580"/>
      <x:c r="B23" s="570" t="s">
        <x:v>51</x:v>
      </x:c>
      <x:c r="C23" s="581">
        <x:f>C22/C4</x:f>
        <x:v>9.0470100720668439E-2</x:v>
      </x:c>
      <x:c r="D23" s="581">
        <x:f>D22/D4</x:f>
        <x:v>0.10587157985853958</x:v>
      </x:c>
      <x:c r="E23" s="581">
        <x:f>E22/E4</x:f>
        <x:v>0.13113399928289268</x:v>
      </x:c>
      <x:c r="F23" s="581">
        <x:f>F22/F4</x:f>
        <x:v>0.13590513500854073</x:v>
      </x:c>
      <x:c r="G23" s="581">
        <x:f t="shared" ref="G23:Q23" si="21">G22/G4</x:f>
        <x:v>0.12563529251343597</x:v>
      </x:c>
      <x:c r="H23" s="581">
        <x:f t="shared" si="21"/>
        <x:v>0.12641378797932054</x:v>
      </x:c>
      <x:c r="I23" s="581">
        <x:f t="shared" si="21"/>
        <x:v>0.13899129270486235</x:v>
      </x:c>
      <x:c r="J23" s="581">
        <x:f t="shared" si="21"/>
        <x:v>0.13097627246654531</x:v>
      </x:c>
      <x:c r="K23" s="581">
        <x:f t="shared" si="21"/>
        <x:v>0.12837210982225394</x:v>
      </x:c>
      <x:c r="L23" s="581">
        <x:f t="shared" si="21"/>
        <x:v>0.14641266389554358</x:v>
      </x:c>
      <x:c r="M23" s="581">
        <x:f t="shared" si="21"/>
        <x:v>0.1171906351529462</x:v>
      </x:c>
      <x:c r="N23" s="581">
        <x:f t="shared" si="21"/>
        <x:v>0.13217056475976094</x:v>
      </x:c>
      <x:c r="O23" s="581">
        <x:f t="shared" si="21"/>
        <x:v>0.12447854174542779</x:v>
      </x:c>
      <x:c r="P23" s="581">
        <x:f t="shared" si="21"/>
        <x:v>0.139257522170527</x:v>
      </x:c>
      <x:c r="Q23" s="582">
        <x:f t="shared" si="21"/>
        <x:v>0.12275788088319824</x:v>
      </x:c>
    </x:row>
    <x:row r="24" spans="1:20">
      <x:c r="A24" s="578"/>
      <x:c r="B24" s="562" t="s">
        <x:v>52</x:v>
      </x:c>
      <x:c r="C24" s="563">
        <x:f t="shared" ref="C24:D39" si="22">+C114+C199</x:f>
        <x:v>28743375.094734959</x:v>
      </x:c>
      <x:c r="D24" s="563">
        <x:f t="shared" si="22"/>
        <x:v>28187612.382799998</x:v>
      </x:c>
      <x:c r="E24" s="579">
        <x:f t="shared" si="10"/>
        <x:v>27893280.882997889</x:v>
      </x:c>
      <x:c r="F24" s="563">
        <x:f t="shared" ref="F24:Q39" si="23">+F114+F199</x:f>
        <x:v>2192567.55174034</x:v>
      </x:c>
      <x:c r="G24" s="563">
        <x:f t="shared" si="23"/>
        <x:v>2221732.2423478444</x:v>
      </x:c>
      <x:c r="H24" s="563">
        <x:f t="shared" si="23"/>
        <x:v>2515781.7179832808</x:v>
      </x:c>
      <x:c r="I24" s="563">
        <x:f t="shared" si="23"/>
        <x:v>2301102.5760077359</x:v>
      </x:c>
      <x:c r="J24" s="563">
        <x:f t="shared" si="23"/>
        <x:v>2103112.1393900253</x:v>
      </x:c>
      <x:c r="K24" s="563">
        <x:f t="shared" si="23"/>
        <x:v>2497391.663445747</x:v>
      </x:c>
      <x:c r="L24" s="563">
        <x:f t="shared" si="23"/>
        <x:v>2258978.1395596992</x:v>
      </x:c>
      <x:c r="M24" s="563">
        <x:f t="shared" si="23"/>
        <x:v>2009778.6599298022</x:v>
      </x:c>
      <x:c r="N24" s="563">
        <x:f t="shared" si="23"/>
        <x:v>2719122.3847720074</x:v>
      </x:c>
      <x:c r="O24" s="563">
        <x:f t="shared" si="23"/>
        <x:v>2193683.5278076068</x:v>
      </x:c>
      <x:c r="P24" s="563">
        <x:f t="shared" si="23"/>
        <x:v>2378603.7601188193</x:v>
      </x:c>
      <x:c r="Q24" s="564">
        <x:f t="shared" si="23"/>
        <x:v>2501426.5198949813</x:v>
      </x:c>
      <x:c r="S24" s="565">
        <x:f>E24*195</x:f>
        <x:v>5439189772.1845884</x:v>
      </x:c>
    </x:row>
    <x:row r="25" spans="1:20">
      <x:c r="A25" s="580"/>
      <x:c r="B25" s="574" t="s">
        <x:v>53</x:v>
      </x:c>
      <x:c r="C25" s="575">
        <x:f t="shared" si="22"/>
        <x:v>4976222.870000001</x:v>
      </x:c>
      <x:c r="D25" s="575">
        <x:f t="shared" si="22"/>
        <x:v>4475753.78</x:v>
      </x:c>
      <x:c r="E25" s="576">
        <x:f t="shared" si="10"/>
        <x:v>4522311</x:v>
      </x:c>
      <x:c r="F25" s="575">
        <x:f t="shared" si="23"/>
        <x:v>366018.8</x:v>
      </x:c>
      <x:c r="G25" s="575">
        <x:f t="shared" si="23"/>
        <x:v>359423.6</x:v>
      </x:c>
      <x:c r="H25" s="575">
        <x:f t="shared" si="23"/>
        <x:v>365469.2</x:v>
      </x:c>
      <x:c r="I25" s="575">
        <x:f t="shared" si="23"/>
        <x:v>368275.83999999997</x:v>
      </x:c>
      <x:c r="J25" s="575">
        <x:f t="shared" si="23"/>
        <x:v>367320</x:v>
      </x:c>
      <x:c r="K25" s="575">
        <x:f t="shared" si="23"/>
        <x:v>368642</x:v>
      </x:c>
      <x:c r="L25" s="575">
        <x:f t="shared" si="23"/>
        <x:v>368642</x:v>
      </x:c>
      <x:c r="M25" s="575">
        <x:f t="shared" si="23"/>
        <x:v>375444.2</x:v>
      </x:c>
      <x:c r="N25" s="575">
        <x:f t="shared" si="23"/>
        <x:v>369208.92</x:v>
      </x:c>
      <x:c r="O25" s="575">
        <x:f t="shared" si="23"/>
        <x:v>368842.48</x:v>
      </x:c>
      <x:c r="P25" s="575">
        <x:f t="shared" si="23"/>
        <x:v>370976.32</x:v>
      </x:c>
      <x:c r="Q25" s="577">
        <x:f t="shared" si="23"/>
        <x:v>474047.64</x:v>
      </x:c>
      <x:c r="R25" s="552" t="s">
        <x:v>770</x:v>
      </x:c>
    </x:row>
    <x:row r="26" spans="1:20">
      <x:c r="A26" s="580"/>
      <x:c r="B26" s="574" t="s">
        <x:v>54</x:v>
      </x:c>
      <x:c r="C26" s="575">
        <x:f t="shared" si="22"/>
        <x:v>0</x:v>
      </x:c>
      <x:c r="D26" s="575">
        <x:f t="shared" si="22"/>
        <x:v>0</x:v>
      </x:c>
      <x:c r="E26" s="576">
        <x:f t="shared" si="10"/>
        <x:v>0</x:v>
      </x:c>
      <x:c r="F26" s="575">
        <x:f t="shared" si="23"/>
        <x:v>0</x:v>
      </x:c>
      <x:c r="G26" s="575">
        <x:f t="shared" si="23"/>
        <x:v>0</x:v>
      </x:c>
      <x:c r="H26" s="575">
        <x:f t="shared" si="23"/>
        <x:v>0</x:v>
      </x:c>
      <x:c r="I26" s="575">
        <x:f t="shared" si="23"/>
        <x:v>0</x:v>
      </x:c>
      <x:c r="J26" s="575">
        <x:f t="shared" si="23"/>
        <x:v>0</x:v>
      </x:c>
      <x:c r="K26" s="575">
        <x:f t="shared" si="23"/>
        <x:v>0</x:v>
      </x:c>
      <x:c r="L26" s="575">
        <x:f t="shared" si="23"/>
        <x:v>0</x:v>
      </x:c>
      <x:c r="M26" s="575">
        <x:f t="shared" si="23"/>
        <x:v>0</x:v>
      </x:c>
      <x:c r="N26" s="575">
        <x:f t="shared" si="23"/>
        <x:v>0</x:v>
      </x:c>
      <x:c r="O26" s="575">
        <x:f t="shared" si="23"/>
        <x:v>0</x:v>
      </x:c>
      <x:c r="P26" s="575">
        <x:f t="shared" si="23"/>
        <x:v>0</x:v>
      </x:c>
      <x:c r="Q26" s="577">
        <x:f t="shared" si="23"/>
        <x:v>0</x:v>
      </x:c>
    </x:row>
    <x:row r="27" spans="1:20">
      <x:c r="A27" s="580"/>
      <x:c r="B27" s="574" t="s">
        <x:v>55</x:v>
      </x:c>
      <x:c r="C27" s="575">
        <x:f t="shared" si="22"/>
        <x:v>0</x:v>
      </x:c>
      <x:c r="D27" s="575">
        <x:f t="shared" si="22"/>
        <x:v>0</x:v>
      </x:c>
      <x:c r="E27" s="576">
        <x:f t="shared" si="10"/>
        <x:v>0</x:v>
      </x:c>
      <x:c r="F27" s="575">
        <x:f t="shared" si="23"/>
        <x:v>0</x:v>
      </x:c>
      <x:c r="G27" s="575">
        <x:f t="shared" si="23"/>
        <x:v>0</x:v>
      </x:c>
      <x:c r="H27" s="575">
        <x:f t="shared" si="23"/>
        <x:v>0</x:v>
      </x:c>
      <x:c r="I27" s="575">
        <x:f t="shared" si="23"/>
        <x:v>0</x:v>
      </x:c>
      <x:c r="J27" s="575">
        <x:f t="shared" si="23"/>
        <x:v>0</x:v>
      </x:c>
      <x:c r="K27" s="575">
        <x:f t="shared" si="23"/>
        <x:v>0</x:v>
      </x:c>
      <x:c r="L27" s="575">
        <x:f t="shared" si="23"/>
        <x:v>0</x:v>
      </x:c>
      <x:c r="M27" s="575">
        <x:f t="shared" si="23"/>
        <x:v>0</x:v>
      </x:c>
      <x:c r="N27" s="575">
        <x:f t="shared" si="23"/>
        <x:v>0</x:v>
      </x:c>
      <x:c r="O27" s="575">
        <x:f t="shared" si="23"/>
        <x:v>0</x:v>
      </x:c>
      <x:c r="P27" s="575">
        <x:f t="shared" si="23"/>
        <x:v>0</x:v>
      </x:c>
      <x:c r="Q27" s="577">
        <x:f t="shared" si="23"/>
        <x:v>0</x:v>
      </x:c>
    </x:row>
    <x:row r="28" spans="1:20">
      <x:c r="A28" s="580"/>
      <x:c r="B28" s="574" t="s">
        <x:v>56</x:v>
      </x:c>
      <x:c r="C28" s="575">
        <x:f t="shared" si="22"/>
        <x:v>0</x:v>
      </x:c>
      <x:c r="D28" s="575">
        <x:f t="shared" si="22"/>
        <x:v>0</x:v>
      </x:c>
      <x:c r="E28" s="576">
        <x:f t="shared" si="10"/>
        <x:v>0</x:v>
      </x:c>
      <x:c r="F28" s="575">
        <x:f t="shared" si="23"/>
        <x:v>0</x:v>
      </x:c>
      <x:c r="G28" s="575">
        <x:f t="shared" si="23"/>
        <x:v>0</x:v>
      </x:c>
      <x:c r="H28" s="575">
        <x:f t="shared" si="23"/>
        <x:v>0</x:v>
      </x:c>
      <x:c r="I28" s="575">
        <x:f t="shared" si="23"/>
        <x:v>0</x:v>
      </x:c>
      <x:c r="J28" s="575">
        <x:f t="shared" si="23"/>
        <x:v>0</x:v>
      </x:c>
      <x:c r="K28" s="575">
        <x:f t="shared" si="23"/>
        <x:v>0</x:v>
      </x:c>
      <x:c r="L28" s="575">
        <x:f t="shared" si="23"/>
        <x:v>0</x:v>
      </x:c>
      <x:c r="M28" s="575">
        <x:f t="shared" si="23"/>
        <x:v>0</x:v>
      </x:c>
      <x:c r="N28" s="575">
        <x:f t="shared" si="23"/>
        <x:v>0</x:v>
      </x:c>
      <x:c r="O28" s="575">
        <x:f t="shared" si="23"/>
        <x:v>0</x:v>
      </x:c>
      <x:c r="P28" s="575">
        <x:f t="shared" si="23"/>
        <x:v>0</x:v>
      </x:c>
      <x:c r="Q28" s="577">
        <x:f t="shared" si="23"/>
        <x:v>0</x:v>
      </x:c>
    </x:row>
    <x:row r="29" spans="1:20">
      <x:c r="A29" s="580"/>
      <x:c r="B29" s="574" t="s">
        <x:v>57</x:v>
      </x:c>
      <x:c r="C29" s="575">
        <x:f t="shared" si="22"/>
        <x:v>1420273.2545</x:v>
      </x:c>
      <x:c r="D29" s="575">
        <x:f t="shared" si="22"/>
        <x:v>1961270.87</x:v>
      </x:c>
      <x:c r="E29" s="576">
        <x:f t="shared" si="10"/>
        <x:v>1938248.2142857146</x:v>
      </x:c>
      <x:c r="F29" s="575">
        <x:f t="shared" si="23"/>
        <x:v>95067.5</x:v>
      </x:c>
      <x:c r="G29" s="575">
        <x:f t="shared" si="23"/>
        <x:v>363580</x:v>
      </x:c>
      <x:c r="H29" s="575">
        <x:f t="shared" si="23"/>
        <x:v>129035</x:v>
      </x:c>
      <x:c r="I29" s="575">
        <x:f t="shared" si="23"/>
        <x:v>95317.5</x:v>
      </x:c>
      <x:c r="J29" s="575">
        <x:f t="shared" si="23"/>
        <x:v>139953.92857142855</x:v>
      </x:c>
      <x:c r="K29" s="575">
        <x:f t="shared" si="23"/>
        <x:v>126477.5</x:v>
      </x:c>
      <x:c r="L29" s="575">
        <x:f t="shared" si="23"/>
        <x:v>96877.5</x:v>
      </x:c>
      <x:c r="M29" s="575">
        <x:f t="shared" si="23"/>
        <x:v>92830</x:v>
      </x:c>
      <x:c r="N29" s="575">
        <x:f t="shared" si="23"/>
        <x:v>338235</x:v>
      </x:c>
      <x:c r="O29" s="575">
        <x:f t="shared" si="23"/>
        <x:v>206336.42857142852</x:v>
      </x:c>
      <x:c r="P29" s="575">
        <x:f t="shared" si="23"/>
        <x:v>96042.5</x:v>
      </x:c>
      <x:c r="Q29" s="577">
        <x:f t="shared" si="23"/>
        <x:v>158495.35714285716</x:v>
      </x:c>
      <x:c r="R29" s="552" t="s">
        <x:v>770</x:v>
      </x:c>
    </x:row>
    <x:row r="30" spans="1:20">
      <x:c r="B30" s="574" t="s">
        <x:v>58</x:v>
      </x:c>
      <x:c r="C30" s="575">
        <x:f t="shared" si="22"/>
        <x:v>146011.41860877705</x:v>
      </x:c>
      <x:c r="D30" s="575">
        <x:f t="shared" si="22"/>
        <x:v>184183.93000000002</x:v>
      </x:c>
      <x:c r="E30" s="576">
        <x:f t="shared" si="10"/>
        <x:v>171834.41427033898</x:v>
      </x:c>
      <x:c r="F30" s="575">
        <x:f t="shared" si="23"/>
        <x:v>14162.294588472918</x:v>
      </x:c>
      <x:c r="G30" s="575">
        <x:f t="shared" si="23"/>
        <x:v>11828.409689992734</x:v>
      </x:c>
      <x:c r="H30" s="575">
        <x:f t="shared" si="23"/>
        <x:v>15935.430786322469</x:v>
      </x:c>
      <x:c r="I30" s="575">
        <x:f t="shared" si="23"/>
        <x:v>16140.864598842116</x:v>
      </x:c>
      <x:c r="J30" s="575">
        <x:f t="shared" si="23"/>
        <x:v>11942.006048556323</x:v>
      </x:c>
      <x:c r="K30" s="575">
        <x:f t="shared" si="23"/>
        <x:v>14879.50040058199</x:v>
      </x:c>
      <x:c r="L30" s="575">
        <x:f t="shared" si="23"/>
        <x:v>15527.530143982773</x:v>
      </x:c>
      <x:c r="M30" s="575">
        <x:f t="shared" si="23"/>
        <x:v>11969.480629775961</x:v>
      </x:c>
      <x:c r="N30" s="575">
        <x:f t="shared" si="23"/>
        <x:v>15433.862667336687</x:v>
      </x:c>
      <x:c r="O30" s="575">
        <x:f t="shared" si="23"/>
        <x:v>13124.274642296205</x:v>
      </x:c>
      <x:c r="P30" s="575">
        <x:f t="shared" si="23"/>
        <x:v>14856.465661076561</x:v>
      </x:c>
      <x:c r="Q30" s="577">
        <x:f t="shared" si="23"/>
        <x:v>16034.294413102236</x:v>
      </x:c>
      <x:c r="R30" s="552" t="s">
        <x:v>770</x:v>
      </x:c>
    </x:row>
    <x:row r="31" spans="1:20">
      <x:c r="B31" s="574" t="s">
        <x:v>59</x:v>
      </x:c>
      <x:c r="C31" s="575">
        <x:f t="shared" si="22"/>
        <x:v>31091.396306314644</x:v>
      </x:c>
      <x:c r="D31" s="575">
        <x:f t="shared" si="22"/>
        <x:v>110557.68</x:v>
      </x:c>
      <x:c r="E31" s="576">
        <x:f t="shared" si="10"/>
        <x:v>84837.200918654024</x:v>
      </x:c>
      <x:c r="F31" s="575">
        <x:f t="shared" si="23"/>
        <x:v>6969.6970811687324</x:v>
      </x:c>
      <x:c r="G31" s="575">
        <x:f t="shared" si="23"/>
        <x:v>5776.5219822122872</x:v>
      </x:c>
      <x:c r="H31" s="575">
        <x:f t="shared" si="23"/>
        <x:v>7856.8088652850993</x:v>
      </x:c>
      <x:c r="I31" s="575">
        <x:f t="shared" si="23"/>
        <x:v>7919.8321843447002</x:v>
      </x:c>
      <x:c r="J31" s="575">
        <x:f t="shared" si="23"/>
        <x:v>6045.8265030459834</x:v>
      </x:c>
      <x:c r="K31" s="575">
        <x:f t="shared" si="23"/>
        <x:v>7351.3164277395372</x:v>
      </x:c>
      <x:c r="L31" s="575">
        <x:f t="shared" si="23"/>
        <x:v>7682.3238355187123</x:v>
      </x:c>
      <x:c r="M31" s="575">
        <x:f t="shared" si="23"/>
        <x:v>5864.9061036304984</x:v>
      </x:c>
      <x:c r="N31" s="575">
        <x:f t="shared" si="23"/>
        <x:v>7634.4793824614671</x:v>
      </x:c>
      <x:c r="O31" s="575">
        <x:f t="shared" si="23"/>
        <x:v>6454.7638632408216</x:v>
      </x:c>
      <x:c r="P31" s="575">
        <x:f t="shared" si="23"/>
        <x:v>7339.5505026563051</x:v>
      </x:c>
      <x:c r="Q31" s="577">
        <x:f t="shared" si="23"/>
        <x:v>7941.1741873498622</x:v>
      </x:c>
      <x:c r="R31" s="552" t="s">
        <x:v>770</x:v>
      </x:c>
    </x:row>
    <x:row r="32" spans="1:20">
      <x:c r="B32" s="574" t="s">
        <x:v>60</x:v>
      </x:c>
      <x:c r="C32" s="575">
        <x:f t="shared" si="22"/>
        <x:v>101595.13817118469</x:v>
      </x:c>
      <x:c r="D32" s="575">
        <x:f t="shared" si="22"/>
        <x:v>106135.14</x:v>
      </x:c>
      <x:c r="E32" s="576">
        <x:f t="shared" si="10"/>
        <x:v>112496.14108138929</x:v>
      </x:c>
      <x:c r="F32" s="575">
        <x:f t="shared" si="23"/>
        <x:v>9114.9887085838291</x:v>
      </x:c>
      <x:c r="G32" s="575">
        <x:f t="shared" si="23"/>
        <x:v>7301.3150444039366</x:v>
      </x:c>
      <x:c r="H32" s="575">
        <x:f t="shared" si="23"/>
        <x:v>10357.472701063169</x:v>
      </x:c>
      <x:c r="I32" s="575">
        <x:f t="shared" si="23"/>
        <x:v>10223.692284529085</x:v>
      </x:c>
      <x:c r="J32" s="575">
        <x:f t="shared" si="23"/>
        <x:v>8865.2086018104237</x:v>
      </x:c>
      <x:c r="K32" s="575">
        <x:f t="shared" si="23"/>
        <x:v>9776.8070859999589</x:v>
      </x:c>
      <x:c r="L32" s="575">
        <x:f t="shared" si="23"/>
        <x:v>10278.359566169853</x:v>
      </x:c>
      <x:c r="M32" s="575">
        <x:f t="shared" si="23"/>
        <x:v>7524.5530062230519</x:v>
      </x:c>
      <x:c r="N32" s="575">
        <x:f t="shared" si="23"/>
        <x:v>10205.864197397796</x:v>
      </x:c>
      <x:c r="O32" s="575">
        <x:f t="shared" si="23"/>
        <x:v>8418.3234032813016</x:v>
      </x:c>
      <x:c r="P32" s="575">
        <x:f t="shared" si="23"/>
        <x:v>9758.9789988686698</x:v>
      </x:c>
      <x:c r="Q32" s="577">
        <x:f t="shared" si="23"/>
        <x:v>10670.577483058209</x:v>
      </x:c>
      <x:c r="R32" s="552" t="s">
        <x:v>770</x:v>
      </x:c>
      <x:c r="T32" s="552">
        <x:v>1050</x:v>
      </x:c>
    </x:row>
    <x:row r="33" spans="2:21">
      <x:c r="B33" s="574" t="s">
        <x:v>61</x:v>
      </x:c>
      <x:c r="C33" s="575">
        <x:f t="shared" si="22"/>
        <x:v>13324.884131277706</x:v>
      </x:c>
      <x:c r="D33" s="575">
        <x:f t="shared" si="22"/>
        <x:v>23127.260000000002</x:v>
      </x:c>
      <x:c r="E33" s="576">
        <x:f t="shared" si="10"/>
        <x:v>25345.852119468756</x:v>
      </x:c>
      <x:c r="F33" s="575">
        <x:f t="shared" si="23"/>
        <x:v>2053.6451620260341</x:v>
      </x:c>
      <x:c r="G33" s="575">
        <x:f t="shared" si="23"/>
        <x:v>1645.0168833722739</x:v>
      </x:c>
      <x:c r="H33" s="575">
        <x:f t="shared" si="23"/>
        <x:v>2333.5820134723836</x:v>
      </x:c>
      <x:c r="I33" s="575">
        <x:f t="shared" si="23"/>
        <x:v>2303.4407248791977</x:v>
      </x:c>
      <x:c r="J33" s="575">
        <x:f t="shared" si="23"/>
        <x:v>1997.3686570027767</x:v>
      </x:c>
      <x:c r="K33" s="575">
        <x:f t="shared" si="23"/>
        <x:v>2202.7556165064229</x:v>
      </x:c>
      <x:c r="L33" s="575">
        <x:f t="shared" si="23"/>
        <x:v>2315.7574925738145</x:v>
      </x:c>
      <x:c r="M33" s="575">
        <x:f t="shared" si="23"/>
        <x:v>1695.3133318844527</x:v>
      </x:c>
      <x:c r="N33" s="575">
        <x:f t="shared" si="23"/>
        <x:v>2299.4239821211004</x:v>
      </x:c>
      <x:c r="O33" s="575">
        <x:f t="shared" si="23"/>
        <x:v>1896.6835486300022</x:v>
      </x:c>
      <x:c r="P33" s="575">
        <x:f t="shared" si="23"/>
        <x:v>2198.7388737483252</x:v>
      </x:c>
      <x:c r="Q33" s="577">
        <x:f t="shared" si="23"/>
        <x:v>2404.1258332519728</x:v>
      </x:c>
      <x:c r="R33" s="552" t="s">
        <x:v>770</x:v>
      </x:c>
      <x:c r="T33" s="552">
        <x:v>849</x:v>
      </x:c>
      <x:c r="U33" s="583">
        <x:f>T33/T32</x:f>
        <x:v>0.80857142857142861</x:v>
      </x:c>
    </x:row>
    <x:row r="34" spans="2:21">
      <x:c r="B34" s="584" t="s">
        <x:v>62</x:v>
      </x:c>
      <x:c r="C34" s="575">
        <x:f t="shared" si="22"/>
        <x:v>0</x:v>
      </x:c>
      <x:c r="D34" s="575">
        <x:f t="shared" si="22"/>
        <x:v>0</x:v>
      </x:c>
      <x:c r="E34" s="576">
        <x:f t="shared" si="10"/>
        <x:v>0</x:v>
      </x:c>
      <x:c r="F34" s="575">
        <x:f t="shared" si="23"/>
        <x:v>0</x:v>
      </x:c>
      <x:c r="G34" s="575">
        <x:f t="shared" si="23"/>
        <x:v>0</x:v>
      </x:c>
      <x:c r="H34" s="575">
        <x:f t="shared" si="23"/>
        <x:v>0</x:v>
      </x:c>
      <x:c r="I34" s="575">
        <x:f t="shared" si="23"/>
        <x:v>0</x:v>
      </x:c>
      <x:c r="J34" s="575">
        <x:f t="shared" si="23"/>
        <x:v>0</x:v>
      </x:c>
      <x:c r="K34" s="575">
        <x:f t="shared" si="23"/>
        <x:v>0</x:v>
      </x:c>
      <x:c r="L34" s="575">
        <x:f t="shared" si="23"/>
        <x:v>0</x:v>
      </x:c>
      <x:c r="M34" s="575">
        <x:f t="shared" si="23"/>
        <x:v>0</x:v>
      </x:c>
      <x:c r="N34" s="575">
        <x:f t="shared" si="23"/>
        <x:v>0</x:v>
      </x:c>
      <x:c r="O34" s="575">
        <x:f t="shared" si="23"/>
        <x:v>0</x:v>
      </x:c>
      <x:c r="P34" s="575">
        <x:f t="shared" si="23"/>
        <x:v>0</x:v>
      </x:c>
      <x:c r="Q34" s="577">
        <x:f t="shared" si="23"/>
        <x:v>0</x:v>
      </x:c>
      <x:c r="T34" s="552">
        <x:v>941</x:v>
      </x:c>
      <x:c r="U34" s="583">
        <x:f>T33/T34</x:f>
        <x:v>0.90223166843783209</x:v>
      </x:c>
    </x:row>
    <x:row r="35" spans="2:21">
      <x:c r="B35" s="584" t="s">
        <x:v>63</x:v>
      </x:c>
      <x:c r="C35" s="575">
        <x:f t="shared" si="22"/>
        <x:v>341154.0384621243</x:v>
      </x:c>
      <x:c r="D35" s="575">
        <x:f t="shared" si="22"/>
        <x:v>85853.81</x:v>
      </x:c>
      <x:c r="E35" s="576">
        <x:f t="shared" si="10"/>
        <x:v>0</x:v>
      </x:c>
      <x:c r="F35" s="575">
        <x:f t="shared" si="23"/>
        <x:v>0</x:v>
      </x:c>
      <x:c r="G35" s="575">
        <x:f t="shared" si="23"/>
        <x:v>0</x:v>
      </x:c>
      <x:c r="H35" s="575">
        <x:f t="shared" si="23"/>
        <x:v>0</x:v>
      </x:c>
      <x:c r="I35" s="575">
        <x:f t="shared" si="23"/>
        <x:v>0</x:v>
      </x:c>
      <x:c r="J35" s="575">
        <x:f t="shared" si="23"/>
        <x:v>0</x:v>
      </x:c>
      <x:c r="K35" s="575">
        <x:f t="shared" si="23"/>
        <x:v>0</x:v>
      </x:c>
      <x:c r="L35" s="575">
        <x:f t="shared" si="23"/>
        <x:v>0</x:v>
      </x:c>
      <x:c r="M35" s="575">
        <x:f t="shared" si="23"/>
        <x:v>0</x:v>
      </x:c>
      <x:c r="N35" s="575">
        <x:f t="shared" si="23"/>
        <x:v>0</x:v>
      </x:c>
      <x:c r="O35" s="575">
        <x:f t="shared" si="23"/>
        <x:v>0</x:v>
      </x:c>
      <x:c r="P35" s="575">
        <x:f t="shared" si="23"/>
        <x:v>0</x:v>
      </x:c>
      <x:c r="Q35" s="577">
        <x:f t="shared" si="23"/>
        <x:v>0</x:v>
      </x:c>
    </x:row>
    <x:row r="36" spans="2:21">
      <x:c r="B36" s="584" t="s">
        <x:v>64</x:v>
      </x:c>
      <x:c r="C36" s="575">
        <x:f t="shared" si="22"/>
        <x:v>951021.9700000002</x:v>
      </x:c>
      <x:c r="D36" s="575">
        <x:f t="shared" si="22"/>
        <x:v>1088671.3399999999</x:v>
      </x:c>
      <x:c r="E36" s="576">
        <x:f t="shared" si="10"/>
        <x:v>1120391.2799999998</x:v>
      </x:c>
      <x:c r="F36" s="575">
        <x:f t="shared" si="23"/>
        <x:v>93365.94</x:v>
      </x:c>
      <x:c r="G36" s="575">
        <x:f t="shared" si="23"/>
        <x:v>93365.94</x:v>
      </x:c>
      <x:c r="H36" s="575">
        <x:f t="shared" si="23"/>
        <x:v>93365.94</x:v>
      </x:c>
      <x:c r="I36" s="575">
        <x:f t="shared" si="23"/>
        <x:v>93365.94</x:v>
      </x:c>
      <x:c r="J36" s="575">
        <x:f t="shared" si="23"/>
        <x:v>93365.94</x:v>
      </x:c>
      <x:c r="K36" s="575">
        <x:f t="shared" si="23"/>
        <x:v>93365.94</x:v>
      </x:c>
      <x:c r="L36" s="575">
        <x:f t="shared" si="23"/>
        <x:v>93365.94</x:v>
      </x:c>
      <x:c r="M36" s="575">
        <x:f t="shared" si="23"/>
        <x:v>93365.94</x:v>
      </x:c>
      <x:c r="N36" s="575">
        <x:f t="shared" si="23"/>
        <x:v>93365.94</x:v>
      </x:c>
      <x:c r="O36" s="575">
        <x:f t="shared" si="23"/>
        <x:v>93365.94</x:v>
      </x:c>
      <x:c r="P36" s="575">
        <x:f t="shared" si="23"/>
        <x:v>93365.94</x:v>
      </x:c>
      <x:c r="Q36" s="577">
        <x:f t="shared" si="23"/>
        <x:v>93365.94</x:v>
      </x:c>
      <x:c r="R36" s="552" t="s">
        <x:v>770</x:v>
      </x:c>
    </x:row>
    <x:row r="37" spans="2:21">
      <x:c r="B37" s="584" t="s">
        <x:v>65</x:v>
      </x:c>
      <x:c r="C37" s="575">
        <x:f t="shared" si="22"/>
        <x:v>0</x:v>
      </x:c>
      <x:c r="D37" s="575">
        <x:f t="shared" si="22"/>
        <x:v>0</x:v>
      </x:c>
      <x:c r="E37" s="576">
        <x:f t="shared" si="10"/>
        <x:v>0</x:v>
      </x:c>
      <x:c r="F37" s="575">
        <x:f t="shared" si="23"/>
        <x:v>0</x:v>
      </x:c>
      <x:c r="G37" s="575">
        <x:f t="shared" si="23"/>
        <x:v>0</x:v>
      </x:c>
      <x:c r="H37" s="575">
        <x:f t="shared" si="23"/>
        <x:v>0</x:v>
      </x:c>
      <x:c r="I37" s="575">
        <x:f t="shared" si="23"/>
        <x:v>0</x:v>
      </x:c>
      <x:c r="J37" s="575">
        <x:f t="shared" si="23"/>
        <x:v>0</x:v>
      </x:c>
      <x:c r="K37" s="575">
        <x:f t="shared" si="23"/>
        <x:v>0</x:v>
      </x:c>
      <x:c r="L37" s="575">
        <x:f t="shared" si="23"/>
        <x:v>0</x:v>
      </x:c>
      <x:c r="M37" s="575">
        <x:f t="shared" si="23"/>
        <x:v>0</x:v>
      </x:c>
      <x:c r="N37" s="575">
        <x:f t="shared" si="23"/>
        <x:v>0</x:v>
      </x:c>
      <x:c r="O37" s="575">
        <x:f t="shared" si="23"/>
        <x:v>0</x:v>
      </x:c>
      <x:c r="P37" s="575">
        <x:f t="shared" si="23"/>
        <x:v>0</x:v>
      </x:c>
      <x:c r="Q37" s="577">
        <x:f t="shared" si="23"/>
        <x:v>0</x:v>
      </x:c>
    </x:row>
    <x:row r="38" spans="2:21">
      <x:c r="B38" s="584" t="s">
        <x:v>66</x:v>
      </x:c>
      <x:c r="C38" s="575">
        <x:f t="shared" si="22"/>
        <x:v>632928.85692630045</x:v>
      </x:c>
      <x:c r="D38" s="575">
        <x:f t="shared" si="22"/>
        <x:v>1147433.75</x:v>
      </x:c>
      <x:c r="E38" s="576">
        <x:f t="shared" si="10"/>
        <x:v>1060000</x:v>
      </x:c>
      <x:c r="F38" s="575">
        <x:f t="shared" si="23"/>
        <x:v>20000</x:v>
      </x:c>
      <x:c r="G38" s="575">
        <x:f t="shared" si="23"/>
        <x:v>20000</x:v>
      </x:c>
      <x:c r="H38" s="575">
        <x:f t="shared" si="23"/>
        <x:v>220000</x:v>
      </x:c>
      <x:c r="I38" s="575">
        <x:f t="shared" si="23"/>
        <x:v>30000</x:v>
      </x:c>
      <x:c r="J38" s="575">
        <x:f t="shared" si="23"/>
        <x:v>20000</x:v>
      </x:c>
      <x:c r="K38" s="575">
        <x:f t="shared" si="23"/>
        <x:v>240000</x:v>
      </x:c>
      <x:c r="L38" s="575">
        <x:f t="shared" si="23"/>
        <x:v>20000</x:v>
      </x:c>
      <x:c r="M38" s="575">
        <x:f t="shared" si="23"/>
        <x:v>30000</x:v>
      </x:c>
      <x:c r="N38" s="575">
        <x:f t="shared" si="23"/>
        <x:v>220000</x:v>
      </x:c>
      <x:c r="O38" s="575">
        <x:f t="shared" si="23"/>
        <x:v>20000</x:v>
      </x:c>
      <x:c r="P38" s="575">
        <x:f t="shared" si="23"/>
        <x:v>180000</x:v>
      </x:c>
      <x:c r="Q38" s="577">
        <x:f t="shared" si="23"/>
        <x:v>40000</x:v>
      </x:c>
      <x:c r="R38" s="552" t="s">
        <x:v>770</x:v>
      </x:c>
    </x:row>
    <x:row r="39" spans="2:21">
      <x:c r="B39" s="584" t="s">
        <x:v>67</x:v>
      </x:c>
      <x:c r="C39" s="575">
        <x:f t="shared" si="22"/>
        <x:v>432256.31999999995</x:v>
      </x:c>
      <x:c r="D39" s="575">
        <x:f t="shared" si="22"/>
        <x:v>441647.9499999999</x:v>
      </x:c>
      <x:c r="E39" s="576">
        <x:f t="shared" si="10"/>
        <x:v>647195.68000000005</x:v>
      </x:c>
      <x:c r="F39" s="575">
        <x:f t="shared" si="23"/>
        <x:v>53267.14</x:v>
      </x:c>
      <x:c r="G39" s="575">
        <x:f t="shared" si="23"/>
        <x:v>53267.14</x:v>
      </x:c>
      <x:c r="H39" s="575">
        <x:f t="shared" si="23"/>
        <x:v>53267.14</x:v>
      </x:c>
      <x:c r="I39" s="575">
        <x:f t="shared" si="23"/>
        <x:v>53267.14</x:v>
      </x:c>
      <x:c r="J39" s="575">
        <x:f t="shared" si="23"/>
        <x:v>53267.14</x:v>
      </x:c>
      <x:c r="K39" s="575">
        <x:f t="shared" si="23"/>
        <x:v>56367.14</x:v>
      </x:c>
      <x:c r="L39" s="575">
        <x:f t="shared" si="23"/>
        <x:v>54082.14</x:v>
      </x:c>
      <x:c r="M39" s="575">
        <x:f t="shared" si="23"/>
        <x:v>54082.14</x:v>
      </x:c>
      <x:c r="N39" s="575">
        <x:f t="shared" si="23"/>
        <x:v>54082.14</x:v>
      </x:c>
      <x:c r="O39" s="575">
        <x:f t="shared" si="23"/>
        <x:v>54082.14</x:v>
      </x:c>
      <x:c r="P39" s="575">
        <x:f t="shared" si="23"/>
        <x:v>54082.14</x:v>
      </x:c>
      <x:c r="Q39" s="577">
        <x:f t="shared" si="23"/>
        <x:v>54082.14</x:v>
      </x:c>
      <x:c r="R39" s="552" t="s">
        <x:v>770</x:v>
      </x:c>
    </x:row>
    <x:row r="40" spans="2:21">
      <x:c r="B40" s="584" t="s">
        <x:v>68</x:v>
      </x:c>
      <x:c r="C40" s="575">
        <x:f t="shared" ref="C40:D55" si="24">+C130+C215</x:f>
        <x:v>389628.96000000014</x:v>
      </x:c>
      <x:c r="D40" s="575">
        <x:f t="shared" si="24"/>
        <x:v>419390.55</x:v>
      </x:c>
      <x:c r="E40" s="576">
        <x:f t="shared" si="10"/>
        <x:v>416808</x:v>
      </x:c>
      <x:c r="F40" s="575">
        <x:f t="shared" ref="F40:Q55" si="25">+F130+F215</x:f>
        <x:v>34734</x:v>
      </x:c>
      <x:c r="G40" s="575">
        <x:f t="shared" si="25"/>
        <x:v>34734</x:v>
      </x:c>
      <x:c r="H40" s="575">
        <x:f t="shared" si="25"/>
        <x:v>34734</x:v>
      </x:c>
      <x:c r="I40" s="575">
        <x:f t="shared" si="25"/>
        <x:v>34734</x:v>
      </x:c>
      <x:c r="J40" s="575">
        <x:f t="shared" si="25"/>
        <x:v>34734</x:v>
      </x:c>
      <x:c r="K40" s="575">
        <x:f t="shared" si="25"/>
        <x:v>34734</x:v>
      </x:c>
      <x:c r="L40" s="575">
        <x:f t="shared" si="25"/>
        <x:v>34734</x:v>
      </x:c>
      <x:c r="M40" s="575">
        <x:f t="shared" si="25"/>
        <x:v>34734</x:v>
      </x:c>
      <x:c r="N40" s="575">
        <x:f t="shared" si="25"/>
        <x:v>34734</x:v>
      </x:c>
      <x:c r="O40" s="575">
        <x:f t="shared" si="25"/>
        <x:v>34734</x:v>
      </x:c>
      <x:c r="P40" s="575">
        <x:f t="shared" si="25"/>
        <x:v>34734</x:v>
      </x:c>
      <x:c r="Q40" s="577">
        <x:f t="shared" si="25"/>
        <x:v>34734</x:v>
      </x:c>
      <x:c r="R40" s="552" t="s">
        <x:v>770</x:v>
      </x:c>
    </x:row>
    <x:row r="41" spans="2:21">
      <x:c r="B41" s="584" t="s">
        <x:v>69</x:v>
      </x:c>
      <x:c r="C41" s="575">
        <x:f t="shared" si="24"/>
        <x:v>0</x:v>
      </x:c>
      <x:c r="D41" s="575">
        <x:f t="shared" si="24"/>
        <x:v>1304248.0799999998</x:v>
      </x:c>
      <x:c r="E41" s="576">
        <x:f t="shared" si="10"/>
        <x:v>152064.25999999998</x:v>
      </x:c>
      <x:c r="F41" s="575">
        <x:f t="shared" si="25"/>
        <x:v>31388.61</x:v>
      </x:c>
      <x:c r="G41" s="575">
        <x:f t="shared" si="25"/>
        <x:v>21094.309999999998</x:v>
      </x:c>
      <x:c r="H41" s="575">
        <x:f t="shared" si="25"/>
        <x:v>9663</x:v>
      </x:c>
      <x:c r="I41" s="575">
        <x:f t="shared" si="25"/>
        <x:v>9853.0800000000017</x:v>
      </x:c>
      <x:c r="J41" s="575">
        <x:f t="shared" si="25"/>
        <x:v>9789.43</x:v>
      </x:c>
      <x:c r="K41" s="575">
        <x:f t="shared" si="25"/>
        <x:v>9859.77</x:v>
      </x:c>
      <x:c r="L41" s="575">
        <x:f t="shared" si="25"/>
        <x:v>9859.77</x:v>
      </x:c>
      <x:c r="M41" s="575">
        <x:f t="shared" si="25"/>
        <x:v>10633.66</x:v>
      </x:c>
      <x:c r="N41" s="575">
        <x:f t="shared" si="25"/>
        <x:v>9923.4</x:v>
      </x:c>
      <x:c r="O41" s="575">
        <x:f t="shared" si="25"/>
        <x:v>9920.09</x:v>
      </x:c>
      <x:c r="P41" s="575">
        <x:f t="shared" si="25"/>
        <x:v>10136.740000000002</x:v>
      </x:c>
      <x:c r="Q41" s="577">
        <x:f t="shared" si="25"/>
        <x:v>9942.4</x:v>
      </x:c>
      <x:c r="R41" s="552" t="s">
        <x:v>770</x:v>
      </x:c>
    </x:row>
    <x:row r="42" spans="2:21">
      <x:c r="B42" s="584" t="s">
        <x:v>70</x:v>
      </x:c>
      <x:c r="C42" s="575">
        <x:f t="shared" si="24"/>
        <x:v>7761059.8520974349</x:v>
      </x:c>
      <x:c r="D42" s="575">
        <x:f t="shared" si="24"/>
        <x:v>7097261.3500000006</x:v>
      </x:c>
      <x:c r="E42" s="576">
        <x:f t="shared" si="10"/>
        <x:v>8093252.2749287756</x:v>
      </x:c>
      <x:c r="F42" s="575">
        <x:f t="shared" si="25"/>
        <x:v>689866.27932098764</x:v>
      </x:c>
      <x:c r="G42" s="575">
        <x:f t="shared" si="25"/>
        <x:v>595023.20239791088</x:v>
      </x:c>
      <x:c r="H42" s="575">
        <x:f t="shared" si="25"/>
        <x:v>712866.27932098764</x:v>
      </x:c>
      <x:c r="I42" s="575">
        <x:f t="shared" si="25"/>
        <x:v>711866.27932098764</x:v>
      </x:c>
      <x:c r="J42" s="575">
        <x:f t="shared" si="25"/>
        <x:v>628252.43316714151</x:v>
      </x:c>
      <x:c r="K42" s="575">
        <x:f t="shared" si="25"/>
        <x:v>703866.27932098764</x:v>
      </x:c>
      <x:c r="L42" s="575">
        <x:f t="shared" si="25"/>
        <x:v>707866.27932098764</x:v>
      </x:c>
      <x:c r="M42" s="575">
        <x:f t="shared" si="25"/>
        <x:v>601023.20239791088</x:v>
      </x:c>
      <x:c r="N42" s="575">
        <x:f t="shared" si="25"/>
        <x:v>711866.27932098764</x:v>
      </x:c>
      <x:c r="O42" s="575">
        <x:f t="shared" si="25"/>
        <x:v>618023.20239791088</x:v>
      </x:c>
      <x:c r="P42" s="575">
        <x:f t="shared" si="25"/>
        <x:v>696866.27932098764</x:v>
      </x:c>
      <x:c r="Q42" s="577">
        <x:f t="shared" si="25"/>
        <x:v>715866.27932098764</x:v>
      </x:c>
      <x:c r="R42" s="552" t="s">
        <x:v>770</x:v>
      </x:c>
    </x:row>
    <x:row r="43" spans="2:21">
      <x:c r="B43" s="584" t="s">
        <x:v>71</x:v>
      </x:c>
      <x:c r="C43" s="575">
        <x:f t="shared" si="24"/>
        <x:v>84192.412093073959</x:v>
      </x:c>
      <x:c r="D43" s="575">
        <x:f t="shared" si="24"/>
        <x:v>32656.520000000004</x:v>
      </x:c>
      <x:c r="E43" s="576">
        <x:f t="shared" si="10"/>
        <x:v>37748.987870063902</x:v>
      </x:c>
      <x:c r="F43" s="575">
        <x:f t="shared" si="25"/>
        <x:v>3058.6080099153137</x:v>
      </x:c>
      <x:c r="G43" s="575">
        <x:f t="shared" si="25"/>
        <x:v>2450.0151773856337</x:v>
      </x:c>
      <x:c r="H43" s="575">
        <x:f t="shared" si="25"/>
        <x:v>3475.5335391822941</x:v>
      </x:c>
      <x:c r="I43" s="575">
        <x:f t="shared" si="25"/>
        <x:v>3430.6424409414785</x:v>
      </x:c>
      <x:c r="J43" s="575">
        <x:f t="shared" si="25"/>
        <x:v>2974.792279614388</x:v>
      </x:c>
      <x:c r="K43" s="575">
        <x:f t="shared" si="25"/>
        <x:v>3280.6865066629657</x:v>
      </x:c>
      <x:c r="L43" s="575">
        <x:f t="shared" si="25"/>
        <x:v>3448.9864884057706</x:v>
      </x:c>
      <x:c r="M43" s="575">
        <x:f t="shared" si="25"/>
        <x:v>2524.9244767788527</x:v>
      </x:c>
      <x:c r="N43" s="575">
        <x:f t="shared" si="25"/>
        <x:v>3424.6600824499237</x:v>
      </x:c>
      <x:c r="O43" s="575">
        <x:f t="shared" si="25"/>
        <x:v>2824.8363453358766</x:v>
      </x:c>
      <x:c r="P43" s="575">
        <x:f t="shared" si="25"/>
        <x:v>3274.7041481714109</x:v>
      </x:c>
      <x:c r="Q43" s="577">
        <x:f t="shared" si="25"/>
        <x:v>3580.5983752199904</x:v>
      </x:c>
      <x:c r="R43" s="552" t="s">
        <x:v>770</x:v>
      </x:c>
    </x:row>
    <x:row r="44" spans="2:21">
      <x:c r="B44" s="584" t="s">
        <x:v>72</x:v>
      </x:c>
      <x:c r="C44" s="575">
        <x:f t="shared" si="24"/>
        <x:v>0</x:v>
      </x:c>
      <x:c r="D44" s="575">
        <x:f t="shared" si="24"/>
        <x:v>0</x:v>
      </x:c>
      <x:c r="E44" s="576">
        <x:f t="shared" si="10"/>
        <x:v>0</x:v>
      </x:c>
      <x:c r="F44" s="575">
        <x:f t="shared" si="25"/>
        <x:v>0</x:v>
      </x:c>
      <x:c r="G44" s="575">
        <x:f t="shared" si="25"/>
        <x:v>0</x:v>
      </x:c>
      <x:c r="H44" s="575">
        <x:f t="shared" si="25"/>
        <x:v>0</x:v>
      </x:c>
      <x:c r="I44" s="575">
        <x:f t="shared" si="25"/>
        <x:v>0</x:v>
      </x:c>
      <x:c r="J44" s="575">
        <x:f t="shared" si="25"/>
        <x:v>0</x:v>
      </x:c>
      <x:c r="K44" s="575">
        <x:f t="shared" si="25"/>
        <x:v>0</x:v>
      </x:c>
      <x:c r="L44" s="575">
        <x:f t="shared" si="25"/>
        <x:v>0</x:v>
      </x:c>
      <x:c r="M44" s="575">
        <x:f t="shared" si="25"/>
        <x:v>0</x:v>
      </x:c>
      <x:c r="N44" s="575">
        <x:f t="shared" si="25"/>
        <x:v>0</x:v>
      </x:c>
      <x:c r="O44" s="575">
        <x:f t="shared" si="25"/>
        <x:v>0</x:v>
      </x:c>
      <x:c r="P44" s="575">
        <x:f t="shared" si="25"/>
        <x:v>0</x:v>
      </x:c>
      <x:c r="Q44" s="577">
        <x:f t="shared" si="25"/>
        <x:v>0</x:v>
      </x:c>
    </x:row>
    <x:row r="45" spans="2:21">
      <x:c r="B45" s="584" t="s">
        <x:v>73</x:v>
      </x:c>
      <x:c r="C45" s="575">
        <x:f t="shared" si="24"/>
        <x:v>0</x:v>
      </x:c>
      <x:c r="D45" s="575">
        <x:f t="shared" si="24"/>
        <x:v>0</x:v>
      </x:c>
      <x:c r="E45" s="576">
        <x:f t="shared" si="10"/>
        <x:v>0</x:v>
      </x:c>
      <x:c r="F45" s="575">
        <x:f t="shared" si="25"/>
        <x:v>0</x:v>
      </x:c>
      <x:c r="G45" s="575">
        <x:f t="shared" si="25"/>
        <x:v>0</x:v>
      </x:c>
      <x:c r="H45" s="575">
        <x:f t="shared" si="25"/>
        <x:v>0</x:v>
      </x:c>
      <x:c r="I45" s="575">
        <x:f t="shared" si="25"/>
        <x:v>0</x:v>
      </x:c>
      <x:c r="J45" s="575">
        <x:f t="shared" si="25"/>
        <x:v>0</x:v>
      </x:c>
      <x:c r="K45" s="575">
        <x:f t="shared" si="25"/>
        <x:v>0</x:v>
      </x:c>
      <x:c r="L45" s="575">
        <x:f t="shared" si="25"/>
        <x:v>0</x:v>
      </x:c>
      <x:c r="M45" s="575">
        <x:f t="shared" si="25"/>
        <x:v>0</x:v>
      </x:c>
      <x:c r="N45" s="575">
        <x:f t="shared" si="25"/>
        <x:v>0</x:v>
      </x:c>
      <x:c r="O45" s="575">
        <x:f t="shared" si="25"/>
        <x:v>0</x:v>
      </x:c>
      <x:c r="P45" s="575">
        <x:f t="shared" si="25"/>
        <x:v>0</x:v>
      </x:c>
      <x:c r="Q45" s="577">
        <x:f t="shared" si="25"/>
        <x:v>0</x:v>
      </x:c>
    </x:row>
    <x:row r="46" spans="2:21">
      <x:c r="B46" s="584" t="s">
        <x:v>74</x:v>
      </x:c>
      <x:c r="C46" s="575">
        <x:f t="shared" si="24"/>
        <x:v>0</x:v>
      </x:c>
      <x:c r="D46" s="575">
        <x:f t="shared" si="24"/>
        <x:v>0</x:v>
      </x:c>
      <x:c r="E46" s="576">
        <x:f t="shared" si="10"/>
        <x:v>0</x:v>
      </x:c>
      <x:c r="F46" s="575">
        <x:f t="shared" si="25"/>
        <x:v>0</x:v>
      </x:c>
      <x:c r="G46" s="575">
        <x:f t="shared" si="25"/>
        <x:v>0</x:v>
      </x:c>
      <x:c r="H46" s="575">
        <x:f t="shared" si="25"/>
        <x:v>0</x:v>
      </x:c>
      <x:c r="I46" s="575">
        <x:f t="shared" si="25"/>
        <x:v>0</x:v>
      </x:c>
      <x:c r="J46" s="575">
        <x:f t="shared" si="25"/>
        <x:v>0</x:v>
      </x:c>
      <x:c r="K46" s="575">
        <x:f t="shared" si="25"/>
        <x:v>0</x:v>
      </x:c>
      <x:c r="L46" s="575">
        <x:f t="shared" si="25"/>
        <x:v>0</x:v>
      </x:c>
      <x:c r="M46" s="575">
        <x:f t="shared" si="25"/>
        <x:v>0</x:v>
      </x:c>
      <x:c r="N46" s="575">
        <x:f t="shared" si="25"/>
        <x:v>0</x:v>
      </x:c>
      <x:c r="O46" s="575">
        <x:f t="shared" si="25"/>
        <x:v>0</x:v>
      </x:c>
      <x:c r="P46" s="575">
        <x:f t="shared" si="25"/>
        <x:v>0</x:v>
      </x:c>
      <x:c r="Q46" s="577">
        <x:f t="shared" si="25"/>
        <x:v>0</x:v>
      </x:c>
    </x:row>
    <x:row r="47" spans="2:21">
      <x:c r="B47" s="584" t="s">
        <x:v>75</x:v>
      </x:c>
      <x:c r="C47" s="575">
        <x:f t="shared" si="24"/>
        <x:v>322865</x:v>
      </x:c>
      <x:c r="D47" s="575">
        <x:f t="shared" si="24"/>
        <x:v>340440.11999999994</x:v>
      </x:c>
      <x:c r="E47" s="576">
        <x:f t="shared" si="10"/>
        <x:v>256600</x:v>
      </x:c>
      <x:c r="F47" s="575">
        <x:f t="shared" si="25"/>
        <x:v>10950</x:v>
      </x:c>
      <x:c r="G47" s="575">
        <x:f t="shared" si="25"/>
        <x:v>22550</x:v>
      </x:c>
      <x:c r="H47" s="575">
        <x:f t="shared" si="25"/>
        <x:v>8550</x:v>
      </x:c>
      <x:c r="I47" s="575">
        <x:f t="shared" si="25"/>
        <x:v>25950</x:v>
      </x:c>
      <x:c r="J47" s="575">
        <x:f t="shared" si="25"/>
        <x:v>17250</x:v>
      </x:c>
      <x:c r="K47" s="575">
        <x:f t="shared" si="25"/>
        <x:v>28750</x:v>
      </x:c>
      <x:c r="L47" s="575">
        <x:f t="shared" si="25"/>
        <x:v>13750</x:v>
      </x:c>
      <x:c r="M47" s="575">
        <x:f t="shared" si="25"/>
        <x:v>26350</x:v>
      </x:c>
      <x:c r="N47" s="575">
        <x:f t="shared" si="25"/>
        <x:v>25350</x:v>
      </x:c>
      <x:c r="O47" s="575">
        <x:f t="shared" si="25"/>
        <x:v>40050</x:v>
      </x:c>
      <x:c r="P47" s="575">
        <x:f t="shared" si="25"/>
        <x:v>8550</x:v>
      </x:c>
      <x:c r="Q47" s="577">
        <x:f t="shared" si="25"/>
        <x:v>28550</x:v>
      </x:c>
      <x:c r="R47" s="552" t="s">
        <x:v>770</x:v>
      </x:c>
    </x:row>
    <x:row r="48" spans="2:21">
      <x:c r="B48" s="584" t="s">
        <x:v>76</x:v>
      </x:c>
      <x:c r="C48" s="575">
        <x:f t="shared" si="24"/>
        <x:v>0</x:v>
      </x:c>
      <x:c r="D48" s="575">
        <x:f t="shared" si="24"/>
        <x:v>0</x:v>
      </x:c>
      <x:c r="E48" s="576">
        <x:f t="shared" si="10"/>
        <x:v>0</x:v>
      </x:c>
      <x:c r="F48" s="575">
        <x:f t="shared" si="25"/>
        <x:v>0</x:v>
      </x:c>
      <x:c r="G48" s="575">
        <x:f t="shared" si="25"/>
        <x:v>0</x:v>
      </x:c>
      <x:c r="H48" s="575">
        <x:f t="shared" si="25"/>
        <x:v>0</x:v>
      </x:c>
      <x:c r="I48" s="575">
        <x:f t="shared" si="25"/>
        <x:v>0</x:v>
      </x:c>
      <x:c r="J48" s="575">
        <x:f t="shared" si="25"/>
        <x:v>0</x:v>
      </x:c>
      <x:c r="K48" s="575">
        <x:f t="shared" si="25"/>
        <x:v>0</x:v>
      </x:c>
      <x:c r="L48" s="575">
        <x:f t="shared" si="25"/>
        <x:v>0</x:v>
      </x:c>
      <x:c r="M48" s="575">
        <x:f t="shared" si="25"/>
        <x:v>0</x:v>
      </x:c>
      <x:c r="N48" s="575">
        <x:f t="shared" si="25"/>
        <x:v>0</x:v>
      </x:c>
      <x:c r="O48" s="575">
        <x:f t="shared" si="25"/>
        <x:v>0</x:v>
      </x:c>
      <x:c r="P48" s="575">
        <x:f t="shared" si="25"/>
        <x:v>0</x:v>
      </x:c>
      <x:c r="Q48" s="577">
        <x:f t="shared" si="25"/>
        <x:v>0</x:v>
      </x:c>
    </x:row>
    <x:row r="49" spans="1:21">
      <x:c r="B49" s="584" t="s">
        <x:v>77</x:v>
      </x:c>
      <x:c r="C49" s="575">
        <x:f t="shared" si="24"/>
        <x:v>0</x:v>
      </x:c>
      <x:c r="D49" s="575">
        <x:f t="shared" si="24"/>
        <x:v>0</x:v>
      </x:c>
      <x:c r="E49" s="576">
        <x:f t="shared" si="10"/>
        <x:v>0</x:v>
      </x:c>
      <x:c r="F49" s="575">
        <x:f t="shared" si="25"/>
        <x:v>0</x:v>
      </x:c>
      <x:c r="G49" s="575">
        <x:f t="shared" si="25"/>
        <x:v>0</x:v>
      </x:c>
      <x:c r="H49" s="575">
        <x:f t="shared" si="25"/>
        <x:v>0</x:v>
      </x:c>
      <x:c r="I49" s="575">
        <x:f t="shared" si="25"/>
        <x:v>0</x:v>
      </x:c>
      <x:c r="J49" s="575">
        <x:f t="shared" si="25"/>
        <x:v>0</x:v>
      </x:c>
      <x:c r="K49" s="575">
        <x:f t="shared" si="25"/>
        <x:v>0</x:v>
      </x:c>
      <x:c r="L49" s="575">
        <x:f t="shared" si="25"/>
        <x:v>0</x:v>
      </x:c>
      <x:c r="M49" s="575">
        <x:f t="shared" si="25"/>
        <x:v>0</x:v>
      </x:c>
      <x:c r="N49" s="575">
        <x:f t="shared" si="25"/>
        <x:v>0</x:v>
      </x:c>
      <x:c r="O49" s="575">
        <x:f t="shared" si="25"/>
        <x:v>0</x:v>
      </x:c>
      <x:c r="P49" s="575">
        <x:f t="shared" si="25"/>
        <x:v>0</x:v>
      </x:c>
      <x:c r="Q49" s="577">
        <x:f t="shared" si="25"/>
        <x:v>0</x:v>
      </x:c>
    </x:row>
    <x:row r="50" spans="1:21">
      <x:c r="B50" s="584" t="s">
        <x:v>78</x:v>
      </x:c>
      <x:c r="C50" s="575">
        <x:f t="shared" si="24"/>
        <x:v>2001241.0900000003</x:v>
      </x:c>
      <x:c r="D50" s="575">
        <x:f t="shared" si="24"/>
        <x:v>1355318.4200000002</x:v>
      </x:c>
      <x:c r="E50" s="576">
        <x:f t="shared" si="10"/>
        <x:v>1872579.4153846155</x:v>
      </x:c>
      <x:c r="F50" s="575">
        <x:f t="shared" si="25"/>
        <x:v>156048.28461538462</x:v>
      </x:c>
      <x:c r="G50" s="575">
        <x:f t="shared" si="25"/>
        <x:v>156048.28461538462</x:v>
      </x:c>
      <x:c r="H50" s="575">
        <x:f t="shared" si="25"/>
        <x:v>156048.28461538462</x:v>
      </x:c>
      <x:c r="I50" s="575">
        <x:f t="shared" si="25"/>
        <x:v>156048.28461538462</x:v>
      </x:c>
      <x:c r="J50" s="575">
        <x:f t="shared" si="25"/>
        <x:v>156048.28461538462</x:v>
      </x:c>
      <x:c r="K50" s="575">
        <x:f t="shared" si="25"/>
        <x:v>156048.28461538462</x:v>
      </x:c>
      <x:c r="L50" s="575">
        <x:f t="shared" si="25"/>
        <x:v>156048.28461538462</x:v>
      </x:c>
      <x:c r="M50" s="575">
        <x:f t="shared" si="25"/>
        <x:v>156048.28461538462</x:v>
      </x:c>
      <x:c r="N50" s="575">
        <x:f t="shared" si="25"/>
        <x:v>156048.28461538462</x:v>
      </x:c>
      <x:c r="O50" s="575">
        <x:f t="shared" si="25"/>
        <x:v>156048.28461538462</x:v>
      </x:c>
      <x:c r="P50" s="575">
        <x:f t="shared" si="25"/>
        <x:v>156048.28461538462</x:v>
      </x:c>
      <x:c r="Q50" s="577">
        <x:f t="shared" si="25"/>
        <x:v>156048.28461538462</x:v>
      </x:c>
      <x:c r="R50" s="552" t="s">
        <x:v>770</x:v>
      </x:c>
    </x:row>
    <x:row r="51" spans="1:21">
      <x:c r="B51" s="584" t="s">
        <x:v>79</x:v>
      </x:c>
      <x:c r="C51" s="575">
        <x:f t="shared" si="24"/>
        <x:v>0</x:v>
      </x:c>
      <x:c r="D51" s="575">
        <x:f t="shared" si="24"/>
        <x:v>0</x:v>
      </x:c>
      <x:c r="E51" s="576">
        <x:f t="shared" si="10"/>
        <x:v>0</x:v>
      </x:c>
      <x:c r="F51" s="575">
        <x:f t="shared" si="25"/>
        <x:v>0</x:v>
      </x:c>
      <x:c r="G51" s="575">
        <x:f t="shared" si="25"/>
        <x:v>0</x:v>
      </x:c>
      <x:c r="H51" s="575">
        <x:f t="shared" si="25"/>
        <x:v>0</x:v>
      </x:c>
      <x:c r="I51" s="575">
        <x:f t="shared" si="25"/>
        <x:v>0</x:v>
      </x:c>
      <x:c r="J51" s="575">
        <x:f t="shared" si="25"/>
        <x:v>0</x:v>
      </x:c>
      <x:c r="K51" s="575">
        <x:f t="shared" si="25"/>
        <x:v>0</x:v>
      </x:c>
      <x:c r="L51" s="575">
        <x:f t="shared" si="25"/>
        <x:v>0</x:v>
      </x:c>
      <x:c r="M51" s="575">
        <x:f t="shared" si="25"/>
        <x:v>0</x:v>
      </x:c>
      <x:c r="N51" s="575">
        <x:f t="shared" si="25"/>
        <x:v>0</x:v>
      </x:c>
      <x:c r="O51" s="575">
        <x:f t="shared" si="25"/>
        <x:v>0</x:v>
      </x:c>
      <x:c r="P51" s="575">
        <x:f t="shared" si="25"/>
        <x:v>0</x:v>
      </x:c>
      <x:c r="Q51" s="577">
        <x:f t="shared" si="25"/>
        <x:v>0</x:v>
      </x:c>
    </x:row>
    <x:row r="52" spans="1:21">
      <x:c r="B52" s="584" t="s">
        <x:v>263</x:v>
      </x:c>
      <x:c r="C52" s="575">
        <x:f t="shared" si="24"/>
        <x:v>9138507.6334384698</x:v>
      </x:c>
      <x:c r="D52" s="575">
        <x:f t="shared" si="24"/>
        <x:v>7972004.5227999995</x:v>
      </x:c>
      <x:c r="E52" s="576">
        <x:f t="shared" si="10"/>
        <x:v>7381568.16213887</x:v>
      </x:c>
      <x:c r="F52" s="575">
        <x:f t="shared" si="25"/>
        <x:v>606501.7642538005</x:v>
      </x:c>
      <x:c r="G52" s="575">
        <x:f t="shared" si="25"/>
        <x:v>473644.48655718181</x:v>
      </x:c>
      <x:c r="H52" s="575">
        <x:f t="shared" si="25"/>
        <x:v>692824.04614158324</x:v>
      </x:c>
      <x:c r="I52" s="575">
        <x:f t="shared" si="25"/>
        <x:v>682406.03983782709</x:v>
      </x:c>
      <x:c r="J52" s="575">
        <x:f t="shared" si="25"/>
        <x:v>551305.78094604099</x:v>
      </x:c>
      <x:c r="K52" s="575">
        <x:f t="shared" si="25"/>
        <x:v>641789.68347188435</x:v>
      </x:c>
      <x:c r="L52" s="575">
        <x:f t="shared" si="25"/>
        <x:v>664499.26809667586</x:v>
      </x:c>
      <x:c r="M52" s="575">
        <x:f t="shared" si="25"/>
        <x:v>505688.0553682138</x:v>
      </x:c>
      <x:c r="N52" s="575">
        <x:f t="shared" si="25"/>
        <x:v>667310.13052386837</x:v>
      </x:c>
      <x:c r="O52" s="575">
        <x:f t="shared" si="25"/>
        <x:v>559562.08042009862</x:v>
      </x:c>
      <x:c r="P52" s="575">
        <x:f t="shared" si="25"/>
        <x:v>640373.11799792561</x:v>
      </x:c>
      <x:c r="Q52" s="577">
        <x:f t="shared" si="25"/>
        <x:v>695663.7085237694</x:v>
      </x:c>
      <x:c r="R52" s="552" t="s">
        <x:v>770</x:v>
      </x:c>
    </x:row>
    <x:row r="53" spans="1:21">
      <x:c r="B53" s="584" t="s">
        <x:v>80</x:v>
      </x:c>
      <x:c r="C53" s="575">
        <x:f t="shared" si="24"/>
        <x:v>0</x:v>
      </x:c>
      <x:c r="D53" s="575">
        <x:f t="shared" si="24"/>
        <x:v>0</x:v>
      </x:c>
      <x:c r="E53" s="576">
        <x:f t="shared" si="10"/>
        <x:v>0</x:v>
      </x:c>
      <x:c r="F53" s="575">
        <x:f t="shared" si="25"/>
        <x:v>0</x:v>
      </x:c>
      <x:c r="G53" s="575">
        <x:f t="shared" si="25"/>
        <x:v>0</x:v>
      </x:c>
      <x:c r="H53" s="575">
        <x:f t="shared" si="25"/>
        <x:v>0</x:v>
      </x:c>
      <x:c r="I53" s="575">
        <x:f t="shared" si="25"/>
        <x:v>0</x:v>
      </x:c>
      <x:c r="J53" s="575">
        <x:f t="shared" si="25"/>
        <x:v>0</x:v>
      </x:c>
      <x:c r="K53" s="575">
        <x:f t="shared" si="25"/>
        <x:v>0</x:v>
      </x:c>
      <x:c r="L53" s="575">
        <x:f t="shared" si="25"/>
        <x:v>0</x:v>
      </x:c>
      <x:c r="M53" s="575">
        <x:f t="shared" si="25"/>
        <x:v>0</x:v>
      </x:c>
      <x:c r="N53" s="575">
        <x:f t="shared" si="25"/>
        <x:v>0</x:v>
      </x:c>
      <x:c r="O53" s="575">
        <x:f t="shared" si="25"/>
        <x:v>0</x:v>
      </x:c>
      <x:c r="P53" s="575">
        <x:f t="shared" si="25"/>
        <x:v>0</x:v>
      </x:c>
      <x:c r="Q53" s="577">
        <x:f t="shared" si="25"/>
        <x:v>0</x:v>
      </x:c>
    </x:row>
    <x:row r="54" spans="1:21">
      <x:c r="B54" s="584" t="s">
        <x:v>81</x:v>
      </x:c>
      <x:c r="C54" s="575">
        <x:f t="shared" si="24"/>
        <x:v>0</x:v>
      </x:c>
      <x:c r="D54" s="575">
        <x:f t="shared" si="24"/>
        <x:v>0</x:v>
      </x:c>
      <x:c r="E54" s="576">
        <x:f t="shared" si="10"/>
        <x:v>0</x:v>
      </x:c>
      <x:c r="F54" s="575">
        <x:f t="shared" si="25"/>
        <x:v>0</x:v>
      </x:c>
      <x:c r="G54" s="575">
        <x:f t="shared" si="25"/>
        <x:v>0</x:v>
      </x:c>
      <x:c r="H54" s="575">
        <x:f t="shared" si="25"/>
        <x:v>0</x:v>
      </x:c>
      <x:c r="I54" s="575">
        <x:f t="shared" si="25"/>
        <x:v>0</x:v>
      </x:c>
      <x:c r="J54" s="575">
        <x:f t="shared" si="25"/>
        <x:v>0</x:v>
      </x:c>
      <x:c r="K54" s="575">
        <x:f t="shared" si="25"/>
        <x:v>0</x:v>
      </x:c>
      <x:c r="L54" s="575">
        <x:f t="shared" si="25"/>
        <x:v>0</x:v>
      </x:c>
      <x:c r="M54" s="575">
        <x:f t="shared" si="25"/>
        <x:v>0</x:v>
      </x:c>
      <x:c r="N54" s="575">
        <x:f t="shared" si="25"/>
        <x:v>0</x:v>
      </x:c>
      <x:c r="O54" s="575">
        <x:f t="shared" si="25"/>
        <x:v>0</x:v>
      </x:c>
      <x:c r="P54" s="575">
        <x:f t="shared" si="25"/>
        <x:v>0</x:v>
      </x:c>
      <x:c r="Q54" s="577">
        <x:f t="shared" si="25"/>
        <x:v>0</x:v>
      </x:c>
    </x:row>
    <x:row r="55" spans="1:21">
      <x:c r="B55" s="574" t="s">
        <x:v>264</x:v>
      </x:c>
      <x:c r="C55" s="575">
        <x:f t="shared" si="24"/>
        <x:v>0</x:v>
      </x:c>
      <x:c r="D55" s="575">
        <x:f t="shared" si="24"/>
        <x:v>0</x:v>
      </x:c>
      <x:c r="E55" s="576">
        <x:f t="shared" si="10"/>
        <x:v>0</x:v>
      </x:c>
      <x:c r="F55" s="575">
        <x:f t="shared" si="25"/>
        <x:v>0</x:v>
      </x:c>
      <x:c r="G55" s="575">
        <x:f t="shared" si="25"/>
        <x:v>0</x:v>
      </x:c>
      <x:c r="H55" s="575">
        <x:f t="shared" si="25"/>
        <x:v>0</x:v>
      </x:c>
      <x:c r="I55" s="575">
        <x:f t="shared" si="25"/>
        <x:v>0</x:v>
      </x:c>
      <x:c r="J55" s="575">
        <x:f t="shared" si="25"/>
        <x:v>0</x:v>
      </x:c>
      <x:c r="K55" s="575">
        <x:f t="shared" si="25"/>
        <x:v>0</x:v>
      </x:c>
      <x:c r="L55" s="575">
        <x:f t="shared" si="25"/>
        <x:v>0</x:v>
      </x:c>
      <x:c r="M55" s="575">
        <x:f t="shared" si="25"/>
        <x:v>0</x:v>
      </x:c>
      <x:c r="N55" s="575">
        <x:f t="shared" si="25"/>
        <x:v>0</x:v>
      </x:c>
      <x:c r="O55" s="575">
        <x:f t="shared" si="25"/>
        <x:v>0</x:v>
      </x:c>
      <x:c r="P55" s="575">
        <x:f t="shared" si="25"/>
        <x:v>0</x:v>
      </x:c>
      <x:c r="Q55" s="577">
        <x:f t="shared" si="25"/>
        <x:v>0</x:v>
      </x:c>
    </x:row>
    <x:row r="56" spans="1:21">
      <x:c r="B56" s="574" t="s">
        <x:v>265</x:v>
      </x:c>
      <x:c r="C56" s="575">
        <x:f t="shared" ref="C56:D56" si="26">+C146+C231</x:f>
        <x:v>0</x:v>
      </x:c>
      <x:c r="D56" s="575">
        <x:f t="shared" si="26"/>
        <x:v>41657.31</x:v>
      </x:c>
      <x:c r="E56" s="576">
        <x:f t="shared" si="10"/>
        <x:v>0</x:v>
      </x:c>
      <x:c r="F56" s="575">
        <x:f t="shared" ref="F56:Q56" si="27">+F146+F231</x:f>
        <x:v>0</x:v>
      </x:c>
      <x:c r="G56" s="575">
        <x:f t="shared" si="27"/>
        <x:v>0</x:v>
      </x:c>
      <x:c r="H56" s="575">
        <x:f t="shared" si="27"/>
        <x:v>0</x:v>
      </x:c>
      <x:c r="I56" s="575">
        <x:f t="shared" si="27"/>
        <x:v>0</x:v>
      </x:c>
      <x:c r="J56" s="575">
        <x:f t="shared" si="27"/>
        <x:v>0</x:v>
      </x:c>
      <x:c r="K56" s="575">
        <x:f t="shared" si="27"/>
        <x:v>0</x:v>
      </x:c>
      <x:c r="L56" s="575">
        <x:f t="shared" si="27"/>
        <x:v>0</x:v>
      </x:c>
      <x:c r="M56" s="575">
        <x:f t="shared" si="27"/>
        <x:v>0</x:v>
      </x:c>
      <x:c r="N56" s="575">
        <x:f t="shared" si="27"/>
        <x:v>0</x:v>
      </x:c>
      <x:c r="O56" s="575">
        <x:f t="shared" si="27"/>
        <x:v>0</x:v>
      </x:c>
      <x:c r="P56" s="575">
        <x:f t="shared" si="27"/>
        <x:v>0</x:v>
      </x:c>
      <x:c r="Q56" s="577">
        <x:f t="shared" si="27"/>
        <x:v>0</x:v>
      </x:c>
    </x:row>
    <x:row r="57" spans="1:21">
      <x:c r="A57" s="578"/>
      <x:c r="B57" s="585" t="s">
        <x:v>82</x:v>
      </x:c>
      <x:c r="C57" s="563">
        <x:f t="shared" ref="C57:D57" si="28">+C22-C24</x:f>
        <x:v>20016856.571042128</x:v>
      </x:c>
      <x:c r="D57" s="563">
        <x:f t="shared" si="28"/>
        <x:v>17908420.607103273</x:v>
      </x:c>
      <x:c r="E57" s="579">
        <x:f t="shared" si="10"/>
        <x:v>22905136.63689797</x:v>
      </x:c>
      <x:c r="F57" s="563">
        <x:f t="shared" ref="F57:Q57" si="29">+F22-F24</x:f>
        <x:v>2139079.749089797</x:v>
      </x:c>
      <x:c r="G57" s="563">
        <x:f t="shared" si="29"/>
        <x:v>901312.05733102513</x:v>
      </x:c>
      <x:c r="H57" s="563">
        <x:f t="shared" si="29"/>
        <x:v>2079034.4580153921</x:v>
      </x:c>
      <x:c r="I57" s="563">
        <x:f t="shared" si="29"/>
        <x:v>2670700.6219942858</x:v>
      </x:c>
      <x:c r="J57" s="563">
        <x:f t="shared" si="29"/>
        <x:v>1694104.2313933522</x:v>
      </x:c>
      <x:c r="K57" s="563">
        <x:f t="shared" si="29"/>
        <x:v>1824296.2366891368</x:v>
      </x:c>
      <x:c r="L57" s="563">
        <x:f t="shared" si="29"/>
        <x:v>2856365.3296854962</x:v>
      </x:c>
      <x:c r="M57" s="563">
        <x:f t="shared" si="29"/>
        <x:v>1094288.3172119618</x:v>
      </x:c>
      <x:c r="N57" s="563">
        <x:f t="shared" si="29"/>
        <x:v>1908866.013393431</x:v>
      </x:c>
      <x:c r="O57" s="563">
        <x:f t="shared" si="29"/>
        <x:v>1457269.2838512301</x:v>
      </x:c>
      <x:c r="P57" s="563">
        <x:f t="shared" si="29"/>
        <x:v>2299606.3427291256</x:v>
      </x:c>
      <x:c r="Q57" s="564">
        <x:f t="shared" si="29"/>
        <x:v>1980213.9955137358</x:v>
      </x:c>
      <x:c r="S57" s="565">
        <x:f>E57*195</x:f>
        <x:v>4466501644.1951046</x:v>
      </x:c>
      <x:c r="T57" s="552">
        <x:f>D57*195</x:f>
        <x:v>3492142018.3851385</x:v>
      </x:c>
      <x:c r="U57" s="586">
        <x:f>S57-T57</x:f>
        <x:v>974359625.80996609</x:v>
      </x:c>
    </x:row>
    <x:row r="58" spans="1:21">
      <x:c r="A58" s="580"/>
      <x:c r="B58" s="570" t="s">
        <x:v>51</x:v>
      </x:c>
      <x:c r="C58" s="587">
        <x:f>C57/C4</x:f>
        <x:v>3.7139426295309717E-2</x:v>
      </x:c>
      <x:c r="D58" s="587">
        <x:f>D57/D4</x:f>
        <x:v>4.1131365531184481E-2</x:v>
      </x:c>
      <x:c r="E58" s="587">
        <x:f>E57/E4</x:f>
        <x:v>5.9128656323617204E-2</x:v>
      </x:c>
      <x:c r="F58" s="587">
        <x:f>F57/F4</x:f>
        <x:v>6.7113479446577043E-2</x:v>
      </x:c>
      <x:c r="G58" s="587">
        <x:f t="shared" ref="G58:Q58" si="30">G57/G4</x:f>
        <x:v>3.6258404653534311E-2</x:v>
      </x:c>
      <x:c r="H58" s="587">
        <x:f t="shared" si="30"/>
        <x:v>5.7198941396199889E-2</x:v>
      </x:c>
      <x:c r="I58" s="587">
        <x:f t="shared" si="30"/>
        <x:v>7.4661871577667946E-2</x:v>
      </x:c>
      <x:c r="J58" s="587">
        <x:f t="shared" si="30"/>
        <x:v>5.8434241226008127E-2</x:v>
      </x:c>
      <x:c r="K58" s="587">
        <x:f t="shared" si="30"/>
        <x:v>5.4189187710031811E-2</x:v>
      </x:c>
      <x:c r="L58" s="587">
        <x:f t="shared" si="30"/>
        <x:v>8.1755616116982982E-2</x:v>
      </x:c>
      <x:c r="M58" s="587">
        <x:f t="shared" si="30"/>
        <x:v>4.1313652018102602E-2</x:v>
      </x:c>
      <x:c r="N58" s="587">
        <x:f t="shared" si="30"/>
        <x:v>5.4515240172368355E-2</x:v>
      </x:c>
      <x:c r="O58" s="587">
        <x:f t="shared" si="30"/>
        <x:v>4.9685319077510934E-2</x:v>
      </x:c>
      <x:c r="P58" s="587">
        <x:f t="shared" si="30"/>
        <x:v>6.8452992536854079E-2</x:v>
      </x:c>
      <x:c r="Q58" s="588">
        <x:f t="shared" si="30"/>
        <x:v>5.4240600723940074E-2</x:v>
      </x:c>
    </x:row>
    <x:row r="59" spans="1:21">
      <x:c r="A59" s="578"/>
      <x:c r="B59" s="585" t="s">
        <x:v>83</x:v>
      </x:c>
      <x:c r="C59" s="563">
        <x:f t="shared" ref="C59:D74" si="31">+C149+C234</x:f>
        <x:v>0</x:v>
      </x:c>
      <x:c r="D59" s="563">
        <x:f t="shared" si="31"/>
        <x:v>731383.17000000016</x:v>
      </x:c>
      <x:c r="E59" s="579">
        <x:f t="shared" si="10"/>
        <x:v>0</x:v>
      </x:c>
      <x:c r="F59" s="563">
        <x:f t="shared" ref="F59:Q74" si="32">+F149+F234</x:f>
        <x:v>0</x:v>
      </x:c>
      <x:c r="G59" s="563">
        <x:f t="shared" si="32"/>
        <x:v>0</x:v>
      </x:c>
      <x:c r="H59" s="563">
        <x:f t="shared" si="32"/>
        <x:v>0</x:v>
      </x:c>
      <x:c r="I59" s="563">
        <x:f t="shared" si="32"/>
        <x:v>0</x:v>
      </x:c>
      <x:c r="J59" s="563">
        <x:f t="shared" si="32"/>
        <x:v>0</x:v>
      </x:c>
      <x:c r="K59" s="563">
        <x:f t="shared" si="32"/>
        <x:v>0</x:v>
      </x:c>
      <x:c r="L59" s="563">
        <x:f t="shared" si="32"/>
        <x:v>0</x:v>
      </x:c>
      <x:c r="M59" s="563">
        <x:f t="shared" si="32"/>
        <x:v>0</x:v>
      </x:c>
      <x:c r="N59" s="563">
        <x:f t="shared" si="32"/>
        <x:v>0</x:v>
      </x:c>
      <x:c r="O59" s="563">
        <x:f t="shared" si="32"/>
        <x:v>0</x:v>
      </x:c>
      <x:c r="P59" s="563">
        <x:f t="shared" si="32"/>
        <x:v>0</x:v>
      </x:c>
      <x:c r="Q59" s="564">
        <x:f t="shared" si="32"/>
        <x:v>0</x:v>
      </x:c>
    </x:row>
    <x:row r="60" spans="1:21">
      <x:c r="A60" s="580"/>
      <x:c r="B60" s="589" t="s">
        <x:v>266</x:v>
      </x:c>
      <x:c r="C60" s="575">
        <x:f t="shared" si="31"/>
        <x:v>0</x:v>
      </x:c>
      <x:c r="D60" s="575">
        <x:f t="shared" si="31"/>
        <x:v>0</x:v>
      </x:c>
      <x:c r="E60" s="576">
        <x:f t="shared" si="10"/>
        <x:v>0</x:v>
      </x:c>
      <x:c r="F60" s="575">
        <x:f t="shared" si="32"/>
        <x:v>0</x:v>
      </x:c>
      <x:c r="G60" s="575">
        <x:f t="shared" si="32"/>
        <x:v>0</x:v>
      </x:c>
      <x:c r="H60" s="575">
        <x:f t="shared" si="32"/>
        <x:v>0</x:v>
      </x:c>
      <x:c r="I60" s="575">
        <x:f t="shared" si="32"/>
        <x:v>0</x:v>
      </x:c>
      <x:c r="J60" s="575">
        <x:f t="shared" si="32"/>
        <x:v>0</x:v>
      </x:c>
      <x:c r="K60" s="575">
        <x:f t="shared" si="32"/>
        <x:v>0</x:v>
      </x:c>
      <x:c r="L60" s="575">
        <x:f t="shared" si="32"/>
        <x:v>0</x:v>
      </x:c>
      <x:c r="M60" s="575">
        <x:f t="shared" si="32"/>
        <x:v>0</x:v>
      </x:c>
      <x:c r="N60" s="575">
        <x:f t="shared" si="32"/>
        <x:v>0</x:v>
      </x:c>
      <x:c r="O60" s="575">
        <x:f t="shared" si="32"/>
        <x:v>0</x:v>
      </x:c>
      <x:c r="P60" s="575">
        <x:f t="shared" si="32"/>
        <x:v>0</x:v>
      </x:c>
      <x:c r="Q60" s="577">
        <x:f t="shared" si="32"/>
        <x:v>0</x:v>
      </x:c>
    </x:row>
    <x:row r="61" spans="1:21">
      <x:c r="A61" s="580"/>
      <x:c r="B61" s="589" t="s">
        <x:v>267</x:v>
      </x:c>
      <x:c r="C61" s="575">
        <x:f t="shared" si="31"/>
        <x:v>0</x:v>
      </x:c>
      <x:c r="D61" s="575">
        <x:f t="shared" si="31"/>
        <x:v>191641.62999999998</x:v>
      </x:c>
      <x:c r="E61" s="576">
        <x:f t="shared" si="10"/>
        <x:v>0</x:v>
      </x:c>
      <x:c r="F61" s="575">
        <x:f t="shared" si="32"/>
        <x:v>0</x:v>
      </x:c>
      <x:c r="G61" s="575">
        <x:f t="shared" si="32"/>
        <x:v>0</x:v>
      </x:c>
      <x:c r="H61" s="575">
        <x:f t="shared" si="32"/>
        <x:v>0</x:v>
      </x:c>
      <x:c r="I61" s="575">
        <x:f t="shared" si="32"/>
        <x:v>0</x:v>
      </x:c>
      <x:c r="J61" s="575">
        <x:f t="shared" si="32"/>
        <x:v>0</x:v>
      </x:c>
      <x:c r="K61" s="575">
        <x:f t="shared" si="32"/>
        <x:v>0</x:v>
      </x:c>
      <x:c r="L61" s="575">
        <x:f t="shared" si="32"/>
        <x:v>0</x:v>
      </x:c>
      <x:c r="M61" s="575">
        <x:f t="shared" si="32"/>
        <x:v>0</x:v>
      </x:c>
      <x:c r="N61" s="575">
        <x:f t="shared" si="32"/>
        <x:v>0</x:v>
      </x:c>
      <x:c r="O61" s="575">
        <x:f t="shared" si="32"/>
        <x:v>0</x:v>
      </x:c>
      <x:c r="P61" s="575">
        <x:f t="shared" si="32"/>
        <x:v>0</x:v>
      </x:c>
      <x:c r="Q61" s="577">
        <x:f t="shared" si="32"/>
        <x:v>0</x:v>
      </x:c>
    </x:row>
    <x:row r="62" spans="1:21">
      <x:c r="A62" s="580"/>
      <x:c r="B62" s="589" t="s">
        <x:v>268</x:v>
      </x:c>
      <x:c r="C62" s="575">
        <x:f t="shared" si="31"/>
        <x:v>0</x:v>
      </x:c>
      <x:c r="D62" s="575">
        <x:f t="shared" si="31"/>
        <x:v>0</x:v>
      </x:c>
      <x:c r="E62" s="576">
        <x:f t="shared" si="10"/>
        <x:v>0</x:v>
      </x:c>
      <x:c r="F62" s="575">
        <x:f t="shared" si="32"/>
        <x:v>0</x:v>
      </x:c>
      <x:c r="G62" s="575">
        <x:f t="shared" si="32"/>
        <x:v>0</x:v>
      </x:c>
      <x:c r="H62" s="575">
        <x:f t="shared" si="32"/>
        <x:v>0</x:v>
      </x:c>
      <x:c r="I62" s="575">
        <x:f t="shared" si="32"/>
        <x:v>0</x:v>
      </x:c>
      <x:c r="J62" s="575">
        <x:f t="shared" si="32"/>
        <x:v>0</x:v>
      </x:c>
      <x:c r="K62" s="575">
        <x:f t="shared" si="32"/>
        <x:v>0</x:v>
      </x:c>
      <x:c r="L62" s="575">
        <x:f t="shared" si="32"/>
        <x:v>0</x:v>
      </x:c>
      <x:c r="M62" s="575">
        <x:f t="shared" si="32"/>
        <x:v>0</x:v>
      </x:c>
      <x:c r="N62" s="575">
        <x:f t="shared" si="32"/>
        <x:v>0</x:v>
      </x:c>
      <x:c r="O62" s="575">
        <x:f t="shared" si="32"/>
        <x:v>0</x:v>
      </x:c>
      <x:c r="P62" s="575">
        <x:f t="shared" si="32"/>
        <x:v>0</x:v>
      </x:c>
      <x:c r="Q62" s="577">
        <x:f t="shared" si="32"/>
        <x:v>0</x:v>
      </x:c>
    </x:row>
    <x:row r="63" spans="1:21">
      <x:c r="A63" s="580"/>
      <x:c r="B63" s="589" t="s">
        <x:v>269</x:v>
      </x:c>
      <x:c r="C63" s="575">
        <x:f t="shared" si="31"/>
        <x:v>0</x:v>
      </x:c>
      <x:c r="D63" s="575">
        <x:f t="shared" si="31"/>
        <x:v>0</x:v>
      </x:c>
      <x:c r="E63" s="576">
        <x:f t="shared" si="10"/>
        <x:v>0</x:v>
      </x:c>
      <x:c r="F63" s="575">
        <x:f t="shared" si="32"/>
        <x:v>0</x:v>
      </x:c>
      <x:c r="G63" s="575">
        <x:f t="shared" si="32"/>
        <x:v>0</x:v>
      </x:c>
      <x:c r="H63" s="575">
        <x:f t="shared" si="32"/>
        <x:v>0</x:v>
      </x:c>
      <x:c r="I63" s="575">
        <x:f t="shared" si="32"/>
        <x:v>0</x:v>
      </x:c>
      <x:c r="J63" s="575">
        <x:f t="shared" si="32"/>
        <x:v>0</x:v>
      </x:c>
      <x:c r="K63" s="575">
        <x:f t="shared" si="32"/>
        <x:v>0</x:v>
      </x:c>
      <x:c r="L63" s="575">
        <x:f t="shared" si="32"/>
        <x:v>0</x:v>
      </x:c>
      <x:c r="M63" s="575">
        <x:f t="shared" si="32"/>
        <x:v>0</x:v>
      </x:c>
      <x:c r="N63" s="575">
        <x:f t="shared" si="32"/>
        <x:v>0</x:v>
      </x:c>
      <x:c r="O63" s="575">
        <x:f t="shared" si="32"/>
        <x:v>0</x:v>
      </x:c>
      <x:c r="P63" s="575">
        <x:f t="shared" si="32"/>
        <x:v>0</x:v>
      </x:c>
      <x:c r="Q63" s="577">
        <x:f t="shared" si="32"/>
        <x:v>0</x:v>
      </x:c>
    </x:row>
    <x:row r="64" spans="1:21">
      <x:c r="A64" s="580"/>
      <x:c r="B64" s="589" t="s">
        <x:v>270</x:v>
      </x:c>
      <x:c r="C64" s="575">
        <x:f t="shared" si="31"/>
        <x:v>0</x:v>
      </x:c>
      <x:c r="D64" s="575">
        <x:f t="shared" si="31"/>
        <x:v>182.75</x:v>
      </x:c>
      <x:c r="E64" s="576">
        <x:f t="shared" si="10"/>
        <x:v>0</x:v>
      </x:c>
      <x:c r="F64" s="575">
        <x:f t="shared" si="32"/>
        <x:v>0</x:v>
      </x:c>
      <x:c r="G64" s="575">
        <x:f t="shared" si="32"/>
        <x:v>0</x:v>
      </x:c>
      <x:c r="H64" s="575">
        <x:f t="shared" si="32"/>
        <x:v>0</x:v>
      </x:c>
      <x:c r="I64" s="575">
        <x:f t="shared" si="32"/>
        <x:v>0</x:v>
      </x:c>
      <x:c r="J64" s="575">
        <x:f t="shared" si="32"/>
        <x:v>0</x:v>
      </x:c>
      <x:c r="K64" s="575">
        <x:f t="shared" si="32"/>
        <x:v>0</x:v>
      </x:c>
      <x:c r="L64" s="575">
        <x:f t="shared" si="32"/>
        <x:v>0</x:v>
      </x:c>
      <x:c r="M64" s="575">
        <x:f t="shared" si="32"/>
        <x:v>0</x:v>
      </x:c>
      <x:c r="N64" s="575">
        <x:f t="shared" si="32"/>
        <x:v>0</x:v>
      </x:c>
      <x:c r="O64" s="575">
        <x:f t="shared" si="32"/>
        <x:v>0</x:v>
      </x:c>
      <x:c r="P64" s="575">
        <x:f t="shared" si="32"/>
        <x:v>0</x:v>
      </x:c>
      <x:c r="Q64" s="577">
        <x:f t="shared" si="32"/>
        <x:v>0</x:v>
      </x:c>
    </x:row>
    <x:row r="65" spans="1:19">
      <x:c r="A65" s="580"/>
      <x:c r="B65" s="589" t="s">
        <x:v>271</x:v>
      </x:c>
      <x:c r="C65" s="575">
        <x:f t="shared" si="31"/>
        <x:v>0</x:v>
      </x:c>
      <x:c r="D65" s="575">
        <x:f t="shared" si="31"/>
        <x:v>455938.88000000006</x:v>
      </x:c>
      <x:c r="E65" s="576">
        <x:f t="shared" si="10"/>
        <x:v>0</x:v>
      </x:c>
      <x:c r="F65" s="575">
        <x:f t="shared" si="32"/>
        <x:v>0</x:v>
      </x:c>
      <x:c r="G65" s="575">
        <x:f t="shared" si="32"/>
        <x:v>0</x:v>
      </x:c>
      <x:c r="H65" s="575">
        <x:f t="shared" si="32"/>
        <x:v>0</x:v>
      </x:c>
      <x:c r="I65" s="575">
        <x:f t="shared" si="32"/>
        <x:v>0</x:v>
      </x:c>
      <x:c r="J65" s="575">
        <x:f t="shared" si="32"/>
        <x:v>0</x:v>
      </x:c>
      <x:c r="K65" s="575">
        <x:f t="shared" si="32"/>
        <x:v>0</x:v>
      </x:c>
      <x:c r="L65" s="575">
        <x:f t="shared" si="32"/>
        <x:v>0</x:v>
      </x:c>
      <x:c r="M65" s="575">
        <x:f t="shared" si="32"/>
        <x:v>0</x:v>
      </x:c>
      <x:c r="N65" s="575">
        <x:f t="shared" si="32"/>
        <x:v>0</x:v>
      </x:c>
      <x:c r="O65" s="575">
        <x:f t="shared" si="32"/>
        <x:v>0</x:v>
      </x:c>
      <x:c r="P65" s="575">
        <x:f t="shared" si="32"/>
        <x:v>0</x:v>
      </x:c>
      <x:c r="Q65" s="577">
        <x:f t="shared" si="32"/>
        <x:v>0</x:v>
      </x:c>
    </x:row>
    <x:row r="66" spans="1:19">
      <x:c r="A66" s="580"/>
      <x:c r="B66" s="589" t="s">
        <x:v>272</x:v>
      </x:c>
      <x:c r="C66" s="575">
        <x:f t="shared" si="31"/>
        <x:v>0</x:v>
      </x:c>
      <x:c r="D66" s="575">
        <x:f t="shared" si="31"/>
        <x:v>83619.91</x:v>
      </x:c>
      <x:c r="E66" s="576">
        <x:f t="shared" si="10"/>
        <x:v>0</x:v>
      </x:c>
      <x:c r="F66" s="575">
        <x:f t="shared" si="32"/>
        <x:v>0</x:v>
      </x:c>
      <x:c r="G66" s="575">
        <x:f t="shared" si="32"/>
        <x:v>0</x:v>
      </x:c>
      <x:c r="H66" s="575">
        <x:f t="shared" si="32"/>
        <x:v>0</x:v>
      </x:c>
      <x:c r="I66" s="575">
        <x:f t="shared" si="32"/>
        <x:v>0</x:v>
      </x:c>
      <x:c r="J66" s="575">
        <x:f t="shared" si="32"/>
        <x:v>0</x:v>
      </x:c>
      <x:c r="K66" s="575">
        <x:f t="shared" si="32"/>
        <x:v>0</x:v>
      </x:c>
      <x:c r="L66" s="575">
        <x:f t="shared" si="32"/>
        <x:v>0</x:v>
      </x:c>
      <x:c r="M66" s="575">
        <x:f t="shared" si="32"/>
        <x:v>0</x:v>
      </x:c>
      <x:c r="N66" s="575">
        <x:f t="shared" si="32"/>
        <x:v>0</x:v>
      </x:c>
      <x:c r="O66" s="575">
        <x:f t="shared" si="32"/>
        <x:v>0</x:v>
      </x:c>
      <x:c r="P66" s="575">
        <x:f t="shared" si="32"/>
        <x:v>0</x:v>
      </x:c>
      <x:c r="Q66" s="577">
        <x:f t="shared" si="32"/>
        <x:v>0</x:v>
      </x:c>
    </x:row>
    <x:row r="67" spans="1:19">
      <x:c r="A67" s="578"/>
      <x:c r="B67" s="585" t="s">
        <x:v>84</x:v>
      </x:c>
      <x:c r="C67" s="563">
        <x:f t="shared" si="31"/>
        <x:v>5379528.6399999997</x:v>
      </x:c>
      <x:c r="D67" s="563">
        <x:f t="shared" si="31"/>
        <x:v>7303601.8600000003</x:v>
      </x:c>
      <x:c r="E67" s="579">
        <x:f t="shared" si="10"/>
        <x:v>4235673.7055555554</x:v>
      </x:c>
      <x:c r="F67" s="563">
        <x:f t="shared" si="32"/>
        <x:v>227283.33000000002</x:v>
      </x:c>
      <x:c r="G67" s="563">
        <x:f t="shared" si="32"/>
        <x:v>553149.26</x:v>
      </x:c>
      <x:c r="H67" s="563">
        <x:f t="shared" si="32"/>
        <x:v>265888.88888888888</x:v>
      </x:c>
      <x:c r="I67" s="563">
        <x:f t="shared" si="32"/>
        <x:v>227283.33000000002</x:v>
      </x:c>
      <x:c r="J67" s="563">
        <x:f t="shared" si="32"/>
        <x:v>430402.5</x:v>
      </x:c>
      <x:c r="K67" s="563">
        <x:f t="shared" si="32"/>
        <x:v>380768.14888888889</x:v>
      </x:c>
      <x:c r="L67" s="563">
        <x:f t="shared" si="32"/>
        <x:v>227283.33000000002</x:v>
      </x:c>
      <x:c r="M67" s="563">
        <x:f t="shared" si="32"/>
        <x:v>462255.85</x:v>
      </x:c>
      <x:c r="N67" s="563">
        <x:f t="shared" si="32"/>
        <x:v>411051.4788888889</x:v>
      </x:c>
      <x:c r="O67" s="563">
        <x:f t="shared" si="32"/>
        <x:v>200986.11</x:v>
      </x:c>
      <x:c r="P67" s="563">
        <x:f t="shared" si="32"/>
        <x:v>197000</x:v>
      </x:c>
      <x:c r="Q67" s="564">
        <x:f t="shared" si="32"/>
        <x:v>652321.47888888896</x:v>
      </x:c>
      <x:c r="S67" s="565">
        <x:f>E67*195</x:f>
        <x:v>825956372.58333325</x:v>
      </x:c>
    </x:row>
    <x:row r="68" spans="1:19">
      <x:c r="A68" s="551"/>
      <x:c r="B68" s="574" t="s">
        <x:v>273</x:v>
      </x:c>
      <x:c r="C68" s="575">
        <x:f t="shared" si="31"/>
        <x:v>0</x:v>
      </x:c>
      <x:c r="D68" s="575">
        <x:f t="shared" si="31"/>
        <x:v>169781.80000000005</x:v>
      </x:c>
      <x:c r="E68" s="576">
        <x:f t="shared" si="10"/>
        <x:v>0</x:v>
      </x:c>
      <x:c r="F68" s="575">
        <x:f t="shared" si="32"/>
        <x:v>0</x:v>
      </x:c>
      <x:c r="G68" s="575">
        <x:f t="shared" si="32"/>
        <x:v>0</x:v>
      </x:c>
      <x:c r="H68" s="575">
        <x:f t="shared" si="32"/>
        <x:v>0</x:v>
      </x:c>
      <x:c r="I68" s="575">
        <x:f t="shared" si="32"/>
        <x:v>0</x:v>
      </x:c>
      <x:c r="J68" s="575">
        <x:f t="shared" si="32"/>
        <x:v>0</x:v>
      </x:c>
      <x:c r="K68" s="575">
        <x:f t="shared" si="32"/>
        <x:v>0</x:v>
      </x:c>
      <x:c r="L68" s="575">
        <x:f t="shared" si="32"/>
        <x:v>0</x:v>
      </x:c>
      <x:c r="M68" s="575">
        <x:f t="shared" si="32"/>
        <x:v>0</x:v>
      </x:c>
      <x:c r="N68" s="575">
        <x:f t="shared" si="32"/>
        <x:v>0</x:v>
      </x:c>
      <x:c r="O68" s="575">
        <x:f t="shared" si="32"/>
        <x:v>0</x:v>
      </x:c>
      <x:c r="P68" s="575">
        <x:f t="shared" si="32"/>
        <x:v>0</x:v>
      </x:c>
      <x:c r="Q68" s="577">
        <x:f t="shared" si="32"/>
        <x:v>0</x:v>
      </x:c>
    </x:row>
    <x:row r="69" spans="1:19">
      <x:c r="A69" s="551"/>
      <x:c r="B69" s="574" t="s">
        <x:v>274</x:v>
      </x:c>
      <x:c r="C69" s="575">
        <x:f t="shared" si="31"/>
        <x:v>0</x:v>
      </x:c>
      <x:c r="D69" s="575">
        <x:f t="shared" si="31"/>
        <x:v>0</x:v>
      </x:c>
      <x:c r="E69" s="576">
        <x:f t="shared" si="10"/>
        <x:v>0</x:v>
      </x:c>
      <x:c r="F69" s="575">
        <x:f t="shared" si="32"/>
        <x:v>0</x:v>
      </x:c>
      <x:c r="G69" s="575">
        <x:f t="shared" si="32"/>
        <x:v>0</x:v>
      </x:c>
      <x:c r="H69" s="575">
        <x:f t="shared" si="32"/>
        <x:v>0</x:v>
      </x:c>
      <x:c r="I69" s="575">
        <x:f t="shared" si="32"/>
        <x:v>0</x:v>
      </x:c>
      <x:c r="J69" s="575">
        <x:f t="shared" si="32"/>
        <x:v>0</x:v>
      </x:c>
      <x:c r="K69" s="575">
        <x:f t="shared" si="32"/>
        <x:v>0</x:v>
      </x:c>
      <x:c r="L69" s="575">
        <x:f t="shared" si="32"/>
        <x:v>0</x:v>
      </x:c>
      <x:c r="M69" s="575">
        <x:f t="shared" si="32"/>
        <x:v>0</x:v>
      </x:c>
      <x:c r="N69" s="575">
        <x:f t="shared" si="32"/>
        <x:v>0</x:v>
      </x:c>
      <x:c r="O69" s="575">
        <x:f t="shared" si="32"/>
        <x:v>0</x:v>
      </x:c>
      <x:c r="P69" s="575">
        <x:f t="shared" si="32"/>
        <x:v>0</x:v>
      </x:c>
      <x:c r="Q69" s="577">
        <x:f t="shared" si="32"/>
        <x:v>0</x:v>
      </x:c>
    </x:row>
    <x:row r="70" spans="1:19">
      <x:c r="A70" s="551"/>
      <x:c r="B70" s="574" t="s">
        <x:v>275</x:v>
      </x:c>
      <x:c r="C70" s="575">
        <x:f t="shared" si="31"/>
        <x:v>0</x:v>
      </x:c>
      <x:c r="D70" s="575">
        <x:f t="shared" si="31"/>
        <x:v>0</x:v>
      </x:c>
      <x:c r="E70" s="576">
        <x:f t="shared" si="10"/>
        <x:v>0</x:v>
      </x:c>
      <x:c r="F70" s="575">
        <x:f t="shared" si="32"/>
        <x:v>0</x:v>
      </x:c>
      <x:c r="G70" s="575">
        <x:f t="shared" si="32"/>
        <x:v>0</x:v>
      </x:c>
      <x:c r="H70" s="575">
        <x:f t="shared" si="32"/>
        <x:v>0</x:v>
      </x:c>
      <x:c r="I70" s="575">
        <x:f t="shared" si="32"/>
        <x:v>0</x:v>
      </x:c>
      <x:c r="J70" s="575">
        <x:f t="shared" si="32"/>
        <x:v>0</x:v>
      </x:c>
      <x:c r="K70" s="575">
        <x:f t="shared" si="32"/>
        <x:v>0</x:v>
      </x:c>
      <x:c r="L70" s="575">
        <x:f t="shared" si="32"/>
        <x:v>0</x:v>
      </x:c>
      <x:c r="M70" s="575">
        <x:f t="shared" si="32"/>
        <x:v>0</x:v>
      </x:c>
      <x:c r="N70" s="575">
        <x:f t="shared" si="32"/>
        <x:v>0</x:v>
      </x:c>
      <x:c r="O70" s="575">
        <x:f t="shared" si="32"/>
        <x:v>0</x:v>
      </x:c>
      <x:c r="P70" s="575">
        <x:f t="shared" si="32"/>
        <x:v>0</x:v>
      </x:c>
      <x:c r="Q70" s="577">
        <x:f t="shared" si="32"/>
        <x:v>0</x:v>
      </x:c>
    </x:row>
    <x:row r="71" spans="1:19">
      <x:c r="A71" s="551"/>
      <x:c r="B71" s="574" t="s">
        <x:v>276</x:v>
      </x:c>
      <x:c r="C71" s="575">
        <x:f t="shared" si="31"/>
        <x:v>0</x:v>
      </x:c>
      <x:c r="D71" s="575">
        <x:f t="shared" si="31"/>
        <x:v>2566014.0599999996</x:v>
      </x:c>
      <x:c r="E71" s="576">
        <x:f t="shared" si="10"/>
        <x:v>0</x:v>
      </x:c>
      <x:c r="F71" s="575">
        <x:f t="shared" si="32"/>
        <x:v>0</x:v>
      </x:c>
      <x:c r="G71" s="575">
        <x:f t="shared" si="32"/>
        <x:v>0</x:v>
      </x:c>
      <x:c r="H71" s="575">
        <x:f t="shared" si="32"/>
        <x:v>0</x:v>
      </x:c>
      <x:c r="I71" s="575">
        <x:f t="shared" si="32"/>
        <x:v>0</x:v>
      </x:c>
      <x:c r="J71" s="575">
        <x:f t="shared" si="32"/>
        <x:v>0</x:v>
      </x:c>
      <x:c r="K71" s="575">
        <x:f t="shared" si="32"/>
        <x:v>0</x:v>
      </x:c>
      <x:c r="L71" s="575">
        <x:f t="shared" si="32"/>
        <x:v>0</x:v>
      </x:c>
      <x:c r="M71" s="575">
        <x:f t="shared" si="32"/>
        <x:v>0</x:v>
      </x:c>
      <x:c r="N71" s="575">
        <x:f t="shared" si="32"/>
        <x:v>0</x:v>
      </x:c>
      <x:c r="O71" s="575">
        <x:f t="shared" si="32"/>
        <x:v>0</x:v>
      </x:c>
      <x:c r="P71" s="575">
        <x:f t="shared" si="32"/>
        <x:v>0</x:v>
      </x:c>
      <x:c r="Q71" s="577">
        <x:f t="shared" si="32"/>
        <x:v>0</x:v>
      </x:c>
    </x:row>
    <x:row r="72" spans="1:19">
      <x:c r="A72" s="551"/>
      <x:c r="B72" s="574" t="s">
        <x:v>277</x:v>
      </x:c>
      <x:c r="C72" s="575">
        <x:f t="shared" si="31"/>
        <x:v>0</x:v>
      </x:c>
      <x:c r="D72" s="575">
        <x:f t="shared" si="31"/>
        <x:v>0</x:v>
      </x:c>
      <x:c r="E72" s="576">
        <x:f t="shared" si="10"/>
        <x:v>0</x:v>
      </x:c>
      <x:c r="F72" s="575">
        <x:f t="shared" si="32"/>
        <x:v>0</x:v>
      </x:c>
      <x:c r="G72" s="575">
        <x:f t="shared" si="32"/>
        <x:v>0</x:v>
      </x:c>
      <x:c r="H72" s="575">
        <x:f t="shared" si="32"/>
        <x:v>0</x:v>
      </x:c>
      <x:c r="I72" s="575">
        <x:f t="shared" si="32"/>
        <x:v>0</x:v>
      </x:c>
      <x:c r="J72" s="575">
        <x:f t="shared" si="32"/>
        <x:v>0</x:v>
      </x:c>
      <x:c r="K72" s="575">
        <x:f t="shared" si="32"/>
        <x:v>0</x:v>
      </x:c>
      <x:c r="L72" s="575">
        <x:f t="shared" si="32"/>
        <x:v>0</x:v>
      </x:c>
      <x:c r="M72" s="575">
        <x:f t="shared" si="32"/>
        <x:v>0</x:v>
      </x:c>
      <x:c r="N72" s="575">
        <x:f t="shared" si="32"/>
        <x:v>0</x:v>
      </x:c>
      <x:c r="O72" s="575">
        <x:f t="shared" si="32"/>
        <x:v>0</x:v>
      </x:c>
      <x:c r="P72" s="575">
        <x:f t="shared" si="32"/>
        <x:v>0</x:v>
      </x:c>
      <x:c r="Q72" s="577">
        <x:f t="shared" si="32"/>
        <x:v>0</x:v>
      </x:c>
    </x:row>
    <x:row r="73" spans="1:19">
      <x:c r="A73" s="551"/>
      <x:c r="B73" s="574" t="s">
        <x:v>278</x:v>
      </x:c>
      <x:c r="C73" s="575">
        <x:f t="shared" si="31"/>
        <x:v>0</x:v>
      </x:c>
      <x:c r="D73" s="575">
        <x:f t="shared" si="31"/>
        <x:v>0</x:v>
      </x:c>
      <x:c r="E73" s="576">
        <x:f t="shared" si="10"/>
        <x:v>0</x:v>
      </x:c>
      <x:c r="F73" s="575">
        <x:f t="shared" si="32"/>
        <x:v>0</x:v>
      </x:c>
      <x:c r="G73" s="575">
        <x:f t="shared" si="32"/>
        <x:v>0</x:v>
      </x:c>
      <x:c r="H73" s="575">
        <x:f t="shared" si="32"/>
        <x:v>0</x:v>
      </x:c>
      <x:c r="I73" s="575">
        <x:f t="shared" si="32"/>
        <x:v>0</x:v>
      </x:c>
      <x:c r="J73" s="575">
        <x:f t="shared" si="32"/>
        <x:v>0</x:v>
      </x:c>
      <x:c r="K73" s="575">
        <x:f t="shared" si="32"/>
        <x:v>0</x:v>
      </x:c>
      <x:c r="L73" s="575">
        <x:f t="shared" si="32"/>
        <x:v>0</x:v>
      </x:c>
      <x:c r="M73" s="575">
        <x:f t="shared" si="32"/>
        <x:v>0</x:v>
      </x:c>
      <x:c r="N73" s="575">
        <x:f t="shared" si="32"/>
        <x:v>0</x:v>
      </x:c>
      <x:c r="O73" s="575">
        <x:f t="shared" si="32"/>
        <x:v>0</x:v>
      </x:c>
      <x:c r="P73" s="575">
        <x:f t="shared" si="32"/>
        <x:v>0</x:v>
      </x:c>
      <x:c r="Q73" s="577">
        <x:f t="shared" si="32"/>
        <x:v>0</x:v>
      </x:c>
    </x:row>
    <x:row r="74" spans="1:19">
      <x:c r="A74" s="551"/>
      <x:c r="B74" s="574" t="s">
        <x:v>279</x:v>
      </x:c>
      <x:c r="C74" s="575">
        <x:f t="shared" si="31"/>
        <x:v>0</x:v>
      </x:c>
      <x:c r="D74" s="575">
        <x:f t="shared" si="31"/>
        <x:v>0</x:v>
      </x:c>
      <x:c r="E74" s="576">
        <x:f t="shared" ref="E74:E83" si="33">SUM(F74:Q74)</x:f>
        <x:v>0</x:v>
      </x:c>
      <x:c r="F74" s="575">
        <x:f t="shared" si="32"/>
        <x:v>0</x:v>
      </x:c>
      <x:c r="G74" s="575">
        <x:f t="shared" si="32"/>
        <x:v>0</x:v>
      </x:c>
      <x:c r="H74" s="575">
        <x:f t="shared" si="32"/>
        <x:v>0</x:v>
      </x:c>
      <x:c r="I74" s="575">
        <x:f t="shared" si="32"/>
        <x:v>0</x:v>
      </x:c>
      <x:c r="J74" s="575">
        <x:f t="shared" si="32"/>
        <x:v>0</x:v>
      </x:c>
      <x:c r="K74" s="575">
        <x:f t="shared" si="32"/>
        <x:v>0</x:v>
      </x:c>
      <x:c r="L74" s="575">
        <x:f t="shared" si="32"/>
        <x:v>0</x:v>
      </x:c>
      <x:c r="M74" s="575">
        <x:f t="shared" si="32"/>
        <x:v>0</x:v>
      </x:c>
      <x:c r="N74" s="575">
        <x:f t="shared" si="32"/>
        <x:v>0</x:v>
      </x:c>
      <x:c r="O74" s="575">
        <x:f t="shared" si="32"/>
        <x:v>0</x:v>
      </x:c>
      <x:c r="P74" s="575">
        <x:f t="shared" si="32"/>
        <x:v>0</x:v>
      </x:c>
      <x:c r="Q74" s="577">
        <x:f t="shared" si="32"/>
        <x:v>0</x:v>
      </x:c>
    </x:row>
    <x:row r="75" spans="1:19">
      <x:c r="A75" s="551"/>
      <x:c r="B75" s="574" t="s">
        <x:v>280</x:v>
      </x:c>
      <x:c r="C75" s="575">
        <x:f t="shared" ref="C75:D80" si="34">+C165+C250</x:f>
        <x:v>0</x:v>
      </x:c>
      <x:c r="D75" s="575">
        <x:f t="shared" si="34"/>
        <x:v>9892.2999999999993</x:v>
      </x:c>
      <x:c r="E75" s="576">
        <x:f t="shared" si="33"/>
        <x:v>0</x:v>
      </x:c>
      <x:c r="F75" s="575">
        <x:f t="shared" ref="F75:Q80" si="35">+F165+F250</x:f>
        <x:v>0</x:v>
      </x:c>
      <x:c r="G75" s="575">
        <x:f t="shared" si="35"/>
        <x:v>0</x:v>
      </x:c>
      <x:c r="H75" s="575">
        <x:f t="shared" si="35"/>
        <x:v>0</x:v>
      </x:c>
      <x:c r="I75" s="575">
        <x:f t="shared" si="35"/>
        <x:v>0</x:v>
      </x:c>
      <x:c r="J75" s="575">
        <x:f t="shared" si="35"/>
        <x:v>0</x:v>
      </x:c>
      <x:c r="K75" s="575">
        <x:f t="shared" si="35"/>
        <x:v>0</x:v>
      </x:c>
      <x:c r="L75" s="575">
        <x:f t="shared" si="35"/>
        <x:v>0</x:v>
      </x:c>
      <x:c r="M75" s="575">
        <x:f t="shared" si="35"/>
        <x:v>0</x:v>
      </x:c>
      <x:c r="N75" s="575">
        <x:f t="shared" si="35"/>
        <x:v>0</x:v>
      </x:c>
      <x:c r="O75" s="575">
        <x:f t="shared" si="35"/>
        <x:v>0</x:v>
      </x:c>
      <x:c r="P75" s="575">
        <x:f t="shared" si="35"/>
        <x:v>0</x:v>
      </x:c>
      <x:c r="Q75" s="577">
        <x:f t="shared" si="35"/>
        <x:v>0</x:v>
      </x:c>
    </x:row>
    <x:row r="76" spans="1:19">
      <x:c r="A76" s="551"/>
      <x:c r="B76" s="574" t="s">
        <x:v>281</x:v>
      </x:c>
      <x:c r="C76" s="575">
        <x:f t="shared" si="34"/>
        <x:v>0</x:v>
      </x:c>
      <x:c r="D76" s="575">
        <x:f t="shared" si="34"/>
        <x:v>21799.56</x:v>
      </x:c>
      <x:c r="E76" s="576">
        <x:f t="shared" si="33"/>
        <x:v>0</x:v>
      </x:c>
      <x:c r="F76" s="575">
        <x:f t="shared" si="35"/>
        <x:v>0</x:v>
      </x:c>
      <x:c r="G76" s="575">
        <x:f t="shared" si="35"/>
        <x:v>0</x:v>
      </x:c>
      <x:c r="H76" s="575">
        <x:f t="shared" si="35"/>
        <x:v>0</x:v>
      </x:c>
      <x:c r="I76" s="575">
        <x:f t="shared" si="35"/>
        <x:v>0</x:v>
      </x:c>
      <x:c r="J76" s="575">
        <x:f t="shared" si="35"/>
        <x:v>0</x:v>
      </x:c>
      <x:c r="K76" s="575">
        <x:f t="shared" si="35"/>
        <x:v>0</x:v>
      </x:c>
      <x:c r="L76" s="575">
        <x:f t="shared" si="35"/>
        <x:v>0</x:v>
      </x:c>
      <x:c r="M76" s="575">
        <x:f t="shared" si="35"/>
        <x:v>0</x:v>
      </x:c>
      <x:c r="N76" s="575">
        <x:f t="shared" si="35"/>
        <x:v>0</x:v>
      </x:c>
      <x:c r="O76" s="575">
        <x:f t="shared" si="35"/>
        <x:v>0</x:v>
      </x:c>
      <x:c r="P76" s="575">
        <x:f t="shared" si="35"/>
        <x:v>0</x:v>
      </x:c>
      <x:c r="Q76" s="577">
        <x:f t="shared" si="35"/>
        <x:v>0</x:v>
      </x:c>
    </x:row>
    <x:row r="77" spans="1:19">
      <x:c r="A77" s="551"/>
      <x:c r="B77" s="574" t="s">
        <x:v>282</x:v>
      </x:c>
      <x:c r="C77" s="575">
        <x:f t="shared" si="34"/>
        <x:v>0</x:v>
      </x:c>
      <x:c r="D77" s="575">
        <x:f t="shared" si="34"/>
        <x:v>0</x:v>
      </x:c>
      <x:c r="E77" s="576">
        <x:f t="shared" si="33"/>
        <x:v>0</x:v>
      </x:c>
      <x:c r="F77" s="575">
        <x:f t="shared" si="35"/>
        <x:v>0</x:v>
      </x:c>
      <x:c r="G77" s="575">
        <x:f t="shared" si="35"/>
        <x:v>0</x:v>
      </x:c>
      <x:c r="H77" s="575">
        <x:f t="shared" si="35"/>
        <x:v>0</x:v>
      </x:c>
      <x:c r="I77" s="575">
        <x:f t="shared" si="35"/>
        <x:v>0</x:v>
      </x:c>
      <x:c r="J77" s="575">
        <x:f t="shared" si="35"/>
        <x:v>0</x:v>
      </x:c>
      <x:c r="K77" s="575">
        <x:f t="shared" si="35"/>
        <x:v>0</x:v>
      </x:c>
      <x:c r="L77" s="575">
        <x:f t="shared" si="35"/>
        <x:v>0</x:v>
      </x:c>
      <x:c r="M77" s="575">
        <x:f t="shared" si="35"/>
        <x:v>0</x:v>
      </x:c>
      <x:c r="N77" s="575">
        <x:f t="shared" si="35"/>
        <x:v>0</x:v>
      </x:c>
      <x:c r="O77" s="575">
        <x:f t="shared" si="35"/>
        <x:v>0</x:v>
      </x:c>
      <x:c r="P77" s="575">
        <x:f t="shared" si="35"/>
        <x:v>0</x:v>
      </x:c>
      <x:c r="Q77" s="577">
        <x:f t="shared" si="35"/>
        <x:v>0</x:v>
      </x:c>
    </x:row>
    <x:row r="78" spans="1:19">
      <x:c r="A78" s="551"/>
      <x:c r="B78" s="574" t="s">
        <x:v>283</x:v>
      </x:c>
      <x:c r="C78" s="575">
        <x:f t="shared" si="34"/>
        <x:v>0</x:v>
      </x:c>
      <x:c r="D78" s="575">
        <x:f t="shared" si="34"/>
        <x:v>80912.850000000006</x:v>
      </x:c>
      <x:c r="E78" s="576">
        <x:f t="shared" si="33"/>
        <x:v>0</x:v>
      </x:c>
      <x:c r="F78" s="575">
        <x:f t="shared" si="35"/>
        <x:v>0</x:v>
      </x:c>
      <x:c r="G78" s="575">
        <x:f t="shared" si="35"/>
        <x:v>0</x:v>
      </x:c>
      <x:c r="H78" s="575">
        <x:f t="shared" si="35"/>
        <x:v>0</x:v>
      </x:c>
      <x:c r="I78" s="575">
        <x:f t="shared" si="35"/>
        <x:v>0</x:v>
      </x:c>
      <x:c r="J78" s="575">
        <x:f t="shared" si="35"/>
        <x:v>0</x:v>
      </x:c>
      <x:c r="K78" s="575">
        <x:f t="shared" si="35"/>
        <x:v>0</x:v>
      </x:c>
      <x:c r="L78" s="575">
        <x:f t="shared" si="35"/>
        <x:v>0</x:v>
      </x:c>
      <x:c r="M78" s="575">
        <x:f t="shared" si="35"/>
        <x:v>0</x:v>
      </x:c>
      <x:c r="N78" s="575">
        <x:f t="shared" si="35"/>
        <x:v>0</x:v>
      </x:c>
      <x:c r="O78" s="575">
        <x:f t="shared" si="35"/>
        <x:v>0</x:v>
      </x:c>
      <x:c r="P78" s="575">
        <x:f t="shared" si="35"/>
        <x:v>0</x:v>
      </x:c>
      <x:c r="Q78" s="577">
        <x:f t="shared" si="35"/>
        <x:v>0</x:v>
      </x:c>
    </x:row>
    <x:row r="79" spans="1:19">
      <x:c r="A79" s="551"/>
      <x:c r="B79" s="574" t="s">
        <x:v>284</x:v>
      </x:c>
      <x:c r="C79" s="575">
        <x:f t="shared" si="34"/>
        <x:v>0</x:v>
      </x:c>
      <x:c r="D79" s="575">
        <x:f t="shared" si="34"/>
        <x:v>173665.17000000004</x:v>
      </x:c>
      <x:c r="E79" s="576">
        <x:f t="shared" si="33"/>
        <x:v>0</x:v>
      </x:c>
      <x:c r="F79" s="575">
        <x:f t="shared" si="35"/>
        <x:v>0</x:v>
      </x:c>
      <x:c r="G79" s="575">
        <x:f t="shared" si="35"/>
        <x:v>0</x:v>
      </x:c>
      <x:c r="H79" s="575">
        <x:f t="shared" si="35"/>
        <x:v>0</x:v>
      </x:c>
      <x:c r="I79" s="575">
        <x:f t="shared" si="35"/>
        <x:v>0</x:v>
      </x:c>
      <x:c r="J79" s="575">
        <x:f t="shared" si="35"/>
        <x:v>0</x:v>
      </x:c>
      <x:c r="K79" s="575">
        <x:f t="shared" si="35"/>
        <x:v>0</x:v>
      </x:c>
      <x:c r="L79" s="575">
        <x:f t="shared" si="35"/>
        <x:v>0</x:v>
      </x:c>
      <x:c r="M79" s="575">
        <x:f t="shared" si="35"/>
        <x:v>0</x:v>
      </x:c>
      <x:c r="N79" s="575">
        <x:f t="shared" si="35"/>
        <x:v>0</x:v>
      </x:c>
      <x:c r="O79" s="575">
        <x:f t="shared" si="35"/>
        <x:v>0</x:v>
      </x:c>
      <x:c r="P79" s="575">
        <x:f t="shared" si="35"/>
        <x:v>0</x:v>
      </x:c>
      <x:c r="Q79" s="577">
        <x:f t="shared" si="35"/>
        <x:v>0</x:v>
      </x:c>
    </x:row>
    <x:row r="80" spans="1:19">
      <x:c r="A80" s="551"/>
      <x:c r="B80" s="574" t="s">
        <x:v>285</x:v>
      </x:c>
      <x:c r="C80" s="575">
        <x:f t="shared" si="34"/>
        <x:v>5379528.6399999997</x:v>
      </x:c>
      <x:c r="D80" s="575">
        <x:f t="shared" si="34"/>
        <x:v>4281536.12</x:v>
      </x:c>
      <x:c r="E80" s="576">
        <x:f t="shared" si="33"/>
        <x:v>4235673.7055555554</x:v>
      </x:c>
      <x:c r="F80" s="575">
        <x:f t="shared" si="35"/>
        <x:v>227283.33000000002</x:v>
      </x:c>
      <x:c r="G80" s="575">
        <x:f t="shared" si="35"/>
        <x:v>553149.26</x:v>
      </x:c>
      <x:c r="H80" s="575">
        <x:f t="shared" si="35"/>
        <x:v>265888.88888888888</x:v>
      </x:c>
      <x:c r="I80" s="575">
        <x:f t="shared" si="35"/>
        <x:v>227283.33000000002</x:v>
      </x:c>
      <x:c r="J80" s="575">
        <x:f t="shared" si="35"/>
        <x:v>430402.5</x:v>
      </x:c>
      <x:c r="K80" s="575">
        <x:f t="shared" si="35"/>
        <x:v>380768.14888888889</x:v>
      </x:c>
      <x:c r="L80" s="575">
        <x:f t="shared" si="35"/>
        <x:v>227283.33000000002</x:v>
      </x:c>
      <x:c r="M80" s="575">
        <x:f t="shared" si="35"/>
        <x:v>462255.85</x:v>
      </x:c>
      <x:c r="N80" s="575">
        <x:f t="shared" si="35"/>
        <x:v>411051.4788888889</x:v>
      </x:c>
      <x:c r="O80" s="575">
        <x:f t="shared" si="35"/>
        <x:v>200986.11</x:v>
      </x:c>
      <x:c r="P80" s="575">
        <x:f t="shared" si="35"/>
        <x:v>197000</x:v>
      </x:c>
      <x:c r="Q80" s="577">
        <x:f t="shared" si="35"/>
        <x:v>652321.47888888896</x:v>
      </x:c>
    </x:row>
    <x:row r="81" spans="1:19">
      <x:c r="A81" s="556"/>
      <x:c r="B81" s="590" t="s">
        <x:v>85</x:v>
      </x:c>
      <x:c r="C81" s="55">
        <x:f t="shared" ref="C81" si="36">+C57-C67</x:f>
        <x:v>14637327.931042127</x:v>
      </x:c>
      <x:c r="D81" s="55">
        <x:f>+D57-D67+D59</x:f>
        <x:v>11336201.917103274</x:v>
      </x:c>
      <x:c r="E81" s="579">
        <x:f t="shared" si="33"/>
        <x:v>18669462.931342412</x:v>
      </x:c>
      <x:c r="F81" s="55">
        <x:f t="shared" ref="F81:Q81" si="37">+F57-F67</x:f>
        <x:v>1911796.419089797</x:v>
      </x:c>
      <x:c r="G81" s="55">
        <x:f t="shared" si="37"/>
        <x:v>348162.79733102513</x:v>
      </x:c>
      <x:c r="H81" s="55">
        <x:f t="shared" si="37"/>
        <x:v>1813145.5691265031</x:v>
      </x:c>
      <x:c r="I81" s="55">
        <x:f t="shared" si="37"/>
        <x:v>2443417.2919942858</x:v>
      </x:c>
      <x:c r="J81" s="55">
        <x:f t="shared" si="37"/>
        <x:v>1263701.7313933522</x:v>
      </x:c>
      <x:c r="K81" s="55">
        <x:f t="shared" si="37"/>
        <x:v>1443528.0878002481</x:v>
      </x:c>
      <x:c r="L81" s="55">
        <x:f t="shared" si="37"/>
        <x:v>2629081.9996854961</x:v>
      </x:c>
      <x:c r="M81" s="55">
        <x:f t="shared" si="37"/>
        <x:v>632032.46721196186</x:v>
      </x:c>
      <x:c r="N81" s="55">
        <x:f t="shared" si="37"/>
        <x:v>1497814.5345045421</x:v>
      </x:c>
      <x:c r="O81" s="55">
        <x:f t="shared" si="37"/>
        <x:v>1256283.1738512302</x:v>
      </x:c>
      <x:c r="P81" s="55">
        <x:f t="shared" si="37"/>
        <x:v>2102606.3427291256</x:v>
      </x:c>
      <x:c r="Q81" s="591">
        <x:f t="shared" si="37"/>
        <x:v>1327892.516624847</x:v>
      </x:c>
      <x:c r="S81" s="565">
        <x:f>E81*195</x:f>
        <x:v>3640545271.6117702</x:v>
      </x:c>
    </x:row>
    <x:row r="82" spans="1:19">
      <x:c r="A82" s="551"/>
      <x:c r="B82" s="574" t="s">
        <x:v>286</x:v>
      </x:c>
      <x:c r="C82" s="575">
        <x:f>C81*0.25</x:f>
        <x:v>3659331.9827605318</x:v>
      </x:c>
      <x:c r="D82" s="575">
        <x:f>D81*0.25</x:f>
        <x:v>2834050.4792758184</x:v>
      </x:c>
      <x:c r="E82" s="576">
        <x:f t="shared" si="33"/>
        <x:v>4667365.7328356029</x:v>
      </x:c>
      <x:c r="F82" s="575">
        <x:f>F81*0.25</x:f>
        <x:v>477949.10477244924</x:v>
      </x:c>
      <x:c r="G82" s="575">
        <x:f t="shared" ref="G82:Q82" si="38">G81*0.25</x:f>
        <x:v>87040.699332756281</x:v>
      </x:c>
      <x:c r="H82" s="575">
        <x:f t="shared" si="38"/>
        <x:v>453286.39228162577</x:v>
      </x:c>
      <x:c r="I82" s="575">
        <x:f t="shared" si="38"/>
        <x:v>610854.32299857144</x:v>
      </x:c>
      <x:c r="J82" s="575">
        <x:f t="shared" si="38"/>
        <x:v>315925.43284833804</x:v>
      </x:c>
      <x:c r="K82" s="575">
        <x:f t="shared" si="38"/>
        <x:v>360882.02195006202</x:v>
      </x:c>
      <x:c r="L82" s="575">
        <x:f t="shared" si="38"/>
        <x:v>657270.49992137402</x:v>
      </x:c>
      <x:c r="M82" s="575">
        <x:f t="shared" si="38"/>
        <x:v>158008.11680299047</x:v>
      </x:c>
      <x:c r="N82" s="575">
        <x:f t="shared" si="38"/>
        <x:v>374453.63362613553</x:v>
      </x:c>
      <x:c r="O82" s="575">
        <x:f t="shared" si="38"/>
        <x:v>314070.79346280755</x:v>
      </x:c>
      <x:c r="P82" s="575">
        <x:f t="shared" si="38"/>
        <x:v>525651.58568228141</x:v>
      </x:c>
      <x:c r="Q82" s="592">
        <x:f t="shared" si="38"/>
        <x:v>331973.12915621174</x:v>
      </x:c>
    </x:row>
    <x:row r="83" spans="1:19">
      <x:c r="A83" s="556"/>
      <x:c r="B83" s="590" t="s">
        <x:v>88</x:v>
      </x:c>
      <x:c r="C83" s="55">
        <x:f>C81-C82</x:f>
        <x:v>10977995.948281595</x:v>
      </x:c>
      <x:c r="D83" s="55">
        <x:f>D81-D82</x:f>
        <x:v>8502151.4378274549</x:v>
      </x:c>
      <x:c r="E83" s="579">
        <x:f t="shared" si="33"/>
        <x:v>14002097.198506812</x:v>
      </x:c>
      <x:c r="F83" s="55">
        <x:f>F81-F82</x:f>
        <x:v>1433847.3143173477</x:v>
      </x:c>
      <x:c r="G83" s="55">
        <x:f t="shared" ref="G83:Q83" si="39">G81-G82</x:f>
        <x:v>261122.09799826884</x:v>
      </x:c>
      <x:c r="H83" s="55">
        <x:f t="shared" si="39"/>
        <x:v>1359859.1768448772</x:v>
      </x:c>
      <x:c r="I83" s="55">
        <x:f t="shared" si="39"/>
        <x:v>1832562.9689957143</x:v>
      </x:c>
      <x:c r="J83" s="55">
        <x:f t="shared" si="39"/>
        <x:v>947776.29854501411</x:v>
      </x:c>
      <x:c r="K83" s="55">
        <x:f t="shared" si="39"/>
        <x:v>1082646.0658501862</x:v>
      </x:c>
      <x:c r="L83" s="55">
        <x:f t="shared" si="39"/>
        <x:v>1971811.4997641221</x:v>
      </x:c>
      <x:c r="M83" s="55">
        <x:f t="shared" si="39"/>
        <x:v>474024.35040897143</x:v>
      </x:c>
      <x:c r="N83" s="55">
        <x:f t="shared" si="39"/>
        <x:v>1123360.9008784066</x:v>
      </x:c>
      <x:c r="O83" s="55">
        <x:f t="shared" si="39"/>
        <x:v>942212.38038842264</x:v>
      </x:c>
      <x:c r="P83" s="55">
        <x:f t="shared" si="39"/>
        <x:v>1576954.7570468443</x:v>
      </x:c>
      <x:c r="Q83" s="540">
        <x:f t="shared" si="39"/>
        <x:v>995919.38746863522</x:v>
      </x:c>
      <x:c r="S83" s="565">
        <x:f>E83*195</x:f>
        <x:v>2730408953.7088284</x:v>
      </x:c>
    </x:row>
    <x:row r="84" spans="1:19">
      <x:c r="A84" s="556"/>
      <x:c r="B84" s="593" t="s">
        <x:v>86</x:v>
      </x:c>
      <x:c r="C84" s="594"/>
      <x:c r="D84" s="594"/>
      <x:c r="E84" s="595"/>
      <x:c r="F84" s="594"/>
      <x:c r="G84" s="594"/>
      <x:c r="H84" s="594"/>
      <x:c r="I84" s="594"/>
      <x:c r="J84" s="594"/>
      <x:c r="K84" s="594"/>
      <x:c r="L84" s="594"/>
      <x:c r="M84" s="594"/>
      <x:c r="N84" s="594"/>
      <x:c r="O84" s="594"/>
      <x:c r="P84" s="594"/>
      <x:c r="Q84" s="596"/>
    </x:row>
    <x:row r="85" spans="1:19">
      <x:c r="E85" s="597">
        <x:f>+E147+E258</x:f>
        <x:v>22608639.477509066</x:v>
      </x:c>
      <x:c r="F85" s="597">
        <x:f t="shared" ref="F85:Q85" si="40">+F147+F258</x:f>
        <x:v>2123169.9159897966</x:v>
      </x:c>
      <x:c r="G85" s="597">
        <x:f t="shared" si="40"/>
        <x:v>862591.60913102725</x:v>
      </x:c>
      <x:c r="H85" s="598">
        <x:f t="shared" si="40"/>
        <x:v>2060422.235793168</x:v>
      </x:c>
      <x:c r="I85" s="599">
        <x:f t="shared" si="40"/>
        <x:v>2654790.7888942827</x:v>
      </x:c>
      <x:c r="J85" s="597">
        <x:f t="shared" si="40"/>
        <x:v>1663976.0563933519</x:v>
      </x:c>
      <x:c r="K85" s="597">
        <x:f t="shared" si="40"/>
        <x:v>1797642.4662669089</x:v>
      </x:c>
      <x:c r="L85" s="597">
        <x:f t="shared" si="40"/>
        <x:v>2840455.4965854944</x:v>
      </x:c>
      <x:c r="M85" s="597">
        <x:f t="shared" si="40"/>
        <x:v>1061930.4077119615</x:v>
      </x:c>
      <x:c r="N85" s="597">
        <x:f t="shared" si="40"/>
        <x:v>1880092.4098712066</x:v>
      </x:c>
      <x:c r="O85" s="597">
        <x:f t="shared" si="40"/>
        <x:v>1443200.2561512317</x:v>
      </x:c>
      <x:c r="P85" s="597">
        <x:f t="shared" si="40"/>
        <x:v>2285816.3427291238</x:v>
      </x:c>
      <x:c r="Q85" s="597">
        <x:f t="shared" si="40"/>
        <x:v>1934551.4919915134</x:v>
      </x:c>
    </x:row>
    <x:row r="86" spans="1:19" ht="31.5">
      <x:c r="B86" s="553" t="s">
        <x:v>771</x:v>
      </x:c>
      <x:c r="C86" s="553">
        <x:f>D88/C88</x:f>
        <x:v>0.7838998839068696</x:v>
      </x:c>
      <x:c r="D86" s="553"/>
      <x:c r="E86" s="600"/>
      <x:c r="F86" s="601"/>
      <x:c r="G86" s="601"/>
      <x:c r="H86" s="602"/>
      <x:c r="I86" s="602"/>
      <x:c r="J86" s="601"/>
      <x:c r="K86" s="601"/>
      <x:c r="L86" s="601"/>
      <x:c r="M86" s="601"/>
      <x:c r="N86" s="601"/>
      <x:c r="O86" s="601"/>
      <x:c r="P86" s="601"/>
      <x:c r="Q86" s="601"/>
    </x:row>
    <x:row r="87" spans="1:19">
      <x:c r="B87" s="557" t="s">
        <x:v>764</x:v>
      </x:c>
      <x:c r="C87" s="558" t="s">
        <x:v>765</x:v>
      </x:c>
      <x:c r="D87" s="558" t="s">
        <x:v>766</x:v>
      </x:c>
      <x:c r="E87" s="559" t="s">
        <x:v>767</x:v>
      </x:c>
      <x:c r="F87" s="603" t="s">
        <x:v>91</x:v>
      </x:c>
      <x:c r="G87" s="603" t="s">
        <x:v>92</x:v>
      </x:c>
      <x:c r="H87" s="603" t="s">
        <x:v>93</x:v>
      </x:c>
      <x:c r="I87" s="603" t="s">
        <x:v>94</x:v>
      </x:c>
      <x:c r="J87" s="603" t="s">
        <x:v>95</x:v>
      </x:c>
      <x:c r="K87" s="603" t="s">
        <x:v>96</x:v>
      </x:c>
      <x:c r="L87" s="603" t="s">
        <x:v>97</x:v>
      </x:c>
      <x:c r="M87" s="603" t="s">
        <x:v>98</x:v>
      </x:c>
      <x:c r="N87" s="603" t="s">
        <x:v>99</x:v>
      </x:c>
      <x:c r="O87" s="603" t="s">
        <x:v>100</x:v>
      </x:c>
      <x:c r="P87" s="603" t="s">
        <x:v>101</x:v>
      </x:c>
      <x:c r="Q87" s="604" t="s">
        <x:v>90</x:v>
      </x:c>
    </x:row>
    <x:row r="88" spans="1:19">
      <x:c r="B88" s="562" t="s">
        <x:v>38</x:v>
      </x:c>
      <x:c r="C88" s="579">
        <x:v>526202575.58171225</x:v>
      </x:c>
      <x:c r="D88" s="579">
        <x:v>412490137.91000003</x:v>
      </x:c>
      <x:c r="E88" s="563">
        <x:f>SUM(F88:Q88)</x:f>
        <x:v>360893901.9088949</x:v>
      </x:c>
      <x:c r="F88" s="563">
        <x:f t="shared" ref="F88:Q88" si="41">+F89+F104+F105</x:f>
        <x:v>29487285.974622041</x:v>
      </x:c>
      <x:c r="G88" s="563">
        <x:f t="shared" si="41"/>
        <x:v>22463255.33610769</x:v>
      </x:c>
      <x:c r="H88" s="563">
        <x:f t="shared" si="41"/>
        <x:v>33794347.247038379</x:v>
      </x:c>
      <x:c r="I88" s="563">
        <x:f t="shared" si="41"/>
        <x:v>32839242.896148242</x:v>
      </x:c>
      <x:c r="J88" s="563">
        <x:f t="shared" si="41"/>
        <x:v>28503902.254872404</x:v>
      </x:c>
      <x:c r="K88" s="563">
        <x:f t="shared" si="41"/>
        <x:v>31417919.004968222</x:v>
      </x:c>
      <x:c r="L88" s="563">
        <x:f t="shared" si="41"/>
        <x:v>32690449.497140095</x:v>
      </x:c>
      <x:c r="M88" s="563">
        <x:f t="shared" si="41"/>
        <x:v>24239930.581332397</x:v>
      </x:c>
      <x:c r="N88" s="563">
        <x:f t="shared" si="41"/>
        <x:v>32767873.928412419</x:v>
      </x:c>
      <x:c r="O88" s="563">
        <x:f t="shared" si="41"/>
        <x:v>27082578.363692403</x:v>
      </x:c>
      <x:c r="P88" s="563">
        <x:f t="shared" si="41"/>
        <x:v>31346550.037232399</x:v>
      </x:c>
      <x:c r="Q88" s="564">
        <x:f t="shared" si="41"/>
        <x:v>34260566.787328243</x:v>
      </x:c>
      <x:c r="S88" s="565">
        <x:f>E88*195</x:f>
        <x:v>70374310872.234512</x:v>
      </x:c>
    </x:row>
    <x:row r="89" spans="1:19">
      <x:c r="B89" s="570" t="s">
        <x:v>41</x:v>
      </x:c>
      <x:c r="C89" s="572">
        <x:v>444162804.37592351</x:v>
      </x:c>
      <x:c r="D89" s="572">
        <x:v>377826389.89999998</x:v>
      </x:c>
      <x:c r="E89" s="572">
        <x:f>SUM(F89:Q89)</x:f>
        <x:v>342594377.53694344</x:v>
      </x:c>
      <x:c r="F89" s="571">
        <x:f>F90+F91</x:f>
        <x:v>27939794.092690025</x:v>
      </x:c>
      <x:c r="G89" s="571">
        <x:f t="shared" ref="G89:Q89" si="42">G90+G91</x:f>
        <x:v>21287462.165859088</x:v>
      </x:c>
      <x:c r="H89" s="571">
        <x:f t="shared" si="42"/>
        <x:v>32088120.611079156</x:v>
      </x:c>
      <x:c r="I89" s="571">
        <x:f t="shared" si="42"/>
        <x:v>31188935.799891356</x:v>
      </x:c>
      <x:c r="J89" s="571">
        <x:f t="shared" si="42"/>
        <x:v>27077555.64730205</x:v>
      </x:c>
      <x:c r="K89" s="571">
        <x:f t="shared" si="42"/>
        <x:v>29842085.173594218</x:v>
      </x:c>
      <x:c r="L89" s="571">
        <x:f t="shared" si="42"/>
        <x:v>30977564.404833794</x:v>
      </x:c>
      <x:c r="M89" s="571">
        <x:f t="shared" si="42"/>
        <x:v>23037003.76841069</x:v>
      </x:c>
      <x:c r="N89" s="571">
        <x:f t="shared" si="42"/>
        <x:v>31118107.526193418</x:v>
      </x:c>
      <x:c r="O89" s="571">
        <x:f t="shared" si="42"/>
        <x:v>25730705.02100493</x:v>
      </x:c>
      <x:c r="P89" s="571">
        <x:f t="shared" si="42"/>
        <x:v>29771256.899896279</x:v>
      </x:c>
      <x:c r="Q89" s="605">
        <x:f t="shared" si="42"/>
        <x:v>32535786.426188473</x:v>
      </x:c>
    </x:row>
    <x:row r="90" spans="1:19">
      <x:c r="B90" s="606" t="s">
        <x:v>772</x:v>
      </x:c>
      <x:c r="C90" s="607">
        <x:f>C89-C91</x:f>
        <x:v>440919761.38409609</x:v>
      </x:c>
      <x:c r="D90" s="607">
        <x:f>D89-D91</x:f>
        <x:v>371285402.45263439</x:v>
      </x:c>
      <x:c r="E90" s="608">
        <x:f t="shared" ref="E90:E91" si="43">SUM(F90:Q90)</x:f>
        <x:v>306728575.15825725</x:v>
      </x:c>
      <x:c r="F90" s="607">
        <x:v>25125389.709278803</x:v>
      </x:c>
      <x:c r="G90" s="607">
        <x:v>19143154.064212441</x:v>
      </x:c>
      <x:c r="H90" s="607">
        <x:v>29005677.714962106</x:v>
      </x:c>
      <x:c r="I90" s="607">
        <x:v>27880058.859646775</x:v>
      </x:c>
      <x:c r="J90" s="607">
        <x:v>24219889.198909003</x:v>
      </x:c>
      <x:c r="K90" s="607">
        <x:v>26683611.730633482</x:v>
      </x:c>
      <x:c r="L90" s="607">
        <x:v>27518283.96730537</x:v>
      </x:c>
      <x:c r="M90" s="607">
        <x:v>20630547.811869178</x:v>
      </x:c>
      <x:c r="N90" s="607">
        <x:v>27809230.585948836</x:v>
      </x:c>
      <x:c r="O90" s="607">
        <x:v>23023442.069895729</x:v>
      </x:c>
      <x:c r="P90" s="607">
        <x:v>26612783.456935544</x:v>
      </x:c>
      <x:c r="Q90" s="609">
        <x:v>29076505.988660049</x:v>
      </x:c>
    </x:row>
    <x:row r="91" spans="1:19">
      <x:c r="B91" s="606" t="s">
        <x:v>773</x:v>
      </x:c>
      <x:c r="C91" s="607">
        <x:v>3243042.9918274418</x:v>
      </x:c>
      <x:c r="D91" s="607">
        <x:v>6540987.4473656062</x:v>
      </x:c>
      <x:c r="E91" s="608">
        <x:f t="shared" si="43"/>
        <x:v>35865802.37868616</x:v>
      </x:c>
      <x:c r="F91" s="607">
        <x:v>2814404.3834112217</x:v>
      </x:c>
      <x:c r="G91" s="607">
        <x:v>2144308.101646645</x:v>
      </x:c>
      <x:c r="H91" s="607">
        <x:v>3082442.8961170521</x:v>
      </x:c>
      <x:c r="I91" s="607">
        <x:v>3308876.9402445802</x:v>
      </x:c>
      <x:c r="J91" s="607">
        <x:v>2857666.4483930464</x:v>
      </x:c>
      <x:c r="K91" s="607">
        <x:v>3158473.4429607349</x:v>
      </x:c>
      <x:c r="L91" s="607">
        <x:v>3459280.437528424</x:v>
      </x:c>
      <x:c r="M91" s="607">
        <x:v>2406455.9565415122</x:v>
      </x:c>
      <x:c r="N91" s="607">
        <x:v>3308876.9402445802</x:v>
      </x:c>
      <x:c r="O91" s="607">
        <x:v>2707262.9511092012</x:v>
      </x:c>
      <x:c r="P91" s="607">
        <x:v>3158473.4429607349</x:v>
      </x:c>
      <x:c r="Q91" s="609">
        <x:v>3459280.437528424</x:v>
      </x:c>
    </x:row>
    <x:row r="92" spans="1:19">
      <x:c r="B92" s="574" t="s">
        <x:v>87</x:v>
      </x:c>
      <x:c r="C92" s="576"/>
      <x:c r="D92" s="576"/>
      <x:c r="E92" s="576"/>
      <x:c r="F92" s="575"/>
      <x:c r="G92" s="575"/>
      <x:c r="H92" s="575"/>
      <x:c r="I92" s="575"/>
      <x:c r="J92" s="575"/>
      <x:c r="K92" s="575"/>
      <x:c r="L92" s="575"/>
      <x:c r="M92" s="575"/>
      <x:c r="N92" s="575"/>
      <x:c r="O92" s="575"/>
      <x:c r="P92" s="575"/>
      <x:c r="Q92" s="577"/>
    </x:row>
    <x:row r="93" spans="1:19">
      <x:c r="B93" s="584" t="s">
        <x:v>102</x:v>
      </x:c>
      <x:c r="C93" s="608"/>
      <x:c r="D93" s="608"/>
      <x:c r="E93" s="608">
        <x:f t="shared" ref="E93:E100" si="44">SUM(F93:Q93)</x:f>
        <x:v>196103221.52118182</x:v>
      </x:c>
      <x:c r="F93" s="607">
        <x:v>16808847.558958434</x:v>
      </x:c>
      <x:c r="G93" s="607">
        <x:v>12806740.997301675</x:v>
      </x:c>
      <x:c r="H93" s="607">
        <x:v>18409690.18362115</x:v>
      </x:c>
      <x:c r="I93" s="607">
        <x:v>17609268.871289801</x:v>
      </x:c>
      <x:c r="J93" s="607">
        <x:v>15208004.934295734</x:v>
      </x:c>
      <x:c r="K93" s="607">
        <x:v>16808847.558958434</x:v>
      </x:c>
      <x:c r="L93" s="607">
        <x:v>18409690.18362115</x:v>
      </x:c>
      <x:c r="M93" s="607">
        <x:v>12806740.997301675</x:v>
      </x:c>
      <x:c r="N93" s="607">
        <x:v>17609268.871289801</x:v>
      </x:c>
      <x:c r="O93" s="607">
        <x:v>14407583.621964384</x:v>
      </x:c>
      <x:c r="P93" s="607">
        <x:v>16808847.558958434</x:v>
      </x:c>
      <x:c r="Q93" s="609">
        <x:v>18409690.18362115</x:v>
      </x:c>
      <x:c r="S93" s="610">
        <x:f>E93*195/1000000</x:f>
        <x:v>38240.128196630452</x:v>
      </x:c>
    </x:row>
    <x:row r="94" spans="1:19">
      <x:c r="B94" s="584" t="s">
        <x:v>735</x:v>
      </x:c>
      <x:c r="C94" s="608"/>
      <x:c r="D94" s="608"/>
      <x:c r="E94" s="608">
        <x:f t="shared" si="44"/>
        <x:v>87491665.057712629</x:v>
      </x:c>
      <x:c r="F94" s="607">
        <x:v>7499285.576375369</x:v>
      </x:c>
      <x:c r="G94" s="607">
        <x:v>5713741.3915240904</x:v>
      </x:c>
      <x:c r="H94" s="607">
        <x:v>8213503.2503158813</x:v>
      </x:c>
      <x:c r="I94" s="607">
        <x:v>7856394.4133456256</x:v>
      </x:c>
      <x:c r="J94" s="607">
        <x:v>6785067.9024348576</x:v>
      </x:c>
      <x:c r="K94" s="607">
        <x:v>7499285.576375369</x:v>
      </x:c>
      <x:c r="L94" s="607">
        <x:v>8213503.2503158813</x:v>
      </x:c>
      <x:c r="M94" s="607">
        <x:v>5713741.3915240904</x:v>
      </x:c>
      <x:c r="N94" s="607">
        <x:v>7856394.4133456256</x:v>
      </x:c>
      <x:c r="O94" s="607">
        <x:v>6427959.0654646009</x:v>
      </x:c>
      <x:c r="P94" s="607">
        <x:v>7499285.576375369</x:v>
      </x:c>
      <x:c r="Q94" s="609">
        <x:v>8213503.2503158813</x:v>
      </x:c>
      <x:c r="S94" s="610">
        <x:f t="shared" ref="S94:S100" si="45">E94*195/1000000</x:f>
        <x:v>17060.874686253963</x:v>
      </x:c>
    </x:row>
    <x:row r="95" spans="1:19">
      <x:c r="B95" s="584" t="s">
        <x:v>774</x:v>
      </x:c>
      <x:c r="C95" s="608"/>
      <x:c r="D95" s="608"/>
      <x:c r="E95" s="608">
        <x:f t="shared" si="44"/>
        <x:v>35865802.37868616</x:v>
      </x:c>
      <x:c r="F95" s="607">
        <x:v>2814404.3834112217</x:v>
      </x:c>
      <x:c r="G95" s="607">
        <x:v>2144308.101646645</x:v>
      </x:c>
      <x:c r="H95" s="607">
        <x:v>3082442.8961170521</x:v>
      </x:c>
      <x:c r="I95" s="607">
        <x:v>3308876.9402445802</x:v>
      </x:c>
      <x:c r="J95" s="607">
        <x:v>2857666.4483930464</x:v>
      </x:c>
      <x:c r="K95" s="607">
        <x:v>3158473.4429607349</x:v>
      </x:c>
      <x:c r="L95" s="607">
        <x:v>3459280.437528424</x:v>
      </x:c>
      <x:c r="M95" s="607">
        <x:v>2406455.9565415122</x:v>
      </x:c>
      <x:c r="N95" s="607">
        <x:v>3308876.9402445802</x:v>
      </x:c>
      <x:c r="O95" s="607">
        <x:v>2707262.9511092012</x:v>
      </x:c>
      <x:c r="P95" s="607">
        <x:v>3158473.4429607349</x:v>
      </x:c>
      <x:c r="Q95" s="609">
        <x:v>3459280.437528424</x:v>
      </x:c>
      <x:c r="S95" s="610">
        <x:f t="shared" si="45"/>
        <x:v>6993.8314638438014</x:v>
      </x:c>
    </x:row>
    <x:row r="96" spans="1:19">
      <x:c r="B96" s="584" t="s">
        <x:v>775</x:v>
      </x:c>
      <x:c r="C96" s="608"/>
      <x:c r="D96" s="608"/>
      <x:c r="E96" s="608">
        <x:f t="shared" si="44"/>
        <x:v>13599028.550004482</x:v>
      </x:c>
      <x:c r="F96" s="607">
        <x:v>0</x:v>
      </x:c>
      <x:c r="G96" s="607">
        <x:v>0</x:v>
      </x:c>
      <x:c r="H96" s="607">
        <x:v>1487393.7476567405</x:v>
      </x:c>
      <x:c r="I96" s="607">
        <x:v>1558222.0213546799</x:v>
      </x:c>
      <x:c r="J96" s="607">
        <x:v>1487393.7476567405</x:v>
      </x:c>
      <x:c r="K96" s="607">
        <x:v>1558222.0213546799</x:v>
      </x:c>
      <x:c r="L96" s="607">
        <x:v>0</x:v>
      </x:c>
      <x:c r="M96" s="607">
        <x:v>1487393.7476567405</x:v>
      </x:c>
      <x:c r="N96" s="607">
        <x:v>1487393.7476567405</x:v>
      </x:c>
      <x:c r="O96" s="607">
        <x:v>1487393.7476567405</x:v>
      </x:c>
      <x:c r="P96" s="607">
        <x:v>1487393.7476567405</x:v>
      </x:c>
      <x:c r="Q96" s="609">
        <x:v>1558222.0213546799</x:v>
      </x:c>
      <x:c r="S96" s="611">
        <x:f t="shared" si="45"/>
        <x:v>2651.8105672508741</x:v>
      </x:c>
    </x:row>
    <x:row r="97" spans="2:20">
      <x:c r="B97" s="584" t="s">
        <x:v>776</x:v>
      </x:c>
      <x:c r="C97" s="608"/>
      <x:c r="D97" s="608"/>
      <x:c r="E97" s="608">
        <x:f t="shared" si="44"/>
        <x:v>5984486.8040353199</x:v>
      </x:c>
      <x:c r="F97" s="607">
        <x:v>512956.01177445595</x:v>
      </x:c>
      <x:c r="G97" s="607">
        <x:v>390823.62801863311</x:v>
      </x:c>
      <x:c r="H97" s="607">
        <x:v>561808.96527678519</x:v>
      </x:c>
      <x:c r="I97" s="607">
        <x:v>537382.48852562066</x:v>
      </x:c>
      <x:c r="J97" s="607">
        <x:v>464103.05827212677</x:v>
      </x:c>
      <x:c r="K97" s="607">
        <x:v>512956.01177445595</x:v>
      </x:c>
      <x:c r="L97" s="607">
        <x:v>561808.96527678519</x:v>
      </x:c>
      <x:c r="M97" s="607">
        <x:v>390823.62801863311</x:v>
      </x:c>
      <x:c r="N97" s="607">
        <x:v>537382.48852562066</x:v>
      </x:c>
      <x:c r="O97" s="607">
        <x:v>439676.58152096224</x:v>
      </x:c>
      <x:c r="P97" s="607">
        <x:v>512956.01177445595</x:v>
      </x:c>
      <x:c r="Q97" s="609">
        <x:v>561808.96527678519</x:v>
      </x:c>
      <x:c r="S97" s="566">
        <x:f t="shared" si="45"/>
        <x:v>1166.9749267868874</x:v>
      </x:c>
      <x:c r="T97" s="583">
        <x:f>4668/5564</x:f>
        <x:v>0.83896477354421284</x:v>
      </x:c>
    </x:row>
    <x:row r="98" spans="2:20">
      <x:c r="B98" s="584" t="s">
        <x:v>777</x:v>
      </x:c>
      <x:c r="C98" s="608"/>
      <x:c r="D98" s="608"/>
      <x:c r="E98" s="608">
        <x:f t="shared" si="44"/>
        <x:v>4269027.4659932945</x:v>
      </x:c>
      <x:c r="F98" s="607">
        <x:v>365916.63994228235</x:v>
      </x:c>
      <x:c r="G98" s="607">
        <x:v>278793.63043221517</x:v>
      </x:c>
      <x:c r="H98" s="607">
        <x:v>400765.84374630929</x:v>
      </x:c>
      <x:c r="I98" s="607">
        <x:v>383341.24184429576</x:v>
      </x:c>
      <x:c r="J98" s="607">
        <x:v>331067.43613825546</x:v>
      </x:c>
      <x:c r="K98" s="607">
        <x:v>365916.63994228235</x:v>
      </x:c>
      <x:c r="L98" s="607">
        <x:v>400765.84374630929</x:v>
      </x:c>
      <x:c r="M98" s="607">
        <x:v>278793.63043221517</x:v>
      </x:c>
      <x:c r="N98" s="607">
        <x:v>383341.24184429576</x:v>
      </x:c>
      <x:c r="O98" s="607">
        <x:v>313642.83423624199</x:v>
      </x:c>
      <x:c r="P98" s="607">
        <x:v>365916.63994228235</x:v>
      </x:c>
      <x:c r="Q98" s="609">
        <x:v>400765.84374630929</x:v>
      </x:c>
      <x:c r="S98" s="566">
        <x:f t="shared" si="45"/>
        <x:v>832.46035586869243</x:v>
      </x:c>
    </x:row>
    <x:row r="99" spans="2:20">
      <x:c r="B99" s="584" t="s">
        <x:v>778</x:v>
      </x:c>
      <x:c r="C99" s="608"/>
      <x:c r="D99" s="608"/>
      <x:c r="E99" s="608">
        <x:f t="shared" si="44"/>
        <x:v>3120971.1477304399</x:v>
      </x:c>
      <x:c r="F99" s="607">
        <x:v>267511.81266260915</x:v>
      </x:c>
      <x:c r="G99" s="607">
        <x:v>203818.52393341652</x:v>
      </x:c>
      <x:c r="H99" s="607">
        <x:v>292989.12815428624</x:v>
      </x:c>
      <x:c r="I99" s="607">
        <x:v>280250.47040844767</x:v>
      </x:c>
      <x:c r="J99" s="607">
        <x:v>242034.49717093213</x:v>
      </x:c>
      <x:c r="K99" s="607">
        <x:v>267511.81266260915</x:v>
      </x:c>
      <x:c r="L99" s="607">
        <x:v>292989.12815428624</x:v>
      </x:c>
      <x:c r="M99" s="607">
        <x:v>203818.52393341652</x:v>
      </x:c>
      <x:c r="N99" s="607">
        <x:v>280250.47040844767</x:v>
      </x:c>
      <x:c r="O99" s="607">
        <x:v>229295.83942509361</x:v>
      </x:c>
      <x:c r="P99" s="607">
        <x:v>267511.81266260915</x:v>
      </x:c>
      <x:c r="Q99" s="609">
        <x:v>292989.12815428624</x:v>
      </x:c>
      <x:c r="S99" s="566">
        <x:f t="shared" si="45"/>
        <x:v>608.58937380743578</x:v>
      </x:c>
    </x:row>
    <x:row r="100" spans="2:20">
      <x:c r="B100" s="584" t="s">
        <x:v>104</x:v>
      </x:c>
      <x:c r="C100" s="608"/>
      <x:c r="D100" s="612"/>
      <x:c r="E100" s="608">
        <x:f t="shared" si="44"/>
        <x:v>10161962.97499107</x:v>
      </x:c>
      <x:c r="F100" s="607">
        <x:v>871025.3978563773</x:v>
      </x:c>
      <x:c r="G100" s="607">
        <x:v>663638.39836676372</x:v>
      </x:c>
      <x:c r="H100" s="607">
        <x:v>953980.19765222282</x:v>
      </x:c>
      <x:c r="I100" s="607">
        <x:v>912502.79775430029</x:v>
      </x:c>
      <x:c r="J100" s="607">
        <x:v>788070.59806053189</x:v>
      </x:c>
      <x:c r="K100" s="607">
        <x:v>871025.3978563773</x:v>
      </x:c>
      <x:c r="L100" s="607">
        <x:v>953980.19765222282</x:v>
      </x:c>
      <x:c r="M100" s="607">
        <x:v>663638.39836676372</x:v>
      </x:c>
      <x:c r="N100" s="607">
        <x:v>912502.79775430029</x:v>
      </x:c>
      <x:c r="O100" s="607">
        <x:v>746593.19816260913</x:v>
      </x:c>
      <x:c r="P100" s="607">
        <x:v>871025.3978563773</x:v>
      </x:c>
      <x:c r="Q100" s="609">
        <x:v>953980.19765222282</x:v>
      </x:c>
      <x:c r="S100" s="566">
        <x:f t="shared" si="45"/>
        <x:v>1981.5827801232585</x:v>
      </x:c>
    </x:row>
    <x:row r="101" spans="2:20">
      <x:c r="B101" s="574" t="s">
        <x:v>287</x:v>
      </x:c>
      <x:c r="C101" s="613">
        <x:v>5564318.025511384</x:v>
      </x:c>
      <x:c r="D101" s="576">
        <x:v>4667.9708500000015</x:v>
      </x:c>
      <x:c r="E101" s="614">
        <x:f>SUM(E102:E103)</x:f>
        <x:v>4718132.9262983482</x:v>
      </x:c>
      <x:c r="F101" s="614">
        <x:f t="shared" ref="F101:Q101" si="46">SUM(F102:F103)</x:f>
        <x:v>384578.73096320219</x:v>
      </x:c>
      <x:c r="G101" s="614">
        <x:f t="shared" si="46"/>
        <x:v>293012.36644815339</x:v>
      </x:c>
      <x:c r="H101" s="614">
        <x:f t="shared" si="46"/>
        <x:v>438285.03564547136</x:v>
      </x:c>
      <x:c r="I101" s="614">
        <x:f t="shared" si="46"/>
        <x:v>429730.55449458637</x:v>
      </x:c>
      <x:c r="J101" s="614">
        <x:f t="shared" si="46"/>
        <x:v>372757.57712964277</x:v>
      </x:c>
      <x:c r="K101" s="614">
        <x:f t="shared" si="46"/>
        <x:v>411010.66932335502</x:v>
      </x:c>
      <x:c r="L101" s="614">
        <x:f t="shared" si="46"/>
        <x:v>430557.35893831769</x:v>
      </x:c>
      <x:c r="M101" s="614">
        <x:f t="shared" si="46"/>
        <x:v>316597.92161594919</x:v>
      </x:c>
      <x:c r="N101" s="614">
        <x:f t="shared" si="46"/>
        <x:v>428917.23264333647</x:v>
      </x:c>
      <x:c r="O101" s="614">
        <x:f t="shared" si="46"/>
        <x:v>354037.6919584116</x:v>
      </x:c>
      <x:c r="P101" s="614">
        <x:f t="shared" si="46"/>
        <x:v>410197.34747210512</x:v>
      </x:c>
      <x:c r="Q101" s="614">
        <x:f t="shared" si="46"/>
        <x:v>448450.4396658176</x:v>
      </x:c>
      <x:c r="S101" s="566">
        <x:f>E105*195/1000000</x:f>
        <x:v>838.05852166914315</x:v>
      </x:c>
    </x:row>
    <x:row r="102" spans="2:20">
      <x:c r="B102" s="615" t="s">
        <x:v>760</x:v>
      </x:c>
      <x:c r="C102" s="616">
        <x:v>5133339.4055113839</x:v>
      </x:c>
      <x:c r="D102" s="575">
        <x:v>4114.4659000000011</x:v>
      </x:c>
      <x:c r="E102" s="613">
        <x:f>SUM(F102:Q102)</x:f>
        <x:v>3423732.1980833691</x:v>
      </x:c>
      <x:c r="F102" s="616">
        <x:v>280077.8059408603</x:v>
      </x:c>
      <x:c r="G102" s="616">
        <x:v>213392.61405017867</x:v>
      </x:c>
      <x:c r="H102" s="616">
        <x:v>323831.64157338266</x:v>
      </x:c>
      <x:c r="I102" s="616">
        <x:v>311307.92504649644</x:v>
      </x:c>
      <x:c r="J102" s="616">
        <x:v>270483.48806083784</x:v>
      </x:c>
      <x:c r="K102" s="616">
        <x:v>297970.88666836009</x:v>
      </x:c>
      <x:c r="L102" s="616">
        <x:v>306751.88269713277</x:v>
      </x:c>
      <x:c r="M102" s="616">
        <x:v>230472.37292642923</x:v>
      </x:c>
      <x:c r="N102" s="616">
        <x:v>310494.60319524654</x:v>
      </x:c>
      <x:c r="O102" s="616">
        <x:v>257146.44968270167</x:v>
      </x:c>
      <x:c r="P102" s="616">
        <x:v>297157.56481711019</x:v>
      </x:c>
      <x:c r="Q102" s="617">
        <x:v>324644.96342463268</x:v>
      </x:c>
      <x:c r="S102" s="618">
        <x:f>SUM(S97:S101)</x:f>
        <x:v>5427.6659582554175</x:v>
      </x:c>
    </x:row>
    <x:row r="103" spans="2:20">
      <x:c r="B103" s="615" t="s">
        <x:v>759</x:v>
      </x:c>
      <x:c r="C103" s="616">
        <x:v>430978.62000000005</x:v>
      </x:c>
      <x:c r="D103" s="575">
        <x:v>553.50495000000046</x:v>
      </x:c>
      <x:c r="E103" s="613">
        <x:f>SUM(F103:Q103)</x:f>
        <x:v>1294400.7282149796</x:v>
      </x:c>
      <x:c r="F103" s="616">
        <x:v>104500.92502234186</x:v>
      </x:c>
      <x:c r="G103" s="616">
        <x:v>79619.752397974749</x:v>
      </x:c>
      <x:c r="H103" s="616">
        <x:v>114453.39407208872</x:v>
      </x:c>
      <x:c r="I103" s="616">
        <x:v>118422.62944808994</x:v>
      </x:c>
      <x:c r="J103" s="616">
        <x:v>102274.08906880494</x:v>
      </x:c>
      <x:c r="K103" s="616">
        <x:v>113039.78265499492</x:v>
      </x:c>
      <x:c r="L103" s="616">
        <x:v>123805.47624118492</x:v>
      </x:c>
      <x:c r="M103" s="616">
        <x:v>86125.548689519943</x:v>
      </x:c>
      <x:c r="N103" s="616">
        <x:v>118422.62944808994</x:v>
      </x:c>
      <x:c r="O103" s="616">
        <x:v>96891.242275709956</x:v>
      </x:c>
      <x:c r="P103" s="616">
        <x:v>113039.78265499492</x:v>
      </x:c>
      <x:c r="Q103" s="619">
        <x:v>123805.47624118492</x:v>
      </x:c>
    </x:row>
    <x:row r="104" spans="2:20">
      <x:c r="B104" s="570" t="s">
        <x:v>45</x:v>
      </x:c>
      <x:c r="C104" s="572">
        <x:v>79580635.39172709</x:v>
      </x:c>
      <x:c r="D104" s="572">
        <x:v>30442990.550000001</x:v>
      </x:c>
      <x:c r="E104" s="572">
        <x:f>SUM(F104:Q104)</x:f>
        <x:v>14001788.363391738</x:v>
      </x:c>
      <x:c r="F104" s="571">
        <x:v>1200153.2882907204</x:v>
      </x:c>
      <x:c r="G104" s="571">
        <x:v>914402.50536435831</x:v>
      </x:c>
      <x:c r="H104" s="571">
        <x:v>1314453.6014612652</x:v>
      </x:c>
      <x:c r="I104" s="571">
        <x:v>1257303.4448759931</x:v>
      </x:c>
      <x:c r="J104" s="571">
        <x:v>1085852.9751201754</x:v>
      </x:c>
      <x:c r="K104" s="571">
        <x:v>1200153.2882907204</x:v>
      </x:c>
      <x:c r="L104" s="571">
        <x:v>1314453.6014612652</x:v>
      </x:c>
      <x:c r="M104" s="571">
        <x:v>914402.50536435831</x:v>
      </x:c>
      <x:c r="N104" s="571">
        <x:v>1257303.4448759931</x:v>
      </x:c>
      <x:c r="O104" s="571">
        <x:v>1028702.818534903</x:v>
      </x:c>
      <x:c r="P104" s="571">
        <x:v>1200153.2882907204</x:v>
      </x:c>
      <x:c r="Q104" s="573">
        <x:v>1314453.6014612652</x:v>
      </x:c>
      <x:c r="S104" s="565">
        <x:f>E104*195</x:f>
        <x:v>2730348730.8613892</x:v>
      </x:c>
    </x:row>
    <x:row r="105" spans="2:20">
      <x:c r="B105" s="570" t="s">
        <x:v>46</x:v>
      </x:c>
      <x:c r="C105" s="572">
        <x:v>2459135.8140616734</x:v>
      </x:c>
      <x:c r="D105" s="572">
        <x:v>4220757.46</x:v>
      </x:c>
      <x:c r="E105" s="572">
        <x:f>SUM(F105:Q105)</x:f>
        <x:v>4297736.0085597085</x:v>
      </x:c>
      <x:c r="F105" s="571">
        <x:v>347338.59364129556</x:v>
      </x:c>
      <x:c r="G105" s="571">
        <x:v>261390.66488424334</x:v>
      </x:c>
      <x:c r="H105" s="571">
        <x:v>391773.03449795529</x:v>
      </x:c>
      <x:c r="I105" s="571">
        <x:v>393003.65138089343</x:v>
      </x:c>
      <x:c r="J105" s="571">
        <x:v>340493.63245017792</x:v>
      </x:c>
      <x:c r="K105" s="571">
        <x:v>375680.54308328312</x:v>
      </x:c>
      <x:c r="L105" s="571">
        <x:v>398431.49084503471</x:v>
      </x:c>
      <x:c r="M105" s="571">
        <x:v>288524.30755734723</x:v>
      </x:c>
      <x:c r="N105" s="571">
        <x:v>392462.95734300849</x:v>
      </x:c>
      <x:c r="O105" s="571">
        <x:v>323170.52415256773</x:v>
      </x:c>
      <x:c r="P105" s="571">
        <x:v>375139.84904539818</x:v>
      </x:c>
      <x:c r="Q105" s="573">
        <x:v>410326.75967850361</x:v>
      </x:c>
      <x:c r="S105" s="565">
        <x:f>E105*195</x:f>
        <x:v>838058521.6691432</x:v>
      </x:c>
    </x:row>
    <x:row r="106" spans="2:20">
      <x:c r="B106" s="562" t="s">
        <x:v>47</x:v>
      </x:c>
      <x:c r="C106" s="579">
        <x:v>472733657.54830498</x:v>
      </x:c>
      <x:c r="D106" s="579">
        <x:v>361807528.47422487</x:v>
      </x:c>
      <x:c r="E106" s="579">
        <x:f t="shared" ref="E106:E169" si="47">SUM(F106:Q106)</x:f>
        <x:v>309729069.07857525</x:v>
      </x:c>
      <x:c r="F106" s="579">
        <x:f>SUM(F107:F111)</x:f>
        <x:v>25190874.413068544</x:v>
      </x:c>
      <x:c r="G106" s="563">
        <x:f t="shared" ref="G106:Q106" si="48">SUM(G107:G111)</x:f>
        <x:v>19277280.407309223</x:v>
      </x:c>
      <x:c r="H106" s="563">
        <x:f t="shared" si="48"/>
        <x:v>29151593.121636931</x:v>
      </x:c>
      <x:c r="I106" s="563">
        <x:f t="shared" si="48"/>
        <x:v>27840164.140605655</x:v>
      </x:c>
      <x:c r="J106" s="563">
        <x:f t="shared" si="48"/>
        <x:v>24486315.028989773</x:v>
      </x:c>
      <x:c r="K106" s="563">
        <x:f t="shared" si="48"/>
        <x:v>27087288.86223913</x:v>
      </x:c>
      <x:c r="L106" s="563">
        <x:f t="shared" si="48"/>
        <x:v>27591727.785300687</x:v>
      </x:c>
      <x:c r="M106" s="563">
        <x:f t="shared" si="48"/>
        <x:v>21163415.601217631</x:v>
      </x:c>
      <x:c r="N106" s="563">
        <x:f t="shared" si="48"/>
        <x:v>28135003.287652768</x:v>
      </x:c>
      <x:c r="O106" s="563">
        <x:f t="shared" si="48"/>
        <x:v>23455575.30943935</x:v>
      </x:c>
      <x:c r="P106" s="563">
        <x:f t="shared" si="48"/>
        <x:v>26690965.691790242</x:v>
      </x:c>
      <x:c r="Q106" s="564">
        <x:f t="shared" si="48"/>
        <x:v>29658865.429325312</x:v>
      </x:c>
      <x:c r="S106" s="565">
        <x:f>E106*195</x:f>
        <x:v>60397168470.322174</x:v>
      </x:c>
    </x:row>
    <x:row r="107" spans="2:20">
      <x:c r="B107" s="570" t="s">
        <x:v>48</x:v>
      </x:c>
      <x:c r="C107" s="572">
        <x:v>407172825.61369908</x:v>
      </x:c>
      <x:c r="D107" s="572">
        <x:v>333348360.93009675</x:v>
      </x:c>
      <x:c r="E107" s="572">
        <x:f t="shared" si="47"/>
        <x:v>295033932.32203412</x:v>
      </x:c>
      <x:c r="F107" s="572">
        <x:v>24050924.816935763</x:v>
      </x:c>
      <x:c r="G107" s="571">
        <x:v>18386317.042636625</x:v>
      </x:c>
      <x:c r="H107" s="571">
        <x:v>27599096.64117207</x:v>
      </x:c>
      <x:c r="I107" s="571">
        <x:v>26653007.364180833</x:v>
      </x:c>
      <x:c r="J107" s="571">
        <x:v>23440779.793441065</x:v>
      </x:c>
      <x:c r="K107" s="571">
        <x:v>25632584.252358347</x:v>
      </x:c>
      <x:c r="L107" s="571">
        <x:v>26273363.828583829</x:v>
      </x:c>
      <x:c r="M107" s="571">
        <x:v>20259501.906545036</x:v>
      </x:c>
      <x:c r="N107" s="571">
        <x:v>26631020.867479946</x:v>
      </x:c>
      <x:c r="O107" s="571">
        <x:v>22457247.254182678</x:v>
      </x:c>
      <x:c r="P107" s="571">
        <x:v>25551016.09565746</x:v>
      </x:c>
      <x:c r="Q107" s="573">
        <x:v>28099072.458860453</x:v>
      </x:c>
    </x:row>
    <x:row r="108" spans="2:20">
      <x:c r="B108" s="570" t="s">
        <x:v>288</x:v>
      </x:c>
      <x:c r="C108" s="572">
        <x:v>65560831.934605926</x:v>
      </x:c>
      <x:c r="D108" s="572">
        <x:v>29206061.389999993</x:v>
      </x:c>
      <x:c r="E108" s="572">
        <x:f t="shared" si="47"/>
        <x:v>11565759.171549151</x:v>
      </x:c>
      <x:c r="F108" s="571">
        <x:v>991350.78613278421</x:v>
      </x:c>
      <x:c r="G108" s="571">
        <x:v>755314.8846725974</x:v>
      </x:c>
      <x:c r="H108" s="571">
        <x:v>1085765.1467168592</x:v>
      </x:c>
      <x:c r="I108" s="571">
        <x:v>1038557.966424822</x:v>
      </x:c>
      <x:c r="J108" s="571">
        <x:v>896936.42554870935</x:v>
      </x:c>
      <x:c r="K108" s="571">
        <x:v>991350.78613278421</x:v>
      </x:c>
      <x:c r="L108" s="571">
        <x:v>1085765.1467168592</x:v>
      </x:c>
      <x:c r="M108" s="571">
        <x:v>755314.8846725974</x:v>
      </x:c>
      <x:c r="N108" s="571">
        <x:v>1038557.966424822</x:v>
      </x:c>
      <x:c r="O108" s="571">
        <x:v>849729.24525667226</x:v>
      </x:c>
      <x:c r="P108" s="571">
        <x:v>991350.78613278421</x:v>
      </x:c>
      <x:c r="Q108" s="573">
        <x:v>1085765.1467168592</x:v>
      </x:c>
    </x:row>
    <x:row r="109" spans="2:20">
      <x:c r="B109" s="570" t="s">
        <x:v>289</x:v>
      </x:c>
      <x:c r="C109" s="572"/>
      <x:c r="D109" s="572"/>
      <x:c r="E109" s="572">
        <x:f t="shared" si="47"/>
        <x:v>0</x:v>
      </x:c>
      <x:c r="F109" s="571"/>
      <x:c r="G109" s="571"/>
      <x:c r="H109" s="571"/>
      <x:c r="I109" s="571"/>
      <x:c r="J109" s="571"/>
      <x:c r="K109" s="571"/>
      <x:c r="L109" s="571"/>
      <x:c r="M109" s="571"/>
      <x:c r="N109" s="571"/>
      <x:c r="O109" s="571"/>
      <x:c r="P109" s="571"/>
      <x:c r="Q109" s="573"/>
    </x:row>
    <x:row r="110" spans="2:20">
      <x:c r="B110" s="570" t="s">
        <x:v>290</x:v>
      </x:c>
      <x:c r="C110" s="572"/>
      <x:c r="D110" s="572">
        <x:v>-1078706.01</x:v>
      </x:c>
      <x:c r="E110" s="572">
        <x:f t="shared" si="47"/>
        <x:v>0</x:v>
      </x:c>
      <x:c r="F110" s="571"/>
      <x:c r="G110" s="571"/>
      <x:c r="H110" s="571"/>
      <x:c r="I110" s="571"/>
      <x:c r="J110" s="571"/>
      <x:c r="K110" s="571"/>
      <x:c r="L110" s="571"/>
      <x:c r="M110" s="571"/>
      <x:c r="N110" s="571"/>
      <x:c r="O110" s="571"/>
      <x:c r="P110" s="571"/>
      <x:c r="Q110" s="573"/>
    </x:row>
    <x:row r="111" spans="2:20">
      <x:c r="B111" s="570" t="s">
        <x:v>291</x:v>
      </x:c>
      <x:c r="C111" s="572"/>
      <x:c r="D111" s="572">
        <x:v>2176739.42</x:v>
      </x:c>
      <x:c r="E111" s="572">
        <x:f t="shared" si="47"/>
        <x:v>3129377.5849920004</x:v>
      </x:c>
      <x:c r="F111" s="571">
        <x:v>148598.81</x:v>
      </x:c>
      <x:c r="G111" s="571">
        <x:v>135648.48000000001</x:v>
      </x:c>
      <x:c r="H111" s="571">
        <x:v>466731.33374799998</x:v>
      </x:c>
      <x:c r="I111" s="571">
        <x:v>148598.81</x:v>
      </x:c>
      <x:c r="J111" s="571">
        <x:v>148598.81</x:v>
      </x:c>
      <x:c r="K111" s="571">
        <x:v>463353.82374799997</x:v>
      </x:c>
      <x:c r="L111" s="571">
        <x:v>232598.81</x:v>
      </x:c>
      <x:c r="M111" s="571">
        <x:v>148598.81</x:v>
      </x:c>
      <x:c r="N111" s="571">
        <x:v>465424.45374799997</x:v>
      </x:c>
      <x:c r="O111" s="571">
        <x:v>148598.81</x:v>
      </x:c>
      <x:c r="P111" s="571">
        <x:v>148598.81</x:v>
      </x:c>
      <x:c r="Q111" s="573">
        <x:v>474027.82374799997</x:v>
      </x:c>
    </x:row>
    <x:row r="112" spans="2:20">
      <x:c r="B112" s="562" t="s">
        <x:v>50</x:v>
      </x:c>
      <x:c r="C112" s="579">
        <x:v>53468918.033407234</x:v>
      </x:c>
      <x:c r="D112" s="579">
        <x:v>48837682.179903328</x:v>
      </x:c>
      <x:c r="E112" s="579">
        <x:f t="shared" si="47"/>
        <x:v>51164832.830319688</x:v>
      </x:c>
      <x:c r="F112" s="563">
        <x:f t="shared" ref="F112:Q112" si="49">+F88-F106</x:f>
        <x:v>4296411.5615534969</x:v>
      </x:c>
      <x:c r="G112" s="563">
        <x:f t="shared" si="49"/>
        <x:v>3185974.9287984669</x:v>
      </x:c>
      <x:c r="H112" s="563">
        <x:f t="shared" si="49"/>
        <x:v>4642754.1254014485</x:v>
      </x:c>
      <x:c r="I112" s="563">
        <x:f t="shared" si="49"/>
        <x:v>4999078.7555425875</x:v>
      </x:c>
      <x:c r="J112" s="563">
        <x:f t="shared" si="49"/>
        <x:v>4017587.2258826308</x:v>
      </x:c>
      <x:c r="K112" s="563">
        <x:f t="shared" si="49"/>
        <x:v>4330630.1427290924</x:v>
      </x:c>
      <x:c r="L112" s="563">
        <x:f t="shared" si="49"/>
        <x:v>5098721.7118394077</x:v>
      </x:c>
      <x:c r="M112" s="563">
        <x:f t="shared" si="49"/>
        <x:v>3076514.9801147655</x:v>
      </x:c>
      <x:c r="N112" s="563">
        <x:f t="shared" si="49"/>
        <x:v>4632870.6407596506</x:v>
      </x:c>
      <x:c r="O112" s="563">
        <x:f t="shared" si="49"/>
        <x:v>3627003.0542530529</x:v>
      </x:c>
      <x:c r="P112" s="563">
        <x:f t="shared" si="49"/>
        <x:v>4655584.3454421572</x:v>
      </x:c>
      <x:c r="Q112" s="564">
        <x:f t="shared" si="49"/>
        <x:v>4601701.3580029309</x:v>
      </x:c>
      <x:c r="S112" s="565">
        <x:f>E112*195</x:f>
        <x:v>9977142401.9123383</x:v>
      </x:c>
    </x:row>
    <x:row r="113" spans="2:20">
      <x:c r="B113" s="570" t="s">
        <x:v>51</x:v>
      </x:c>
      <x:c r="C113" s="620">
        <x:f>C112/C88</x:f>
        <x:v>0.10161280182693486</x:v>
      </x:c>
      <x:c r="D113" s="620">
        <x:f>D112/D88</x:f>
        <x:v>0.11839721169420801</x:v>
      </x:c>
      <x:c r="E113" s="620">
        <x:f>E112/E88</x:f>
        <x:v>0.14177250587968063</x:v>
      </x:c>
      <x:c r="F113" s="621">
        <x:f t="shared" ref="F113:Q113" si="50">F112/F88</x:f>
        <x:v>0.1457038659051621</x:v>
      </x:c>
      <x:c r="G113" s="621">
        <x:f t="shared" si="50"/>
        <x:v>0.14183050858516019</x:v>
      </x:c>
      <x:c r="H113" s="621">
        <x:f t="shared" si="50"/>
        <x:v>0.13738256553567027</x:v>
      </x:c>
      <x:c r="I113" s="621">
        <x:f t="shared" si="50"/>
        <x:v>0.15222880659434862</x:v>
      </x:c>
      <x:c r="J113" s="621">
        <x:f t="shared" si="50"/>
        <x:v>0.14094867397308283</x:v>
      </x:c>
      <x:c r="K113" s="621">
        <x:f t="shared" si="50"/>
        <x:v>0.13783949669118045</x:v>
      </x:c>
      <x:c r="L113" s="621">
        <x:f t="shared" si="50"/>
        <x:v>0.15596976457253872</x:v>
      </x:c>
      <x:c r="M113" s="621">
        <x:f t="shared" si="50"/>
        <x:v>0.1269192982955176</x:v>
      </x:c>
      <x:c r="N113" s="621">
        <x:f t="shared" si="50"/>
        <x:v>0.14138453568519666</x:v>
      </x:c>
      <x:c r="O113" s="621">
        <x:f t="shared" si="50"/>
        <x:v>0.13392384600705176</x:v>
      </x:c>
      <x:c r="P113" s="621">
        <x:f t="shared" si="50"/>
        <x:v>0.14851983200423674</x:v>
      </x:c>
      <x:c r="Q113" s="622">
        <x:f t="shared" si="50"/>
        <x:v>0.13431480531445661</x:v>
      </x:c>
    </x:row>
    <x:row r="114" spans="2:20">
      <x:c r="B114" s="562" t="s">
        <x:v>52</x:v>
      </x:c>
      <x:c r="C114" s="579">
        <x:v>27039026.340724558</x:v>
      </x:c>
      <x:c r="D114" s="579">
        <x:f>SUM(D115:D146)</x:f>
        <x:v>26671983.482799999</x:v>
      </x:c>
      <x:c r="E114" s="579">
        <x:f t="shared" si="47"/>
        <x:v>25717199.423713192</x:v>
      </x:c>
      <x:c r="F114" s="563">
        <x:f>SUM(F115:F146)</x:f>
        <x:v>2021137.6443706278</x:v>
      </x:c>
      <x:c r="G114" s="563">
        <x:f t="shared" ref="G114:Q114" si="51">SUM(G115:G146)</x:f>
        <x:v>2023458.0690153306</x:v>
      </x:c>
      <x:c r="H114" s="563">
        <x:f t="shared" si="51"/>
        <x:v>2324315.3340280941</x:v>
      </x:c>
      <x:c r="I114" s="563">
        <x:f t="shared" si="51"/>
        <x:v>2117016.1385575081</x:v>
      </x:c>
      <x:c r="J114" s="563">
        <x:f t="shared" si="51"/>
        <x:v>1982444.2005120185</x:v>
      </x:c>
      <x:c r="K114" s="563">
        <x:f t="shared" si="51"/>
        <x:v>2303751.4226258025</x:v>
      </x:c>
      <x:c r="L114" s="563">
        <x:f t="shared" si="51"/>
        <x:v>2090032.0299348182</x:v>
      </x:c>
      <x:c r="M114" s="563">
        <x:f t="shared" si="51"/>
        <x:v>1840082.9188553654</x:v>
      </x:c>
      <x:c r="N114" s="563">
        <x:f t="shared" si="51"/>
        <x:v>2515806.783768672</x:v>
      </x:c>
      <x:c r="O114" s="563">
        <x:f t="shared" si="51"/>
        <x:v>2006056.3687187755</x:v>
      </x:c>
      <x:c r="P114" s="563">
        <x:f t="shared" si="51"/>
        <x:v>2198304.2460369668</x:v>
      </x:c>
      <x:c r="Q114" s="564">
        <x:f t="shared" si="51"/>
        <x:v>2294794.2672892134</x:v>
      </x:c>
      <x:c r="S114" s="565">
        <x:f>E114*195</x:f>
        <x:v>5014853887.6240721</x:v>
      </x:c>
      <x:c r="T114" s="623">
        <x:f>S114/S88</x:f>
        <x:v>7.1259722837337697E-2</x:v>
      </x:c>
    </x:row>
    <x:row r="115" spans="2:20">
      <x:c r="B115" s="574" t="s">
        <x:v>53</x:v>
      </x:c>
      <x:c r="C115" s="576">
        <x:v>4478600.5830000015</x:v>
      </x:c>
      <x:c r="D115" s="576">
        <x:v>4475753.78</x:v>
      </x:c>
      <x:c r="E115" s="576">
        <x:f t="shared" si="47"/>
        <x:v>4205749.2299999995</x:v>
      </x:c>
      <x:c r="F115" s="575">
        <x:v>340397.484</x:v>
      </x:c>
      <x:c r="G115" s="575">
        <x:v>334263.94799999997</x:v>
      </x:c>
      <x:c r="H115" s="575">
        <x:v>339886.35600000003</x:v>
      </x:c>
      <x:c r="I115" s="575">
        <x:v>342496.53119999997</x:v>
      </x:c>
      <x:c r="J115" s="575">
        <x:v>341607.60000000003</x:v>
      </x:c>
      <x:c r="K115" s="575">
        <x:v>342837.06</x:v>
      </x:c>
      <x:c r="L115" s="575">
        <x:v>342837.06</x:v>
      </x:c>
      <x:c r="M115" s="575">
        <x:v>349163.10600000003</x:v>
      </x:c>
      <x:c r="N115" s="575">
        <x:v>343364.29560000001</x:v>
      </x:c>
      <x:c r="O115" s="575">
        <x:v>343023.50640000001</x:v>
      </x:c>
      <x:c r="P115" s="575">
        <x:v>345007.97760000004</x:v>
      </x:c>
      <x:c r="Q115" s="577">
        <x:v>440864.30520000006</x:v>
      </x:c>
      <x:c r="R115" s="552" t="s">
        <x:v>779</x:v>
      </x:c>
    </x:row>
    <x:row r="116" spans="2:20">
      <x:c r="B116" s="574" t="s">
        <x:v>54</x:v>
      </x:c>
      <x:c r="C116" s="576">
        <x:v>0</x:v>
      </x:c>
      <x:c r="D116" s="576"/>
      <x:c r="E116" s="576">
        <x:f t="shared" si="47"/>
        <x:v>0</x:v>
      </x:c>
      <x:c r="F116" s="575"/>
      <x:c r="G116" s="575"/>
      <x:c r="H116" s="575"/>
      <x:c r="I116" s="575"/>
      <x:c r="J116" s="575"/>
      <x:c r="K116" s="575"/>
      <x:c r="L116" s="575"/>
      <x:c r="M116" s="575"/>
      <x:c r="N116" s="575"/>
      <x:c r="O116" s="575"/>
      <x:c r="P116" s="575"/>
      <x:c r="Q116" s="577"/>
    </x:row>
    <x:row r="117" spans="2:20">
      <x:c r="B117" s="574" t="s">
        <x:v>55</x:v>
      </x:c>
      <x:c r="C117" s="576">
        <x:v>0</x:v>
      </x:c>
      <x:c r="D117" s="576"/>
      <x:c r="E117" s="576">
        <x:f t="shared" si="47"/>
        <x:v>0</x:v>
      </x:c>
      <x:c r="F117" s="575"/>
      <x:c r="G117" s="575"/>
      <x:c r="H117" s="575"/>
      <x:c r="I117" s="575"/>
      <x:c r="J117" s="575"/>
      <x:c r="K117" s="575"/>
      <x:c r="L117" s="575"/>
      <x:c r="M117" s="575"/>
      <x:c r="N117" s="575"/>
      <x:c r="O117" s="575"/>
      <x:c r="P117" s="575"/>
      <x:c r="Q117" s="577"/>
    </x:row>
    <x:row r="118" spans="2:20">
      <x:c r="B118" s="574" t="s">
        <x:v>56</x:v>
      </x:c>
      <x:c r="C118" s="576">
        <x:v>0</x:v>
      </x:c>
      <x:c r="D118" s="576"/>
      <x:c r="E118" s="576">
        <x:f t="shared" si="47"/>
        <x:v>0</x:v>
      </x:c>
      <x:c r="F118" s="575"/>
      <x:c r="G118" s="575"/>
      <x:c r="H118" s="575"/>
      <x:c r="I118" s="575"/>
      <x:c r="J118" s="575"/>
      <x:c r="K118" s="575"/>
      <x:c r="L118" s="575"/>
      <x:c r="M118" s="575"/>
      <x:c r="N118" s="575"/>
      <x:c r="O118" s="575"/>
      <x:c r="P118" s="575"/>
      <x:c r="Q118" s="577"/>
    </x:row>
    <x:row r="119" spans="2:20">
      <x:c r="B119" s="574" t="s">
        <x:v>57</x:v>
      </x:c>
      <x:c r="C119" s="576">
        <x:v>1320211.2</x:v>
      </x:c>
      <x:c r="D119" s="576">
        <x:v>1780011.4300000002</x:v>
      </x:c>
      <x:c r="E119" s="576">
        <x:f t="shared" si="47"/>
        <x:v>1733323.9249999998</x:v>
      </x:c>
      <x:c r="F119" s="575">
        <x:v>88412.775000000009</x:v>
      </x:c>
      <x:c r="G119" s="575">
        <x:v>329666.40000000002</x:v>
      </x:c>
      <x:c r="H119" s="575">
        <x:v>120002.55</x:v>
      </x:c>
      <x:c r="I119" s="575">
        <x:v>88645.275000000009</x:v>
      </x:c>
      <x:c r="J119" s="575">
        <x:v>115830.72499999999</x:v>
      </x:c>
      <x:c r="K119" s="575">
        <x:v>110518.875</x:v>
      </x:c>
      <x:c r="L119" s="575">
        <x:v>90096.075000000012</x:v>
      </x:c>
      <x:c r="M119" s="575">
        <x:v>86238.900000000009</x:v>
      </x:c>
      <x:c r="N119" s="575">
        <x:v>311117.55</x:v>
      </x:c>
      <x:c r="O119" s="575">
        <x:v>180728.44999999998</x:v>
      </x:c>
      <x:c r="P119" s="575">
        <x:v>89226.525000000009</x:v>
      </x:c>
      <x:c r="Q119" s="577">
        <x:v>122839.82500000001</x:v>
      </x:c>
    </x:row>
    <x:row r="120" spans="2:20">
      <x:c r="B120" s="574" t="s">
        <x:v>58</x:v>
      </x:c>
      <x:c r="C120" s="576">
        <x:v>133248.84131277705</x:v>
      </x:c>
      <x:c r="D120" s="576">
        <x:v>139811.15000000002</x:v>
      </x:c>
      <x:c r="E120" s="576">
        <x:f t="shared" si="47"/>
        <x:v>145350.38370033898</x:v>
      </x:c>
      <x:c r="F120" s="575">
        <x:v>11777.000468472917</x:v>
      </x:c>
      <x:c r="G120" s="575">
        <x:v>9433.6475279927326</x:v>
      </x:c>
      <x:c r="H120" s="575">
        <x:v>13382.349090322468</x:v>
      </x:c>
      <x:c r="I120" s="575">
        <x:v>13209.498406842114</x:v>
      </x:c>
      <x:c r="J120" s="575">
        <x:v>11454.272648556323</x:v>
      </x:c>
      <x:c r="K120" s="575">
        <x:v>12632.101400581991</x:v>
      </x:c>
      <x:c r="L120" s="575">
        <x:v>13280.131143982773</x:v>
      </x:c>
      <x:c r="M120" s="575">
        <x:v>9722.0816297759611</x:v>
      </x:c>
      <x:c r="N120" s="575">
        <x:v>13186.463667336688</x:v>
      </x:c>
      <x:c r="O120" s="575">
        <x:v>10876.875642296205</x:v>
      </x:c>
      <x:c r="P120" s="575">
        <x:v>12609.066661076562</x:v>
      </x:c>
      <x:c r="Q120" s="577">
        <x:v>13786.895413102236</x:v>
      </x:c>
    </x:row>
    <x:row r="121" spans="2:20">
      <x:c r="B121" s="574" t="s">
        <x:v>59</x:v>
      </x:c>
      <x:c r="C121" s="576">
        <x:v>31091.396306314644</x:v>
      </x:c>
      <x:c r="D121" s="576">
        <x:v>90870.98</x:v>
      </x:c>
      <x:c r="E121" s="576">
        <x:f t="shared" si="47"/>
        <x:v>74243.588690654011</x:v>
      </x:c>
      <x:c r="F121" s="575">
        <x:v>6015.5794331687321</x:v>
      </x:c>
      <x:c r="G121" s="575">
        <x:v>4818.6171174122874</x:v>
      </x:c>
      <x:c r="H121" s="575">
        <x:v>6835.5761868850987</x:v>
      </x:c>
      <x:c r="I121" s="575">
        <x:v>6747.2857075447</x:v>
      </x:c>
      <x:c r="J121" s="575">
        <x:v>5850.7331430459835</x:v>
      </x:c>
      <x:c r="K121" s="575">
        <x:v>6452.356827739537</x:v>
      </x:c>
      <x:c r="L121" s="575">
        <x:v>6783.3642355187121</x:v>
      </x:c>
      <x:c r="M121" s="575">
        <x:v>4965.9465036304982</x:v>
      </x:c>
      <x:c r="N121" s="575">
        <x:v>6735.519782461467</x:v>
      </x:c>
      <x:c r="O121" s="575">
        <x:v>5555.8042632408215</x:v>
      </x:c>
      <x:c r="P121" s="575">
        <x:v>6440.5909026563049</x:v>
      </x:c>
      <x:c r="Q121" s="577">
        <x:v>7042.2145873498621</x:v>
      </x:c>
    </x:row>
    <x:row r="122" spans="2:20">
      <x:c r="B122" s="574" t="s">
        <x:v>60</x:v>
      </x:c>
      <x:c r="C122" s="576">
        <x:v>88832.560875184688</x:v>
      </x:c>
      <x:c r="D122" s="576">
        <x:v>106135.14</x:v>
      </x:c>
      <x:c r="E122" s="576">
        <x:f t="shared" si="47"/>
        <x:v>104621.41120569204</x:v>
      </x:c>
      <x:c r="F122" s="575">
        <x:v>8476.9394989829616</x:v>
      </x:c>
      <x:c r="G122" s="575">
        <x:v>6790.2229912956609</x:v>
      </x:c>
      <x:c r="H122" s="575">
        <x:v>9632.4496119887481</x:v>
      </x:c>
      <x:c r="I122" s="575">
        <x:v>9508.03382461205</x:v>
      </x:c>
      <x:c r="J122" s="575">
        <x:v>8244.6439996836943</x:v>
      </x:c>
      <x:c r="K122" s="575">
        <x:v>9092.430589979962</x:v>
      </x:c>
      <x:c r="L122" s="575">
        <x:v>9558.8743965379635</x:v>
      </x:c>
      <x:c r="M122" s="575">
        <x:v>6997.8342957874384</x:v>
      </x:c>
      <x:c r="N122" s="575">
        <x:v>9491.4537035799513</x:v>
      </x:c>
      <x:c r="O122" s="575">
        <x:v>7829.0407650516108</x:v>
      </x:c>
      <x:c r="P122" s="575">
        <x:v>9075.8504689478632</x:v>
      </x:c>
      <x:c r="Q122" s="577">
        <x:v>9923.6370592441344</x:v>
      </x:c>
    </x:row>
    <x:row r="123" spans="2:20">
      <x:c r="B123" s="574" t="s">
        <x:v>61</x:v>
      </x:c>
      <x:c r="C123" s="576">
        <x:v>13324.884131277706</x:v>
      </x:c>
      <x:c r="D123" s="576">
        <x:v>23127.260000000002</x:v>
      </x:c>
      <x:c r="E123" s="576">
        <x:f t="shared" si="47"/>
        <x:v>23571.642471105941</x:v>
      </x:c>
      <x:c r="F123" s="575">
        <x:v>1909.8900006842118</x:v>
      </x:c>
      <x:c r="G123" s="575">
        <x:v>1529.8657015362148</x:v>
      </x:c>
      <x:c r="H123" s="575">
        <x:v>2170.2312725293168</x:v>
      </x:c>
      <x:c r="I123" s="575">
        <x:v>2142.1998741376538</x:v>
      </x:c>
      <x:c r="J123" s="575">
        <x:v>1857.5528510125823</x:v>
      </x:c>
      <x:c r="K123" s="575">
        <x:v>2048.5627233509736</x:v>
      </x:c>
      <x:c r="L123" s="575">
        <x:v>2153.6544680936477</x:v>
      </x:c>
      <x:c r="M123" s="575">
        <x:v>1576.6413986525411</x:v>
      </x:c>
      <x:c r="N123" s="575">
        <x:v>2138.4643033726234</x:v>
      </x:c>
      <x:c r="O123" s="575">
        <x:v>1763.9157002259021</x:v>
      </x:c>
      <x:c r="P123" s="575">
        <x:v>2044.8271525859425</x:v>
      </x:c>
      <x:c r="Q123" s="577">
        <x:v>2235.8370249243349</x:v>
      </x:c>
    </x:row>
    <x:row r="124" spans="2:20">
      <x:c r="B124" s="584" t="s">
        <x:v>62</x:v>
      </x:c>
      <x:c r="C124" s="608">
        <x:v>0</x:v>
      </x:c>
      <x:c r="D124" s="608"/>
      <x:c r="E124" s="576">
        <x:f t="shared" si="47"/>
        <x:v>0</x:v>
      </x:c>
      <x:c r="F124" s="575"/>
      <x:c r="G124" s="575"/>
      <x:c r="H124" s="575"/>
      <x:c r="I124" s="575"/>
      <x:c r="J124" s="575"/>
      <x:c r="K124" s="575"/>
      <x:c r="L124" s="575"/>
      <x:c r="M124" s="575"/>
      <x:c r="N124" s="575"/>
      <x:c r="O124" s="575"/>
      <x:c r="P124" s="575"/>
      <x:c r="Q124" s="577"/>
    </x:row>
    <x:row r="125" spans="2:20">
      <x:c r="B125" s="584" t="s">
        <x:v>63</x:v>
      </x:c>
      <x:c r="C125" s="608">
        <x:v>247987.22420132431</x:v>
      </x:c>
      <x:c r="D125" s="608">
        <x:v>85853.81</x:v>
      </x:c>
      <x:c r="E125" s="576">
        <x:f t="shared" si="47"/>
        <x:v>0</x:v>
      </x:c>
      <x:c r="F125" s="575"/>
      <x:c r="G125" s="575"/>
      <x:c r="H125" s="575"/>
      <x:c r="I125" s="575"/>
      <x:c r="J125" s="575"/>
      <x:c r="K125" s="575"/>
      <x:c r="L125" s="575"/>
      <x:c r="M125" s="575"/>
      <x:c r="N125" s="575"/>
      <x:c r="O125" s="575"/>
      <x:c r="P125" s="575"/>
      <x:c r="Q125" s="577"/>
    </x:row>
    <x:row r="126" spans="2:20">
      <x:c r="B126" s="584" t="s">
        <x:v>64</x:v>
      </x:c>
      <x:c r="C126" s="608">
        <x:v>853425.9700000002</x:v>
      </x:c>
      <x:c r="D126" s="608">
        <x:v>1088671.3399999999</x:v>
      </x:c>
      <x:c r="E126" s="576">
        <x:f t="shared" si="47"/>
        <x:v>1041963.8904000003</x:v>
      </x:c>
      <x:c r="F126" s="575">
        <x:v>86830.324200000003</x:v>
      </x:c>
      <x:c r="G126" s="575">
        <x:v>86830.324200000003</x:v>
      </x:c>
      <x:c r="H126" s="575">
        <x:v>86830.324200000003</x:v>
      </x:c>
      <x:c r="I126" s="575">
        <x:v>86830.324200000003</x:v>
      </x:c>
      <x:c r="J126" s="575">
        <x:v>86830.324200000003</x:v>
      </x:c>
      <x:c r="K126" s="575">
        <x:v>86830.324200000003</x:v>
      </x:c>
      <x:c r="L126" s="575">
        <x:v>86830.324200000003</x:v>
      </x:c>
      <x:c r="M126" s="575">
        <x:v>86830.324200000003</x:v>
      </x:c>
      <x:c r="N126" s="575">
        <x:v>86830.324200000003</x:v>
      </x:c>
      <x:c r="O126" s="575">
        <x:v>86830.324200000003</x:v>
      </x:c>
      <x:c r="P126" s="575">
        <x:v>86830.324200000003</x:v>
      </x:c>
      <x:c r="Q126" s="577">
        <x:v>86830.324200000003</x:v>
      </x:c>
    </x:row>
    <x:row r="127" spans="2:20">
      <x:c r="B127" s="584" t="s">
        <x:v>65</x:v>
      </x:c>
      <x:c r="C127" s="608">
        <x:v>0</x:v>
      </x:c>
      <x:c r="D127" s="608"/>
      <x:c r="E127" s="576">
        <x:f t="shared" si="47"/>
        <x:v>0</x:v>
      </x:c>
      <x:c r="F127" s="575"/>
      <x:c r="G127" s="575"/>
      <x:c r="H127" s="575"/>
      <x:c r="I127" s="575"/>
      <x:c r="J127" s="575"/>
      <x:c r="K127" s="575"/>
      <x:c r="L127" s="575"/>
      <x:c r="M127" s="575"/>
      <x:c r="N127" s="575"/>
      <x:c r="O127" s="575"/>
      <x:c r="P127" s="575"/>
      <x:c r="Q127" s="577"/>
    </x:row>
    <x:row r="128" spans="2:20">
      <x:c r="B128" s="584" t="s">
        <x:v>66</x:v>
      </x:c>
      <x:c r="C128" s="608">
        <x:v>577411.64568870049</x:v>
      </x:c>
      <x:c r="D128" s="608">
        <x:v>1060556.6299999999</x:v>
      </x:c>
      <x:c r="E128" s="576">
        <x:f t="shared" si="47"/>
        <x:v>985800</x:v>
      </x:c>
      <x:c r="F128" s="575">
        <x:v>18600</x:v>
      </x:c>
      <x:c r="G128" s="575">
        <x:v>18600</x:v>
      </x:c>
      <x:c r="H128" s="575">
        <x:v>204600</x:v>
      </x:c>
      <x:c r="I128" s="575">
        <x:v>27900</x:v>
      </x:c>
      <x:c r="J128" s="575">
        <x:v>18600</x:v>
      </x:c>
      <x:c r="K128" s="575">
        <x:v>223200</x:v>
      </x:c>
      <x:c r="L128" s="575">
        <x:v>18600</x:v>
      </x:c>
      <x:c r="M128" s="575">
        <x:v>27900</x:v>
      </x:c>
      <x:c r="N128" s="575">
        <x:v>204600</x:v>
      </x:c>
      <x:c r="O128" s="575">
        <x:v>18600</x:v>
      </x:c>
      <x:c r="P128" s="575">
        <x:v>167400</x:v>
      </x:c>
      <x:c r="Q128" s="577">
        <x:v>37200</x:v>
      </x:c>
    </x:row>
    <x:row r="129" spans="2:19">
      <x:c r="B129" s="584" t="s">
        <x:v>67</x:v>
      </x:c>
      <x:c r="C129" s="608">
        <x:v>389030.68799999997</x:v>
      </x:c>
      <x:c r="D129" s="608">
        <x:v>441647.9499999999</x:v>
      </x:c>
      <x:c r="E129" s="576">
        <x:f t="shared" si="47"/>
        <x:v>601891.9824000001</x:v>
      </x:c>
      <x:c r="F129" s="575">
        <x:v>49538.440200000005</x:v>
      </x:c>
      <x:c r="G129" s="575">
        <x:v>49538.440200000005</x:v>
      </x:c>
      <x:c r="H129" s="575">
        <x:v>49538.440200000005</x:v>
      </x:c>
      <x:c r="I129" s="575">
        <x:v>49538.440200000005</x:v>
      </x:c>
      <x:c r="J129" s="575">
        <x:v>49538.440200000005</x:v>
      </x:c>
      <x:c r="K129" s="575">
        <x:v>52421.440200000005</x:v>
      </x:c>
      <x:c r="L129" s="575">
        <x:v>50296.390200000002</x:v>
      </x:c>
      <x:c r="M129" s="575">
        <x:v>50296.390200000002</x:v>
      </x:c>
      <x:c r="N129" s="575">
        <x:v>50296.390200000002</x:v>
      </x:c>
      <x:c r="O129" s="575">
        <x:v>50296.390200000002</x:v>
      </x:c>
      <x:c r="P129" s="575">
        <x:v>50296.390200000002</x:v>
      </x:c>
      <x:c r="Q129" s="577">
        <x:v>50296.390200000002</x:v>
      </x:c>
    </x:row>
    <x:row r="130" spans="2:19">
      <x:c r="B130" s="584" t="s">
        <x:v>68</x:v>
      </x:c>
      <x:c r="C130" s="608">
        <x:v>389628.96000000014</x:v>
      </x:c>
      <x:c r="D130" s="608">
        <x:v>419390.55</x:v>
      </x:c>
      <x:c r="E130" s="576">
        <x:f t="shared" si="47"/>
        <x:v>387631.44</x:v>
      </x:c>
      <x:c r="F130" s="575">
        <x:v>32302.620000000003</x:v>
      </x:c>
      <x:c r="G130" s="575">
        <x:v>32302.620000000003</x:v>
      </x:c>
      <x:c r="H130" s="575">
        <x:v>32302.620000000003</x:v>
      </x:c>
      <x:c r="I130" s="575">
        <x:v>32302.620000000003</x:v>
      </x:c>
      <x:c r="J130" s="575">
        <x:v>32302.620000000003</x:v>
      </x:c>
      <x:c r="K130" s="575">
        <x:v>32302.620000000003</x:v>
      </x:c>
      <x:c r="L130" s="575">
        <x:v>32302.620000000003</x:v>
      </x:c>
      <x:c r="M130" s="575">
        <x:v>32302.620000000003</x:v>
      </x:c>
      <x:c r="N130" s="575">
        <x:v>32302.620000000003</x:v>
      </x:c>
      <x:c r="O130" s="575">
        <x:v>32302.620000000003</x:v>
      </x:c>
      <x:c r="P130" s="575">
        <x:v>32302.620000000003</x:v>
      </x:c>
      <x:c r="Q130" s="577">
        <x:v>32302.620000000003</x:v>
      </x:c>
    </x:row>
    <x:row r="131" spans="2:19">
      <x:c r="B131" s="584" t="s">
        <x:v>69</x:v>
      </x:c>
      <x:c r="C131" s="608">
        <x:v>0</x:v>
      </x:c>
      <x:c r="D131" s="608">
        <x:v>1304248.0799999998</x:v>
      </x:c>
      <x:c r="E131" s="576">
        <x:f t="shared" si="47"/>
        <x:v>152064.25999999998</x:v>
      </x:c>
      <x:c r="F131" s="575">
        <x:v>31388.61</x:v>
      </x:c>
      <x:c r="G131" s="575">
        <x:v>21094.309999999998</x:v>
      </x:c>
      <x:c r="H131" s="575">
        <x:v>9663</x:v>
      </x:c>
      <x:c r="I131" s="575">
        <x:v>9853.0800000000017</x:v>
      </x:c>
      <x:c r="J131" s="575">
        <x:v>9789.43</x:v>
      </x:c>
      <x:c r="K131" s="575">
        <x:v>9859.77</x:v>
      </x:c>
      <x:c r="L131" s="575">
        <x:v>9859.77</x:v>
      </x:c>
      <x:c r="M131" s="575">
        <x:v>10633.66</x:v>
      </x:c>
      <x:c r="N131" s="575">
        <x:v>9923.4</x:v>
      </x:c>
      <x:c r="O131" s="575">
        <x:v>9920.09</x:v>
      </x:c>
      <x:c r="P131" s="575">
        <x:v>10136.740000000002</x:v>
      </x:c>
      <x:c r="Q131" s="577">
        <x:v>9942.4</x:v>
      </x:c>
      <x:c r="R131" s="624"/>
      <x:c r="S131" s="552" t="s">
        <x:v>780</x:v>
      </x:c>
    </x:row>
    <x:row r="132" spans="2:19">
      <x:c r="B132" s="584" t="s">
        <x:v>70</x:v>
      </x:c>
      <x:c r="C132" s="608">
        <x:v>7324739.8520974349</x:v>
      </x:c>
      <x:c r="D132" s="608">
        <x:v>6338066.4400000004</x:v>
      </x:c>
      <x:c r="E132" s="576">
        <x:f t="shared" si="47"/>
        <x:v>7373252.2749287747</x:v>
      </x:c>
      <x:c r="F132" s="575">
        <x:v>627558.58701329539</x:v>
      </x:c>
      <x:c r="G132" s="575">
        <x:v>532715.51009021851</x:v>
      </x:c>
      <x:c r="H132" s="575">
        <x:v>650558.58701329539</x:v>
      </x:c>
      <x:c r="I132" s="575">
        <x:v>649558.58701329539</x:v>
      </x:c>
      <x:c r="J132" s="575">
        <x:v>593637.04855175689</x:v>
      </x:c>
      <x:c r="K132" s="575">
        <x:v>641558.58701329539</x:v>
      </x:c>
      <x:c r="L132" s="575">
        <x:v>645558.58701329539</x:v>
      </x:c>
      <x:c r="M132" s="575">
        <x:v>538715.51009021851</x:v>
      </x:c>
      <x:c r="N132" s="575">
        <x:v>649558.58701329539</x:v>
      </x:c>
      <x:c r="O132" s="575">
        <x:v>555715.51009021851</x:v>
      </x:c>
      <x:c r="P132" s="575">
        <x:v>634558.58701329539</x:v>
      </x:c>
      <x:c r="Q132" s="577">
        <x:v>653558.58701329539</x:v>
      </x:c>
    </x:row>
    <x:row r="133" spans="2:19">
      <x:c r="B133" s="584" t="s">
        <x:v>71</x:v>
      </x:c>
      <x:c r="C133" s="608">
        <x:v>84192.412093073959</x:v>
      </x:c>
      <x:c r="D133" s="608">
        <x:v>32656.520000000004</x:v>
      </x:c>
      <x:c r="E133" s="576">
        <x:f t="shared" si="47"/>
        <x:v>37748.987870063902</x:v>
      </x:c>
      <x:c r="F133" s="575">
        <x:v>3058.6080099153137</x:v>
      </x:c>
      <x:c r="G133" s="575">
        <x:v>2450.0151773856337</x:v>
      </x:c>
      <x:c r="H133" s="575">
        <x:v>3475.5335391822941</x:v>
      </x:c>
      <x:c r="I133" s="575">
        <x:v>3430.6424409414785</x:v>
      </x:c>
      <x:c r="J133" s="575">
        <x:v>2974.792279614388</x:v>
      </x:c>
      <x:c r="K133" s="575">
        <x:v>3280.6865066629657</x:v>
      </x:c>
      <x:c r="L133" s="575">
        <x:v>3448.9864884057706</x:v>
      </x:c>
      <x:c r="M133" s="575">
        <x:v>2524.9244767788527</x:v>
      </x:c>
      <x:c r="N133" s="575">
        <x:v>3424.6600824499237</x:v>
      </x:c>
      <x:c r="O133" s="575">
        <x:v>2824.8363453358766</x:v>
      </x:c>
      <x:c r="P133" s="575">
        <x:v>3274.7041481714109</x:v>
      </x:c>
      <x:c r="Q133" s="577">
        <x:v>3580.5983752199904</x:v>
      </x:c>
    </x:row>
    <x:row r="134" spans="2:19">
      <x:c r="B134" s="584" t="s">
        <x:v>72</x:v>
      </x:c>
      <x:c r="C134" s="608">
        <x:v>0</x:v>
      </x:c>
      <x:c r="D134" s="608"/>
      <x:c r="E134" s="576">
        <x:f t="shared" si="47"/>
        <x:v>0</x:v>
      </x:c>
      <x:c r="F134" s="575"/>
      <x:c r="G134" s="575"/>
      <x:c r="H134" s="575"/>
      <x:c r="I134" s="575"/>
      <x:c r="J134" s="575"/>
      <x:c r="K134" s="575"/>
      <x:c r="L134" s="575"/>
      <x:c r="M134" s="575"/>
      <x:c r="N134" s="575"/>
      <x:c r="O134" s="575"/>
      <x:c r="P134" s="575"/>
      <x:c r="Q134" s="577"/>
    </x:row>
    <x:row r="135" spans="2:19">
      <x:c r="B135" s="584" t="s">
        <x:v>73</x:v>
      </x:c>
      <x:c r="C135" s="608">
        <x:v>0</x:v>
      </x:c>
      <x:c r="D135" s="608"/>
      <x:c r="E135" s="576">
        <x:f t="shared" si="47"/>
        <x:v>0</x:v>
      </x:c>
      <x:c r="F135" s="575"/>
      <x:c r="G135" s="575"/>
      <x:c r="H135" s="575"/>
      <x:c r="I135" s="575"/>
      <x:c r="J135" s="575"/>
      <x:c r="K135" s="575"/>
      <x:c r="L135" s="575"/>
      <x:c r="M135" s="575"/>
      <x:c r="N135" s="575"/>
      <x:c r="O135" s="575"/>
      <x:c r="P135" s="575"/>
      <x:c r="Q135" s="577"/>
    </x:row>
    <x:row r="136" spans="2:19">
      <x:c r="B136" s="584" t="s">
        <x:v>74</x:v>
      </x:c>
      <x:c r="C136" s="608">
        <x:v>0</x:v>
      </x:c>
      <x:c r="D136" s="608"/>
      <x:c r="E136" s="576">
        <x:f t="shared" si="47"/>
        <x:v>0</x:v>
      </x:c>
      <x:c r="F136" s="575"/>
      <x:c r="G136" s="575"/>
      <x:c r="H136" s="575"/>
      <x:c r="I136" s="575"/>
      <x:c r="J136" s="575"/>
      <x:c r="K136" s="575"/>
      <x:c r="L136" s="575"/>
      <x:c r="M136" s="575"/>
      <x:c r="N136" s="575"/>
      <x:c r="O136" s="575"/>
      <x:c r="P136" s="575"/>
      <x:c r="Q136" s="577"/>
    </x:row>
    <x:row r="137" spans="2:19">
      <x:c r="B137" s="584" t="s">
        <x:v>75</x:v>
      </x:c>
      <x:c r="C137" s="608">
        <x:v>322865</x:v>
      </x:c>
      <x:c r="D137" s="608">
        <x:v>340440.11999999994</x:v>
      </x:c>
      <x:c r="E137" s="576">
        <x:f t="shared" si="47"/>
        <x:v>256600</x:v>
      </x:c>
      <x:c r="F137" s="575">
        <x:v>10950</x:v>
      </x:c>
      <x:c r="G137" s="575">
        <x:v>22550</x:v>
      </x:c>
      <x:c r="H137" s="575">
        <x:v>8550</x:v>
      </x:c>
      <x:c r="I137" s="575">
        <x:v>25950</x:v>
      </x:c>
      <x:c r="J137" s="575">
        <x:v>17250</x:v>
      </x:c>
      <x:c r="K137" s="575">
        <x:v>28750</x:v>
      </x:c>
      <x:c r="L137" s="575">
        <x:v>13750</x:v>
      </x:c>
      <x:c r="M137" s="575">
        <x:v>26350</x:v>
      </x:c>
      <x:c r="N137" s="575">
        <x:v>25350</x:v>
      </x:c>
      <x:c r="O137" s="575">
        <x:v>40050</x:v>
      </x:c>
      <x:c r="P137" s="575">
        <x:v>8550</x:v>
      </x:c>
      <x:c r="Q137" s="577">
        <x:v>28550</x:v>
      </x:c>
    </x:row>
    <x:row r="138" spans="2:19">
      <x:c r="B138" s="584" t="s">
        <x:v>76</x:v>
      </x:c>
      <x:c r="C138" s="608">
        <x:v>0</x:v>
      </x:c>
      <x:c r="D138" s="608"/>
      <x:c r="E138" s="576">
        <x:f t="shared" si="47"/>
        <x:v>0</x:v>
      </x:c>
      <x:c r="F138" s="575"/>
      <x:c r="G138" s="575"/>
      <x:c r="H138" s="575"/>
      <x:c r="I138" s="575"/>
      <x:c r="J138" s="575"/>
      <x:c r="K138" s="575"/>
      <x:c r="L138" s="575"/>
      <x:c r="M138" s="575"/>
      <x:c r="N138" s="575"/>
      <x:c r="O138" s="575"/>
      <x:c r="P138" s="575"/>
      <x:c r="Q138" s="577"/>
    </x:row>
    <x:row r="139" spans="2:19">
      <x:c r="B139" s="584" t="s">
        <x:v>77</x:v>
      </x:c>
      <x:c r="C139" s="608">
        <x:v>0</x:v>
      </x:c>
      <x:c r="D139" s="608"/>
      <x:c r="E139" s="576">
        <x:f t="shared" si="47"/>
        <x:v>0</x:v>
      </x:c>
      <x:c r="F139" s="575"/>
      <x:c r="G139" s="575"/>
      <x:c r="H139" s="575"/>
      <x:c r="I139" s="575"/>
      <x:c r="J139" s="575"/>
      <x:c r="K139" s="575"/>
      <x:c r="L139" s="575"/>
      <x:c r="M139" s="575"/>
      <x:c r="N139" s="575"/>
      <x:c r="O139" s="575"/>
      <x:c r="P139" s="575"/>
      <x:c r="Q139" s="577"/>
    </x:row>
    <x:row r="140" spans="2:19">
      <x:c r="B140" s="584" t="s">
        <x:v>78</x:v>
      </x:c>
      <x:c r="C140" s="608">
        <x:v>1901179.0355000002</x:v>
      </x:c>
      <x:c r="D140" s="608">
        <x:v>1321864.8800000001</x:v>
      </x:c>
      <x:c r="E140" s="576">
        <x:f t="shared" si="47"/>
        <x:v>1741498.8563076919</x:v>
      </x:c>
      <x:c r="F140" s="575">
        <x:v>145124.9046923077</x:v>
      </x:c>
      <x:c r="G140" s="575">
        <x:v>145124.9046923077</x:v>
      </x:c>
      <x:c r="H140" s="575">
        <x:v>145124.9046923077</x:v>
      </x:c>
      <x:c r="I140" s="575">
        <x:v>145124.9046923077</x:v>
      </x:c>
      <x:c r="J140" s="575">
        <x:v>145124.9046923077</x:v>
      </x:c>
      <x:c r="K140" s="575">
        <x:v>145124.9046923077</x:v>
      </x:c>
      <x:c r="L140" s="575">
        <x:v>145124.9046923077</x:v>
      </x:c>
      <x:c r="M140" s="575">
        <x:v>145124.9046923077</x:v>
      </x:c>
      <x:c r="N140" s="575">
        <x:v>145124.9046923077</x:v>
      </x:c>
      <x:c r="O140" s="575">
        <x:v>145124.9046923077</x:v>
      </x:c>
      <x:c r="P140" s="575">
        <x:v>145124.9046923077</x:v>
      </x:c>
      <x:c r="Q140" s="577">
        <x:v>145124.9046923077</x:v>
      </x:c>
    </x:row>
    <x:row r="141" spans="2:19">
      <x:c r="B141" s="584" t="s">
        <x:v>79</x:v>
      </x:c>
      <x:c r="C141" s="608">
        <x:v>0</x:v>
      </x:c>
      <x:c r="D141" s="608"/>
      <x:c r="E141" s="576">
        <x:f t="shared" si="47"/>
        <x:v>0</x:v>
      </x:c>
      <x:c r="F141" s="575"/>
      <x:c r="G141" s="575"/>
      <x:c r="H141" s="575"/>
      <x:c r="I141" s="575"/>
      <x:c r="J141" s="575"/>
      <x:c r="K141" s="575"/>
      <x:c r="L141" s="575"/>
      <x:c r="M141" s="575"/>
      <x:c r="N141" s="575"/>
      <x:c r="O141" s="575"/>
      <x:c r="P141" s="575"/>
      <x:c r="Q141" s="577"/>
    </x:row>
    <x:row r="142" spans="2:19">
      <x:c r="B142" s="584" t="s">
        <x:v>263</x:v>
      </x:c>
      <x:c r="C142" s="608">
        <x:v>8883256.0875184704</x:v>
      </x:c>
      <x:c r="D142" s="608">
        <x:v>7589140.3027999997</x:v>
      </x:c>
      <x:c r="E142" s="576">
        <x:f t="shared" si="47"/>
        <x:v>6851887.5507388692</x:v>
      </x:c>
      <x:c r="F142" s="575">
        <x:v>558795.8818538005</x:v>
      </x:c>
      <x:c r="G142" s="575">
        <x:v>425749.24331718177</x:v>
      </x:c>
      <x:c r="H142" s="575">
        <x:v>641762.41222158319</x:v>
      </x:c>
      <x:c r="I142" s="575">
        <x:v>623778.71599782712</x:v>
      </x:c>
      <x:c r="J142" s="575">
        <x:v>541551.11294604104</x:v>
      </x:c>
      <x:c r="K142" s="575">
        <x:v>596841.70347188436</x:v>
      </x:c>
      <x:c r="L142" s="575">
        <x:v>619551.28809667588</x:v>
      </x:c>
      <x:c r="M142" s="575">
        <x:v>460740.07536821382</x:v>
      </x:c>
      <x:c r="N142" s="575">
        <x:v>622362.15052386839</x:v>
      </x:c>
      <x:c r="O142" s="575">
        <x:v>514614.10042009864</x:v>
      </x:c>
      <x:c r="P142" s="575">
        <x:v>595425.13799792563</x:v>
      </x:c>
      <x:c r="Q142" s="577">
        <x:v>650715.72852376942</x:v>
      </x:c>
    </x:row>
    <x:row r="143" spans="2:19">
      <x:c r="B143" s="584" t="s">
        <x:v>80</x:v>
      </x:c>
      <x:c r="C143" s="608">
        <x:v>0</x:v>
      </x:c>
      <x:c r="D143" s="608"/>
      <x:c r="E143" s="576">
        <x:f t="shared" si="47"/>
        <x:v>0</x:v>
      </x:c>
      <x:c r="F143" s="575"/>
      <x:c r="G143" s="575"/>
      <x:c r="H143" s="575"/>
      <x:c r="I143" s="575"/>
      <x:c r="J143" s="575"/>
      <x:c r="K143" s="575"/>
      <x:c r="L143" s="575"/>
      <x:c r="M143" s="575"/>
      <x:c r="N143" s="575"/>
      <x:c r="O143" s="575"/>
      <x:c r="P143" s="575"/>
      <x:c r="Q143" s="577"/>
    </x:row>
    <x:row r="144" spans="2:19">
      <x:c r="B144" s="584" t="s">
        <x:v>81</x:v>
      </x:c>
      <x:c r="C144" s="608">
        <x:v>0</x:v>
      </x:c>
      <x:c r="D144" s="608"/>
      <x:c r="E144" s="576">
        <x:f t="shared" si="47"/>
        <x:v>0</x:v>
      </x:c>
      <x:c r="F144" s="575"/>
      <x:c r="G144" s="575"/>
      <x:c r="H144" s="575"/>
      <x:c r="I144" s="575"/>
      <x:c r="J144" s="575"/>
      <x:c r="K144" s="575"/>
      <x:c r="L144" s="575"/>
      <x:c r="M144" s="575"/>
      <x:c r="N144" s="575"/>
      <x:c r="O144" s="575"/>
      <x:c r="P144" s="575"/>
      <x:c r="Q144" s="577"/>
    </x:row>
    <x:row r="145" spans="1:21">
      <x:c r="B145" s="574" t="s">
        <x:v>264</x:v>
      </x:c>
      <x:c r="C145" s="576">
        <x:v>0</x:v>
      </x:c>
      <x:c r="D145" s="576"/>
      <x:c r="E145" s="576">
        <x:f t="shared" si="47"/>
        <x:v>0</x:v>
      </x:c>
      <x:c r="F145" s="575"/>
      <x:c r="G145" s="575"/>
      <x:c r="H145" s="575"/>
      <x:c r="I145" s="575"/>
      <x:c r="J145" s="575"/>
      <x:c r="K145" s="575"/>
      <x:c r="L145" s="575"/>
      <x:c r="M145" s="575"/>
      <x:c r="N145" s="575"/>
      <x:c r="O145" s="575"/>
      <x:c r="P145" s="575"/>
      <x:c r="Q145" s="577"/>
    </x:row>
    <x:row r="146" spans="1:21">
      <x:c r="B146" s="574" t="s">
        <x:v>292</x:v>
      </x:c>
      <x:c r="C146" s="576">
        <x:v>0</x:v>
      </x:c>
      <x:c r="D146" s="576">
        <x:v>33737.119999999995</x:v>
      </x:c>
      <x:c r="E146" s="576">
        <x:f t="shared" si="47"/>
        <x:v>0</x:v>
      </x:c>
      <x:c r="F146" s="575"/>
      <x:c r="G146" s="575"/>
      <x:c r="H146" s="575"/>
      <x:c r="I146" s="575"/>
      <x:c r="J146" s="575"/>
      <x:c r="K146" s="575"/>
      <x:c r="L146" s="575"/>
      <x:c r="M146" s="575"/>
      <x:c r="N146" s="575"/>
      <x:c r="O146" s="575"/>
      <x:c r="P146" s="575"/>
      <x:c r="Q146" s="577"/>
    </x:row>
    <x:row r="147" spans="1:21">
      <x:c r="B147" s="585" t="s">
        <x:v>82</x:v>
      </x:c>
      <x:c r="C147" s="625">
        <x:v>26429891.692682676</x:v>
      </x:c>
      <x:c r="D147" s="625">
        <x:v>22165698.697103273</x:v>
      </x:c>
      <x:c r="E147" s="579">
        <x:f t="shared" si="47"/>
        <x:v>25447633.406606495</x:v>
      </x:c>
      <x:c r="F147" s="563">
        <x:f>+F112-F114</x:f>
        <x:v>2275273.9171828693</x:v>
      </x:c>
      <x:c r="G147" s="563">
        <x:f t="shared" ref="G147:Q147" si="52">+G112-G114</x:f>
        <x:v>1162516.8597831363</x:v>
      </x:c>
      <x:c r="H147" s="563">
        <x:f t="shared" si="52"/>
        <x:v>2318438.7913733544</x:v>
      </x:c>
      <x:c r="I147" s="563">
        <x:f t="shared" si="52"/>
        <x:v>2882062.6169850794</x:v>
      </x:c>
      <x:c r="J147" s="563">
        <x:f t="shared" si="52"/>
        <x:v>2035143.0253706123</x:v>
      </x:c>
      <x:c r="K147" s="563">
        <x:f t="shared" si="52"/>
        <x:v>2026878.7201032899</x:v>
      </x:c>
      <x:c r="L147" s="563">
        <x:f t="shared" si="52"/>
        <x:v>3008689.6819045898</x:v>
      </x:c>
      <x:c r="M147" s="563">
        <x:f t="shared" si="52"/>
        <x:v>1236432.0612594001</x:v>
      </x:c>
      <x:c r="N147" s="563">
        <x:f t="shared" si="52"/>
        <x:v>2117063.8569909786</x:v>
      </x:c>
      <x:c r="O147" s="563">
        <x:f t="shared" si="52"/>
        <x:v>1620946.6855342775</x:v>
      </x:c>
      <x:c r="P147" s="563">
        <x:f t="shared" si="52"/>
        <x:v>2457280.0994051904</x:v>
      </x:c>
      <x:c r="Q147" s="564">
        <x:f t="shared" si="52"/>
        <x:v>2306907.0907137175</x:v>
      </x:c>
      <x:c r="S147" s="565">
        <x:f>E147*195</x:f>
        <x:v>4962288514.2882662</x:v>
      </x:c>
      <x:c r="U147" s="586"/>
    </x:row>
    <x:row r="148" spans="1:21">
      <x:c r="A148" s="626"/>
      <x:c r="B148" s="627" t="s">
        <x:v>51</x:v>
      </x:c>
      <x:c r="C148" s="587">
        <x:f t="shared" ref="C148:Q148" si="53">+C147/C88</x:f>
        <x:v>5.0227598493725857E-2</x:v>
      </x:c>
      <x:c r="D148" s="587">
        <x:f t="shared" si="53"/>
        <x:v>5.3736311877447943E-2</x:v>
      </x:c>
      <x:c r="E148" s="587">
        <x:f t="shared" si="53"/>
        <x:v>7.051278304234293E-2</x:v>
      </x:c>
      <x:c r="F148" s="587">
        <x:f t="shared" si="53"/>
        <x:v>7.7161184625165663E-2</x:v>
      </x:c>
      <x:c r="G148" s="587">
        <x:f t="shared" si="53"/>
        <x:v>5.1751931872247102E-2</x:v>
      </x:c>
      <x:c r="H148" s="587">
        <x:f t="shared" si="53"/>
        <x:v>6.8604337122580003E-2</x:v>
      </x:c>
      <x:c r="I148" s="587">
        <x:f t="shared" si="53"/>
        <x:v>8.7762760734143491E-2</x:v>
      </x:c>
      <x:c r="J148" s="587">
        <x:f t="shared" si="53"/>
        <x:v>7.1398751201608851E-2</x:v>
      </x:c>
      <x:c r="K148" s="587">
        <x:f t="shared" si="53"/>
        <x:v>6.4513461880870357E-2</x:v>
      </x:c>
      <x:c r="L148" s="587">
        <x:f t="shared" si="53"/>
        <x:v>9.2035739128267513E-2</x:v>
      </x:c>
      <x:c r="M148" s="587">
        <x:f t="shared" si="53"/>
        <x:v>5.1008069396518758E-2</x:v>
      </x:c>
      <x:c r="N148" s="587">
        <x:f t="shared" si="53"/>
        <x:v>6.4607910223779014E-2</x:v>
      </x:c>
      <x:c r="O148" s="587">
        <x:f t="shared" si="53"/>
        <x:v>5.9852007580908917E-2</x:v>
      </x:c>
      <x:c r="P148" s="587">
        <x:f t="shared" si="53"/>
        <x:v>7.8390766973925816E-2</x:v>
      </x:c>
      <x:c r="Q148" s="628">
        <x:f t="shared" si="53"/>
        <x:v>6.7334177657766003E-2</x:v>
      </x:c>
    </x:row>
    <x:row r="149" spans="1:21">
      <x:c r="B149" s="585" t="s">
        <x:v>83</x:v>
      </x:c>
      <x:c r="C149" s="629">
        <x:v>0</x:v>
      </x:c>
      <x:c r="D149" s="625">
        <x:v>440676.74000000011</x:v>
      </x:c>
      <x:c r="E149" s="579">
        <x:f t="shared" si="47"/>
        <x:v>0</x:v>
      </x:c>
      <x:c r="F149" s="563"/>
      <x:c r="G149" s="563"/>
      <x:c r="H149" s="563"/>
      <x:c r="I149" s="563"/>
      <x:c r="J149" s="563"/>
      <x:c r="K149" s="563"/>
      <x:c r="L149" s="563"/>
      <x:c r="M149" s="563"/>
      <x:c r="N149" s="563"/>
      <x:c r="O149" s="563"/>
      <x:c r="P149" s="563"/>
      <x:c r="Q149" s="564"/>
    </x:row>
    <x:row r="150" spans="1:21">
      <x:c r="B150" s="589" t="s">
        <x:v>266</x:v>
      </x:c>
      <x:c r="C150" s="630">
        <x:v>0</x:v>
      </x:c>
      <x:c r="D150" s="631"/>
      <x:c r="E150" s="576">
        <x:f t="shared" si="47"/>
        <x:v>0</x:v>
      </x:c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528"/>
    </x:row>
    <x:row r="151" spans="1:21">
      <x:c r="B151" s="589" t="s">
        <x:v>267</x:v>
      </x:c>
      <x:c r="C151" s="630">
        <x:v>0</x:v>
      </x:c>
      <x:c r="D151" s="630">
        <x:v>-51340.899999999994</x:v>
      </x:c>
      <x:c r="E151" s="576">
        <x:f t="shared" si="47"/>
        <x:v>0</x:v>
      </x:c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528"/>
    </x:row>
    <x:row r="152" spans="1:21">
      <x:c r="B152" s="589" t="s">
        <x:v>268</x:v>
      </x:c>
      <x:c r="C152" s="630">
        <x:v>0</x:v>
      </x:c>
      <x:c r="D152" s="630"/>
      <x:c r="E152" s="576">
        <x:f t="shared" si="47"/>
        <x:v>0</x:v>
      </x:c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528"/>
    </x:row>
    <x:row r="153" spans="1:21">
      <x:c r="B153" s="589" t="s">
        <x:v>269</x:v>
      </x:c>
      <x:c r="C153" s="630">
        <x:v>0</x:v>
      </x:c>
      <x:c r="D153" s="630"/>
      <x:c r="E153" s="576">
        <x:f t="shared" si="47"/>
        <x:v>0</x:v>
      </x:c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528"/>
    </x:row>
    <x:row r="154" spans="1:21">
      <x:c r="B154" s="589" t="s">
        <x:v>270</x:v>
      </x:c>
      <x:c r="C154" s="630">
        <x:v>0</x:v>
      </x:c>
      <x:c r="D154" s="630">
        <x:v>182.75</x:v>
      </x:c>
      <x:c r="E154" s="576">
        <x:f t="shared" si="47"/>
        <x:v>0</x:v>
      </x:c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528"/>
    </x:row>
    <x:row r="155" spans="1:21">
      <x:c r="B155" s="589" t="s">
        <x:v>271</x:v>
      </x:c>
      <x:c r="C155" s="630">
        <x:v>0</x:v>
      </x:c>
      <x:c r="D155" s="630">
        <x:v>455938.88000000006</x:v>
      </x:c>
      <x:c r="E155" s="576">
        <x:f t="shared" si="47"/>
        <x:v>0</x:v>
      </x:c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528"/>
    </x:row>
    <x:row r="156" spans="1:21">
      <x:c r="B156" s="589" t="s">
        <x:v>272</x:v>
      </x:c>
      <x:c r="C156" s="630">
        <x:v>0</x:v>
      </x:c>
      <x:c r="D156" s="630">
        <x:v>35896.009999999995</x:v>
      </x:c>
      <x:c r="E156" s="576">
        <x:f t="shared" si="47"/>
        <x:v>0</x:v>
      </x:c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528"/>
    </x:row>
    <x:row r="157" spans="1:21">
      <x:c r="B157" s="585" t="s">
        <x:v>84</x:v>
      </x:c>
      <x:c r="C157" s="629">
        <x:v>4141600</x:v>
      </x:c>
      <x:c r="D157" s="625">
        <x:v>4737587.8000000007</x:v>
      </x:c>
      <x:c r="E157" s="579">
        <x:f t="shared" si="47"/>
        <x:v>3939176.5461666668</x:v>
      </x:c>
      <x:c r="F157" s="563">
        <x:f>SUM(F158:F170)</x:f>
        <x:v>211373.49690000003</x:v>
      </x:c>
      <x:c r="G157" s="563">
        <x:f t="shared" ref="G157:Q157" si="54">SUM(G158:G170)</x:f>
        <x:v>514428.81180000002</x:v>
      </x:c>
      <x:c r="H157" s="563">
        <x:f t="shared" si="54"/>
        <x:v>247276.66666666666</x:v>
      </x:c>
      <x:c r="I157" s="563">
        <x:f t="shared" si="54"/>
        <x:v>211373.49690000003</x:v>
      </x:c>
      <x:c r="J157" s="563">
        <x:f t="shared" si="54"/>
        <x:v>400274.32500000001</x:v>
      </x:c>
      <x:c r="K157" s="563">
        <x:f t="shared" si="54"/>
        <x:v>354114.37846666668</x:v>
      </x:c>
      <x:c r="L157" s="563">
        <x:f t="shared" si="54"/>
        <x:v>211373.49690000003</x:v>
      </x:c>
      <x:c r="M157" s="563">
        <x:f t="shared" si="54"/>
        <x:v>429897.94050000003</x:v>
      </x:c>
      <x:c r="N157" s="563">
        <x:f t="shared" si="54"/>
        <x:v>382277.8753666667</x:v>
      </x:c>
      <x:c r="O157" s="563">
        <x:f t="shared" si="54"/>
        <x:v>186917.08230000001</x:v>
      </x:c>
      <x:c r="P157" s="563">
        <x:f t="shared" si="54"/>
        <x:v>183210</x:v>
      </x:c>
      <x:c r="Q157" s="632">
        <x:f t="shared" si="54"/>
        <x:v>606658.9753666668</x:v>
      </x:c>
      <x:c r="S157" s="565">
        <x:f>E157*195</x:f>
        <x:v>768139426.50250006</x:v>
      </x:c>
    </x:row>
    <x:row r="158" spans="1:21">
      <x:c r="B158" s="574" t="s">
        <x:v>273</x:v>
      </x:c>
      <x:c r="C158" s="633">
        <x:v>0</x:v>
      </x:c>
      <x:c r="D158" s="576">
        <x:v>169781.80000000005</x:v>
      </x:c>
      <x:c r="E158" s="576">
        <x:f t="shared" si="47"/>
        <x:v>0</x:v>
      </x:c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528"/>
    </x:row>
    <x:row r="159" spans="1:21">
      <x:c r="B159" s="574" t="s">
        <x:v>274</x:v>
      </x:c>
      <x:c r="C159" s="633">
        <x:v>0</x:v>
      </x:c>
      <x:c r="D159" s="576"/>
      <x:c r="E159" s="576">
        <x:f t="shared" si="47"/>
        <x:v>0</x:v>
      </x:c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528"/>
    </x:row>
    <x:row r="160" spans="1:21">
      <x:c r="B160" s="574" t="s">
        <x:v>275</x:v>
      </x:c>
      <x:c r="C160" s="633">
        <x:v>0</x:v>
      </x:c>
      <x:c r="D160" s="576"/>
      <x:c r="E160" s="576">
        <x:f t="shared" si="47"/>
        <x:v>0</x:v>
      </x:c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528"/>
    </x:row>
    <x:row r="161" spans="2:19">
      <x:c r="B161" s="574" t="s">
        <x:v>276</x:v>
      </x:c>
      <x:c r="C161" s="633">
        <x:v>0</x:v>
      </x:c>
      <x:c r="D161" s="576"/>
      <x:c r="E161" s="576">
        <x:f t="shared" si="47"/>
        <x:v>0</x:v>
      </x:c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528"/>
    </x:row>
    <x:row r="162" spans="2:19">
      <x:c r="B162" s="574" t="s">
        <x:v>277</x:v>
      </x:c>
      <x:c r="C162" s="633">
        <x:v>0</x:v>
      </x:c>
      <x:c r="D162" s="576"/>
      <x:c r="E162" s="576">
        <x:f t="shared" si="47"/>
        <x:v>0</x:v>
      </x:c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528"/>
    </x:row>
    <x:row r="163" spans="2:19">
      <x:c r="B163" s="574" t="s">
        <x:v>278</x:v>
      </x:c>
      <x:c r="C163" s="633">
        <x:v>0</x:v>
      </x:c>
      <x:c r="D163" s="576"/>
      <x:c r="E163" s="576">
        <x:f t="shared" si="47"/>
        <x:v>0</x:v>
      </x:c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528"/>
    </x:row>
    <x:row r="164" spans="2:19">
      <x:c r="B164" s="574" t="s">
        <x:v>279</x:v>
      </x:c>
      <x:c r="C164" s="633">
        <x:v>0</x:v>
      </x:c>
      <x:c r="D164" s="576"/>
      <x:c r="E164" s="576">
        <x:f t="shared" si="47"/>
        <x:v>0</x:v>
      </x:c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528"/>
    </x:row>
    <x:row r="165" spans="2:19">
      <x:c r="B165" s="574" t="s">
        <x:v>280</x:v>
      </x:c>
      <x:c r="C165" s="633">
        <x:v>0</x:v>
      </x:c>
      <x:c r="D165" s="576">
        <x:v>9892.2999999999993</x:v>
      </x:c>
      <x:c r="E165" s="576">
        <x:f t="shared" si="47"/>
        <x:v>0</x:v>
      </x:c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528"/>
    </x:row>
    <x:row r="166" spans="2:19">
      <x:c r="B166" s="574" t="s">
        <x:v>281</x:v>
      </x:c>
      <x:c r="C166" s="633">
        <x:v>0</x:v>
      </x:c>
      <x:c r="D166" s="576">
        <x:v>21799.56</x:v>
      </x:c>
      <x:c r="E166" s="576">
        <x:f t="shared" si="47"/>
        <x:v>0</x:v>
      </x:c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528"/>
    </x:row>
    <x:row r="167" spans="2:19">
      <x:c r="B167" s="574" t="s">
        <x:v>282</x:v>
      </x:c>
      <x:c r="C167" s="633">
        <x:v>0</x:v>
      </x:c>
      <x:c r="D167" s="576"/>
      <x:c r="E167" s="576">
        <x:f t="shared" si="47"/>
        <x:v>0</x:v>
      </x:c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528"/>
    </x:row>
    <x:row r="168" spans="2:19">
      <x:c r="B168" s="574" t="s">
        <x:v>283</x:v>
      </x:c>
      <x:c r="C168" s="633">
        <x:v>0</x:v>
      </x:c>
      <x:c r="D168" s="576">
        <x:v>80912.850000000006</x:v>
      </x:c>
      <x:c r="E168" s="576">
        <x:f t="shared" si="47"/>
        <x:v>0</x:v>
      </x:c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528"/>
    </x:row>
    <x:row r="169" spans="2:19">
      <x:c r="B169" s="574" t="s">
        <x:v>284</x:v>
      </x:c>
      <x:c r="C169" s="633">
        <x:v>0</x:v>
      </x:c>
      <x:c r="D169" s="576">
        <x:v>173665.17000000004</x:v>
      </x:c>
      <x:c r="E169" s="576">
        <x:f t="shared" si="47"/>
        <x:v>0</x:v>
      </x:c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528"/>
    </x:row>
    <x:row r="170" spans="2:19">
      <x:c r="B170" s="574" t="s">
        <x:v>285</x:v>
      </x:c>
      <x:c r="C170" s="633">
        <x:v>4141600</x:v>
      </x:c>
      <x:c r="D170" s="576">
        <x:v>4281536.12</x:v>
      </x:c>
      <x:c r="E170" s="576">
        <x:f>SUM(F170:Q170)</x:f>
        <x:v>3939176.5461666668</x:v>
      </x:c>
      <x:c r="F170" s="30">
        <x:v>211373.49690000003</x:v>
      </x:c>
      <x:c r="G170" s="30">
        <x:v>514428.81180000002</x:v>
      </x:c>
      <x:c r="H170" s="30">
        <x:v>247276.66666666666</x:v>
      </x:c>
      <x:c r="I170" s="30">
        <x:v>211373.49690000003</x:v>
      </x:c>
      <x:c r="J170" s="30">
        <x:v>400274.32500000001</x:v>
      </x:c>
      <x:c r="K170" s="30">
        <x:v>354114.37846666668</x:v>
      </x:c>
      <x:c r="L170" s="30">
        <x:v>211373.49690000003</x:v>
      </x:c>
      <x:c r="M170" s="30">
        <x:v>429897.94050000003</x:v>
      </x:c>
      <x:c r="N170" s="30">
        <x:v>382277.8753666667</x:v>
      </x:c>
      <x:c r="O170" s="30">
        <x:v>186917.08230000001</x:v>
      </x:c>
      <x:c r="P170" s="30">
        <x:v>183210</x:v>
      </x:c>
      <x:c r="Q170" s="528">
        <x:v>606658.9753666668</x:v>
      </x:c>
    </x:row>
    <x:row r="171" spans="2:19">
      <x:c r="B171" s="590" t="s">
        <x:v>85</x:v>
      </x:c>
      <x:c r="C171" s="634">
        <x:v>22288291.692682672</x:v>
      </x:c>
      <x:c r="D171" s="634">
        <x:v>17868787.637103271</x:v>
      </x:c>
      <x:c r="E171" s="579">
        <x:f>SUM(F171:Q171)</x:f>
        <x:v>21508456.86043983</x:v>
      </x:c>
      <x:c r="F171" s="55">
        <x:f>F147+F149-F157</x:f>
        <x:v>2063900.4202828691</x:v>
      </x:c>
      <x:c r="G171" s="55">
        <x:f t="shared" ref="G171:Q171" si="55">G147+G149-G157</x:f>
        <x:v>648088.04798313626</x:v>
      </x:c>
      <x:c r="H171" s="55">
        <x:f t="shared" si="55"/>
        <x:v>2071162.1247066876</x:v>
      </x:c>
      <x:c r="I171" s="55">
        <x:f t="shared" si="55"/>
        <x:v>2670689.1200850792</x:v>
      </x:c>
      <x:c r="J171" s="55">
        <x:f t="shared" si="55"/>
        <x:v>1634868.7003706123</x:v>
      </x:c>
      <x:c r="K171" s="55">
        <x:f t="shared" si="55"/>
        <x:v>1672764.3416366233</x:v>
      </x:c>
      <x:c r="L171" s="55">
        <x:f t="shared" si="55"/>
        <x:v>2797316.1850045896</x:v>
      </x:c>
      <x:c r="M171" s="55">
        <x:f t="shared" si="55"/>
        <x:v>806534.12075940007</x:v>
      </x:c>
      <x:c r="N171" s="55">
        <x:f t="shared" si="55"/>
        <x:v>1734785.9816243118</x:v>
      </x:c>
      <x:c r="O171" s="55">
        <x:f t="shared" si="55"/>
        <x:v>1434029.6032342776</x:v>
      </x:c>
      <x:c r="P171" s="55">
        <x:f t="shared" si="55"/>
        <x:v>2274070.0994051904</x:v>
      </x:c>
      <x:c r="Q171" s="540">
        <x:f t="shared" si="55"/>
        <x:v>1700248.1153470506</x:v>
      </x:c>
      <x:c r="S171" s="565">
        <x:f>E171*195</x:f>
        <x:v>4194149087.7857666</x:v>
      </x:c>
    </x:row>
    <x:row r="172" spans="2:19">
      <x:c r="B172" s="574" t="s">
        <x:v>286</x:v>
      </x:c>
      <x:c r="C172" s="633">
        <x:v>0</x:v>
      </x:c>
      <x:c r="D172" s="576"/>
      <x:c r="E172" s="635">
        <x:f>SUM(F172:Q172)</x:f>
        <x:v>0</x:v>
      </x:c>
      <x:c r="F172" s="636"/>
      <x:c r="G172" s="636"/>
      <x:c r="H172" s="636"/>
      <x:c r="I172" s="636"/>
      <x:c r="J172" s="636"/>
      <x:c r="K172" s="636"/>
      <x:c r="L172" s="636"/>
      <x:c r="M172" s="636"/>
      <x:c r="N172" s="636"/>
      <x:c r="O172" s="636"/>
      <x:c r="P172" s="636"/>
      <x:c r="Q172" s="637"/>
    </x:row>
    <x:row r="173" spans="2:19">
      <x:c r="B173" s="590" t="s">
        <x:v>88</x:v>
      </x:c>
      <x:c r="C173" s="634">
        <x:v>22288291.692682672</x:v>
      </x:c>
      <x:c r="D173" s="634">
        <x:v>17868787.637103271</x:v>
      </x:c>
      <x:c r="E173" s="579">
        <x:f>E171-E172</x:f>
        <x:v>21508456.86043983</x:v>
      </x:c>
      <x:c r="F173" s="579">
        <x:f t="shared" ref="F173:Q173" si="56">F171-F172</x:f>
        <x:v>2063900.4202828691</x:v>
      </x:c>
      <x:c r="G173" s="579">
        <x:f t="shared" si="56"/>
        <x:v>648088.04798313626</x:v>
      </x:c>
      <x:c r="H173" s="579">
        <x:f t="shared" si="56"/>
        <x:v>2071162.1247066876</x:v>
      </x:c>
      <x:c r="I173" s="579">
        <x:f t="shared" si="56"/>
        <x:v>2670689.1200850792</x:v>
      </x:c>
      <x:c r="J173" s="579">
        <x:f t="shared" si="56"/>
        <x:v>1634868.7003706123</x:v>
      </x:c>
      <x:c r="K173" s="579">
        <x:f t="shared" si="56"/>
        <x:v>1672764.3416366233</x:v>
      </x:c>
      <x:c r="L173" s="579">
        <x:f t="shared" si="56"/>
        <x:v>2797316.1850045896</x:v>
      </x:c>
      <x:c r="M173" s="579">
        <x:f t="shared" si="56"/>
        <x:v>806534.12075940007</x:v>
      </x:c>
      <x:c r="N173" s="579">
        <x:f t="shared" si="56"/>
        <x:v>1734785.9816243118</x:v>
      </x:c>
      <x:c r="O173" s="579">
        <x:f t="shared" si="56"/>
        <x:v>1434029.6032342776</x:v>
      </x:c>
      <x:c r="P173" s="579">
        <x:f t="shared" si="56"/>
        <x:v>2274070.0994051904</x:v>
      </x:c>
      <x:c r="Q173" s="638">
        <x:f t="shared" si="56"/>
        <x:v>1700248.1153470506</x:v>
      </x:c>
      <x:c r="S173" s="565">
        <x:f>E173*195</x:f>
        <x:v>4194149087.7857666</x:v>
      </x:c>
    </x:row>
    <x:row r="174" spans="2:19">
      <x:c r="B174" s="593" t="s">
        <x:v>86</x:v>
      </x:c>
      <x:c r="C174" s="639">
        <x:v>4.2356865448716523E-2</x:v>
      </x:c>
      <x:c r="D174" s="640">
        <x:f t="shared" ref="D174:Q174" si="57">D173/D88</x:f>
        <x:v>4.3319308741878351E-2</x:v>
      </x:c>
      <x:c r="E174" s="640">
        <x:f t="shared" si="57"/>
        <x:v>5.959772871382428E-2</x:v>
      </x:c>
      <x:c r="F174" s="640">
        <x:f t="shared" si="57"/>
        <x:v>6.9992891921594469E-2</x:v>
      </x:c>
      <x:c r="G174" s="640">
        <x:f t="shared" si="57"/>
        <x:v>2.8851029749966482E-2</x:v>
      </x:c>
      <x:c r="H174" s="640">
        <x:f t="shared" si="57"/>
        <x:v>6.1287235689637329E-2</x:v>
      </x:c>
      <x:c r="I174" s="640">
        <x:f t="shared" si="57"/>
        <x:v>8.1326147759585771E-2</x:v>
      </x:c>
      <x:c r="J174" s="640">
        <x:f t="shared" si="57"/>
        <x:v>5.7355960799758597E-2</x:v>
      </x:c>
      <x:c r="K174" s="640">
        <x:f t="shared" si="57"/>
        <x:v>5.3242365968672316E-2</x:v>
      </x:c>
      <x:c r="L174" s="640">
        <x:f t="shared" si="57"/>
        <x:v>8.5569829354879667E-2</x:v>
      </x:c>
      <x:c r="M174" s="640">
        <x:f t="shared" si="57"/>
        <x:v>3.3272955054604259E-2</x:v>
      </x:c>
      <x:c r="N174" s="640">
        <x:f t="shared" si="57"/>
        <x:v>5.2941670412132255E-2</x:v>
      </x:c>
      <x:c r="O174" s="640">
        <x:f t="shared" si="57"/>
        <x:v>5.295026138119753E-2</x:v>
      </x:c>
      <x:c r="P174" s="640">
        <x:f t="shared" si="57"/>
        <x:v>7.2546104649606577E-2</x:v>
      </x:c>
      <x:c r="Q174" s="641">
        <x:f t="shared" si="57"/>
        <x:v>4.9626969860169137E-2</x:v>
      </x:c>
    </x:row>
    <x:row r="175" spans="2:19">
      <x:c r="B175" s="551"/>
      <x:c r="C175" s="551"/>
      <x:c r="D175" s="551"/>
      <x:c r="E175" s="551"/>
      <x:c r="F175" s="551"/>
      <x:c r="G175" s="551"/>
      <x:c r="H175" s="642"/>
      <x:c r="I175" s="643"/>
      <x:c r="J175" s="551"/>
      <x:c r="K175" s="551"/>
      <x:c r="L175" s="551"/>
      <x:c r="M175" s="551"/>
      <x:c r="N175" s="551"/>
      <x:c r="O175" s="551"/>
      <x:c r="P175" s="551"/>
      <x:c r="Q175" s="551"/>
    </x:row>
    <x:row r="176" spans="2:19">
      <x:c r="B176" s="551"/>
      <x:c r="C176" s="551"/>
      <x:c r="D176" s="551"/>
      <x:c r="E176" s="551"/>
      <x:c r="F176" s="551"/>
      <x:c r="G176" s="551"/>
      <x:c r="H176" s="643"/>
      <x:c r="I176" s="643"/>
      <x:c r="J176" s="551"/>
      <x:c r="K176" s="551"/>
      <x:c r="L176" s="551"/>
      <x:c r="M176" s="551"/>
      <x:c r="N176" s="551"/>
      <x:c r="O176" s="551"/>
      <x:c r="P176" s="551"/>
      <x:c r="Q176" s="551"/>
    </x:row>
    <x:row r="177" spans="2:17">
      <x:c r="B177" s="551"/>
      <x:c r="C177" s="551"/>
      <x:c r="D177" s="551"/>
      <x:c r="E177" s="551"/>
      <x:c r="F177" s="551"/>
      <x:c r="G177" s="551"/>
      <x:c r="H177" s="643"/>
      <x:c r="I177" s="643"/>
      <x:c r="J177" s="551"/>
      <x:c r="K177" s="551"/>
      <x:c r="L177" s="551"/>
      <x:c r="M177" s="551"/>
      <x:c r="N177" s="551"/>
      <x:c r="O177" s="551"/>
      <x:c r="P177" s="551"/>
      <x:c r="Q177" s="551"/>
    </x:row>
    <x:row r="178" spans="2:17">
      <x:c r="B178" s="551"/>
      <x:c r="C178" s="551"/>
      <x:c r="D178" s="551"/>
      <x:c r="E178" s="551"/>
      <x:c r="F178" s="551"/>
      <x:c r="G178" s="551"/>
      <x:c r="H178" s="643"/>
      <x:c r="I178" s="643"/>
      <x:c r="J178" s="551"/>
      <x:c r="K178" s="551"/>
      <x:c r="L178" s="551"/>
      <x:c r="M178" s="551"/>
      <x:c r="N178" s="551"/>
      <x:c r="O178" s="551"/>
      <x:c r="P178" s="551"/>
      <x:c r="Q178" s="551"/>
    </x:row>
    <x:row r="179" spans="2:17">
      <x:c r="E179" s="644"/>
      <x:c r="H179" s="580"/>
      <x:c r="I179" s="580"/>
    </x:row>
    <x:row r="180" spans="2:17" ht="31.5">
      <x:c r="B180" s="553" t="s">
        <x:v>781</x:v>
      </x:c>
      <x:c r="C180" s="553">
        <x:f>D182/C182</x:f>
        <x:v>1.7947459920324231</x:v>
      </x:c>
      <x:c r="D180" s="553"/>
      <x:c r="E180" s="601"/>
      <x:c r="F180" s="601"/>
      <x:c r="G180" s="601"/>
      <x:c r="H180" s="580"/>
      <x:c r="I180" s="580"/>
      <x:c r="Q180" s="555" t="s">
        <x:v>36</x:v>
      </x:c>
    </x:row>
    <x:row r="181" spans="2:17">
      <x:c r="B181" s="645" t="s">
        <x:v>764</x:v>
      </x:c>
      <x:c r="C181" s="646" t="s">
        <x:v>765</x:v>
      </x:c>
      <x:c r="D181" s="646" t="s">
        <x:v>766</x:v>
      </x:c>
      <x:c r="E181" s="647" t="s">
        <x:v>767</x:v>
      </x:c>
      <x:c r="F181" s="648" t="s">
        <x:v>293</x:v>
      </x:c>
      <x:c r="G181" s="649" t="s">
        <x:v>92</x:v>
      </x:c>
      <x:c r="H181" s="561" t="s">
        <x:v>93</x:v>
      </x:c>
      <x:c r="I181" s="649" t="s">
        <x:v>94</x:v>
      </x:c>
      <x:c r="J181" s="561" t="s">
        <x:v>95</x:v>
      </x:c>
      <x:c r="K181" s="649" t="s">
        <x:v>96</x:v>
      </x:c>
      <x:c r="L181" s="561" t="s">
        <x:v>97</x:v>
      </x:c>
      <x:c r="M181" s="649" t="s">
        <x:v>98</x:v>
      </x:c>
      <x:c r="N181" s="561" t="s">
        <x:v>99</x:v>
      </x:c>
      <x:c r="O181" s="649" t="s">
        <x:v>100</x:v>
      </x:c>
      <x:c r="P181" s="649" t="s">
        <x:v>101</x:v>
      </x:c>
      <x:c r="Q181" s="650" t="s">
        <x:v>90</x:v>
      </x:c>
    </x:row>
    <x:row r="182" spans="2:17">
      <x:c r="B182" s="651" t="s">
        <x:v>38</x:v>
      </x:c>
      <x:c r="C182" s="651">
        <x:v>12762577.296</x:v>
      </x:c>
      <x:c r="D182" s="651">
        <x:v>22905584.449999999</x:v>
      </x:c>
      <x:c r="E182" s="652">
        <x:f>SUM(F182:Q182)</x:f>
        <x:v>26484030.57</x:v>
      </x:c>
      <x:c r="F182" s="653">
        <x:f>+F183+F190</x:f>
        <x:v>2385294.1200000006</x:v>
      </x:c>
      <x:c r="G182" s="654">
        <x:f t="shared" ref="G182:Q182" si="58">+G183+G190</x:f>
        <x:v>2394762.1620000005</x:v>
      </x:c>
      <x:c r="H182" s="565">
        <x:f t="shared" si="58"/>
        <x:v>2553081.6960000005</x:v>
      </x:c>
      <x:c r="I182" s="654">
        <x:f t="shared" si="58"/>
        <x:v>2931366.1920000003</x:v>
      </x:c>
      <x:c r="J182" s="565">
        <x:f t="shared" si="58"/>
        <x:v>487733.4</x:v>
      </x:c>
      <x:c r="K182" s="654">
        <x:f t="shared" si="58"/>
        <x:v>2247399</x:v>
      </x:c>
      <x:c r="L182" s="565">
        <x:f t="shared" si="58"/>
        <x:v>2247399</x:v>
      </x:c>
      <x:c r="M182" s="654">
        <x:f t="shared" si="58"/>
        <x:v>2247399</x:v>
      </x:c>
      <x:c r="N182" s="565">
        <x:f t="shared" si="58"/>
        <x:v>2247399</x:v>
      </x:c>
      <x:c r="O182" s="654">
        <x:f t="shared" si="58"/>
        <x:v>2247399</x:v>
      </x:c>
      <x:c r="P182" s="654">
        <x:f t="shared" si="58"/>
        <x:v>2247399</x:v>
      </x:c>
      <x:c r="Q182" s="655">
        <x:f t="shared" si="58"/>
        <x:v>2247399</x:v>
      </x:c>
    </x:row>
    <x:row r="183" spans="2:17">
      <x:c r="B183" s="656" t="s">
        <x:v>41</x:v>
      </x:c>
      <x:c r="C183" s="656">
        <x:v>12762577.296</x:v>
      </x:c>
      <x:c r="D183" s="656">
        <x:v>20705388.849999998</x:v>
      </x:c>
      <x:c r="E183" s="657">
        <x:f>SUM(F183:Q183)</x:f>
        <x:v>26484030.57</x:v>
      </x:c>
      <x:c r="F183" s="658">
        <x:f>+F185+F186</x:f>
        <x:v>2385294.1200000006</x:v>
      </x:c>
      <x:c r="G183" s="659">
        <x:f t="shared" ref="G183:Q183" si="59">+G185+G186</x:f>
        <x:v>2394762.1620000005</x:v>
      </x:c>
      <x:c r="H183" s="660">
        <x:f t="shared" si="59"/>
        <x:v>2553081.6960000005</x:v>
      </x:c>
      <x:c r="I183" s="659">
        <x:f t="shared" si="59"/>
        <x:v>2931366.1920000003</x:v>
      </x:c>
      <x:c r="J183" s="660">
        <x:f t="shared" si="59"/>
        <x:v>487733.4</x:v>
      </x:c>
      <x:c r="K183" s="659">
        <x:f t="shared" si="59"/>
        <x:v>2247399</x:v>
      </x:c>
      <x:c r="L183" s="660">
        <x:f t="shared" si="59"/>
        <x:v>2247399</x:v>
      </x:c>
      <x:c r="M183" s="659">
        <x:f t="shared" si="59"/>
        <x:v>2247399</x:v>
      </x:c>
      <x:c r="N183" s="660">
        <x:f t="shared" si="59"/>
        <x:v>2247399</x:v>
      </x:c>
      <x:c r="O183" s="659">
        <x:f t="shared" si="59"/>
        <x:v>2247399</x:v>
      </x:c>
      <x:c r="P183" s="659">
        <x:f t="shared" si="59"/>
        <x:v>2247399</x:v>
      </x:c>
      <x:c r="Q183" s="661">
        <x:f t="shared" si="59"/>
        <x:v>2247399</x:v>
      </x:c>
    </x:row>
    <x:row r="184" spans="2:17">
      <x:c r="B184" s="662" t="s">
        <x:v>87</x:v>
      </x:c>
      <x:c r="C184" s="662"/>
      <x:c r="D184" s="662"/>
      <x:c r="E184" s="663"/>
      <x:c r="F184" s="664"/>
      <x:c r="G184" s="665"/>
      <x:c r="H184" s="666"/>
      <x:c r="I184" s="665"/>
      <x:c r="J184" s="666"/>
      <x:c r="K184" s="665"/>
      <x:c r="L184" s="666"/>
      <x:c r="M184" s="665"/>
      <x:c r="N184" s="666"/>
      <x:c r="O184" s="665"/>
      <x:c r="P184" s="665"/>
      <x:c r="Q184" s="667"/>
    </x:row>
    <x:row r="185" spans="2:17">
      <x:c r="B185" s="668" t="s">
        <x:v>106</x:v>
      </x:c>
      <x:c r="C185" s="668">
        <x:v>12762577.296</x:v>
      </x:c>
      <x:c r="D185" s="668">
        <x:v>21814034.380000003</x:v>
      </x:c>
      <x:c r="E185" s="669">
        <x:f t="shared" ref="E185:E248" si="60">SUM(F185:Q185)</x:f>
        <x:v>26484030.57</x:v>
      </x:c>
      <x:c r="F185" s="670">
        <x:v>2385294.1200000006</x:v>
      </x:c>
      <x:c r="G185" s="671">
        <x:v>2394762.1620000005</x:v>
      </x:c>
      <x:c r="H185" s="672">
        <x:v>2553081.6960000005</x:v>
      </x:c>
      <x:c r="I185" s="671">
        <x:v>2931366.1920000003</x:v>
      </x:c>
      <x:c r="J185" s="672">
        <x:v>487733.4</x:v>
      </x:c>
      <x:c r="K185" s="671">
        <x:v>2247399</x:v>
      </x:c>
      <x:c r="L185" s="672">
        <x:v>2247399</x:v>
      </x:c>
      <x:c r="M185" s="671">
        <x:v>2247399</x:v>
      </x:c>
      <x:c r="N185" s="672">
        <x:v>2247399</x:v>
      </x:c>
      <x:c r="O185" s="671">
        <x:v>2247399</x:v>
      </x:c>
      <x:c r="P185" s="671">
        <x:v>2247399</x:v>
      </x:c>
      <x:c r="Q185" s="673">
        <x:v>2247399</x:v>
      </x:c>
    </x:row>
    <x:row r="186" spans="2:17">
      <x:c r="B186" s="668" t="s">
        <x:v>107</x:v>
      </x:c>
      <x:c r="C186" s="668"/>
      <x:c r="D186" s="668">
        <x:v>969814.99999999988</x:v>
      </x:c>
      <x:c r="E186" s="669">
        <x:f t="shared" si="60"/>
        <x:v>0</x:v>
      </x:c>
      <x:c r="F186" s="670"/>
      <x:c r="G186" s="671"/>
      <x:c r="H186" s="672"/>
      <x:c r="I186" s="671"/>
      <x:c r="J186" s="672"/>
      <x:c r="K186" s="671"/>
      <x:c r="L186" s="672"/>
      <x:c r="M186" s="671"/>
      <x:c r="N186" s="672"/>
      <x:c r="O186" s="671"/>
      <x:c r="P186" s="671"/>
      <x:c r="Q186" s="673"/>
    </x:row>
    <x:row r="187" spans="2:17">
      <x:c r="B187" s="668" t="s">
        <x:v>108</x:v>
      </x:c>
      <x:c r="C187" s="668"/>
      <x:c r="D187" s="668"/>
      <x:c r="E187" s="669">
        <x:f t="shared" si="60"/>
        <x:v>0</x:v>
      </x:c>
      <x:c r="F187" s="670"/>
      <x:c r="G187" s="671"/>
      <x:c r="H187" s="672"/>
      <x:c r="I187" s="671"/>
      <x:c r="J187" s="672"/>
      <x:c r="K187" s="671"/>
      <x:c r="L187" s="672"/>
      <x:c r="M187" s="671"/>
      <x:c r="N187" s="672"/>
      <x:c r="O187" s="671"/>
      <x:c r="P187" s="671"/>
      <x:c r="Q187" s="673"/>
    </x:row>
    <x:row r="188" spans="2:17">
      <x:c r="B188" s="668" t="s">
        <x:v>109</x:v>
      </x:c>
      <x:c r="C188" s="668"/>
      <x:c r="D188" s="668"/>
      <x:c r="E188" s="669">
        <x:f t="shared" si="60"/>
        <x:v>0</x:v>
      </x:c>
      <x:c r="F188" s="670"/>
      <x:c r="G188" s="671"/>
      <x:c r="H188" s="672"/>
      <x:c r="I188" s="671"/>
      <x:c r="J188" s="672"/>
      <x:c r="K188" s="671"/>
      <x:c r="L188" s="672"/>
      <x:c r="M188" s="671"/>
      <x:c r="N188" s="672"/>
      <x:c r="O188" s="671"/>
      <x:c r="P188" s="671"/>
      <x:c r="Q188" s="673"/>
    </x:row>
    <x:row r="189" spans="2:17">
      <x:c r="B189" s="668" t="s">
        <x:v>110</x:v>
      </x:c>
      <x:c r="C189" s="668"/>
      <x:c r="D189" s="668">
        <x:v>81424.41</x:v>
      </x:c>
      <x:c r="E189" s="669">
        <x:f t="shared" si="60"/>
        <x:v>0</x:v>
      </x:c>
      <x:c r="F189" s="670"/>
      <x:c r="G189" s="671"/>
      <x:c r="H189" s="672"/>
      <x:c r="I189" s="671"/>
      <x:c r="J189" s="672"/>
      <x:c r="K189" s="671"/>
      <x:c r="L189" s="672"/>
      <x:c r="M189" s="671"/>
      <x:c r="N189" s="672"/>
      <x:c r="O189" s="671"/>
      <x:c r="P189" s="671"/>
      <x:c r="Q189" s="673"/>
    </x:row>
    <x:row r="190" spans="2:17">
      <x:c r="B190" s="656" t="s">
        <x:v>46</x:v>
      </x:c>
      <x:c r="C190" s="656"/>
      <x:c r="D190" s="656">
        <x:v>40310.660000000149</x:v>
      </x:c>
      <x:c r="E190" s="657">
        <x:f t="shared" si="60"/>
        <x:v>0</x:v>
      </x:c>
      <x:c r="F190" s="658"/>
      <x:c r="G190" s="659"/>
      <x:c r="H190" s="660"/>
      <x:c r="I190" s="659"/>
      <x:c r="J190" s="660"/>
      <x:c r="K190" s="659"/>
      <x:c r="L190" s="660"/>
      <x:c r="M190" s="659"/>
      <x:c r="N190" s="660"/>
      <x:c r="O190" s="659"/>
      <x:c r="P190" s="659"/>
      <x:c r="Q190" s="674"/>
    </x:row>
    <x:row r="191" spans="2:17">
      <x:c r="B191" s="651" t="s">
        <x:v>47</x:v>
      </x:c>
      <x:c r="C191" s="675">
        <x:v>17471263.663630113</x:v>
      </x:c>
      <x:c r="D191" s="651">
        <x:v>25647233.640000001</x:v>
      </x:c>
      <x:c r="E191" s="676">
        <x:f t="shared" si="60"/>
        <x:v>26850445.880423844</x:v>
      </x:c>
      <x:c r="F191" s="653">
        <x:f>+F192+F193</x:f>
        <x:v>2350058.3807233614</x:v>
      </x:c>
      <x:c r="G191" s="653">
        <x:f t="shared" ref="G191:Q191" si="61">+G192+G193</x:f>
        <x:v>2457692.791119596</x:v>
      </x:c>
      <x:c r="H191" s="653">
        <x:f t="shared" si="61"/>
        <x:v>2601019.6454027779</x:v>
      </x:c>
      <x:c r="I191" s="653">
        <x:f t="shared" si="61"/>
        <x:v>2958641.7495405693</x:v>
      </x:c>
      <x:c r="J191" s="653">
        <x:f t="shared" si="61"/>
        <x:v>708104.2550992535</x:v>
      </x:c>
      <x:c r="K191" s="653">
        <x:f t="shared" si="61"/>
        <x:v>2256341.2425942142</x:v>
      </x:c>
      <x:c r="L191" s="653">
        <x:f t="shared" si="61"/>
        <x:v>2230777.2425942142</x:v>
      </x:c>
      <x:c r="M191" s="653">
        <x:f t="shared" si="61"/>
        <x:v>2219847.0029730019</x:v>
      </x:c>
      <x:c r="N191" s="653">
        <x:f t="shared" si="61"/>
        <x:v>2252281.2425942142</x:v>
      </x:c>
      <x:c r="O191" s="653">
        <x:f t="shared" si="61"/>
        <x:v>2223449.2425942142</x:v>
      </x:c>
      <x:c r="P191" s="653">
        <x:f t="shared" si="61"/>
        <x:v>2224773.2425942142</x:v>
      </x:c>
      <x:c r="Q191" s="653">
        <x:f t="shared" si="61"/>
        <x:v>2367459.8425942138</x:v>
      </x:c>
    </x:row>
    <x:row r="192" spans="2:17">
      <x:c r="B192" s="668" t="s">
        <x:v>48</x:v>
      </x:c>
      <x:c r="C192" s="677">
        <x:v>17471263.663630113</x:v>
      </x:c>
      <x:c r="D192" s="668">
        <x:v>25647233.640000001</x:v>
      </x:c>
      <x:c r="E192" s="678">
        <x:f t="shared" si="60"/>
        <x:v>26850445.880423844</x:v>
      </x:c>
      <x:c r="F192" s="670">
        <x:v>2350058.3807233614</x:v>
      </x:c>
      <x:c r="G192" s="670">
        <x:v>2457692.791119596</x:v>
      </x:c>
      <x:c r="H192" s="670">
        <x:v>2601019.6454027779</x:v>
      </x:c>
      <x:c r="I192" s="670">
        <x:v>2958641.7495405693</x:v>
      </x:c>
      <x:c r="J192" s="670">
        <x:v>708104.2550992535</x:v>
      </x:c>
      <x:c r="K192" s="670">
        <x:v>2256341.2425942142</x:v>
      </x:c>
      <x:c r="L192" s="670">
        <x:v>2230777.2425942142</x:v>
      </x:c>
      <x:c r="M192" s="670">
        <x:v>2219847.0029730019</x:v>
      </x:c>
      <x:c r="N192" s="670">
        <x:v>2252281.2425942142</x:v>
      </x:c>
      <x:c r="O192" s="670">
        <x:v>2223449.2425942142</x:v>
      </x:c>
      <x:c r="P192" s="670">
        <x:v>2224773.2425942142</x:v>
      </x:c>
      <x:c r="Q192" s="670">
        <x:v>2367459.8425942138</x:v>
      </x:c>
    </x:row>
    <x:row r="193" spans="2:18">
      <x:c r="B193" s="656" t="s">
        <x:v>49</x:v>
      </x:c>
      <x:c r="C193" s="679">
        <x:v>0</x:v>
      </x:c>
      <x:c r="D193" s="656"/>
      <x:c r="E193" s="680">
        <x:f t="shared" si="60"/>
        <x:v>0</x:v>
      </x:c>
      <x:c r="F193" s="658"/>
      <x:c r="G193" s="659"/>
      <x:c r="H193" s="660"/>
      <x:c r="I193" s="659"/>
      <x:c r="J193" s="660"/>
      <x:c r="K193" s="659"/>
      <x:c r="L193" s="660"/>
      <x:c r="M193" s="659"/>
      <x:c r="N193" s="660"/>
      <x:c r="O193" s="659"/>
      <x:c r="P193" s="659"/>
      <x:c r="Q193" s="674"/>
    </x:row>
    <x:row r="194" spans="2:18">
      <x:c r="B194" s="656" t="s">
        <x:v>260</x:v>
      </x:c>
      <x:c r="C194" s="679">
        <x:v>0</x:v>
      </x:c>
      <x:c r="D194" s="656"/>
      <x:c r="E194" s="680">
        <x:f t="shared" si="60"/>
        <x:v>0</x:v>
      </x:c>
      <x:c r="F194" s="658"/>
      <x:c r="G194" s="659"/>
      <x:c r="H194" s="660"/>
      <x:c r="I194" s="659"/>
      <x:c r="J194" s="660"/>
      <x:c r="K194" s="659"/>
      <x:c r="L194" s="660"/>
      <x:c r="M194" s="659"/>
      <x:c r="N194" s="660"/>
      <x:c r="O194" s="659"/>
      <x:c r="P194" s="659"/>
      <x:c r="Q194" s="674"/>
    </x:row>
    <x:row r="195" spans="2:18">
      <x:c r="B195" s="668" t="s">
        <x:v>261</x:v>
      </x:c>
      <x:c r="C195" s="677">
        <x:v>0</x:v>
      </x:c>
      <x:c r="D195" s="668"/>
      <x:c r="E195" s="678">
        <x:f t="shared" si="60"/>
        <x:v>0</x:v>
      </x:c>
      <x:c r="F195" s="670"/>
      <x:c r="G195" s="671"/>
      <x:c r="H195" s="672"/>
      <x:c r="I195" s="671"/>
      <x:c r="J195" s="672"/>
      <x:c r="K195" s="671"/>
      <x:c r="L195" s="672"/>
      <x:c r="M195" s="671"/>
      <x:c r="N195" s="672"/>
      <x:c r="O195" s="671"/>
      <x:c r="P195" s="671"/>
      <x:c r="Q195" s="673"/>
    </x:row>
    <x:row r="196" spans="2:18">
      <x:c r="B196" s="656" t="s">
        <x:v>262</x:v>
      </x:c>
      <x:c r="C196" s="679">
        <x:v>0</x:v>
      </x:c>
      <x:c r="D196" s="656"/>
      <x:c r="E196" s="680">
        <x:f t="shared" si="60"/>
        <x:v>0</x:v>
      </x:c>
      <x:c r="F196" s="658"/>
      <x:c r="G196" s="659"/>
      <x:c r="H196" s="660"/>
      <x:c r="I196" s="659"/>
      <x:c r="J196" s="660"/>
      <x:c r="K196" s="659"/>
      <x:c r="L196" s="660"/>
      <x:c r="M196" s="659"/>
      <x:c r="N196" s="660"/>
      <x:c r="O196" s="659"/>
      <x:c r="P196" s="659"/>
      <x:c r="Q196" s="674"/>
    </x:row>
    <x:row r="197" spans="2:18">
      <x:c r="B197" s="651" t="s">
        <x:v>50</x:v>
      </x:c>
      <x:c r="C197" s="675">
        <x:v>-4708686.3676301092</x:v>
      </x:c>
      <x:c r="D197" s="651">
        <x:v>-2741649.1900000013</x:v>
      </x:c>
      <x:c r="E197" s="676">
        <x:f t="shared" si="60"/>
        <x:v>-366415.31042384275</x:v>
      </x:c>
      <x:c r="F197" s="653">
        <x:f>+F182-F191</x:f>
        <x:v>35235.739276639186</x:v>
      </x:c>
      <x:c r="G197" s="654">
        <x:f t="shared" ref="G197:Q197" si="62">+G182-G191</x:f>
        <x:v>-62930.629119595513</x:v>
      </x:c>
      <x:c r="H197" s="565">
        <x:f t="shared" si="62"/>
        <x:v>-47937.949402777478</x:v>
      </x:c>
      <x:c r="I197" s="654">
        <x:f t="shared" si="62"/>
        <x:v>-27275.557540568989</x:v>
      </x:c>
      <x:c r="J197" s="565">
        <x:f t="shared" si="62"/>
        <x:v>-220370.85509925347</x:v>
      </x:c>
      <x:c r="K197" s="654">
        <x:f t="shared" si="62"/>
        <x:v>-8942.2425942141563</x:v>
      </x:c>
      <x:c r="L197" s="565">
        <x:f t="shared" si="62"/>
        <x:v>16621.757405785844</x:v>
      </x:c>
      <x:c r="M197" s="654">
        <x:f t="shared" si="62"/>
        <x:v>27551.997026998084</x:v>
      </x:c>
      <x:c r="N197" s="565">
        <x:f t="shared" si="62"/>
        <x:v>-4882.2425942141563</x:v>
      </x:c>
      <x:c r="O197" s="654">
        <x:f t="shared" si="62"/>
        <x:v>23949.757405785844</x:v>
      </x:c>
      <x:c r="P197" s="654">
        <x:f t="shared" si="62"/>
        <x:v>22625.757405785844</x:v>
      </x:c>
      <x:c r="Q197" s="655">
        <x:f t="shared" si="62"/>
        <x:v>-120060.84259421378</x:v>
      </x:c>
    </x:row>
    <x:row r="198" spans="2:18">
      <x:c r="B198" s="656" t="s">
        <x:v>51</x:v>
      </x:c>
      <x:c r="C198" s="681">
        <x:f>+C197/C182</x:f>
        <x:v>-0.36894478743771358</x:v>
      </x:c>
      <x:c r="D198" s="681">
        <x:f>+D197/D182</x:f>
        <x:v>-0.11969348330686237</x:v>
      </x:c>
      <x:c r="E198" s="681">
        <x:f>+E197/E182</x:f>
        <x:v>-1.3835330292923867E-2</x:v>
      </x:c>
      <x:c r="F198" s="682">
        <x:f t="shared" ref="F198:Q198" si="63">+F197/F182</x:f>
        <x:v>1.4772073171688856E-2</x:v>
      </x:c>
      <x:c r="G198" s="683">
        <x:f t="shared" si="63"/>
        <x:v>-2.6278446401975304E-2</x:v>
      </x:c>
      <x:c r="H198" s="684">
        <x:f t="shared" si="63"/>
        <x:v>-1.8776504284169004E-2</x:v>
      </x:c>
      <x:c r="I198" s="683">
        <x:f t="shared" si="63"/>
        <x:v>-9.3047254263240089E-3</x:v>
      </x:c>
      <x:c r="J198" s="684">
        <x:f t="shared" si="63"/>
        <x:v>-0.45182645908451924</x:v>
      </x:c>
      <x:c r="K198" s="683">
        <x:f t="shared" si="63"/>
        <x:v>-3.9789296845883426E-3</x:v>
      </x:c>
      <x:c r="L198" s="684">
        <x:f t="shared" si="63"/>
        <x:v>7.395997509025253E-3</x:v>
      </x:c>
      <x:c r="M198" s="683">
        <x:f t="shared" si="63"/>
        <x:v>1.2259503998621555E-2</x:v>
      </x:c>
      <x:c r="N198" s="684">
        <x:f t="shared" si="63"/>
        <x:v>-2.1723968882313093E-3</x:v>
      </x:c>
      <x:c r="O198" s="683">
        <x:f t="shared" si="63"/>
        <x:v>1.0656655718804647E-2</x:v>
      </x:c>
      <x:c r="P198" s="683">
        <x:f t="shared" si="63"/>
        <x:v>1.0067530245312846E-2</x:v>
      </x:c>
      <x:c r="Q198" s="685">
        <x:f t="shared" si="63"/>
        <x:v>-5.3422130469139566E-2</x:v>
      </x:c>
    </x:row>
    <x:row r="199" spans="2:18">
      <x:c r="B199" s="651" t="s">
        <x:v>52</x:v>
      </x:c>
      <x:c r="C199" s="675">
        <x:v>1704348.7540103998</x:v>
      </x:c>
      <x:c r="D199" s="651">
        <x:v>1515628.9</x:v>
      </x:c>
      <x:c r="E199" s="652">
        <x:f t="shared" si="60"/>
        <x:v>2176081.4592846972</x:v>
      </x:c>
      <x:c r="F199" s="653">
        <x:f>SUM(F200:F231)</x:f>
        <x:v>171429.9073697119</x:v>
      </x:c>
      <x:c r="G199" s="654">
        <x:f t="shared" ref="G199:Q199" si="64">SUM(G200:G231)</x:f>
        <x:v>198274.17333251357</x:v>
      </x:c>
      <x:c r="H199" s="565">
        <x:f t="shared" si="64"/>
        <x:v>191466.3839551867</x:v>
      </x:c>
      <x:c r="I199" s="654">
        <x:f t="shared" si="64"/>
        <x:v>184086.43745022779</x:v>
      </x:c>
      <x:c r="J199" s="565">
        <x:f t="shared" si="64"/>
        <x:v>120667.938878007</x:v>
      </x:c>
      <x:c r="K199" s="654">
        <x:f t="shared" si="64"/>
        <x:v>193640.24081994471</x:v>
      </x:c>
      <x:c r="L199" s="565">
        <x:f t="shared" si="64"/>
        <x:v>168946.10962488127</x:v>
      </x:c>
      <x:c r="M199" s="654">
        <x:f t="shared" si="64"/>
        <x:v>169695.74107443672</x:v>
      </x:c>
      <x:c r="N199" s="565">
        <x:f t="shared" si="64"/>
        <x:v>203315.60100333556</x:v>
      </x:c>
      <x:c r="O199" s="654">
        <x:f t="shared" si="64"/>
        <x:v>187627.15908883157</x:v>
      </x:c>
      <x:c r="P199" s="654">
        <x:f t="shared" si="64"/>
        <x:v>180299.51408185237</x:v>
      </x:c>
      <x:c r="Q199" s="655">
        <x:f t="shared" si="64"/>
        <x:v>206632.25260576807</x:v>
      </x:c>
    </x:row>
    <x:row r="200" spans="2:18">
      <x:c r="B200" s="662" t="s">
        <x:v>53</x:v>
      </x:c>
      <x:c r="C200" s="686">
        <x:v>497622.28699999995</x:v>
      </x:c>
      <x:c r="D200" s="662"/>
      <x:c r="E200" s="687">
        <x:f t="shared" si="60"/>
        <x:v>316561.76999999979</x:v>
      </x:c>
      <x:c r="F200" s="664">
        <x:v>25621.315999999992</x:v>
      </x:c>
      <x:c r="G200" s="665">
        <x:v>25159.652000000002</x:v>
      </x:c>
      <x:c r="H200" s="666">
        <x:v>25582.843999999983</x:v>
      </x:c>
      <x:c r="I200" s="665">
        <x:v>25779.308799999999</x:v>
      </x:c>
      <x:c r="J200" s="666">
        <x:v>25712.399999999965</x:v>
      </x:c>
      <x:c r="K200" s="665">
        <x:v>25804.940000000002</x:v>
      </x:c>
      <x:c r="L200" s="666">
        <x:v>25804.940000000002</x:v>
      </x:c>
      <x:c r="M200" s="665">
        <x:v>26281.093999999983</x:v>
      </x:c>
      <x:c r="N200" s="666">
        <x:v>25844.624399999972</x:v>
      </x:c>
      <x:c r="O200" s="665">
        <x:v>25818.973599999968</x:v>
      </x:c>
      <x:c r="P200" s="665">
        <x:v>25968.342399999965</x:v>
      </x:c>
      <x:c r="Q200" s="667">
        <x:v>33183.334799999953</x:v>
      </x:c>
      <x:c r="R200" s="624"/>
    </x:row>
    <x:row r="201" spans="2:18">
      <x:c r="B201" s="662" t="s">
        <x:v>54</x:v>
      </x:c>
      <x:c r="C201" s="686">
        <x:v>0</x:v>
      </x:c>
      <x:c r="D201" s="662"/>
      <x:c r="E201" s="687">
        <x:f t="shared" si="60"/>
        <x:v>0</x:v>
      </x:c>
      <x:c r="F201" s="664"/>
      <x:c r="G201" s="665"/>
      <x:c r="H201" s="666"/>
      <x:c r="I201" s="665"/>
      <x:c r="J201" s="666"/>
      <x:c r="K201" s="665"/>
      <x:c r="L201" s="666"/>
      <x:c r="M201" s="665"/>
      <x:c r="N201" s="666"/>
      <x:c r="O201" s="665"/>
      <x:c r="P201" s="665"/>
      <x:c r="Q201" s="667"/>
    </x:row>
    <x:row r="202" spans="2:18">
      <x:c r="B202" s="662" t="s">
        <x:v>55</x:v>
      </x:c>
      <x:c r="C202" s="686">
        <x:v>0</x:v>
      </x:c>
      <x:c r="D202" s="662"/>
      <x:c r="E202" s="687">
        <x:f t="shared" si="60"/>
        <x:v>0</x:v>
      </x:c>
      <x:c r="F202" s="664"/>
      <x:c r="G202" s="665"/>
      <x:c r="H202" s="666"/>
      <x:c r="I202" s="665"/>
      <x:c r="J202" s="666"/>
      <x:c r="K202" s="665"/>
      <x:c r="L202" s="666"/>
      <x:c r="M202" s="665"/>
      <x:c r="N202" s="666"/>
      <x:c r="O202" s="665"/>
      <x:c r="P202" s="665"/>
      <x:c r="Q202" s="667"/>
    </x:row>
    <x:row r="203" spans="2:18">
      <x:c r="B203" s="662" t="s">
        <x:v>56</x:v>
      </x:c>
      <x:c r="C203" s="686">
        <x:v>0</x:v>
      </x:c>
      <x:c r="D203" s="662"/>
      <x:c r="E203" s="687">
        <x:f t="shared" si="60"/>
        <x:v>0</x:v>
      </x:c>
      <x:c r="F203" s="664"/>
      <x:c r="G203" s="665"/>
      <x:c r="H203" s="666"/>
      <x:c r="I203" s="665"/>
      <x:c r="J203" s="666"/>
      <x:c r="K203" s="665"/>
      <x:c r="L203" s="666"/>
      <x:c r="M203" s="665"/>
      <x:c r="N203" s="666"/>
      <x:c r="O203" s="665"/>
      <x:c r="P203" s="665"/>
      <x:c r="Q203" s="667"/>
    </x:row>
    <x:row r="204" spans="2:18">
      <x:c r="B204" s="662" t="s">
        <x:v>57</x:v>
      </x:c>
      <x:c r="C204" s="686">
        <x:v>100062.05450000001</x:v>
      </x:c>
      <x:c r="D204" s="662">
        <x:v>181259.44</x:v>
      </x:c>
      <x:c r="E204" s="687">
        <x:f t="shared" si="60"/>
        <x:v>204924.28928571421</x:v>
      </x:c>
      <x:c r="F204" s="664">
        <x:v>6654.7249999999913</x:v>
      </x:c>
      <x:c r="G204" s="665">
        <x:v>33913.599999999977</x:v>
      </x:c>
      <x:c r="H204" s="666">
        <x:v>9032.4499999999971</x:v>
      </x:c>
      <x:c r="I204" s="665">
        <x:v>6672.2249999999913</x:v>
      </x:c>
      <x:c r="J204" s="666">
        <x:v>24123.20357142857</x:v>
      </x:c>
      <x:c r="K204" s="665">
        <x:v>15958.625</x:v>
      </x:c>
      <x:c r="L204" s="666">
        <x:v>6781.4249999999884</x:v>
      </x:c>
      <x:c r="M204" s="665">
        <x:v>6591.0999999999913</x:v>
      </x:c>
      <x:c r="N204" s="666">
        <x:v>27117.450000000012</x:v>
      </x:c>
      <x:c r="O204" s="665">
        <x:v>25607.97857142855</x:v>
      </x:c>
      <x:c r="P204" s="665">
        <x:v>6815.9749999999913</x:v>
      </x:c>
      <x:c r="Q204" s="667">
        <x:v>35655.532142857141</x:v>
      </x:c>
    </x:row>
    <x:row r="205" spans="2:18">
      <x:c r="B205" s="662" t="s">
        <x:v>58</x:v>
      </x:c>
      <x:c r="C205" s="686">
        <x:v>12762.577295999999</x:v>
      </x:c>
      <x:c r="D205" s="662">
        <x:v>44372.78</x:v>
      </x:c>
      <x:c r="E205" s="687">
        <x:f t="shared" si="60"/>
        <x:v>26484.030570000006</x:v>
      </x:c>
      <x:c r="F205" s="664">
        <x:v>2385.2941200000005</x:v>
      </x:c>
      <x:c r="G205" s="665">
        <x:v>2394.7621620000004</x:v>
      </x:c>
      <x:c r="H205" s="666">
        <x:v>2553.0816960000006</x:v>
      </x:c>
      <x:c r="I205" s="665">
        <x:v>2931.3661920000004</x:v>
      </x:c>
      <x:c r="J205" s="666">
        <x:v>487.73340000000002</x:v>
      </x:c>
      <x:c r="K205" s="665">
        <x:v>2247.3989999999999</x:v>
      </x:c>
      <x:c r="L205" s="666">
        <x:v>2247.3989999999999</x:v>
      </x:c>
      <x:c r="M205" s="665">
        <x:v>2247.3989999999999</x:v>
      </x:c>
      <x:c r="N205" s="666">
        <x:v>2247.3989999999999</x:v>
      </x:c>
      <x:c r="O205" s="665">
        <x:v>2247.3989999999999</x:v>
      </x:c>
      <x:c r="P205" s="665">
        <x:v>2247.3989999999999</x:v>
      </x:c>
      <x:c r="Q205" s="667">
        <x:v>2247.3989999999999</x:v>
      </x:c>
    </x:row>
    <x:row r="206" spans="2:18">
      <x:c r="B206" s="662" t="s">
        <x:v>59</x:v>
      </x:c>
      <x:c r="C206" s="686">
        <x:v>0</x:v>
      </x:c>
      <x:c r="D206" s="662">
        <x:v>19686.7</x:v>
      </x:c>
      <x:c r="E206" s="687">
        <x:f t="shared" si="60"/>
        <x:v>10593.612228000002</x:v>
      </x:c>
      <x:c r="F206" s="664">
        <x:v>954.11764800000026</x:v>
      </x:c>
      <x:c r="G206" s="665">
        <x:v>957.90486480000027</x:v>
      </x:c>
      <x:c r="H206" s="666">
        <x:v>1021.2326784000003</x:v>
      </x:c>
      <x:c r="I206" s="665">
        <x:v>1172.5464768000002</x:v>
      </x:c>
      <x:c r="J206" s="666">
        <x:v>195.09336000000002</x:v>
      </x:c>
      <x:c r="K206" s="665">
        <x:v>898.95960000000002</x:v>
      </x:c>
      <x:c r="L206" s="666">
        <x:v>898.95960000000002</x:v>
      </x:c>
      <x:c r="M206" s="665">
        <x:v>898.95960000000002</x:v>
      </x:c>
      <x:c r="N206" s="666">
        <x:v>898.95960000000002</x:v>
      </x:c>
      <x:c r="O206" s="665">
        <x:v>898.95960000000002</x:v>
      </x:c>
      <x:c r="P206" s="665">
        <x:v>898.95960000000002</x:v>
      </x:c>
      <x:c r="Q206" s="667">
        <x:v>898.95960000000002</x:v>
      </x:c>
    </x:row>
    <x:row r="207" spans="2:18">
      <x:c r="B207" s="662" t="s">
        <x:v>60</x:v>
      </x:c>
      <x:c r="C207" s="686">
        <x:v>12762.577295999999</x:v>
      </x:c>
      <x:c r="D207" s="662"/>
      <x:c r="E207" s="687">
        <x:f t="shared" si="60"/>
        <x:v>7874.7298756972432</x:v>
      </x:c>
      <x:c r="F207" s="664">
        <x:v>638.04920960086747</x:v>
      </x:c>
      <x:c r="G207" s="665">
        <x:v>511.09205310827565</x:v>
      </x:c>
      <x:c r="H207" s="666">
        <x:v>725.02308907442057</x:v>
      </x:c>
      <x:c r="I207" s="665">
        <x:v>715.65845991703463</x:v>
      </x:c>
      <x:c r="J207" s="666">
        <x:v>620.56460212672937</x:v>
      </x:c>
      <x:c r="K207" s="665">
        <x:v>684.37649601999692</x:v>
      </x:c>
      <x:c r="L207" s="666">
        <x:v>719.48516963188922</x:v>
      </x:c>
      <x:c r="M207" s="665">
        <x:v>526.7187104356135</x:v>
      </x:c>
      <x:c r="N207" s="666">
        <x:v>714.41049381784433</x:v>
      </x:c>
      <x:c r="O207" s="665">
        <x:v>589.28263822969075</x:v>
      </x:c>
      <x:c r="P207" s="665">
        <x:v>683.12852992080661</x:v>
      </x:c>
      <x:c r="Q207" s="667">
        <x:v>746.94042381407417</x:v>
      </x:c>
    </x:row>
    <x:row r="208" spans="2:18">
      <x:c r="B208" s="662" t="s">
        <x:v>61</x:v>
      </x:c>
      <x:c r="C208" s="686">
        <x:v>0</x:v>
      </x:c>
      <x:c r="D208" s="662"/>
      <x:c r="E208" s="687">
        <x:f t="shared" si="60"/>
        <x:v>1774.209648362812</x:v>
      </x:c>
      <x:c r="F208" s="664">
        <x:v>143.75516134182226</x:v>
      </x:c>
      <x:c r="G208" s="665">
        <x:v>115.1511818360591</x:v>
      </x:c>
      <x:c r="H208" s="666">
        <x:v>163.35074094306674</x:v>
      </x:c>
      <x:c r="I208" s="665">
        <x:v>161.24085074154391</x:v>
      </x:c>
      <x:c r="J208" s="666">
        <x:v>139.81580599019435</x:v>
      </x:c>
      <x:c r="K208" s="665">
        <x:v>154.19289315544938</x:v>
      </x:c>
      <x:c r="L208" s="666">
        <x:v>162.10302448016682</x:v>
      </x:c>
      <x:c r="M208" s="665">
        <x:v>118.67193323191168</x:v>
      </x:c>
      <x:c r="N208" s="666">
        <x:v>160.95967874847702</x:v>
      </x:c>
      <x:c r="O208" s="665">
        <x:v>132.76784840410005</x:v>
      </x:c>
      <x:c r="P208" s="665">
        <x:v>153.91172116238272</x:v>
      </x:c>
      <x:c r="Q208" s="667">
        <x:v>168.28880832763798</x:v>
      </x:c>
    </x:row>
    <x:row r="209" spans="2:18">
      <x:c r="B209" s="668" t="s">
        <x:v>62</x:v>
      </x:c>
      <x:c r="C209" s="677">
        <x:v>0</x:v>
      </x:c>
      <x:c r="D209" s="668"/>
      <x:c r="E209" s="687">
        <x:f t="shared" si="60"/>
        <x:v>0</x:v>
      </x:c>
      <x:c r="F209" s="664"/>
      <x:c r="G209" s="665"/>
      <x:c r="H209" s="666"/>
      <x:c r="I209" s="665"/>
      <x:c r="J209" s="666"/>
      <x:c r="K209" s="665"/>
      <x:c r="L209" s="666"/>
      <x:c r="M209" s="665"/>
      <x:c r="N209" s="666"/>
      <x:c r="O209" s="665"/>
      <x:c r="P209" s="665"/>
      <x:c r="Q209" s="667"/>
    </x:row>
    <x:row r="210" spans="2:18">
      <x:c r="B210" s="668" t="s">
        <x:v>63</x:v>
      </x:c>
      <x:c r="C210" s="677">
        <x:v>93166.814260800005</x:v>
      </x:c>
      <x:c r="D210" s="668"/>
      <x:c r="E210" s="687">
        <x:f t="shared" si="60"/>
        <x:v>0</x:v>
      </x:c>
      <x:c r="F210" s="664"/>
      <x:c r="G210" s="665"/>
      <x:c r="H210" s="666"/>
      <x:c r="I210" s="665"/>
      <x:c r="J210" s="666"/>
      <x:c r="K210" s="665"/>
      <x:c r="L210" s="666"/>
      <x:c r="M210" s="665"/>
      <x:c r="N210" s="666"/>
      <x:c r="O210" s="665"/>
      <x:c r="P210" s="665"/>
      <x:c r="Q210" s="667"/>
    </x:row>
    <x:row r="211" spans="2:18">
      <x:c r="B211" s="668" t="s">
        <x:v>64</x:v>
      </x:c>
      <x:c r="C211" s="677">
        <x:v>97596</x:v>
      </x:c>
      <x:c r="D211" s="668"/>
      <x:c r="E211" s="687">
        <x:f t="shared" si="60"/>
        <x:v>78427.389599999995</x:v>
      </x:c>
      <x:c r="F211" s="664">
        <x:v>6535.6157999999996</x:v>
      </x:c>
      <x:c r="G211" s="664">
        <x:v>6535.6157999999996</x:v>
      </x:c>
      <x:c r="H211" s="664">
        <x:v>6535.6157999999996</x:v>
      </x:c>
      <x:c r="I211" s="664">
        <x:v>6535.6157999999996</x:v>
      </x:c>
      <x:c r="J211" s="664">
        <x:v>6535.6157999999996</x:v>
      </x:c>
      <x:c r="K211" s="664">
        <x:v>6535.6157999999996</x:v>
      </x:c>
      <x:c r="L211" s="664">
        <x:v>6535.6157999999996</x:v>
      </x:c>
      <x:c r="M211" s="664">
        <x:v>6535.6157999999996</x:v>
      </x:c>
      <x:c r="N211" s="664">
        <x:v>6535.6157999999996</x:v>
      </x:c>
      <x:c r="O211" s="664">
        <x:v>6535.6157999999996</x:v>
      </x:c>
      <x:c r="P211" s="664">
        <x:v>6535.6157999999996</x:v>
      </x:c>
      <x:c r="Q211" s="664">
        <x:v>6535.6157999999996</x:v>
      </x:c>
      <x:c r="R211" s="688">
        <x:v>7.0000000000000007E-2</x:v>
      </x:c>
    </x:row>
    <x:row r="212" spans="2:18">
      <x:c r="B212" s="668" t="s">
        <x:v>65</x:v>
      </x:c>
      <x:c r="C212" s="677">
        <x:v>0</x:v>
      </x:c>
      <x:c r="D212" s="668"/>
      <x:c r="E212" s="687">
        <x:f t="shared" si="60"/>
        <x:v>0</x:v>
      </x:c>
      <x:c r="F212" s="664"/>
      <x:c r="G212" s="665"/>
      <x:c r="H212" s="666"/>
      <x:c r="I212" s="665"/>
      <x:c r="J212" s="666"/>
      <x:c r="K212" s="665"/>
      <x:c r="L212" s="666"/>
      <x:c r="M212" s="665"/>
      <x:c r="N212" s="666"/>
      <x:c r="O212" s="665"/>
      <x:c r="P212" s="665"/>
      <x:c r="Q212" s="667"/>
    </x:row>
    <x:row r="213" spans="2:18">
      <x:c r="B213" s="668" t="s">
        <x:v>66</x:v>
      </x:c>
      <x:c r="C213" s="677">
        <x:v>55517.2112376</x:v>
      </x:c>
      <x:c r="D213" s="668">
        <x:v>86877.12000000001</x:v>
      </x:c>
      <x:c r="E213" s="687">
        <x:f t="shared" si="60"/>
        <x:v>74200</x:v>
      </x:c>
      <x:c r="F213" s="664">
        <x:v>1400</x:v>
      </x:c>
      <x:c r="G213" s="665">
        <x:v>1400</x:v>
      </x:c>
      <x:c r="H213" s="666">
        <x:v>15400</x:v>
      </x:c>
      <x:c r="I213" s="665">
        <x:v>2100</x:v>
      </x:c>
      <x:c r="J213" s="666">
        <x:v>1400</x:v>
      </x:c>
      <x:c r="K213" s="665">
        <x:v>16800</x:v>
      </x:c>
      <x:c r="L213" s="666">
        <x:v>1400</x:v>
      </x:c>
      <x:c r="M213" s="665">
        <x:v>2100</x:v>
      </x:c>
      <x:c r="N213" s="666">
        <x:v>15400</x:v>
      </x:c>
      <x:c r="O213" s="665">
        <x:v>1400</x:v>
      </x:c>
      <x:c r="P213" s="665">
        <x:v>12600</x:v>
      </x:c>
      <x:c r="Q213" s="667">
        <x:v>2800</x:v>
      </x:c>
    </x:row>
    <x:row r="214" spans="2:18">
      <x:c r="B214" s="668" t="s">
        <x:v>67</x:v>
      </x:c>
      <x:c r="C214" s="677">
        <x:v>43225.631999999983</x:v>
      </x:c>
      <x:c r="D214" s="668"/>
      <x:c r="E214" s="687">
        <x:f t="shared" si="60"/>
        <x:v>45303.697599999956</x:v>
      </x:c>
      <x:c r="F214" s="664">
        <x:v>3728.6997999999949</x:v>
      </x:c>
      <x:c r="G214" s="665">
        <x:v>3728.6997999999949</x:v>
      </x:c>
      <x:c r="H214" s="666">
        <x:v>3728.6997999999949</x:v>
      </x:c>
      <x:c r="I214" s="665">
        <x:v>3728.6997999999949</x:v>
      </x:c>
      <x:c r="J214" s="666">
        <x:v>3728.6997999999949</x:v>
      </x:c>
      <x:c r="K214" s="665">
        <x:v>3945.6997999999949</x:v>
      </x:c>
      <x:c r="L214" s="666">
        <x:v>3785.7497999999978</x:v>
      </x:c>
      <x:c r="M214" s="665">
        <x:v>3785.7497999999978</x:v>
      </x:c>
      <x:c r="N214" s="666">
        <x:v>3785.7497999999978</x:v>
      </x:c>
      <x:c r="O214" s="665">
        <x:v>3785.7497999999978</x:v>
      </x:c>
      <x:c r="P214" s="665">
        <x:v>3785.7497999999978</x:v>
      </x:c>
      <x:c r="Q214" s="667">
        <x:v>3785.7497999999978</x:v>
      </x:c>
    </x:row>
    <x:row r="215" spans="2:18">
      <x:c r="B215" s="668" t="s">
        <x:v>68</x:v>
      </x:c>
      <x:c r="C215" s="677">
        <x:v>0</x:v>
      </x:c>
      <x:c r="D215" s="668"/>
      <x:c r="E215" s="687">
        <x:f t="shared" si="60"/>
        <x:v>29176.559999999969</x:v>
      </x:c>
      <x:c r="F215" s="664">
        <x:v>2431.3799999999974</x:v>
      </x:c>
      <x:c r="G215" s="665">
        <x:v>2431.3799999999974</x:v>
      </x:c>
      <x:c r="H215" s="666">
        <x:v>2431.3799999999974</x:v>
      </x:c>
      <x:c r="I215" s="665">
        <x:v>2431.3799999999974</x:v>
      </x:c>
      <x:c r="J215" s="666">
        <x:v>2431.3799999999974</x:v>
      </x:c>
      <x:c r="K215" s="665">
        <x:v>2431.3799999999974</x:v>
      </x:c>
      <x:c r="L215" s="666">
        <x:v>2431.3799999999974</x:v>
      </x:c>
      <x:c r="M215" s="665">
        <x:v>2431.3799999999974</x:v>
      </x:c>
      <x:c r="N215" s="666">
        <x:v>2431.3799999999974</x:v>
      </x:c>
      <x:c r="O215" s="665">
        <x:v>2431.3799999999974</x:v>
      </x:c>
      <x:c r="P215" s="665">
        <x:v>2431.3799999999974</x:v>
      </x:c>
      <x:c r="Q215" s="667">
        <x:v>2431.3799999999974</x:v>
      </x:c>
    </x:row>
    <x:row r="216" spans="2:18">
      <x:c r="B216" s="668" t="s">
        <x:v>69</x:v>
      </x:c>
      <x:c r="C216" s="677">
        <x:v>0</x:v>
      </x:c>
      <x:c r="D216" s="668"/>
      <x:c r="E216" s="678">
        <x:f t="shared" si="60"/>
        <x:v>0</x:v>
      </x:c>
      <x:c r="F216" s="664"/>
      <x:c r="G216" s="665"/>
      <x:c r="H216" s="666"/>
      <x:c r="I216" s="665"/>
      <x:c r="J216" s="666"/>
      <x:c r="K216" s="665"/>
      <x:c r="L216" s="666"/>
      <x:c r="M216" s="665"/>
      <x:c r="N216" s="666"/>
      <x:c r="O216" s="665"/>
      <x:c r="P216" s="665"/>
      <x:c r="Q216" s="667"/>
    </x:row>
    <x:row r="217" spans="2:18">
      <x:c r="B217" s="668" t="s">
        <x:v>70</x:v>
      </x:c>
      <x:c r="C217" s="677">
        <x:v>436320</x:v>
      </x:c>
      <x:c r="D217" s="668">
        <x:v>759194.90999999992</x:v>
      </x:c>
      <x:c r="E217" s="678">
        <x:f t="shared" si="60"/>
        <x:v>720000</x:v>
      </x:c>
      <x:c r="F217" s="664">
        <x:v>62307.692307692312</x:v>
      </x:c>
      <x:c r="G217" s="665">
        <x:v>62307.692307692312</x:v>
      </x:c>
      <x:c r="H217" s="666">
        <x:v>62307.692307692312</x:v>
      </x:c>
      <x:c r="I217" s="665">
        <x:v>62307.692307692312</x:v>
      </x:c>
      <x:c r="J217" s="666">
        <x:v>34615.384615384617</x:v>
      </x:c>
      <x:c r="K217" s="665">
        <x:v>62307.692307692312</x:v>
      </x:c>
      <x:c r="L217" s="666">
        <x:v>62307.692307692312</x:v>
      </x:c>
      <x:c r="M217" s="665">
        <x:v>62307.692307692312</x:v>
      </x:c>
      <x:c r="N217" s="666">
        <x:v>62307.692307692312</x:v>
      </x:c>
      <x:c r="O217" s="665">
        <x:v>62307.692307692312</x:v>
      </x:c>
      <x:c r="P217" s="665">
        <x:v>62307.692307692312</x:v>
      </x:c>
      <x:c r="Q217" s="667">
        <x:v>62307.692307692312</x:v>
      </x:c>
    </x:row>
    <x:row r="218" spans="2:18">
      <x:c r="B218" s="668" t="s">
        <x:v>71</x:v>
      </x:c>
      <x:c r="C218" s="677">
        <x:v>0</x:v>
      </x:c>
      <x:c r="D218" s="668"/>
      <x:c r="E218" s="678">
        <x:f t="shared" si="60"/>
        <x:v>0</x:v>
      </x:c>
      <x:c r="F218" s="664"/>
      <x:c r="G218" s="665"/>
      <x:c r="H218" s="666"/>
      <x:c r="I218" s="665"/>
      <x:c r="J218" s="666"/>
      <x:c r="K218" s="665"/>
      <x:c r="L218" s="666"/>
      <x:c r="M218" s="665"/>
      <x:c r="N218" s="666"/>
      <x:c r="O218" s="665"/>
      <x:c r="P218" s="665"/>
      <x:c r="Q218" s="667"/>
    </x:row>
    <x:row r="219" spans="2:18">
      <x:c r="B219" s="668" t="s">
        <x:v>72</x:v>
      </x:c>
      <x:c r="C219" s="677">
        <x:v>0</x:v>
      </x:c>
      <x:c r="D219" s="668"/>
      <x:c r="E219" s="678">
        <x:f t="shared" si="60"/>
        <x:v>0</x:v>
      </x:c>
      <x:c r="F219" s="664"/>
      <x:c r="G219" s="665"/>
      <x:c r="H219" s="666"/>
      <x:c r="I219" s="665"/>
      <x:c r="J219" s="666"/>
      <x:c r="K219" s="665"/>
      <x:c r="L219" s="666"/>
      <x:c r="M219" s="665"/>
      <x:c r="N219" s="666"/>
      <x:c r="O219" s="665"/>
      <x:c r="P219" s="665"/>
      <x:c r="Q219" s="667"/>
    </x:row>
    <x:row r="220" spans="2:18">
      <x:c r="B220" s="668" t="s">
        <x:v>73</x:v>
      </x:c>
      <x:c r="C220" s="677">
        <x:v>0</x:v>
      </x:c>
      <x:c r="D220" s="668"/>
      <x:c r="E220" s="678">
        <x:f t="shared" si="60"/>
        <x:v>0</x:v>
      </x:c>
      <x:c r="F220" s="670"/>
      <x:c r="G220" s="671"/>
      <x:c r="H220" s="672"/>
      <x:c r="I220" s="671"/>
      <x:c r="J220" s="672"/>
      <x:c r="K220" s="671"/>
      <x:c r="L220" s="672"/>
      <x:c r="M220" s="671"/>
      <x:c r="N220" s="672"/>
      <x:c r="O220" s="671"/>
      <x:c r="P220" s="671"/>
      <x:c r="Q220" s="673"/>
    </x:row>
    <x:row r="221" spans="2:18">
      <x:c r="B221" s="668" t="s">
        <x:v>74</x:v>
      </x:c>
      <x:c r="C221" s="677">
        <x:v>0</x:v>
      </x:c>
      <x:c r="D221" s="668"/>
      <x:c r="E221" s="678">
        <x:f t="shared" si="60"/>
        <x:v>0</x:v>
      </x:c>
      <x:c r="F221" s="664"/>
      <x:c r="G221" s="665"/>
      <x:c r="H221" s="666"/>
      <x:c r="I221" s="665"/>
      <x:c r="J221" s="666"/>
      <x:c r="K221" s="665"/>
      <x:c r="L221" s="666"/>
      <x:c r="M221" s="665"/>
      <x:c r="N221" s="666"/>
      <x:c r="O221" s="665"/>
      <x:c r="P221" s="665"/>
      <x:c r="Q221" s="667"/>
    </x:row>
    <x:row r="222" spans="2:18">
      <x:c r="B222" s="668" t="s">
        <x:v>75</x:v>
      </x:c>
      <x:c r="C222" s="677">
        <x:v>0</x:v>
      </x:c>
      <x:c r="D222" s="668"/>
      <x:c r="E222" s="678">
        <x:f t="shared" si="60"/>
        <x:v>0</x:v>
      </x:c>
      <x:c r="F222" s="664"/>
      <x:c r="G222" s="665"/>
      <x:c r="H222" s="666"/>
      <x:c r="I222" s="665"/>
      <x:c r="J222" s="666"/>
      <x:c r="K222" s="665"/>
      <x:c r="L222" s="666"/>
      <x:c r="M222" s="665"/>
      <x:c r="N222" s="666"/>
      <x:c r="O222" s="665"/>
      <x:c r="P222" s="665"/>
      <x:c r="Q222" s="667"/>
    </x:row>
    <x:row r="223" spans="2:18">
      <x:c r="B223" s="668" t="s">
        <x:v>76</x:v>
      </x:c>
      <x:c r="C223" s="677">
        <x:v>0</x:v>
      </x:c>
      <x:c r="D223" s="668"/>
      <x:c r="E223" s="678">
        <x:f t="shared" si="60"/>
        <x:v>0</x:v>
      </x:c>
      <x:c r="F223" s="664"/>
      <x:c r="G223" s="665"/>
      <x:c r="H223" s="666"/>
      <x:c r="I223" s="665"/>
      <x:c r="J223" s="666"/>
      <x:c r="K223" s="665"/>
      <x:c r="L223" s="666"/>
      <x:c r="M223" s="665"/>
      <x:c r="N223" s="666"/>
      <x:c r="O223" s="665"/>
      <x:c r="P223" s="665"/>
      <x:c r="Q223" s="667"/>
    </x:row>
    <x:row r="224" spans="2:18">
      <x:c r="B224" s="668" t="s">
        <x:v>77</x:v>
      </x:c>
      <x:c r="C224" s="677">
        <x:v>0</x:v>
      </x:c>
      <x:c r="D224" s="668"/>
      <x:c r="E224" s="678">
        <x:f t="shared" si="60"/>
        <x:v>0</x:v>
      </x:c>
      <x:c r="F224" s="664"/>
      <x:c r="G224" s="665"/>
      <x:c r="H224" s="666"/>
      <x:c r="I224" s="665"/>
      <x:c r="J224" s="666"/>
      <x:c r="K224" s="665"/>
      <x:c r="L224" s="666"/>
      <x:c r="M224" s="665"/>
      <x:c r="N224" s="666"/>
      <x:c r="O224" s="665"/>
      <x:c r="P224" s="665"/>
      <x:c r="Q224" s="667"/>
    </x:row>
    <x:row r="225" spans="2:21">
      <x:c r="B225" s="668" t="s">
        <x:v>78</x:v>
      </x:c>
      <x:c r="C225" s="677">
        <x:v>100062.05450000001</x:v>
      </x:c>
      <x:c r="D225" s="668">
        <x:v>33453.54</x:v>
      </x:c>
      <x:c r="E225" s="678">
        <x:f t="shared" si="60"/>
        <x:v>131080.55907692306</x:v>
      </x:c>
      <x:c r="F225" s="664">
        <x:v>10923.379923076922</x:v>
      </x:c>
      <x:c r="G225" s="665">
        <x:v>10923.379923076922</x:v>
      </x:c>
      <x:c r="H225" s="666">
        <x:v>10923.379923076922</x:v>
      </x:c>
      <x:c r="I225" s="665">
        <x:v>10923.379923076922</x:v>
      </x:c>
      <x:c r="J225" s="666">
        <x:v>10923.379923076922</x:v>
      </x:c>
      <x:c r="K225" s="665">
        <x:v>10923.379923076922</x:v>
      </x:c>
      <x:c r="L225" s="666">
        <x:v>10923.379923076922</x:v>
      </x:c>
      <x:c r="M225" s="665">
        <x:v>10923.379923076922</x:v>
      </x:c>
      <x:c r="N225" s="666">
        <x:v>10923.379923076922</x:v>
      </x:c>
      <x:c r="O225" s="665">
        <x:v>10923.379923076922</x:v>
      </x:c>
      <x:c r="P225" s="665">
        <x:v>10923.379923076922</x:v>
      </x:c>
      <x:c r="Q225" s="689">
        <x:v>10923.379923076922</x:v>
      </x:c>
    </x:row>
    <x:row r="226" spans="2:21">
      <x:c r="B226" s="668" t="s">
        <x:v>79</x:v>
      </x:c>
      <x:c r="C226" s="677">
        <x:v>0</x:v>
      </x:c>
      <x:c r="D226" s="668"/>
      <x:c r="E226" s="687">
        <x:f t="shared" si="60"/>
        <x:v>0</x:v>
      </x:c>
      <x:c r="F226" s="664"/>
      <x:c r="G226" s="665"/>
      <x:c r="H226" s="666"/>
      <x:c r="I226" s="665"/>
      <x:c r="J226" s="666"/>
      <x:c r="K226" s="665"/>
      <x:c r="L226" s="666"/>
      <x:c r="M226" s="665"/>
      <x:c r="N226" s="666"/>
      <x:c r="O226" s="665"/>
      <x:c r="P226" s="665"/>
      <x:c r="Q226" s="667"/>
    </x:row>
    <x:row r="227" spans="2:21">
      <x:c r="B227" s="668" t="s">
        <x:v>263</x:v>
      </x:c>
      <x:c r="C227" s="677">
        <x:v>255251.54592</x:v>
      </x:c>
      <x:c r="D227" s="668">
        <x:v>382864.22</x:v>
      </x:c>
      <x:c r="E227" s="687">
        <x:f t="shared" si="60"/>
        <x:v>529680.61139999994</x:v>
      </x:c>
      <x:c r="F227" s="664">
        <x:v>47705.88240000001</x:v>
      </x:c>
      <x:c r="G227" s="665">
        <x:v>47895.243240000011</x:v>
      </x:c>
      <x:c r="H227" s="666">
        <x:v>51061.633920000007</x:v>
      </x:c>
      <x:c r="I227" s="665">
        <x:v>58627.323840000005</x:v>
      </x:c>
      <x:c r="J227" s="666">
        <x:v>9754.6680000000015</x:v>
      </x:c>
      <x:c r="K227" s="665">
        <x:v>44947.98</x:v>
      </x:c>
      <x:c r="L227" s="666">
        <x:v>44947.98</x:v>
      </x:c>
      <x:c r="M227" s="665">
        <x:v>44947.98</x:v>
      </x:c>
      <x:c r="N227" s="666">
        <x:v>44947.98</x:v>
      </x:c>
      <x:c r="O227" s="665">
        <x:v>44947.98</x:v>
      </x:c>
      <x:c r="P227" s="665">
        <x:v>44947.98</x:v>
      </x:c>
      <x:c r="Q227" s="667">
        <x:v>44947.98</x:v>
      </x:c>
    </x:row>
    <x:row r="228" spans="2:21">
      <x:c r="B228" s="668" t="s">
        <x:v>80</x:v>
      </x:c>
      <x:c r="C228" s="677">
        <x:v>0</x:v>
      </x:c>
      <x:c r="D228" s="668"/>
      <x:c r="E228" s="687">
        <x:f t="shared" si="60"/>
        <x:v>0</x:v>
      </x:c>
      <x:c r="F228" s="664"/>
      <x:c r="G228" s="665"/>
      <x:c r="H228" s="666"/>
      <x:c r="I228" s="665"/>
      <x:c r="J228" s="666"/>
      <x:c r="K228" s="665"/>
      <x:c r="L228" s="666"/>
      <x:c r="M228" s="665"/>
      <x:c r="N228" s="666"/>
      <x:c r="O228" s="665"/>
      <x:c r="P228" s="665"/>
      <x:c r="Q228" s="667"/>
    </x:row>
    <x:row r="229" spans="2:21">
      <x:c r="B229" s="668" t="s">
        <x:v>81</x:v>
      </x:c>
      <x:c r="C229" s="677">
        <x:v>0</x:v>
      </x:c>
      <x:c r="D229" s="668"/>
      <x:c r="E229" s="687">
        <x:f t="shared" si="60"/>
        <x:v>0</x:v>
      </x:c>
      <x:c r="F229" s="664"/>
      <x:c r="G229" s="665"/>
      <x:c r="H229" s="666"/>
      <x:c r="I229" s="665"/>
      <x:c r="J229" s="666"/>
      <x:c r="K229" s="665"/>
      <x:c r="L229" s="666"/>
      <x:c r="M229" s="665"/>
      <x:c r="N229" s="666"/>
      <x:c r="O229" s="665"/>
      <x:c r="P229" s="665"/>
      <x:c r="Q229" s="667"/>
    </x:row>
    <x:row r="230" spans="2:21">
      <x:c r="B230" s="662" t="s">
        <x:v>264</x:v>
      </x:c>
      <x:c r="C230" s="686">
        <x:v>0</x:v>
      </x:c>
      <x:c r="D230" s="662"/>
      <x:c r="E230" s="687">
        <x:f t="shared" si="60"/>
        <x:v>0</x:v>
      </x:c>
      <x:c r="F230" s="664"/>
      <x:c r="G230" s="665"/>
      <x:c r="H230" s="666"/>
      <x:c r="I230" s="665"/>
      <x:c r="J230" s="666"/>
      <x:c r="K230" s="665"/>
      <x:c r="L230" s="666"/>
      <x:c r="M230" s="665"/>
      <x:c r="N230" s="666"/>
      <x:c r="O230" s="665"/>
      <x:c r="P230" s="665"/>
      <x:c r="Q230" s="667"/>
    </x:row>
    <x:row r="231" spans="2:21">
      <x:c r="B231" s="662" t="s">
        <x:v>292</x:v>
      </x:c>
      <x:c r="C231" s="686">
        <x:v>0</x:v>
      </x:c>
      <x:c r="D231" s="662">
        <x:v>7920.19</x:v>
      </x:c>
      <x:c r="E231" s="687">
        <x:f t="shared" si="60"/>
        <x:v>0</x:v>
      </x:c>
      <x:c r="F231" s="664"/>
      <x:c r="G231" s="665"/>
      <x:c r="H231" s="666"/>
      <x:c r="I231" s="665"/>
      <x:c r="J231" s="666"/>
      <x:c r="K231" s="665"/>
      <x:c r="L231" s="666"/>
      <x:c r="M231" s="665"/>
      <x:c r="N231" s="666"/>
      <x:c r="O231" s="665"/>
      <x:c r="P231" s="665"/>
      <x:c r="Q231" s="667"/>
    </x:row>
    <x:row r="232" spans="2:21">
      <x:c r="B232" s="690" t="s">
        <x:v>82</x:v>
      </x:c>
      <x:c r="C232" s="691">
        <x:v>-6413035.1216405099</x:v>
      </x:c>
      <x:c r="D232" s="690">
        <x:v>-4257278.09</x:v>
      </x:c>
      <x:c r="E232" s="676">
        <x:f t="shared" si="60"/>
        <x:v>-2542496.7697085398</x:v>
      </x:c>
      <x:c r="F232" s="653">
        <x:f>+F197-F199</x:f>
        <x:v>-136194.16809307272</x:v>
      </x:c>
      <x:c r="G232" s="654">
        <x:f t="shared" ref="G232:Q232" si="65">+G197-G199</x:f>
        <x:v>-261204.80245210908</x:v>
      </x:c>
      <x:c r="H232" s="565">
        <x:f t="shared" si="65"/>
        <x:v>-239404.33335796418</x:v>
      </x:c>
      <x:c r="I232" s="654">
        <x:f t="shared" si="65"/>
        <x:v>-211361.99499079678</x:v>
      </x:c>
      <x:c r="J232" s="565">
        <x:f t="shared" si="65"/>
        <x:v>-341038.79397726047</x:v>
      </x:c>
      <x:c r="K232" s="654">
        <x:f t="shared" si="65"/>
        <x:v>-202582.48341415887</x:v>
      </x:c>
      <x:c r="L232" s="565">
        <x:f t="shared" si="65"/>
        <x:v>-152324.35221909542</x:v>
      </x:c>
      <x:c r="M232" s="654">
        <x:f t="shared" si="65"/>
        <x:v>-142143.74404743864</x:v>
      </x:c>
      <x:c r="N232" s="565">
        <x:f t="shared" si="65"/>
        <x:v>-208197.84359754971</x:v>
      </x:c>
      <x:c r="O232" s="654">
        <x:f t="shared" si="65"/>
        <x:v>-163677.40168304573</x:v>
      </x:c>
      <x:c r="P232" s="654">
        <x:f t="shared" si="65"/>
        <x:v>-157673.75667606652</x:v>
      </x:c>
      <x:c r="Q232" s="655">
        <x:f t="shared" si="65"/>
        <x:v>-326693.09519998182</x:v>
      </x:c>
      <x:c r="S232" s="565">
        <x:f>E232*195</x:f>
        <x:v>-495786870.09316528</x:v>
      </x:c>
    </x:row>
    <x:row r="233" spans="2:21">
      <x:c r="B233" s="692" t="s">
        <x:v>51</x:v>
      </x:c>
      <x:c r="C233" s="679" t="e">
        <x:v>#DIV/0!</x:v>
      </x:c>
      <x:c r="D233" s="692">
        <x:v>-0.18586201540908509</x:v>
      </x:c>
      <x:c r="E233" s="693">
        <x:f>E232/E182</x:f>
        <x:v>-9.6001126527492139E-2</x:v>
      </x:c>
      <x:c r="F233" s="694">
        <x:f>F232/F182</x:f>
        <x:v>-5.70974316966298E-2</x:v>
      </x:c>
      <x:c r="G233" s="695">
        <x:f t="shared" ref="G233:Q233" si="66">G232/G182</x:f>
        <x:v>-0.10907337964366461</x:v>
      </x:c>
      <x:c r="H233" s="696">
        <x:f t="shared" si="66"/>
        <x:v>-9.377072959829176E-2</x:v>
      </x:c>
      <x:c r="I233" s="695">
        <x:f t="shared" si="66"/>
        <x:v>-7.2103579405270277E-2</x:v>
      </x:c>
      <x:c r="J233" s="696">
        <x:f t="shared" si="66"/>
        <x:v>-0.69923198611630955</x:v>
      </x:c>
      <x:c r="K233" s="695">
        <x:f t="shared" si="66"/>
        <x:v>-9.0140862131806082E-2</x:v>
      </x:c>
      <x:c r="L233" s="696">
        <x:f t="shared" si="66"/>
        <x:v>-6.7778063538826622E-2</x:v>
      </x:c>
      <x:c r="M233" s="695">
        <x:f t="shared" si="66"/>
        <x:v>-6.3248112172088103E-2</x:v>
      </x:c>
      <x:c r="N233" s="696">
        <x:f t="shared" si="66"/>
        <x:v>-9.2639466155119629E-2</x:v>
      </x:c>
      <x:c r="O233" s="695">
        <x:f t="shared" si="66"/>
        <x:v>-7.2829702995794568E-2</x:v>
      </x:c>
      <x:c r="P233" s="695">
        <x:f t="shared" si="66"/>
        <x:v>-7.0158328216781501E-2</x:v>
      </x:c>
      <x:c r="Q233" s="697">
        <x:f t="shared" si="66"/>
        <x:v>-0.14536497310890581</x:v>
      </x:c>
    </x:row>
    <x:row r="234" spans="2:21">
      <x:c r="B234" s="690" t="s">
        <x:v>83</x:v>
      </x:c>
      <x:c r="C234" s="691">
        <x:v>0</x:v>
      </x:c>
      <x:c r="D234" s="690">
        <x:v>290706.43</x:v>
      </x:c>
      <x:c r="E234" s="676">
        <x:f t="shared" si="60"/>
        <x:v>0</x:v>
      </x:c>
      <x:c r="F234" s="653"/>
      <x:c r="G234" s="654"/>
      <x:c r="H234" s="565"/>
      <x:c r="I234" s="654"/>
      <x:c r="J234" s="565"/>
      <x:c r="K234" s="654"/>
      <x:c r="L234" s="565"/>
      <x:c r="M234" s="654"/>
      <x:c r="N234" s="565"/>
      <x:c r="O234" s="654"/>
      <x:c r="P234" s="654"/>
      <x:c r="Q234" s="655"/>
    </x:row>
    <x:row r="235" spans="2:21">
      <x:c r="B235" s="698" t="s">
        <x:v>266</x:v>
      </x:c>
      <x:c r="C235" s="699">
        <x:v>0</x:v>
      </x:c>
      <x:c r="D235" s="699"/>
      <x:c r="E235" s="687">
        <x:f t="shared" si="60"/>
        <x:v>0</x:v>
      </x:c>
      <x:c r="F235" s="532"/>
      <x:c r="G235" s="534"/>
      <x:c r="H235" s="536"/>
      <x:c r="I235" s="534"/>
      <x:c r="J235" s="536"/>
      <x:c r="K235" s="534"/>
      <x:c r="L235" s="536"/>
      <x:c r="M235" s="534"/>
      <x:c r="N235" s="536"/>
      <x:c r="O235" s="534"/>
      <x:c r="P235" s="534"/>
      <x:c r="Q235" s="538"/>
    </x:row>
    <x:row r="236" spans="2:21">
      <x:c r="B236" s="698" t="s">
        <x:v>267</x:v>
      </x:c>
      <x:c r="C236" s="699">
        <x:v>0</x:v>
      </x:c>
      <x:c r="D236" s="699">
        <x:v>242982.52999999997</x:v>
      </x:c>
      <x:c r="E236" s="687">
        <x:f t="shared" si="60"/>
        <x:v>0</x:v>
      </x:c>
      <x:c r="F236" s="532"/>
      <x:c r="G236" s="534"/>
      <x:c r="H236" s="536"/>
      <x:c r="I236" s="534"/>
      <x:c r="J236" s="536"/>
      <x:c r="K236" s="534"/>
      <x:c r="L236" s="536"/>
      <x:c r="M236" s="534"/>
      <x:c r="N236" s="536"/>
      <x:c r="O236" s="534"/>
      <x:c r="P236" s="534"/>
      <x:c r="Q236" s="538"/>
    </x:row>
    <x:row r="237" spans="2:21">
      <x:c r="B237" s="698" t="s">
        <x:v>268</x:v>
      </x:c>
      <x:c r="C237" s="699">
        <x:v>0</x:v>
      </x:c>
      <x:c r="D237" s="699"/>
      <x:c r="E237" s="687">
        <x:f t="shared" si="60"/>
        <x:v>0</x:v>
      </x:c>
      <x:c r="F237" s="532"/>
      <x:c r="G237" s="534"/>
      <x:c r="H237" s="536"/>
      <x:c r="I237" s="534"/>
      <x:c r="J237" s="536"/>
      <x:c r="K237" s="534"/>
      <x:c r="L237" s="536"/>
      <x:c r="M237" s="534"/>
      <x:c r="N237" s="536"/>
      <x:c r="O237" s="534"/>
      <x:c r="P237" s="534"/>
      <x:c r="Q237" s="538"/>
    </x:row>
    <x:row r="238" spans="2:21">
      <x:c r="B238" s="698" t="s">
        <x:v>269</x:v>
      </x:c>
      <x:c r="C238" s="699">
        <x:v>0</x:v>
      </x:c>
      <x:c r="D238" s="699"/>
      <x:c r="E238" s="687">
        <x:f t="shared" si="60"/>
        <x:v>0</x:v>
      </x:c>
      <x:c r="F238" s="532"/>
      <x:c r="G238" s="534"/>
      <x:c r="H238" s="536"/>
      <x:c r="I238" s="534"/>
      <x:c r="J238" s="536"/>
      <x:c r="K238" s="534"/>
      <x:c r="L238" s="536"/>
      <x:c r="M238" s="534"/>
      <x:c r="N238" s="536"/>
      <x:c r="O238" s="534"/>
      <x:c r="P238" s="534"/>
      <x:c r="Q238" s="538"/>
      <x:c r="U238" s="552">
        <x:v>216.2</x:v>
      </x:c>
    </x:row>
    <x:row r="239" spans="2:21">
      <x:c r="B239" s="698" t="s">
        <x:v>270</x:v>
      </x:c>
      <x:c r="C239" s="699">
        <x:v>0</x:v>
      </x:c>
      <x:c r="D239" s="699"/>
      <x:c r="E239" s="687">
        <x:f t="shared" si="60"/>
        <x:v>0</x:v>
      </x:c>
      <x:c r="F239" s="532"/>
      <x:c r="G239" s="534"/>
      <x:c r="H239" s="536"/>
      <x:c r="I239" s="534"/>
      <x:c r="J239" s="536"/>
      <x:c r="K239" s="534"/>
      <x:c r="L239" s="536"/>
      <x:c r="M239" s="534"/>
      <x:c r="N239" s="536"/>
      <x:c r="O239" s="534"/>
      <x:c r="P239" s="534"/>
      <x:c r="Q239" s="538"/>
      <x:c r="U239" s="552">
        <x:v>23.9</x:v>
      </x:c>
    </x:row>
    <x:row r="240" spans="2:21">
      <x:c r="B240" s="698" t="s">
        <x:v>271</x:v>
      </x:c>
      <x:c r="C240" s="699">
        <x:v>0</x:v>
      </x:c>
      <x:c r="D240" s="699"/>
      <x:c r="E240" s="687">
        <x:f t="shared" si="60"/>
        <x:v>0</x:v>
      </x:c>
      <x:c r="F240" s="532"/>
      <x:c r="G240" s="534"/>
      <x:c r="H240" s="536"/>
      <x:c r="I240" s="534"/>
      <x:c r="J240" s="536"/>
      <x:c r="K240" s="534"/>
      <x:c r="L240" s="536"/>
      <x:c r="M240" s="534"/>
      <x:c r="N240" s="536"/>
      <x:c r="O240" s="534"/>
      <x:c r="P240" s="534"/>
      <x:c r="Q240" s="538"/>
    </x:row>
    <x:row r="241" spans="2:17">
      <x:c r="B241" s="698" t="s">
        <x:v>272</x:v>
      </x:c>
      <x:c r="C241" s="699">
        <x:v>0</x:v>
      </x:c>
      <x:c r="D241" s="699">
        <x:v>47723.9</x:v>
      </x:c>
      <x:c r="E241" s="687">
        <x:f t="shared" si="60"/>
        <x:v>0</x:v>
      </x:c>
      <x:c r="F241" s="532"/>
      <x:c r="G241" s="534"/>
      <x:c r="H241" s="536"/>
      <x:c r="I241" s="534"/>
      <x:c r="J241" s="536"/>
      <x:c r="K241" s="534"/>
      <x:c r="L241" s="536"/>
      <x:c r="M241" s="534"/>
      <x:c r="N241" s="536"/>
      <x:c r="O241" s="534"/>
      <x:c r="P241" s="534"/>
      <x:c r="Q241" s="538"/>
    </x:row>
    <x:row r="242" spans="2:17">
      <x:c r="B242" s="690" t="s">
        <x:v>84</x:v>
      </x:c>
      <x:c r="C242" s="691">
        <x:v>1237928.6399999999</x:v>
      </x:c>
      <x:c r="D242" s="690">
        <x:v>2566014.0599999996</x:v>
      </x:c>
      <x:c r="E242" s="676">
        <x:f t="shared" si="60"/>
        <x:v>296497.15938888863</x:v>
      </x:c>
      <x:c r="F242" s="653">
        <x:f>SUM(F255)</x:f>
        <x:v>15909.833099999989</x:v>
      </x:c>
      <x:c r="G242" s="654">
        <x:f t="shared" ref="G242:Q242" si="67">SUM(G255)</x:f>
        <x:v>38720.448199999984</x:v>
      </x:c>
      <x:c r="H242" s="565">
        <x:f t="shared" si="67"/>
        <x:v>18612.222222222219</x:v>
      </x:c>
      <x:c r="I242" s="654">
        <x:f t="shared" si="67"/>
        <x:v>15909.833099999989</x:v>
      </x:c>
      <x:c r="J242" s="565">
        <x:f t="shared" si="67"/>
        <x:v>30128.174999999988</x:v>
      </x:c>
      <x:c r="K242" s="654">
        <x:f t="shared" si="67"/>
        <x:v>26653.770422222209</x:v>
      </x:c>
      <x:c r="L242" s="565">
        <x:f t="shared" si="67"/>
        <x:v>15909.833099999989</x:v>
      </x:c>
      <x:c r="M242" s="654">
        <x:f t="shared" si="67"/>
        <x:v>32357.909499999951</x:v>
      </x:c>
      <x:c r="N242" s="565">
        <x:f t="shared" si="67"/>
        <x:v>28773.603522222198</x:v>
      </x:c>
      <x:c r="O242" s="654">
        <x:f t="shared" si="67"/>
        <x:v>14069.027699999977</x:v>
      </x:c>
      <x:c r="P242" s="654">
        <x:f t="shared" si="67"/>
        <x:v>13790</x:v>
      </x:c>
      <x:c r="Q242" s="655">
        <x:f t="shared" si="67"/>
        <x:v>45662.503522222163</x:v>
      </x:c>
    </x:row>
    <x:row r="243" spans="2:17">
      <x:c r="B243" s="662" t="s">
        <x:v>273</x:v>
      </x:c>
      <x:c r="C243" s="686">
        <x:v>0</x:v>
      </x:c>
      <x:c r="D243" s="662"/>
      <x:c r="E243" s="687">
        <x:f t="shared" si="60"/>
        <x:v>0</x:v>
      </x:c>
      <x:c r="F243" s="532"/>
      <x:c r="G243" s="534"/>
      <x:c r="H243" s="536"/>
      <x:c r="I243" s="534"/>
      <x:c r="J243" s="536"/>
      <x:c r="K243" s="534"/>
      <x:c r="L243" s="536"/>
      <x:c r="M243" s="534"/>
      <x:c r="N243" s="536"/>
      <x:c r="O243" s="534"/>
      <x:c r="P243" s="534"/>
      <x:c r="Q243" s="538"/>
    </x:row>
    <x:row r="244" spans="2:17">
      <x:c r="B244" s="662" t="s">
        <x:v>274</x:v>
      </x:c>
      <x:c r="C244" s="686">
        <x:v>0</x:v>
      </x:c>
      <x:c r="D244" s="662"/>
      <x:c r="E244" s="687">
        <x:f t="shared" si="60"/>
        <x:v>0</x:v>
      </x:c>
      <x:c r="F244" s="532"/>
      <x:c r="G244" s="534"/>
      <x:c r="H244" s="536"/>
      <x:c r="I244" s="534"/>
      <x:c r="J244" s="536"/>
      <x:c r="K244" s="534"/>
      <x:c r="L244" s="536"/>
      <x:c r="M244" s="534"/>
      <x:c r="N244" s="536"/>
      <x:c r="O244" s="534"/>
      <x:c r="P244" s="534"/>
      <x:c r="Q244" s="538"/>
    </x:row>
    <x:row r="245" spans="2:17">
      <x:c r="B245" s="662" t="s">
        <x:v>275</x:v>
      </x:c>
      <x:c r="C245" s="686">
        <x:v>0</x:v>
      </x:c>
      <x:c r="D245" s="662"/>
      <x:c r="E245" s="687">
        <x:f t="shared" si="60"/>
        <x:v>0</x:v>
      </x:c>
      <x:c r="F245" s="532"/>
      <x:c r="G245" s="534"/>
      <x:c r="H245" s="536"/>
      <x:c r="I245" s="534"/>
      <x:c r="J245" s="536"/>
      <x:c r="K245" s="534"/>
      <x:c r="L245" s="536"/>
      <x:c r="M245" s="534"/>
      <x:c r="N245" s="536"/>
      <x:c r="O245" s="534"/>
      <x:c r="P245" s="534"/>
      <x:c r="Q245" s="538"/>
    </x:row>
    <x:row r="246" spans="2:17">
      <x:c r="B246" s="662" t="s">
        <x:v>276</x:v>
      </x:c>
      <x:c r="C246" s="686">
        <x:v>0</x:v>
      </x:c>
      <x:c r="D246" s="662">
        <x:v>2566014.0599999996</x:v>
      </x:c>
      <x:c r="E246" s="687">
        <x:f t="shared" si="60"/>
        <x:v>0</x:v>
      </x:c>
      <x:c r="F246" s="532"/>
      <x:c r="G246" s="534"/>
      <x:c r="H246" s="536"/>
      <x:c r="I246" s="534"/>
      <x:c r="J246" s="536"/>
      <x:c r="K246" s="534"/>
      <x:c r="L246" s="536"/>
      <x:c r="M246" s="534"/>
      <x:c r="N246" s="536"/>
      <x:c r="O246" s="534"/>
      <x:c r="P246" s="534"/>
      <x:c r="Q246" s="538"/>
    </x:row>
    <x:row r="247" spans="2:17">
      <x:c r="B247" s="662" t="s">
        <x:v>277</x:v>
      </x:c>
      <x:c r="C247" s="686">
        <x:v>0</x:v>
      </x:c>
      <x:c r="D247" s="662"/>
      <x:c r="E247" s="687">
        <x:f t="shared" si="60"/>
        <x:v>0</x:v>
      </x:c>
      <x:c r="F247" s="532"/>
      <x:c r="G247" s="534"/>
      <x:c r="H247" s="536"/>
      <x:c r="I247" s="534"/>
      <x:c r="J247" s="536"/>
      <x:c r="K247" s="534"/>
      <x:c r="L247" s="536"/>
      <x:c r="M247" s="534"/>
      <x:c r="N247" s="536"/>
      <x:c r="O247" s="534"/>
      <x:c r="P247" s="534"/>
      <x:c r="Q247" s="538"/>
    </x:row>
    <x:row r="248" spans="2:17">
      <x:c r="B248" s="662" t="s">
        <x:v>278</x:v>
      </x:c>
      <x:c r="C248" s="686">
        <x:v>0</x:v>
      </x:c>
      <x:c r="D248" s="662"/>
      <x:c r="E248" s="687">
        <x:f t="shared" si="60"/>
        <x:v>0</x:v>
      </x:c>
      <x:c r="F248" s="532"/>
      <x:c r="G248" s="534"/>
      <x:c r="H248" s="536"/>
      <x:c r="I248" s="534"/>
      <x:c r="J248" s="536"/>
      <x:c r="K248" s="534"/>
      <x:c r="L248" s="536"/>
      <x:c r="M248" s="534"/>
      <x:c r="N248" s="536"/>
      <x:c r="O248" s="534"/>
      <x:c r="P248" s="534"/>
      <x:c r="Q248" s="538"/>
    </x:row>
    <x:row r="249" spans="2:17">
      <x:c r="B249" s="662" t="s">
        <x:v>279</x:v>
      </x:c>
      <x:c r="C249" s="686">
        <x:v>0</x:v>
      </x:c>
      <x:c r="D249" s="662"/>
      <x:c r="E249" s="687">
        <x:f t="shared" ref="E249:E259" si="68">SUM(F249:Q249)</x:f>
        <x:v>0</x:v>
      </x:c>
      <x:c r="F249" s="532"/>
      <x:c r="G249" s="534"/>
      <x:c r="H249" s="536"/>
      <x:c r="I249" s="534"/>
      <x:c r="J249" s="536"/>
      <x:c r="K249" s="534"/>
      <x:c r="L249" s="536"/>
      <x:c r="M249" s="534"/>
      <x:c r="N249" s="536"/>
      <x:c r="O249" s="534"/>
      <x:c r="P249" s="534"/>
      <x:c r="Q249" s="538"/>
    </x:row>
    <x:row r="250" spans="2:17">
      <x:c r="B250" s="662" t="s">
        <x:v>280</x:v>
      </x:c>
      <x:c r="C250" s="686">
        <x:v>0</x:v>
      </x:c>
      <x:c r="D250" s="662"/>
      <x:c r="E250" s="687">
        <x:f t="shared" si="68"/>
        <x:v>0</x:v>
      </x:c>
      <x:c r="F250" s="532"/>
      <x:c r="G250" s="534"/>
      <x:c r="H250" s="536"/>
      <x:c r="I250" s="534"/>
      <x:c r="J250" s="536"/>
      <x:c r="K250" s="534"/>
      <x:c r="L250" s="536"/>
      <x:c r="M250" s="534"/>
      <x:c r="N250" s="536"/>
      <x:c r="O250" s="534"/>
      <x:c r="P250" s="534"/>
      <x:c r="Q250" s="538"/>
    </x:row>
    <x:row r="251" spans="2:17">
      <x:c r="B251" s="662" t="s">
        <x:v>281</x:v>
      </x:c>
      <x:c r="C251" s="686">
        <x:v>0</x:v>
      </x:c>
      <x:c r="D251" s="662"/>
      <x:c r="E251" s="687">
        <x:f t="shared" si="68"/>
        <x:v>0</x:v>
      </x:c>
      <x:c r="F251" s="532"/>
      <x:c r="G251" s="534"/>
      <x:c r="H251" s="536"/>
      <x:c r="I251" s="534"/>
      <x:c r="J251" s="536"/>
      <x:c r="K251" s="534"/>
      <x:c r="L251" s="536"/>
      <x:c r="M251" s="534"/>
      <x:c r="N251" s="536"/>
      <x:c r="O251" s="534"/>
      <x:c r="P251" s="534"/>
      <x:c r="Q251" s="538"/>
    </x:row>
    <x:row r="252" spans="2:17">
      <x:c r="B252" s="662" t="s">
        <x:v>282</x:v>
      </x:c>
      <x:c r="C252" s="686">
        <x:v>0</x:v>
      </x:c>
      <x:c r="D252" s="662"/>
      <x:c r="E252" s="687">
        <x:f t="shared" si="68"/>
        <x:v>0</x:v>
      </x:c>
      <x:c r="F252" s="532"/>
      <x:c r="G252" s="534"/>
      <x:c r="H252" s="536"/>
      <x:c r="I252" s="534"/>
      <x:c r="J252" s="536"/>
      <x:c r="K252" s="534"/>
      <x:c r="L252" s="536"/>
      <x:c r="M252" s="534"/>
      <x:c r="N252" s="536"/>
      <x:c r="O252" s="534"/>
      <x:c r="P252" s="534"/>
      <x:c r="Q252" s="538"/>
    </x:row>
    <x:row r="253" spans="2:17">
      <x:c r="B253" s="662" t="s">
        <x:v>283</x:v>
      </x:c>
      <x:c r="C253" s="686">
        <x:v>0</x:v>
      </x:c>
      <x:c r="D253" s="662"/>
      <x:c r="E253" s="687">
        <x:f t="shared" si="68"/>
        <x:v>0</x:v>
      </x:c>
      <x:c r="F253" s="532"/>
      <x:c r="G253" s="534"/>
      <x:c r="H253" s="536"/>
      <x:c r="I253" s="534"/>
      <x:c r="J253" s="536"/>
      <x:c r="K253" s="534"/>
      <x:c r="L253" s="536"/>
      <x:c r="M253" s="534"/>
      <x:c r="N253" s="536"/>
      <x:c r="O253" s="534"/>
      <x:c r="P253" s="534"/>
      <x:c r="Q253" s="538"/>
    </x:row>
    <x:row r="254" spans="2:17">
      <x:c r="B254" s="662" t="s">
        <x:v>284</x:v>
      </x:c>
      <x:c r="C254" s="686">
        <x:v>0</x:v>
      </x:c>
      <x:c r="D254" s="662"/>
      <x:c r="E254" s="687">
        <x:f t="shared" si="68"/>
        <x:v>0</x:v>
      </x:c>
      <x:c r="F254" s="532"/>
      <x:c r="G254" s="534"/>
      <x:c r="H254" s="536"/>
      <x:c r="I254" s="534"/>
      <x:c r="J254" s="536"/>
      <x:c r="K254" s="534"/>
      <x:c r="L254" s="536"/>
      <x:c r="M254" s="534"/>
      <x:c r="N254" s="536"/>
      <x:c r="O254" s="534"/>
      <x:c r="P254" s="534"/>
      <x:c r="Q254" s="538"/>
    </x:row>
    <x:row r="255" spans="2:17">
      <x:c r="B255" s="662" t="s">
        <x:v>285</x:v>
      </x:c>
      <x:c r="C255" s="686">
        <x:v>1237928.6399999999</x:v>
      </x:c>
      <x:c r="D255" s="662"/>
      <x:c r="E255" s="687">
        <x:f t="shared" si="68"/>
        <x:v>296497.15938888863</x:v>
      </x:c>
      <x:c r="F255" s="532">
        <x:v>15909.833099999989</x:v>
      </x:c>
      <x:c r="G255" s="534">
        <x:v>38720.448199999984</x:v>
      </x:c>
      <x:c r="H255" s="536">
        <x:v>18612.222222222219</x:v>
      </x:c>
      <x:c r="I255" s="534">
        <x:v>15909.833099999989</x:v>
      </x:c>
      <x:c r="J255" s="536">
        <x:v>30128.174999999988</x:v>
      </x:c>
      <x:c r="K255" s="534">
        <x:v>26653.770422222209</x:v>
      </x:c>
      <x:c r="L255" s="536">
        <x:v>15909.833099999989</x:v>
      </x:c>
      <x:c r="M255" s="534">
        <x:v>32357.909499999951</x:v>
      </x:c>
      <x:c r="N255" s="536">
        <x:v>28773.603522222198</x:v>
      </x:c>
      <x:c r="O255" s="534">
        <x:v>14069.027699999977</x:v>
      </x:c>
      <x:c r="P255" s="534">
        <x:v>13790</x:v>
      </x:c>
      <x:c r="Q255" s="538">
        <x:v>45662.503522222163</x:v>
      </x:c>
    </x:row>
    <x:row r="256" spans="2:17">
      <x:c r="B256" s="700" t="s">
        <x:v>85</x:v>
      </x:c>
      <x:c r="C256" s="701">
        <x:v>0</x:v>
      </x:c>
      <x:c r="D256" s="701">
        <x:v>-6532585.7199999988</x:v>
      </x:c>
      <x:c r="E256" s="676">
        <x:f t="shared" si="68"/>
        <x:v>-2838993.9290974285</x:v>
      </x:c>
      <x:c r="F256" s="533">
        <x:f>F232+F234-F242</x:f>
        <x:v>-152104.00119307271</x:v>
      </x:c>
      <x:c r="G256" s="533">
        <x:f t="shared" ref="G256:Q256" si="69">G232+G234-G242</x:f>
        <x:v>-299925.25065210904</x:v>
      </x:c>
      <x:c r="H256" s="533">
        <x:f t="shared" si="69"/>
        <x:v>-258016.5555801864</x:v>
      </x:c>
      <x:c r="I256" s="533">
        <x:f t="shared" si="69"/>
        <x:v>-227271.82809079677</x:v>
      </x:c>
      <x:c r="J256" s="533">
        <x:f t="shared" si="69"/>
        <x:v>-371166.96897726046</x:v>
      </x:c>
      <x:c r="K256" s="533">
        <x:f t="shared" si="69"/>
        <x:v>-229236.25383638107</x:v>
      </x:c>
      <x:c r="L256" s="533">
        <x:f t="shared" si="69"/>
        <x:v>-168234.18531909541</x:v>
      </x:c>
      <x:c r="M256" s="533">
        <x:f t="shared" si="69"/>
        <x:v>-174501.65354743859</x:v>
      </x:c>
      <x:c r="N256" s="533">
        <x:f t="shared" si="69"/>
        <x:v>-236971.44711977191</x:v>
      </x:c>
      <x:c r="O256" s="533">
        <x:f t="shared" si="69"/>
        <x:v>-177746.4293830457</x:v>
      </x:c>
      <x:c r="P256" s="533">
        <x:f t="shared" si="69"/>
        <x:v>-171463.75667606652</x:v>
      </x:c>
      <x:c r="Q256" s="533">
        <x:f t="shared" si="69"/>
        <x:v>-372355.59872220398</x:v>
      </x:c>
    </x:row>
    <x:row r="257" spans="2:17">
      <x:c r="B257" s="662" t="s">
        <x:v>286</x:v>
      </x:c>
      <x:c r="C257" s="686">
        <x:v>0</x:v>
      </x:c>
      <x:c r="D257" s="686"/>
      <x:c r="E257" s="687">
        <x:f t="shared" si="68"/>
        <x:v>0</x:v>
      </x:c>
      <x:c r="F257" s="532"/>
      <x:c r="G257" s="534"/>
      <x:c r="H257" s="536"/>
      <x:c r="I257" s="534"/>
      <x:c r="J257" s="536"/>
      <x:c r="K257" s="534"/>
      <x:c r="L257" s="536"/>
      <x:c r="M257" s="534"/>
      <x:c r="N257" s="536"/>
      <x:c r="O257" s="534"/>
      <x:c r="P257" s="534"/>
      <x:c r="Q257" s="538"/>
    </x:row>
    <x:row r="258" spans="2:17">
      <x:c r="B258" s="700" t="s">
        <x:v>88</x:v>
      </x:c>
      <x:c r="C258" s="701">
        <x:v>-7650963.7616405105</x:v>
      </x:c>
      <x:c r="D258" s="701">
        <x:v>-6532585.7199999988</x:v>
      </x:c>
      <x:c r="E258" s="676">
        <x:f t="shared" si="68"/>
        <x:v>-2838993.9290974285</x:v>
      </x:c>
      <x:c r="F258" s="533">
        <x:f>+F232-F242</x:f>
        <x:v>-152104.00119307271</x:v>
      </x:c>
      <x:c r="G258" s="535">
        <x:f t="shared" ref="G258:Q258" si="70">+G232-G242</x:f>
        <x:v>-299925.25065210904</x:v>
      </x:c>
      <x:c r="H258" s="537">
        <x:f t="shared" si="70"/>
        <x:v>-258016.5555801864</x:v>
      </x:c>
      <x:c r="I258" s="535">
        <x:f t="shared" si="70"/>
        <x:v>-227271.82809079677</x:v>
      </x:c>
      <x:c r="J258" s="537">
        <x:f t="shared" si="70"/>
        <x:v>-371166.96897726046</x:v>
      </x:c>
      <x:c r="K258" s="535">
        <x:f t="shared" si="70"/>
        <x:v>-229236.25383638107</x:v>
      </x:c>
      <x:c r="L258" s="537">
        <x:f t="shared" si="70"/>
        <x:v>-168234.18531909541</x:v>
      </x:c>
      <x:c r="M258" s="535">
        <x:f t="shared" si="70"/>
        <x:v>-174501.65354743859</x:v>
      </x:c>
      <x:c r="N258" s="537">
        <x:f t="shared" si="70"/>
        <x:v>-236971.44711977191</x:v>
      </x:c>
      <x:c r="O258" s="535">
        <x:f t="shared" si="70"/>
        <x:v>-177746.4293830457</x:v>
      </x:c>
      <x:c r="P258" s="535">
        <x:f t="shared" si="70"/>
        <x:v>-171463.75667606652</x:v>
      </x:c>
      <x:c r="Q258" s="539">
        <x:f t="shared" si="70"/>
        <x:v>-372355.59872220398</x:v>
      </x:c>
    </x:row>
    <x:row r="259" spans="2:17">
      <x:c r="B259" s="702" t="s">
        <x:v>86</x:v>
      </x:c>
      <x:c r="C259" s="703" t="e">
        <x:v>#DIV/0!</x:v>
      </x:c>
      <x:c r="D259" s="704">
        <x:f t="shared" ref="D259:Q259" si="71">D258/D182</x:f>
        <x:v>-0.28519620332150047</x:v>
      </x:c>
      <x:c r="E259" s="705">
        <x:f t="shared" si="68"/>
        <x:v>-1.809618856297269</x:v>
      </x:c>
      <x:c r="F259" s="704">
        <x:f t="shared" si="71"/>
        <x:v>-6.3767398711012072E-2</x:v>
      </x:c>
      <x:c r="G259" s="706">
        <x:f t="shared" si="71"/>
        <x:v>-0.12524218705778473</x:v>
      </x:c>
      <x:c r="H259" s="707">
        <x:f t="shared" si="71"/>
        <x:v>-0.10106083012714778</x:v>
      </x:c>
      <x:c r="I259" s="706">
        <x:f t="shared" si="71"/>
        <x:v>-7.7531025878324222E-2</x:v>
      </x:c>
      <x:c r="J259" s="707">
        <x:f t="shared" si="71"/>
        <x:v>-0.7610037962896542</x:v>
      </x:c>
      <x:c r="K259" s="706">
        <x:f t="shared" si="71"/>
        <x:v>-0.10200069228311531</x:v>
      </x:c>
      <x:c r="L259" s="707">
        <x:f t="shared" si="71"/>
        <x:v>-7.4857284051072115E-2</x:v>
      </x:c>
      <x:c r="M259" s="706">
        <x:f t="shared" si="71"/>
        <x:v>-7.7646049298517344E-2</x:v>
      </x:c>
      <x:c r="N259" s="707">
        <x:f t="shared" si="71"/>
        <x:v>-0.10544253473449615</x:v>
      </x:c>
      <x:c r="O259" s="706">
        <x:f t="shared" si="71"/>
        <x:v>-7.9089840915229428E-2</x:v>
      </x:c>
      <x:c r="P259" s="706">
        <x:f t="shared" si="71"/>
        <x:v>-7.6294310300959692E-2</x:v>
      </x:c>
      <x:c r="Q259" s="708">
        <x:f t="shared" si="71"/>
        <x:v>-0.16568290664995577</x:v>
      </x:c>
    </x:row>
  </x:sheetData>
  <x:phoneticPr fontId="18" type="noConversion"/>
  <x:pageMargins left="0.7" right="0.7" top="0.75" bottom="0.75" header="0.3" footer="0.3"/>
</x:worksheet>
</file>

<file path=xl/worksheets/sheet19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EE1D0C2-49B1-4AAA-98EF-A8E2BD0BD1C4}" mc:Ignorable="x14ac xr xr2 xr3">
  <x:dimension ref="A2:U159"/>
  <x:sheetViews>
    <x:sheetView zoomScale="55" zoomScaleNormal="55" workbookViewId="0">
      <x:selection activeCell="C133" sqref="C133:F133"/>
    </x:sheetView>
  </x:sheetViews>
  <x:sheetFormatPr defaultRowHeight="17.25"/>
  <x:cols>
    <x:col min="1" max="1" width="3.25" style="550" customWidth="1"/>
    <x:col min="2" max="4" width="28.75" style="550" customWidth="1"/>
    <x:col min="5" max="5" width="25.75" style="550" customWidth="1"/>
    <x:col min="6" max="6" width="15.75" style="550" bestFit="1" customWidth="1"/>
    <x:col min="7" max="13" width="13.375" style="550" bestFit="1" customWidth="1"/>
    <x:col min="14" max="14" width="14.75" style="550" bestFit="1" customWidth="1"/>
    <x:col min="15" max="17" width="13.375" style="550" bestFit="1" customWidth="1"/>
    <x:col min="18" max="18" width="12.625" style="552" bestFit="1" customWidth="1"/>
    <x:col min="19" max="19" width="13.75" style="552" bestFit="1" customWidth="1"/>
    <x:col min="20" max="20" width="8.75" style="552"/>
    <x:col min="21" max="21" width="11.25" style="552" bestFit="1" customWidth="1"/>
    <x:col min="22" max="258" width="8.75" style="552"/>
    <x:col min="259" max="259" width="3.25" style="552" customWidth="1"/>
    <x:col min="260" max="260" width="28.75" style="552" customWidth="1"/>
    <x:col min="261" max="261" width="25.75" style="552" customWidth="1"/>
    <x:col min="262" max="262" width="15.75" style="552" bestFit="1" customWidth="1"/>
    <x:col min="263" max="269" width="13.375" style="552" bestFit="1" customWidth="1"/>
    <x:col min="270" max="270" width="14.75" style="552" bestFit="1" customWidth="1"/>
    <x:col min="271" max="273" width="13.375" style="552" bestFit="1" customWidth="1"/>
    <x:col min="274" max="274" width="8.75" style="552"/>
    <x:col min="275" max="275" width="13.75" style="552" bestFit="1" customWidth="1"/>
    <x:col min="276" max="276" width="8.75" style="552"/>
    <x:col min="277" max="277" width="11.25" style="552" bestFit="1" customWidth="1"/>
    <x:col min="278" max="514" width="8.75" style="552"/>
    <x:col min="515" max="515" width="3.25" style="552" customWidth="1"/>
    <x:col min="516" max="516" width="28.75" style="552" customWidth="1"/>
    <x:col min="517" max="517" width="25.75" style="552" customWidth="1"/>
    <x:col min="518" max="518" width="15.75" style="552" bestFit="1" customWidth="1"/>
    <x:col min="519" max="525" width="13.375" style="552" bestFit="1" customWidth="1"/>
    <x:col min="526" max="526" width="14.75" style="552" bestFit="1" customWidth="1"/>
    <x:col min="527" max="529" width="13.375" style="552" bestFit="1" customWidth="1"/>
    <x:col min="530" max="530" width="8.75" style="552"/>
    <x:col min="531" max="531" width="13.75" style="552" bestFit="1" customWidth="1"/>
    <x:col min="532" max="532" width="8.75" style="552"/>
    <x:col min="533" max="533" width="11.25" style="552" bestFit="1" customWidth="1"/>
    <x:col min="534" max="770" width="8.75" style="552"/>
    <x:col min="771" max="771" width="3.25" style="552" customWidth="1"/>
    <x:col min="772" max="772" width="28.75" style="552" customWidth="1"/>
    <x:col min="773" max="773" width="25.75" style="552" customWidth="1"/>
    <x:col min="774" max="774" width="15.75" style="552" bestFit="1" customWidth="1"/>
    <x:col min="775" max="781" width="13.375" style="552" bestFit="1" customWidth="1"/>
    <x:col min="782" max="782" width="14.75" style="552" bestFit="1" customWidth="1"/>
    <x:col min="783" max="785" width="13.375" style="552" bestFit="1" customWidth="1"/>
    <x:col min="786" max="786" width="8.75" style="552"/>
    <x:col min="787" max="787" width="13.75" style="552" bestFit="1" customWidth="1"/>
    <x:col min="788" max="788" width="8.75" style="552"/>
    <x:col min="789" max="789" width="11.25" style="552" bestFit="1" customWidth="1"/>
    <x:col min="790" max="1026" width="8.75" style="552"/>
    <x:col min="1027" max="1027" width="3.25" style="552" customWidth="1"/>
    <x:col min="1028" max="1028" width="28.75" style="552" customWidth="1"/>
    <x:col min="1029" max="1029" width="25.75" style="552" customWidth="1"/>
    <x:col min="1030" max="1030" width="15.75" style="552" bestFit="1" customWidth="1"/>
    <x:col min="1031" max="1037" width="13.375" style="552" bestFit="1" customWidth="1"/>
    <x:col min="1038" max="1038" width="14.75" style="552" bestFit="1" customWidth="1"/>
    <x:col min="1039" max="1041" width="13.375" style="552" bestFit="1" customWidth="1"/>
    <x:col min="1042" max="1042" width="8.75" style="552"/>
    <x:col min="1043" max="1043" width="13.75" style="552" bestFit="1" customWidth="1"/>
    <x:col min="1044" max="1044" width="8.75" style="552"/>
    <x:col min="1045" max="1045" width="11.25" style="552" bestFit="1" customWidth="1"/>
    <x:col min="1046" max="1282" width="8.75" style="552"/>
    <x:col min="1283" max="1283" width="3.25" style="552" customWidth="1"/>
    <x:col min="1284" max="1284" width="28.75" style="552" customWidth="1"/>
    <x:col min="1285" max="1285" width="25.75" style="552" customWidth="1"/>
    <x:col min="1286" max="1286" width="15.75" style="552" bestFit="1" customWidth="1"/>
    <x:col min="1287" max="1293" width="13.375" style="552" bestFit="1" customWidth="1"/>
    <x:col min="1294" max="1294" width="14.75" style="552" bestFit="1" customWidth="1"/>
    <x:col min="1295" max="1297" width="13.375" style="552" bestFit="1" customWidth="1"/>
    <x:col min="1298" max="1298" width="8.75" style="552"/>
    <x:col min="1299" max="1299" width="13.75" style="552" bestFit="1" customWidth="1"/>
    <x:col min="1300" max="1300" width="8.75" style="552"/>
    <x:col min="1301" max="1301" width="11.25" style="552" bestFit="1" customWidth="1"/>
    <x:col min="1302" max="1538" width="8.75" style="552"/>
    <x:col min="1539" max="1539" width="3.25" style="552" customWidth="1"/>
    <x:col min="1540" max="1540" width="28.75" style="552" customWidth="1"/>
    <x:col min="1541" max="1541" width="25.75" style="552" customWidth="1"/>
    <x:col min="1542" max="1542" width="15.75" style="552" bestFit="1" customWidth="1"/>
    <x:col min="1543" max="1549" width="13.375" style="552" bestFit="1" customWidth="1"/>
    <x:col min="1550" max="1550" width="14.75" style="552" bestFit="1" customWidth="1"/>
    <x:col min="1551" max="1553" width="13.375" style="552" bestFit="1" customWidth="1"/>
    <x:col min="1554" max="1554" width="8.75" style="552"/>
    <x:col min="1555" max="1555" width="13.75" style="552" bestFit="1" customWidth="1"/>
    <x:col min="1556" max="1556" width="8.75" style="552"/>
    <x:col min="1557" max="1557" width="11.25" style="552" bestFit="1" customWidth="1"/>
    <x:col min="1558" max="1794" width="8.75" style="552"/>
    <x:col min="1795" max="1795" width="3.25" style="552" customWidth="1"/>
    <x:col min="1796" max="1796" width="28.75" style="552" customWidth="1"/>
    <x:col min="1797" max="1797" width="25.75" style="552" customWidth="1"/>
    <x:col min="1798" max="1798" width="15.75" style="552" bestFit="1" customWidth="1"/>
    <x:col min="1799" max="1805" width="13.375" style="552" bestFit="1" customWidth="1"/>
    <x:col min="1806" max="1806" width="14.75" style="552" bestFit="1" customWidth="1"/>
    <x:col min="1807" max="1809" width="13.375" style="552" bestFit="1" customWidth="1"/>
    <x:col min="1810" max="1810" width="8.75" style="552"/>
    <x:col min="1811" max="1811" width="13.75" style="552" bestFit="1" customWidth="1"/>
    <x:col min="1812" max="1812" width="8.75" style="552"/>
    <x:col min="1813" max="1813" width="11.25" style="552" bestFit="1" customWidth="1"/>
    <x:col min="1814" max="2050" width="8.75" style="552"/>
    <x:col min="2051" max="2051" width="3.25" style="552" customWidth="1"/>
    <x:col min="2052" max="2052" width="28.75" style="552" customWidth="1"/>
    <x:col min="2053" max="2053" width="25.75" style="552" customWidth="1"/>
    <x:col min="2054" max="2054" width="15.75" style="552" bestFit="1" customWidth="1"/>
    <x:col min="2055" max="2061" width="13.375" style="552" bestFit="1" customWidth="1"/>
    <x:col min="2062" max="2062" width="14.75" style="552" bestFit="1" customWidth="1"/>
    <x:col min="2063" max="2065" width="13.375" style="552" bestFit="1" customWidth="1"/>
    <x:col min="2066" max="2066" width="8.75" style="552"/>
    <x:col min="2067" max="2067" width="13.75" style="552" bestFit="1" customWidth="1"/>
    <x:col min="2068" max="2068" width="8.75" style="552"/>
    <x:col min="2069" max="2069" width="11.25" style="552" bestFit="1" customWidth="1"/>
    <x:col min="2070" max="2306" width="8.75" style="552"/>
    <x:col min="2307" max="2307" width="3.25" style="552" customWidth="1"/>
    <x:col min="2308" max="2308" width="28.75" style="552" customWidth="1"/>
    <x:col min="2309" max="2309" width="25.75" style="552" customWidth="1"/>
    <x:col min="2310" max="2310" width="15.75" style="552" bestFit="1" customWidth="1"/>
    <x:col min="2311" max="2317" width="13.375" style="552" bestFit="1" customWidth="1"/>
    <x:col min="2318" max="2318" width="14.75" style="552" bestFit="1" customWidth="1"/>
    <x:col min="2319" max="2321" width="13.375" style="552" bestFit="1" customWidth="1"/>
    <x:col min="2322" max="2322" width="8.75" style="552"/>
    <x:col min="2323" max="2323" width="13.75" style="552" bestFit="1" customWidth="1"/>
    <x:col min="2324" max="2324" width="8.75" style="552"/>
    <x:col min="2325" max="2325" width="11.25" style="552" bestFit="1" customWidth="1"/>
    <x:col min="2326" max="2562" width="8.75" style="552"/>
    <x:col min="2563" max="2563" width="3.25" style="552" customWidth="1"/>
    <x:col min="2564" max="2564" width="28.75" style="552" customWidth="1"/>
    <x:col min="2565" max="2565" width="25.75" style="552" customWidth="1"/>
    <x:col min="2566" max="2566" width="15.75" style="552" bestFit="1" customWidth="1"/>
    <x:col min="2567" max="2573" width="13.375" style="552" bestFit="1" customWidth="1"/>
    <x:col min="2574" max="2574" width="14.75" style="552" bestFit="1" customWidth="1"/>
    <x:col min="2575" max="2577" width="13.375" style="552" bestFit="1" customWidth="1"/>
    <x:col min="2578" max="2578" width="8.75" style="552"/>
    <x:col min="2579" max="2579" width="13.75" style="552" bestFit="1" customWidth="1"/>
    <x:col min="2580" max="2580" width="8.75" style="552"/>
    <x:col min="2581" max="2581" width="11.25" style="552" bestFit="1" customWidth="1"/>
    <x:col min="2582" max="2818" width="8.75" style="552"/>
    <x:col min="2819" max="2819" width="3.25" style="552" customWidth="1"/>
    <x:col min="2820" max="2820" width="28.75" style="552" customWidth="1"/>
    <x:col min="2821" max="2821" width="25.75" style="552" customWidth="1"/>
    <x:col min="2822" max="2822" width="15.75" style="552" bestFit="1" customWidth="1"/>
    <x:col min="2823" max="2829" width="13.375" style="552" bestFit="1" customWidth="1"/>
    <x:col min="2830" max="2830" width="14.75" style="552" bestFit="1" customWidth="1"/>
    <x:col min="2831" max="2833" width="13.375" style="552" bestFit="1" customWidth="1"/>
    <x:col min="2834" max="2834" width="8.75" style="552"/>
    <x:col min="2835" max="2835" width="13.75" style="552" bestFit="1" customWidth="1"/>
    <x:col min="2836" max="2836" width="8.75" style="552"/>
    <x:col min="2837" max="2837" width="11.25" style="552" bestFit="1" customWidth="1"/>
    <x:col min="2838" max="3074" width="8.75" style="552"/>
    <x:col min="3075" max="3075" width="3.25" style="552" customWidth="1"/>
    <x:col min="3076" max="3076" width="28.75" style="552" customWidth="1"/>
    <x:col min="3077" max="3077" width="25.75" style="552" customWidth="1"/>
    <x:col min="3078" max="3078" width="15.75" style="552" bestFit="1" customWidth="1"/>
    <x:col min="3079" max="3085" width="13.375" style="552" bestFit="1" customWidth="1"/>
    <x:col min="3086" max="3086" width="14.75" style="552" bestFit="1" customWidth="1"/>
    <x:col min="3087" max="3089" width="13.375" style="552" bestFit="1" customWidth="1"/>
    <x:col min="3090" max="3090" width="8.75" style="552"/>
    <x:col min="3091" max="3091" width="13.75" style="552" bestFit="1" customWidth="1"/>
    <x:col min="3092" max="3092" width="8.75" style="552"/>
    <x:col min="3093" max="3093" width="11.25" style="552" bestFit="1" customWidth="1"/>
    <x:col min="3094" max="3330" width="8.75" style="552"/>
    <x:col min="3331" max="3331" width="3.25" style="552" customWidth="1"/>
    <x:col min="3332" max="3332" width="28.75" style="552" customWidth="1"/>
    <x:col min="3333" max="3333" width="25.75" style="552" customWidth="1"/>
    <x:col min="3334" max="3334" width="15.75" style="552" bestFit="1" customWidth="1"/>
    <x:col min="3335" max="3341" width="13.375" style="552" bestFit="1" customWidth="1"/>
    <x:col min="3342" max="3342" width="14.75" style="552" bestFit="1" customWidth="1"/>
    <x:col min="3343" max="3345" width="13.375" style="552" bestFit="1" customWidth="1"/>
    <x:col min="3346" max="3346" width="8.75" style="552"/>
    <x:col min="3347" max="3347" width="13.75" style="552" bestFit="1" customWidth="1"/>
    <x:col min="3348" max="3348" width="8.75" style="552"/>
    <x:col min="3349" max="3349" width="11.25" style="552" bestFit="1" customWidth="1"/>
    <x:col min="3350" max="3586" width="8.75" style="552"/>
    <x:col min="3587" max="3587" width="3.25" style="552" customWidth="1"/>
    <x:col min="3588" max="3588" width="28.75" style="552" customWidth="1"/>
    <x:col min="3589" max="3589" width="25.75" style="552" customWidth="1"/>
    <x:col min="3590" max="3590" width="15.75" style="552" bestFit="1" customWidth="1"/>
    <x:col min="3591" max="3597" width="13.375" style="552" bestFit="1" customWidth="1"/>
    <x:col min="3598" max="3598" width="14.75" style="552" bestFit="1" customWidth="1"/>
    <x:col min="3599" max="3601" width="13.375" style="552" bestFit="1" customWidth="1"/>
    <x:col min="3602" max="3602" width="8.75" style="552"/>
    <x:col min="3603" max="3603" width="13.75" style="552" bestFit="1" customWidth="1"/>
    <x:col min="3604" max="3604" width="8.75" style="552"/>
    <x:col min="3605" max="3605" width="11.25" style="552" bestFit="1" customWidth="1"/>
    <x:col min="3606" max="3842" width="8.75" style="552"/>
    <x:col min="3843" max="3843" width="3.25" style="552" customWidth="1"/>
    <x:col min="3844" max="3844" width="28.75" style="552" customWidth="1"/>
    <x:col min="3845" max="3845" width="25.75" style="552" customWidth="1"/>
    <x:col min="3846" max="3846" width="15.75" style="552" bestFit="1" customWidth="1"/>
    <x:col min="3847" max="3853" width="13.375" style="552" bestFit="1" customWidth="1"/>
    <x:col min="3854" max="3854" width="14.75" style="552" bestFit="1" customWidth="1"/>
    <x:col min="3855" max="3857" width="13.375" style="552" bestFit="1" customWidth="1"/>
    <x:col min="3858" max="3858" width="8.75" style="552"/>
    <x:col min="3859" max="3859" width="13.75" style="552" bestFit="1" customWidth="1"/>
    <x:col min="3860" max="3860" width="8.75" style="552"/>
    <x:col min="3861" max="3861" width="11.25" style="552" bestFit="1" customWidth="1"/>
    <x:col min="3862" max="4098" width="8.75" style="552"/>
    <x:col min="4099" max="4099" width="3.25" style="552" customWidth="1"/>
    <x:col min="4100" max="4100" width="28.75" style="552" customWidth="1"/>
    <x:col min="4101" max="4101" width="25.75" style="552" customWidth="1"/>
    <x:col min="4102" max="4102" width="15.75" style="552" bestFit="1" customWidth="1"/>
    <x:col min="4103" max="4109" width="13.375" style="552" bestFit="1" customWidth="1"/>
    <x:col min="4110" max="4110" width="14.75" style="552" bestFit="1" customWidth="1"/>
    <x:col min="4111" max="4113" width="13.375" style="552" bestFit="1" customWidth="1"/>
    <x:col min="4114" max="4114" width="8.75" style="552"/>
    <x:col min="4115" max="4115" width="13.75" style="552" bestFit="1" customWidth="1"/>
    <x:col min="4116" max="4116" width="8.75" style="552"/>
    <x:col min="4117" max="4117" width="11.25" style="552" bestFit="1" customWidth="1"/>
    <x:col min="4118" max="4354" width="8.75" style="552"/>
    <x:col min="4355" max="4355" width="3.25" style="552" customWidth="1"/>
    <x:col min="4356" max="4356" width="28.75" style="552" customWidth="1"/>
    <x:col min="4357" max="4357" width="25.75" style="552" customWidth="1"/>
    <x:col min="4358" max="4358" width="15.75" style="552" bestFit="1" customWidth="1"/>
    <x:col min="4359" max="4365" width="13.375" style="552" bestFit="1" customWidth="1"/>
    <x:col min="4366" max="4366" width="14.75" style="552" bestFit="1" customWidth="1"/>
    <x:col min="4367" max="4369" width="13.375" style="552" bestFit="1" customWidth="1"/>
    <x:col min="4370" max="4370" width="8.75" style="552"/>
    <x:col min="4371" max="4371" width="13.75" style="552" bestFit="1" customWidth="1"/>
    <x:col min="4372" max="4372" width="8.75" style="552"/>
    <x:col min="4373" max="4373" width="11.25" style="552" bestFit="1" customWidth="1"/>
    <x:col min="4374" max="4610" width="8.75" style="552"/>
    <x:col min="4611" max="4611" width="3.25" style="552" customWidth="1"/>
    <x:col min="4612" max="4612" width="28.75" style="552" customWidth="1"/>
    <x:col min="4613" max="4613" width="25.75" style="552" customWidth="1"/>
    <x:col min="4614" max="4614" width="15.75" style="552" bestFit="1" customWidth="1"/>
    <x:col min="4615" max="4621" width="13.375" style="552" bestFit="1" customWidth="1"/>
    <x:col min="4622" max="4622" width="14.75" style="552" bestFit="1" customWidth="1"/>
    <x:col min="4623" max="4625" width="13.375" style="552" bestFit="1" customWidth="1"/>
    <x:col min="4626" max="4626" width="8.75" style="552"/>
    <x:col min="4627" max="4627" width="13.75" style="552" bestFit="1" customWidth="1"/>
    <x:col min="4628" max="4628" width="8.75" style="552"/>
    <x:col min="4629" max="4629" width="11.25" style="552" bestFit="1" customWidth="1"/>
    <x:col min="4630" max="4866" width="8.75" style="552"/>
    <x:col min="4867" max="4867" width="3.25" style="552" customWidth="1"/>
    <x:col min="4868" max="4868" width="28.75" style="552" customWidth="1"/>
    <x:col min="4869" max="4869" width="25.75" style="552" customWidth="1"/>
    <x:col min="4870" max="4870" width="15.75" style="552" bestFit="1" customWidth="1"/>
    <x:col min="4871" max="4877" width="13.375" style="552" bestFit="1" customWidth="1"/>
    <x:col min="4878" max="4878" width="14.75" style="552" bestFit="1" customWidth="1"/>
    <x:col min="4879" max="4881" width="13.375" style="552" bestFit="1" customWidth="1"/>
    <x:col min="4882" max="4882" width="8.75" style="552"/>
    <x:col min="4883" max="4883" width="13.75" style="552" bestFit="1" customWidth="1"/>
    <x:col min="4884" max="4884" width="8.75" style="552"/>
    <x:col min="4885" max="4885" width="11.25" style="552" bestFit="1" customWidth="1"/>
    <x:col min="4886" max="5122" width="8.75" style="552"/>
    <x:col min="5123" max="5123" width="3.25" style="552" customWidth="1"/>
    <x:col min="5124" max="5124" width="28.75" style="552" customWidth="1"/>
    <x:col min="5125" max="5125" width="25.75" style="552" customWidth="1"/>
    <x:col min="5126" max="5126" width="15.75" style="552" bestFit="1" customWidth="1"/>
    <x:col min="5127" max="5133" width="13.375" style="552" bestFit="1" customWidth="1"/>
    <x:col min="5134" max="5134" width="14.75" style="552" bestFit="1" customWidth="1"/>
    <x:col min="5135" max="5137" width="13.375" style="552" bestFit="1" customWidth="1"/>
    <x:col min="5138" max="5138" width="8.75" style="552"/>
    <x:col min="5139" max="5139" width="13.75" style="552" bestFit="1" customWidth="1"/>
    <x:col min="5140" max="5140" width="8.75" style="552"/>
    <x:col min="5141" max="5141" width="11.25" style="552" bestFit="1" customWidth="1"/>
    <x:col min="5142" max="5378" width="8.75" style="552"/>
    <x:col min="5379" max="5379" width="3.25" style="552" customWidth="1"/>
    <x:col min="5380" max="5380" width="28.75" style="552" customWidth="1"/>
    <x:col min="5381" max="5381" width="25.75" style="552" customWidth="1"/>
    <x:col min="5382" max="5382" width="15.75" style="552" bestFit="1" customWidth="1"/>
    <x:col min="5383" max="5389" width="13.375" style="552" bestFit="1" customWidth="1"/>
    <x:col min="5390" max="5390" width="14.75" style="552" bestFit="1" customWidth="1"/>
    <x:col min="5391" max="5393" width="13.375" style="552" bestFit="1" customWidth="1"/>
    <x:col min="5394" max="5394" width="8.75" style="552"/>
    <x:col min="5395" max="5395" width="13.75" style="552" bestFit="1" customWidth="1"/>
    <x:col min="5396" max="5396" width="8.75" style="552"/>
    <x:col min="5397" max="5397" width="11.25" style="552" bestFit="1" customWidth="1"/>
    <x:col min="5398" max="5634" width="8.75" style="552"/>
    <x:col min="5635" max="5635" width="3.25" style="552" customWidth="1"/>
    <x:col min="5636" max="5636" width="28.75" style="552" customWidth="1"/>
    <x:col min="5637" max="5637" width="25.75" style="552" customWidth="1"/>
    <x:col min="5638" max="5638" width="15.75" style="552" bestFit="1" customWidth="1"/>
    <x:col min="5639" max="5645" width="13.375" style="552" bestFit="1" customWidth="1"/>
    <x:col min="5646" max="5646" width="14.75" style="552" bestFit="1" customWidth="1"/>
    <x:col min="5647" max="5649" width="13.375" style="552" bestFit="1" customWidth="1"/>
    <x:col min="5650" max="5650" width="8.75" style="552"/>
    <x:col min="5651" max="5651" width="13.75" style="552" bestFit="1" customWidth="1"/>
    <x:col min="5652" max="5652" width="8.75" style="552"/>
    <x:col min="5653" max="5653" width="11.25" style="552" bestFit="1" customWidth="1"/>
    <x:col min="5654" max="5890" width="8.75" style="552"/>
    <x:col min="5891" max="5891" width="3.25" style="552" customWidth="1"/>
    <x:col min="5892" max="5892" width="28.75" style="552" customWidth="1"/>
    <x:col min="5893" max="5893" width="25.75" style="552" customWidth="1"/>
    <x:col min="5894" max="5894" width="15.75" style="552" bestFit="1" customWidth="1"/>
    <x:col min="5895" max="5901" width="13.375" style="552" bestFit="1" customWidth="1"/>
    <x:col min="5902" max="5902" width="14.75" style="552" bestFit="1" customWidth="1"/>
    <x:col min="5903" max="5905" width="13.375" style="552" bestFit="1" customWidth="1"/>
    <x:col min="5906" max="5906" width="8.75" style="552"/>
    <x:col min="5907" max="5907" width="13.75" style="552" bestFit="1" customWidth="1"/>
    <x:col min="5908" max="5908" width="8.75" style="552"/>
    <x:col min="5909" max="5909" width="11.25" style="552" bestFit="1" customWidth="1"/>
    <x:col min="5910" max="6146" width="8.75" style="552"/>
    <x:col min="6147" max="6147" width="3.25" style="552" customWidth="1"/>
    <x:col min="6148" max="6148" width="28.75" style="552" customWidth="1"/>
    <x:col min="6149" max="6149" width="25.75" style="552" customWidth="1"/>
    <x:col min="6150" max="6150" width="15.75" style="552" bestFit="1" customWidth="1"/>
    <x:col min="6151" max="6157" width="13.375" style="552" bestFit="1" customWidth="1"/>
    <x:col min="6158" max="6158" width="14.75" style="552" bestFit="1" customWidth="1"/>
    <x:col min="6159" max="6161" width="13.375" style="552" bestFit="1" customWidth="1"/>
    <x:col min="6162" max="6162" width="8.75" style="552"/>
    <x:col min="6163" max="6163" width="13.75" style="552" bestFit="1" customWidth="1"/>
    <x:col min="6164" max="6164" width="8.75" style="552"/>
    <x:col min="6165" max="6165" width="11.25" style="552" bestFit="1" customWidth="1"/>
    <x:col min="6166" max="6402" width="8.75" style="552"/>
    <x:col min="6403" max="6403" width="3.25" style="552" customWidth="1"/>
    <x:col min="6404" max="6404" width="28.75" style="552" customWidth="1"/>
    <x:col min="6405" max="6405" width="25.75" style="552" customWidth="1"/>
    <x:col min="6406" max="6406" width="15.75" style="552" bestFit="1" customWidth="1"/>
    <x:col min="6407" max="6413" width="13.375" style="552" bestFit="1" customWidth="1"/>
    <x:col min="6414" max="6414" width="14.75" style="552" bestFit="1" customWidth="1"/>
    <x:col min="6415" max="6417" width="13.375" style="552" bestFit="1" customWidth="1"/>
    <x:col min="6418" max="6418" width="8.75" style="552"/>
    <x:col min="6419" max="6419" width="13.75" style="552" bestFit="1" customWidth="1"/>
    <x:col min="6420" max="6420" width="8.75" style="552"/>
    <x:col min="6421" max="6421" width="11.25" style="552" bestFit="1" customWidth="1"/>
    <x:col min="6422" max="6658" width="8.75" style="552"/>
    <x:col min="6659" max="6659" width="3.25" style="552" customWidth="1"/>
    <x:col min="6660" max="6660" width="28.75" style="552" customWidth="1"/>
    <x:col min="6661" max="6661" width="25.75" style="552" customWidth="1"/>
    <x:col min="6662" max="6662" width="15.75" style="552" bestFit="1" customWidth="1"/>
    <x:col min="6663" max="6669" width="13.375" style="552" bestFit="1" customWidth="1"/>
    <x:col min="6670" max="6670" width="14.75" style="552" bestFit="1" customWidth="1"/>
    <x:col min="6671" max="6673" width="13.375" style="552" bestFit="1" customWidth="1"/>
    <x:col min="6674" max="6674" width="8.75" style="552"/>
    <x:col min="6675" max="6675" width="13.75" style="552" bestFit="1" customWidth="1"/>
    <x:col min="6676" max="6676" width="8.75" style="552"/>
    <x:col min="6677" max="6677" width="11.25" style="552" bestFit="1" customWidth="1"/>
    <x:col min="6678" max="6914" width="8.75" style="552"/>
    <x:col min="6915" max="6915" width="3.25" style="552" customWidth="1"/>
    <x:col min="6916" max="6916" width="28.75" style="552" customWidth="1"/>
    <x:col min="6917" max="6917" width="25.75" style="552" customWidth="1"/>
    <x:col min="6918" max="6918" width="15.75" style="552" bestFit="1" customWidth="1"/>
    <x:col min="6919" max="6925" width="13.375" style="552" bestFit="1" customWidth="1"/>
    <x:col min="6926" max="6926" width="14.75" style="552" bestFit="1" customWidth="1"/>
    <x:col min="6927" max="6929" width="13.375" style="552" bestFit="1" customWidth="1"/>
    <x:col min="6930" max="6930" width="8.75" style="552"/>
    <x:col min="6931" max="6931" width="13.75" style="552" bestFit="1" customWidth="1"/>
    <x:col min="6932" max="6932" width="8.75" style="552"/>
    <x:col min="6933" max="6933" width="11.25" style="552" bestFit="1" customWidth="1"/>
    <x:col min="6934" max="7170" width="8.75" style="552"/>
    <x:col min="7171" max="7171" width="3.25" style="552" customWidth="1"/>
    <x:col min="7172" max="7172" width="28.75" style="552" customWidth="1"/>
    <x:col min="7173" max="7173" width="25.75" style="552" customWidth="1"/>
    <x:col min="7174" max="7174" width="15.75" style="552" bestFit="1" customWidth="1"/>
    <x:col min="7175" max="7181" width="13.375" style="552" bestFit="1" customWidth="1"/>
    <x:col min="7182" max="7182" width="14.75" style="552" bestFit="1" customWidth="1"/>
    <x:col min="7183" max="7185" width="13.375" style="552" bestFit="1" customWidth="1"/>
    <x:col min="7186" max="7186" width="8.75" style="552"/>
    <x:col min="7187" max="7187" width="13.75" style="552" bestFit="1" customWidth="1"/>
    <x:col min="7188" max="7188" width="8.75" style="552"/>
    <x:col min="7189" max="7189" width="11.25" style="552" bestFit="1" customWidth="1"/>
    <x:col min="7190" max="7426" width="8.75" style="552"/>
    <x:col min="7427" max="7427" width="3.25" style="552" customWidth="1"/>
    <x:col min="7428" max="7428" width="28.75" style="552" customWidth="1"/>
    <x:col min="7429" max="7429" width="25.75" style="552" customWidth="1"/>
    <x:col min="7430" max="7430" width="15.75" style="552" bestFit="1" customWidth="1"/>
    <x:col min="7431" max="7437" width="13.375" style="552" bestFit="1" customWidth="1"/>
    <x:col min="7438" max="7438" width="14.75" style="552" bestFit="1" customWidth="1"/>
    <x:col min="7439" max="7441" width="13.375" style="552" bestFit="1" customWidth="1"/>
    <x:col min="7442" max="7442" width="8.75" style="552"/>
    <x:col min="7443" max="7443" width="13.75" style="552" bestFit="1" customWidth="1"/>
    <x:col min="7444" max="7444" width="8.75" style="552"/>
    <x:col min="7445" max="7445" width="11.25" style="552" bestFit="1" customWidth="1"/>
    <x:col min="7446" max="7682" width="8.75" style="552"/>
    <x:col min="7683" max="7683" width="3.25" style="552" customWidth="1"/>
    <x:col min="7684" max="7684" width="28.75" style="552" customWidth="1"/>
    <x:col min="7685" max="7685" width="25.75" style="552" customWidth="1"/>
    <x:col min="7686" max="7686" width="15.75" style="552" bestFit="1" customWidth="1"/>
    <x:col min="7687" max="7693" width="13.375" style="552" bestFit="1" customWidth="1"/>
    <x:col min="7694" max="7694" width="14.75" style="552" bestFit="1" customWidth="1"/>
    <x:col min="7695" max="7697" width="13.375" style="552" bestFit="1" customWidth="1"/>
    <x:col min="7698" max="7698" width="8.75" style="552"/>
    <x:col min="7699" max="7699" width="13.75" style="552" bestFit="1" customWidth="1"/>
    <x:col min="7700" max="7700" width="8.75" style="552"/>
    <x:col min="7701" max="7701" width="11.25" style="552" bestFit="1" customWidth="1"/>
    <x:col min="7702" max="7938" width="8.75" style="552"/>
    <x:col min="7939" max="7939" width="3.25" style="552" customWidth="1"/>
    <x:col min="7940" max="7940" width="28.75" style="552" customWidth="1"/>
    <x:col min="7941" max="7941" width="25.75" style="552" customWidth="1"/>
    <x:col min="7942" max="7942" width="15.75" style="552" bestFit="1" customWidth="1"/>
    <x:col min="7943" max="7949" width="13.375" style="552" bestFit="1" customWidth="1"/>
    <x:col min="7950" max="7950" width="14.75" style="552" bestFit="1" customWidth="1"/>
    <x:col min="7951" max="7953" width="13.375" style="552" bestFit="1" customWidth="1"/>
    <x:col min="7954" max="7954" width="8.75" style="552"/>
    <x:col min="7955" max="7955" width="13.75" style="552" bestFit="1" customWidth="1"/>
    <x:col min="7956" max="7956" width="8.75" style="552"/>
    <x:col min="7957" max="7957" width="11.25" style="552" bestFit="1" customWidth="1"/>
    <x:col min="7958" max="8194" width="8.75" style="552"/>
    <x:col min="8195" max="8195" width="3.25" style="552" customWidth="1"/>
    <x:col min="8196" max="8196" width="28.75" style="552" customWidth="1"/>
    <x:col min="8197" max="8197" width="25.75" style="552" customWidth="1"/>
    <x:col min="8198" max="8198" width="15.75" style="552" bestFit="1" customWidth="1"/>
    <x:col min="8199" max="8205" width="13.375" style="552" bestFit="1" customWidth="1"/>
    <x:col min="8206" max="8206" width="14.75" style="552" bestFit="1" customWidth="1"/>
    <x:col min="8207" max="8209" width="13.375" style="552" bestFit="1" customWidth="1"/>
    <x:col min="8210" max="8210" width="8.75" style="552"/>
    <x:col min="8211" max="8211" width="13.75" style="552" bestFit="1" customWidth="1"/>
    <x:col min="8212" max="8212" width="8.75" style="552"/>
    <x:col min="8213" max="8213" width="11.25" style="552" bestFit="1" customWidth="1"/>
    <x:col min="8214" max="8450" width="8.75" style="552"/>
    <x:col min="8451" max="8451" width="3.25" style="552" customWidth="1"/>
    <x:col min="8452" max="8452" width="28.75" style="552" customWidth="1"/>
    <x:col min="8453" max="8453" width="25.75" style="552" customWidth="1"/>
    <x:col min="8454" max="8454" width="15.75" style="552" bestFit="1" customWidth="1"/>
    <x:col min="8455" max="8461" width="13.375" style="552" bestFit="1" customWidth="1"/>
    <x:col min="8462" max="8462" width="14.75" style="552" bestFit="1" customWidth="1"/>
    <x:col min="8463" max="8465" width="13.375" style="552" bestFit="1" customWidth="1"/>
    <x:col min="8466" max="8466" width="8.75" style="552"/>
    <x:col min="8467" max="8467" width="13.75" style="552" bestFit="1" customWidth="1"/>
    <x:col min="8468" max="8468" width="8.75" style="552"/>
    <x:col min="8469" max="8469" width="11.25" style="552" bestFit="1" customWidth="1"/>
    <x:col min="8470" max="8706" width="8.75" style="552"/>
    <x:col min="8707" max="8707" width="3.25" style="552" customWidth="1"/>
    <x:col min="8708" max="8708" width="28.75" style="552" customWidth="1"/>
    <x:col min="8709" max="8709" width="25.75" style="552" customWidth="1"/>
    <x:col min="8710" max="8710" width="15.75" style="552" bestFit="1" customWidth="1"/>
    <x:col min="8711" max="8717" width="13.375" style="552" bestFit="1" customWidth="1"/>
    <x:col min="8718" max="8718" width="14.75" style="552" bestFit="1" customWidth="1"/>
    <x:col min="8719" max="8721" width="13.375" style="552" bestFit="1" customWidth="1"/>
    <x:col min="8722" max="8722" width="8.75" style="552"/>
    <x:col min="8723" max="8723" width="13.75" style="552" bestFit="1" customWidth="1"/>
    <x:col min="8724" max="8724" width="8.75" style="552"/>
    <x:col min="8725" max="8725" width="11.25" style="552" bestFit="1" customWidth="1"/>
    <x:col min="8726" max="8962" width="8.75" style="552"/>
    <x:col min="8963" max="8963" width="3.25" style="552" customWidth="1"/>
    <x:col min="8964" max="8964" width="28.75" style="552" customWidth="1"/>
    <x:col min="8965" max="8965" width="25.75" style="552" customWidth="1"/>
    <x:col min="8966" max="8966" width="15.75" style="552" bestFit="1" customWidth="1"/>
    <x:col min="8967" max="8973" width="13.375" style="552" bestFit="1" customWidth="1"/>
    <x:col min="8974" max="8974" width="14.75" style="552" bestFit="1" customWidth="1"/>
    <x:col min="8975" max="8977" width="13.375" style="552" bestFit="1" customWidth="1"/>
    <x:col min="8978" max="8978" width="8.75" style="552"/>
    <x:col min="8979" max="8979" width="13.75" style="552" bestFit="1" customWidth="1"/>
    <x:col min="8980" max="8980" width="8.75" style="552"/>
    <x:col min="8981" max="8981" width="11.25" style="552" bestFit="1" customWidth="1"/>
    <x:col min="8982" max="9218" width="8.75" style="552"/>
    <x:col min="9219" max="9219" width="3.25" style="552" customWidth="1"/>
    <x:col min="9220" max="9220" width="28.75" style="552" customWidth="1"/>
    <x:col min="9221" max="9221" width="25.75" style="552" customWidth="1"/>
    <x:col min="9222" max="9222" width="15.75" style="552" bestFit="1" customWidth="1"/>
    <x:col min="9223" max="9229" width="13.375" style="552" bestFit="1" customWidth="1"/>
    <x:col min="9230" max="9230" width="14.75" style="552" bestFit="1" customWidth="1"/>
    <x:col min="9231" max="9233" width="13.375" style="552" bestFit="1" customWidth="1"/>
    <x:col min="9234" max="9234" width="8.75" style="552"/>
    <x:col min="9235" max="9235" width="13.75" style="552" bestFit="1" customWidth="1"/>
    <x:col min="9236" max="9236" width="8.75" style="552"/>
    <x:col min="9237" max="9237" width="11.25" style="552" bestFit="1" customWidth="1"/>
    <x:col min="9238" max="9474" width="8.75" style="552"/>
    <x:col min="9475" max="9475" width="3.25" style="552" customWidth="1"/>
    <x:col min="9476" max="9476" width="28.75" style="552" customWidth="1"/>
    <x:col min="9477" max="9477" width="25.75" style="552" customWidth="1"/>
    <x:col min="9478" max="9478" width="15.75" style="552" bestFit="1" customWidth="1"/>
    <x:col min="9479" max="9485" width="13.375" style="552" bestFit="1" customWidth="1"/>
    <x:col min="9486" max="9486" width="14.75" style="552" bestFit="1" customWidth="1"/>
    <x:col min="9487" max="9489" width="13.375" style="552" bestFit="1" customWidth="1"/>
    <x:col min="9490" max="9490" width="8.75" style="552"/>
    <x:col min="9491" max="9491" width="13.75" style="552" bestFit="1" customWidth="1"/>
    <x:col min="9492" max="9492" width="8.75" style="552"/>
    <x:col min="9493" max="9493" width="11.25" style="552" bestFit="1" customWidth="1"/>
    <x:col min="9494" max="9730" width="8.75" style="552"/>
    <x:col min="9731" max="9731" width="3.25" style="552" customWidth="1"/>
    <x:col min="9732" max="9732" width="28.75" style="552" customWidth="1"/>
    <x:col min="9733" max="9733" width="25.75" style="552" customWidth="1"/>
    <x:col min="9734" max="9734" width="15.75" style="552" bestFit="1" customWidth="1"/>
    <x:col min="9735" max="9741" width="13.375" style="552" bestFit="1" customWidth="1"/>
    <x:col min="9742" max="9742" width="14.75" style="552" bestFit="1" customWidth="1"/>
    <x:col min="9743" max="9745" width="13.375" style="552" bestFit="1" customWidth="1"/>
    <x:col min="9746" max="9746" width="8.75" style="552"/>
    <x:col min="9747" max="9747" width="13.75" style="552" bestFit="1" customWidth="1"/>
    <x:col min="9748" max="9748" width="8.75" style="552"/>
    <x:col min="9749" max="9749" width="11.25" style="552" bestFit="1" customWidth="1"/>
    <x:col min="9750" max="9986" width="8.75" style="552"/>
    <x:col min="9987" max="9987" width="3.25" style="552" customWidth="1"/>
    <x:col min="9988" max="9988" width="28.75" style="552" customWidth="1"/>
    <x:col min="9989" max="9989" width="25.75" style="552" customWidth="1"/>
    <x:col min="9990" max="9990" width="15.75" style="552" bestFit="1" customWidth="1"/>
    <x:col min="9991" max="9997" width="13.375" style="552" bestFit="1" customWidth="1"/>
    <x:col min="9998" max="9998" width="14.75" style="552" bestFit="1" customWidth="1"/>
    <x:col min="9999" max="10001" width="13.375" style="552" bestFit="1" customWidth="1"/>
    <x:col min="10002" max="10002" width="8.75" style="552"/>
    <x:col min="10003" max="10003" width="13.75" style="552" bestFit="1" customWidth="1"/>
    <x:col min="10004" max="10004" width="8.75" style="552"/>
    <x:col min="10005" max="10005" width="11.25" style="552" bestFit="1" customWidth="1"/>
    <x:col min="10006" max="10242" width="8.75" style="552"/>
    <x:col min="10243" max="10243" width="3.25" style="552" customWidth="1"/>
    <x:col min="10244" max="10244" width="28.75" style="552" customWidth="1"/>
    <x:col min="10245" max="10245" width="25.75" style="552" customWidth="1"/>
    <x:col min="10246" max="10246" width="15.75" style="552" bestFit="1" customWidth="1"/>
    <x:col min="10247" max="10253" width="13.375" style="552" bestFit="1" customWidth="1"/>
    <x:col min="10254" max="10254" width="14.75" style="552" bestFit="1" customWidth="1"/>
    <x:col min="10255" max="10257" width="13.375" style="552" bestFit="1" customWidth="1"/>
    <x:col min="10258" max="10258" width="8.75" style="552"/>
    <x:col min="10259" max="10259" width="13.75" style="552" bestFit="1" customWidth="1"/>
    <x:col min="10260" max="10260" width="8.75" style="552"/>
    <x:col min="10261" max="10261" width="11.25" style="552" bestFit="1" customWidth="1"/>
    <x:col min="10262" max="10498" width="8.75" style="552"/>
    <x:col min="10499" max="10499" width="3.25" style="552" customWidth="1"/>
    <x:col min="10500" max="10500" width="28.75" style="552" customWidth="1"/>
    <x:col min="10501" max="10501" width="25.75" style="552" customWidth="1"/>
    <x:col min="10502" max="10502" width="15.75" style="552" bestFit="1" customWidth="1"/>
    <x:col min="10503" max="10509" width="13.375" style="552" bestFit="1" customWidth="1"/>
    <x:col min="10510" max="10510" width="14.75" style="552" bestFit="1" customWidth="1"/>
    <x:col min="10511" max="10513" width="13.375" style="552" bestFit="1" customWidth="1"/>
    <x:col min="10514" max="10514" width="8.75" style="552"/>
    <x:col min="10515" max="10515" width="13.75" style="552" bestFit="1" customWidth="1"/>
    <x:col min="10516" max="10516" width="8.75" style="552"/>
    <x:col min="10517" max="10517" width="11.25" style="552" bestFit="1" customWidth="1"/>
    <x:col min="10518" max="10754" width="8.75" style="552"/>
    <x:col min="10755" max="10755" width="3.25" style="552" customWidth="1"/>
    <x:col min="10756" max="10756" width="28.75" style="552" customWidth="1"/>
    <x:col min="10757" max="10757" width="25.75" style="552" customWidth="1"/>
    <x:col min="10758" max="10758" width="15.75" style="552" bestFit="1" customWidth="1"/>
    <x:col min="10759" max="10765" width="13.375" style="552" bestFit="1" customWidth="1"/>
    <x:col min="10766" max="10766" width="14.75" style="552" bestFit="1" customWidth="1"/>
    <x:col min="10767" max="10769" width="13.375" style="552" bestFit="1" customWidth="1"/>
    <x:col min="10770" max="10770" width="8.75" style="552"/>
    <x:col min="10771" max="10771" width="13.75" style="552" bestFit="1" customWidth="1"/>
    <x:col min="10772" max="10772" width="8.75" style="552"/>
    <x:col min="10773" max="10773" width="11.25" style="552" bestFit="1" customWidth="1"/>
    <x:col min="10774" max="11010" width="8.75" style="552"/>
    <x:col min="11011" max="11011" width="3.25" style="552" customWidth="1"/>
    <x:col min="11012" max="11012" width="28.75" style="552" customWidth="1"/>
    <x:col min="11013" max="11013" width="25.75" style="552" customWidth="1"/>
    <x:col min="11014" max="11014" width="15.75" style="552" bestFit="1" customWidth="1"/>
    <x:col min="11015" max="11021" width="13.375" style="552" bestFit="1" customWidth="1"/>
    <x:col min="11022" max="11022" width="14.75" style="552" bestFit="1" customWidth="1"/>
    <x:col min="11023" max="11025" width="13.375" style="552" bestFit="1" customWidth="1"/>
    <x:col min="11026" max="11026" width="8.75" style="552"/>
    <x:col min="11027" max="11027" width="13.75" style="552" bestFit="1" customWidth="1"/>
    <x:col min="11028" max="11028" width="8.75" style="552"/>
    <x:col min="11029" max="11029" width="11.25" style="552" bestFit="1" customWidth="1"/>
    <x:col min="11030" max="11266" width="8.75" style="552"/>
    <x:col min="11267" max="11267" width="3.25" style="552" customWidth="1"/>
    <x:col min="11268" max="11268" width="28.75" style="552" customWidth="1"/>
    <x:col min="11269" max="11269" width="25.75" style="552" customWidth="1"/>
    <x:col min="11270" max="11270" width="15.75" style="552" bestFit="1" customWidth="1"/>
    <x:col min="11271" max="11277" width="13.375" style="552" bestFit="1" customWidth="1"/>
    <x:col min="11278" max="11278" width="14.75" style="552" bestFit="1" customWidth="1"/>
    <x:col min="11279" max="11281" width="13.375" style="552" bestFit="1" customWidth="1"/>
    <x:col min="11282" max="11282" width="8.75" style="552"/>
    <x:col min="11283" max="11283" width="13.75" style="552" bestFit="1" customWidth="1"/>
    <x:col min="11284" max="11284" width="8.75" style="552"/>
    <x:col min="11285" max="11285" width="11.25" style="552" bestFit="1" customWidth="1"/>
    <x:col min="11286" max="11522" width="8.75" style="552"/>
    <x:col min="11523" max="11523" width="3.25" style="552" customWidth="1"/>
    <x:col min="11524" max="11524" width="28.75" style="552" customWidth="1"/>
    <x:col min="11525" max="11525" width="25.75" style="552" customWidth="1"/>
    <x:col min="11526" max="11526" width="15.75" style="552" bestFit="1" customWidth="1"/>
    <x:col min="11527" max="11533" width="13.375" style="552" bestFit="1" customWidth="1"/>
    <x:col min="11534" max="11534" width="14.75" style="552" bestFit="1" customWidth="1"/>
    <x:col min="11535" max="11537" width="13.375" style="552" bestFit="1" customWidth="1"/>
    <x:col min="11538" max="11538" width="8.75" style="552"/>
    <x:col min="11539" max="11539" width="13.75" style="552" bestFit="1" customWidth="1"/>
    <x:col min="11540" max="11540" width="8.75" style="552"/>
    <x:col min="11541" max="11541" width="11.25" style="552" bestFit="1" customWidth="1"/>
    <x:col min="11542" max="11778" width="8.75" style="552"/>
    <x:col min="11779" max="11779" width="3.25" style="552" customWidth="1"/>
    <x:col min="11780" max="11780" width="28.75" style="552" customWidth="1"/>
    <x:col min="11781" max="11781" width="25.75" style="552" customWidth="1"/>
    <x:col min="11782" max="11782" width="15.75" style="552" bestFit="1" customWidth="1"/>
    <x:col min="11783" max="11789" width="13.375" style="552" bestFit="1" customWidth="1"/>
    <x:col min="11790" max="11790" width="14.75" style="552" bestFit="1" customWidth="1"/>
    <x:col min="11791" max="11793" width="13.375" style="552" bestFit="1" customWidth="1"/>
    <x:col min="11794" max="11794" width="8.75" style="552"/>
    <x:col min="11795" max="11795" width="13.75" style="552" bestFit="1" customWidth="1"/>
    <x:col min="11796" max="11796" width="8.75" style="552"/>
    <x:col min="11797" max="11797" width="11.25" style="552" bestFit="1" customWidth="1"/>
    <x:col min="11798" max="12034" width="8.75" style="552"/>
    <x:col min="12035" max="12035" width="3.25" style="552" customWidth="1"/>
    <x:col min="12036" max="12036" width="28.75" style="552" customWidth="1"/>
    <x:col min="12037" max="12037" width="25.75" style="552" customWidth="1"/>
    <x:col min="12038" max="12038" width="15.75" style="552" bestFit="1" customWidth="1"/>
    <x:col min="12039" max="12045" width="13.375" style="552" bestFit="1" customWidth="1"/>
    <x:col min="12046" max="12046" width="14.75" style="552" bestFit="1" customWidth="1"/>
    <x:col min="12047" max="12049" width="13.375" style="552" bestFit="1" customWidth="1"/>
    <x:col min="12050" max="12050" width="8.75" style="552"/>
    <x:col min="12051" max="12051" width="13.75" style="552" bestFit="1" customWidth="1"/>
    <x:col min="12052" max="12052" width="8.75" style="552"/>
    <x:col min="12053" max="12053" width="11.25" style="552" bestFit="1" customWidth="1"/>
    <x:col min="12054" max="12290" width="8.75" style="552"/>
    <x:col min="12291" max="12291" width="3.25" style="552" customWidth="1"/>
    <x:col min="12292" max="12292" width="28.75" style="552" customWidth="1"/>
    <x:col min="12293" max="12293" width="25.75" style="552" customWidth="1"/>
    <x:col min="12294" max="12294" width="15.75" style="552" bestFit="1" customWidth="1"/>
    <x:col min="12295" max="12301" width="13.375" style="552" bestFit="1" customWidth="1"/>
    <x:col min="12302" max="12302" width="14.75" style="552" bestFit="1" customWidth="1"/>
    <x:col min="12303" max="12305" width="13.375" style="552" bestFit="1" customWidth="1"/>
    <x:col min="12306" max="12306" width="8.75" style="552"/>
    <x:col min="12307" max="12307" width="13.75" style="552" bestFit="1" customWidth="1"/>
    <x:col min="12308" max="12308" width="8.75" style="552"/>
    <x:col min="12309" max="12309" width="11.25" style="552" bestFit="1" customWidth="1"/>
    <x:col min="12310" max="12546" width="8.75" style="552"/>
    <x:col min="12547" max="12547" width="3.25" style="552" customWidth="1"/>
    <x:col min="12548" max="12548" width="28.75" style="552" customWidth="1"/>
    <x:col min="12549" max="12549" width="25.75" style="552" customWidth="1"/>
    <x:col min="12550" max="12550" width="15.75" style="552" bestFit="1" customWidth="1"/>
    <x:col min="12551" max="12557" width="13.375" style="552" bestFit="1" customWidth="1"/>
    <x:col min="12558" max="12558" width="14.75" style="552" bestFit="1" customWidth="1"/>
    <x:col min="12559" max="12561" width="13.375" style="552" bestFit="1" customWidth="1"/>
    <x:col min="12562" max="12562" width="8.75" style="552"/>
    <x:col min="12563" max="12563" width="13.75" style="552" bestFit="1" customWidth="1"/>
    <x:col min="12564" max="12564" width="8.75" style="552"/>
    <x:col min="12565" max="12565" width="11.25" style="552" bestFit="1" customWidth="1"/>
    <x:col min="12566" max="12802" width="8.75" style="552"/>
    <x:col min="12803" max="12803" width="3.25" style="552" customWidth="1"/>
    <x:col min="12804" max="12804" width="28.75" style="552" customWidth="1"/>
    <x:col min="12805" max="12805" width="25.75" style="552" customWidth="1"/>
    <x:col min="12806" max="12806" width="15.75" style="552" bestFit="1" customWidth="1"/>
    <x:col min="12807" max="12813" width="13.375" style="552" bestFit="1" customWidth="1"/>
    <x:col min="12814" max="12814" width="14.75" style="552" bestFit="1" customWidth="1"/>
    <x:col min="12815" max="12817" width="13.375" style="552" bestFit="1" customWidth="1"/>
    <x:col min="12818" max="12818" width="8.75" style="552"/>
    <x:col min="12819" max="12819" width="13.75" style="552" bestFit="1" customWidth="1"/>
    <x:col min="12820" max="12820" width="8.75" style="552"/>
    <x:col min="12821" max="12821" width="11.25" style="552" bestFit="1" customWidth="1"/>
    <x:col min="12822" max="13058" width="8.75" style="552"/>
    <x:col min="13059" max="13059" width="3.25" style="552" customWidth="1"/>
    <x:col min="13060" max="13060" width="28.75" style="552" customWidth="1"/>
    <x:col min="13061" max="13061" width="25.75" style="552" customWidth="1"/>
    <x:col min="13062" max="13062" width="15.75" style="552" bestFit="1" customWidth="1"/>
    <x:col min="13063" max="13069" width="13.375" style="552" bestFit="1" customWidth="1"/>
    <x:col min="13070" max="13070" width="14.75" style="552" bestFit="1" customWidth="1"/>
    <x:col min="13071" max="13073" width="13.375" style="552" bestFit="1" customWidth="1"/>
    <x:col min="13074" max="13074" width="8.75" style="552"/>
    <x:col min="13075" max="13075" width="13.75" style="552" bestFit="1" customWidth="1"/>
    <x:col min="13076" max="13076" width="8.75" style="552"/>
    <x:col min="13077" max="13077" width="11.25" style="552" bestFit="1" customWidth="1"/>
    <x:col min="13078" max="13314" width="8.75" style="552"/>
    <x:col min="13315" max="13315" width="3.25" style="552" customWidth="1"/>
    <x:col min="13316" max="13316" width="28.75" style="552" customWidth="1"/>
    <x:col min="13317" max="13317" width="25.75" style="552" customWidth="1"/>
    <x:col min="13318" max="13318" width="15.75" style="552" bestFit="1" customWidth="1"/>
    <x:col min="13319" max="13325" width="13.375" style="552" bestFit="1" customWidth="1"/>
    <x:col min="13326" max="13326" width="14.75" style="552" bestFit="1" customWidth="1"/>
    <x:col min="13327" max="13329" width="13.375" style="552" bestFit="1" customWidth="1"/>
    <x:col min="13330" max="13330" width="8.75" style="552"/>
    <x:col min="13331" max="13331" width="13.75" style="552" bestFit="1" customWidth="1"/>
    <x:col min="13332" max="13332" width="8.75" style="552"/>
    <x:col min="13333" max="13333" width="11.25" style="552" bestFit="1" customWidth="1"/>
    <x:col min="13334" max="13570" width="8.75" style="552"/>
    <x:col min="13571" max="13571" width="3.25" style="552" customWidth="1"/>
    <x:col min="13572" max="13572" width="28.75" style="552" customWidth="1"/>
    <x:col min="13573" max="13573" width="25.75" style="552" customWidth="1"/>
    <x:col min="13574" max="13574" width="15.75" style="552" bestFit="1" customWidth="1"/>
    <x:col min="13575" max="13581" width="13.375" style="552" bestFit="1" customWidth="1"/>
    <x:col min="13582" max="13582" width="14.75" style="552" bestFit="1" customWidth="1"/>
    <x:col min="13583" max="13585" width="13.375" style="552" bestFit="1" customWidth="1"/>
    <x:col min="13586" max="13586" width="8.75" style="552"/>
    <x:col min="13587" max="13587" width="13.75" style="552" bestFit="1" customWidth="1"/>
    <x:col min="13588" max="13588" width="8.75" style="552"/>
    <x:col min="13589" max="13589" width="11.25" style="552" bestFit="1" customWidth="1"/>
    <x:col min="13590" max="13826" width="8.75" style="552"/>
    <x:col min="13827" max="13827" width="3.25" style="552" customWidth="1"/>
    <x:col min="13828" max="13828" width="28.75" style="552" customWidth="1"/>
    <x:col min="13829" max="13829" width="25.75" style="552" customWidth="1"/>
    <x:col min="13830" max="13830" width="15.75" style="552" bestFit="1" customWidth="1"/>
    <x:col min="13831" max="13837" width="13.375" style="552" bestFit="1" customWidth="1"/>
    <x:col min="13838" max="13838" width="14.75" style="552" bestFit="1" customWidth="1"/>
    <x:col min="13839" max="13841" width="13.375" style="552" bestFit="1" customWidth="1"/>
    <x:col min="13842" max="13842" width="8.75" style="552"/>
    <x:col min="13843" max="13843" width="13.75" style="552" bestFit="1" customWidth="1"/>
    <x:col min="13844" max="13844" width="8.75" style="552"/>
    <x:col min="13845" max="13845" width="11.25" style="552" bestFit="1" customWidth="1"/>
    <x:col min="13846" max="14082" width="8.75" style="552"/>
    <x:col min="14083" max="14083" width="3.25" style="552" customWidth="1"/>
    <x:col min="14084" max="14084" width="28.75" style="552" customWidth="1"/>
    <x:col min="14085" max="14085" width="25.75" style="552" customWidth="1"/>
    <x:col min="14086" max="14086" width="15.75" style="552" bestFit="1" customWidth="1"/>
    <x:col min="14087" max="14093" width="13.375" style="552" bestFit="1" customWidth="1"/>
    <x:col min="14094" max="14094" width="14.75" style="552" bestFit="1" customWidth="1"/>
    <x:col min="14095" max="14097" width="13.375" style="552" bestFit="1" customWidth="1"/>
    <x:col min="14098" max="14098" width="8.75" style="552"/>
    <x:col min="14099" max="14099" width="13.75" style="552" bestFit="1" customWidth="1"/>
    <x:col min="14100" max="14100" width="8.75" style="552"/>
    <x:col min="14101" max="14101" width="11.25" style="552" bestFit="1" customWidth="1"/>
    <x:col min="14102" max="14338" width="8.75" style="552"/>
    <x:col min="14339" max="14339" width="3.25" style="552" customWidth="1"/>
    <x:col min="14340" max="14340" width="28.75" style="552" customWidth="1"/>
    <x:col min="14341" max="14341" width="25.75" style="552" customWidth="1"/>
    <x:col min="14342" max="14342" width="15.75" style="552" bestFit="1" customWidth="1"/>
    <x:col min="14343" max="14349" width="13.375" style="552" bestFit="1" customWidth="1"/>
    <x:col min="14350" max="14350" width="14.75" style="552" bestFit="1" customWidth="1"/>
    <x:col min="14351" max="14353" width="13.375" style="552" bestFit="1" customWidth="1"/>
    <x:col min="14354" max="14354" width="8.75" style="552"/>
    <x:col min="14355" max="14355" width="13.75" style="552" bestFit="1" customWidth="1"/>
    <x:col min="14356" max="14356" width="8.75" style="552"/>
    <x:col min="14357" max="14357" width="11.25" style="552" bestFit="1" customWidth="1"/>
    <x:col min="14358" max="14594" width="8.75" style="552"/>
    <x:col min="14595" max="14595" width="3.25" style="552" customWidth="1"/>
    <x:col min="14596" max="14596" width="28.75" style="552" customWidth="1"/>
    <x:col min="14597" max="14597" width="25.75" style="552" customWidth="1"/>
    <x:col min="14598" max="14598" width="15.75" style="552" bestFit="1" customWidth="1"/>
    <x:col min="14599" max="14605" width="13.375" style="552" bestFit="1" customWidth="1"/>
    <x:col min="14606" max="14606" width="14.75" style="552" bestFit="1" customWidth="1"/>
    <x:col min="14607" max="14609" width="13.375" style="552" bestFit="1" customWidth="1"/>
    <x:col min="14610" max="14610" width="8.75" style="552"/>
    <x:col min="14611" max="14611" width="13.75" style="552" bestFit="1" customWidth="1"/>
    <x:col min="14612" max="14612" width="8.75" style="552"/>
    <x:col min="14613" max="14613" width="11.25" style="552" bestFit="1" customWidth="1"/>
    <x:col min="14614" max="14850" width="8.75" style="552"/>
    <x:col min="14851" max="14851" width="3.25" style="552" customWidth="1"/>
    <x:col min="14852" max="14852" width="28.75" style="552" customWidth="1"/>
    <x:col min="14853" max="14853" width="25.75" style="552" customWidth="1"/>
    <x:col min="14854" max="14854" width="15.75" style="552" bestFit="1" customWidth="1"/>
    <x:col min="14855" max="14861" width="13.375" style="552" bestFit="1" customWidth="1"/>
    <x:col min="14862" max="14862" width="14.75" style="552" bestFit="1" customWidth="1"/>
    <x:col min="14863" max="14865" width="13.375" style="552" bestFit="1" customWidth="1"/>
    <x:col min="14866" max="14866" width="8.75" style="552"/>
    <x:col min="14867" max="14867" width="13.75" style="552" bestFit="1" customWidth="1"/>
    <x:col min="14868" max="14868" width="8.75" style="552"/>
    <x:col min="14869" max="14869" width="11.25" style="552" bestFit="1" customWidth="1"/>
    <x:col min="14870" max="15106" width="8.75" style="552"/>
    <x:col min="15107" max="15107" width="3.25" style="552" customWidth="1"/>
    <x:col min="15108" max="15108" width="28.75" style="552" customWidth="1"/>
    <x:col min="15109" max="15109" width="25.75" style="552" customWidth="1"/>
    <x:col min="15110" max="15110" width="15.75" style="552" bestFit="1" customWidth="1"/>
    <x:col min="15111" max="15117" width="13.375" style="552" bestFit="1" customWidth="1"/>
    <x:col min="15118" max="15118" width="14.75" style="552" bestFit="1" customWidth="1"/>
    <x:col min="15119" max="15121" width="13.375" style="552" bestFit="1" customWidth="1"/>
    <x:col min="15122" max="15122" width="8.75" style="552"/>
    <x:col min="15123" max="15123" width="13.75" style="552" bestFit="1" customWidth="1"/>
    <x:col min="15124" max="15124" width="8.75" style="552"/>
    <x:col min="15125" max="15125" width="11.25" style="552" bestFit="1" customWidth="1"/>
    <x:col min="15126" max="15362" width="8.75" style="552"/>
    <x:col min="15363" max="15363" width="3.25" style="552" customWidth="1"/>
    <x:col min="15364" max="15364" width="28.75" style="552" customWidth="1"/>
    <x:col min="15365" max="15365" width="25.75" style="552" customWidth="1"/>
    <x:col min="15366" max="15366" width="15.75" style="552" bestFit="1" customWidth="1"/>
    <x:col min="15367" max="15373" width="13.375" style="552" bestFit="1" customWidth="1"/>
    <x:col min="15374" max="15374" width="14.75" style="552" bestFit="1" customWidth="1"/>
    <x:col min="15375" max="15377" width="13.375" style="552" bestFit="1" customWidth="1"/>
    <x:col min="15378" max="15378" width="8.75" style="552"/>
    <x:col min="15379" max="15379" width="13.75" style="552" bestFit="1" customWidth="1"/>
    <x:col min="15380" max="15380" width="8.75" style="552"/>
    <x:col min="15381" max="15381" width="11.25" style="552" bestFit="1" customWidth="1"/>
    <x:col min="15382" max="15618" width="8.75" style="552"/>
    <x:col min="15619" max="15619" width="3.25" style="552" customWidth="1"/>
    <x:col min="15620" max="15620" width="28.75" style="552" customWidth="1"/>
    <x:col min="15621" max="15621" width="25.75" style="552" customWidth="1"/>
    <x:col min="15622" max="15622" width="15.75" style="552" bestFit="1" customWidth="1"/>
    <x:col min="15623" max="15629" width="13.375" style="552" bestFit="1" customWidth="1"/>
    <x:col min="15630" max="15630" width="14.75" style="552" bestFit="1" customWidth="1"/>
    <x:col min="15631" max="15633" width="13.375" style="552" bestFit="1" customWidth="1"/>
    <x:col min="15634" max="15634" width="8.75" style="552"/>
    <x:col min="15635" max="15635" width="13.75" style="552" bestFit="1" customWidth="1"/>
    <x:col min="15636" max="15636" width="8.75" style="552"/>
    <x:col min="15637" max="15637" width="11.25" style="552" bestFit="1" customWidth="1"/>
    <x:col min="15638" max="15874" width="8.75" style="552"/>
    <x:col min="15875" max="15875" width="3.25" style="552" customWidth="1"/>
    <x:col min="15876" max="15876" width="28.75" style="552" customWidth="1"/>
    <x:col min="15877" max="15877" width="25.75" style="552" customWidth="1"/>
    <x:col min="15878" max="15878" width="15.75" style="552" bestFit="1" customWidth="1"/>
    <x:col min="15879" max="15885" width="13.375" style="552" bestFit="1" customWidth="1"/>
    <x:col min="15886" max="15886" width="14.75" style="552" bestFit="1" customWidth="1"/>
    <x:col min="15887" max="15889" width="13.375" style="552" bestFit="1" customWidth="1"/>
    <x:col min="15890" max="15890" width="8.75" style="552"/>
    <x:col min="15891" max="15891" width="13.75" style="552" bestFit="1" customWidth="1"/>
    <x:col min="15892" max="15892" width="8.75" style="552"/>
    <x:col min="15893" max="15893" width="11.25" style="552" bestFit="1" customWidth="1"/>
    <x:col min="15894" max="16130" width="8.75" style="552"/>
    <x:col min="16131" max="16131" width="3.25" style="552" customWidth="1"/>
    <x:col min="16132" max="16132" width="28.75" style="552" customWidth="1"/>
    <x:col min="16133" max="16133" width="25.75" style="552" customWidth="1"/>
    <x:col min="16134" max="16134" width="15.75" style="552" bestFit="1" customWidth="1"/>
    <x:col min="16135" max="16141" width="13.375" style="552" bestFit="1" customWidth="1"/>
    <x:col min="16142" max="16142" width="14.75" style="552" bestFit="1" customWidth="1"/>
    <x:col min="16143" max="16145" width="13.375" style="552" bestFit="1" customWidth="1"/>
    <x:col min="16146" max="16146" width="8.75" style="552"/>
    <x:col min="16147" max="16147" width="13.75" style="552" bestFit="1" customWidth="1"/>
    <x:col min="16148" max="16148" width="8.75" style="552"/>
    <x:col min="16149" max="16149" width="11.25" style="552" bestFit="1" customWidth="1"/>
    <x:col min="16150" max="16384" width="8.75" style="552"/>
  </x:cols>
  <x:sheetData>
    <x:row r="2" spans="1:17" ht="31.5">
      <x:c r="B2" s="553" t="s">
        <x:v>782</x:v>
      </x:c>
      <x:c r="C2" s="553"/>
      <x:c r="D2" s="553"/>
      <x:c r="E2" s="601"/>
      <x:c r="F2" s="601"/>
      <x:c r="Q2" s="555" t="s">
        <x:v>36</x:v>
      </x:c>
    </x:row>
    <x:row r="3" spans="1:17">
      <x:c r="A3" s="556"/>
      <x:c r="B3" s="709" t="s">
        <x:v>764</x:v>
      </x:c>
      <x:c r="C3" s="709" t="s">
        <x:v>765</x:v>
      </x:c>
      <x:c r="D3" s="709" t="s">
        <x:v>766</x:v>
      </x:c>
      <x:c r="E3" s="710" t="s">
        <x:v>783</x:v>
      </x:c>
      <x:c r="F3" s="711" t="s">
        <x:v>91</x:v>
      </x:c>
      <x:c r="G3" s="711" t="s">
        <x:v>92</x:v>
      </x:c>
      <x:c r="H3" s="711" t="s">
        <x:v>93</x:v>
      </x:c>
      <x:c r="I3" s="711" t="s">
        <x:v>94</x:v>
      </x:c>
      <x:c r="J3" s="711" t="s">
        <x:v>95</x:v>
      </x:c>
      <x:c r="K3" s="711" t="s">
        <x:v>96</x:v>
      </x:c>
      <x:c r="L3" s="711" t="s">
        <x:v>97</x:v>
      </x:c>
      <x:c r="M3" s="711" t="s">
        <x:v>98</x:v>
      </x:c>
      <x:c r="N3" s="711" t="s">
        <x:v>99</x:v>
      </x:c>
      <x:c r="O3" s="711" t="s">
        <x:v>100</x:v>
      </x:c>
      <x:c r="P3" s="711" t="s">
        <x:v>101</x:v>
      </x:c>
      <x:c r="Q3" s="712" t="s">
        <x:v>90</x:v>
      </x:c>
    </x:row>
    <x:row r="4" spans="1:17">
      <x:c r="A4" s="556">
        <x:v>333147328.47427642</x:v>
      </x:c>
      <x:c r="B4" s="713" t="s">
        <x:v>207</x:v>
      </x:c>
      <x:c r="C4" s="714">
        <x:f t="shared" ref="C4:Q19" si="0">+C57+C111</x:f>
        <x:v>389300225.80433029</x:v>
      </x:c>
      <x:c r="D4" s="714">
        <x:f t="shared" si="0"/>
        <x:v>251216585.85999998</x:v>
      </x:c>
      <x:c r="E4" s="715">
        <x:f>+E57+E111</x:f>
        <x:v>280491611.86135155</x:v>
      </x:c>
      <x:c r="F4" s="714">
        <x:f t="shared" ref="F4:Q4" si="1">+F57+F111</x:f>
        <x:v>23093137.546556644</x:v>
      </x:c>
      <x:c r="G4" s="716">
        <x:f t="shared" si="1"/>
        <x:v>17750198.694718033</x:v>
      </x:c>
      <x:c r="H4" s="716">
        <x:f t="shared" si="1"/>
        <x:v>26702853.162041936</x:v>
      </x:c>
      <x:c r="I4" s="716">
        <x:f t="shared" si="1"/>
        <x:v>26091807.13124869</x:v>
      </x:c>
      <x:c r="J4" s="716">
        <x:f t="shared" si="1"/>
        <x:v>20869311.286410578</x:v>
      </x:c>
      <x:c r="K4" s="716">
        <x:f t="shared" si="1"/>
        <x:v>24386746.999235783</x:v>
      </x:c>
      <x:c r="L4" s="716">
        <x:f t="shared" si="1"/>
        <x:v>24995381.241665889</x:v>
      </x:c>
      <x:c r="M4" s="716">
        <x:f t="shared" si="1"/>
        <x:v>19248915.273240827</x:v>
      </x:c>
      <x:c r="N4" s="716">
        <x:f t="shared" si="1"/>
        <x:v>25336822.356150787</x:v>
      </x:c>
      <x:c r="O4" s="716">
        <x:f t="shared" si="1"/>
        <x:v>21278217.634210814</x:v>
      </x:c>
      <x:c r="P4" s="716">
        <x:f t="shared" si="1"/>
        <x:v>24322171.175665792</x:v>
      </x:c>
      <x:c r="Q4" s="717">
        <x:f t="shared" si="1"/>
        <x:v>26416049.360205766</x:v>
      </x:c>
    </x:row>
    <x:row r="5" spans="1:17">
      <x:c r="B5" s="718" t="s">
        <x:v>208</x:v>
      </x:c>
      <x:c r="C5" s="719">
        <x:f t="shared" si="0"/>
        <x:v>378211020.86360627</x:v>
      </x:c>
      <x:c r="D5" s="719">
        <x:f t="shared" si="0"/>
        <x:v>0</x:v>
      </x:c>
      <x:c r="E5" s="662">
        <x:f t="shared" si="0"/>
        <x:v>280491611.86135155</x:v>
      </x:c>
      <x:c r="F5" s="719">
        <x:f t="shared" si="0"/>
        <x:v>23093137.546556644</x:v>
      </x:c>
      <x:c r="G5" s="575">
        <x:f t="shared" si="0"/>
        <x:v>17750198.694718033</x:v>
      </x:c>
      <x:c r="H5" s="575">
        <x:f t="shared" si="0"/>
        <x:v>26702853.162041936</x:v>
      </x:c>
      <x:c r="I5" s="575">
        <x:f t="shared" si="0"/>
        <x:v>26091807.13124869</x:v>
      </x:c>
      <x:c r="J5" s="575">
        <x:f t="shared" si="0"/>
        <x:v>20869311.286410578</x:v>
      </x:c>
      <x:c r="K5" s="575">
        <x:f t="shared" si="0"/>
        <x:v>24386746.999235783</x:v>
      </x:c>
      <x:c r="L5" s="575">
        <x:f t="shared" si="0"/>
        <x:v>24995381.241665889</x:v>
      </x:c>
      <x:c r="M5" s="575">
        <x:f t="shared" si="0"/>
        <x:v>19248915.273240827</x:v>
      </x:c>
      <x:c r="N5" s="575">
        <x:f t="shared" si="0"/>
        <x:v>25336822.356150787</x:v>
      </x:c>
      <x:c r="O5" s="575">
        <x:f t="shared" si="0"/>
        <x:v>21278217.634210814</x:v>
      </x:c>
      <x:c r="P5" s="575">
        <x:f t="shared" si="0"/>
        <x:v>24322171.175665792</x:v>
      </x:c>
      <x:c r="Q5" s="577">
        <x:f t="shared" si="0"/>
        <x:v>26416049.360205766</x:v>
      </x:c>
    </x:row>
    <x:row r="6" spans="1:17">
      <x:c r="B6" s="718" t="s">
        <x:v>209</x:v>
      </x:c>
      <x:c r="C6" s="719">
        <x:f t="shared" si="0"/>
        <x:v>11089204.940724</x:v>
      </x:c>
      <x:c r="D6" s="719">
        <x:f t="shared" si="0"/>
        <x:v>0</x:v>
      </x:c>
      <x:c r="E6" s="662">
        <x:f t="shared" si="0"/>
        <x:v>0</x:v>
      </x:c>
      <x:c r="F6" s="719">
        <x:f t="shared" si="0"/>
        <x:v>0</x:v>
      </x:c>
      <x:c r="G6" s="719">
        <x:f t="shared" si="0"/>
        <x:v>0</x:v>
      </x:c>
      <x:c r="H6" s="719">
        <x:f t="shared" si="0"/>
        <x:v>0</x:v>
      </x:c>
      <x:c r="I6" s="719">
        <x:f t="shared" si="0"/>
        <x:v>0</x:v>
      </x:c>
      <x:c r="J6" s="719">
        <x:f t="shared" si="0"/>
        <x:v>0</x:v>
      </x:c>
      <x:c r="K6" s="719">
        <x:f t="shared" si="0"/>
        <x:v>0</x:v>
      </x:c>
      <x:c r="L6" s="719">
        <x:f t="shared" si="0"/>
        <x:v>0</x:v>
      </x:c>
      <x:c r="M6" s="719">
        <x:f t="shared" si="0"/>
        <x:v>0</x:v>
      </x:c>
      <x:c r="N6" s="719">
        <x:f t="shared" si="0"/>
        <x:v>0</x:v>
      </x:c>
      <x:c r="O6" s="719">
        <x:f t="shared" si="0"/>
        <x:v>0</x:v>
      </x:c>
      <x:c r="P6" s="719">
        <x:f t="shared" si="0"/>
        <x:v>0</x:v>
      </x:c>
      <x:c r="Q6" s="667">
        <x:f t="shared" si="0"/>
        <x:v>0</x:v>
      </x:c>
    </x:row>
    <x:row r="7" spans="1:17">
      <x:c r="B7" s="718" t="s">
        <x:v>210</x:v>
      </x:c>
      <x:c r="C7" s="719">
        <x:f t="shared" si="0"/>
        <x:v>0</x:v>
      </x:c>
      <x:c r="D7" s="719">
        <x:f t="shared" si="0"/>
        <x:v>0</x:v>
      </x:c>
      <x:c r="E7" s="662">
        <x:f t="shared" si="0"/>
        <x:v>0</x:v>
      </x:c>
      <x:c r="F7" s="719">
        <x:f t="shared" si="0"/>
        <x:v>0</x:v>
      </x:c>
      <x:c r="G7" s="575">
        <x:f t="shared" si="0"/>
        <x:v>0</x:v>
      </x:c>
      <x:c r="H7" s="575">
        <x:f t="shared" si="0"/>
        <x:v>0</x:v>
      </x:c>
      <x:c r="I7" s="575">
        <x:f t="shared" si="0"/>
        <x:v>0</x:v>
      </x:c>
      <x:c r="J7" s="575">
        <x:f t="shared" si="0"/>
        <x:v>0</x:v>
      </x:c>
      <x:c r="K7" s="575">
        <x:f t="shared" si="0"/>
        <x:v>0</x:v>
      </x:c>
      <x:c r="L7" s="575">
        <x:f t="shared" si="0"/>
        <x:v>0</x:v>
      </x:c>
      <x:c r="M7" s="575">
        <x:f t="shared" si="0"/>
        <x:v>0</x:v>
      </x:c>
      <x:c r="N7" s="575">
        <x:f t="shared" si="0"/>
        <x:v>0</x:v>
      </x:c>
      <x:c r="O7" s="575">
        <x:f t="shared" si="0"/>
        <x:v>0</x:v>
      </x:c>
      <x:c r="P7" s="575">
        <x:f t="shared" si="0"/>
        <x:v>0</x:v>
      </x:c>
      <x:c r="Q7" s="577">
        <x:f t="shared" si="0"/>
        <x:v>0</x:v>
      </x:c>
    </x:row>
    <x:row r="8" spans="1:17">
      <x:c r="B8" s="718" t="s">
        <x:v>211</x:v>
      </x:c>
      <x:c r="C8" s="719">
        <x:f t="shared" si="0"/>
        <x:v>0</x:v>
      </x:c>
      <x:c r="D8" s="719">
        <x:f t="shared" si="0"/>
        <x:v>0</x:v>
      </x:c>
      <x:c r="E8" s="662">
        <x:f t="shared" si="0"/>
        <x:v>0</x:v>
      </x:c>
      <x:c r="F8" s="719">
        <x:f t="shared" si="0"/>
        <x:v>0</x:v>
      </x:c>
      <x:c r="G8" s="575">
        <x:f t="shared" si="0"/>
        <x:v>0</x:v>
      </x:c>
      <x:c r="H8" s="575">
        <x:f t="shared" si="0"/>
        <x:v>0</x:v>
      </x:c>
      <x:c r="I8" s="575">
        <x:f t="shared" si="0"/>
        <x:v>0</x:v>
      </x:c>
      <x:c r="J8" s="575">
        <x:f t="shared" si="0"/>
        <x:v>0</x:v>
      </x:c>
      <x:c r="K8" s="575">
        <x:f t="shared" si="0"/>
        <x:v>0</x:v>
      </x:c>
      <x:c r="L8" s="575">
        <x:f t="shared" si="0"/>
        <x:v>0</x:v>
      </x:c>
      <x:c r="M8" s="575">
        <x:f t="shared" si="0"/>
        <x:v>0</x:v>
      </x:c>
      <x:c r="N8" s="575">
        <x:f t="shared" si="0"/>
        <x:v>0</x:v>
      </x:c>
      <x:c r="O8" s="575">
        <x:f t="shared" si="0"/>
        <x:v>0</x:v>
      </x:c>
      <x:c r="P8" s="575">
        <x:f t="shared" si="0"/>
        <x:v>0</x:v>
      </x:c>
      <x:c r="Q8" s="577">
        <x:f t="shared" si="0"/>
        <x:v>0</x:v>
      </x:c>
    </x:row>
    <x:row r="9" spans="1:17">
      <x:c r="B9" s="718" t="s">
        <x:v>212</x:v>
      </x:c>
      <x:c r="C9" s="719">
        <x:f t="shared" si="0"/>
        <x:v>0</x:v>
      </x:c>
      <x:c r="D9" s="719">
        <x:f t="shared" si="0"/>
        <x:v>0</x:v>
      </x:c>
      <x:c r="E9" s="662">
        <x:f t="shared" si="0"/>
        <x:v>0</x:v>
      </x:c>
      <x:c r="F9" s="719">
        <x:f t="shared" si="0"/>
        <x:v>0</x:v>
      </x:c>
      <x:c r="G9" s="575">
        <x:f t="shared" si="0"/>
        <x:v>0</x:v>
      </x:c>
      <x:c r="H9" s="575">
        <x:f t="shared" si="0"/>
        <x:v>0</x:v>
      </x:c>
      <x:c r="I9" s="575">
        <x:f t="shared" si="0"/>
        <x:v>0</x:v>
      </x:c>
      <x:c r="J9" s="575">
        <x:f t="shared" si="0"/>
        <x:v>0</x:v>
      </x:c>
      <x:c r="K9" s="575">
        <x:f t="shared" si="0"/>
        <x:v>0</x:v>
      </x:c>
      <x:c r="L9" s="575">
        <x:f t="shared" si="0"/>
        <x:v>0</x:v>
      </x:c>
      <x:c r="M9" s="575">
        <x:f t="shared" si="0"/>
        <x:v>0</x:v>
      </x:c>
      <x:c r="N9" s="575">
        <x:f t="shared" si="0"/>
        <x:v>0</x:v>
      </x:c>
      <x:c r="O9" s="575">
        <x:f t="shared" si="0"/>
        <x:v>0</x:v>
      </x:c>
      <x:c r="P9" s="575">
        <x:f t="shared" si="0"/>
        <x:v>0</x:v>
      </x:c>
      <x:c r="Q9" s="577">
        <x:f t="shared" si="0"/>
        <x:v>0</x:v>
      </x:c>
    </x:row>
    <x:row r="10" spans="1:17">
      <x:c r="A10" s="580"/>
      <x:c r="B10" s="718" t="s">
        <x:v>213</x:v>
      </x:c>
      <x:c r="C10" s="719">
        <x:f t="shared" si="0"/>
        <x:v>0</x:v>
      </x:c>
      <x:c r="D10" s="719">
        <x:f t="shared" si="0"/>
        <x:v>0</x:v>
      </x:c>
      <x:c r="E10" s="662">
        <x:f t="shared" si="0"/>
        <x:v>0</x:v>
      </x:c>
      <x:c r="F10" s="719">
        <x:f t="shared" si="0"/>
        <x:v>0</x:v>
      </x:c>
      <x:c r="G10" s="575">
        <x:f t="shared" si="0"/>
        <x:v>0</x:v>
      </x:c>
      <x:c r="H10" s="575">
        <x:f t="shared" si="0"/>
        <x:v>0</x:v>
      </x:c>
      <x:c r="I10" s="575">
        <x:f t="shared" si="0"/>
        <x:v>0</x:v>
      </x:c>
      <x:c r="J10" s="575">
        <x:f t="shared" si="0"/>
        <x:v>0</x:v>
      </x:c>
      <x:c r="K10" s="575">
        <x:f t="shared" si="0"/>
        <x:v>0</x:v>
      </x:c>
      <x:c r="L10" s="575">
        <x:f t="shared" si="0"/>
        <x:v>0</x:v>
      </x:c>
      <x:c r="M10" s="575">
        <x:f t="shared" si="0"/>
        <x:v>0</x:v>
      </x:c>
      <x:c r="N10" s="575">
        <x:f t="shared" si="0"/>
        <x:v>0</x:v>
      </x:c>
      <x:c r="O10" s="575">
        <x:f t="shared" si="0"/>
        <x:v>0</x:v>
      </x:c>
      <x:c r="P10" s="575">
        <x:f t="shared" si="0"/>
        <x:v>0</x:v>
      </x:c>
      <x:c r="Q10" s="577">
        <x:f t="shared" si="0"/>
        <x:v>0</x:v>
      </x:c>
    </x:row>
    <x:row r="11" spans="1:17">
      <x:c r="A11" s="578">
        <x:v>23632744.944895834</x:v>
      </x:c>
      <x:c r="B11" s="713" t="s">
        <x:v>214</x:v>
      </x:c>
      <x:c r="C11" s="714">
        <x:f t="shared" si="0"/>
        <x:v>10137738.189999999</x:v>
      </x:c>
      <x:c r="D11" s="714">
        <x:f t="shared" si="0"/>
        <x:v>10436359.188000001</x:v>
      </x:c>
      <x:c r="E11" s="720">
        <x:f t="shared" si="0"/>
        <x:v>11246122.980000002</x:v>
      </x:c>
      <x:c r="F11" s="714">
        <x:f t="shared" si="0"/>
        <x:v>867700.20000000019</x:v>
      </x:c>
      <x:c r="G11" s="716">
        <x:f t="shared" si="0"/>
        <x:v>801134.12000000011</x:v>
      </x:c>
      <x:c r="H11" s="716">
        <x:f t="shared" si="0"/>
        <x:v>883074.75</x:v>
      </x:c>
      <x:c r="I11" s="716">
        <x:f t="shared" si="0"/>
        <x:v>905084.73000000021</x:v>
      </x:c>
      <x:c r="J11" s="716">
        <x:f t="shared" si="0"/>
        <x:v>898604.62000000011</x:v>
      </x:c>
      <x:c r="K11" s="716">
        <x:f t="shared" si="0"/>
        <x:v>906090.49</x:v>
      </x:c>
      <x:c r="L11" s="716">
        <x:f t="shared" si="0"/>
        <x:v>906090.49</x:v>
      </x:c>
      <x:c r="M11" s="716">
        <x:f t="shared" si="0"/>
        <x:v>984832.92000000016</x:v>
      </x:c>
      <x:c r="N11" s="716">
        <x:f t="shared" si="0"/>
        <x:v>912570.65000000014</x:v>
      </x:c>
      <x:c r="O11" s="716">
        <x:f t="shared" si="0"/>
        <x:v>911891.85000000009</x:v>
      </x:c>
      <x:c r="P11" s="716">
        <x:f t="shared" si="0"/>
        <x:v>934162.75</x:v>
      </x:c>
      <x:c r="Q11" s="717">
        <x:f t="shared" si="0"/>
        <x:v>1334885.4100000001</x:v>
      </x:c>
    </x:row>
    <x:row r="12" spans="1:17">
      <x:c r="A12" s="580"/>
      <x:c r="B12" s="718" t="s">
        <x:v>215</x:v>
      </x:c>
      <x:c r="C12" s="719">
        <x:f t="shared" si="0"/>
        <x:v>10137738.189999999</x:v>
      </x:c>
      <x:c r="D12" s="719">
        <x:f t="shared" si="0"/>
        <x:v>10436359.188000001</x:v>
      </x:c>
      <x:c r="E12" s="662">
        <x:f t="shared" si="0"/>
        <x:v>11246122.980000002</x:v>
      </x:c>
      <x:c r="F12" s="719">
        <x:f t="shared" si="0"/>
        <x:v>867700.20000000019</x:v>
      </x:c>
      <x:c r="G12" s="575">
        <x:f t="shared" si="0"/>
        <x:v>801134.12000000011</x:v>
      </x:c>
      <x:c r="H12" s="575">
        <x:f t="shared" si="0"/>
        <x:v>883074.75</x:v>
      </x:c>
      <x:c r="I12" s="575">
        <x:f t="shared" si="0"/>
        <x:v>905084.73000000021</x:v>
      </x:c>
      <x:c r="J12" s="575">
        <x:f t="shared" si="0"/>
        <x:v>898604.62000000011</x:v>
      </x:c>
      <x:c r="K12" s="575">
        <x:f t="shared" si="0"/>
        <x:v>906090.49</x:v>
      </x:c>
      <x:c r="L12" s="575">
        <x:f t="shared" si="0"/>
        <x:v>906090.49</x:v>
      </x:c>
      <x:c r="M12" s="575">
        <x:f t="shared" si="0"/>
        <x:v>984832.92000000016</x:v>
      </x:c>
      <x:c r="N12" s="575">
        <x:f t="shared" si="0"/>
        <x:v>912570.65000000014</x:v>
      </x:c>
      <x:c r="O12" s="575">
        <x:f t="shared" si="0"/>
        <x:v>911891.85000000009</x:v>
      </x:c>
      <x:c r="P12" s="721">
        <x:f t="shared" si="0"/>
        <x:v>934162.75</x:v>
      </x:c>
      <x:c r="Q12" s="577">
        <x:f t="shared" si="0"/>
        <x:v>1334885.4100000001</x:v>
      </x:c>
    </x:row>
    <x:row r="13" spans="1:17">
      <x:c r="A13" s="580"/>
      <x:c r="B13" s="718" t="s">
        <x:v>216</x:v>
      </x:c>
      <x:c r="C13" s="719">
        <x:f t="shared" si="0"/>
        <x:v>0</x:v>
      </x:c>
      <x:c r="D13" s="719">
        <x:f t="shared" si="0"/>
        <x:v>0</x:v>
      </x:c>
      <x:c r="E13" s="662">
        <x:f t="shared" si="0"/>
        <x:v>0</x:v>
      </x:c>
      <x:c r="F13" s="719">
        <x:f t="shared" si="0"/>
        <x:v>0</x:v>
      </x:c>
      <x:c r="G13" s="575">
        <x:f t="shared" si="0"/>
        <x:v>0</x:v>
      </x:c>
      <x:c r="H13" s="575">
        <x:f t="shared" si="0"/>
        <x:v>0</x:v>
      </x:c>
      <x:c r="I13" s="575">
        <x:f t="shared" si="0"/>
        <x:v>0</x:v>
      </x:c>
      <x:c r="J13" s="575">
        <x:f t="shared" si="0"/>
        <x:v>0</x:v>
      </x:c>
      <x:c r="K13" s="575">
        <x:f t="shared" si="0"/>
        <x:v>0</x:v>
      </x:c>
      <x:c r="L13" s="575">
        <x:f t="shared" si="0"/>
        <x:v>0</x:v>
      </x:c>
      <x:c r="M13" s="575">
        <x:f t="shared" si="0"/>
        <x:v>0</x:v>
      </x:c>
      <x:c r="N13" s="575">
        <x:f t="shared" si="0"/>
        <x:v>0</x:v>
      </x:c>
      <x:c r="O13" s="575">
        <x:f t="shared" si="0"/>
        <x:v>0</x:v>
      </x:c>
      <x:c r="P13" s="721">
        <x:f t="shared" si="0"/>
        <x:v>0</x:v>
      </x:c>
      <x:c r="Q13" s="577">
        <x:f t="shared" si="0"/>
        <x:v>0</x:v>
      </x:c>
    </x:row>
    <x:row r="14" spans="1:17">
      <x:c r="A14" s="580"/>
      <x:c r="B14" s="718" t="s">
        <x:v>217</x:v>
      </x:c>
      <x:c r="C14" s="719">
        <x:f t="shared" si="0"/>
        <x:v>0</x:v>
      </x:c>
      <x:c r="D14" s="719">
        <x:f t="shared" si="0"/>
        <x:v>0</x:v>
      </x:c>
      <x:c r="E14" s="662">
        <x:f t="shared" si="0"/>
        <x:v>0</x:v>
      </x:c>
      <x:c r="F14" s="719">
        <x:f t="shared" si="0"/>
        <x:v>0</x:v>
      </x:c>
      <x:c r="G14" s="575">
        <x:f t="shared" si="0"/>
        <x:v>0</x:v>
      </x:c>
      <x:c r="H14" s="575">
        <x:f t="shared" si="0"/>
        <x:v>0</x:v>
      </x:c>
      <x:c r="I14" s="575">
        <x:f t="shared" si="0"/>
        <x:v>0</x:v>
      </x:c>
      <x:c r="J14" s="575">
        <x:f t="shared" si="0"/>
        <x:v>0</x:v>
      </x:c>
      <x:c r="K14" s="575">
        <x:f t="shared" si="0"/>
        <x:v>0</x:v>
      </x:c>
      <x:c r="L14" s="575">
        <x:f t="shared" si="0"/>
        <x:v>0</x:v>
      </x:c>
      <x:c r="M14" s="575">
        <x:f t="shared" si="0"/>
        <x:v>0</x:v>
      </x:c>
      <x:c r="N14" s="575">
        <x:f t="shared" si="0"/>
        <x:v>0</x:v>
      </x:c>
      <x:c r="O14" s="575">
        <x:f t="shared" si="0"/>
        <x:v>0</x:v>
      </x:c>
      <x:c r="P14" s="721">
        <x:f t="shared" si="0"/>
        <x:v>0</x:v>
      </x:c>
      <x:c r="Q14" s="577">
        <x:f t="shared" si="0"/>
        <x:v>0</x:v>
      </x:c>
    </x:row>
    <x:row r="15" spans="1:17">
      <x:c r="A15" s="580"/>
      <x:c r="B15" s="718" t="s">
        <x:v>218</x:v>
      </x:c>
      <x:c r="C15" s="719">
        <x:f t="shared" si="0"/>
        <x:v>0</x:v>
      </x:c>
      <x:c r="D15" s="719">
        <x:f t="shared" si="0"/>
        <x:v>0</x:v>
      </x:c>
      <x:c r="E15" s="662">
        <x:f t="shared" si="0"/>
        <x:v>0</x:v>
      </x:c>
      <x:c r="F15" s="719">
        <x:f t="shared" si="0"/>
        <x:v>0</x:v>
      </x:c>
      <x:c r="G15" s="575">
        <x:f t="shared" si="0"/>
        <x:v>0</x:v>
      </x:c>
      <x:c r="H15" s="575">
        <x:f t="shared" si="0"/>
        <x:v>0</x:v>
      </x:c>
      <x:c r="I15" s="575">
        <x:f t="shared" si="0"/>
        <x:v>0</x:v>
      </x:c>
      <x:c r="J15" s="575">
        <x:f t="shared" si="0"/>
        <x:v>0</x:v>
      </x:c>
      <x:c r="K15" s="575">
        <x:f t="shared" si="0"/>
        <x:v>0</x:v>
      </x:c>
      <x:c r="L15" s="575">
        <x:f t="shared" si="0"/>
        <x:v>0</x:v>
      </x:c>
      <x:c r="M15" s="575">
        <x:f t="shared" si="0"/>
        <x:v>0</x:v>
      </x:c>
      <x:c r="N15" s="575">
        <x:f t="shared" si="0"/>
        <x:v>0</x:v>
      </x:c>
      <x:c r="O15" s="575">
        <x:f t="shared" si="0"/>
        <x:v>0</x:v>
      </x:c>
      <x:c r="P15" s="721">
        <x:f t="shared" si="0"/>
        <x:v>0</x:v>
      </x:c>
      <x:c r="Q15" s="577">
        <x:f t="shared" si="0"/>
        <x:v>0</x:v>
      </x:c>
    </x:row>
    <x:row r="16" spans="1:17">
      <x:c r="A16" s="580">
        <x:v>29135397.54055889</x:v>
      </x:c>
      <x:c r="B16" s="713" t="s">
        <x:v>219</x:v>
      </x:c>
      <x:c r="C16" s="714">
        <x:f t="shared" si="0"/>
        <x:v>25206125.282998968</x:v>
      </x:c>
      <x:c r="D16" s="714">
        <x:f t="shared" si="0"/>
        <x:v>26196882.230000004</x:v>
      </x:c>
      <x:c r="E16" s="720">
        <x:f t="shared" si="0"/>
        <x:v>30146643.361106407</x:v>
      </x:c>
      <x:c r="F16" s="714">
        <x:f t="shared" si="0"/>
        <x:v>2440145.4511024775</x:v>
      </x:c>
      <x:c r="G16" s="716">
        <x:f t="shared" si="0"/>
        <x:v>2292677.0190381897</x:v>
      </x:c>
      <x:c r="H16" s="716">
        <x:f t="shared" si="0"/>
        <x:v>2614188.374532911</x:v>
      </x:c>
      <x:c r="I16" s="716">
        <x:f t="shared" si="0"/>
        <x:v>2614757.2524727127</x:v>
      </x:c>
      <x:c r="J16" s="716">
        <x:f t="shared" si="0"/>
        <x:v>2380968.1421297383</x:v>
      </x:c>
      <x:c r="K16" s="716">
        <x:f t="shared" si="0"/>
        <x:v>2596088.0057167802</x:v>
      </x:c>
      <x:c r="L16" s="716">
        <x:f t="shared" si="0"/>
        <x:v>2602669.3395121549</x:v>
      </x:c>
      <x:c r="M16" s="716">
        <x:f t="shared" si="0"/>
        <x:v>2245600.7162772082</x:v>
      </x:c>
      <x:c r="N16" s="716">
        <x:f t="shared" si="0"/>
        <x:v>2633909.1039233766</x:v>
      </x:c>
      <x:c r="O16" s="716">
        <x:f t="shared" si="0"/>
        <x:v>2490587.0125660771</x:v>
      </x:c>
      <x:c r="P16" s="716">
        <x:f t="shared" si="0"/>
        <x:v>2519455.4125858829</x:v>
      </x:c>
      <x:c r="Q16" s="717">
        <x:f t="shared" si="0"/>
        <x:v>2715597.5312489029</x:v>
      </x:c>
    </x:row>
    <x:row r="17" spans="1:17">
      <x:c r="A17" s="580"/>
      <x:c r="B17" s="718" t="s">
        <x:v>220</x:v>
      </x:c>
      <x:c r="C17" s="719">
        <x:f t="shared" si="0"/>
        <x:v>1481184</x:v>
      </x:c>
      <x:c r="D17" s="719">
        <x:f t="shared" si="0"/>
        <x:v>928992.41</x:v>
      </x:c>
      <x:c r="E17" s="662">
        <x:f t="shared" si="0"/>
        <x:v>1034582.2857142856</x:v>
      </x:c>
      <x:c r="F17" s="719">
        <x:f t="shared" si="0"/>
        <x:v>53268</x:v>
      </x:c>
      <x:c r="G17" s="575">
        <x:f t="shared" si="0"/>
        <x:v>159588</x:v>
      </x:c>
      <x:c r="H17" s="575">
        <x:f t="shared" si="0"/>
        <x:v>55744</x:v>
      </x:c>
      <x:c r="I17" s="575">
        <x:f t="shared" si="0"/>
        <x:v>52968</x:v>
      </x:c>
      <x:c r="J17" s="575">
        <x:f t="shared" si="0"/>
        <x:v>125244.57142857142</x:v>
      </x:c>
      <x:c r="K17" s="575">
        <x:f t="shared" si="0"/>
        <x:v>106468</x:v>
      </x:c>
      <x:c r="L17" s="575">
        <x:f t="shared" si="0"/>
        <x:v>76356</x:v>
      </x:c>
      <x:c r="M17" s="575">
        <x:f t="shared" si="0"/>
        <x:v>43188</x:v>
      </x:c>
      <x:c r="N17" s="575">
        <x:f t="shared" si="0"/>
        <x:v>101044</x:v>
      </x:c>
      <x:c r="O17" s="575">
        <x:f t="shared" si="0"/>
        <x:v>78468.57142857142</x:v>
      </x:c>
      <x:c r="P17" s="721">
        <x:f t="shared" si="0"/>
        <x:v>53668</x:v>
      </x:c>
      <x:c r="Q17" s="577">
        <x:f t="shared" si="0"/>
        <x:v>128577.14285714286</x:v>
      </x:c>
    </x:row>
    <x:row r="18" spans="1:17">
      <x:c r="B18" s="718" t="s">
        <x:v>221</x:v>
      </x:c>
      <x:c r="C18" s="719">
        <x:f t="shared" si="0"/>
        <x:v>0</x:v>
      </x:c>
      <x:c r="D18" s="719">
        <x:f t="shared" si="0"/>
        <x:v>0</x:v>
      </x:c>
      <x:c r="E18" s="662">
        <x:f t="shared" si="0"/>
        <x:v>0</x:v>
      </x:c>
      <x:c r="F18" s="719">
        <x:f t="shared" si="0"/>
        <x:v>0</x:v>
      </x:c>
      <x:c r="G18" s="575">
        <x:f t="shared" si="0"/>
        <x:v>0</x:v>
      </x:c>
      <x:c r="H18" s="575">
        <x:f t="shared" si="0"/>
        <x:v>0</x:v>
      </x:c>
      <x:c r="I18" s="575">
        <x:f t="shared" si="0"/>
        <x:v>0</x:v>
      </x:c>
      <x:c r="J18" s="575">
        <x:f t="shared" si="0"/>
        <x:v>0</x:v>
      </x:c>
      <x:c r="K18" s="575">
        <x:f t="shared" si="0"/>
        <x:v>0</x:v>
      </x:c>
      <x:c r="L18" s="575">
        <x:f t="shared" si="0"/>
        <x:v>0</x:v>
      </x:c>
      <x:c r="M18" s="575">
        <x:f t="shared" si="0"/>
        <x:v>0</x:v>
      </x:c>
      <x:c r="N18" s="575">
        <x:f t="shared" si="0"/>
        <x:v>0</x:v>
      </x:c>
      <x:c r="O18" s="575">
        <x:f t="shared" si="0"/>
        <x:v>0</x:v>
      </x:c>
      <x:c r="P18" s="721">
        <x:f t="shared" si="0"/>
        <x:v>0</x:v>
      </x:c>
      <x:c r="Q18" s="577">
        <x:f t="shared" si="0"/>
        <x:v>0</x:v>
      </x:c>
    </x:row>
    <x:row r="19" spans="1:17">
      <x:c r="B19" s="718" t="s">
        <x:v>222</x:v>
      </x:c>
      <x:c r="C19" s="719">
        <x:f t="shared" si="0"/>
        <x:v>0</x:v>
      </x:c>
      <x:c r="D19" s="719">
        <x:f t="shared" si="0"/>
        <x:v>0</x:v>
      </x:c>
      <x:c r="E19" s="662">
        <x:f t="shared" si="0"/>
        <x:v>0</x:v>
      </x:c>
      <x:c r="F19" s="719">
        <x:f t="shared" si="0"/>
        <x:v>0</x:v>
      </x:c>
      <x:c r="G19" s="575">
        <x:f t="shared" si="0"/>
        <x:v>0</x:v>
      </x:c>
      <x:c r="H19" s="575">
        <x:f t="shared" si="0"/>
        <x:v>0</x:v>
      </x:c>
      <x:c r="I19" s="575">
        <x:f t="shared" si="0"/>
        <x:v>0</x:v>
      </x:c>
      <x:c r="J19" s="575">
        <x:f t="shared" si="0"/>
        <x:v>0</x:v>
      </x:c>
      <x:c r="K19" s="575">
        <x:f t="shared" si="0"/>
        <x:v>0</x:v>
      </x:c>
      <x:c r="L19" s="575">
        <x:f t="shared" si="0"/>
        <x:v>0</x:v>
      </x:c>
      <x:c r="M19" s="575">
        <x:f t="shared" si="0"/>
        <x:v>0</x:v>
      </x:c>
      <x:c r="N19" s="575">
        <x:f t="shared" si="0"/>
        <x:v>0</x:v>
      </x:c>
      <x:c r="O19" s="575">
        <x:f t="shared" si="0"/>
        <x:v>0</x:v>
      </x:c>
      <x:c r="P19" s="721">
        <x:f t="shared" si="0"/>
        <x:v>0</x:v>
      </x:c>
      <x:c r="Q19" s="577">
        <x:f t="shared" si="0"/>
        <x:v>0</x:v>
      </x:c>
    </x:row>
    <x:row r="20" spans="1:17">
      <x:c r="B20" s="718" t="s">
        <x:v>223</x:v>
      </x:c>
      <x:c r="C20" s="719">
        <x:f t="shared" ref="C20:Q35" si="2">+C73+C127</x:f>
        <x:v>0</x:v>
      </x:c>
      <x:c r="D20" s="719">
        <x:f t="shared" si="2"/>
        <x:v>0</x:v>
      </x:c>
      <x:c r="E20" s="662">
        <x:f t="shared" si="2"/>
        <x:v>0</x:v>
      </x:c>
      <x:c r="F20" s="719">
        <x:f t="shared" si="2"/>
        <x:v>0</x:v>
      </x:c>
      <x:c r="G20" s="575">
        <x:f t="shared" si="2"/>
        <x:v>0</x:v>
      </x:c>
      <x:c r="H20" s="575">
        <x:f t="shared" si="2"/>
        <x:v>0</x:v>
      </x:c>
      <x:c r="I20" s="575">
        <x:f t="shared" si="2"/>
        <x:v>0</x:v>
      </x:c>
      <x:c r="J20" s="575">
        <x:f t="shared" si="2"/>
        <x:v>0</x:v>
      </x:c>
      <x:c r="K20" s="575">
        <x:f t="shared" si="2"/>
        <x:v>0</x:v>
      </x:c>
      <x:c r="L20" s="575">
        <x:f t="shared" si="2"/>
        <x:v>0</x:v>
      </x:c>
      <x:c r="M20" s="575">
        <x:f t="shared" si="2"/>
        <x:v>0</x:v>
      </x:c>
      <x:c r="N20" s="575">
        <x:f t="shared" si="2"/>
        <x:v>0</x:v>
      </x:c>
      <x:c r="O20" s="575">
        <x:f t="shared" si="2"/>
        <x:v>0</x:v>
      </x:c>
      <x:c r="P20" s="721">
        <x:f t="shared" si="2"/>
        <x:v>0</x:v>
      </x:c>
      <x:c r="Q20" s="577">
        <x:f t="shared" si="2"/>
        <x:v>0</x:v>
      </x:c>
    </x:row>
    <x:row r="21" spans="1:17">
      <x:c r="B21" s="718" t="s">
        <x:v>224</x:v>
      </x:c>
      <x:c r="C21" s="719">
        <x:f t="shared" si="2"/>
        <x:v>37942.18742204005</x:v>
      </x:c>
      <x:c r="D21" s="719">
        <x:f t="shared" si="2"/>
        <x:v>44198</x:v>
      </x:c>
      <x:c r="E21" s="662">
        <x:f t="shared" si="2"/>
        <x:v>52592.225992463893</x:v>
      </x:c>
      <x:c r="F21" s="719">
        <x:f t="shared" si="2"/>
        <x:v>4327.9410808176117</x:v>
      </x:c>
      <x:c r="G21" s="575">
        <x:f t="shared" si="2"/>
        <x:v>3458.2821558957044</x:v>
      </x:c>
      <x:c r="H21" s="575">
        <x:f t="shared" si="2"/>
        <x:v>4911.8955699018861</x:v>
      </x:c>
      <x:c r="I21" s="575">
        <x:f t="shared" si="2"/>
        <x:v>4967.9433582694128</x:v>
      </x:c>
      <x:c r="J21" s="575">
        <x:f t="shared" si="2"/>
        <x:v>3731.225782233862</x:v>
      </x:c>
      <x:c r="K21" s="575">
        <x:f t="shared" si="2"/>
        <x:v>4562.7138694604655</x:v>
      </x:c>
      <x:c r="L21" s="575">
        <x:f t="shared" si="2"/>
        <x:v>4769.5576683238969</x:v>
      </x:c>
      <x:c r="M21" s="575">
        <x:f t="shared" si="2"/>
        <x:v>3633.8683183250896</x:v>
      </x:c>
      <x:c r="N21" s="575">
        <x:f t="shared" si="2"/>
        <x:v>4739.6600642451813</x:v>
      </x:c>
      <x:c r="O21" s="575">
        <x:f t="shared" si="2"/>
        <x:v>4002.4655669651202</x:v>
      </x:c>
      <x:c r="P21" s="721">
        <x:f t="shared" si="2"/>
        <x:v>4555.3614399251655</x:v>
      </x:c>
      <x:c r="Q21" s="577">
        <x:f t="shared" si="2"/>
        <x:v>4931.3111181004961</x:v>
      </x:c>
    </x:row>
    <x:row r="22" spans="1:17">
      <x:c r="B22" s="722" t="s">
        <x:v>225</x:v>
      </x:c>
      <x:c r="C22" s="719">
        <x:f t="shared" si="2"/>
        <x:v>3925680.8464259789</x:v>
      </x:c>
      <x:c r="D22" s="719">
        <x:f t="shared" si="2"/>
        <x:v>4724449.2299999995</x:v>
      </x:c>
      <x:c r="E22" s="662">
        <x:f t="shared" si="2"/>
        <x:v>5036177.888900985</x:v>
      </x:c>
      <x:c r="F22" s="719">
        <x:f t="shared" si="2"/>
        <x:v>415826.29256080277</x:v>
      </x:c>
      <x:c r="G22" s="575">
        <x:f t="shared" si="2"/>
        <x:v>336417.92695828911</x:v>
      </x:c>
      <x:c r="H22" s="575">
        <x:f t="shared" si="2"/>
        <x:v>471777.64590591553</x:v>
      </x:c>
      <x:c r="I22" s="575">
        <x:f t="shared" si="2"/>
        <x:v>480247.02945947729</x:v>
      </x:c>
      <x:c r="J22" s="575">
        <x:f t="shared" si="2"/>
        <x:v>346160.95366929838</x:v>
      </x:c>
      <x:c r="K22" s="575">
        <x:f t="shared" si="2"/>
        <x:v>436333.19155706355</x:v>
      </x:c>
      <x:c r="L22" s="575">
        <x:f t="shared" si="2"/>
        <x:v>455399.20176491007</x:v>
      </x:c>
      <x:c r="M22" s="575">
        <x:f t="shared" si="2"/>
        <x:v>350716.03089394694</x:v>
      </x:c>
      <x:c r="N22" s="575">
        <x:f t="shared" si="2"/>
        <x:v>452643.36365089775</x:v>
      </x:c>
      <x:c r="O22" s="575">
        <x:f t="shared" si="2"/>
        <x:v>384691.80847959727</x:v>
      </x:c>
      <x:c r="P22" s="721">
        <x:f t="shared" si="2"/>
        <x:v>435655.47485807253</x:v>
      </x:c>
      <x:c r="Q22" s="577">
        <x:f t="shared" si="2"/>
        <x:v>470308.96914271393</x:v>
      </x:c>
    </x:row>
    <x:row r="23" spans="1:17">
      <x:c r="B23" s="722" t="s">
        <x:v>226</x:v>
      </x:c>
      <x:c r="C23" s="719">
        <x:f t="shared" si="2"/>
        <x:v>0</x:v>
      </x:c>
      <x:c r="D23" s="719">
        <x:f t="shared" si="2"/>
        <x:v>0</x:v>
      </x:c>
      <x:c r="E23" s="662">
        <x:f t="shared" si="2"/>
        <x:v>0</x:v>
      </x:c>
      <x:c r="F23" s="719">
        <x:f t="shared" si="2"/>
        <x:v>0</x:v>
      </x:c>
      <x:c r="G23" s="575">
        <x:f t="shared" si="2"/>
        <x:v>0</x:v>
      </x:c>
      <x:c r="H23" s="575">
        <x:f t="shared" si="2"/>
        <x:v>0</x:v>
      </x:c>
      <x:c r="I23" s="575">
        <x:f t="shared" si="2"/>
        <x:v>0</x:v>
      </x:c>
      <x:c r="J23" s="575">
        <x:f t="shared" si="2"/>
        <x:v>0</x:v>
      </x:c>
      <x:c r="K23" s="575">
        <x:f t="shared" si="2"/>
        <x:v>0</x:v>
      </x:c>
      <x:c r="L23" s="575">
        <x:f t="shared" si="2"/>
        <x:v>0</x:v>
      </x:c>
      <x:c r="M23" s="575">
        <x:f t="shared" si="2"/>
        <x:v>0</x:v>
      </x:c>
      <x:c r="N23" s="575">
        <x:f t="shared" si="2"/>
        <x:v>0</x:v>
      </x:c>
      <x:c r="O23" s="575">
        <x:f t="shared" si="2"/>
        <x:v>0</x:v>
      </x:c>
      <x:c r="P23" s="721">
        <x:f t="shared" si="2"/>
        <x:v>0</x:v>
      </x:c>
      <x:c r="Q23" s="577">
        <x:f t="shared" si="2"/>
        <x:v>0</x:v>
      </x:c>
    </x:row>
    <x:row r="24" spans="1:17">
      <x:c r="B24" s="722" t="s">
        <x:v>227</x:v>
      </x:c>
      <x:c r="C24" s="719">
        <x:f t="shared" si="2"/>
        <x:v>10498326.860000001</x:v>
      </x:c>
      <x:c r="D24" s="719">
        <x:f t="shared" si="2"/>
        <x:v>10689658.060000002</x:v>
      </x:c>
      <x:c r="E24" s="662">
        <x:f t="shared" si="2"/>
        <x:v>11271638.52</x:v>
      </x:c>
      <x:c r="F24" s="719">
        <x:f t="shared" si="2"/>
        <x:v>931228.21</x:v>
      </x:c>
      <x:c r="G24" s="575">
        <x:f t="shared" si="2"/>
        <x:v>931228.21</x:v>
      </x:c>
      <x:c r="H24" s="575">
        <x:f t="shared" si="2"/>
        <x:v>931228.21</x:v>
      </x:c>
      <x:c r="I24" s="575">
        <x:f t="shared" si="2"/>
        <x:v>941994.87666666671</x:v>
      </x:c>
      <x:c r="J24" s="575">
        <x:f t="shared" si="2"/>
        <x:v>941994.87666666671</x:v>
      </x:c>
      <x:c r="K24" s="575">
        <x:f t="shared" si="2"/>
        <x:v>941994.87666666671</x:v>
      </x:c>
      <x:c r="L24" s="575">
        <x:f t="shared" si="2"/>
        <x:v>941994.87666666671</x:v>
      </x:c>
      <x:c r="M24" s="575">
        <x:f t="shared" si="2"/>
        <x:v>941994.87666666671</x:v>
      </x:c>
      <x:c r="N24" s="575">
        <x:f t="shared" si="2"/>
        <x:v>941994.87666666671</x:v>
      </x:c>
      <x:c r="O24" s="575">
        <x:f t="shared" si="2"/>
        <x:v>941994.87666666671</x:v>
      </x:c>
      <x:c r="P24" s="721">
        <x:f t="shared" si="2"/>
        <x:v>941994.87666666671</x:v>
      </x:c>
      <x:c r="Q24" s="577">
        <x:f t="shared" si="2"/>
        <x:v>941994.87666666671</x:v>
      </x:c>
    </x:row>
    <x:row r="25" spans="1:17">
      <x:c r="B25" s="722" t="s">
        <x:v>228</x:v>
      </x:c>
      <x:c r="C25" s="719">
        <x:f t="shared" si="2"/>
        <x:v>0</x:v>
      </x:c>
      <x:c r="D25" s="719">
        <x:f t="shared" si="2"/>
        <x:v>117472.58</x:v>
      </x:c>
      <x:c r="E25" s="662">
        <x:f t="shared" si="2"/>
        <x:v>0</x:v>
      </x:c>
      <x:c r="F25" s="719">
        <x:f t="shared" si="2"/>
        <x:v>0</x:v>
      </x:c>
      <x:c r="G25" s="575">
        <x:f t="shared" si="2"/>
        <x:v>0</x:v>
      </x:c>
      <x:c r="H25" s="575">
        <x:f t="shared" si="2"/>
        <x:v>0</x:v>
      </x:c>
      <x:c r="I25" s="575">
        <x:f t="shared" si="2"/>
        <x:v>0</x:v>
      </x:c>
      <x:c r="J25" s="575">
        <x:f t="shared" si="2"/>
        <x:v>0</x:v>
      </x:c>
      <x:c r="K25" s="575">
        <x:f t="shared" si="2"/>
        <x:v>0</x:v>
      </x:c>
      <x:c r="L25" s="575">
        <x:f t="shared" si="2"/>
        <x:v>0</x:v>
      </x:c>
      <x:c r="M25" s="575">
        <x:f t="shared" si="2"/>
        <x:v>0</x:v>
      </x:c>
      <x:c r="N25" s="575">
        <x:f t="shared" si="2"/>
        <x:v>0</x:v>
      </x:c>
      <x:c r="O25" s="575">
        <x:f t="shared" si="2"/>
        <x:v>0</x:v>
      </x:c>
      <x:c r="P25" s="721">
        <x:f t="shared" si="2"/>
        <x:v>0</x:v>
      </x:c>
      <x:c r="Q25" s="577">
        <x:f t="shared" si="2"/>
        <x:v>0</x:v>
      </x:c>
    </x:row>
    <x:row r="26" spans="1:17">
      <x:c r="B26" s="722" t="s">
        <x:v>229</x:v>
      </x:c>
      <x:c r="C26" s="719">
        <x:f t="shared" si="2"/>
        <x:v>897608.36033810431</x:v>
      </x:c>
      <x:c r="D26" s="719">
        <x:f t="shared" si="2"/>
        <x:v>504265.19000000006</x:v>
      </x:c>
      <x:c r="E26" s="662">
        <x:f t="shared" si="2"/>
        <x:v>1014878.1294068745</x:v>
      </x:c>
      <x:c r="F26" s="719">
        <x:f t="shared" si="2"/>
        <x:v>78005.181273978043</x:v>
      </x:c>
      <x:c r="G26" s="575">
        <x:f t="shared" si="2"/>
        <x:v>56803.002451573266</x:v>
      </x:c>
      <x:c r="H26" s="575">
        <x:f t="shared" si="2"/>
        <x:v>85192.142015856763</x:v>
      </x:c>
      <x:c r="I26" s="575">
        <x:f t="shared" si="2"/>
        <x:v>84903.614810639774</x:v>
      </x:c>
      <x:c r="J26" s="575">
        <x:f t="shared" si="2"/>
        <x:v>67865.467640719871</x:v>
      </x:c>
      <x:c r="K26" s="575">
        <x:f t="shared" si="2"/>
        <x:v>79311.263360393437</x:v>
      </x:c>
      <x:c r="L26" s="575">
        <x:f t="shared" si="2"/>
        <x:v>83646.408869200881</x:v>
      </x:c>
      <x:c r="M26" s="575">
        <x:f t="shared" si="2"/>
        <x:v>59821.22424714177</x:v>
      </x:c>
      <x:c r="N26" s="575">
        <x:f t="shared" si="2"/>
        <x:v>83019.198675725245</x:v>
      </x:c>
      <x:c r="O26" s="575">
        <x:f t="shared" si="2"/>
        <x:v>170117.98495410252</x:v>
      </x:c>
      <x:c r="P26" s="721">
        <x:f t="shared" si="2"/>
        <x:v>79152.869604294014</x:v>
      </x:c>
      <x:c r="Q26" s="577">
        <x:f t="shared" si="2"/>
        <x:v>87039.771503248965</x:v>
      </x:c>
    </x:row>
    <x:row r="27" spans="1:17">
      <x:c r="B27" s="722" t="s">
        <x:v>230</x:v>
      </x:c>
      <x:c r="C27" s="719">
        <x:f t="shared" si="2"/>
        <x:v>2982418.92</x:v>
      </x:c>
      <x:c r="D27" s="719">
        <x:f t="shared" si="2"/>
        <x:v>1540504.83</x:v>
      </x:c>
      <x:c r="E27" s="662">
        <x:f t="shared" si="2"/>
        <x:v>2933838.0900000012</x:v>
      </x:c>
      <x:c r="F27" s="719">
        <x:f t="shared" si="2"/>
        <x:v>238958.58000000002</x:v>
      </x:c>
      <x:c r="G27" s="575">
        <x:f t="shared" si="2"/>
        <x:v>241582.61000000002</x:v>
      </x:c>
      <x:c r="H27" s="575">
        <x:f t="shared" si="2"/>
        <x:v>243080.20000000007</x:v>
      </x:c>
      <x:c r="I27" s="575">
        <x:f t="shared" si="2"/>
        <x:v>243080.20000000007</x:v>
      </x:c>
      <x:c r="J27" s="575">
        <x:f t="shared" si="2"/>
        <x:v>243080.20000000007</x:v>
      </x:c>
      <x:c r="K27" s="575">
        <x:f t="shared" si="2"/>
        <x:v>252080.20000000007</x:v>
      </x:c>
      <x:c r="L27" s="575">
        <x:f t="shared" si="2"/>
        <x:v>245329.35000000006</x:v>
      </x:c>
      <x:c r="M27" s="575">
        <x:f t="shared" si="2"/>
        <x:v>245329.35000000006</x:v>
      </x:c>
      <x:c r="N27" s="575">
        <x:f t="shared" si="2"/>
        <x:v>245329.35000000006</x:v>
      </x:c>
      <x:c r="O27" s="575">
        <x:f t="shared" si="2"/>
        <x:v>245329.35000000006</x:v>
      </x:c>
      <x:c r="P27" s="721">
        <x:f t="shared" si="2"/>
        <x:v>245329.35000000006</x:v>
      </x:c>
      <x:c r="Q27" s="577">
        <x:f t="shared" si="2"/>
        <x:v>245329.35000000006</x:v>
      </x:c>
    </x:row>
    <x:row r="28" spans="1:17">
      <x:c r="B28" s="722" t="s">
        <x:v>231</x:v>
      </x:c>
      <x:c r="C28" s="719">
        <x:f t="shared" si="2"/>
        <x:v>0</x:v>
      </x:c>
      <x:c r="D28" s="719">
        <x:f t="shared" si="2"/>
        <x:v>0</x:v>
      </x:c>
      <x:c r="E28" s="662">
        <x:f t="shared" si="2"/>
        <x:v>0</x:v>
      </x:c>
      <x:c r="F28" s="719">
        <x:f t="shared" si="2"/>
        <x:v>0</x:v>
      </x:c>
      <x:c r="G28" s="575">
        <x:f t="shared" si="2"/>
        <x:v>0</x:v>
      </x:c>
      <x:c r="H28" s="575">
        <x:f t="shared" si="2"/>
        <x:v>0</x:v>
      </x:c>
      <x:c r="I28" s="575">
        <x:f t="shared" si="2"/>
        <x:v>0</x:v>
      </x:c>
      <x:c r="J28" s="575">
        <x:f t="shared" si="2"/>
        <x:v>0</x:v>
      </x:c>
      <x:c r="K28" s="575">
        <x:f t="shared" si="2"/>
        <x:v>0</x:v>
      </x:c>
      <x:c r="L28" s="575">
        <x:f t="shared" si="2"/>
        <x:v>0</x:v>
      </x:c>
      <x:c r="M28" s="575">
        <x:f t="shared" si="2"/>
        <x:v>0</x:v>
      </x:c>
      <x:c r="N28" s="575">
        <x:f t="shared" si="2"/>
        <x:v>0</x:v>
      </x:c>
      <x:c r="O28" s="575">
        <x:f t="shared" si="2"/>
        <x:v>0</x:v>
      </x:c>
      <x:c r="P28" s="721">
        <x:f t="shared" si="2"/>
        <x:v>0</x:v>
      </x:c>
      <x:c r="Q28" s="577">
        <x:f t="shared" si="2"/>
        <x:v>0</x:v>
      </x:c>
    </x:row>
    <x:row r="29" spans="1:17">
      <x:c r="B29" s="722" t="s">
        <x:v>232</x:v>
      </x:c>
      <x:c r="C29" s="719">
        <x:f t="shared" si="2"/>
        <x:v>0</x:v>
      </x:c>
      <x:c r="D29" s="719">
        <x:f t="shared" si="2"/>
        <x:v>0</x:v>
      </x:c>
      <x:c r="E29" s="662">
        <x:f t="shared" si="2"/>
        <x:v>0</x:v>
      </x:c>
      <x:c r="F29" s="719">
        <x:f t="shared" si="2"/>
        <x:v>0</x:v>
      </x:c>
      <x:c r="G29" s="575">
        <x:f t="shared" si="2"/>
        <x:v>0</x:v>
      </x:c>
      <x:c r="H29" s="575">
        <x:f t="shared" si="2"/>
        <x:v>0</x:v>
      </x:c>
      <x:c r="I29" s="575">
        <x:f t="shared" si="2"/>
        <x:v>0</x:v>
      </x:c>
      <x:c r="J29" s="575">
        <x:f t="shared" si="2"/>
        <x:v>0</x:v>
      </x:c>
      <x:c r="K29" s="575">
        <x:f t="shared" si="2"/>
        <x:v>0</x:v>
      </x:c>
      <x:c r="L29" s="575">
        <x:f t="shared" si="2"/>
        <x:v>0</x:v>
      </x:c>
      <x:c r="M29" s="575">
        <x:f t="shared" si="2"/>
        <x:v>0</x:v>
      </x:c>
      <x:c r="N29" s="575">
        <x:f t="shared" si="2"/>
        <x:v>0</x:v>
      </x:c>
      <x:c r="O29" s="575">
        <x:f t="shared" si="2"/>
        <x:v>0</x:v>
      </x:c>
      <x:c r="P29" s="721">
        <x:f t="shared" si="2"/>
        <x:v>0</x:v>
      </x:c>
      <x:c r="Q29" s="577">
        <x:f t="shared" si="2"/>
        <x:v>0</x:v>
      </x:c>
    </x:row>
    <x:row r="30" spans="1:17">
      <x:c r="B30" s="722" t="s">
        <x:v>233</x:v>
      </x:c>
      <x:c r="C30" s="719">
        <x:f t="shared" si="2"/>
        <x:v>0</x:v>
      </x:c>
      <x:c r="D30" s="719">
        <x:f t="shared" si="2"/>
        <x:v>12281.079999999998</x:v>
      </x:c>
      <x:c r="E30" s="662">
        <x:f t="shared" si="2"/>
        <x:v>0</x:v>
      </x:c>
      <x:c r="F30" s="719">
        <x:f t="shared" si="2"/>
        <x:v>0</x:v>
      </x:c>
      <x:c r="G30" s="575">
        <x:f t="shared" si="2"/>
        <x:v>0</x:v>
      </x:c>
      <x:c r="H30" s="575">
        <x:f t="shared" si="2"/>
        <x:v>0</x:v>
      </x:c>
      <x:c r="I30" s="575">
        <x:f t="shared" si="2"/>
        <x:v>0</x:v>
      </x:c>
      <x:c r="J30" s="575">
        <x:f t="shared" si="2"/>
        <x:v>0</x:v>
      </x:c>
      <x:c r="K30" s="575">
        <x:f t="shared" si="2"/>
        <x:v>0</x:v>
      </x:c>
      <x:c r="L30" s="575">
        <x:f t="shared" si="2"/>
        <x:v>0</x:v>
      </x:c>
      <x:c r="M30" s="575">
        <x:f t="shared" si="2"/>
        <x:v>0</x:v>
      </x:c>
      <x:c r="N30" s="575">
        <x:f t="shared" si="2"/>
        <x:v>0</x:v>
      </x:c>
      <x:c r="O30" s="575">
        <x:f t="shared" si="2"/>
        <x:v>0</x:v>
      </x:c>
      <x:c r="P30" s="721">
        <x:f t="shared" si="2"/>
        <x:v>0</x:v>
      </x:c>
      <x:c r="Q30" s="577">
        <x:f t="shared" si="2"/>
        <x:v>0</x:v>
      </x:c>
    </x:row>
    <x:row r="31" spans="1:17">
      <x:c r="B31" s="722" t="s">
        <x:v>234</x:v>
      </x:c>
      <x:c r="C31" s="719">
        <x:f t="shared" si="2"/>
        <x:v>0</x:v>
      </x:c>
      <x:c r="D31" s="719">
        <x:f t="shared" si="2"/>
        <x:v>0</x:v>
      </x:c>
      <x:c r="E31" s="662">
        <x:f t="shared" si="2"/>
        <x:v>0</x:v>
      </x:c>
      <x:c r="F31" s="719">
        <x:f t="shared" si="2"/>
        <x:v>0</x:v>
      </x:c>
      <x:c r="G31" s="575">
        <x:f t="shared" si="2"/>
        <x:v>0</x:v>
      </x:c>
      <x:c r="H31" s="575">
        <x:f t="shared" si="2"/>
        <x:v>0</x:v>
      </x:c>
      <x:c r="I31" s="575">
        <x:f t="shared" si="2"/>
        <x:v>0</x:v>
      </x:c>
      <x:c r="J31" s="575">
        <x:f t="shared" si="2"/>
        <x:v>0</x:v>
      </x:c>
      <x:c r="K31" s="575">
        <x:f t="shared" si="2"/>
        <x:v>0</x:v>
      </x:c>
      <x:c r="L31" s="575">
        <x:f t="shared" si="2"/>
        <x:v>0</x:v>
      </x:c>
      <x:c r="M31" s="575">
        <x:f t="shared" si="2"/>
        <x:v>0</x:v>
      </x:c>
      <x:c r="N31" s="575">
        <x:f t="shared" si="2"/>
        <x:v>0</x:v>
      </x:c>
      <x:c r="O31" s="575">
        <x:f t="shared" si="2"/>
        <x:v>0</x:v>
      </x:c>
      <x:c r="P31" s="721">
        <x:f t="shared" si="2"/>
        <x:v>0</x:v>
      </x:c>
      <x:c r="Q31" s="577">
        <x:f t="shared" si="2"/>
        <x:v>0</x:v>
      </x:c>
    </x:row>
    <x:row r="32" spans="1:17">
      <x:c r="B32" s="722" t="s">
        <x:v>235</x:v>
      </x:c>
      <x:c r="C32" s="719">
        <x:f t="shared" si="2"/>
        <x:v>0</x:v>
      </x:c>
      <x:c r="D32" s="719">
        <x:f t="shared" si="2"/>
        <x:v>0</x:v>
      </x:c>
      <x:c r="E32" s="662">
        <x:f t="shared" si="2"/>
        <x:v>0</x:v>
      </x:c>
      <x:c r="F32" s="719">
        <x:f t="shared" si="2"/>
        <x:v>0</x:v>
      </x:c>
      <x:c r="G32" s="575">
        <x:f t="shared" si="2"/>
        <x:v>0</x:v>
      </x:c>
      <x:c r="H32" s="575">
        <x:f t="shared" si="2"/>
        <x:v>0</x:v>
      </x:c>
      <x:c r="I32" s="575">
        <x:f t="shared" si="2"/>
        <x:v>0</x:v>
      </x:c>
      <x:c r="J32" s="575">
        <x:f t="shared" si="2"/>
        <x:v>0</x:v>
      </x:c>
      <x:c r="K32" s="575">
        <x:f t="shared" si="2"/>
        <x:v>0</x:v>
      </x:c>
      <x:c r="L32" s="575">
        <x:f t="shared" si="2"/>
        <x:v>0</x:v>
      </x:c>
      <x:c r="M32" s="575">
        <x:f t="shared" si="2"/>
        <x:v>0</x:v>
      </x:c>
      <x:c r="N32" s="575">
        <x:f t="shared" si="2"/>
        <x:v>0</x:v>
      </x:c>
      <x:c r="O32" s="575">
        <x:f t="shared" si="2"/>
        <x:v>0</x:v>
      </x:c>
      <x:c r="P32" s="721">
        <x:f t="shared" si="2"/>
        <x:v>0</x:v>
      </x:c>
      <x:c r="Q32" s="577">
        <x:f t="shared" si="2"/>
        <x:v>0</x:v>
      </x:c>
    </x:row>
    <x:row r="33" spans="1:17">
      <x:c r="B33" s="722" t="s">
        <x:v>236</x:v>
      </x:c>
      <x:c r="C33" s="719">
        <x:f t="shared" si="2"/>
        <x:v>0</x:v>
      </x:c>
      <x:c r="D33" s="719">
        <x:f t="shared" si="2"/>
        <x:v>0</x:v>
      </x:c>
      <x:c r="E33" s="662">
        <x:f t="shared" si="2"/>
        <x:v>0</x:v>
      </x:c>
      <x:c r="F33" s="719">
        <x:f t="shared" si="2"/>
        <x:v>0</x:v>
      </x:c>
      <x:c r="G33" s="575">
        <x:f t="shared" si="2"/>
        <x:v>0</x:v>
      </x:c>
      <x:c r="H33" s="575">
        <x:f t="shared" si="2"/>
        <x:v>0</x:v>
      </x:c>
      <x:c r="I33" s="575">
        <x:f t="shared" si="2"/>
        <x:v>0</x:v>
      </x:c>
      <x:c r="J33" s="575">
        <x:f t="shared" si="2"/>
        <x:v>0</x:v>
      </x:c>
      <x:c r="K33" s="575">
        <x:f t="shared" si="2"/>
        <x:v>0</x:v>
      </x:c>
      <x:c r="L33" s="575">
        <x:f t="shared" si="2"/>
        <x:v>0</x:v>
      </x:c>
      <x:c r="M33" s="575">
        <x:f t="shared" si="2"/>
        <x:v>0</x:v>
      </x:c>
      <x:c r="N33" s="575">
        <x:f t="shared" si="2"/>
        <x:v>0</x:v>
      </x:c>
      <x:c r="O33" s="575">
        <x:f t="shared" si="2"/>
        <x:v>0</x:v>
      </x:c>
      <x:c r="P33" s="721">
        <x:f t="shared" si="2"/>
        <x:v>0</x:v>
      </x:c>
      <x:c r="Q33" s="577">
        <x:f t="shared" si="2"/>
        <x:v>0</x:v>
      </x:c>
    </x:row>
    <x:row r="34" spans="1:17">
      <x:c r="B34" s="722" t="s">
        <x:v>237</x:v>
      </x:c>
      <x:c r="C34" s="719">
        <x:f t="shared" si="2"/>
        <x:v>1290688.0625908189</x:v>
      </x:c>
      <x:c r="D34" s="719">
        <x:f t="shared" si="2"/>
        <x:v>1377728.8499999999</x:v>
      </x:c>
      <x:c r="E34" s="662">
        <x:f t="shared" si="2"/>
        <x:v>1938269.1949004955</x:v>
      </x:c>
      <x:c r="F34" s="719">
        <x:f t="shared" si="2"/>
        <x:v>160285.47997817877</x:v>
      </x:c>
      <x:c r="G34" s="575">
        <x:f t="shared" si="2"/>
        <x:v>122691.06628327793</x:v>
      </x:c>
      <x:c r="H34" s="575">
        <x:f t="shared" si="2"/>
        <x:v>173493.73739547608</x:v>
      </x:c>
      <x:c r="I34" s="575">
        <x:f t="shared" si="2"/>
        <x:v>169445.16858425771</x:v>
      </x:c>
      <x:c r="J34" s="575">
        <x:f t="shared" si="2"/>
        <x:v>156260.27918051439</x:v>
      </x:c>
      <x:c r="K34" s="575">
        <x:f t="shared" si="2"/>
        <x:v>169257.61784383951</x:v>
      </x:c>
      <x:c r="L34" s="575">
        <x:f t="shared" si="2"/>
        <x:v>176408.62517355708</x:v>
      </x:c>
      <x:c r="M34" s="575">
        <x:f t="shared" si="2"/>
        <x:v>134159.31404259324</x:v>
      </x:c>
      <x:c r="N34" s="575">
        <x:f t="shared" si="2"/>
        <x:v>175375.00469722343</x:v>
      </x:c>
      <x:c r="O34" s="575">
        <x:f t="shared" si="2"/>
        <x:v>149888.70400827803</x:v>
      </x:c>
      <x:c r="P34" s="721">
        <x:f t="shared" si="2"/>
        <x:v>169003.42952498703</x:v>
      </x:c>
      <x:c r="Q34" s="577">
        <x:f t="shared" si="2"/>
        <x:v>182000.76818831224</x:v>
      </x:c>
    </x:row>
    <x:row r="35" spans="1:17">
      <x:c r="B35" s="722" t="s">
        <x:v>238</x:v>
      </x:c>
      <x:c r="C35" s="719">
        <x:f t="shared" si="2"/>
        <x:v>68077.983755449124</x:v>
      </x:c>
      <x:c r="D35" s="719">
        <x:f t="shared" si="2"/>
        <x:v>209169.53</x:v>
      </x:c>
      <x:c r="E35" s="662">
        <x:f t="shared" si="2"/>
        <x:v>264982.09334091807</x:v>
      </x:c>
      <x:c r="F35" s="719">
        <x:f t="shared" si="2"/>
        <x:v>21538.414920239236</x:v>
      </x:c>
      <x:c r="G35" s="575">
        <x:f t="shared" si="2"/>
        <x:v>16410.220891610821</x:v>
      </x:c>
      <x:c r="H35" s="575">
        <x:f t="shared" si="2"/>
        <x:v>24474.363237605088</x:v>
      </x:c>
      <x:c r="I35" s="575">
        <x:f t="shared" si="2"/>
        <x:v>24158.244566300527</x:v>
      </x:c>
      <x:c r="J35" s="575">
        <x:f t="shared" si="2"/>
        <x:v>20948.192842021966</x:v>
      </x:c>
      <x:c r="K35" s="575">
        <x:f t="shared" si="2"/>
        <x:v>23102.269717031708</x:v>
      </x:c>
      <x:c r="L35" s="575">
        <x:f t="shared" si="2"/>
        <x:v>24287.421533182736</x:v>
      </x:c>
      <x:c r="M35" s="575">
        <x:f t="shared" si="2"/>
        <x:v>17780.268294215522</x:v>
      </x:c>
      <x:c r="N35" s="575">
        <x:f t="shared" si="2"/>
        <x:v>24116.117389828414</x:v>
      </x:c>
      <x:c r="O35" s="575">
        <x:f t="shared" si="2"/>
        <x:v>19892.217992753154</x:v>
      </x:c>
      <x:c r="P35" s="721">
        <x:f t="shared" si="2"/>
        <x:v>23060.142540559595</x:v>
      </x:c>
      <x:c r="Q35" s="577">
        <x:f t="shared" si="2"/>
        <x:v>25214.219415569347</x:v>
      </x:c>
    </x:row>
    <x:row r="36" spans="1:17">
      <x:c r="B36" s="722" t="s">
        <x:v>239</x:v>
      </x:c>
      <x:c r="C36" s="719">
        <x:f t="shared" ref="C36:Q51" si="3">+C89+C143</x:f>
        <x:v>1008902.4985120227</x:v>
      </x:c>
      <x:c r="D36" s="719">
        <x:f t="shared" si="3"/>
        <x:v>1861932.6</x:v>
      </x:c>
      <x:c r="E36" s="662">
        <x:f t="shared" si="3"/>
        <x:v>2197823.5917937481</x:v>
      </x:c>
      <x:c r="F36" s="719">
        <x:f t="shared" si="3"/>
        <x:v>181300.25677645367</x:v>
      </x:c>
      <x:c r="G36" s="575">
        <x:f t="shared" si="3"/>
        <x:v>146173.69083141236</x:v>
      </x:c>
      <x:c r="H36" s="575">
        <x:f t="shared" si="3"/>
        <x:v>205713.86024242331</x:v>
      </x:c>
      <x:c r="I36" s="575">
        <x:f t="shared" si="3"/>
        <x:v>209031.36430407135</x:v>
      </x:c>
      <x:c r="J36" s="575">
        <x:f t="shared" si="3"/>
        <x:v>152426.25735772232</x:v>
      </x:c>
      <x:c r="K36" s="575">
        <x:f t="shared" si="3"/>
        <x:v>190490.59843657914</x:v>
      </x:c>
      <x:c r="L36" s="575">
        <x:f t="shared" si="3"/>
        <x:v>198901.58623822578</x:v>
      </x:c>
      <x:c r="M36" s="575">
        <x:f t="shared" si="3"/>
        <x:v>152720.50988114922</x:v>
      </x:c>
      <x:c r="N36" s="575">
        <x:f t="shared" si="3"/>
        <x:v>197685.84573942277</x:v>
      </x:c>
      <x:c r="O36" s="575">
        <x:f t="shared" si="3"/>
        <x:v>167708.9551672404</x:v>
      </x:c>
      <x:c r="P36" s="721">
        <x:f t="shared" si="3"/>
        <x:v>190191.62309637715</x:v>
      </x:c>
      <x:c r="Q36" s="577">
        <x:f t="shared" si="3"/>
        <x:v>205479.04372267038</x:v>
      </x:c>
    </x:row>
    <x:row r="37" spans="1:17">
      <x:c r="B37" s="722" t="s">
        <x:v>240</x:v>
      </x:c>
      <x:c r="C37" s="719">
        <x:f t="shared" si="3"/>
        <x:v>3015295.5639545526</x:v>
      </x:c>
      <x:c r="D37" s="719">
        <x:f t="shared" si="3"/>
        <x:v>4127419.25</x:v>
      </x:c>
      <x:c r="E37" s="662">
        <x:f t="shared" si="3"/>
        <x:v>4341861.3410566403</x:v>
      </x:c>
      <x:c r="F37" s="719">
        <x:f t="shared" si="3"/>
        <x:v>355407.09451200749</x:v>
      </x:c>
      <x:c r="G37" s="575">
        <x:f t="shared" si="3"/>
        <x:v>278324.00946613052</x:v>
      </x:c>
      <x:c r="H37" s="575">
        <x:f t="shared" si="3"/>
        <x:v>403572.32016573206</x:v>
      </x:c>
      <x:c r="I37" s="575">
        <x:f t="shared" si="3"/>
        <x:v>403960.81072303018</x:v>
      </x:c>
      <x:c r="J37" s="575">
        <x:f t="shared" si="3"/>
        <x:v>323256.1175619897</x:v>
      </x:c>
      <x:c r="K37" s="575">
        <x:f t="shared" si="3"/>
        <x:v>377487.27426574536</x:v>
      </x:c>
      <x:c r="L37" s="575">
        <x:f t="shared" si="3"/>
        <x:v>395576.3115980876</x:v>
      </x:c>
      <x:c r="M37" s="575">
        <x:f t="shared" si="3"/>
        <x:v>296257.27393316966</x:v>
      </x:c>
      <x:c r="N37" s="575">
        <x:f t="shared" si="3"/>
        <x:v>392961.68703936663</x:v>
      </x:c>
      <x:c r="O37" s="575">
        <x:f t="shared" si="3"/>
        <x:v>328492.07830190205</x:v>
      </x:c>
      <x:c r="P37" s="721">
        <x:f t="shared" si="3"/>
        <x:v>376844.28485500038</x:v>
      </x:c>
      <x:c r="Q37" s="577">
        <x:f t="shared" si="3"/>
        <x:v>409722.07863447774</x:v>
      </x:c>
    </x:row>
    <x:row r="38" spans="1:17">
      <x:c r="B38" s="722" t="s">
        <x:v>241</x:v>
      </x:c>
      <x:c r="C38" s="719">
        <x:f>+C90+C145</x:f>
        <x:v>2893314.3096065884</x:v>
      </x:c>
      <x:c r="D38" s="719">
        <x:f>+D90+D145</x:f>
        <x:v>3859722.16</x:v>
      </x:c>
      <x:c r="E38" s="662">
        <x:f t="shared" si="3"/>
        <x:v>60000</x:v>
      </x:c>
      <x:c r="F38" s="719">
        <x:f>+F90+F145</x:f>
        <x:v>328742.01116022764</x:v>
      </x:c>
      <x:c r="G38" s="575">
        <x:f t="shared" si="3"/>
        <x:v>0</x:v>
      </x:c>
      <x:c r="H38" s="575">
        <x:f t="shared" si="3"/>
        <x:v>15000</x:v>
      </x:c>
      <x:c r="I38" s="575">
        <x:f t="shared" si="3"/>
        <x:v>0</x:v>
      </x:c>
      <x:c r="J38" s="575">
        <x:f t="shared" si="3"/>
        <x:v>0</x:v>
      </x:c>
      <x:c r="K38" s="575">
        <x:f t="shared" si="3"/>
        <x:v>15000</x:v>
      </x:c>
      <x:c r="L38" s="575">
        <x:f t="shared" si="3"/>
        <x:v>0</x:v>
      </x:c>
      <x:c r="M38" s="575">
        <x:f t="shared" si="3"/>
        <x:v>0</x:v>
      </x:c>
      <x:c r="N38" s="575">
        <x:f t="shared" si="3"/>
        <x:v>15000</x:v>
      </x:c>
      <x:c r="O38" s="575">
        <x:f t="shared" si="3"/>
        <x:v>0</x:v>
      </x:c>
      <x:c r="P38" s="721">
        <x:f t="shared" si="3"/>
        <x:v>0</x:v>
      </x:c>
      <x:c r="Q38" s="577">
        <x:f t="shared" si="3"/>
        <x:v>15000</x:v>
      </x:c>
    </x:row>
    <x:row r="39" spans="1:17">
      <x:c r="B39" s="722" t="s">
        <x:v>242</x:v>
      </x:c>
      <x:c r="C39" s="719">
        <x:f t="shared" ref="C39:D51" si="4">+C92+C146</x:f>
        <x:v>0</x:v>
      </x:c>
      <x:c r="D39" s="719">
        <x:f t="shared" si="4"/>
        <x:v>0</x:v>
      </x:c>
      <x:c r="E39" s="662">
        <x:f t="shared" si="3"/>
        <x:v>0</x:v>
      </x:c>
      <x:c r="F39" s="719">
        <x:f t="shared" si="3"/>
        <x:v>0</x:v>
      </x:c>
      <x:c r="G39" s="575">
        <x:f t="shared" si="3"/>
        <x:v>0</x:v>
      </x:c>
      <x:c r="H39" s="575">
        <x:f t="shared" si="3"/>
        <x:v>0</x:v>
      </x:c>
      <x:c r="I39" s="575">
        <x:f t="shared" si="3"/>
        <x:v>0</x:v>
      </x:c>
      <x:c r="J39" s="575">
        <x:f t="shared" si="3"/>
        <x:v>0</x:v>
      </x:c>
      <x:c r="K39" s="575">
        <x:f t="shared" si="3"/>
        <x:v>0</x:v>
      </x:c>
      <x:c r="L39" s="575">
        <x:f t="shared" si="3"/>
        <x:v>0</x:v>
      </x:c>
      <x:c r="M39" s="575">
        <x:f t="shared" si="3"/>
        <x:v>0</x:v>
      </x:c>
      <x:c r="N39" s="575">
        <x:f t="shared" si="3"/>
        <x:v>0</x:v>
      </x:c>
      <x:c r="O39" s="575">
        <x:f t="shared" si="3"/>
        <x:v>0</x:v>
      </x:c>
      <x:c r="P39" s="721">
        <x:f t="shared" si="3"/>
        <x:v>0</x:v>
      </x:c>
      <x:c r="Q39" s="577">
        <x:f t="shared" si="3"/>
        <x:v>0</x:v>
      </x:c>
    </x:row>
    <x:row r="40" spans="1:17">
      <x:c r="B40" s="722" t="s">
        <x:v>243</x:v>
      </x:c>
      <x:c r="C40" s="719">
        <x:f t="shared" si="4"/>
        <x:v>0</x:v>
      </x:c>
      <x:c r="D40" s="719">
        <x:f t="shared" si="4"/>
        <x:v>0</x:v>
      </x:c>
      <x:c r="E40" s="662">
        <x:f t="shared" si="3"/>
        <x:v>0</x:v>
      </x:c>
      <x:c r="F40" s="719">
        <x:f t="shared" si="3"/>
        <x:v>0</x:v>
      </x:c>
      <x:c r="G40" s="575">
        <x:f t="shared" si="3"/>
        <x:v>0</x:v>
      </x:c>
      <x:c r="H40" s="575">
        <x:f t="shared" si="3"/>
        <x:v>0</x:v>
      </x:c>
      <x:c r="I40" s="575">
        <x:f t="shared" si="3"/>
        <x:v>0</x:v>
      </x:c>
      <x:c r="J40" s="575">
        <x:f t="shared" si="3"/>
        <x:v>0</x:v>
      </x:c>
      <x:c r="K40" s="575">
        <x:f t="shared" si="3"/>
        <x:v>0</x:v>
      </x:c>
      <x:c r="L40" s="575">
        <x:f t="shared" si="3"/>
        <x:v>0</x:v>
      </x:c>
      <x:c r="M40" s="575">
        <x:f t="shared" si="3"/>
        <x:v>0</x:v>
      </x:c>
      <x:c r="N40" s="575">
        <x:f t="shared" si="3"/>
        <x:v>0</x:v>
      </x:c>
      <x:c r="O40" s="575">
        <x:f t="shared" si="3"/>
        <x:v>0</x:v>
      </x:c>
      <x:c r="P40" s="721">
        <x:f t="shared" si="3"/>
        <x:v>0</x:v>
      </x:c>
      <x:c r="Q40" s="577">
        <x:f t="shared" si="3"/>
        <x:v>0</x:v>
      </x:c>
    </x:row>
    <x:row r="41" spans="1:17">
      <x:c r="B41" s="722" t="s">
        <x:v>244</x:v>
      </x:c>
      <x:c r="C41" s="719">
        <x:f t="shared" si="4"/>
        <x:v>0</x:v>
      </x:c>
      <x:c r="D41" s="719">
        <x:f t="shared" si="4"/>
        <x:v>0</x:v>
      </x:c>
      <x:c r="E41" s="662">
        <x:f t="shared" si="3"/>
        <x:v>0</x:v>
      </x:c>
      <x:c r="F41" s="719">
        <x:f t="shared" si="3"/>
        <x:v>0</x:v>
      </x:c>
      <x:c r="G41" s="575">
        <x:f t="shared" si="3"/>
        <x:v>0</x:v>
      </x:c>
      <x:c r="H41" s="575">
        <x:f t="shared" si="3"/>
        <x:v>0</x:v>
      </x:c>
      <x:c r="I41" s="575">
        <x:f t="shared" si="3"/>
        <x:v>0</x:v>
      </x:c>
      <x:c r="J41" s="575">
        <x:f t="shared" si="3"/>
        <x:v>0</x:v>
      </x:c>
      <x:c r="K41" s="575">
        <x:f t="shared" si="3"/>
        <x:v>0</x:v>
      </x:c>
      <x:c r="L41" s="575">
        <x:f t="shared" si="3"/>
        <x:v>0</x:v>
      </x:c>
      <x:c r="M41" s="575">
        <x:f t="shared" si="3"/>
        <x:v>0</x:v>
      </x:c>
      <x:c r="N41" s="575">
        <x:f t="shared" si="3"/>
        <x:v>0</x:v>
      </x:c>
      <x:c r="O41" s="575">
        <x:f t="shared" si="3"/>
        <x:v>0</x:v>
      </x:c>
      <x:c r="P41" s="721">
        <x:f t="shared" si="3"/>
        <x:v>0</x:v>
      </x:c>
      <x:c r="Q41" s="577">
        <x:f t="shared" si="3"/>
        <x:v>0</x:v>
      </x:c>
    </x:row>
    <x:row r="42" spans="1:17">
      <x:c r="B42" s="722" t="s">
        <x:v>245</x:v>
      </x:c>
      <x:c r="C42" s="719">
        <x:f t="shared" si="4"/>
        <x:v>0</x:v>
      </x:c>
      <x:c r="D42" s="719">
        <x:f t="shared" si="4"/>
        <x:v>0</x:v>
      </x:c>
      <x:c r="E42" s="662">
        <x:f t="shared" si="3"/>
        <x:v>0</x:v>
      </x:c>
      <x:c r="F42" s="719">
        <x:f t="shared" si="3"/>
        <x:v>0</x:v>
      </x:c>
      <x:c r="G42" s="575">
        <x:f t="shared" si="3"/>
        <x:v>0</x:v>
      </x:c>
      <x:c r="H42" s="575">
        <x:f t="shared" si="3"/>
        <x:v>0</x:v>
      </x:c>
      <x:c r="I42" s="575">
        <x:f t="shared" si="3"/>
        <x:v>0</x:v>
      </x:c>
      <x:c r="J42" s="575">
        <x:f t="shared" si="3"/>
        <x:v>0</x:v>
      </x:c>
      <x:c r="K42" s="575">
        <x:f t="shared" si="3"/>
        <x:v>0</x:v>
      </x:c>
      <x:c r="L42" s="575">
        <x:f t="shared" si="3"/>
        <x:v>0</x:v>
      </x:c>
      <x:c r="M42" s="575">
        <x:f t="shared" si="3"/>
        <x:v>0</x:v>
      </x:c>
      <x:c r="N42" s="575">
        <x:f t="shared" si="3"/>
        <x:v>0</x:v>
      </x:c>
      <x:c r="O42" s="575">
        <x:f t="shared" si="3"/>
        <x:v>0</x:v>
      </x:c>
      <x:c r="P42" s="721">
        <x:f t="shared" si="3"/>
        <x:v>0</x:v>
      </x:c>
      <x:c r="Q42" s="577">
        <x:f t="shared" si="3"/>
        <x:v>0</x:v>
      </x:c>
    </x:row>
    <x:row r="43" spans="1:17">
      <x:c r="B43" s="718" t="s">
        <x:v>246</x:v>
      </x:c>
      <x:c r="C43" s="719">
        <x:f t="shared" si="4"/>
        <x:v>0</x:v>
      </x:c>
      <x:c r="D43" s="719">
        <x:f t="shared" si="4"/>
        <x:v>0</x:v>
      </x:c>
      <x:c r="E43" s="662">
        <x:f t="shared" si="3"/>
        <x:v>0</x:v>
      </x:c>
      <x:c r="F43" s="719">
        <x:f t="shared" si="3"/>
        <x:v>0</x:v>
      </x:c>
      <x:c r="G43" s="575">
        <x:f t="shared" si="3"/>
        <x:v>0</x:v>
      </x:c>
      <x:c r="H43" s="575">
        <x:f t="shared" si="3"/>
        <x:v>0</x:v>
      </x:c>
      <x:c r="I43" s="575">
        <x:f t="shared" si="3"/>
        <x:v>0</x:v>
      </x:c>
      <x:c r="J43" s="575">
        <x:f t="shared" si="3"/>
        <x:v>0</x:v>
      </x:c>
      <x:c r="K43" s="575">
        <x:f t="shared" si="3"/>
        <x:v>0</x:v>
      </x:c>
      <x:c r="L43" s="575">
        <x:f t="shared" si="3"/>
        <x:v>0</x:v>
      </x:c>
      <x:c r="M43" s="575">
        <x:f t="shared" si="3"/>
        <x:v>0</x:v>
      </x:c>
      <x:c r="N43" s="575">
        <x:f t="shared" si="3"/>
        <x:v>0</x:v>
      </x:c>
      <x:c r="O43" s="575">
        <x:f t="shared" si="3"/>
        <x:v>0</x:v>
      </x:c>
      <x:c r="P43" s="721">
        <x:f t="shared" si="3"/>
        <x:v>0</x:v>
      </x:c>
      <x:c r="Q43" s="577">
        <x:f t="shared" si="3"/>
        <x:v>0</x:v>
      </x:c>
    </x:row>
    <x:row r="44" spans="1:17">
      <x:c r="B44" s="718" t="s">
        <x:v>247</x:v>
      </x:c>
      <x:c r="C44" s="719">
        <x:f t="shared" si="4"/>
        <x:v>0</x:v>
      </x:c>
      <x:c r="D44" s="719">
        <x:f t="shared" si="4"/>
        <x:v>0</x:v>
      </x:c>
      <x:c r="E44" s="662">
        <x:f t="shared" si="3"/>
        <x:v>0</x:v>
      </x:c>
      <x:c r="F44" s="719">
        <x:f t="shared" si="3"/>
        <x:v>0</x:v>
      </x:c>
      <x:c r="G44" s="575">
        <x:f t="shared" si="3"/>
        <x:v>0</x:v>
      </x:c>
      <x:c r="H44" s="575">
        <x:f t="shared" si="3"/>
        <x:v>0</x:v>
      </x:c>
      <x:c r="I44" s="575">
        <x:f t="shared" si="3"/>
        <x:v>0</x:v>
      </x:c>
      <x:c r="J44" s="575">
        <x:f t="shared" si="3"/>
        <x:v>0</x:v>
      </x:c>
      <x:c r="K44" s="575">
        <x:f t="shared" si="3"/>
        <x:v>0</x:v>
      </x:c>
      <x:c r="L44" s="575">
        <x:f t="shared" si="3"/>
        <x:v>0</x:v>
      </x:c>
      <x:c r="M44" s="575">
        <x:f t="shared" si="3"/>
        <x:v>0</x:v>
      </x:c>
      <x:c r="N44" s="575">
        <x:f t="shared" si="3"/>
        <x:v>0</x:v>
      </x:c>
      <x:c r="O44" s="575">
        <x:f t="shared" si="3"/>
        <x:v>0</x:v>
      </x:c>
      <x:c r="P44" s="721">
        <x:f t="shared" si="3"/>
        <x:v>0</x:v>
      </x:c>
      <x:c r="Q44" s="577">
        <x:f t="shared" si="3"/>
        <x:v>0</x:v>
      </x:c>
    </x:row>
    <x:row r="45" spans="1:17">
      <x:c r="A45" s="580">
        <x:v>385915470.9597311</x:v>
      </x:c>
      <x:c r="B45" s="723" t="s">
        <x:v>248</x:v>
      </x:c>
      <x:c r="C45" s="724">
        <x:f t="shared" si="4"/>
        <x:v>424644089.27732921</x:v>
      </x:c>
      <x:c r="D45" s="724">
        <x:f t="shared" si="4"/>
        <x:v>287849827.278</x:v>
      </x:c>
      <x:c r="E45" s="725">
        <x:f t="shared" si="3"/>
        <x:v>321884378.20245796</x:v>
      </x:c>
      <x:c r="F45" s="724">
        <x:f t="shared" si="3"/>
        <x:v>26400983.19765912</x:v>
      </x:c>
      <x:c r="G45" s="726">
        <x:f t="shared" si="3"/>
        <x:v>20844009.833756223</x:v>
      </x:c>
      <x:c r="H45" s="726">
        <x:f t="shared" si="3"/>
        <x:v>30200116.286574848</x:v>
      </x:c>
      <x:c r="I45" s="726">
        <x:f t="shared" si="3"/>
        <x:v>29611649.1137214</x:v>
      </x:c>
      <x:c r="J45" s="726">
        <x:f t="shared" si="3"/>
        <x:v>24148884.048540317</x:v>
      </x:c>
      <x:c r="K45" s="726">
        <x:f t="shared" si="3"/>
        <x:v>27888925.494952559</x:v>
      </x:c>
      <x:c r="L45" s="726">
        <x:f t="shared" si="3"/>
        <x:v>28504141.071178041</x:v>
      </x:c>
      <x:c r="M45" s="726">
        <x:f t="shared" si="3"/>
        <x:v>22479348.909518037</x:v>
      </x:c>
      <x:c r="N45" s="726">
        <x:f t="shared" si="3"/>
        <x:v>28883302.110074162</x:v>
      </x:c>
      <x:c r="O45" s="726">
        <x:f t="shared" si="3"/>
        <x:v>24680696.496776894</x:v>
      </x:c>
      <x:c r="P45" s="726">
        <x:f t="shared" si="3"/>
        <x:v>27775789.338251673</x:v>
      </x:c>
      <x:c r="Q45" s="727">
        <x:f t="shared" si="3"/>
        <x:v>30466532.301454667</x:v>
      </x:c>
    </x:row>
    <x:row r="46" spans="1:17">
      <x:c r="A46" s="580"/>
      <x:c r="B46" s="728" t="s">
        <x:v>249</x:v>
      </x:c>
      <x:c r="C46" s="29">
        <x:f t="shared" si="4"/>
        <x:v>0</x:v>
      </x:c>
      <x:c r="D46" s="29">
        <x:f t="shared" si="4"/>
        <x:v>0</x:v>
      </x:c>
      <x:c r="E46" s="662">
        <x:f t="shared" si="3"/>
        <x:v>0</x:v>
      </x:c>
      <x:c r="F46" s="29">
        <x:f t="shared" si="3"/>
        <x:v>0</x:v>
      </x:c>
      <x:c r="G46" s="30">
        <x:f t="shared" si="3"/>
        <x:v>0</x:v>
      </x:c>
      <x:c r="H46" s="30">
        <x:f t="shared" si="3"/>
        <x:v>0</x:v>
      </x:c>
      <x:c r="I46" s="30">
        <x:f t="shared" si="3"/>
        <x:v>0</x:v>
      </x:c>
      <x:c r="J46" s="30">
        <x:f t="shared" si="3"/>
        <x:v>0</x:v>
      </x:c>
      <x:c r="K46" s="30">
        <x:f t="shared" si="3"/>
        <x:v>0</x:v>
      </x:c>
      <x:c r="L46" s="30">
        <x:f t="shared" si="3"/>
        <x:v>0</x:v>
      </x:c>
      <x:c r="M46" s="30">
        <x:f t="shared" si="3"/>
        <x:v>0</x:v>
      </x:c>
      <x:c r="N46" s="30">
        <x:f t="shared" si="3"/>
        <x:v>0</x:v>
      </x:c>
      <x:c r="O46" s="30">
        <x:f t="shared" si="3"/>
        <x:v>0</x:v>
      </x:c>
      <x:c r="P46" s="30">
        <x:f t="shared" si="3"/>
        <x:v>0</x:v>
      </x:c>
      <x:c r="Q46" s="528">
        <x:f t="shared" si="3"/>
        <x:v>0</x:v>
      </x:c>
    </x:row>
    <x:row r="47" spans="1:17">
      <x:c r="A47" s="580"/>
      <x:c r="B47" s="728" t="s">
        <x:v>250</x:v>
      </x:c>
      <x:c r="C47" s="29">
        <x:f t="shared" si="4"/>
        <x:v>0</x:v>
      </x:c>
      <x:c r="D47" s="29">
        <x:f t="shared" si="4"/>
        <x:v>0</x:v>
      </x:c>
      <x:c r="E47" s="662">
        <x:f t="shared" si="3"/>
        <x:v>0</x:v>
      </x:c>
      <x:c r="F47" s="29">
        <x:f t="shared" si="3"/>
        <x:v>0</x:v>
      </x:c>
      <x:c r="G47" s="30">
        <x:f t="shared" si="3"/>
        <x:v>0</x:v>
      </x:c>
      <x:c r="H47" s="30">
        <x:f t="shared" si="3"/>
        <x:v>0</x:v>
      </x:c>
      <x:c r="I47" s="30">
        <x:f t="shared" si="3"/>
        <x:v>0</x:v>
      </x:c>
      <x:c r="J47" s="30">
        <x:f t="shared" si="3"/>
        <x:v>0</x:v>
      </x:c>
      <x:c r="K47" s="30">
        <x:f t="shared" si="3"/>
        <x:v>0</x:v>
      </x:c>
      <x:c r="L47" s="30">
        <x:f t="shared" si="3"/>
        <x:v>0</x:v>
      </x:c>
      <x:c r="M47" s="30">
        <x:f t="shared" si="3"/>
        <x:v>0</x:v>
      </x:c>
      <x:c r="N47" s="30">
        <x:f t="shared" si="3"/>
        <x:v>0</x:v>
      </x:c>
      <x:c r="O47" s="30">
        <x:f t="shared" si="3"/>
        <x:v>0</x:v>
      </x:c>
      <x:c r="P47" s="30">
        <x:f t="shared" si="3"/>
        <x:v>0</x:v>
      </x:c>
      <x:c r="Q47" s="528">
        <x:f t="shared" si="3"/>
        <x:v>0</x:v>
      </x:c>
    </x:row>
    <x:row r="48" spans="1:17">
      <x:c r="A48" s="580"/>
      <x:c r="B48" s="728" t="s">
        <x:v>251</x:v>
      </x:c>
      <x:c r="C48" s="29">
        <x:f t="shared" si="4"/>
        <x:v>0</x:v>
      </x:c>
      <x:c r="D48" s="29">
        <x:f t="shared" si="4"/>
        <x:v>0</x:v>
      </x:c>
      <x:c r="E48" s="662">
        <x:f t="shared" si="3"/>
        <x:v>0</x:v>
      </x:c>
      <x:c r="F48" s="29">
        <x:f t="shared" si="3"/>
        <x:v>0</x:v>
      </x:c>
      <x:c r="G48" s="30">
        <x:f t="shared" si="3"/>
        <x:v>0</x:v>
      </x:c>
      <x:c r="H48" s="30">
        <x:f t="shared" si="3"/>
        <x:v>0</x:v>
      </x:c>
      <x:c r="I48" s="30">
        <x:f t="shared" si="3"/>
        <x:v>0</x:v>
      </x:c>
      <x:c r="J48" s="30">
        <x:f t="shared" si="3"/>
        <x:v>0</x:v>
      </x:c>
      <x:c r="K48" s="30">
        <x:f t="shared" si="3"/>
        <x:v>0</x:v>
      </x:c>
      <x:c r="L48" s="30">
        <x:f t="shared" si="3"/>
        <x:v>0</x:v>
      </x:c>
      <x:c r="M48" s="30">
        <x:f t="shared" si="3"/>
        <x:v>0</x:v>
      </x:c>
      <x:c r="N48" s="30">
        <x:f t="shared" si="3"/>
        <x:v>0</x:v>
      </x:c>
      <x:c r="O48" s="30">
        <x:f t="shared" si="3"/>
        <x:v>0</x:v>
      </x:c>
      <x:c r="P48" s="30">
        <x:f t="shared" si="3"/>
        <x:v>0</x:v>
      </x:c>
      <x:c r="Q48" s="528">
        <x:f t="shared" si="3"/>
        <x:v>0</x:v>
      </x:c>
    </x:row>
    <x:row r="49" spans="1:19">
      <x:c r="A49" s="580"/>
      <x:c r="B49" s="728" t="s">
        <x:v>252</x:v>
      </x:c>
      <x:c r="C49" s="29">
        <x:f t="shared" si="4"/>
        <x:v>0</x:v>
      </x:c>
      <x:c r="D49" s="29">
        <x:f t="shared" si="4"/>
        <x:v>0</x:v>
      </x:c>
      <x:c r="E49" s="662">
        <x:f t="shared" si="3"/>
        <x:v>0</x:v>
      </x:c>
      <x:c r="F49" s="29">
        <x:f t="shared" si="3"/>
        <x:v>0</x:v>
      </x:c>
      <x:c r="G49" s="30">
        <x:f t="shared" si="3"/>
        <x:v>0</x:v>
      </x:c>
      <x:c r="H49" s="30">
        <x:f t="shared" si="3"/>
        <x:v>0</x:v>
      </x:c>
      <x:c r="I49" s="30">
        <x:f t="shared" si="3"/>
        <x:v>0</x:v>
      </x:c>
      <x:c r="J49" s="30">
        <x:f t="shared" si="3"/>
        <x:v>0</x:v>
      </x:c>
      <x:c r="K49" s="30">
        <x:f t="shared" si="3"/>
        <x:v>0</x:v>
      </x:c>
      <x:c r="L49" s="30">
        <x:f t="shared" si="3"/>
        <x:v>0</x:v>
      </x:c>
      <x:c r="M49" s="30">
        <x:f t="shared" si="3"/>
        <x:v>0</x:v>
      </x:c>
      <x:c r="N49" s="30">
        <x:f t="shared" si="3"/>
        <x:v>0</x:v>
      </x:c>
      <x:c r="O49" s="30">
        <x:f t="shared" si="3"/>
        <x:v>0</x:v>
      </x:c>
      <x:c r="P49" s="30">
        <x:f t="shared" si="3"/>
        <x:v>0</x:v>
      </x:c>
      <x:c r="Q49" s="528">
        <x:f t="shared" si="3"/>
        <x:v>0</x:v>
      </x:c>
    </x:row>
    <x:row r="50" spans="1:19">
      <x:c r="B50" s="728" t="s">
        <x:v>253</x:v>
      </x:c>
      <x:c r="C50" s="29">
        <x:f t="shared" si="4"/>
        <x:v>0</x:v>
      </x:c>
      <x:c r="D50" s="29">
        <x:f t="shared" si="4"/>
        <x:v>0</x:v>
      </x:c>
      <x:c r="E50" s="662">
        <x:f t="shared" si="3"/>
        <x:v>0</x:v>
      </x:c>
      <x:c r="F50" s="29">
        <x:f t="shared" si="3"/>
        <x:v>0</x:v>
      </x:c>
      <x:c r="G50" s="30">
        <x:f t="shared" si="3"/>
        <x:v>0</x:v>
      </x:c>
      <x:c r="H50" s="30">
        <x:f t="shared" si="3"/>
        <x:v>0</x:v>
      </x:c>
      <x:c r="I50" s="30">
        <x:f t="shared" si="3"/>
        <x:v>0</x:v>
      </x:c>
      <x:c r="J50" s="30">
        <x:f t="shared" si="3"/>
        <x:v>0</x:v>
      </x:c>
      <x:c r="K50" s="30">
        <x:f t="shared" si="3"/>
        <x:v>0</x:v>
      </x:c>
      <x:c r="L50" s="30">
        <x:f t="shared" si="3"/>
        <x:v>0</x:v>
      </x:c>
      <x:c r="M50" s="30">
        <x:f t="shared" si="3"/>
        <x:v>0</x:v>
      </x:c>
      <x:c r="N50" s="30">
        <x:f t="shared" si="3"/>
        <x:v>0</x:v>
      </x:c>
      <x:c r="O50" s="30">
        <x:f t="shared" si="3"/>
        <x:v>0</x:v>
      </x:c>
      <x:c r="P50" s="30">
        <x:f t="shared" si="3"/>
        <x:v>0</x:v>
      </x:c>
      <x:c r="Q50" s="528">
        <x:f t="shared" si="3"/>
        <x:v>0</x:v>
      </x:c>
    </x:row>
    <x:row r="51" spans="1:19">
      <x:c r="A51" s="556"/>
      <x:c r="B51" s="729" t="s">
        <x:v>254</x:v>
      </x:c>
      <x:c r="C51" s="730">
        <x:f t="shared" si="4"/>
        <x:v>424644089.27732921</x:v>
      </x:c>
      <x:c r="D51" s="730">
        <x:f t="shared" si="4"/>
        <x:v>356641416.85209674</x:v>
      </x:c>
      <x:c r="E51" s="730">
        <x:f t="shared" si="3"/>
        <x:v>321884378.20245796</x:v>
      </x:c>
      <x:c r="F51" s="730">
        <x:f t="shared" si="3"/>
        <x:v>26400983.19765912</x:v>
      </x:c>
      <x:c r="G51" s="730">
        <x:f t="shared" si="3"/>
        <x:v>20844009.833756223</x:v>
      </x:c>
      <x:c r="H51" s="730">
        <x:f t="shared" si="3"/>
        <x:v>30200116.286574848</x:v>
      </x:c>
      <x:c r="I51" s="730">
        <x:f t="shared" si="3"/>
        <x:v>29611649.1137214</x:v>
      </x:c>
      <x:c r="J51" s="730">
        <x:f t="shared" si="3"/>
        <x:v>24148884.048540317</x:v>
      </x:c>
      <x:c r="K51" s="730">
        <x:f t="shared" si="3"/>
        <x:v>27888925.494952559</x:v>
      </x:c>
      <x:c r="L51" s="730">
        <x:f t="shared" si="3"/>
        <x:v>28504141.071178041</x:v>
      </x:c>
      <x:c r="M51" s="730">
        <x:f t="shared" si="3"/>
        <x:v>22479348.909518037</x:v>
      </x:c>
      <x:c r="N51" s="730">
        <x:f t="shared" si="3"/>
        <x:v>28883302.110074162</x:v>
      </x:c>
      <x:c r="O51" s="730">
        <x:f t="shared" si="3"/>
        <x:v>24680696.496776894</x:v>
      </x:c>
      <x:c r="P51" s="730">
        <x:f t="shared" si="3"/>
        <x:v>27775789.338251673</x:v>
      </x:c>
      <x:c r="Q51" s="731">
        <x:f t="shared" si="3"/>
        <x:v>30466532.301454667</x:v>
      </x:c>
    </x:row>
    <x:row r="52" spans="1:19">
      <x:c r="F52" s="732"/>
      <x:c r="G52" s="732"/>
      <x:c r="H52" s="732"/>
      <x:c r="I52" s="732"/>
      <x:c r="J52" s="732"/>
      <x:c r="K52" s="732"/>
      <x:c r="L52" s="732"/>
      <x:c r="M52" s="732"/>
      <x:c r="N52" s="732"/>
      <x:c r="O52" s="732"/>
      <x:c r="P52" s="732"/>
      <x:c r="Q52" s="732"/>
    </x:row>
    <x:row r="53" spans="1:19" ht="20.25">
      <x:c r="F53" s="601"/>
      <x:c r="G53" s="601"/>
      <x:c r="H53" s="601"/>
      <x:c r="I53" s="601"/>
      <x:c r="J53" s="601"/>
      <x:c r="K53" s="601"/>
      <x:c r="L53" s="601"/>
      <x:c r="M53" s="601"/>
      <x:c r="N53" s="601"/>
      <x:c r="O53" s="601"/>
      <x:c r="P53" s="601"/>
      <x:c r="Q53" s="601"/>
    </x:row>
    <x:row r="54" spans="1:19">
      <x:c r="F54" s="732"/>
      <x:c r="G54" s="732"/>
      <x:c r="H54" s="732"/>
      <x:c r="I54" s="732"/>
      <x:c r="J54" s="732"/>
      <x:c r="K54" s="732"/>
      <x:c r="L54" s="732"/>
      <x:c r="M54" s="732"/>
      <x:c r="N54" s="732"/>
      <x:c r="O54" s="732"/>
      <x:c r="P54" s="732"/>
      <x:c r="Q54" s="732"/>
    </x:row>
    <x:row r="55" spans="1:19" ht="31.5">
      <x:c r="B55" s="553" t="s">
        <x:v>784</x:v>
      </x:c>
      <x:c r="C55" s="553"/>
      <x:c r="D55" s="553"/>
      <x:c r="E55" s="601"/>
      <x:c r="Q55" s="555" t="s">
        <x:v>36</x:v>
      </x:c>
    </x:row>
    <x:row r="56" spans="1:19">
      <x:c r="A56" s="556"/>
      <x:c r="B56" s="709" t="s">
        <x:v>764</x:v>
      </x:c>
      <x:c r="C56" s="709" t="s">
        <x:v>765</x:v>
      </x:c>
      <x:c r="D56" s="709" t="s">
        <x:v>766</x:v>
      </x:c>
      <x:c r="E56" s="710" t="s">
        <x:v>783</x:v>
      </x:c>
      <x:c r="F56" s="711" t="s">
        <x:v>91</x:v>
      </x:c>
      <x:c r="G56" s="711" t="s">
        <x:v>92</x:v>
      </x:c>
      <x:c r="H56" s="711" t="s">
        <x:v>93</x:v>
      </x:c>
      <x:c r="I56" s="711" t="s">
        <x:v>94</x:v>
      </x:c>
      <x:c r="J56" s="711" t="s">
        <x:v>95</x:v>
      </x:c>
      <x:c r="K56" s="711" t="s">
        <x:v>96</x:v>
      </x:c>
      <x:c r="L56" s="711" t="s">
        <x:v>97</x:v>
      </x:c>
      <x:c r="M56" s="711" t="s">
        <x:v>98</x:v>
      </x:c>
      <x:c r="N56" s="711" t="s">
        <x:v>99</x:v>
      </x:c>
      <x:c r="O56" s="711" t="s">
        <x:v>100</x:v>
      </x:c>
      <x:c r="P56" s="711" t="s">
        <x:v>101</x:v>
      </x:c>
      <x:c r="Q56" s="712" t="s">
        <x:v>90</x:v>
      </x:c>
    </x:row>
    <x:row r="57" spans="1:19">
      <x:c r="A57" s="556"/>
      <x:c r="B57" s="713" t="s">
        <x:v>294</x:v>
      </x:c>
      <x:c r="C57" s="733">
        <x:v>378211020.86360627</x:v>
      </x:c>
      <x:c r="D57" s="713">
        <x:v>234801908.41</x:v>
      </x:c>
      <x:c r="E57" s="715">
        <x:f>SUM(F57:Q57)</x:f>
        <x:v>260663273.12424228</x:v>
      </x:c>
      <x:c r="F57" s="714">
        <x:f>F58</x:f>
        <x:v>21315465.323104654</x:v>
      </x:c>
      <x:c r="G57" s="714">
        <x:f t="shared" ref="G57:Q57" si="5">G58</x:f>
        <x:v>15893271.646384357</x:v>
      </x:c>
      <x:c r="H57" s="714">
        <x:f t="shared" si="5"/>
        <x:v>24701601.934560705</x:v>
      </x:c>
      <x:c r="I57" s="714">
        <x:f t="shared" si="5"/>
        <x:v>23742994.089209702</x:v>
      </x:c>
      <x:c r="J57" s="714">
        <x:f t="shared" si="5"/>
        <x:v>20634464.724184733</x:v>
      </x:c>
      <x:c r="K57" s="714">
        <x:f t="shared" si="5"/>
        <x:v>22728342.908724707</x:v>
      </x:c>
      <x:c r="L57" s="714">
        <x:f t="shared" si="5"/>
        <x:v>23336977.151154812</x:v>
      </x:c>
      <x:c r="M57" s="714">
        <x:f t="shared" si="5"/>
        <x:v>17590511.182729751</x:v>
      </x:c>
      <x:c r="N57" s="714">
        <x:f t="shared" si="5"/>
        <x:v>23678418.265639711</x:v>
      </x:c>
      <x:c r="O57" s="714">
        <x:f t="shared" si="5"/>
        <x:v>19619813.543699738</x:v>
      </x:c>
      <x:c r="P57" s="714">
        <x:f t="shared" si="5"/>
        <x:v>22663767.085154716</x:v>
      </x:c>
      <x:c r="Q57" s="714">
        <x:f t="shared" si="5"/>
        <x:v>24757645.26969469</x:v>
      </x:c>
    </x:row>
    <x:row r="58" spans="1:19">
      <x:c r="B58" s="718" t="s">
        <x:v>295</x:v>
      </x:c>
      <x:c r="C58" s="734">
        <x:v>378211020.86360627</x:v>
      </x:c>
      <x:c r="D58" s="718"/>
      <x:c r="E58" s="662">
        <x:f>SUM(F58:Q58)</x:f>
        <x:v>260663273.12424228</x:v>
      </x:c>
      <x:c r="F58" s="719">
        <x:v>21315465.323104654</x:v>
      </x:c>
      <x:c r="G58" s="719">
        <x:v>15893271.646384357</x:v>
      </x:c>
      <x:c r="H58" s="719">
        <x:v>24701601.934560705</x:v>
      </x:c>
      <x:c r="I58" s="719">
        <x:v>23742994.089209702</x:v>
      </x:c>
      <x:c r="J58" s="719">
        <x:v>20634464.724184733</x:v>
      </x:c>
      <x:c r="K58" s="719">
        <x:v>22728342.908724707</x:v>
      </x:c>
      <x:c r="L58" s="719">
        <x:v>23336977.151154812</x:v>
      </x:c>
      <x:c r="M58" s="719">
        <x:v>17590511.182729751</x:v>
      </x:c>
      <x:c r="N58" s="719">
        <x:v>23678418.265639711</x:v>
      </x:c>
      <x:c r="O58" s="719">
        <x:v>19619813.543699738</x:v>
      </x:c>
      <x:c r="P58" s="719">
        <x:v>22663767.085154716</x:v>
      </x:c>
      <x:c r="Q58" s="577">
        <x:v>24757645.26969469</x:v>
      </x:c>
    </x:row>
    <x:row r="59" spans="1:19">
      <x:c r="B59" s="718"/>
      <x:c r="C59" s="734"/>
      <x:c r="D59" s="718"/>
      <x:c r="E59" s="662"/>
      <x:c r="F59" s="719"/>
      <x:c r="G59" s="719"/>
      <x:c r="H59" s="719"/>
      <x:c r="I59" s="719"/>
      <x:c r="J59" s="719"/>
      <x:c r="K59" s="719"/>
      <x:c r="L59" s="719"/>
      <x:c r="M59" s="719"/>
      <x:c r="N59" s="719"/>
      <x:c r="O59" s="719"/>
      <x:c r="P59" s="719"/>
      <x:c r="Q59" s="577"/>
    </x:row>
    <x:row r="60" spans="1:19">
      <x:c r="B60" s="718"/>
      <x:c r="C60" s="734"/>
      <x:c r="D60" s="718"/>
      <x:c r="E60" s="662"/>
      <x:c r="F60" s="719"/>
      <x:c r="G60" s="719"/>
      <x:c r="H60" s="719"/>
      <x:c r="I60" s="719"/>
      <x:c r="J60" s="719"/>
      <x:c r="K60" s="719"/>
      <x:c r="L60" s="719"/>
      <x:c r="M60" s="719"/>
      <x:c r="N60" s="719"/>
      <x:c r="O60" s="719"/>
      <x:c r="P60" s="719"/>
      <x:c r="Q60" s="577"/>
    </x:row>
    <x:row r="61" spans="1:19">
      <x:c r="B61" s="718"/>
      <x:c r="C61" s="734"/>
      <x:c r="D61" s="718"/>
      <x:c r="E61" s="662"/>
      <x:c r="F61" s="719"/>
      <x:c r="G61" s="719"/>
      <x:c r="H61" s="719"/>
      <x:c r="I61" s="719"/>
      <x:c r="J61" s="719"/>
      <x:c r="K61" s="719"/>
      <x:c r="L61" s="719"/>
      <x:c r="M61" s="719"/>
      <x:c r="N61" s="719"/>
      <x:c r="O61" s="719"/>
      <x:c r="P61" s="719"/>
      <x:c r="Q61" s="577"/>
    </x:row>
    <x:row r="62" spans="1:19">
      <x:c r="B62" s="718"/>
      <x:c r="C62" s="734"/>
      <x:c r="D62" s="718"/>
      <x:c r="E62" s="662"/>
      <x:c r="F62" s="719"/>
      <x:c r="G62" s="719"/>
      <x:c r="H62" s="719"/>
      <x:c r="I62" s="719"/>
      <x:c r="J62" s="719"/>
      <x:c r="K62" s="719"/>
      <x:c r="L62" s="719"/>
      <x:c r="M62" s="719"/>
      <x:c r="N62" s="719"/>
      <x:c r="O62" s="719"/>
      <x:c r="P62" s="719"/>
      <x:c r="Q62" s="577"/>
    </x:row>
    <x:row r="63" spans="1:19">
      <x:c r="A63" s="580"/>
      <x:c r="B63" s="718"/>
      <x:c r="C63" s="734"/>
      <x:c r="D63" s="718"/>
      <x:c r="E63" s="662"/>
      <x:c r="F63" s="719"/>
      <x:c r="G63" s="575"/>
      <x:c r="H63" s="575"/>
      <x:c r="I63" s="575"/>
      <x:c r="J63" s="575"/>
      <x:c r="K63" s="575"/>
      <x:c r="L63" s="575"/>
      <x:c r="M63" s="575"/>
      <x:c r="N63" s="575"/>
      <x:c r="O63" s="575"/>
      <x:c r="P63" s="575"/>
      <x:c r="Q63" s="577"/>
    </x:row>
    <x:row r="64" spans="1:19">
      <x:c r="A64" s="578"/>
      <x:c r="B64" s="713" t="s">
        <x:v>214</x:v>
      </x:c>
      <x:c r="C64" s="733">
        <x:v>7154963.6499999994</x:v>
      </x:c>
      <x:c r="D64" s="713">
        <x:v>6915104.4859999996</x:v>
      </x:c>
      <x:c r="E64" s="720">
        <x:f t="shared" ref="E64:E103" si="6">SUM(F64:Q64)</x:f>
        <x:v>8294784.3800000027</x:v>
      </x:c>
      <x:c r="F64" s="714">
        <x:f>F65</x:f>
        <x:v>633936.20000000019</x:v>
      </x:c>
      <x:c r="G64" s="714">
        <x:f t="shared" ref="G64:Q64" si="7">G65</x:f>
        <x:v>567370.12000000011</x:v>
      </x:c>
      <x:c r="H64" s="714">
        <x:f t="shared" si="7"/>
        <x:v>649310.75</x:v>
      </x:c>
      <x:c r="I64" s="714">
        <x:f t="shared" si="7"/>
        <x:v>668920.73000000021</x:v>
      </x:c>
      <x:c r="J64" s="714">
        <x:f t="shared" si="7"/>
        <x:v>662440.62000000011</x:v>
      </x:c>
      <x:c r="K64" s="714">
        <x:f t="shared" si="7"/>
        <x:v>669926.49</x:v>
      </x:c>
      <x:c r="L64" s="714">
        <x:f t="shared" si="7"/>
        <x:v>669926.49</x:v>
      </x:c>
      <x:c r="M64" s="714">
        <x:f t="shared" si="7"/>
        <x:v>748668.92000000016</x:v>
      </x:c>
      <x:c r="N64" s="714">
        <x:f t="shared" si="7"/>
        <x:v>676406.65000000014</x:v>
      </x:c>
      <x:c r="O64" s="714">
        <x:f t="shared" si="7"/>
        <x:v>675727.85000000009</x:v>
      </x:c>
      <x:c r="P64" s="714">
        <x:f t="shared" si="7"/>
        <x:v>697998.75</x:v>
      </x:c>
      <x:c r="Q64" s="714">
        <x:f t="shared" si="7"/>
        <x:v>974150.81000000029</x:v>
      </x:c>
      <x:c r="S64" s="586"/>
    </x:row>
    <x:row r="65" spans="1:21">
      <x:c r="A65" s="580"/>
      <x:c r="B65" s="718" t="s">
        <x:v>215</x:v>
      </x:c>
      <x:c r="C65" s="734">
        <x:v>7154963.6499999994</x:v>
      </x:c>
      <x:c r="D65" s="718">
        <x:f>D64</x:f>
        <x:v>6915104.4859999996</x:v>
      </x:c>
      <x:c r="E65" s="529">
        <x:f t="shared" si="6"/>
        <x:v>8294784.3800000027</x:v>
      </x:c>
      <x:c r="F65" s="719">
        <x:v>633936.20000000019</x:v>
      </x:c>
      <x:c r="G65" s="719">
        <x:v>567370.12000000011</x:v>
      </x:c>
      <x:c r="H65" s="719">
        <x:v>649310.75</x:v>
      </x:c>
      <x:c r="I65" s="719">
        <x:v>668920.73000000021</x:v>
      </x:c>
      <x:c r="J65" s="719">
        <x:v>662440.62000000011</x:v>
      </x:c>
      <x:c r="K65" s="719">
        <x:v>669926.49</x:v>
      </x:c>
      <x:c r="L65" s="719">
        <x:v>669926.49</x:v>
      </x:c>
      <x:c r="M65" s="719">
        <x:v>748668.92000000016</x:v>
      </x:c>
      <x:c r="N65" s="719">
        <x:v>676406.65000000014</x:v>
      </x:c>
      <x:c r="O65" s="719">
        <x:v>675727.85000000009</x:v>
      </x:c>
      <x:c r="P65" s="719">
        <x:v>697998.75</x:v>
      </x:c>
      <x:c r="Q65" s="577">
        <x:v>974150.81000000029</x:v>
      </x:c>
      <x:c r="R65" s="624"/>
      <x:c r="S65" s="586"/>
    </x:row>
    <x:row r="66" spans="1:21">
      <x:c r="A66" s="580"/>
      <x:c r="B66" s="718" t="s">
        <x:v>216</x:v>
      </x:c>
      <x:c r="C66" s="734">
        <x:v>0</x:v>
      </x:c>
      <x:c r="D66" s="718"/>
      <x:c r="E66" s="529">
        <x:f t="shared" si="6"/>
        <x:v>0</x:v>
      </x:c>
      <x:c r="F66" s="719"/>
      <x:c r="G66" s="719"/>
      <x:c r="H66" s="719"/>
      <x:c r="I66" s="719"/>
      <x:c r="J66" s="719"/>
      <x:c r="K66" s="719"/>
      <x:c r="L66" s="719"/>
      <x:c r="M66" s="719"/>
      <x:c r="N66" s="719"/>
      <x:c r="O66" s="719"/>
      <x:c r="P66" s="719"/>
      <x:c r="Q66" s="577"/>
      <x:c r="S66" s="586"/>
    </x:row>
    <x:row r="67" spans="1:21">
      <x:c r="A67" s="580"/>
      <x:c r="B67" s="718" t="s">
        <x:v>217</x:v>
      </x:c>
      <x:c r="C67" s="734">
        <x:v>0</x:v>
      </x:c>
      <x:c r="D67" s="718"/>
      <x:c r="E67" s="662">
        <x:f t="shared" si="6"/>
        <x:v>0</x:v>
      </x:c>
      <x:c r="F67" s="719"/>
      <x:c r="G67" s="719"/>
      <x:c r="H67" s="719"/>
      <x:c r="I67" s="719"/>
      <x:c r="J67" s="719"/>
      <x:c r="K67" s="719"/>
      <x:c r="L67" s="719"/>
      <x:c r="M67" s="719"/>
      <x:c r="N67" s="719"/>
      <x:c r="O67" s="719"/>
      <x:c r="P67" s="719"/>
      <x:c r="Q67" s="577"/>
      <x:c r="S67" s="586"/>
    </x:row>
    <x:row r="68" spans="1:21">
      <x:c r="A68" s="580"/>
      <x:c r="B68" s="718" t="s">
        <x:v>218</x:v>
      </x:c>
      <x:c r="C68" s="734">
        <x:v>0</x:v>
      </x:c>
      <x:c r="D68" s="718"/>
      <x:c r="E68" s="662">
        <x:f t="shared" si="6"/>
        <x:v>0</x:v>
      </x:c>
      <x:c r="F68" s="719"/>
      <x:c r="G68" s="719"/>
      <x:c r="H68" s="719"/>
      <x:c r="I68" s="719"/>
      <x:c r="J68" s="719"/>
      <x:c r="K68" s="719"/>
      <x:c r="L68" s="719"/>
      <x:c r="M68" s="719"/>
      <x:c r="N68" s="719"/>
      <x:c r="O68" s="719"/>
      <x:c r="P68" s="719"/>
      <x:c r="Q68" s="577"/>
      <x:c r="S68" s="586"/>
    </x:row>
    <x:row r="69" spans="1:21">
      <x:c r="A69" s="578"/>
      <x:c r="B69" s="713" t="s">
        <x:v>219</x:v>
      </x:c>
      <x:c r="C69" s="733">
        <x:v>21806841.100092858</x:v>
      </x:c>
      <x:c r="D69" s="720">
        <x:f>SUM(D70:D97)</x:f>
        <x:v>22970910.090000004</x:v>
      </x:c>
      <x:c r="E69" s="720">
        <x:f t="shared" si="6"/>
        <x:v>26075874.817791827</x:v>
      </x:c>
      <x:c r="F69" s="714">
        <x:f>SUM(F70:F90)</x:f>
        <x:v>2101523.2938311077</x:v>
      </x:c>
      <x:c r="G69" s="714">
        <x:f t="shared" ref="G69:Q69" si="8">SUM(G70:G90)</x:f>
        <x:v>1925675.2762522688</x:v>
      </x:c>
      <x:c r="H69" s="714">
        <x:f t="shared" si="8"/>
        <x:v>2248183.9566113641</x:v>
      </x:c>
      <x:c r="I69" s="714">
        <x:f t="shared" si="8"/>
        <x:v>2241092.5449711308</x:v>
      </x:c>
      <x:c r="J69" s="714">
        <x:f t="shared" si="8"/>
        <x:v>2143874.4492563312</x:v>
      </x:c>
      <x:c r="K69" s="714">
        <x:f t="shared" si="8"/>
        <x:v>2234314.8536336422</x:v>
      </x:c>
      <x:c r="L69" s="714">
        <x:f t="shared" si="8"/>
        <x:v>2266460.1874290169</x:v>
      </x:c>
      <x:c r="M69" s="714">
        <x:f t="shared" si="8"/>
        <x:v>1920321.8038152824</x:v>
      </x:c>
      <x:c r="N69" s="714">
        <x:f t="shared" si="8"/>
        <x:v>2276195.9518402386</x:v>
      </x:c>
      <x:c r="O69" s="714">
        <x:f t="shared" si="8"/>
        <x:v>2161705.8604829391</x:v>
      </x:c>
      <x:c r="P69" s="714">
        <x:f t="shared" si="8"/>
        <x:v>2189250.2605027449</x:v>
      </x:c>
      <x:c r="Q69" s="714">
        <x:f t="shared" si="8"/>
        <x:v>2367276.3791657649</x:v>
      </x:c>
      <x:c r="S69" s="586"/>
      <x:c r="U69" s="586"/>
    </x:row>
    <x:row r="70" spans="1:21">
      <x:c r="A70" s="580"/>
      <x:c r="B70" s="718" t="s">
        <x:v>220</x:v>
      </x:c>
      <x:c r="C70" s="734">
        <x:v>1161592</x:v>
      </x:c>
      <x:c r="D70" s="718">
        <x:v>828855.23</x:v>
      </x:c>
      <x:c r="E70" s="662">
        <x:f t="shared" si="6"/>
        <x:v>855450.28571428556</x:v>
      </x:c>
      <x:c r="F70" s="719">
        <x:v>44700</x:v>
      </x:c>
      <x:c r="G70" s="719">
        <x:v>121760</x:v>
      </x:c>
      <x:c r="H70" s="719">
        <x:v>46568</x:v>
      </x:c>
      <x:c r="I70" s="719">
        <x:v>44300</x:v>
      </x:c>
      <x:c r="J70" s="719">
        <x:v>105392.57142857142</x:v>
      </x:c>
      <x:c r="K70" s="719">
        <x:v>83000</x:v>
      </x:c>
      <x:c r="L70" s="719">
        <x:v>61484</x:v>
      </x:c>
      <x:c r="M70" s="719">
        <x:v>36260</x:v>
      </x:c>
      <x:c r="N70" s="719">
        <x:v>79668</x:v>
      </x:c>
      <x:c r="O70" s="719">
        <x:v>70924.57142857142</x:v>
      </x:c>
      <x:c r="P70" s="719">
        <x:v>44800</x:v>
      </x:c>
      <x:c r="Q70" s="577">
        <x:v>116593.14285714286</x:v>
      </x:c>
      <x:c r="S70" s="586"/>
    </x:row>
    <x:row r="71" spans="1:21">
      <x:c r="B71" s="718" t="s">
        <x:v>221</x:v>
      </x:c>
      <x:c r="C71" s="734">
        <x:v>0</x:v>
      </x:c>
      <x:c r="D71" s="718"/>
      <x:c r="E71" s="662">
        <x:f t="shared" si="6"/>
        <x:v>0</x:v>
      </x:c>
      <x:c r="F71" s="719"/>
      <x:c r="G71" s="719"/>
      <x:c r="H71" s="719"/>
      <x:c r="I71" s="719"/>
      <x:c r="J71" s="719"/>
      <x:c r="K71" s="719"/>
      <x:c r="L71" s="719"/>
      <x:c r="M71" s="719"/>
      <x:c r="N71" s="719"/>
      <x:c r="O71" s="719"/>
      <x:c r="P71" s="719"/>
      <x:c r="Q71" s="577"/>
      <x:c r="S71" s="586"/>
    </x:row>
    <x:row r="72" spans="1:21">
      <x:c r="B72" s="718" t="s">
        <x:v>222</x:v>
      </x:c>
      <x:c r="C72" s="734">
        <x:v>0</x:v>
      </x:c>
      <x:c r="D72" s="718"/>
      <x:c r="E72" s="662">
        <x:f t="shared" si="6"/>
        <x:v>0</x:v>
      </x:c>
      <x:c r="F72" s="719"/>
      <x:c r="G72" s="719"/>
      <x:c r="H72" s="719"/>
      <x:c r="I72" s="719"/>
      <x:c r="J72" s="719"/>
      <x:c r="K72" s="719"/>
      <x:c r="L72" s="719"/>
      <x:c r="M72" s="719"/>
      <x:c r="N72" s="719"/>
      <x:c r="O72" s="719"/>
      <x:c r="P72" s="719"/>
      <x:c r="Q72" s="577"/>
      <x:c r="S72" s="586"/>
    </x:row>
    <x:row r="73" spans="1:21">
      <x:c r="B73" s="718" t="s">
        <x:v>223</x:v>
      </x:c>
      <x:c r="C73" s="734">
        <x:v>0</x:v>
      </x:c>
      <x:c r="D73" s="718"/>
      <x:c r="E73" s="662">
        <x:f t="shared" si="6"/>
        <x:v>0</x:v>
      </x:c>
      <x:c r="F73" s="719"/>
      <x:c r="G73" s="719"/>
      <x:c r="H73" s="719"/>
      <x:c r="I73" s="719"/>
      <x:c r="J73" s="719"/>
      <x:c r="K73" s="719"/>
      <x:c r="L73" s="719"/>
      <x:c r="M73" s="719"/>
      <x:c r="N73" s="719"/>
      <x:c r="O73" s="719"/>
      <x:c r="P73" s="719"/>
      <x:c r="Q73" s="577"/>
      <x:c r="S73" s="586"/>
    </x:row>
    <x:row r="74" spans="1:21">
      <x:c r="B74" s="718" t="s">
        <x:v>224</x:v>
      </x:c>
      <x:c r="C74" s="734">
        <x:v>26852.982481316045</x:v>
      </x:c>
      <x:c r="D74" s="718">
        <x:v>36853</x:v>
      </x:c>
      <x:c r="E74" s="662">
        <x:f t="shared" si="6"/>
        <x:v>46247.157596588928</x:v>
      </x:c>
      <x:c r="F74" s="719">
        <x:v>3759.0859693129746</x:v>
      </x:c>
      <x:c r="G74" s="719">
        <x:v>2864.0655004289283</x:v>
      </x:c>
      <x:c r="H74" s="719">
        <x:v>4271.4951771078922</x:v>
      </x:c>
      <x:c r="I74" s="719">
        <x:v>4216.3231848169371</x:v>
      </x:c>
      <x:c r="J74" s="719">
        <x:v>3656.0748823215913</x:v>
      </x:c>
      <x:c r="K74" s="719">
        <x:v>4032.0245604969209</x:v>
      </x:c>
      <x:c r="L74" s="719">
        <x:v>4238.8683593603528</x:v>
      </x:c>
      <x:c r="M74" s="719">
        <x:v>3103.179009361545</x:v>
      </x:c>
      <x:c r="N74" s="719">
        <x:v>4208.9707552816371</x:v>
      </x:c>
      <x:c r="O74" s="719">
        <x:v>3471.776258001576</x:v>
      </x:c>
      <x:c r="P74" s="719">
        <x:v>4024.6721309616214</x:v>
      </x:c>
      <x:c r="Q74" s="577">
        <x:v>4400.6218091369519</x:v>
      </x:c>
      <x:c r="R74" s="586"/>
      <x:c r="S74" s="586"/>
      <x:c r="U74" s="586"/>
    </x:row>
    <x:row r="75" spans="1:21">
      <x:c r="B75" s="722" t="s">
        <x:v>225</x:v>
      </x:c>
      <x:c r="C75" s="735">
        <x:v>3593004.6982042589</x:v>
      </x:c>
      <x:c r="D75" s="722">
        <x:v>3923500.5299999993</x:v>
      </x:c>
      <x:c r="E75" s="662">
        <x:f t="shared" si="6"/>
        <x:v>4262872.6781537235</x:v>
      </x:c>
      <x:c r="F75" s="719">
        <x:v>346497.07584617508</x:v>
      </x:c>
      <x:c r="G75" s="719">
        <x:v>263997.77207327582</x:v>
      </x:c>
      <x:c r="H75" s="719">
        <x:v>393728.84803414752</x:v>
      </x:c>
      <x:c r="I75" s="719">
        <x:v>388643.32081995677</x:v>
      </x:c>
      <x:c r="J75" s="719">
        <x:v>337001.93774249038</x:v>
      </x:c>
      <x:c r="K75" s="719">
        <x:v>371655.43202713155</x:v>
      </x:c>
      <x:c r="L75" s="719">
        <x:v>390721.44223497808</x:v>
      </x:c>
      <x:c r="M75" s="719">
        <x:v>286038.27136401494</x:v>
      </x:c>
      <x:c r="N75" s="719">
        <x:v>387965.60412096576</x:v>
      </x:c>
      <x:c r="O75" s="719">
        <x:v>320014.04894966527</x:v>
      </x:c>
      <x:c r="P75" s="719">
        <x:v>370977.71532814053</x:v>
      </x:c>
      <x:c r="Q75" s="577">
        <x:v>405631.20961278194</x:v>
      </x:c>
      <x:c r="S75" s="586"/>
    </x:row>
    <x:row r="76" spans="1:21">
      <x:c r="B76" s="722" t="s">
        <x:v>226</x:v>
      </x:c>
      <x:c r="C76" s="735">
        <x:v>0</x:v>
      </x:c>
      <x:c r="D76" s="722"/>
      <x:c r="E76" s="662">
        <x:f t="shared" si="6"/>
        <x:v>0</x:v>
      </x:c>
      <x:c r="F76" s="719"/>
      <x:c r="G76" s="719"/>
      <x:c r="H76" s="719"/>
      <x:c r="I76" s="719"/>
      <x:c r="J76" s="719"/>
      <x:c r="K76" s="719"/>
      <x:c r="L76" s="719"/>
      <x:c r="M76" s="719"/>
      <x:c r="N76" s="719"/>
      <x:c r="O76" s="719"/>
      <x:c r="P76" s="719"/>
      <x:c r="Q76" s="577"/>
      <x:c r="S76" s="586"/>
    </x:row>
    <x:row r="77" spans="1:21">
      <x:c r="B77" s="722" t="s">
        <x:v>227</x:v>
      </x:c>
      <x:c r="C77" s="735">
        <x:v>9120456.1400000006</x:v>
      </x:c>
      <x:c r="D77" s="722">
        <x:v>9311787.3400000017</x:v>
      </x:c>
      <x:c r="E77" s="662">
        <x:f t="shared" si="6"/>
        <x:v>9893767.7999999989</x:v>
      </x:c>
      <x:c r="F77" s="719">
        <x:v>816405.65</x:v>
      </x:c>
      <x:c r="G77" s="719">
        <x:v>816405.65</x:v>
      </x:c>
      <x:c r="H77" s="719">
        <x:v>816405.65</x:v>
      </x:c>
      <x:c r="I77" s="719">
        <x:v>827172.31666666665</x:v>
      </x:c>
      <x:c r="J77" s="719">
        <x:v>827172.31666666665</x:v>
      </x:c>
      <x:c r="K77" s="719">
        <x:v>827172.31666666665</x:v>
      </x:c>
      <x:c r="L77" s="719">
        <x:v>827172.31666666665</x:v>
      </x:c>
      <x:c r="M77" s="719">
        <x:v>827172.31666666665</x:v>
      </x:c>
      <x:c r="N77" s="719">
        <x:v>827172.31666666665</x:v>
      </x:c>
      <x:c r="O77" s="719">
        <x:v>827172.31666666665</x:v>
      </x:c>
      <x:c r="P77" s="719">
        <x:v>827172.31666666665</x:v>
      </x:c>
      <x:c r="Q77" s="577">
        <x:v>827172.31666666665</x:v>
      </x:c>
      <x:c r="S77" s="586"/>
    </x:row>
    <x:row r="78" spans="1:21">
      <x:c r="B78" s="722" t="s">
        <x:v>228</x:v>
      </x:c>
      <x:c r="C78" s="735">
        <x:v>0</x:v>
      </x:c>
      <x:c r="D78" s="722">
        <x:v>117472.58</x:v>
      </x:c>
      <x:c r="E78" s="662">
        <x:f t="shared" si="6"/>
        <x:v>0</x:v>
      </x:c>
      <x:c r="F78" s="719"/>
      <x:c r="G78" s="719"/>
      <x:c r="H78" s="719"/>
      <x:c r="I78" s="719"/>
      <x:c r="J78" s="719"/>
      <x:c r="K78" s="719"/>
      <x:c r="L78" s="719"/>
      <x:c r="M78" s="719"/>
      <x:c r="N78" s="719"/>
      <x:c r="O78" s="719"/>
      <x:c r="P78" s="719"/>
      <x:c r="Q78" s="577"/>
      <x:c r="S78" s="586"/>
    </x:row>
    <x:row r="79" spans="1:21">
      <x:c r="B79" s="722" t="s">
        <x:v>229</x:v>
      </x:c>
      <x:c r="C79" s="735">
        <x:v>869885.34798629431</x:v>
      </x:c>
      <x:c r="D79" s="722">
        <x:v>489326.16000000003</x:v>
      </x:c>
      <x:c r="E79" s="662">
        <x:f t="shared" si="6"/>
        <x:v>965307.28256410139</x:v>
      </x:c>
      <x:c r="F79" s="719">
        <x:v>73561.000715348069</x:v>
      </x:c>
      <x:c r="G79" s="719">
        <x:v>52160.684830739076</x:v>
      </x:c>
      <x:c r="H79" s="719">
        <x:v>80189.013947153682</x:v>
      </x:c>
      <x:c r="I79" s="719">
        <x:v>79031.582205542305</x:v>
      </x:c>
      <x:c r="J79" s="719">
        <x:v>67278.351235155249</x:v>
      </x:c>
      <x:c r="K79" s="719">
        <x:v>75165.253134115745</x:v>
      </x:c>
      <x:c r="L79" s="719">
        <x:v>79500.398642923188</x:v>
      </x:c>
      <x:c r="M79" s="719">
        <x:v>55675.214020864078</x:v>
      </x:c>
      <x:c r="N79" s="719">
        <x:v>78873.188449447553</x:v>
      </x:c>
      <x:c r="O79" s="719">
        <x:v>165971.97472782483</x:v>
      </x:c>
      <x:c r="P79" s="719">
        <x:v>75006.859378016321</x:v>
      </x:c>
      <x:c r="Q79" s="577">
        <x:v>82893.761276971272</x:v>
      </x:c>
      <x:c r="S79" s="586"/>
    </x:row>
    <x:row r="80" spans="1:21">
      <x:c r="B80" s="722" t="s">
        <x:v>230</x:v>
      </x:c>
      <x:c r="C80" s="735">
        <x:v>2296065.8400000003</x:v>
      </x:c>
      <x:c r="D80" s="722">
        <x:v>1540504.83</x:v>
      </x:c>
      <x:c r="E80" s="662">
        <x:f t="shared" si="6"/>
        <x:v>2263383.5700000012</x:v>
      </x:c>
      <x:c r="F80" s="719">
        <x:v>183503.37000000002</x:v>
      </x:c>
      <x:c r="G80" s="719">
        <x:v>186127.40000000002</x:v>
      </x:c>
      <x:c r="H80" s="719">
        <x:v>187624.99000000008</x:v>
      </x:c>
      <x:c r="I80" s="719">
        <x:v>187624.99000000008</x:v>
      </x:c>
      <x:c r="J80" s="719">
        <x:v>187624.99000000008</x:v>
      </x:c>
      <x:c r="K80" s="719">
        <x:v>194224.99000000008</x:v>
      </x:c>
      <x:c r="L80" s="719">
        <x:v>189442.14000000007</x:v>
      </x:c>
      <x:c r="M80" s="719">
        <x:v>189442.14000000007</x:v>
      </x:c>
      <x:c r="N80" s="719">
        <x:v>189442.14000000007</x:v>
      </x:c>
      <x:c r="O80" s="719">
        <x:v>189442.14000000007</x:v>
      </x:c>
      <x:c r="P80" s="719">
        <x:v>189442.14000000007</x:v>
      </x:c>
      <x:c r="Q80" s="577">
        <x:v>189442.14000000007</x:v>
      </x:c>
      <x:c r="S80" s="586"/>
    </x:row>
    <x:row r="81" spans="2:19">
      <x:c r="B81" s="722" t="s">
        <x:v>231</x:v>
      </x:c>
      <x:c r="C81" s="735">
        <x:v>0</x:v>
      </x:c>
      <x:c r="D81" s="722"/>
      <x:c r="E81" s="662">
        <x:f t="shared" si="6"/>
        <x:v>0</x:v>
      </x:c>
      <x:c r="F81" s="719"/>
      <x:c r="G81" s="719"/>
      <x:c r="H81" s="719"/>
      <x:c r="I81" s="719"/>
      <x:c r="J81" s="719"/>
      <x:c r="K81" s="719"/>
      <x:c r="L81" s="719"/>
      <x:c r="M81" s="719"/>
      <x:c r="N81" s="719"/>
      <x:c r="O81" s="719"/>
      <x:c r="P81" s="719"/>
      <x:c r="Q81" s="577"/>
      <x:c r="S81" s="586"/>
    </x:row>
    <x:row r="82" spans="2:19">
      <x:c r="B82" s="722" t="s">
        <x:v>232</x:v>
      </x:c>
      <x:c r="C82" s="735">
        <x:v>0</x:v>
      </x:c>
      <x:c r="D82" s="722"/>
      <x:c r="E82" s="662">
        <x:f t="shared" si="6"/>
        <x:v>0</x:v>
      </x:c>
      <x:c r="F82" s="719"/>
      <x:c r="G82" s="719"/>
      <x:c r="H82" s="719"/>
      <x:c r="I82" s="719"/>
      <x:c r="J82" s="719"/>
      <x:c r="K82" s="719"/>
      <x:c r="L82" s="719"/>
      <x:c r="M82" s="719"/>
      <x:c r="N82" s="719"/>
      <x:c r="O82" s="719"/>
      <x:c r="P82" s="719"/>
      <x:c r="Q82" s="577"/>
      <x:c r="S82" s="586"/>
    </x:row>
    <x:row r="83" spans="2:19">
      <x:c r="B83" s="722" t="s">
        <x:v>233</x:v>
      </x:c>
      <x:c r="C83" s="735">
        <x:v>0</x:v>
      </x:c>
      <x:c r="D83" s="722"/>
      <x:c r="E83" s="662">
        <x:f t="shared" si="6"/>
        <x:v>0</x:v>
      </x:c>
      <x:c r="F83" s="719"/>
      <x:c r="G83" s="719"/>
      <x:c r="H83" s="719"/>
      <x:c r="I83" s="719"/>
      <x:c r="J83" s="719"/>
      <x:c r="K83" s="719"/>
      <x:c r="L83" s="719"/>
      <x:c r="M83" s="719"/>
      <x:c r="N83" s="719"/>
      <x:c r="O83" s="719"/>
      <x:c r="P83" s="719"/>
      <x:c r="Q83" s="577"/>
      <x:c r="S83" s="586"/>
    </x:row>
    <x:row r="84" spans="2:19">
      <x:c r="B84" s="722" t="s">
        <x:v>234</x:v>
      </x:c>
      <x:c r="C84" s="735">
        <x:v>0</x:v>
      </x:c>
      <x:c r="D84" s="722"/>
      <x:c r="E84" s="662">
        <x:f t="shared" si="6"/>
        <x:v>0</x:v>
      </x:c>
      <x:c r="F84" s="719"/>
      <x:c r="G84" s="719"/>
      <x:c r="H84" s="719"/>
      <x:c r="I84" s="719"/>
      <x:c r="J84" s="719"/>
      <x:c r="K84" s="719"/>
      <x:c r="L84" s="719"/>
      <x:c r="M84" s="719"/>
      <x:c r="N84" s="719"/>
      <x:c r="O84" s="719"/>
      <x:c r="P84" s="719"/>
      <x:c r="Q84" s="577"/>
      <x:c r="S84" s="586"/>
    </x:row>
    <x:row r="85" spans="2:19">
      <x:c r="B85" s="722" t="s">
        <x:v>235</x:v>
      </x:c>
      <x:c r="C85" s="735">
        <x:v>0</x:v>
      </x:c>
      <x:c r="D85" s="722"/>
      <x:c r="E85" s="662">
        <x:f t="shared" si="6"/>
        <x:v>0</x:v>
      </x:c>
      <x:c r="F85" s="719"/>
      <x:c r="G85" s="719"/>
      <x:c r="H85" s="719"/>
      <x:c r="I85" s="719"/>
      <x:c r="J85" s="719"/>
      <x:c r="K85" s="719"/>
      <x:c r="L85" s="719"/>
      <x:c r="M85" s="719"/>
      <x:c r="N85" s="719"/>
      <x:c r="O85" s="719"/>
      <x:c r="P85" s="719"/>
      <x:c r="Q85" s="577"/>
      <x:c r="S85" s="586"/>
    </x:row>
    <x:row r="86" spans="2:19">
      <x:c r="B86" s="722" t="s">
        <x:v>236</x:v>
      </x:c>
      <x:c r="C86" s="735">
        <x:v>0</x:v>
      </x:c>
      <x:c r="D86" s="722"/>
      <x:c r="E86" s="662">
        <x:f t="shared" si="6"/>
        <x:v>0</x:v>
      </x:c>
      <x:c r="F86" s="719"/>
      <x:c r="G86" s="719"/>
      <x:c r="H86" s="719"/>
      <x:c r="I86" s="719"/>
      <x:c r="J86" s="719"/>
      <x:c r="K86" s="719"/>
      <x:c r="L86" s="719"/>
      <x:c r="M86" s="719"/>
      <x:c r="N86" s="719"/>
      <x:c r="O86" s="719"/>
      <x:c r="P86" s="719"/>
      <x:c r="Q86" s="577"/>
      <x:c r="S86" s="586"/>
    </x:row>
    <x:row r="87" spans="2:19">
      <x:c r="B87" s="722" t="s">
        <x:v>237</x:v>
      </x:c>
      <x:c r="C87" s="735">
        <x:v>1134633.0625908189</x:v>
      </x:c>
      <x:c r="D87" s="722">
        <x:v>1377728.8499999999</x:v>
      </x:c>
      <x:c r="E87" s="662">
        <x:f t="shared" si="6"/>
        <x:v>1598857.5184222125</x:v>
      </x:c>
      <x:c r="F87" s="719">
        <x:v>129959.18401858282</x:v>
      </x:c>
      <x:c r="G87" s="719">
        <x:v>99016.521157015304</x:v>
      </x:c>
      <x:c r="H87" s="719">
        <x:v>147674.20385911243</x:v>
      </x:c>
      <x:c r="I87" s="719">
        <x:v>145766.7968039547</x:v>
      </x:c>
      <x:c r="J87" s="719">
        <x:v>126397.88296839318</x:v>
      </x:c>
      <x:c r="K87" s="719">
        <x:v>139395.2216317183</x:v>
      </x:c>
      <x:c r="L87" s="719">
        <x:v>146546.22896143587</x:v>
      </x:c>
      <x:c r="M87" s="719">
        <x:v>107283.15745168414</x:v>
      </x:c>
      <x:c r="N87" s="719">
        <x:v>145512.60848510222</x:v>
      </x:c>
      <x:c r="O87" s="719">
        <x:v>120026.30779615683</x:v>
      </x:c>
      <x:c r="P87" s="719">
        <x:v>139141.03331286582</x:v>
      </x:c>
      <x:c r="Q87" s="577">
        <x:v>152138.37197619103</x:v>
      </x:c>
      <x:c r="S87" s="586"/>
    </x:row>
    <x:row r="88" spans="2:19">
      <x:c r="B88" s="722" t="s">
        <x:v>238</x:v>
      </x:c>
      <x:c r="C88" s="735">
        <x:v>68077.983755449124</x:v>
      </x:c>
      <x:c r="D88" s="722">
        <x:v>209169.53</x:v>
      </x:c>
      <x:c r="E88" s="662">
        <x:f t="shared" si="6"/>
        <x:v>264982.09334091807</x:v>
      </x:c>
      <x:c r="F88" s="719">
        <x:v>21538.414920239236</x:v>
      </x:c>
      <x:c r="G88" s="719">
        <x:v>16410.220891610821</x:v>
      </x:c>
      <x:c r="H88" s="719">
        <x:v>24474.363237605088</x:v>
      </x:c>
      <x:c r="I88" s="719">
        <x:v>24158.244566300527</x:v>
      </x:c>
      <x:c r="J88" s="719">
        <x:v>20948.192842021966</x:v>
      </x:c>
      <x:c r="K88" s="719">
        <x:v>23102.269717031708</x:v>
      </x:c>
      <x:c r="L88" s="719">
        <x:v>24287.421533182736</x:v>
      </x:c>
      <x:c r="M88" s="719">
        <x:v>17780.268294215522</x:v>
      </x:c>
      <x:c r="N88" s="719">
        <x:v>24116.117389828414</x:v>
      </x:c>
      <x:c r="O88" s="719">
        <x:v>19892.217992753154</x:v>
      </x:c>
      <x:c r="P88" s="719">
        <x:v>23060.142540559595</x:v>
      </x:c>
      <x:c r="Q88" s="577">
        <x:v>25214.219415569347</x:v>
      </x:c>
      <x:c r="S88" s="586"/>
    </x:row>
    <x:row r="89" spans="2:19">
      <x:c r="B89" s="722" t="s">
        <x:v>239</x:v>
      </x:c>
      <x:c r="C89" s="735">
        <x:v>642958.73546813056</x:v>
      </x:c>
      <x:c r="D89" s="722">
        <x:v>1334800.5</x:v>
      </x:c>
      <x:c r="E89" s="662">
        <x:f t="shared" si="6"/>
        <x:v>1880570.1719999998</x:v>
      </x:c>
      <x:c r="F89" s="719">
        <x:v>152857.50120122181</x:v>
      </x:c>
      <x:c r="G89" s="719">
        <x:v>116462.85805807356</x:v>
      </x:c>
      <x:c r="H89" s="719">
        <x:v>173693.84060272362</x:v>
      </x:c>
      <x:c r="I89" s="719">
        <x:v>171450.35563144754</x:v>
      </x:c>
      <x:c r="J89" s="719">
        <x:v>148668.71236210878</x:v>
      </x:c>
      <x:c r="K89" s="719">
        <x:v>163956.13298840192</x:v>
      </x:c>
      <x:c r="L89" s="719">
        <x:v>172367.12079004856</x:v>
      </x:c>
      <x:c r="M89" s="719">
        <x:v>126186.044432972</x:v>
      </x:c>
      <x:c r="N89" s="719">
        <x:v>171151.38029124556</x:v>
      </x:c>
      <x:c r="O89" s="719">
        <x:v>141174.48971906319</x:v>
      </x:c>
      <x:c r="P89" s="719">
        <x:v>163657.15764819994</x:v>
      </x:c>
      <x:c r="Q89" s="577">
        <x:v>178944.57827449316</x:v>
      </x:c>
      <x:c r="S89" s="586"/>
    </x:row>
    <x:row r="90" spans="2:19">
      <x:c r="B90" s="722" t="s">
        <x:v>240</x:v>
      </x:c>
      <x:c r="C90" s="735">
        <x:v>2893314.3096065884</x:v>
      </x:c>
      <x:c r="D90" s="722">
        <x:v>3800911.54</x:v>
      </x:c>
      <x:c r="E90" s="662">
        <x:f>SUM(F90:Q90)</x:f>
        <x:v>4044436.2600000012</x:v>
      </x:c>
      <x:c r="F90" s="719">
        <x:v>328742.01116022764</x:v>
      </x:c>
      <x:c r="G90" s="719">
        <x:v>250470.10374112541</x:v>
      </x:c>
      <x:c r="H90" s="719">
        <x:v>373553.55175351357</x:v>
      </x:c>
      <x:c r="I90" s="719">
        <x:v>368728.6150924454</x:v>
      </x:c>
      <x:c r="J90" s="719">
        <x:v>319733.41912860202</x:v>
      </x:c>
      <x:c r="K90" s="719">
        <x:v>352611.21290807921</x:v>
      </x:c>
      <x:c r="L90" s="719">
        <x:v>370700.25024042145</x:v>
      </x:c>
      <x:c r="M90" s="719">
        <x:v>271381.21257550351</x:v>
      </x:c>
      <x:c r="N90" s="719">
        <x:v>368085.62568170048</x:v>
      </x:c>
      <x:c r="O90" s="719">
        <x:v>303616.01694423589</x:v>
      </x:c>
      <x:c r="P90" s="719">
        <x:v>351968.22349733423</x:v>
      </x:c>
      <x:c r="Q90" s="577">
        <x:v>384846.01727681159</x:v>
      </x:c>
      <x:c r="S90" s="586"/>
    </x:row>
    <x:row r="91" spans="2:19">
      <x:c r="B91" s="722" t="s">
        <x:v>241</x:v>
      </x:c>
      <x:c r="C91" s="735">
        <x:v>0</x:v>
      </x:c>
      <x:c r="D91" s="722"/>
      <x:c r="E91" s="662">
        <x:f t="shared" si="6"/>
        <x:v>0</x:v>
      </x:c>
      <x:c r="G91" s="719"/>
      <x:c r="H91" s="719"/>
      <x:c r="I91" s="719"/>
      <x:c r="J91" s="719"/>
      <x:c r="K91" s="719"/>
      <x:c r="L91" s="719"/>
      <x:c r="M91" s="719"/>
      <x:c r="N91" s="719"/>
      <x:c r="O91" s="719"/>
      <x:c r="P91" s="719"/>
      <x:c r="Q91" s="577"/>
      <x:c r="S91" s="586"/>
    </x:row>
    <x:row r="92" spans="2:19">
      <x:c r="B92" s="722" t="s">
        <x:v>242</x:v>
      </x:c>
      <x:c r="C92" s="735">
        <x:v>0</x:v>
      </x:c>
      <x:c r="D92" s="722"/>
      <x:c r="E92" s="662">
        <x:f t="shared" si="6"/>
        <x:v>0</x:v>
      </x:c>
      <x:c r="F92" s="719"/>
      <x:c r="G92" s="719"/>
      <x:c r="H92" s="719"/>
      <x:c r="I92" s="719"/>
      <x:c r="J92" s="719"/>
      <x:c r="K92" s="719"/>
      <x:c r="L92" s="719"/>
      <x:c r="M92" s="719"/>
      <x:c r="N92" s="719"/>
      <x:c r="O92" s="719"/>
      <x:c r="P92" s="719"/>
      <x:c r="Q92" s="577"/>
      <x:c r="S92" s="586"/>
    </x:row>
    <x:row r="93" spans="2:19">
      <x:c r="B93" s="722" t="s">
        <x:v>243</x:v>
      </x:c>
      <x:c r="C93" s="735">
        <x:v>0</x:v>
      </x:c>
      <x:c r="D93" s="722"/>
      <x:c r="E93" s="662">
        <x:f t="shared" si="6"/>
        <x:v>0</x:v>
      </x:c>
      <x:c r="F93" s="719"/>
      <x:c r="G93" s="719"/>
      <x:c r="H93" s="719"/>
      <x:c r="I93" s="719"/>
      <x:c r="J93" s="719"/>
      <x:c r="K93" s="719"/>
      <x:c r="L93" s="719"/>
      <x:c r="M93" s="719"/>
      <x:c r="N93" s="719"/>
      <x:c r="O93" s="719"/>
      <x:c r="P93" s="719"/>
      <x:c r="Q93" s="577"/>
      <x:c r="S93" s="586"/>
    </x:row>
    <x:row r="94" spans="2:19">
      <x:c r="B94" s="722" t="s">
        <x:v>244</x:v>
      </x:c>
      <x:c r="C94" s="735">
        <x:v>0</x:v>
      </x:c>
      <x:c r="D94" s="722"/>
      <x:c r="E94" s="662">
        <x:f t="shared" si="6"/>
        <x:v>0</x:v>
      </x:c>
      <x:c r="F94" s="719"/>
      <x:c r="G94" s="719"/>
      <x:c r="H94" s="719"/>
      <x:c r="I94" s="719"/>
      <x:c r="J94" s="719"/>
      <x:c r="K94" s="719"/>
      <x:c r="L94" s="719"/>
      <x:c r="M94" s="719"/>
      <x:c r="N94" s="719"/>
      <x:c r="O94" s="719"/>
      <x:c r="P94" s="719"/>
      <x:c r="Q94" s="577"/>
      <x:c r="S94" s="586"/>
    </x:row>
    <x:row r="95" spans="2:19">
      <x:c r="B95" s="722" t="s">
        <x:v>245</x:v>
      </x:c>
      <x:c r="C95" s="735">
        <x:v>0</x:v>
      </x:c>
      <x:c r="D95" s="722"/>
      <x:c r="E95" s="662">
        <x:f t="shared" si="6"/>
        <x:v>0</x:v>
      </x:c>
      <x:c r="F95" s="719"/>
      <x:c r="G95" s="719"/>
      <x:c r="H95" s="719"/>
      <x:c r="I95" s="719"/>
      <x:c r="J95" s="719"/>
      <x:c r="K95" s="719"/>
      <x:c r="L95" s="719"/>
      <x:c r="M95" s="719"/>
      <x:c r="N95" s="719"/>
      <x:c r="O95" s="719"/>
      <x:c r="P95" s="719"/>
      <x:c r="Q95" s="577"/>
      <x:c r="S95" s="586"/>
    </x:row>
    <x:row r="96" spans="2:19">
      <x:c r="B96" s="718" t="s">
        <x:v>246</x:v>
      </x:c>
      <x:c r="C96" s="734">
        <x:v>0</x:v>
      </x:c>
      <x:c r="D96" s="718"/>
      <x:c r="E96" s="662">
        <x:f t="shared" si="6"/>
        <x:v>0</x:v>
      </x:c>
      <x:c r="F96" s="719"/>
      <x:c r="G96" s="719"/>
      <x:c r="H96" s="719"/>
      <x:c r="I96" s="719"/>
      <x:c r="J96" s="719"/>
      <x:c r="K96" s="719"/>
      <x:c r="L96" s="719"/>
      <x:c r="M96" s="719"/>
      <x:c r="N96" s="719"/>
      <x:c r="O96" s="719"/>
      <x:c r="P96" s="719"/>
      <x:c r="Q96" s="577"/>
      <x:c r="S96" s="586"/>
    </x:row>
    <x:row r="97" spans="1:19">
      <x:c r="B97" s="718" t="s">
        <x:v>247</x:v>
      </x:c>
      <x:c r="C97" s="734">
        <x:v>0</x:v>
      </x:c>
      <x:c r="D97" s="718"/>
      <x:c r="E97" s="662">
        <x:f t="shared" si="6"/>
        <x:v>0</x:v>
      </x:c>
      <x:c r="F97" s="719"/>
      <x:c r="G97" s="719"/>
      <x:c r="H97" s="719"/>
      <x:c r="I97" s="719"/>
      <x:c r="J97" s="719"/>
      <x:c r="K97" s="719"/>
      <x:c r="L97" s="719"/>
      <x:c r="M97" s="719"/>
      <x:c r="N97" s="719"/>
      <x:c r="O97" s="719"/>
      <x:c r="P97" s="719"/>
      <x:c r="Q97" s="577"/>
      <x:c r="S97" s="586"/>
    </x:row>
    <x:row r="98" spans="1:19">
      <x:c r="A98" s="578"/>
      <x:c r="B98" s="723" t="s">
        <x:v>248</x:v>
      </x:c>
      <x:c r="C98" s="736">
        <x:v>407172825.61369908</x:v>
      </x:c>
      <x:c r="D98" s="725">
        <x:f t="shared" ref="D98:Q98" si="9">+D57+D64+D69</x:f>
        <x:v>264687922.986</x:v>
      </x:c>
      <x:c r="E98" s="725">
        <x:f>+E57+E64+E69</x:f>
        <x:v>295033932.32203412</x:v>
      </x:c>
      <x:c r="F98" s="725">
        <x:f t="shared" si="9"/>
        <x:v>24050924.816935759</x:v>
      </x:c>
      <x:c r="G98" s="725">
        <x:f t="shared" si="9"/>
        <x:v>18386317.042636625</x:v>
      </x:c>
      <x:c r="H98" s="725">
        <x:f t="shared" si="9"/>
        <x:v>27599096.64117207</x:v>
      </x:c>
      <x:c r="I98" s="725">
        <x:f t="shared" si="9"/>
        <x:v>26653007.364180833</x:v>
      </x:c>
      <x:c r="J98" s="725">
        <x:f t="shared" si="9"/>
        <x:v>23440779.793441065</x:v>
      </x:c>
      <x:c r="K98" s="725">
        <x:f t="shared" si="9"/>
        <x:v>25632584.252358347</x:v>
      </x:c>
      <x:c r="L98" s="725">
        <x:f t="shared" si="9"/>
        <x:v>26273363.828583829</x:v>
      </x:c>
      <x:c r="M98" s="725">
        <x:f t="shared" si="9"/>
        <x:v>20259501.906545036</x:v>
      </x:c>
      <x:c r="N98" s="725">
        <x:f t="shared" si="9"/>
        <x:v>26631020.86747995</x:v>
      </x:c>
      <x:c r="O98" s="725">
        <x:f t="shared" si="9"/>
        <x:v>22457247.254182678</x:v>
      </x:c>
      <x:c r="P98" s="725">
        <x:f t="shared" si="9"/>
        <x:v>25551016.09565746</x:v>
      </x:c>
      <x:c r="Q98" s="725">
        <x:f t="shared" si="9"/>
        <x:v>28099072.458860453</x:v>
      </x:c>
      <x:c r="S98" s="586"/>
    </x:row>
    <x:row r="99" spans="1:19">
      <x:c r="A99" s="580"/>
      <x:c r="B99" s="728" t="s">
        <x:v>249</x:v>
      </x:c>
      <x:c r="C99" s="737">
        <x:v>0</x:v>
      </x:c>
      <x:c r="D99" s="728"/>
      <x:c r="E99" s="662">
        <x:f t="shared" si="6"/>
        <x:v>0</x:v>
      </x:c>
      <x:c r="F99" s="29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528"/>
      <x:c r="S99" s="586"/>
    </x:row>
    <x:row r="100" spans="1:19">
      <x:c r="A100" s="580"/>
      <x:c r="B100" s="728" t="s">
        <x:v>250</x:v>
      </x:c>
      <x:c r="C100" s="737">
        <x:v>0</x:v>
      </x:c>
      <x:c r="D100" s="728"/>
      <x:c r="E100" s="662">
        <x:f t="shared" si="6"/>
        <x:v>0</x:v>
      </x:c>
      <x:c r="F100" s="29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528"/>
      <x:c r="S100" s="586"/>
    </x:row>
    <x:row r="101" spans="1:19">
      <x:c r="A101" s="580"/>
      <x:c r="B101" s="728" t="s">
        <x:v>251</x:v>
      </x:c>
      <x:c r="C101" s="737">
        <x:v>0</x:v>
      </x:c>
      <x:c r="D101" s="728"/>
      <x:c r="E101" s="662">
        <x:f t="shared" si="6"/>
        <x:v>0</x:v>
      </x:c>
      <x:c r="F101" s="29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528"/>
      <x:c r="S101" s="586"/>
    </x:row>
    <x:row r="102" spans="1:19">
      <x:c r="A102" s="580"/>
      <x:c r="B102" s="728" t="s">
        <x:v>252</x:v>
      </x:c>
      <x:c r="C102" s="737">
        <x:v>0</x:v>
      </x:c>
      <x:c r="D102" s="728"/>
      <x:c r="E102" s="662">
        <x:f t="shared" si="6"/>
        <x:v>0</x:v>
      </x:c>
      <x:c r="F102" s="29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528"/>
      <x:c r="S102" s="586"/>
    </x:row>
    <x:row r="103" spans="1:19">
      <x:c r="B103" s="728" t="s">
        <x:v>253</x:v>
      </x:c>
      <x:c r="C103" s="737">
        <x:v>0</x:v>
      </x:c>
      <x:c r="D103" s="728"/>
      <x:c r="E103" s="662">
        <x:f t="shared" si="6"/>
        <x:v>0</x:v>
      </x:c>
      <x:c r="F103" s="29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528"/>
      <x:c r="S103" s="586"/>
    </x:row>
    <x:row r="104" spans="1:19">
      <x:c r="A104" s="556"/>
      <x:c r="B104" s="729" t="s">
        <x:v>254</x:v>
      </x:c>
      <x:c r="C104" s="738">
        <x:v>407172825.61369908</x:v>
      </x:c>
      <x:c r="D104" s="738">
        <x:v>333348360.93009675</x:v>
      </x:c>
      <x:c r="E104" s="725">
        <x:f>+E57+E64+E69</x:f>
        <x:v>295033932.32203412</x:v>
      </x:c>
      <x:c r="F104" s="725">
        <x:f t="shared" ref="F104:Q104" si="10">+F57+F64+F69</x:f>
        <x:v>24050924.816935759</x:v>
      </x:c>
      <x:c r="G104" s="725">
        <x:f t="shared" si="10"/>
        <x:v>18386317.042636625</x:v>
      </x:c>
      <x:c r="H104" s="725">
        <x:f t="shared" si="10"/>
        <x:v>27599096.64117207</x:v>
      </x:c>
      <x:c r="I104" s="725">
        <x:f t="shared" si="10"/>
        <x:v>26653007.364180833</x:v>
      </x:c>
      <x:c r="J104" s="725">
        <x:f t="shared" si="10"/>
        <x:v>23440779.793441065</x:v>
      </x:c>
      <x:c r="K104" s="725">
        <x:f t="shared" si="10"/>
        <x:v>25632584.252358347</x:v>
      </x:c>
      <x:c r="L104" s="725">
        <x:f t="shared" si="10"/>
        <x:v>26273363.828583829</x:v>
      </x:c>
      <x:c r="M104" s="725">
        <x:f t="shared" si="10"/>
        <x:v>20259501.906545036</x:v>
      </x:c>
      <x:c r="N104" s="725">
        <x:f t="shared" si="10"/>
        <x:v>26631020.86747995</x:v>
      </x:c>
      <x:c r="O104" s="725">
        <x:f t="shared" si="10"/>
        <x:v>22457247.254182678</x:v>
      </x:c>
      <x:c r="P104" s="725">
        <x:f t="shared" si="10"/>
        <x:v>25551016.09565746</x:v>
      </x:c>
      <x:c r="Q104" s="725">
        <x:f t="shared" si="10"/>
        <x:v>28099072.458860453</x:v>
      </x:c>
      <x:c r="S104" s="586"/>
    </x:row>
    <x:row r="105" spans="1:19">
      <x:c r="S105" s="586"/>
    </x:row>
    <x:row r="106" spans="1:19">
      <x:c r="A106" s="551"/>
      <x:c r="B106" s="551"/>
      <x:c r="C106" s="551"/>
      <x:c r="D106" s="551"/>
      <x:c r="E106" s="551"/>
      <x:c r="F106" s="739"/>
      <x:c r="G106" s="739"/>
      <x:c r="H106" s="739"/>
      <x:c r="I106" s="739"/>
      <x:c r="J106" s="739"/>
      <x:c r="K106" s="739"/>
      <x:c r="L106" s="739"/>
      <x:c r="M106" s="739"/>
      <x:c r="N106" s="739"/>
      <x:c r="O106" s="739"/>
      <x:c r="P106" s="739"/>
      <x:c r="Q106" s="739"/>
      <x:c r="S106" s="586"/>
    </x:row>
    <x:row r="107" spans="1:19">
      <x:c r="A107" s="551"/>
      <x:c r="B107" s="551"/>
      <x:c r="C107" s="551"/>
      <x:c r="D107" s="551"/>
      <x:c r="E107" s="551"/>
      <x:c r="F107" s="739"/>
      <x:c r="G107" s="739"/>
      <x:c r="H107" s="739"/>
      <x:c r="I107" s="739"/>
      <x:c r="J107" s="739"/>
      <x:c r="K107" s="739"/>
      <x:c r="L107" s="739"/>
      <x:c r="M107" s="739"/>
      <x:c r="N107" s="739"/>
      <x:c r="O107" s="739"/>
      <x:c r="P107" s="739"/>
      <x:c r="Q107" s="739"/>
      <x:c r="S107" s="586"/>
    </x:row>
    <x:row r="108" spans="1:19" ht="20.25">
      <x:c r="A108" s="551"/>
      <x:c r="B108" s="551"/>
      <x:c r="C108" s="551"/>
      <x:c r="D108" s="551"/>
      <x:c r="E108" s="551"/>
      <x:c r="F108" s="554"/>
      <x:c r="G108" s="554"/>
      <x:c r="H108" s="554"/>
      <x:c r="I108" s="554"/>
      <x:c r="J108" s="554"/>
      <x:c r="K108" s="554"/>
      <x:c r="L108" s="554"/>
      <x:c r="M108" s="554"/>
      <x:c r="N108" s="554"/>
      <x:c r="O108" s="554"/>
      <x:c r="P108" s="554"/>
      <x:c r="Q108" s="554"/>
      <x:c r="S108" s="586"/>
    </x:row>
    <x:row r="109" spans="1:19" ht="31.5">
      <x:c r="B109" s="553" t="s">
        <x:v>785</x:v>
      </x:c>
      <x:c r="C109" s="553"/>
      <x:c r="D109" s="553"/>
      <x:c r="E109" s="601"/>
      <x:c r="F109" s="740"/>
      <x:c r="G109" s="740"/>
      <x:c r="H109" s="740"/>
      <x:c r="I109" s="740"/>
      <x:c r="J109" s="740"/>
      <x:c r="K109" s="740"/>
      <x:c r="L109" s="740"/>
      <x:c r="M109" s="740"/>
      <x:c r="N109" s="740"/>
      <x:c r="O109" s="740"/>
      <x:c r="Q109" s="555" t="s">
        <x:v>36</x:v>
      </x:c>
    </x:row>
    <x:row r="110" spans="1:19">
      <x:c r="A110" s="556"/>
      <x:c r="B110" s="709" t="s">
        <x:v>764</x:v>
      </x:c>
      <x:c r="C110" s="709" t="s">
        <x:v>765</x:v>
      </x:c>
      <x:c r="D110" s="709" t="s">
        <x:v>766</x:v>
      </x:c>
      <x:c r="E110" s="710" t="s">
        <x:v>783</x:v>
      </x:c>
      <x:c r="F110" s="711" t="s">
        <x:v>293</x:v>
      </x:c>
      <x:c r="G110" s="711" t="s">
        <x:v>92</x:v>
      </x:c>
      <x:c r="H110" s="711" t="s">
        <x:v>93</x:v>
      </x:c>
      <x:c r="I110" s="711" t="s">
        <x:v>94</x:v>
      </x:c>
      <x:c r="J110" s="711" t="s">
        <x:v>95</x:v>
      </x:c>
      <x:c r="K110" s="711" t="s">
        <x:v>96</x:v>
      </x:c>
      <x:c r="L110" s="711" t="s">
        <x:v>97</x:v>
      </x:c>
      <x:c r="M110" s="711" t="s">
        <x:v>98</x:v>
      </x:c>
      <x:c r="N110" s="711" t="s">
        <x:v>99</x:v>
      </x:c>
      <x:c r="O110" s="711" t="s">
        <x:v>100</x:v>
      </x:c>
      <x:c r="P110" s="711" t="s">
        <x:v>101</x:v>
      </x:c>
      <x:c r="Q110" s="712" t="s">
        <x:v>90</x:v>
      </x:c>
    </x:row>
    <x:row r="111" spans="1:19">
      <x:c r="A111" s="556"/>
      <x:c r="B111" s="713" t="s">
        <x:v>207</x:v>
      </x:c>
      <x:c r="C111" s="733">
        <x:v>11089204.940724</x:v>
      </x:c>
      <x:c r="D111" s="713">
        <x:v>16414677.449999997</x:v>
      </x:c>
      <x:c r="E111" s="715">
        <x:f>SUM(F111:Q111)</x:f>
        <x:v>19828338.737109266</x:v>
      </x:c>
      <x:c r="F111" s="714">
        <x:f>F112</x:f>
        <x:v>1777672.2234519913</x:v>
      </x:c>
      <x:c r="G111" s="714">
        <x:f t="shared" ref="G111:Q111" si="11">G112</x:f>
        <x:v>1856927.0483336749</x:v>
      </x:c>
      <x:c r="H111" s="714">
        <x:f t="shared" si="11"/>
        <x:v>2001251.2274812309</x:v>
      </x:c>
      <x:c r="I111" s="714">
        <x:f t="shared" si="11"/>
        <x:v>2348813.0420389874</x:v>
      </x:c>
      <x:c r="J111" s="714">
        <x:f t="shared" si="11"/>
        <x:v>234846.56222584617</x:v>
      </x:c>
      <x:c r="K111" s="714">
        <x:f t="shared" si="11"/>
        <x:v>1658404.0905110762</x:v>
      </x:c>
      <x:c r="L111" s="714">
        <x:f t="shared" si="11"/>
        <x:v>1658404.0905110762</x:v>
      </x:c>
      <x:c r="M111" s="714">
        <x:f t="shared" si="11"/>
        <x:v>1658404.0905110762</x:v>
      </x:c>
      <x:c r="N111" s="714">
        <x:f t="shared" si="11"/>
        <x:v>1658404.0905110762</x:v>
      </x:c>
      <x:c r="O111" s="714">
        <x:f t="shared" si="11"/>
        <x:v>1658404.0905110762</x:v>
      </x:c>
      <x:c r="P111" s="714">
        <x:f t="shared" si="11"/>
        <x:v>1658404.0905110762</x:v>
      </x:c>
      <x:c r="Q111" s="714">
        <x:f t="shared" si="11"/>
        <x:v>1658404.0905110762</x:v>
      </x:c>
    </x:row>
    <x:row r="112" spans="1:19">
      <x:c r="B112" s="718" t="s">
        <x:v>208</x:v>
      </x:c>
      <x:c r="C112" s="734">
        <x:v>0</x:v>
      </x:c>
      <x:c r="D112" s="718"/>
      <x:c r="E112" s="662">
        <x:f t="shared" ref="E112:E158" si="12">SUM(F112:Q112)</x:f>
        <x:v>19828338.737109266</x:v>
      </x:c>
      <x:c r="F112" s="719">
        <x:v>1777672.2234519913</x:v>
      </x:c>
      <x:c r="G112" s="575">
        <x:v>1856927.0483336749</x:v>
      </x:c>
      <x:c r="H112" s="575">
        <x:v>2001251.2274812309</x:v>
      </x:c>
      <x:c r="I112" s="575">
        <x:v>2348813.0420389874</x:v>
      </x:c>
      <x:c r="J112" s="575">
        <x:v>234846.56222584617</x:v>
      </x:c>
      <x:c r="K112" s="575">
        <x:v>1658404.0905110762</x:v>
      </x:c>
      <x:c r="L112" s="575">
        <x:v>1658404.0905110762</x:v>
      </x:c>
      <x:c r="M112" s="575">
        <x:v>1658404.0905110762</x:v>
      </x:c>
      <x:c r="N112" s="575">
        <x:v>1658404.0905110762</x:v>
      </x:c>
      <x:c r="O112" s="575">
        <x:v>1658404.0905110762</x:v>
      </x:c>
      <x:c r="P112" s="575">
        <x:v>1658404.0905110762</x:v>
      </x:c>
      <x:c r="Q112" s="577">
        <x:v>1658404.0905110762</x:v>
      </x:c>
    </x:row>
    <x:row r="113" spans="1:19">
      <x:c r="B113" s="718" t="s">
        <x:v>209</x:v>
      </x:c>
      <x:c r="C113" s="734">
        <x:v>11089204.940724</x:v>
      </x:c>
      <x:c r="D113" s="718"/>
      <x:c r="E113" s="662">
        <x:f t="shared" si="12"/>
        <x:v>0</x:v>
      </x:c>
      <x:c r="F113" s="719"/>
      <x:c r="G113" s="575"/>
      <x:c r="H113" s="575"/>
      <x:c r="I113" s="575"/>
      <x:c r="J113" s="575"/>
      <x:c r="K113" s="575"/>
      <x:c r="L113" s="575"/>
      <x:c r="M113" s="575"/>
      <x:c r="N113" s="575"/>
      <x:c r="O113" s="575"/>
      <x:c r="P113" s="575"/>
      <x:c r="Q113" s="577"/>
    </x:row>
    <x:row r="114" spans="1:19">
      <x:c r="B114" s="718" t="s">
        <x:v>210</x:v>
      </x:c>
      <x:c r="C114" s="734">
        <x:v>0</x:v>
      </x:c>
      <x:c r="D114" s="718"/>
      <x:c r="E114" s="662">
        <x:f t="shared" si="12"/>
        <x:v>0</x:v>
      </x:c>
      <x:c r="F114" s="719"/>
      <x:c r="G114" s="719"/>
      <x:c r="H114" s="719"/>
      <x:c r="I114" s="719"/>
      <x:c r="J114" s="719"/>
      <x:c r="K114" s="719"/>
      <x:c r="L114" s="719"/>
      <x:c r="M114" s="719"/>
      <x:c r="N114" s="719"/>
      <x:c r="O114" s="719"/>
      <x:c r="P114" s="719"/>
      <x:c r="Q114" s="577"/>
    </x:row>
    <x:row r="115" spans="1:19">
      <x:c r="B115" s="718" t="s">
        <x:v>211</x:v>
      </x:c>
      <x:c r="C115" s="734">
        <x:v>0</x:v>
      </x:c>
      <x:c r="D115" s="718"/>
      <x:c r="E115" s="662">
        <x:f t="shared" si="12"/>
        <x:v>0</x:v>
      </x:c>
      <x:c r="F115" s="719"/>
      <x:c r="G115" s="575"/>
      <x:c r="H115" s="575"/>
      <x:c r="I115" s="575"/>
      <x:c r="J115" s="575"/>
      <x:c r="K115" s="575"/>
      <x:c r="L115" s="575"/>
      <x:c r="M115" s="575"/>
      <x:c r="N115" s="575"/>
      <x:c r="O115" s="575"/>
      <x:c r="P115" s="575"/>
      <x:c r="Q115" s="577"/>
    </x:row>
    <x:row r="116" spans="1:19">
      <x:c r="B116" s="718" t="s">
        <x:v>212</x:v>
      </x:c>
      <x:c r="C116" s="734">
        <x:v>0</x:v>
      </x:c>
      <x:c r="D116" s="718"/>
      <x:c r="E116" s="662">
        <x:f t="shared" si="12"/>
        <x:v>0</x:v>
      </x:c>
      <x:c r="F116" s="719"/>
      <x:c r="G116" s="575"/>
      <x:c r="H116" s="575"/>
      <x:c r="I116" s="575"/>
      <x:c r="J116" s="575"/>
      <x:c r="K116" s="575"/>
      <x:c r="L116" s="575"/>
      <x:c r="M116" s="575"/>
      <x:c r="N116" s="575"/>
      <x:c r="O116" s="575"/>
      <x:c r="P116" s="575"/>
      <x:c r="Q116" s="577"/>
    </x:row>
    <x:row r="117" spans="1:19">
      <x:c r="A117" s="580"/>
      <x:c r="B117" s="718" t="s">
        <x:v>213</x:v>
      </x:c>
      <x:c r="C117" s="734">
        <x:v>0</x:v>
      </x:c>
      <x:c r="D117" s="718"/>
      <x:c r="E117" s="662">
        <x:f t="shared" si="12"/>
        <x:v>0</x:v>
      </x:c>
      <x:c r="F117" s="719"/>
      <x:c r="G117" s="575"/>
      <x:c r="H117" s="575"/>
      <x:c r="I117" s="575"/>
      <x:c r="J117" s="575"/>
      <x:c r="K117" s="575"/>
      <x:c r="L117" s="575"/>
      <x:c r="M117" s="575"/>
      <x:c r="N117" s="575"/>
      <x:c r="O117" s="575"/>
      <x:c r="P117" s="575"/>
      <x:c r="Q117" s="577"/>
    </x:row>
    <x:row r="118" spans="1:19">
      <x:c r="A118" s="578"/>
      <x:c r="B118" s="713" t="s">
        <x:v>214</x:v>
      </x:c>
      <x:c r="C118" s="733">
        <x:v>2982774.54</x:v>
      </x:c>
      <x:c r="D118" s="713">
        <x:v>3521254.7020000005</x:v>
      </x:c>
      <x:c r="E118" s="720">
        <x:f t="shared" si="12"/>
        <x:v>2951338.6</x:v>
      </x:c>
      <x:c r="F118" s="714">
        <x:f>F119</x:f>
        <x:v>233764</x:v>
      </x:c>
      <x:c r="G118" s="714">
        <x:f t="shared" ref="G118:Q118" si="13">G119</x:f>
        <x:v>233764</x:v>
      </x:c>
      <x:c r="H118" s="714">
        <x:f t="shared" si="13"/>
        <x:v>233764</x:v>
      </x:c>
      <x:c r="I118" s="714">
        <x:f t="shared" si="13"/>
        <x:v>236164</x:v>
      </x:c>
      <x:c r="J118" s="714">
        <x:f t="shared" si="13"/>
        <x:v>236164</x:v>
      </x:c>
      <x:c r="K118" s="714">
        <x:f t="shared" si="13"/>
        <x:v>236164</x:v>
      </x:c>
      <x:c r="L118" s="714">
        <x:f t="shared" si="13"/>
        <x:v>236164</x:v>
      </x:c>
      <x:c r="M118" s="714">
        <x:f t="shared" si="13"/>
        <x:v>236164</x:v>
      </x:c>
      <x:c r="N118" s="714">
        <x:f t="shared" si="13"/>
        <x:v>236164</x:v>
      </x:c>
      <x:c r="O118" s="714">
        <x:f t="shared" si="13"/>
        <x:v>236164</x:v>
      </x:c>
      <x:c r="P118" s="714">
        <x:f t="shared" si="13"/>
        <x:v>236164</x:v>
      </x:c>
      <x:c r="Q118" s="714">
        <x:f t="shared" si="13"/>
        <x:v>360734.6</x:v>
      </x:c>
    </x:row>
    <x:row r="119" spans="1:19">
      <x:c r="A119" s="580"/>
      <x:c r="B119" s="718" t="s">
        <x:v>215</x:v>
      </x:c>
      <x:c r="C119" s="734">
        <x:v>2982774.54</x:v>
      </x:c>
      <x:c r="D119" s="718">
        <x:v>3521254.7020000005</x:v>
      </x:c>
      <x:c r="E119" s="662">
        <x:f t="shared" si="12"/>
        <x:v>2951338.6</x:v>
      </x:c>
      <x:c r="F119" s="719">
        <x:v>233764</x:v>
      </x:c>
      <x:c r="G119" s="719">
        <x:v>233764</x:v>
      </x:c>
      <x:c r="H119" s="719">
        <x:v>233764</x:v>
      </x:c>
      <x:c r="I119" s="719">
        <x:v>236164</x:v>
      </x:c>
      <x:c r="J119" s="719">
        <x:v>236164</x:v>
      </x:c>
      <x:c r="K119" s="719">
        <x:v>236164</x:v>
      </x:c>
      <x:c r="L119" s="719">
        <x:v>236164</x:v>
      </x:c>
      <x:c r="M119" s="719">
        <x:v>236164</x:v>
      </x:c>
      <x:c r="N119" s="719">
        <x:v>236164</x:v>
      </x:c>
      <x:c r="O119" s="719">
        <x:v>236164</x:v>
      </x:c>
      <x:c r="P119" s="719">
        <x:v>236164</x:v>
      </x:c>
      <x:c r="Q119" s="577">
        <x:v>360734.6</x:v>
      </x:c>
    </x:row>
    <x:row r="120" spans="1:19">
      <x:c r="A120" s="580"/>
      <x:c r="B120" s="718" t="s">
        <x:v>216</x:v>
      </x:c>
      <x:c r="C120" s="734">
        <x:v>0</x:v>
      </x:c>
      <x:c r="D120" s="718"/>
      <x:c r="E120" s="662">
        <x:f t="shared" si="12"/>
        <x:v>0</x:v>
      </x:c>
      <x:c r="F120" s="719"/>
      <x:c r="G120" s="719"/>
      <x:c r="H120" s="719"/>
      <x:c r="I120" s="719"/>
      <x:c r="J120" s="719"/>
      <x:c r="K120" s="719"/>
      <x:c r="L120" s="719"/>
      <x:c r="M120" s="719"/>
      <x:c r="N120" s="719"/>
      <x:c r="O120" s="719"/>
      <x:c r="P120" s="719"/>
      <x:c r="Q120" s="577"/>
    </x:row>
    <x:row r="121" spans="1:19">
      <x:c r="A121" s="580"/>
      <x:c r="B121" s="718" t="s">
        <x:v>296</x:v>
      </x:c>
      <x:c r="C121" s="734">
        <x:v>0</x:v>
      </x:c>
      <x:c r="D121" s="718"/>
      <x:c r="E121" s="662">
        <x:f t="shared" si="12"/>
        <x:v>0</x:v>
      </x:c>
      <x:c r="F121" s="719"/>
      <x:c r="G121" s="719"/>
      <x:c r="H121" s="719"/>
      <x:c r="I121" s="719"/>
      <x:c r="J121" s="719"/>
      <x:c r="K121" s="719"/>
      <x:c r="L121" s="719"/>
      <x:c r="M121" s="719"/>
      <x:c r="N121" s="719"/>
      <x:c r="O121" s="719"/>
      <x:c r="P121" s="719"/>
      <x:c r="Q121" s="577"/>
    </x:row>
    <x:row r="122" spans="1:19">
      <x:c r="A122" s="580"/>
      <x:c r="B122" s="718" t="s">
        <x:v>218</x:v>
      </x:c>
      <x:c r="C122" s="734">
        <x:v>0</x:v>
      </x:c>
      <x:c r="D122" s="718"/>
      <x:c r="E122" s="662">
        <x:f t="shared" si="12"/>
        <x:v>0</x:v>
      </x:c>
      <x:c r="F122" s="719"/>
      <x:c r="G122" s="719"/>
      <x:c r="H122" s="719"/>
      <x:c r="I122" s="719"/>
      <x:c r="J122" s="719"/>
      <x:c r="K122" s="719"/>
      <x:c r="L122" s="719"/>
      <x:c r="M122" s="719"/>
      <x:c r="N122" s="719"/>
      <x:c r="O122" s="719"/>
      <x:c r="P122" s="719"/>
      <x:c r="Q122" s="577"/>
    </x:row>
    <x:row r="123" spans="1:19">
      <x:c r="A123" s="578"/>
      <x:c r="B123" s="713" t="s">
        <x:v>219</x:v>
      </x:c>
      <x:c r="C123" s="733">
        <x:v>3399284.1829061094</x:v>
      </x:c>
      <x:c r="D123" s="714">
        <x:f>SUM(D124:D151)</x:f>
        <x:v>3225972.1400000006</x:v>
      </x:c>
      <x:c r="E123" s="720">
        <x:f t="shared" si="12"/>
        <x:v>4070768.5433145808</x:v>
      </x:c>
      <x:c r="F123" s="714">
        <x:f>SUM(F124:F151)</x:f>
        <x:v>338622.15727136994</x:v>
      </x:c>
      <x:c r="G123" s="714">
        <x:f t="shared" ref="G123:Q123" si="14">SUM(G124:G151)</x:f>
        <x:v>367001.74278592091</x:v>
      </x:c>
      <x:c r="H123" s="714">
        <x:f t="shared" si="14"/>
        <x:v>366004.4179215469</x:v>
      </x:c>
      <x:c r="I123" s="714">
        <x:f t="shared" si="14"/>
        <x:v>373664.70750158204</x:v>
      </x:c>
      <x:c r="J123" s="714">
        <x:f t="shared" si="14"/>
        <x:v>237093.69287340733</x:v>
      </x:c>
      <x:c r="K123" s="714">
        <x:f t="shared" si="14"/>
        <x:v>361773.15208313783</x:v>
      </x:c>
      <x:c r="L123" s="714">
        <x:f t="shared" si="14"/>
        <x:v>336209.15208313783</x:v>
      </x:c>
      <x:c r="M123" s="714">
        <x:f t="shared" si="14"/>
        <x:v>325278.91246192571</x:v>
      </x:c>
      <x:c r="N123" s="714">
        <x:f t="shared" si="14"/>
        <x:v>357713.15208313783</x:v>
      </x:c>
      <x:c r="O123" s="714">
        <x:f t="shared" si="14"/>
        <x:v>328881.15208313783</x:v>
      </x:c>
      <x:c r="P123" s="714">
        <x:f t="shared" si="14"/>
        <x:v>330205.15208313783</x:v>
      </x:c>
      <x:c r="Q123" s="714">
        <x:f t="shared" si="14"/>
        <x:v>348321.15208313783</x:v>
      </x:c>
    </x:row>
    <x:row r="124" spans="1:19">
      <x:c r="A124" s="580"/>
      <x:c r="B124" s="718" t="s">
        <x:v>220</x:v>
      </x:c>
      <x:c r="C124" s="734">
        <x:v>319592</x:v>
      </x:c>
      <x:c r="D124" s="718">
        <x:v>100137.18000000001</x:v>
      </x:c>
      <x:c r="E124" s="662">
        <x:f t="shared" si="12"/>
        <x:v>179132</x:v>
      </x:c>
      <x:c r="F124" s="719">
        <x:v>8568</x:v>
      </x:c>
      <x:c r="G124" s="719">
        <x:v>37828</x:v>
      </x:c>
      <x:c r="H124" s="719">
        <x:v>9176</x:v>
      </x:c>
      <x:c r="I124" s="719">
        <x:v>8668</x:v>
      </x:c>
      <x:c r="J124" s="719">
        <x:v>19852</x:v>
      </x:c>
      <x:c r="K124" s="719">
        <x:v>23468</x:v>
      </x:c>
      <x:c r="L124" s="719">
        <x:v>14872</x:v>
      </x:c>
      <x:c r="M124" s="719">
        <x:v>6928</x:v>
      </x:c>
      <x:c r="N124" s="719">
        <x:v>21376</x:v>
      </x:c>
      <x:c r="O124" s="719">
        <x:v>7544</x:v>
      </x:c>
      <x:c r="P124" s="719">
        <x:v>8868</x:v>
      </x:c>
      <x:c r="Q124" s="577">
        <x:v>11984</x:v>
      </x:c>
    </x:row>
    <x:row r="125" spans="1:19">
      <x:c r="B125" s="718" t="s">
        <x:v>221</x:v>
      </x:c>
      <x:c r="C125" s="734">
        <x:v>0</x:v>
      </x:c>
      <x:c r="D125" s="718"/>
      <x:c r="E125" s="662">
        <x:f t="shared" si="12"/>
        <x:v>0</x:v>
      </x:c>
      <x:c r="F125" s="719"/>
      <x:c r="G125" s="719"/>
      <x:c r="H125" s="719"/>
      <x:c r="I125" s="719"/>
      <x:c r="J125" s="719"/>
      <x:c r="K125" s="719"/>
      <x:c r="L125" s="719"/>
      <x:c r="M125" s="719"/>
      <x:c r="N125" s="719"/>
      <x:c r="O125" s="719"/>
      <x:c r="P125" s="719"/>
      <x:c r="Q125" s="577"/>
    </x:row>
    <x:row r="126" spans="1:19">
      <x:c r="B126" s="718" t="s">
        <x:v>222</x:v>
      </x:c>
      <x:c r="C126" s="734">
        <x:v>0</x:v>
      </x:c>
      <x:c r="D126" s="718"/>
      <x:c r="E126" s="662">
        <x:f t="shared" si="12"/>
        <x:v>0</x:v>
      </x:c>
      <x:c r="F126" s="719"/>
      <x:c r="G126" s="719"/>
      <x:c r="H126" s="719"/>
      <x:c r="I126" s="719"/>
      <x:c r="J126" s="719"/>
      <x:c r="K126" s="719"/>
      <x:c r="L126" s="719"/>
      <x:c r="M126" s="719"/>
      <x:c r="N126" s="719"/>
      <x:c r="O126" s="719"/>
      <x:c r="P126" s="719"/>
      <x:c r="Q126" s="577"/>
    </x:row>
    <x:row r="127" spans="1:19">
      <x:c r="B127" s="718" t="s">
        <x:v>223</x:v>
      </x:c>
      <x:c r="C127" s="734">
        <x:v>0</x:v>
      </x:c>
      <x:c r="D127" s="718"/>
      <x:c r="E127" s="662">
        <x:f t="shared" si="12"/>
        <x:v>0</x:v>
      </x:c>
      <x:c r="F127" s="719"/>
      <x:c r="G127" s="719"/>
      <x:c r="H127" s="719"/>
      <x:c r="I127" s="719"/>
      <x:c r="J127" s="719"/>
      <x:c r="K127" s="719"/>
      <x:c r="L127" s="719"/>
      <x:c r="M127" s="719"/>
      <x:c r="N127" s="719"/>
      <x:c r="O127" s="719"/>
      <x:c r="P127" s="719"/>
      <x:c r="Q127" s="577"/>
    </x:row>
    <x:row r="128" spans="1:19">
      <x:c r="B128" s="718" t="s">
        <x:v>224</x:v>
      </x:c>
      <x:c r="C128" s="734">
        <x:v>11089.204940724001</x:v>
      </x:c>
      <x:c r="D128" s="718">
        <x:v>7345</x:v>
      </x:c>
      <x:c r="E128" s="662">
        <x:f t="shared" si="12"/>
        <x:v>6345.0683958749632</x:v>
      </x:c>
      <x:c r="F128" s="719">
        <x:v>568.85511150463731</x:v>
      </x:c>
      <x:c r="G128" s="719">
        <x:v>594.21665546677605</x:v>
      </x:c>
      <x:c r="H128" s="719">
        <x:v>640.40039279399389</x:v>
      </x:c>
      <x:c r="I128" s="719">
        <x:v>751.62017345247602</x:v>
      </x:c>
      <x:c r="J128" s="719">
        <x:v>75.150899912270773</x:v>
      </x:c>
      <x:c r="K128" s="719">
        <x:v>530.68930896354436</x:v>
      </x:c>
      <x:c r="L128" s="719">
        <x:v>530.68930896354436</x:v>
      </x:c>
      <x:c r="M128" s="719">
        <x:v>530.68930896354436</x:v>
      </x:c>
      <x:c r="N128" s="719">
        <x:v>530.68930896354436</x:v>
      </x:c>
      <x:c r="O128" s="719">
        <x:v>530.68930896354436</x:v>
      </x:c>
      <x:c r="P128" s="719">
        <x:v>530.68930896354436</x:v>
      </x:c>
      <x:c r="Q128" s="577">
        <x:v>530.68930896354436</x:v>
      </x:c>
      <x:c r="S128" s="586"/>
    </x:row>
    <x:row r="129" spans="1:17">
      <x:c r="B129" s="722" t="s">
        <x:v>225</x:v>
      </x:c>
      <x:c r="C129" s="735">
        <x:v>332676.14822172001</x:v>
      </x:c>
      <x:c r="D129" s="718">
        <x:v>800948.70000000019</x:v>
      </x:c>
      <x:c r="E129" s="662">
        <x:f t="shared" si="12"/>
        <x:v>773305.2107472613</x:v>
      </x:c>
      <x:c r="F129" s="719">
        <x:v>69329.216714627662</x:v>
      </x:c>
      <x:c r="G129" s="719">
        <x:v>72420.154885013326</x:v>
      </x:c>
      <x:c r="H129" s="719">
        <x:v>78048.797871768009</x:v>
      </x:c>
      <x:c r="I129" s="719">
        <x:v>91603.708639520511</x:v>
      </x:c>
      <x:c r="J129" s="719">
        <x:v>9159.0159268080006</x:v>
      </x:c>
      <x:c r="K129" s="719">
        <x:v>64677.759529931973</x:v>
      </x:c>
      <x:c r="L129" s="719">
        <x:v>64677.759529931973</x:v>
      </x:c>
      <x:c r="M129" s="719">
        <x:v>64677.759529931973</x:v>
      </x:c>
      <x:c r="N129" s="719">
        <x:v>64677.759529931973</x:v>
      </x:c>
      <x:c r="O129" s="719">
        <x:v>64677.759529931973</x:v>
      </x:c>
      <x:c r="P129" s="719">
        <x:v>64677.759529931973</x:v>
      </x:c>
      <x:c r="Q129" s="577">
        <x:v>64677.759529931973</x:v>
      </x:c>
    </x:row>
    <x:row r="130" spans="1:17">
      <x:c r="B130" s="722" t="s">
        <x:v>226</x:v>
      </x:c>
      <x:c r="C130" s="735">
        <x:v>0</x:v>
      </x:c>
      <x:c r="D130" s="722"/>
      <x:c r="E130" s="662">
        <x:f t="shared" si="12"/>
        <x:v>0</x:v>
      </x:c>
      <x:c r="F130" s="719"/>
      <x:c r="G130" s="719"/>
      <x:c r="H130" s="719"/>
      <x:c r="I130" s="719"/>
      <x:c r="J130" s="719"/>
      <x:c r="K130" s="719"/>
      <x:c r="L130" s="719"/>
      <x:c r="M130" s="719"/>
      <x:c r="N130" s="719"/>
      <x:c r="O130" s="719"/>
      <x:c r="P130" s="719"/>
      <x:c r="Q130" s="577"/>
    </x:row>
    <x:row r="131" spans="1:17">
      <x:c r="B131" s="722" t="s">
        <x:v>227</x:v>
      </x:c>
      <x:c r="C131" s="735">
        <x:v>1377870.7200000004</x:v>
      </x:c>
      <x:c r="D131" s="722">
        <x:v>1377870.7200000004</x:v>
      </x:c>
      <x:c r="E131" s="662">
        <x:f t="shared" si="12"/>
        <x:v>1377870.7200000004</x:v>
      </x:c>
      <x:c r="F131" s="719">
        <x:v>114822.56</x:v>
      </x:c>
      <x:c r="G131" s="719">
        <x:v>114822.56</x:v>
      </x:c>
      <x:c r="H131" s="719">
        <x:v>114822.56</x:v>
      </x:c>
      <x:c r="I131" s="719">
        <x:v>114822.56</x:v>
      </x:c>
      <x:c r="J131" s="719">
        <x:v>114822.56</x:v>
      </x:c>
      <x:c r="K131" s="719">
        <x:v>114822.56</x:v>
      </x:c>
      <x:c r="L131" s="719">
        <x:v>114822.56</x:v>
      </x:c>
      <x:c r="M131" s="719">
        <x:v>114822.56</x:v>
      </x:c>
      <x:c r="N131" s="719">
        <x:v>114822.56</x:v>
      </x:c>
      <x:c r="O131" s="719">
        <x:v>114822.56</x:v>
      </x:c>
      <x:c r="P131" s="719">
        <x:v>114822.56</x:v>
      </x:c>
      <x:c r="Q131" s="577">
        <x:v>114822.56</x:v>
      </x:c>
    </x:row>
    <x:row r="132" spans="1:17">
      <x:c r="A132" s="551"/>
      <x:c r="B132" s="722" t="s">
        <x:v>228</x:v>
      </x:c>
      <x:c r="C132" s="735">
        <x:v>0</x:v>
      </x:c>
      <x:c r="D132" s="722"/>
      <x:c r="E132" s="668">
        <x:f t="shared" si="12"/>
        <x:v>0</x:v>
      </x:c>
      <x:c r="F132" s="741"/>
      <x:c r="G132" s="741"/>
      <x:c r="H132" s="741"/>
      <x:c r="I132" s="741"/>
      <x:c r="J132" s="741"/>
      <x:c r="K132" s="741"/>
      <x:c r="L132" s="741"/>
      <x:c r="M132" s="741"/>
      <x:c r="N132" s="741"/>
      <x:c r="O132" s="741"/>
      <x:c r="P132" s="741"/>
      <x:c r="Q132" s="609"/>
    </x:row>
    <x:row r="133" spans="1:17">
      <x:c r="A133" s="551"/>
      <x:c r="B133" s="722" t="s">
        <x:v>229</x:v>
      </x:c>
      <x:c r="C133" s="735">
        <x:v>27723.012351810001</x:v>
      </x:c>
      <x:c r="D133" s="722">
        <x:v>14939.029999999999</x:v>
      </x:c>
      <x:c r="E133" s="668">
        <x:f t="shared" si="12"/>
        <x:v>49570.846842773171</x:v>
      </x:c>
      <x:c r="F133" s="741">
        <x:v>4444.1805586299788</x:v>
      </x:c>
      <x:c r="G133" s="741">
        <x:v>4642.3176208341874</x:v>
      </x:c>
      <x:c r="H133" s="741">
        <x:v>5003.1280687030776</x:v>
      </x:c>
      <x:c r="I133" s="741">
        <x:v>5872.0326050974681</x:v>
      </x:c>
      <x:c r="J133" s="741">
        <x:v>587.11640556461543</x:v>
      </x:c>
      <x:c r="K133" s="741">
        <x:v>4146.0102262776909</x:v>
      </x:c>
      <x:c r="L133" s="741">
        <x:v>4146.0102262776909</x:v>
      </x:c>
      <x:c r="M133" s="741">
        <x:v>4146.0102262776909</x:v>
      </x:c>
      <x:c r="N133" s="741">
        <x:v>4146.0102262776909</x:v>
      </x:c>
      <x:c r="O133" s="741">
        <x:v>4146.0102262776909</x:v>
      </x:c>
      <x:c r="P133" s="741">
        <x:v>4146.0102262776909</x:v>
      </x:c>
      <x:c r="Q133" s="609">
        <x:v>4146.0102262776909</x:v>
      </x:c>
    </x:row>
    <x:row r="134" spans="1:17">
      <x:c r="B134" s="722" t="s">
        <x:v>230</x:v>
      </x:c>
      <x:c r="C134" s="735">
        <x:v>686353.07999999973</x:v>
      </x:c>
      <x:c r="D134" s="722"/>
      <x:c r="E134" s="662">
        <x:f t="shared" si="12"/>
        <x:v>670454.52</x:v>
      </x:c>
      <x:c r="F134" s="719">
        <x:v>55455.21</x:v>
      </x:c>
      <x:c r="G134" s="719">
        <x:v>55455.21</x:v>
      </x:c>
      <x:c r="H134" s="719">
        <x:v>55455.21</x:v>
      </x:c>
      <x:c r="I134" s="719">
        <x:v>55455.21</x:v>
      </x:c>
      <x:c r="J134" s="719">
        <x:v>55455.21</x:v>
      </x:c>
      <x:c r="K134" s="719">
        <x:v>57855.21</x:v>
      </x:c>
      <x:c r="L134" s="719">
        <x:v>55887.21</x:v>
      </x:c>
      <x:c r="M134" s="719">
        <x:v>55887.21</x:v>
      </x:c>
      <x:c r="N134" s="719">
        <x:v>55887.21</x:v>
      </x:c>
      <x:c r="O134" s="719">
        <x:v>55887.21</x:v>
      </x:c>
      <x:c r="P134" s="719">
        <x:v>55887.21</x:v>
      </x:c>
      <x:c r="Q134" s="577">
        <x:v>55887.21</x:v>
      </x:c>
    </x:row>
    <x:row r="135" spans="1:17">
      <x:c r="B135" s="722" t="s">
        <x:v>231</x:v>
      </x:c>
      <x:c r="C135" s="735">
        <x:v>0</x:v>
      </x:c>
      <x:c r="D135" s="722"/>
      <x:c r="E135" s="662">
        <x:f t="shared" si="12"/>
        <x:v>0</x:v>
      </x:c>
      <x:c r="F135" s="719"/>
      <x:c r="G135" s="719"/>
      <x:c r="H135" s="719"/>
      <x:c r="I135" s="719"/>
      <x:c r="J135" s="719"/>
      <x:c r="K135" s="719"/>
      <x:c r="L135" s="719"/>
      <x:c r="M135" s="719"/>
      <x:c r="N135" s="719"/>
      <x:c r="O135" s="719"/>
      <x:c r="P135" s="719"/>
      <x:c r="Q135" s="577"/>
    </x:row>
    <x:row r="136" spans="1:17">
      <x:c r="B136" s="722" t="s">
        <x:v>232</x:v>
      </x:c>
      <x:c r="C136" s="735">
        <x:v>0</x:v>
      </x:c>
      <x:c r="D136" s="722"/>
      <x:c r="E136" s="662">
        <x:f t="shared" si="12"/>
        <x:v>0</x:v>
      </x:c>
      <x:c r="F136" s="719"/>
      <x:c r="G136" s="719"/>
      <x:c r="H136" s="719"/>
      <x:c r="I136" s="719"/>
      <x:c r="J136" s="719"/>
      <x:c r="K136" s="719"/>
      <x:c r="L136" s="719"/>
      <x:c r="M136" s="719"/>
      <x:c r="N136" s="719"/>
      <x:c r="O136" s="719"/>
      <x:c r="P136" s="719"/>
      <x:c r="Q136" s="577"/>
    </x:row>
    <x:row r="137" spans="1:17">
      <x:c r="B137" s="722" t="s">
        <x:v>233</x:v>
      </x:c>
      <x:c r="C137" s="735">
        <x:v>0</x:v>
      </x:c>
      <x:c r="D137" s="722">
        <x:v>12281.079999999998</x:v>
      </x:c>
      <x:c r="E137" s="662">
        <x:f t="shared" si="12"/>
        <x:v>0</x:v>
      </x:c>
      <x:c r="F137" s="719"/>
      <x:c r="G137" s="719"/>
      <x:c r="H137" s="719"/>
      <x:c r="I137" s="719"/>
      <x:c r="J137" s="719"/>
      <x:c r="K137" s="719"/>
      <x:c r="L137" s="719"/>
      <x:c r="M137" s="719"/>
      <x:c r="N137" s="719"/>
      <x:c r="O137" s="719"/>
      <x:c r="P137" s="719"/>
      <x:c r="Q137" s="577"/>
    </x:row>
    <x:row r="138" spans="1:17">
      <x:c r="B138" s="722" t="s">
        <x:v>234</x:v>
      </x:c>
      <x:c r="C138" s="735">
        <x:v>0</x:v>
      </x:c>
      <x:c r="D138" s="722"/>
      <x:c r="E138" s="662">
        <x:f t="shared" si="12"/>
        <x:v>0</x:v>
      </x:c>
      <x:c r="F138" s="719"/>
      <x:c r="G138" s="719"/>
      <x:c r="H138" s="719"/>
      <x:c r="I138" s="719"/>
      <x:c r="J138" s="719"/>
      <x:c r="K138" s="719"/>
      <x:c r="L138" s="719"/>
      <x:c r="M138" s="719"/>
      <x:c r="N138" s="719"/>
      <x:c r="O138" s="719"/>
      <x:c r="P138" s="719"/>
      <x:c r="Q138" s="577"/>
    </x:row>
    <x:row r="139" spans="1:17">
      <x:c r="B139" s="722" t="s">
        <x:v>235</x:v>
      </x:c>
      <x:c r="C139" s="735">
        <x:v>0</x:v>
      </x:c>
      <x:c r="D139" s="722"/>
      <x:c r="E139" s="662">
        <x:f t="shared" si="12"/>
        <x:v>0</x:v>
      </x:c>
      <x:c r="F139" s="719"/>
      <x:c r="G139" s="719"/>
      <x:c r="H139" s="719"/>
      <x:c r="I139" s="719"/>
      <x:c r="J139" s="719"/>
      <x:c r="K139" s="719"/>
      <x:c r="L139" s="719"/>
      <x:c r="M139" s="719"/>
      <x:c r="N139" s="719"/>
      <x:c r="O139" s="719"/>
      <x:c r="P139" s="719"/>
      <x:c r="Q139" s="577"/>
    </x:row>
    <x:row r="140" spans="1:17">
      <x:c r="B140" s="722" t="s">
        <x:v>236</x:v>
      </x:c>
      <x:c r="C140" s="735">
        <x:v>0</x:v>
      </x:c>
      <x:c r="D140" s="722"/>
      <x:c r="E140" s="662">
        <x:f t="shared" si="12"/>
        <x:v>0</x:v>
      </x:c>
      <x:c r="F140" s="719"/>
      <x:c r="G140" s="719"/>
      <x:c r="H140" s="719"/>
      <x:c r="I140" s="719"/>
      <x:c r="J140" s="719"/>
      <x:c r="K140" s="719"/>
      <x:c r="L140" s="719"/>
      <x:c r="M140" s="719"/>
      <x:c r="N140" s="719"/>
      <x:c r="O140" s="719"/>
      <x:c r="P140" s="719"/>
      <x:c r="Q140" s="577"/>
    </x:row>
    <x:row r="141" spans="1:17">
      <x:c r="B141" s="722" t="s">
        <x:v>237</x:v>
      </x:c>
      <x:c r="C141" s="735">
        <x:v>156055</x:v>
      </x:c>
      <x:c r="D141" s="722"/>
      <x:c r="E141" s="662">
        <x:f t="shared" si="12"/>
        <x:v>339411.6764782829</x:v>
      </x:c>
      <x:c r="F141" s="719">
        <x:v>30326.295959595958</x:v>
      </x:c>
      <x:c r="G141" s="719">
        <x:v>23674.545126262627</x:v>
      </x:c>
      <x:c r="H141" s="719">
        <x:v>25819.53353636364</x:v>
      </x:c>
      <x:c r="I141" s="719">
        <x:v>23678.371780303027</x:v>
      </x:c>
      <x:c r="J141" s="719">
        <x:v>29862.39621212121</x:v>
      </x:c>
      <x:c r="K141" s="719">
        <x:v>29862.39621212121</x:v>
      </x:c>
      <x:c r="L141" s="719">
        <x:v>29862.39621212121</x:v>
      </x:c>
      <x:c r="M141" s="719">
        <x:v>26876.156590909093</x:v>
      </x:c>
      <x:c r="N141" s="719">
        <x:v>29862.39621212121</x:v>
      </x:c>
      <x:c r="O141" s="719">
        <x:v>29862.39621212121</x:v>
      </x:c>
      <x:c r="P141" s="719">
        <x:v>29862.39621212121</x:v>
      </x:c>
      <x:c r="Q141" s="577">
        <x:v>29862.39621212121</x:v>
      </x:c>
    </x:row>
    <x:row r="142" spans="1:17">
      <x:c r="B142" s="722" t="s">
        <x:v>238</x:v>
      </x:c>
      <x:c r="C142" s="735">
        <x:v>0</x:v>
      </x:c>
      <x:c r="D142" s="722"/>
      <x:c r="E142" s="662">
        <x:f t="shared" si="12"/>
        <x:v>0</x:v>
      </x:c>
      <x:c r="F142" s="719"/>
      <x:c r="G142" s="719"/>
      <x:c r="H142" s="719"/>
      <x:c r="I142" s="719"/>
      <x:c r="J142" s="719"/>
      <x:c r="K142" s="719"/>
      <x:c r="L142" s="719"/>
      <x:c r="M142" s="719"/>
      <x:c r="N142" s="719"/>
      <x:c r="O142" s="719"/>
      <x:c r="P142" s="719"/>
      <x:c r="Q142" s="577"/>
    </x:row>
    <x:row r="143" spans="1:17">
      <x:c r="B143" s="722" t="s">
        <x:v>239</x:v>
      </x:c>
      <x:c r="C143" s="735">
        <x:v>365943.76304389205</x:v>
      </x:c>
      <x:c r="D143" s="722">
        <x:v>527132.10000000009</x:v>
      </x:c>
      <x:c r="E143" s="662">
        <x:f t="shared" si="12"/>
        <x:v>317253.4197937483</x:v>
      </x:c>
      <x:c r="F143" s="719">
        <x:v>28442.755575231862</x:v>
      </x:c>
      <x:c r="G143" s="719">
        <x:v>29710.8327733388</x:v>
      </x:c>
      <x:c r="H143" s="719">
        <x:v>32020.019639699694</x:v>
      </x:c>
      <x:c r="I143" s="719">
        <x:v>37581.008672623801</x:v>
      </x:c>
      <x:c r="J143" s="719">
        <x:v>3757.544995613539</x:v>
      </x:c>
      <x:c r="K143" s="719">
        <x:v>26534.46544817722</x:v>
      </x:c>
      <x:c r="L143" s="719">
        <x:v>26534.46544817722</x:v>
      </x:c>
      <x:c r="M143" s="719">
        <x:v>26534.46544817722</x:v>
      </x:c>
      <x:c r="N143" s="719">
        <x:v>26534.46544817722</x:v>
      </x:c>
      <x:c r="O143" s="719">
        <x:v>26534.46544817722</x:v>
      </x:c>
      <x:c r="P143" s="719">
        <x:v>26534.46544817722</x:v>
      </x:c>
      <x:c r="Q143" s="577">
        <x:v>26534.46544817722</x:v>
      </x:c>
    </x:row>
    <x:row r="144" spans="1:17">
      <x:c r="B144" s="722" t="s">
        <x:v>240</x:v>
      </x:c>
      <x:c r="C144" s="735">
        <x:v>121981.25434796402</x:v>
      </x:c>
      <x:c r="D144" s="722">
        <x:v>326507.71000000002</x:v>
      </x:c>
      <x:c r="E144" s="662">
        <x:f t="shared" si="12"/>
        <x:v>297425.08105663903</x:v>
      </x:c>
      <x:c r="F144" s="719">
        <x:v>26665.083351779867</x:v>
      </x:c>
      <x:c r="G144" s="719">
        <x:v>27853.905725005123</x:v>
      </x:c>
      <x:c r="H144" s="719">
        <x:v>30018.768412218462</x:v>
      </x:c>
      <x:c r="I144" s="719">
        <x:v>35232.195630584807</x:v>
      </x:c>
      <x:c r="J144" s="719">
        <x:v>3522.6984333876921</x:v>
      </x:c>
      <x:c r="K144" s="719">
        <x:v>24876.061357666142</x:v>
      </x:c>
      <x:c r="L144" s="719">
        <x:v>24876.061357666142</x:v>
      </x:c>
      <x:c r="M144" s="719">
        <x:v>24876.061357666142</x:v>
      </x:c>
      <x:c r="N144" s="719">
        <x:v>24876.061357666142</x:v>
      </x:c>
      <x:c r="O144" s="719">
        <x:v>24876.061357666142</x:v>
      </x:c>
      <x:c r="P144" s="719">
        <x:v>24876.061357666142</x:v>
      </x:c>
      <x:c r="Q144" s="577">
        <x:v>24876.061357666142</x:v>
      </x:c>
    </x:row>
    <x:row r="145" spans="1:17">
      <x:c r="B145" s="722" t="s">
        <x:v>241</x:v>
      </x:c>
      <x:c r="C145" s="735">
        <x:v>0</x:v>
      </x:c>
      <x:c r="D145" s="722">
        <x:v>58810.619999999995</x:v>
      </x:c>
      <x:c r="E145" s="662">
        <x:f t="shared" si="12"/>
        <x:v>60000</x:v>
      </x:c>
      <x:c r="F145" s="719">
        <x:v>0</x:v>
      </x:c>
      <x:c r="G145" s="719">
        <x:v>0</x:v>
      </x:c>
      <x:c r="H145" s="719">
        <x:v>15000</x:v>
      </x:c>
      <x:c r="I145" s="719">
        <x:v>0</x:v>
      </x:c>
      <x:c r="J145" s="719">
        <x:v>0</x:v>
      </x:c>
      <x:c r="K145" s="719">
        <x:v>15000</x:v>
      </x:c>
      <x:c r="L145" s="719">
        <x:v>0</x:v>
      </x:c>
      <x:c r="M145" s="719">
        <x:v>0</x:v>
      </x:c>
      <x:c r="N145" s="719">
        <x:v>15000</x:v>
      </x:c>
      <x:c r="O145" s="719">
        <x:v>0</x:v>
      </x:c>
      <x:c r="P145" s="719">
        <x:v>0</x:v>
      </x:c>
      <x:c r="Q145" s="577">
        <x:v>15000</x:v>
      </x:c>
    </x:row>
    <x:row r="146" spans="1:17">
      <x:c r="B146" s="722" t="s">
        <x:v>242</x:v>
      </x:c>
      <x:c r="C146" s="735">
        <x:v>0</x:v>
      </x:c>
      <x:c r="D146" s="722"/>
      <x:c r="E146" s="662">
        <x:f t="shared" si="12"/>
        <x:v>0</x:v>
      </x:c>
      <x:c r="F146" s="719"/>
      <x:c r="G146" s="719"/>
      <x:c r="H146" s="719"/>
      <x:c r="I146" s="719"/>
      <x:c r="J146" s="719"/>
      <x:c r="K146" s="719"/>
      <x:c r="L146" s="719"/>
      <x:c r="M146" s="719"/>
      <x:c r="N146" s="719"/>
      <x:c r="O146" s="719"/>
      <x:c r="P146" s="719"/>
      <x:c r="Q146" s="577"/>
    </x:row>
    <x:row r="147" spans="1:17">
      <x:c r="B147" s="722" t="s">
        <x:v>243</x:v>
      </x:c>
      <x:c r="C147" s="735">
        <x:v>0</x:v>
      </x:c>
      <x:c r="D147" s="722"/>
      <x:c r="E147" s="662">
        <x:f t="shared" si="12"/>
        <x:v>0</x:v>
      </x:c>
      <x:c r="F147" s="719"/>
      <x:c r="G147" s="719"/>
      <x:c r="H147" s="719"/>
      <x:c r="I147" s="719"/>
      <x:c r="J147" s="719"/>
      <x:c r="K147" s="719"/>
      <x:c r="L147" s="719"/>
      <x:c r="M147" s="719"/>
      <x:c r="N147" s="719"/>
      <x:c r="O147" s="719"/>
      <x:c r="P147" s="719"/>
      <x:c r="Q147" s="577"/>
    </x:row>
    <x:row r="148" spans="1:17">
      <x:c r="B148" s="722" t="s">
        <x:v>244</x:v>
      </x:c>
      <x:c r="C148" s="735">
        <x:v>0</x:v>
      </x:c>
      <x:c r="D148" s="722"/>
      <x:c r="E148" s="662">
        <x:f t="shared" si="12"/>
        <x:v>0</x:v>
      </x:c>
      <x:c r="F148" s="719"/>
      <x:c r="G148" s="719"/>
      <x:c r="H148" s="719"/>
      <x:c r="I148" s="719"/>
      <x:c r="J148" s="719"/>
      <x:c r="K148" s="719"/>
      <x:c r="L148" s="719"/>
      <x:c r="M148" s="719"/>
      <x:c r="N148" s="719"/>
      <x:c r="O148" s="719"/>
      <x:c r="P148" s="719"/>
      <x:c r="Q148" s="577"/>
    </x:row>
    <x:row r="149" spans="1:17">
      <x:c r="B149" s="722" t="s">
        <x:v>245</x:v>
      </x:c>
      <x:c r="C149" s="735">
        <x:v>0</x:v>
      </x:c>
      <x:c r="D149" s="722"/>
      <x:c r="E149" s="662">
        <x:f t="shared" si="12"/>
        <x:v>0</x:v>
      </x:c>
      <x:c r="F149" s="719"/>
      <x:c r="G149" s="719"/>
      <x:c r="H149" s="719"/>
      <x:c r="I149" s="719"/>
      <x:c r="J149" s="719"/>
      <x:c r="K149" s="719"/>
      <x:c r="L149" s="719"/>
      <x:c r="M149" s="719"/>
      <x:c r="N149" s="719"/>
      <x:c r="O149" s="719"/>
      <x:c r="P149" s="719"/>
      <x:c r="Q149" s="577"/>
    </x:row>
    <x:row r="150" spans="1:17">
      <x:c r="B150" s="718" t="s">
        <x:v>246</x:v>
      </x:c>
      <x:c r="C150" s="734">
        <x:v>0</x:v>
      </x:c>
      <x:c r="D150" s="718"/>
      <x:c r="E150" s="662">
        <x:f t="shared" si="12"/>
        <x:v>0</x:v>
      </x:c>
      <x:c r="F150" s="719"/>
      <x:c r="G150" s="719"/>
      <x:c r="H150" s="719"/>
      <x:c r="I150" s="719"/>
      <x:c r="J150" s="719"/>
      <x:c r="K150" s="719"/>
      <x:c r="L150" s="719"/>
      <x:c r="M150" s="719"/>
      <x:c r="N150" s="719"/>
      <x:c r="O150" s="719"/>
      <x:c r="P150" s="719"/>
      <x:c r="Q150" s="577"/>
    </x:row>
    <x:row r="151" spans="1:17">
      <x:c r="B151" s="718" t="s">
        <x:v>247</x:v>
      </x:c>
      <x:c r="C151" s="734">
        <x:v>0</x:v>
      </x:c>
      <x:c r="D151" s="718"/>
      <x:c r="E151" s="662">
        <x:f t="shared" si="12"/>
        <x:v>0</x:v>
      </x:c>
      <x:c r="F151" s="719"/>
      <x:c r="G151" s="719"/>
      <x:c r="H151" s="719"/>
      <x:c r="I151" s="719"/>
      <x:c r="J151" s="719"/>
      <x:c r="K151" s="719"/>
      <x:c r="L151" s="719"/>
      <x:c r="M151" s="719"/>
      <x:c r="N151" s="719"/>
      <x:c r="O151" s="719"/>
      <x:c r="P151" s="719"/>
      <x:c r="Q151" s="577"/>
    </x:row>
    <x:row r="152" spans="1:17">
      <x:c r="A152" s="578"/>
      <x:c r="B152" s="723" t="s">
        <x:v>248</x:v>
      </x:c>
      <x:c r="C152" s="736">
        <x:v>17471263.663630113</x:v>
      </x:c>
      <x:c r="D152" s="724">
        <x:f>+D111+D118+D123</x:f>
        <x:v>23161904.291999999</x:v>
      </x:c>
      <x:c r="E152" s="725">
        <x:f t="shared" si="12"/>
        <x:v>26850445.880423844</x:v>
      </x:c>
      <x:c r="F152" s="724">
        <x:f>+F111+F118+F123</x:f>
        <x:v>2350058.3807233614</x:v>
      </x:c>
      <x:c r="G152" s="726">
        <x:f t="shared" ref="G152:Q152" si="15">+G111+G118+G123</x:f>
        <x:v>2457692.791119596</x:v>
      </x:c>
      <x:c r="H152" s="726">
        <x:f t="shared" si="15"/>
        <x:v>2601019.6454027779</x:v>
      </x:c>
      <x:c r="I152" s="726">
        <x:f t="shared" si="15"/>
        <x:v>2958641.7495405693</x:v>
      </x:c>
      <x:c r="J152" s="726">
        <x:f t="shared" si="15"/>
        <x:v>708104.2550992535</x:v>
      </x:c>
      <x:c r="K152" s="726">
        <x:f t="shared" si="15"/>
        <x:v>2256341.2425942142</x:v>
      </x:c>
      <x:c r="L152" s="726">
        <x:f t="shared" si="15"/>
        <x:v>2230777.2425942142</x:v>
      </x:c>
      <x:c r="M152" s="726">
        <x:f t="shared" si="15"/>
        <x:v>2219847.0029730019</x:v>
      </x:c>
      <x:c r="N152" s="726">
        <x:f t="shared" si="15"/>
        <x:v>2252281.2425942142</x:v>
      </x:c>
      <x:c r="O152" s="726">
        <x:f t="shared" si="15"/>
        <x:v>2223449.2425942142</x:v>
      </x:c>
      <x:c r="P152" s="726">
        <x:f t="shared" si="15"/>
        <x:v>2224773.2425942142</x:v>
      </x:c>
      <x:c r="Q152" s="727">
        <x:f t="shared" si="15"/>
        <x:v>2367459.8425942142</x:v>
      </x:c>
    </x:row>
    <x:row r="153" spans="1:17">
      <x:c r="A153" s="580"/>
      <x:c r="B153" s="728" t="s">
        <x:v>249</x:v>
      </x:c>
      <x:c r="C153" s="737">
        <x:v>0</x:v>
      </x:c>
      <x:c r="D153" s="728"/>
      <x:c r="E153" s="662">
        <x:f t="shared" si="12"/>
        <x:v>0</x:v>
      </x:c>
      <x:c r="F153" s="29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528"/>
    </x:row>
    <x:row r="154" spans="1:17">
      <x:c r="A154" s="580"/>
      <x:c r="B154" s="728" t="s">
        <x:v>250</x:v>
      </x:c>
      <x:c r="C154" s="737">
        <x:v>0</x:v>
      </x:c>
      <x:c r="D154" s="728"/>
      <x:c r="E154" s="662">
        <x:f t="shared" si="12"/>
        <x:v>0</x:v>
      </x:c>
      <x:c r="F154" s="29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528"/>
    </x:row>
    <x:row r="155" spans="1:17">
      <x:c r="A155" s="580"/>
      <x:c r="B155" s="728" t="s">
        <x:v>251</x:v>
      </x:c>
      <x:c r="C155" s="737">
        <x:v>0</x:v>
      </x:c>
      <x:c r="D155" s="728"/>
      <x:c r="E155" s="662">
        <x:f t="shared" si="12"/>
        <x:v>0</x:v>
      </x:c>
      <x:c r="F155" s="29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528"/>
    </x:row>
    <x:row r="156" spans="1:17">
      <x:c r="A156" s="580"/>
      <x:c r="B156" s="728" t="s">
        <x:v>252</x:v>
      </x:c>
      <x:c r="C156" s="737">
        <x:v>0</x:v>
      </x:c>
      <x:c r="D156" s="728"/>
      <x:c r="E156" s="662">
        <x:f t="shared" si="12"/>
        <x:v>0</x:v>
      </x:c>
      <x:c r="F156" s="29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528"/>
    </x:row>
    <x:row r="157" spans="1:17">
      <x:c r="B157" s="728" t="s">
        <x:v>253</x:v>
      </x:c>
      <x:c r="C157" s="737">
        <x:v>0</x:v>
      </x:c>
      <x:c r="D157" s="728"/>
      <x:c r="E157" s="662">
        <x:f t="shared" si="12"/>
        <x:v>0</x:v>
      </x:c>
      <x:c r="F157" s="29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528"/>
    </x:row>
    <x:row r="158" spans="1:17">
      <x:c r="A158" s="556"/>
      <x:c r="B158" s="729" t="s">
        <x:v>254</x:v>
      </x:c>
      <x:c r="C158" s="742">
        <x:v>17471263.663630113</x:v>
      </x:c>
      <x:c r="D158" s="742">
        <x:v>23293055.921999998</x:v>
      </x:c>
      <x:c r="E158" s="730">
        <x:f t="shared" si="12"/>
        <x:v>26850445.880423844</x:v>
      </x:c>
      <x:c r="F158" s="530">
        <x:f>+F152</x:f>
        <x:v>2350058.3807233614</x:v>
      </x:c>
      <x:c r="G158" s="530">
        <x:f t="shared" ref="G158:Q158" si="16">+G152</x:f>
        <x:v>2457692.791119596</x:v>
      </x:c>
      <x:c r="H158" s="530">
        <x:f t="shared" si="16"/>
        <x:v>2601019.6454027779</x:v>
      </x:c>
      <x:c r="I158" s="530">
        <x:f t="shared" si="16"/>
        <x:v>2958641.7495405693</x:v>
      </x:c>
      <x:c r="J158" s="530">
        <x:f t="shared" si="16"/>
        <x:v>708104.2550992535</x:v>
      </x:c>
      <x:c r="K158" s="530">
        <x:f t="shared" si="16"/>
        <x:v>2256341.2425942142</x:v>
      </x:c>
      <x:c r="L158" s="530">
        <x:f t="shared" si="16"/>
        <x:v>2230777.2425942142</x:v>
      </x:c>
      <x:c r="M158" s="530">
        <x:f t="shared" si="16"/>
        <x:v>2219847.0029730019</x:v>
      </x:c>
      <x:c r="N158" s="530">
        <x:f t="shared" si="16"/>
        <x:v>2252281.2425942142</x:v>
      </x:c>
      <x:c r="O158" s="530">
        <x:f t="shared" si="16"/>
        <x:v>2223449.2425942142</x:v>
      </x:c>
      <x:c r="P158" s="530">
        <x:f t="shared" si="16"/>
        <x:v>2224773.2425942142</x:v>
      </x:c>
      <x:c r="Q158" s="531">
        <x:f t="shared" si="16"/>
        <x:v>2367459.8425942142</x:v>
      </x:c>
    </x:row>
    <x:row r="159" spans="1:17">
      <x:c r="E159" s="743"/>
      <x:c r="F159" s="743"/>
      <x:c r="G159" s="743"/>
      <x:c r="H159" s="743"/>
      <x:c r="I159" s="743"/>
      <x:c r="J159" s="743"/>
      <x:c r="K159" s="743"/>
      <x:c r="L159" s="743"/>
      <x:c r="M159" s="743"/>
      <x:c r="N159" s="743"/>
      <x:c r="O159" s="743"/>
      <x:c r="P159" s="743"/>
      <x:c r="Q159" s="743"/>
    </x:row>
  </x:sheetData>
  <x:phoneticPr fontId="18" type="noConversion"/>
  <x:pageMargins left="0.7" right="0.7" top="0.75" bottom="0.75" header="0.3" footer="0.3"/>
  <x:legacyDrawing r:id="rId1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7B40CDB-8C5E-4F9C-B9D4-DB3CD8D8AD27}" mc:Ignorable="x14ac xr xr2 xr3">
  <x:dimension ref="B2:AD63"/>
  <x:sheetViews>
    <x:sheetView topLeftCell="A28" zoomScale="70" zoomScaleNormal="70" workbookViewId="0">
      <x:selection activeCell="C57" sqref="C57"/>
    </x:sheetView>
  </x:sheetViews>
  <x:sheetFormatPr defaultColWidth="8.75" defaultRowHeight="16.5"/>
  <x:cols>
    <x:col min="1" max="1" width="8.75" style="552"/>
    <x:col min="2" max="2" width="21.375" style="744" bestFit="1" customWidth="1"/>
    <x:col min="3" max="3" width="21.375" style="745" customWidth="1"/>
    <x:col min="4" max="15" width="11.75" style="745" bestFit="1" customWidth="1"/>
    <x:col min="16" max="16" width="8.75" style="552"/>
    <x:col min="17" max="17" width="16" style="552" bestFit="1" customWidth="1"/>
    <x:col min="18" max="18" width="16" style="552" customWidth="1"/>
    <x:col min="19" max="19" width="13" style="552" bestFit="1" customWidth="1"/>
    <x:col min="20" max="30" width="13" style="566" bestFit="1" customWidth="1"/>
    <x:col min="31" max="16384" width="8.75" style="552"/>
  </x:cols>
  <x:sheetData>
    <x:row r="2" spans="2:30">
      <x:c r="B2" s="744" t="s">
        <x:v>786</x:v>
      </x:c>
      <x:c r="C2" s="745" t="s">
        <x:v>787</x:v>
      </x:c>
      <x:c r="D2" s="745" t="s">
        <x:v>788</x:v>
      </x:c>
      <x:c r="E2" s="745" t="s">
        <x:v>490</x:v>
      </x:c>
      <x:c r="F2" s="745" t="s">
        <x:v>491</x:v>
      </x:c>
      <x:c r="G2" s="745" t="s">
        <x:v>703</x:v>
      </x:c>
      <x:c r="H2" s="745" t="s">
        <x:v>789</x:v>
      </x:c>
      <x:c r="I2" s="745" t="s">
        <x:v>790</x:v>
      </x:c>
      <x:c r="J2" s="745" t="s">
        <x:v>492</x:v>
      </x:c>
      <x:c r="K2" s="745" t="s">
        <x:v>791</x:v>
      </x:c>
      <x:c r="L2" s="745" t="s">
        <x:v>792</x:v>
      </x:c>
      <x:c r="M2" s="745" t="s">
        <x:v>793</x:v>
      </x:c>
      <x:c r="N2" s="745" t="s">
        <x:v>794</x:v>
      </x:c>
      <x:c r="O2" s="745" t="s">
        <x:v>795</x:v>
      </x:c>
      <x:c r="R2" s="745" t="s">
        <x:v>787</x:v>
      </x:c>
      <x:c r="S2" s="745" t="s">
        <x:v>788</x:v>
      </x:c>
      <x:c r="T2" s="745" t="s">
        <x:v>490</x:v>
      </x:c>
      <x:c r="U2" s="745" t="s">
        <x:v>491</x:v>
      </x:c>
      <x:c r="V2" s="745" t="s">
        <x:v>703</x:v>
      </x:c>
      <x:c r="W2" s="745" t="s">
        <x:v>789</x:v>
      </x:c>
      <x:c r="X2" s="745" t="s">
        <x:v>790</x:v>
      </x:c>
      <x:c r="Y2" s="745" t="s">
        <x:v>492</x:v>
      </x:c>
      <x:c r="Z2" s="745" t="s">
        <x:v>791</x:v>
      </x:c>
      <x:c r="AA2" s="745" t="s">
        <x:v>792</x:v>
      </x:c>
      <x:c r="AB2" s="745" t="s">
        <x:v>793</x:v>
      </x:c>
      <x:c r="AC2" s="745" t="s">
        <x:v>794</x:v>
      </x:c>
      <x:c r="AD2" s="745" t="s">
        <x:v>795</x:v>
      </x:c>
    </x:row>
    <x:row r="3" spans="2:30">
      <x:c r="B3" s="746" t="s">
        <x:v>796</x:v>
      </x:c>
      <x:c r="C3" s="747">
        <x:f>SUM(D3:O3)</x:f>
        <x:v>314292796.52266073</x:v>
      </x:c>
      <x:c r="D3" s="745">
        <x:v>26939382.559085201</x:v>
      </x:c>
      <x:c r="E3" s="745">
        <x:v>20525243.854541097</x:v>
      </x:c>
      <x:c r="F3" s="745">
        <x:v>29505038.04090286</x:v>
      </x:c>
      <x:c r="G3" s="745">
        <x:v>28222210.299994022</x:v>
      </x:c>
      <x:c r="H3" s="745">
        <x:v>24373727.077267569</x:v>
      </x:c>
      <x:c r="I3" s="745">
        <x:v>26939382.559085201</x:v>
      </x:c>
      <x:c r="J3" s="745">
        <x:v>29505038.04090286</x:v>
      </x:c>
      <x:c r="K3" s="745">
        <x:v>20525243.854541097</x:v>
      </x:c>
      <x:c r="L3" s="745">
        <x:v>28222210.299994022</x:v>
      </x:c>
      <x:c r="M3" s="745">
        <x:v>23090899.336358745</x:v>
      </x:c>
      <x:c r="N3" s="745">
        <x:v>26939382.559085201</x:v>
      </x:c>
      <x:c r="O3" s="745">
        <x:v>29505038.04090286</x:v>
      </x:c>
      <x:c r="R3" s="748">
        <x:f>SUM(S3:AD3)</x:f>
        <x:v>717638141.53582931</x:v>
      </x:c>
      <x:c r="S3" s="566">
        <x:f>S4+S11</x:f>
        <x:v>58022433.407777451</x:v>
      </x:c>
      <x:c r="T3" s="566">
        <x:f t="shared" ref="T3:AD3" si="0">T4+T11</x:f>
        <x:v>44207568.310687572</x:v>
      </x:c>
      <x:c r="U3" s="566">
        <x:f t="shared" si="0"/>
        <x:v>65707881.634113416</x:v>
      </x:c>
      <x:c r="V3" s="566">
        <x:f t="shared" si="0"/>
        <x:v>65540964.209629819</x:v>
      </x:c>
      <x:c r="W3" s="566">
        <x:f t="shared" si="0"/>
        <x:v>56809226.874225758</x:v>
      </x:c>
      <x:c r="X3" s="566">
        <x:f t="shared" si="0"/>
        <x:v>62664662.91032847</x:v>
      </x:c>
      <x:c r="Y3" s="566">
        <x:f t="shared" si="0"/>
        <x:v>66154929.883931197</x:v>
      </x:c>
      <x:c r="Z3" s="566">
        <x:f t="shared" si="0"/>
        <x:v>48180322.976321682</x:v>
      </x:c>
      <x:c r="AA3" s="566">
        <x:f t="shared" si="0"/>
        <x:v>65438130.772129819</x:v>
      </x:c>
      <x:c r="AB3" s="566">
        <x:f t="shared" si="0"/>
        <x:v>53932925.574924409</x:v>
      </x:c>
      <x:c r="AC3" s="566">
        <x:f t="shared" si="0"/>
        <x:v>62561829.47282847</x:v>
      </x:c>
      <x:c r="AD3" s="566">
        <x:f t="shared" si="0"/>
        <x:v>68417265.508931205</x:v>
      </x:c>
    </x:row>
    <x:row r="4" spans="2:30">
      <x:c r="B4" s="749" t="s">
        <x:v>797</x:v>
      </x:c>
      <x:c r="C4" s="747">
        <x:f t="shared" ref="C4:C19" si="1">SUM(D4:O4)</x:f>
        <x:v>3553369.9999999995</x:v>
      </x:c>
      <x:c r="D4" s="745">
        <x:v>304574.57142857136</x:v>
      </x:c>
      <x:c r="E4" s="745">
        <x:v>232056.81632653059</x:v>
      </x:c>
      <x:c r="F4" s="745">
        <x:v>333581.67346938781</x:v>
      </x:c>
      <x:c r="G4" s="745">
        <x:v>319078.12244897953</x:v>
      </x:c>
      <x:c r="H4" s="745">
        <x:v>275567.46938775509</x:v>
      </x:c>
      <x:c r="I4" s="745">
        <x:v>304574.57142857136</x:v>
      </x:c>
      <x:c r="J4" s="745">
        <x:v>333581.67346938781</x:v>
      </x:c>
      <x:c r="K4" s="745">
        <x:v>232056.81632653059</x:v>
      </x:c>
      <x:c r="L4" s="745">
        <x:v>319078.12244897953</x:v>
      </x:c>
      <x:c r="M4" s="745">
        <x:v>261063.91836734687</x:v>
      </x:c>
      <x:c r="N4" s="745">
        <x:v>304574.57142857136</x:v>
      </x:c>
      <x:c r="O4" s="745">
        <x:v>333581.67346938781</x:v>
      </x:c>
      <x:c r="Q4" s="750" t="s">
        <x:v>798</x:v>
      </x:c>
      <x:c r="R4" s="748">
        <x:f t="shared" ref="R4:R15" si="2">SUM(S4:AD4)</x:f>
        <x:v>62107897.681599997</x:v>
      </x:c>
      <x:c r="S4" s="586">
        <x:f>SUM(S5:S9)</x:f>
        <x:v>3631189.5155657143</x:v>
      </x:c>
      <x:c r="T4" s="566">
        <x:f t="shared" ref="T4:AD4" si="3">SUM(T5:T9)</x:f>
        <x:v>2766620.5832881629</x:v>
      </x:c>
      <x:c r="U4" s="566">
        <x:f t="shared" si="3"/>
        <x:v>6136519.2759767342</x:v>
      </x:c>
      <x:c r="V4" s="566">
        <x:f t="shared" si="3"/>
        <x:v>6066438.9270212241</x:v>
      </x:c>
      <x:c r="W4" s="566">
        <x:f t="shared" si="3"/>
        <x:v>5444864.1301546935</x:v>
      </x:c>
      <x:c r="X4" s="566">
        <x:f t="shared" si="3"/>
        <x:v>5893525.1405657139</x:v>
      </x:c>
      <x:c r="Y4" s="566">
        <x:f t="shared" si="3"/>
        <x:v>3977017.0884767347</x:v>
      </x:c>
      <x:c r="Z4" s="566">
        <x:f t="shared" si="3"/>
        <x:v>4926122.7707881629</x:v>
      </x:c>
      <x:c r="AA4" s="566">
        <x:f t="shared" si="3"/>
        <x:v>5963605.4895212241</x:v>
      </x:c>
      <x:c r="AB4" s="566">
        <x:f t="shared" si="3"/>
        <x:v>5271950.3436991833</x:v>
      </x:c>
      <x:c r="AC4" s="566">
        <x:f t="shared" si="3"/>
        <x:v>5790691.7030657139</x:v>
      </x:c>
      <x:c r="AD4" s="566">
        <x:f t="shared" si="3"/>
        <x:v>6239352.7134767342</x:v>
      </x:c>
    </x:row>
    <x:row r="5" spans="2:30">
      <x:c r="B5" s="749" t="s">
        <x:v>799</x:v>
      </x:c>
      <x:c r="C5" s="747">
        <x:f t="shared" si="1"/>
        <x:v>4416999.9999999991</x:v>
      </x:c>
      <x:c r="D5" s="745">
        <x:v>378599.99999999994</x:v>
      </x:c>
      <x:c r="E5" s="745">
        <x:v>288457.14285714284</x:v>
      </x:c>
      <x:c r="F5" s="745">
        <x:v>414657.1428571429</x:v>
      </x:c>
      <x:c r="G5" s="745">
        <x:v>396628.57142857142</x:v>
      </x:c>
      <x:c r="H5" s="745">
        <x:v>342542.8571428571</x:v>
      </x:c>
      <x:c r="I5" s="745">
        <x:v>378599.99999999994</x:v>
      </x:c>
      <x:c r="J5" s="745">
        <x:v>414657.1428571429</x:v>
      </x:c>
      <x:c r="K5" s="745">
        <x:v>288457.14285714284</x:v>
      </x:c>
      <x:c r="L5" s="745">
        <x:v>396628.57142857142</x:v>
      </x:c>
      <x:c r="M5" s="745">
        <x:v>324514.28571428568</x:v>
      </x:c>
      <x:c r="N5" s="745">
        <x:v>378599.99999999994</x:v>
      </x:c>
      <x:c r="O5" s="745">
        <x:v>414657.1428571429</x:v>
      </x:c>
      <x:c r="Q5" s="751" t="s">
        <x:v>800</x:v>
      </x:c>
      <x:c r="R5" s="748">
        <x:f t="shared" si="2"/>
        <x:v>19744020</x:v>
      </x:c>
      <x:c r="S5" s="748">
        <x:f>D13</x:f>
        <x:v>0</x:v>
      </x:c>
      <x:c r="T5" s="566">
        <x:f t="shared" ref="T5:AD5" si="4">E13</x:f>
        <x:v>0</x:v>
      </x:c>
      <x:c r="U5" s="566">
        <x:f t="shared" si="4"/>
        <x:v>2159502.1875</x:v>
      </x:c>
      <x:c r="V5" s="566">
        <x:f t="shared" si="4"/>
        <x:v>2262335.625</x:v>
      </x:c>
      <x:c r="W5" s="566">
        <x:f t="shared" si="4"/>
        <x:v>2159502.1875</x:v>
      </x:c>
      <x:c r="X5" s="566">
        <x:f t="shared" si="4"/>
        <x:v>2262335.625</x:v>
      </x:c>
      <x:c r="Y5" s="566">
        <x:f t="shared" si="4"/>
        <x:v>0</x:v>
      </x:c>
      <x:c r="Z5" s="566">
        <x:f t="shared" si="4"/>
        <x:v>2159502.1875</x:v>
      </x:c>
      <x:c r="AA5" s="566">
        <x:f t="shared" si="4"/>
        <x:v>2159502.1875</x:v>
      </x:c>
      <x:c r="AB5" s="566">
        <x:f t="shared" si="4"/>
        <x:v>2159502.1875</x:v>
      </x:c>
      <x:c r="AC5" s="566">
        <x:f t="shared" si="4"/>
        <x:v>2159502.1875</x:v>
      </x:c>
      <x:c r="AD5" s="566">
        <x:f t="shared" si="4"/>
        <x:v>2262335.625</x:v>
      </x:c>
    </x:row>
    <x:row r="6" spans="2:30">
      <x:c r="B6" s="746" t="s">
        <x:v>801</x:v>
      </x:c>
      <x:c r="C6" s="747">
        <x:f t="shared" si="1"/>
        <x:v>8471367.6815999988</x:v>
      </x:c>
      <x:c r="D6" s="745">
        <x:v>726117.22985142854</x:v>
      </x:c>
      <x:c r="E6" s="745">
        <x:v>553232.17512489797</x:v>
      </x:c>
      <x:c r="F6" s="745">
        <x:v>795271.25174204085</x:v>
      </x:c>
      <x:c r="G6" s="745">
        <x:v>760694.24079673458</x:v>
      </x:c>
      <x:c r="H6" s="745">
        <x:v>656963.20796081622</x:v>
      </x:c>
      <x:c r="I6" s="745">
        <x:v>726117.22985142854</x:v>
      </x:c>
      <x:c r="J6" s="745">
        <x:v>795271.25174204085</x:v>
      </x:c>
      <x:c r="K6" s="745">
        <x:v>553232.17512489797</x:v>
      </x:c>
      <x:c r="L6" s="745">
        <x:v>760694.24079673458</x:v>
      </x:c>
      <x:c r="M6" s="745">
        <x:v>622386.19701551006</x:v>
      </x:c>
      <x:c r="N6" s="745">
        <x:v>726117.22985142854</x:v>
      </x:c>
      <x:c r="O6" s="745">
        <x:v>795271.25174204085</x:v>
      </x:c>
      <x:c r="Q6" s="751" t="s">
        <x:v>802</x:v>
      </x:c>
      <x:c r="R6" s="748">
        <x:f t="shared" si="2"/>
        <x:v>8471367.6815999988</x:v>
      </x:c>
      <x:c r="S6" s="748">
        <x:f>D6</x:f>
        <x:v>726117.22985142854</x:v>
      </x:c>
      <x:c r="T6" s="566">
        <x:f t="shared" ref="T6:AD6" si="5">E6</x:f>
        <x:v>553232.17512489797</x:v>
      </x:c>
      <x:c r="U6" s="566">
        <x:f t="shared" si="5"/>
        <x:v>795271.25174204085</x:v>
      </x:c>
      <x:c r="V6" s="566">
        <x:f t="shared" si="5"/>
        <x:v>760694.24079673458</x:v>
      </x:c>
      <x:c r="W6" s="566">
        <x:f t="shared" si="5"/>
        <x:v>656963.20796081622</x:v>
      </x:c>
      <x:c r="X6" s="566">
        <x:f t="shared" si="5"/>
        <x:v>726117.22985142854</x:v>
      </x:c>
      <x:c r="Y6" s="566">
        <x:f t="shared" si="5"/>
        <x:v>795271.25174204085</x:v>
      </x:c>
      <x:c r="Z6" s="566">
        <x:f t="shared" si="5"/>
        <x:v>553232.17512489797</x:v>
      </x:c>
      <x:c r="AA6" s="566">
        <x:f t="shared" si="5"/>
        <x:v>760694.24079673458</x:v>
      </x:c>
      <x:c r="AB6" s="566">
        <x:f t="shared" si="5"/>
        <x:v>622386.19701551006</x:v>
      </x:c>
      <x:c r="AC6" s="566">
        <x:f t="shared" si="5"/>
        <x:v>726117.22985142854</x:v>
      </x:c>
      <x:c r="AD6" s="566">
        <x:f t="shared" si="5"/>
        <x:v>795271.25174204085</x:v>
      </x:c>
    </x:row>
    <x:row r="7" spans="2:30">
      <x:c r="B7" s="749" t="s">
        <x:v>803</x:v>
      </x:c>
      <x:c r="C7" s="747">
        <x:f t="shared" si="1"/>
        <x:v>719930</x:v>
      </x:c>
      <x:c r="D7" s="745">
        <x:v>61708.285714285696</x:v>
      </x:c>
      <x:c r="E7" s="745">
        <x:v>47015.836734693876</x:v>
      </x:c>
      <x:c r="F7" s="745">
        <x:v>67585.265306122441</x:v>
      </x:c>
      <x:c r="G7" s="745">
        <x:v>64646.77551020409</x:v>
      </x:c>
      <x:c r="H7" s="745">
        <x:v>55831.306122448972</x:v>
      </x:c>
      <x:c r="I7" s="745">
        <x:v>61708.285714285696</x:v>
      </x:c>
      <x:c r="J7" s="745">
        <x:v>67585.265306122441</x:v>
      </x:c>
      <x:c r="K7" s="745">
        <x:v>47015.836734693876</x:v>
      </x:c>
      <x:c r="L7" s="745">
        <x:v>64646.77551020409</x:v>
      </x:c>
      <x:c r="M7" s="745">
        <x:v>52892.816326530599</x:v>
      </x:c>
      <x:c r="N7" s="745">
        <x:v>61708.285714285696</x:v>
      </x:c>
      <x:c r="O7" s="745">
        <x:v>67585.265306122441</x:v>
      </x:c>
      <x:c r="Q7" s="751" t="s">
        <x:v>804</x:v>
      </x:c>
      <x:c r="R7" s="748">
        <x:f t="shared" si="2"/>
        <x:v>10329250</x:v>
      </x:c>
      <x:c r="S7" s="748">
        <x:f>D9</x:f>
        <x:v>885364.2857142858</x:v>
      </x:c>
      <x:c r="T7" s="566">
        <x:f t="shared" ref="T7:AD7" si="6">E9</x:f>
        <x:v>674563.26530612237</x:v>
      </x:c>
      <x:c r="U7" s="566">
        <x:f t="shared" si="6"/>
        <x:v>969684.69387755101</x:v>
      </x:c>
      <x:c r="V7" s="566">
        <x:f t="shared" si="6"/>
        <x:v>927524.48979591846</x:v>
      </x:c>
      <x:c r="W7" s="566">
        <x:f t="shared" si="6"/>
        <x:v>801043.87755102059</x:v>
      </x:c>
      <x:c r="X7" s="566">
        <x:f t="shared" si="6"/>
        <x:v>885364.2857142858</x:v>
      </x:c>
      <x:c r="Y7" s="566">
        <x:f t="shared" si="6"/>
        <x:v>969684.69387755101</x:v>
      </x:c>
      <x:c r="Z7" s="566">
        <x:f t="shared" si="6"/>
        <x:v>674563.26530612237</x:v>
      </x:c>
      <x:c r="AA7" s="566">
        <x:f t="shared" si="6"/>
        <x:v>927524.48979591846</x:v>
      </x:c>
      <x:c r="AB7" s="566">
        <x:f t="shared" si="6"/>
        <x:v>758883.67346938769</x:v>
      </x:c>
      <x:c r="AC7" s="566">
        <x:f t="shared" si="6"/>
        <x:v>885364.2857142858</x:v>
      </x:c>
      <x:c r="AD7" s="566">
        <x:f t="shared" si="6"/>
        <x:v>969684.69387755101</x:v>
      </x:c>
    </x:row>
    <x:row r="8" spans="2:30">
      <x:c r="B8" s="746" t="s">
        <x:v>805</x:v>
      </x:c>
      <x:c r="C8" s="747">
        <x:f t="shared" si="1"/>
        <x:v>8602350</x:v>
      </x:c>
      <x:c r="D8" s="745">
        <x:v>737344.28571428568</x:v>
      </x:c>
      <x:c r="E8" s="745">
        <x:v>561786.12244897953</x:v>
      </x:c>
      <x:c r="F8" s="745">
        <x:v>807567.55102040805</x:v>
      </x:c>
      <x:c r="G8" s="745">
        <x:v>772455.91836734698</x:v>
      </x:c>
      <x:c r="H8" s="745">
        <x:v>667121.0204081632</x:v>
      </x:c>
      <x:c r="I8" s="745">
        <x:v>737344.28571428568</x:v>
      </x:c>
      <x:c r="J8" s="745">
        <x:v>807567.55102040805</x:v>
      </x:c>
      <x:c r="K8" s="745">
        <x:v>561786.12244897953</x:v>
      </x:c>
      <x:c r="L8" s="745">
        <x:v>772455.91836734698</x:v>
      </x:c>
      <x:c r="M8" s="745">
        <x:v>632009.3877551019</x:v>
      </x:c>
      <x:c r="N8" s="745">
        <x:v>737344.28571428568</x:v>
      </x:c>
      <x:c r="O8" s="745">
        <x:v>807567.55102040805</x:v>
      </x:c>
      <x:c r="Q8" s="751" t="s">
        <x:v>806</x:v>
      </x:c>
      <x:c r="R8" s="748">
        <x:f t="shared" si="2"/>
        <x:v>8602350</x:v>
      </x:c>
      <x:c r="S8" s="748">
        <x:f>D8</x:f>
        <x:v>737344.28571428568</x:v>
      </x:c>
      <x:c r="T8" s="566">
        <x:f t="shared" ref="T8:AD8" si="7">E8</x:f>
        <x:v>561786.12244897953</x:v>
      </x:c>
      <x:c r="U8" s="566">
        <x:f t="shared" si="7"/>
        <x:v>807567.55102040805</x:v>
      </x:c>
      <x:c r="V8" s="566">
        <x:f t="shared" si="7"/>
        <x:v>772455.91836734698</x:v>
      </x:c>
      <x:c r="W8" s="566">
        <x:f t="shared" si="7"/>
        <x:v>667121.0204081632</x:v>
      </x:c>
      <x:c r="X8" s="566">
        <x:f t="shared" si="7"/>
        <x:v>737344.28571428568</x:v>
      </x:c>
      <x:c r="Y8" s="566">
        <x:f t="shared" si="7"/>
        <x:v>807567.55102040805</x:v>
      </x:c>
      <x:c r="Z8" s="566">
        <x:f t="shared" si="7"/>
        <x:v>561786.12244897953</x:v>
      </x:c>
      <x:c r="AA8" s="566">
        <x:f t="shared" si="7"/>
        <x:v>772455.91836734698</x:v>
      </x:c>
      <x:c r="AB8" s="566">
        <x:f t="shared" si="7"/>
        <x:v>632009.3877551019</x:v>
      </x:c>
      <x:c r="AC8" s="566">
        <x:f t="shared" si="7"/>
        <x:v>737344.28571428568</x:v>
      </x:c>
      <x:c r="AD8" s="566">
        <x:f t="shared" si="7"/>
        <x:v>807567.55102040805</x:v>
      </x:c>
    </x:row>
    <x:row r="9" spans="2:30">
      <x:c r="B9" s="746" t="s">
        <x:v>807</x:v>
      </x:c>
      <x:c r="C9" s="747">
        <x:f t="shared" si="1"/>
        <x:v>10329250</x:v>
      </x:c>
      <x:c r="D9" s="745">
        <x:v>885364.2857142858</x:v>
      </x:c>
      <x:c r="E9" s="745">
        <x:v>674563.26530612237</x:v>
      </x:c>
      <x:c r="F9" s="745">
        <x:v>969684.69387755101</x:v>
      </x:c>
      <x:c r="G9" s="745">
        <x:v>927524.48979591846</x:v>
      </x:c>
      <x:c r="H9" s="745">
        <x:v>801043.87755102059</x:v>
      </x:c>
      <x:c r="I9" s="745">
        <x:v>885364.2857142858</x:v>
      </x:c>
      <x:c r="J9" s="745">
        <x:v>969684.69387755101</x:v>
      </x:c>
      <x:c r="K9" s="745">
        <x:v>674563.26530612237</x:v>
      </x:c>
      <x:c r="L9" s="745">
        <x:v>927524.48979591846</x:v>
      </x:c>
      <x:c r="M9" s="745">
        <x:v>758883.67346938769</x:v>
      </x:c>
      <x:c r="N9" s="745">
        <x:v>885364.2857142858</x:v>
      </x:c>
      <x:c r="O9" s="745">
        <x:v>969684.69387755101</x:v>
      </x:c>
      <x:c r="Q9" s="751" t="s">
        <x:v>808</x:v>
      </x:c>
      <x:c r="R9" s="748">
        <x:f t="shared" si="2"/>
        <x:v>14960910</x:v>
      </x:c>
      <x:c r="S9" s="748">
        <x:f>D4+D5+D7+D10+D11+D12</x:f>
        <x:v>1282363.7142857141</x:v>
      </x:c>
      <x:c r="T9" s="566">
        <x:f t="shared" ref="T9:AD9" si="8">E4+E5+E7+E10+E11+E12</x:f>
        <x:v>977039.02040816331</x:v>
      </x:c>
      <x:c r="U9" s="566">
        <x:f t="shared" si="8"/>
        <x:v>1404493.5918367347</x:v>
      </x:c>
      <x:c r="V9" s="566">
        <x:f t="shared" si="8"/>
        <x:v>1343428.6530612246</x:v>
      </x:c>
      <x:c r="W9" s="566">
        <x:f t="shared" si="8"/>
        <x:v>1160233.836734694</x:v>
      </x:c>
      <x:c r="X9" s="566">
        <x:f t="shared" si="8"/>
        <x:v>1282363.7142857141</x:v>
      </x:c>
      <x:c r="Y9" s="566">
        <x:f t="shared" si="8"/>
        <x:v>1404493.5918367347</x:v>
      </x:c>
      <x:c r="Z9" s="566">
        <x:f t="shared" si="8"/>
        <x:v>977039.02040816331</x:v>
      </x:c>
      <x:c r="AA9" s="566">
        <x:f t="shared" si="8"/>
        <x:v>1343428.6530612246</x:v>
      </x:c>
      <x:c r="AB9" s="566">
        <x:f t="shared" si="8"/>
        <x:v>1099168.8979591834</x:v>
      </x:c>
      <x:c r="AC9" s="566">
        <x:f t="shared" si="8"/>
        <x:v>1282363.7142857141</x:v>
      </x:c>
      <x:c r="AD9" s="566">
        <x:f t="shared" si="8"/>
        <x:v>1404493.5918367347</x:v>
      </x:c>
    </x:row>
    <x:row r="10" spans="2:30">
      <x:c r="B10" s="749" t="s">
        <x:v>809</x:v>
      </x:c>
      <x:c r="C10" s="747">
        <x:f t="shared" si="1"/>
        <x:v>101820</x:v>
      </x:c>
      <x:c r="D10" s="745">
        <x:v>8727.4285714285725</x:v>
      </x:c>
      <x:c r="E10" s="745">
        <x:v>6649.4693877551017</x:v>
      </x:c>
      <x:c r="F10" s="745">
        <x:v>9558.6122448979604</x:v>
      </x:c>
      <x:c r="G10" s="745">
        <x:v>9143.0204081632655</x:v>
      </x:c>
      <x:c r="H10" s="745">
        <x:v>7896.2448979591836</x:v>
      </x:c>
      <x:c r="I10" s="745">
        <x:v>8727.4285714285725</x:v>
      </x:c>
      <x:c r="J10" s="745">
        <x:v>9558.6122448979604</x:v>
      </x:c>
      <x:c r="K10" s="745">
        <x:v>6649.4693877551017</x:v>
      </x:c>
      <x:c r="L10" s="745">
        <x:v>9143.0204081632655</x:v>
      </x:c>
      <x:c r="M10" s="745">
        <x:v>7480.6530612244887</x:v>
      </x:c>
      <x:c r="N10" s="745">
        <x:v>8727.4285714285725</x:v>
      </x:c>
      <x:c r="O10" s="745">
        <x:v>9558.6122448979604</x:v>
      </x:c>
      <x:c r="Q10" s="751"/>
      <x:c r="R10" s="748">
        <x:f t="shared" si="2"/>
        <x:v>0</x:v>
      </x:c>
    </x:row>
    <x:row r="11" spans="2:30">
      <x:c r="B11" s="749" t="s">
        <x:v>810</x:v>
      </x:c>
      <x:c r="C11" s="747">
        <x:f t="shared" si="1"/>
        <x:v>6168789.9999999981</x:v>
      </x:c>
      <x:c r="D11" s="745">
        <x:v>528753.42857142841</x:v>
      </x:c>
      <x:c r="E11" s="745">
        <x:v>402859.75510204083</x:v>
      </x:c>
      <x:c r="F11" s="745">
        <x:v>579110.89795918355</x:v>
      </x:c>
      <x:c r="G11" s="745">
        <x:v>553932.16326530604</x:v>
      </x:c>
      <x:c r="H11" s="745">
        <x:v>478395.95918367349</x:v>
      </x:c>
      <x:c r="I11" s="745">
        <x:v>528753.42857142841</x:v>
      </x:c>
      <x:c r="J11" s="745">
        <x:v>579110.89795918355</x:v>
      </x:c>
      <x:c r="K11" s="745">
        <x:v>402859.75510204083</x:v>
      </x:c>
      <x:c r="L11" s="745">
        <x:v>553932.16326530604</x:v>
      </x:c>
      <x:c r="M11" s="745">
        <x:v>453217.22448979586</x:v>
      </x:c>
      <x:c r="N11" s="745">
        <x:v>528753.42857142841</x:v>
      </x:c>
      <x:c r="O11" s="745">
        <x:v>579110.89795918355</x:v>
      </x:c>
      <x:c r="Q11" s="750" t="s">
        <x:v>811</x:v>
      </x:c>
      <x:c r="R11" s="748">
        <x:f t="shared" si="2"/>
        <x:v>655530243.85422933</x:v>
      </x:c>
      <x:c r="S11" s="552">
        <x:f>SUM(S12:S15)</x:f>
        <x:v>54391243.892211735</x:v>
      </x:c>
      <x:c r="T11" s="566">
        <x:f t="shared" ref="T11:AD11" si="9">SUM(T12:T15)</x:f>
        <x:v>41440947.727399409</x:v>
      </x:c>
      <x:c r="U11" s="566">
        <x:f t="shared" si="9"/>
        <x:v>59571362.358136684</x:v>
      </x:c>
      <x:c r="V11" s="566">
        <x:f t="shared" si="9"/>
        <x:v>59474525.282608598</x:v>
      </x:c>
      <x:c r="W11" s="566">
        <x:f t="shared" si="9"/>
        <x:v>51364362.744071066</x:v>
      </x:c>
      <x:c r="X11" s="566">
        <x:f t="shared" si="9"/>
        <x:v>56771137.769762754</x:v>
      </x:c>
      <x:c r="Y11" s="566">
        <x:f t="shared" si="9"/>
        <x:v>62177912.795454465</x:v>
      </x:c>
      <x:c r="Z11" s="566">
        <x:f t="shared" si="9"/>
        <x:v>43254200.205533519</x:v>
      </x:c>
      <x:c r="AA11" s="566">
        <x:f t="shared" si="9"/>
        <x:v>59474525.282608598</x:v>
      </x:c>
      <x:c r="AB11" s="566">
        <x:f t="shared" si="9"/>
        <x:v>48660975.231225222</x:v>
      </x:c>
      <x:c r="AC11" s="566">
        <x:f t="shared" si="9"/>
        <x:v>56771137.769762754</x:v>
      </x:c>
      <x:c r="AD11" s="566">
        <x:f t="shared" si="9"/>
        <x:v>62177912.795454465</x:v>
      </x:c>
    </x:row>
    <x:row r="12" spans="2:30">
      <x:c r="B12" s="749" t="s">
        <x:v>812</x:v>
      </x:c>
      <x:c r="C12" s="747">
        <x:f t="shared" si="1"/>
        <x:v>0</x:v>
      </x:c>
      <x:c r="D12" s="745">
        <x:v>0</x:v>
      </x:c>
      <x:c r="E12" s="745">
        <x:v>0</x:v>
      </x:c>
      <x:c r="F12" s="745">
        <x:v>0</x:v>
      </x:c>
      <x:c r="G12" s="745">
        <x:v>0</x:v>
      </x:c>
      <x:c r="H12" s="745">
        <x:v>0</x:v>
      </x:c>
      <x:c r="I12" s="745">
        <x:v>0</x:v>
      </x:c>
      <x:c r="J12" s="745">
        <x:v>0</x:v>
      </x:c>
      <x:c r="K12" s="745">
        <x:v>0</x:v>
      </x:c>
      <x:c r="L12" s="745">
        <x:v>0</x:v>
      </x:c>
      <x:c r="M12" s="745">
        <x:v>0</x:v>
      </x:c>
      <x:c r="N12" s="745">
        <x:v>0</x:v>
      </x:c>
      <x:c r="O12" s="745">
        <x:v>0</x:v>
      </x:c>
      <x:c r="Q12" s="751" t="s">
        <x:v>813</x:v>
      </x:c>
      <x:c r="R12" s="748">
        <x:f t="shared" si="2"/>
        <x:v>314292796.52266073</x:v>
      </x:c>
      <x:c r="S12" s="748">
        <x:f>D3</x:f>
        <x:v>26939382.559085201</x:v>
      </x:c>
      <x:c r="T12" s="566">
        <x:f t="shared" ref="T12:AD12" si="10">E3</x:f>
        <x:v>20525243.854541097</x:v>
      </x:c>
      <x:c r="U12" s="566">
        <x:f t="shared" si="10"/>
        <x:v>29505038.04090286</x:v>
      </x:c>
      <x:c r="V12" s="566">
        <x:f t="shared" si="10"/>
        <x:v>28222210.299994022</x:v>
      </x:c>
      <x:c r="W12" s="566">
        <x:f t="shared" si="10"/>
        <x:v>24373727.077267569</x:v>
      </x:c>
      <x:c r="X12" s="566">
        <x:f t="shared" si="10"/>
        <x:v>26939382.559085201</x:v>
      </x:c>
      <x:c r="Y12" s="566">
        <x:f t="shared" si="10"/>
        <x:v>29505038.04090286</x:v>
      </x:c>
      <x:c r="Z12" s="566">
        <x:f t="shared" si="10"/>
        <x:v>20525243.854541097</x:v>
      </x:c>
      <x:c r="AA12" s="566">
        <x:f t="shared" si="10"/>
        <x:v>28222210.299994022</x:v>
      </x:c>
      <x:c r="AB12" s="566">
        <x:f t="shared" si="10"/>
        <x:v>23090899.336358745</x:v>
      </x:c>
      <x:c r="AC12" s="566">
        <x:f t="shared" si="10"/>
        <x:v>26939382.559085201</x:v>
      </x:c>
      <x:c r="AD12" s="566">
        <x:f t="shared" si="10"/>
        <x:v>29505038.04090286</x:v>
      </x:c>
    </x:row>
    <x:row r="13" spans="2:30">
      <x:c r="B13" s="746" t="s">
        <x:v>814</x:v>
      </x:c>
      <x:c r="C13" s="747">
        <x:f t="shared" si="1"/>
        <x:v>19744020</x:v>
      </x:c>
      <x:c r="D13" s="745">
        <x:v>0</x:v>
      </x:c>
      <x:c r="E13" s="745">
        <x:v>0</x:v>
      </x:c>
      <x:c r="F13" s="745">
        <x:v>2159502.1875</x:v>
      </x:c>
      <x:c r="G13" s="745">
        <x:v>2262335.625</x:v>
      </x:c>
      <x:c r="H13" s="745">
        <x:v>2159502.1875</x:v>
      </x:c>
      <x:c r="I13" s="745">
        <x:v>2262335.625</x:v>
      </x:c>
      <x:c r="J13" s="745">
        <x:v>0</x:v>
      </x:c>
      <x:c r="K13" s="745">
        <x:v>2159502.1875</x:v>
      </x:c>
      <x:c r="L13" s="745">
        <x:v>2159502.1875</x:v>
      </x:c>
      <x:c r="M13" s="745">
        <x:v>2159502.1875</x:v>
      </x:c>
      <x:c r="N13" s="745">
        <x:v>2159502.1875</x:v>
      </x:c>
      <x:c r="O13" s="745">
        <x:v>2262335.625</x:v>
      </x:c>
      <x:c r="Q13" s="751" t="s">
        <x:v>815</x:v>
      </x:c>
      <x:c r="R13" s="748">
        <x:f t="shared" si="2"/>
        <x:v>31700084.999999993</x:v>
      </x:c>
      <x:c r="S13" s="748">
        <x:f>D14</x:f>
        <x:v>2717150.1428571427</x:v>
      </x:c>
      <x:c r="T13" s="566">
        <x:f t="shared" ref="T13:AD13" si="11">E14</x:f>
        <x:v>2070209.6326530608</x:v>
      </x:c>
      <x:c r="U13" s="566">
        <x:f t="shared" si="11"/>
        <x:v>2975926.3469387749</x:v>
      </x:c>
      <x:c r="V13" s="566">
        <x:f t="shared" si="11"/>
        <x:v>2846538.2448979588</x:v>
      </x:c>
      <x:c r="W13" s="566">
        <x:f t="shared" si="11"/>
        <x:v>2458373.9387755101</x:v>
      </x:c>
      <x:c r="X13" s="566">
        <x:f t="shared" si="11"/>
        <x:v>2717150.1428571427</x:v>
      </x:c>
      <x:c r="Y13" s="566">
        <x:f t="shared" si="11"/>
        <x:v>2975926.3469387749</x:v>
      </x:c>
      <x:c r="Z13" s="566">
        <x:f t="shared" si="11"/>
        <x:v>2070209.6326530608</x:v>
      </x:c>
      <x:c r="AA13" s="566">
        <x:f t="shared" si="11"/>
        <x:v>2846538.2448979588</x:v>
      </x:c>
      <x:c r="AB13" s="566">
        <x:f t="shared" si="11"/>
        <x:v>2328985.836734693</x:v>
      </x:c>
      <x:c r="AC13" s="566">
        <x:f t="shared" si="11"/>
        <x:v>2717150.1428571427</x:v>
      </x:c>
      <x:c r="AD13" s="566">
        <x:f t="shared" si="11"/>
        <x:v>2975926.3469387749</x:v>
      </x:c>
    </x:row>
    <x:row r="14" spans="2:30">
      <x:c r="B14" s="746" t="s">
        <x:v>816</x:v>
      </x:c>
      <x:c r="C14" s="747">
        <x:f t="shared" si="1"/>
        <x:v>31700084.999999993</x:v>
      </x:c>
      <x:c r="D14" s="745">
        <x:v>2717150.1428571427</x:v>
      </x:c>
      <x:c r="E14" s="745">
        <x:v>2070209.6326530608</x:v>
      </x:c>
      <x:c r="F14" s="745">
        <x:v>2975926.3469387749</x:v>
      </x:c>
      <x:c r="G14" s="745">
        <x:v>2846538.2448979588</x:v>
      </x:c>
      <x:c r="H14" s="745">
        <x:v>2458373.9387755101</x:v>
      </x:c>
      <x:c r="I14" s="745">
        <x:v>2717150.1428571427</x:v>
      </x:c>
      <x:c r="J14" s="745">
        <x:v>2975926.3469387749</x:v>
      </x:c>
      <x:c r="K14" s="745">
        <x:v>2070209.6326530608</x:v>
      </x:c>
      <x:c r="L14" s="745">
        <x:v>2846538.2448979588</x:v>
      </x:c>
      <x:c r="M14" s="745">
        <x:v>2328985.836734693</x:v>
      </x:c>
      <x:c r="N14" s="745">
        <x:v>2717150.1428571427</x:v>
      </x:c>
      <x:c r="O14" s="745">
        <x:v>2975926.3469387749</x:v>
      </x:c>
      <x:c r="Q14" s="751" t="s">
        <x:v>817</x:v>
      </x:c>
      <x:c r="R14" s="748">
        <x:f t="shared" si="2"/>
        <x:v>309537362.33156848</x:v>
      </x:c>
      <x:c r="S14" s="748">
        <x:f>D15+D16+D17+D18+D19</x:f>
        <x:v>24734711.190269388</x:v>
      </x:c>
      <x:c r="T14" s="566">
        <x:f t="shared" ref="T14:AD14" si="12">E15+E16+E17+E18+E19</x:f>
        <x:v>18845494.240205251</x:v>
      </x:c>
      <x:c r="U14" s="566">
        <x:f t="shared" si="12"/>
        <x:v>27090397.970295046</x:v>
      </x:c>
      <x:c r="V14" s="566">
        <x:f t="shared" si="12"/>
        <x:v>28405776.737716623</x:v>
      </x:c>
      <x:c r="W14" s="566">
        <x:f t="shared" si="12"/>
        <x:v>24532261.728027988</x:v>
      </x:c>
      <x:c r="X14" s="566">
        <x:f t="shared" si="12"/>
        <x:v>27114605.067820407</x:v>
      </x:c>
      <x:c r="Y14" s="566">
        <x:f t="shared" si="12"/>
        <x:v>29696948.40761283</x:v>
      </x:c>
      <x:c r="Z14" s="566">
        <x:f t="shared" si="12"/>
        <x:v>20658746.718339361</x:v>
      </x:c>
      <x:c r="AA14" s="566">
        <x:f t="shared" si="12"/>
        <x:v>28405776.737716623</x:v>
      </x:c>
      <x:c r="AB14" s="566">
        <x:f t="shared" si="12"/>
        <x:v>23241090.05813178</x:v>
      </x:c>
      <x:c r="AC14" s="566">
        <x:f t="shared" si="12"/>
        <x:v>27114605.067820407</x:v>
      </x:c>
      <x:c r="AD14" s="566">
        <x:f t="shared" si="12"/>
        <x:v>29696948.40761283</x:v>
      </x:c>
    </x:row>
    <x:row r="15" spans="2:30">
      <x:c r="B15" s="746" t="s">
        <x:v>818</x:v>
      </x:c>
      <x:c r="C15" s="747">
        <x:f t="shared" si="1"/>
        <x:v>123016084.28571428</x:v>
      </x:c>
      <x:c r="D15" s="745">
        <x:v>10544235.795918366</x:v>
      </x:c>
      <x:c r="E15" s="745">
        <x:v>8033703.4635568513</x:v>
      </x:c>
      <x:c r="F15" s="745">
        <x:v>11548448.728862973</x:v>
      </x:c>
      <x:c r="G15" s="745">
        <x:v>11046342.262390669</x:v>
      </x:c>
      <x:c r="H15" s="745">
        <x:v>9540022.8629737627</x:v>
      </x:c>
      <x:c r="I15" s="745">
        <x:v>10544235.795918366</x:v>
      </x:c>
      <x:c r="J15" s="745">
        <x:v>11548448.728862973</x:v>
      </x:c>
      <x:c r="K15" s="745">
        <x:v>8033703.4635568513</x:v>
      </x:c>
      <x:c r="L15" s="745">
        <x:v>11046342.262390669</x:v>
      </x:c>
      <x:c r="M15" s="745">
        <x:v>9037916.3965014573</x:v>
      </x:c>
      <x:c r="N15" s="745">
        <x:v>10544235.795918366</x:v>
      </x:c>
      <x:c r="O15" s="745">
        <x:v>11548448.728862973</x:v>
      </x:c>
      <x:c r="Q15" s="752" t="s">
        <x:v>819</x:v>
      </x:c>
      <x:c r="R15" s="748">
        <x:f t="shared" si="2"/>
        <x:v>0</x:v>
      </x:c>
    </x:row>
    <x:row r="16" spans="2:30">
      <x:c r="B16" s="746" t="s">
        <x:v>820</x:v>
      </x:c>
      <x:c r="C16" s="747">
        <x:f t="shared" si="1"/>
        <x:v>5039142.8571428563</x:v>
      </x:c>
      <x:c r="D16" s="745">
        <x:v>431926.53061224485</x:v>
      </x:c>
      <x:c r="E16" s="745">
        <x:v>329086.8804664723</x:v>
      </x:c>
      <x:c r="F16" s="745">
        <x:v>473062.3906705539</x:v>
      </x:c>
      <x:c r="G16" s="745">
        <x:v>452494.46064139943</x:v>
      </x:c>
      <x:c r="H16" s="745">
        <x:v>390790.67055393581</x:v>
      </x:c>
      <x:c r="I16" s="745">
        <x:v>431926.53061224485</x:v>
      </x:c>
      <x:c r="J16" s="745">
        <x:v>473062.3906705539</x:v>
      </x:c>
      <x:c r="K16" s="745">
        <x:v>329086.8804664723</x:v>
      </x:c>
      <x:c r="L16" s="745">
        <x:v>452494.46064139943</x:v>
      </x:c>
      <x:c r="M16" s="745">
        <x:v>370222.74052478134</x:v>
      </x:c>
      <x:c r="N16" s="745">
        <x:v>431926.53061224485</x:v>
      </x:c>
      <x:c r="O16" s="745">
        <x:v>473062.3906705539</x:v>
      </x:c>
    </x:row>
    <x:row r="17" spans="2:30">
      <x:c r="B17" s="746" t="s">
        <x:v>821</x:v>
      </x:c>
      <x:c r="C17" s="747">
        <x:f t="shared" si="1"/>
        <x:v>35229085.714285716</x:v>
      </x:c>
      <x:c r="D17" s="745">
        <x:v>3019635.9183673467</x:v>
      </x:c>
      <x:c r="E17" s="745">
        <x:v>2300674.9854227402</x:v>
      </x:c>
      <x:c r="F17" s="745">
        <x:v>3307220.2915451899</x:v>
      </x:c>
      <x:c r="G17" s="745">
        <x:v>3163428.1049562683</x:v>
      </x:c>
      <x:c r="H17" s="745">
        <x:v>2732051.5451895045</x:v>
      </x:c>
      <x:c r="I17" s="745">
        <x:v>3019635.9183673467</x:v>
      </x:c>
      <x:c r="J17" s="745">
        <x:v>3307220.2915451899</x:v>
      </x:c>
      <x:c r="K17" s="745">
        <x:v>2300674.9854227402</x:v>
      </x:c>
      <x:c r="L17" s="745">
        <x:v>3163428.1049562683</x:v>
      </x:c>
      <x:c r="M17" s="745">
        <x:v>2588259.3586005825</x:v>
      </x:c>
      <x:c r="N17" s="745">
        <x:v>3019635.9183673467</x:v>
      </x:c>
      <x:c r="O17" s="745">
        <x:v>3307220.2915451899</x:v>
      </x:c>
    </x:row>
    <x:row r="18" spans="2:30">
      <x:c r="B18" s="746" t="s">
        <x:v>822</x:v>
      </x:c>
      <x:c r="C18" s="747">
        <x:f t="shared" si="1"/>
        <x:v>125287317.69600001</x:v>
      </x:c>
      <x:c r="D18" s="745">
        <x:v>10738912.945371429</x:v>
      </x:c>
      <x:c r="E18" s="745">
        <x:v>8182028.9107591845</x:v>
      </x:c>
      <x:c r="F18" s="745">
        <x:v>11761666.559216328</x:v>
      </x:c>
      <x:c r="G18" s="745">
        <x:v>11250289.752293881</x:v>
      </x:c>
      <x:c r="H18" s="745">
        <x:v>9716159.331526529</x:v>
      </x:c>
      <x:c r="I18" s="745">
        <x:v>10738912.945371429</x:v>
      </x:c>
      <x:c r="J18" s="745">
        <x:v>11761666.559216328</x:v>
      </x:c>
      <x:c r="K18" s="745">
        <x:v>8182028.9107591845</x:v>
      </x:c>
      <x:c r="L18" s="745">
        <x:v>11250289.752293881</x:v>
      </x:c>
      <x:c r="M18" s="745">
        <x:v>9204782.5246040821</x:v>
      </x:c>
      <x:c r="N18" s="745">
        <x:v>10738912.945371429</x:v>
      </x:c>
      <x:c r="O18" s="745">
        <x:v>11761666.559216328</x:v>
      </x:c>
    </x:row>
    <x:row r="19" spans="2:30">
      <x:c r="B19" s="746" t="s">
        <x:v>823</x:v>
      </x:c>
      <x:c r="C19" s="747">
        <x:f t="shared" si="1"/>
        <x:v>20965731.778425656</x:v>
      </x:c>
      <x:c r="D19" s="745">
        <x:v>0</x:v>
      </x:c>
      <x:c r="E19" s="745">
        <x:v>0</x:v>
      </x:c>
      <x:c r="F19" s="745">
        <x:v>0</x:v>
      </x:c>
      <x:c r="G19" s="745">
        <x:v>2493222.1574344025</x:v>
      </x:c>
      <x:c r="H19" s="745">
        <x:v>2153237.3177842568</x:v>
      </x:c>
      <x:c r="I19" s="745">
        <x:v>2379893.8775510206</x:v>
      </x:c>
      <x:c r="J19" s="745">
        <x:v>2606550.4373177844</x:v>
      </x:c>
      <x:c r="K19" s="745">
        <x:v>1813252.4781341108</x:v>
      </x:c>
      <x:c r="L19" s="745">
        <x:v>2493222.1574344025</x:v>
      </x:c>
      <x:c r="M19" s="745">
        <x:v>2039909.0379008746</x:v>
      </x:c>
      <x:c r="N19" s="745">
        <x:v>2379893.8775510206</x:v>
      </x:c>
      <x:c r="O19" s="745">
        <x:v>2606550.4373177844</x:v>
      </x:c>
    </x:row>
    <x:row r="20" spans="2:30">
      <x:c r="B20" s="753" t="s">
        <x:v>787</x:v>
      </x:c>
      <x:c r="C20" s="745">
        <x:f>SUM(C3:C19)</x:f>
        <x:v>717638141.53582919</x:v>
      </x:c>
      <x:c r="D20" s="745">
        <x:f t="shared" ref="D20:O20" si="13">SUM(D3:D19)</x:f>
        <x:v>58022433.407777451</x:v>
      </x:c>
      <x:c r="E20" s="745">
        <x:f t="shared" si="13"/>
        <x:v>44207568.310687572</x:v>
      </x:c>
      <x:c r="F20" s="745">
        <x:f t="shared" si="13"/>
        <x:v>65707881.634113409</x:v>
      </x:c>
      <x:c r="G20" s="745">
        <x:f t="shared" si="13"/>
        <x:v>65540964.209629834</x:v>
      </x:c>
      <x:c r="H20" s="745">
        <x:f t="shared" si="13"/>
        <x:v>56809226.874225773</x:v>
      </x:c>
      <x:c r="I20" s="745">
        <x:f t="shared" si="13"/>
        <x:v>62664662.91032847</x:v>
      </x:c>
      <x:c r="J20" s="745">
        <x:f t="shared" si="13"/>
        <x:v>66154929.88393119</x:v>
      </x:c>
      <x:c r="K20" s="745">
        <x:f t="shared" si="13"/>
        <x:v>48180322.976321667</x:v>
      </x:c>
      <x:c r="L20" s="745">
        <x:f t="shared" si="13"/>
        <x:v>65438130.772129834</x:v>
      </x:c>
      <x:c r="M20" s="745">
        <x:f t="shared" si="13"/>
        <x:v>53932925.574924402</x:v>
      </x:c>
      <x:c r="N20" s="745">
        <x:f t="shared" si="13"/>
        <x:v>62561829.47282847</x:v>
      </x:c>
      <x:c r="O20" s="745">
        <x:f t="shared" si="13"/>
        <x:v>68417265.50893119</x:v>
      </x:c>
    </x:row>
    <x:row r="22" spans="2:30">
      <x:c r="R22" s="745" t="s">
        <x:v>787</x:v>
      </x:c>
      <x:c r="S22" s="745" t="s">
        <x:v>788</x:v>
      </x:c>
      <x:c r="T22" s="745" t="s">
        <x:v>490</x:v>
      </x:c>
      <x:c r="U22" s="745" t="s">
        <x:v>491</x:v>
      </x:c>
      <x:c r="V22" s="745" t="s">
        <x:v>703</x:v>
      </x:c>
      <x:c r="W22" s="745" t="s">
        <x:v>789</x:v>
      </x:c>
      <x:c r="X22" s="745" t="s">
        <x:v>790</x:v>
      </x:c>
      <x:c r="Y22" s="745" t="s">
        <x:v>492</x:v>
      </x:c>
      <x:c r="Z22" s="745" t="s">
        <x:v>791</x:v>
      </x:c>
      <x:c r="AA22" s="745" t="s">
        <x:v>792</x:v>
      </x:c>
      <x:c r="AB22" s="745" t="s">
        <x:v>793</x:v>
      </x:c>
      <x:c r="AC22" s="745" t="s">
        <x:v>794</x:v>
      </x:c>
      <x:c r="AD22" s="745" t="s">
        <x:v>795</x:v>
      </x:c>
    </x:row>
    <x:row r="23" spans="2:30">
      <x:c r="B23" s="744" t="s">
        <x:v>824</x:v>
      </x:c>
      <x:c r="C23" s="745" t="s">
        <x:v>787</x:v>
      </x:c>
      <x:c r="D23" s="745" t="s">
        <x:v>788</x:v>
      </x:c>
      <x:c r="E23" s="745" t="s">
        <x:v>490</x:v>
      </x:c>
      <x:c r="F23" s="745" t="s">
        <x:v>491</x:v>
      </x:c>
      <x:c r="G23" s="745" t="s">
        <x:v>703</x:v>
      </x:c>
      <x:c r="H23" s="745" t="s">
        <x:v>789</x:v>
      </x:c>
      <x:c r="I23" s="745" t="s">
        <x:v>790</x:v>
      </x:c>
      <x:c r="J23" s="745" t="s">
        <x:v>492</x:v>
      </x:c>
      <x:c r="K23" s="745" t="s">
        <x:v>791</x:v>
      </x:c>
      <x:c r="L23" s="745" t="s">
        <x:v>792</x:v>
      </x:c>
      <x:c r="M23" s="745" t="s">
        <x:v>793</x:v>
      </x:c>
      <x:c r="N23" s="745" t="s">
        <x:v>794</x:v>
      </x:c>
      <x:c r="O23" s="745" t="s">
        <x:v>795</x:v>
      </x:c>
      <x:c r="R23" s="566">
        <x:f>SUM(S23:AD23)</x:f>
        <x:v>5115821.1783322897</x:v>
      </x:c>
      <x:c r="S23" s="566">
        <x:f>S24+S31</x:f>
        <x:v>415826.82203716505</x:v>
      </x:c>
      <x:c r="T23" s="566">
        <x:f t="shared" ref="T23:AD23" si="14">T24+T31</x:f>
        <x:v>316820.43583783996</x:v>
      </x:c>
      <x:c r="U23" s="566">
        <x:f t="shared" si="14"/>
        <x:v>472509.13539314503</x:v>
      </x:c>
      <x:c r="V23" s="566">
        <x:f t="shared" si="14"/>
        <x:v>466406.09946808696</x:v>
      </x:c>
      <x:c r="W23" s="566">
        <x:f t="shared" si="14"/>
        <x:v>404431.91142493865</x:v>
      </x:c>
      <x:c r="X23" s="566">
        <x:f t="shared" si="14"/>
        <x:v>446019.14407078747</x:v>
      </x:c>
      <x:c r="Y23" s="566">
        <x:f t="shared" si="14"/>
        <x:v>468899.97413788625</x:v>
      </x:c>
      <x:c r="Z23" s="566">
        <x:f t="shared" si="14"/>
        <x:v>343271.04523304041</x:v>
      </x:c>
      <x:c r="AA23" s="566">
        <x:f t="shared" si="14"/>
        <x:v>465592.77761683695</x:v>
      </x:c>
      <x:c r="AB23" s="566">
        <x:f t="shared" si="14"/>
        <x:v>384044.95602763927</x:v>
      </x:c>
      <x:c r="AC23" s="566">
        <x:f t="shared" si="14"/>
        <x:v>445205.82221953745</x:v>
      </x:c>
      <x:c r="AD23" s="566">
        <x:f t="shared" si="14"/>
        <x:v>486793.05486538628</x:v>
      </x:c>
    </x:row>
    <x:row r="24" spans="2:30">
      <x:c r="B24" s="746" t="s">
        <x:v>796</x:v>
      </x:c>
      <x:c r="C24" s="747">
        <x:f t="shared" ref="C24:C40" si="15">SUM(D24:O24)</x:f>
        <x:v>2131647.0823220597</x:v>
      </x:c>
      <x:c r="D24" s="745">
        <x:v>182712.60705617664</x:v>
      </x:c>
      <x:c r="E24" s="745">
        <x:v>139209.60537613448</x:v>
      </x:c>
      <x:c r="F24" s="745">
        <x:v>200113.80772819338</x:v>
      </x:c>
      <x:c r="G24" s="745">
        <x:v>191413.20739218497</x:v>
      </x:c>
      <x:c r="H24" s="745">
        <x:v>165311.40638415972</x:v>
      </x:c>
      <x:c r="I24" s="745">
        <x:v>182712.60705617664</x:v>
      </x:c>
      <x:c r="J24" s="745">
        <x:v>200113.80772819338</x:v>
      </x:c>
      <x:c r="K24" s="745">
        <x:v>139209.60537613448</x:v>
      </x:c>
      <x:c r="L24" s="745">
        <x:v>191413.20739218497</x:v>
      </x:c>
      <x:c r="M24" s="745">
        <x:v>156610.80604815134</x:v>
      </x:c>
      <x:c r="N24" s="745">
        <x:v>182712.60705617664</x:v>
      </x:c>
      <x:c r="O24" s="745">
        <x:v>200113.80772819338</x:v>
      </x:c>
      <x:c r="Q24" s="750" t="s">
        <x:v>798</x:v>
      </x:c>
      <x:c r="R24" s="566">
        <x:f t="shared" ref="R24:R35" si="16">SUM(S24:AD24)</x:f>
        <x:v>390058.95907181414</x:v>
      </x:c>
      <x:c r="S24" s="566">
        <x:f>SUM(S25:S29)</x:f>
        <x:v>20048.671168441208</x:v>
      </x:c>
      <x:c r="T24" s="566">
        <x:f t="shared" ref="T24:AD24" si="17">SUM(T25:T29)</x:f>
        <x:v>15275.178033098065</x:v>
      </x:c>
      <x:c r="U24" s="566">
        <x:f t="shared" si="17"/>
        <x:v>39037.827298828466</x:v>
      </x:c>
      <x:c r="V24" s="566">
        <x:f t="shared" si="17"/>
        <x:v>38896.450523009844</x:v>
      </x:c>
      <x:c r="W24" s="566">
        <x:f t="shared" si="17"/>
        <x:v>35219.032790553953</x:v>
      </x:c>
      <x:c r="X24" s="566">
        <x:f t="shared" si="17"/>
        <x:v>37941.751895941212</x:v>
      </x:c>
      <x:c r="Y24" s="566">
        <x:f t="shared" si="17"/>
        <x:v>21958.068422578464</x:v>
      </x:c>
      <x:c r="Z24" s="566">
        <x:f t="shared" si="17"/>
        <x:v>32354.936909348067</x:v>
      </x:c>
      <x:c r="AA24" s="566">
        <x:f t="shared" si="17"/>
        <x:v>38083.128671759841</x:v>
      </x:c>
      <x:c r="AB24" s="566">
        <x:f t="shared" si="17"/>
        <x:v>34264.334163485328</x:v>
      </x:c>
      <x:c r="AC24" s="566">
        <x:f t="shared" si="17"/>
        <x:v>37128.430044691209</x:v>
      </x:c>
      <x:c r="AD24" s="566">
        <x:f t="shared" si="17"/>
        <x:v>39851.149150078469</x:v>
      </x:c>
    </x:row>
    <x:row r="25" spans="2:30">
      <x:c r="B25" s="746" t="s">
        <x:v>816</x:v>
      </x:c>
      <x:c r="C25" s="747">
        <x:f t="shared" si="15"/>
        <x:v>902011.3176999999</x:v>
      </x:c>
      <x:c r="D25" s="745">
        <x:v>77315.255802857122</x:v>
      </x:c>
      <x:c r="E25" s="745">
        <x:v>58906.861564081635</x:v>
      </x:c>
      <x:c r="F25" s="745">
        <x:v>84678.61349836734</x:v>
      </x:c>
      <x:c r="G25" s="745">
        <x:v>80996.934650612253</x:v>
      </x:c>
      <x:c r="H25" s="745">
        <x:v>69951.898107346933</x:v>
      </x:c>
      <x:c r="I25" s="745">
        <x:v>77315.255802857122</x:v>
      </x:c>
      <x:c r="J25" s="745">
        <x:v>84678.61349836734</x:v>
      </x:c>
      <x:c r="K25" s="745">
        <x:v>58906.861564081635</x:v>
      </x:c>
      <x:c r="L25" s="745">
        <x:v>80996.934650612253</x:v>
      </x:c>
      <x:c r="M25" s="745">
        <x:v>66270.219259591831</x:v>
      </x:c>
      <x:c r="N25" s="745">
        <x:v>77315.255802857122</x:v>
      </x:c>
      <x:c r="O25" s="745">
        <x:v>84678.61349836734</x:v>
      </x:c>
      <x:c r="Q25" s="751" t="s">
        <x:v>800</x:v>
      </x:c>
      <x:c r="R25" s="566">
        <x:f t="shared" si="16"/>
        <x:v>156157.79544000005</x:v>
      </x:c>
      <x:c r="S25" s="566">
        <x:f>D29</x:f>
        <x:v>0</x:v>
      </x:c>
      <x:c r="T25" s="566">
        <x:f t="shared" ref="T25:AD25" si="18">E29</x:f>
        <x:v>0</x:v>
      </x:c>
      <x:c r="U25" s="566">
        <x:f t="shared" si="18"/>
        <x:v>17079.758876250002</x:v>
      </x:c>
      <x:c r="V25" s="566">
        <x:f t="shared" si="18"/>
        <x:v>17893.080727500001</x:v>
      </x:c>
      <x:c r="W25" s="566">
        <x:f t="shared" si="18"/>
        <x:v>17079.758876250002</x:v>
      </x:c>
      <x:c r="X25" s="566">
        <x:f t="shared" si="18"/>
        <x:v>17893.080727500001</x:v>
      </x:c>
      <x:c r="Y25" s="566">
        <x:f t="shared" si="18"/>
        <x:v>0</x:v>
      </x:c>
      <x:c r="Z25" s="566">
        <x:f t="shared" si="18"/>
        <x:v>17079.758876250002</x:v>
      </x:c>
      <x:c r="AA25" s="566">
        <x:f t="shared" si="18"/>
        <x:v>17079.758876250002</x:v>
      </x:c>
      <x:c r="AB25" s="566">
        <x:f t="shared" si="18"/>
        <x:v>17079.758876250002</x:v>
      </x:c>
      <x:c r="AC25" s="566">
        <x:f t="shared" si="18"/>
        <x:v>17079.758876250002</x:v>
      </x:c>
      <x:c r="AD25" s="566">
        <x:f t="shared" si="18"/>
        <x:v>17893.080727500001</x:v>
      </x:c>
    </x:row>
    <x:row r="26" spans="2:30">
      <x:c r="B26" s="746" t="s">
        <x:v>822</x:v>
      </x:c>
      <x:c r="C26" s="747">
        <x:f t="shared" si="15"/>
        <x:v>725653.09718447994</x:v>
      </x:c>
      <x:c r="D26" s="745">
        <x:v>62198.836901526847</x:v>
      </x:c>
      <x:c r="E26" s="745">
        <x:v>47389.590020210941</x:v>
      </x:c>
      <x:c r="F26" s="745">
        <x:v>68122.535654053238</x:v>
      </x:c>
      <x:c r="G26" s="745">
        <x:v>65160.686277790046</x:v>
      </x:c>
      <x:c r="H26" s="745">
        <x:v>56275.138149000493</x:v>
      </x:c>
      <x:c r="I26" s="745">
        <x:v>62198.836901526847</x:v>
      </x:c>
      <x:c r="J26" s="745">
        <x:v>68122.535654053238</x:v>
      </x:c>
      <x:c r="K26" s="745">
        <x:v>47389.590020210941</x:v>
      </x:c>
      <x:c r="L26" s="745">
        <x:v>65160.686277790046</x:v>
      </x:c>
      <x:c r="M26" s="745">
        <x:v>53313.288772737302</x:v>
      </x:c>
      <x:c r="N26" s="745">
        <x:v>62198.836901526847</x:v>
      </x:c>
      <x:c r="O26" s="745">
        <x:v>68122.535654053238</x:v>
      </x:c>
      <x:c r="Q26" s="751" t="s">
        <x:v>802</x:v>
      </x:c>
      <x:c r="R26" s="566">
        <x:f t="shared" si="16"/>
        <x:v>61412.93948860799</x:v>
      </x:c>
      <x:c r="S26" s="566">
        <x:f>D31</x:f>
        <x:v>5263.9662418806856</x:v>
      </x:c>
      <x:c r="T26" s="566">
        <x:f t="shared" ref="T26:AD26" si="19">E31</x:f>
        <x:v>4010.6409461948083</x:v>
      </x:c>
      <x:c r="U26" s="566">
        <x:f t="shared" si="19"/>
        <x:v>5765.2963601550364</x:v>
      </x:c>
      <x:c r="V26" s="566">
        <x:f t="shared" si="19"/>
        <x:v>5514.631301017861</x:v>
      </x:c>
      <x:c r="W26" s="566">
        <x:f t="shared" si="19"/>
        <x:v>4762.6361236063331</x:v>
      </x:c>
      <x:c r="X26" s="566">
        <x:f t="shared" si="19"/>
        <x:v>5263.9662418806856</x:v>
      </x:c>
      <x:c r="Y26" s="566">
        <x:f t="shared" si="19"/>
        <x:v>5765.2963601550364</x:v>
      </x:c>
      <x:c r="Z26" s="566">
        <x:f t="shared" si="19"/>
        <x:v>4010.6409461948083</x:v>
      </x:c>
      <x:c r="AA26" s="566">
        <x:f t="shared" si="19"/>
        <x:v>5514.631301017861</x:v>
      </x:c>
      <x:c r="AB26" s="566">
        <x:f t="shared" si="19"/>
        <x:v>4511.9710644691577</x:v>
      </x:c>
      <x:c r="AC26" s="566">
        <x:f t="shared" si="19"/>
        <x:v>5263.9662418806856</x:v>
      </x:c>
      <x:c r="AD26" s="566">
        <x:f t="shared" si="19"/>
        <x:v>5765.2963601550364</x:v>
      </x:c>
    </x:row>
    <x:row r="27" spans="2:30">
      <x:c r="B27" s="746" t="s">
        <x:v>818</x:v>
      </x:c>
      <x:c r="C27" s="747">
        <x:f t="shared" si="15"/>
        <x:v>621502.83892857144</x:v>
      </x:c>
      <x:c r="D27" s="745">
        <x:v>53271.671908163262</x:v>
      </x:c>
      <x:c r="E27" s="745">
        <x:v>40587.940501457728</x:v>
      </x:c>
      <x:c r="F27" s="745">
        <x:v>58345.164470845477</x:v>
      </x:c>
      <x:c r="G27" s="745">
        <x:v>55808.418189504373</x:v>
      </x:c>
      <x:c r="H27" s="745">
        <x:v>48198.179345481047</x:v>
      </x:c>
      <x:c r="I27" s="745">
        <x:v>53271.671908163262</x:v>
      </x:c>
      <x:c r="J27" s="745">
        <x:v>58345.164470845477</x:v>
      </x:c>
      <x:c r="K27" s="745">
        <x:v>40587.940501457728</x:v>
      </x:c>
      <x:c r="L27" s="745">
        <x:v>55808.418189504373</x:v>
      </x:c>
      <x:c r="M27" s="745">
        <x:v>45661.43306413995</x:v>
      </x:c>
      <x:c r="N27" s="745">
        <x:v>53271.671908163262</x:v>
      </x:c>
      <x:c r="O27" s="745">
        <x:v>58345.164470845477</x:v>
      </x:c>
      <x:c r="Q27" s="751" t="s">
        <x:v>804</x:v>
      </x:c>
      <x:c r="R27" s="566">
        <x:f t="shared" si="16"/>
        <x:v>43116.804858552699</x:v>
      </x:c>
      <x:c r="S27" s="566">
        <x:f>D33</x:f>
        <x:v>3695.7261307330882</x:v>
      </x:c>
      <x:c r="T27" s="566">
        <x:f t="shared" ref="T27:AD28" si="20">E33</x:f>
        <x:v>2815.7913377014015</x:v>
      </x:c>
      <x:c r="U27" s="566">
        <x:f t="shared" si="20"/>
        <x:v>4047.7000479457633</x:v>
      </x:c>
      <x:c r="V27" s="566">
        <x:f t="shared" si="20"/>
        <x:v>3871.7130893394278</x:v>
      </x:c>
      <x:c r="W27" s="566">
        <x:f t="shared" si="20"/>
        <x:v>3343.7522135204135</x:v>
      </x:c>
      <x:c r="X27" s="566">
        <x:f t="shared" si="20"/>
        <x:v>3695.7261307330882</x:v>
      </x:c>
      <x:c r="Y27" s="566">
        <x:f t="shared" si="20"/>
        <x:v>4047.7000479457633</x:v>
      </x:c>
      <x:c r="Z27" s="566">
        <x:f t="shared" si="20"/>
        <x:v>2815.7913377014015</x:v>
      </x:c>
      <x:c r="AA27" s="566">
        <x:f t="shared" si="20"/>
        <x:v>3871.7130893394278</x:v>
      </x:c>
      <x:c r="AB27" s="566">
        <x:f t="shared" si="20"/>
        <x:v>3167.7652549140762</x:v>
      </x:c>
      <x:c r="AC27" s="566">
        <x:f t="shared" si="20"/>
        <x:v>3695.7261307330882</x:v>
      </x:c>
      <x:c r="AD27" s="566">
        <x:f t="shared" si="20"/>
        <x:v>4047.7000479457633</x:v>
      </x:c>
    </x:row>
    <x:row r="28" spans="2:30">
      <x:c r="B28" s="746" t="s">
        <x:v>821</x:v>
      </x:c>
      <x:c r="C28" s="747">
        <x:f t="shared" si="15"/>
        <x:v>203074.80685714289</x:v>
      </x:c>
      <x:c r="D28" s="745">
        <x:v>17406.412016326529</x:v>
      </x:c>
      <x:c r="E28" s="745">
        <x:v>13262.028202915453</x:v>
      </x:c>
      <x:c r="F28" s="745">
        <x:v>19064.16554169096</x:v>
      </x:c>
      <x:c r="G28" s="745">
        <x:v>18235.288779008752</x:v>
      </x:c>
      <x:c r="H28" s="745">
        <x:v>15748.658490962098</x:v>
      </x:c>
      <x:c r="I28" s="745">
        <x:v>17406.412016326529</x:v>
      </x:c>
      <x:c r="J28" s="745">
        <x:v>19064.16554169096</x:v>
      </x:c>
      <x:c r="K28" s="745">
        <x:v>13262.028202915453</x:v>
      </x:c>
      <x:c r="L28" s="745">
        <x:v>18235.288779008752</x:v>
      </x:c>
      <x:c r="M28" s="745">
        <x:v>14919.781728279881</x:v>
      </x:c>
      <x:c r="N28" s="745">
        <x:v>17406.412016326529</x:v>
      </x:c>
      <x:c r="O28" s="745">
        <x:v>19064.16554169096</x:v>
      </x:c>
      <x:c r="Q28" s="751" t="s">
        <x:v>806</x:v>
      </x:c>
      <x:c r="R28" s="566">
        <x:f t="shared" si="16"/>
        <x:v>35545.713130012569</x:v>
      </x:c>
      <x:c r="S28" s="566">
        <x:f>D34</x:f>
        <x:v>3046.7754111439344</x:v>
      </x:c>
      <x:c r="T28" s="566">
        <x:f t="shared" si="20"/>
        <x:v>2321.3526942049025</x:v>
      </x:c>
      <x:c r="U28" s="566">
        <x:f t="shared" si="20"/>
        <x:v>3336.9444979195468</x:v>
      </x:c>
      <x:c r="V28" s="566">
        <x:f t="shared" si="20"/>
        <x:v>3191.8599545317411</x:v>
      </x:c>
      <x:c r="W28" s="566">
        <x:f t="shared" si="20"/>
        <x:v>2756.606324368322</x:v>
      </x:c>
      <x:c r="X28" s="566">
        <x:f t="shared" si="20"/>
        <x:v>3046.7754111439344</x:v>
      </x:c>
      <x:c r="Y28" s="566">
        <x:f t="shared" si="20"/>
        <x:v>3336.9444979195468</x:v>
      </x:c>
      <x:c r="Z28" s="566">
        <x:f t="shared" si="20"/>
        <x:v>2321.3526942049025</x:v>
      </x:c>
      <x:c r="AA28" s="566">
        <x:f t="shared" si="20"/>
        <x:v>3191.8599545317411</x:v>
      </x:c>
      <x:c r="AB28" s="566">
        <x:f t="shared" si="20"/>
        <x:v>2611.5217809805154</x:v>
      </x:c>
      <x:c r="AC28" s="566">
        <x:f t="shared" si="20"/>
        <x:v>3046.7754111439344</x:v>
      </x:c>
      <x:c r="AD28" s="566">
        <x:f t="shared" si="20"/>
        <x:v>3336.9444979195468</x:v>
      </x:c>
    </x:row>
    <x:row r="29" spans="2:30">
      <x:c r="B29" s="746" t="s">
        <x:v>814</x:v>
      </x:c>
      <x:c r="C29" s="747">
        <x:f t="shared" si="15"/>
        <x:v>156157.79544000005</x:v>
      </x:c>
      <x:c r="D29" s="745">
        <x:v>0</x:v>
      </x:c>
      <x:c r="E29" s="745">
        <x:v>0</x:v>
      </x:c>
      <x:c r="F29" s="745">
        <x:v>17079.758876250002</x:v>
      </x:c>
      <x:c r="G29" s="745">
        <x:v>17893.080727500001</x:v>
      </x:c>
      <x:c r="H29" s="745">
        <x:v>17079.758876250002</x:v>
      </x:c>
      <x:c r="I29" s="745">
        <x:v>17893.080727500001</x:v>
      </x:c>
      <x:c r="J29" s="745">
        <x:v>0</x:v>
      </x:c>
      <x:c r="K29" s="745">
        <x:v>17079.758876250002</x:v>
      </x:c>
      <x:c r="L29" s="745">
        <x:v>17079.758876250002</x:v>
      </x:c>
      <x:c r="M29" s="745">
        <x:v>17079.758876250002</x:v>
      </x:c>
      <x:c r="N29" s="745">
        <x:v>17079.758876250002</x:v>
      </x:c>
      <x:c r="O29" s="745">
        <x:v>17893.080727500001</x:v>
      </x:c>
      <x:c r="Q29" s="751" t="s">
        <x:v>808</x:v>
      </x:c>
      <x:c r="R29" s="566">
        <x:f t="shared" si="16"/>
        <x:v>93825.706154640837</x:v>
      </x:c>
      <x:c r="S29" s="566">
        <x:f>SUM(D32,D36:D40)</x:f>
        <x:v>8042.2033846835002</x:v>
      </x:c>
      <x:c r="T29" s="566">
        <x:f t="shared" ref="T29:AD29" si="21">SUM(E32,E36:E40)</x:f>
        <x:v>6127.3930549969527</x:v>
      </x:c>
      <x:c r="U29" s="566">
        <x:f t="shared" si="21"/>
        <x:v>8808.1275165581192</x:v>
      </x:c>
      <x:c r="V29" s="566">
        <x:f t="shared" si="21"/>
        <x:v>8425.1654506208106</x:v>
      </x:c>
      <x:c r="W29" s="566">
        <x:f t="shared" si="21"/>
        <x:v>7276.2792528088803</x:v>
      </x:c>
      <x:c r="X29" s="566">
        <x:f t="shared" si="21"/>
        <x:v>8042.2033846835002</x:v>
      </x:c>
      <x:c r="Y29" s="566">
        <x:f t="shared" si="21"/>
        <x:v>8808.1275165581192</x:v>
      </x:c>
      <x:c r="Z29" s="566">
        <x:f t="shared" si="21"/>
        <x:v>6127.3930549969527</x:v>
      </x:c>
      <x:c r="AA29" s="566">
        <x:f t="shared" si="21"/>
        <x:v>8425.1654506208106</x:v>
      </x:c>
      <x:c r="AB29" s="566">
        <x:f t="shared" si="21"/>
        <x:v>6893.3171868715726</x:v>
      </x:c>
      <x:c r="AC29" s="566">
        <x:f t="shared" si="21"/>
        <x:v>8042.2033846835002</x:v>
      </x:c>
      <x:c r="AD29" s="566">
        <x:f t="shared" si="21"/>
        <x:v>8808.1275165581192</x:v>
      </x:c>
    </x:row>
    <x:row r="30" spans="2:30">
      <x:c r="B30" s="746" t="s">
        <x:v>823</x:v>
      </x:c>
      <x:c r="C30" s="747">
        <x:f t="shared" si="15"/>
        <x:v>108350.45912536443</x:v>
      </x:c>
      <x:c r="D30" s="745">
        <x:v>0</x:v>
      </x:c>
      <x:c r="E30" s="745">
        <x:v>0</x:v>
      </x:c>
      <x:c r="F30" s="745">
        <x:v>0</x:v>
      </x:c>
      <x:c r="G30" s="745">
        <x:v>12884.919463556853</x:v>
      </x:c>
      <x:c r="H30" s="745">
        <x:v>11127.884991253644</x:v>
      </x:c>
      <x:c r="I30" s="745">
        <x:v>12299.241306122451</x:v>
      </x:c>
      <x:c r="J30" s="745">
        <x:v>13470.597620991255</x:v>
      </x:c>
      <x:c r="K30" s="745">
        <x:v>9370.8505189504376</x:v>
      </x:c>
      <x:c r="L30" s="745">
        <x:v>12884.919463556853</x:v>
      </x:c>
      <x:c r="M30" s="745">
        <x:v>10542.206833819242</x:v>
      </x:c>
      <x:c r="N30" s="745">
        <x:v>12299.241306122451</x:v>
      </x:c>
      <x:c r="O30" s="745">
        <x:v>13470.597620991255</x:v>
      </x:c>
      <x:c r="Q30" s="751"/>
      <x:c r="R30" s="754"/>
      <x:c r="S30" s="566"/>
    </x:row>
    <x:row r="31" spans="2:30">
      <x:c r="B31" s="746" t="s">
        <x:v>801</x:v>
      </x:c>
      <x:c r="C31" s="747">
        <x:f t="shared" si="15"/>
        <x:v>61412.93948860799</x:v>
      </x:c>
      <x:c r="D31" s="745">
        <x:v>5263.9662418806856</x:v>
      </x:c>
      <x:c r="E31" s="745">
        <x:v>4010.6409461948083</x:v>
      </x:c>
      <x:c r="F31" s="745">
        <x:v>5765.2963601550364</x:v>
      </x:c>
      <x:c r="G31" s="745">
        <x:v>5514.631301017861</x:v>
      </x:c>
      <x:c r="H31" s="745">
        <x:v>4762.6361236063331</x:v>
      </x:c>
      <x:c r="I31" s="745">
        <x:v>5263.9662418806856</x:v>
      </x:c>
      <x:c r="J31" s="745">
        <x:v>5765.2963601550364</x:v>
      </x:c>
      <x:c r="K31" s="745">
        <x:v>4010.6409461948083</x:v>
      </x:c>
      <x:c r="L31" s="745">
        <x:v>5514.631301017861</x:v>
      </x:c>
      <x:c r="M31" s="745">
        <x:v>4511.9710644691577</x:v>
      </x:c>
      <x:c r="N31" s="745">
        <x:v>5263.9662418806856</x:v>
      </x:c>
      <x:c r="O31" s="745">
        <x:v>5765.2963601550364</x:v>
      </x:c>
      <x:c r="Q31" s="750" t="s">
        <x:v>811</x:v>
      </x:c>
      <x:c r="R31" s="566">
        <x:f t="shared" si="16"/>
        <x:v>4725762.2192604756</x:v>
      </x:c>
      <x:c r="S31" s="566">
        <x:f>SUM(S32:S35)</x:f>
        <x:v>395778.15086872387</x:v>
      </x:c>
      <x:c r="T31" s="566">
        <x:f t="shared" ref="T31:AD31" si="22">SUM(T32:T35)</x:f>
        <x:v>301545.25780474191</x:v>
      </x:c>
      <x:c r="U31" s="566">
        <x:f t="shared" si="22"/>
        <x:v>433471.30809431657</x:v>
      </x:c>
      <x:c r="V31" s="566">
        <x:f t="shared" si="22"/>
        <x:v>427509.64894507709</x:v>
      </x:c>
      <x:c r="W31" s="566">
        <x:f t="shared" si="22"/>
        <x:v>369212.87863438472</x:v>
      </x:c>
      <x:c r="X31" s="566">
        <x:f t="shared" si="22"/>
        <x:v>408077.39217484626</x:v>
      </x:c>
      <x:c r="Y31" s="566">
        <x:f t="shared" si="22"/>
        <x:v>446941.9057153078</x:v>
      </x:c>
      <x:c r="Z31" s="566">
        <x:f t="shared" si="22"/>
        <x:v>310916.10832369234</x:v>
      </x:c>
      <x:c r="AA31" s="566">
        <x:f t="shared" si="22"/>
        <x:v>427509.64894507709</x:v>
      </x:c>
      <x:c r="AB31" s="566">
        <x:f t="shared" si="22"/>
        <x:v>349780.62186415395</x:v>
      </x:c>
      <x:c r="AC31" s="566">
        <x:f t="shared" si="22"/>
        <x:v>408077.39217484626</x:v>
      </x:c>
      <x:c r="AD31" s="566">
        <x:f t="shared" si="22"/>
        <x:v>446941.9057153078</x:v>
      </x:c>
    </x:row>
    <x:row r="32" spans="2:30">
      <x:c r="B32" s="749" t="s">
        <x:v>810</x:v>
      </x:c>
      <x:c r="C32" s="747">
        <x:f t="shared" si="15"/>
        <x:v>50168.632900790348</x:v>
      </x:c>
      <x:c r="D32" s="745">
        <x:v>4300.1685343534591</x:v>
      </x:c>
      <x:c r="E32" s="745">
        <x:v>3276.3188833169224</x:v>
      </x:c>
      <x:c r="F32" s="745">
        <x:v>4709.7083947680749</x:v>
      </x:c>
      <x:c r="G32" s="745">
        <x:v>4504.938464560767</x:v>
      </x:c>
      <x:c r="H32" s="745">
        <x:v>3890.6286739388443</x:v>
      </x:c>
      <x:c r="I32" s="745">
        <x:v>4300.1685343534591</x:v>
      </x:c>
      <x:c r="J32" s="745">
        <x:v>4709.7083947680749</x:v>
      </x:c>
      <x:c r="K32" s="745">
        <x:v>3276.3188833169224</x:v>
      </x:c>
      <x:c r="L32" s="745">
        <x:v>4504.938464560767</x:v>
      </x:c>
      <x:c r="M32" s="745">
        <x:v>3685.8587437315368</x:v>
      </x:c>
      <x:c r="N32" s="745">
        <x:v>4300.1685343534591</x:v>
      </x:c>
      <x:c r="O32" s="745">
        <x:v>4709.7083947680749</x:v>
      </x:c>
      <x:c r="Q32" s="751" t="s">
        <x:v>813</x:v>
      </x:c>
      <x:c r="R32" s="566">
        <x:f t="shared" si="16"/>
        <x:v>2131647.0823220597</x:v>
      </x:c>
      <x:c r="S32" s="566">
        <x:f>D24</x:f>
        <x:v>182712.60705617664</x:v>
      </x:c>
      <x:c r="T32" s="566">
        <x:f t="shared" ref="T32:AD33" si="23">E24</x:f>
        <x:v>139209.60537613448</x:v>
      </x:c>
      <x:c r="U32" s="566">
        <x:f t="shared" si="23"/>
        <x:v>200113.80772819338</x:v>
      </x:c>
      <x:c r="V32" s="566">
        <x:f t="shared" si="23"/>
        <x:v>191413.20739218497</x:v>
      </x:c>
      <x:c r="W32" s="566">
        <x:f t="shared" si="23"/>
        <x:v>165311.40638415972</x:v>
      </x:c>
      <x:c r="X32" s="566">
        <x:f t="shared" si="23"/>
        <x:v>182712.60705617664</x:v>
      </x:c>
      <x:c r="Y32" s="566">
        <x:f t="shared" si="23"/>
        <x:v>200113.80772819338</x:v>
      </x:c>
      <x:c r="Z32" s="566">
        <x:f t="shared" si="23"/>
        <x:v>139209.60537613448</x:v>
      </x:c>
      <x:c r="AA32" s="566">
        <x:f t="shared" si="23"/>
        <x:v>191413.20739218497</x:v>
      </x:c>
      <x:c r="AB32" s="566">
        <x:f t="shared" si="23"/>
        <x:v>156610.80604815134</x:v>
      </x:c>
      <x:c r="AC32" s="566">
        <x:f t="shared" si="23"/>
        <x:v>182712.60705617664</x:v>
      </x:c>
      <x:c r="AD32" s="566">
        <x:f t="shared" si="23"/>
        <x:v>200113.80772819338</x:v>
      </x:c>
    </x:row>
    <x:row r="33" spans="2:30">
      <x:c r="B33" s="746" t="s">
        <x:v>807</x:v>
      </x:c>
      <x:c r="C33" s="747">
        <x:f t="shared" si="15"/>
        <x:v>43116.804858552699</x:v>
      </x:c>
      <x:c r="D33" s="745">
        <x:v>3695.7261307330882</x:v>
      </x:c>
      <x:c r="E33" s="745">
        <x:v>2815.7913377014015</x:v>
      </x:c>
      <x:c r="F33" s="745">
        <x:v>4047.7000479457633</x:v>
      </x:c>
      <x:c r="G33" s="745">
        <x:v>3871.7130893394278</x:v>
      </x:c>
      <x:c r="H33" s="745">
        <x:v>3343.7522135204135</x:v>
      </x:c>
      <x:c r="I33" s="745">
        <x:v>3695.7261307330882</x:v>
      </x:c>
      <x:c r="J33" s="745">
        <x:v>4047.7000479457633</x:v>
      </x:c>
      <x:c r="K33" s="745">
        <x:v>2815.7913377014015</x:v>
      </x:c>
      <x:c r="L33" s="745">
        <x:v>3871.7130893394278</x:v>
      </x:c>
      <x:c r="M33" s="745">
        <x:v>3167.7652549140762</x:v>
      </x:c>
      <x:c r="N33" s="745">
        <x:v>3695.7261307330882</x:v>
      </x:c>
      <x:c r="O33" s="745">
        <x:v>4047.7000479457633</x:v>
      </x:c>
      <x:c r="Q33" s="751" t="s">
        <x:v>815</x:v>
      </x:c>
      <x:c r="R33" s="566">
        <x:f t="shared" si="16"/>
        <x:v>902011.3176999999</x:v>
      </x:c>
      <x:c r="S33" s="566">
        <x:f>D25</x:f>
        <x:v>77315.255802857122</x:v>
      </x:c>
      <x:c r="T33" s="566">
        <x:f t="shared" si="23"/>
        <x:v>58906.861564081635</x:v>
      </x:c>
      <x:c r="U33" s="566">
        <x:f t="shared" si="23"/>
        <x:v>84678.61349836734</x:v>
      </x:c>
      <x:c r="V33" s="566">
        <x:f t="shared" si="23"/>
        <x:v>80996.934650612253</x:v>
      </x:c>
      <x:c r="W33" s="566">
        <x:f t="shared" si="23"/>
        <x:v>69951.898107346933</x:v>
      </x:c>
      <x:c r="X33" s="566">
        <x:f t="shared" si="23"/>
        <x:v>77315.255802857122</x:v>
      </x:c>
      <x:c r="Y33" s="566">
        <x:f t="shared" si="23"/>
        <x:v>84678.61349836734</x:v>
      </x:c>
      <x:c r="Z33" s="566">
        <x:f t="shared" si="23"/>
        <x:v>58906.861564081635</x:v>
      </x:c>
      <x:c r="AA33" s="566">
        <x:f t="shared" si="23"/>
        <x:v>80996.934650612253</x:v>
      </x:c>
      <x:c r="AB33" s="566">
        <x:f t="shared" si="23"/>
        <x:v>66270.219259591831</x:v>
      </x:c>
      <x:c r="AC33" s="566">
        <x:f t="shared" si="23"/>
        <x:v>77315.255802857122</x:v>
      </x:c>
      <x:c r="AD33" s="566">
        <x:f t="shared" si="23"/>
        <x:v>84678.61349836734</x:v>
      </x:c>
    </x:row>
    <x:row r="34" spans="2:30">
      <x:c r="B34" s="746" t="s">
        <x:v>805</x:v>
      </x:c>
      <x:c r="C34" s="747">
        <x:f t="shared" si="15"/>
        <x:v>35545.713130012569</x:v>
      </x:c>
      <x:c r="D34" s="745">
        <x:v>3046.7754111439344</x:v>
      </x:c>
      <x:c r="E34" s="745">
        <x:v>2321.3526942049025</x:v>
      </x:c>
      <x:c r="F34" s="745">
        <x:v>3336.9444979195468</x:v>
      </x:c>
      <x:c r="G34" s="745">
        <x:v>3191.8599545317411</x:v>
      </x:c>
      <x:c r="H34" s="745">
        <x:v>2756.606324368322</x:v>
      </x:c>
      <x:c r="I34" s="745">
        <x:v>3046.7754111439344</x:v>
      </x:c>
      <x:c r="J34" s="745">
        <x:v>3336.9444979195468</x:v>
      </x:c>
      <x:c r="K34" s="745">
        <x:v>2321.3526942049025</x:v>
      </x:c>
      <x:c r="L34" s="745">
        <x:v>3191.8599545317411</x:v>
      </x:c>
      <x:c r="M34" s="745">
        <x:v>2611.5217809805154</x:v>
      </x:c>
      <x:c r="N34" s="745">
        <x:v>3046.7754111439344</x:v>
      </x:c>
      <x:c r="O34" s="745">
        <x:v>3336.9444979195468</x:v>
      </x:c>
      <x:c r="Q34" s="751" t="s">
        <x:v>817</x:v>
      </x:c>
      <x:c r="R34" s="566">
        <x:f t="shared" si="16"/>
        <x:v>1692103.8192384157</x:v>
      </x:c>
      <x:c r="S34" s="566">
        <x:f>D26+D27+D28+D30+D35</x:f>
        <x:v>135750.28800969009</x:v>
      </x:c>
      <x:c r="T34" s="566">
        <x:f t="shared" ref="T34:AD34" si="24">E26+E27+E28+E30+E35</x:f>
        <x:v>103428.79086452581</x:v>
      </x:c>
      <x:c r="U34" s="566">
        <x:f t="shared" si="24"/>
        <x:v>148678.88686775585</x:v>
      </x:c>
      <x:c r="V34" s="566">
        <x:f t="shared" si="24"/>
        <x:v>155099.50690227983</x:v>
      </x:c>
      <x:c r="W34" s="566">
        <x:f t="shared" si="24"/>
        <x:v>133949.57414287806</x:v>
      </x:c>
      <x:c r="X34" s="566">
        <x:f t="shared" si="24"/>
        <x:v>148049.52931581254</x:v>
      </x:c>
      <x:c r="Y34" s="566">
        <x:f t="shared" si="24"/>
        <x:v>162149.48448874711</x:v>
      </x:c>
      <x:c r="Z34" s="566">
        <x:f t="shared" si="24"/>
        <x:v>112799.64138347625</x:v>
      </x:c>
      <x:c r="AA34" s="566">
        <x:f t="shared" si="24"/>
        <x:v>155099.50690227983</x:v>
      </x:c>
      <x:c r="AB34" s="566">
        <x:f t="shared" si="24"/>
        <x:v>126899.59655641079</x:v>
      </x:c>
      <x:c r="AC34" s="566">
        <x:f t="shared" si="24"/>
        <x:v>148049.52931581254</x:v>
      </x:c>
      <x:c r="AD34" s="566">
        <x:f t="shared" si="24"/>
        <x:v>162149.48448874711</x:v>
      </x:c>
    </x:row>
    <x:row r="35" spans="2:30">
      <x:c r="B35" s="746" t="s">
        <x:v>820</x:v>
      </x:c>
      <x:c r="C35" s="747">
        <x:f t="shared" si="15"/>
        <x:v>33522.61714285714</x:v>
      </x:c>
      <x:c r="D35" s="745">
        <x:v>2873.3671836734693</x:v>
      </x:c>
      <x:c r="E35" s="745">
        <x:v>2189.232139941691</x:v>
      </x:c>
      <x:c r="F35" s="745">
        <x:v>3147.0212011661806</x:v>
      </x:c>
      <x:c r="G35" s="745">
        <x:v>3010.194192419825</x:v>
      </x:c>
      <x:c r="H35" s="745">
        <x:v>2599.713166180758</x:v>
      </x:c>
      <x:c r="I35" s="745">
        <x:v>2873.3671836734693</x:v>
      </x:c>
      <x:c r="J35" s="745">
        <x:v>3147.0212011661806</x:v>
      </x:c>
      <x:c r="K35" s="745">
        <x:v>2189.232139941691</x:v>
      </x:c>
      <x:c r="L35" s="745">
        <x:v>3010.194192419825</x:v>
      </x:c>
      <x:c r="M35" s="745">
        <x:v>2462.8861574344019</x:v>
      </x:c>
      <x:c r="N35" s="745">
        <x:v>2873.3671836734693</x:v>
      </x:c>
      <x:c r="O35" s="745">
        <x:v>3147.0212011661806</x:v>
      </x:c>
      <x:c r="Q35" s="752" t="s">
        <x:v>819</x:v>
      </x:c>
      <x:c r="R35" s="566">
        <x:f t="shared" si="16"/>
        <x:v>0</x:v>
      </x:c>
      <x:c r="S35" s="566"/>
    </x:row>
    <x:row r="36" spans="2:30">
      <x:c r="B36" s="749" t="s">
        <x:v>797</x:v>
      </x:c>
      <x:c r="C36" s="747">
        <x:f t="shared" si="15"/>
        <x:v>17415.090314355213</x:v>
      </x:c>
      <x:c r="D36" s="745">
        <x:v>1492.7220269447325</x:v>
      </x:c>
      <x:c r="E36" s="745">
        <x:v>1137.3120205293201</x:v>
      </x:c>
      <x:c r="F36" s="745">
        <x:v>1634.8860295108975</x:v>
      </x:c>
      <x:c r="G36" s="745">
        <x:v>1563.8040282278155</x:v>
      </x:c>
      <x:c r="H36" s="745">
        <x:v>1350.5580243785676</x:v>
      </x:c>
      <x:c r="I36" s="745">
        <x:v>1492.7220269447325</x:v>
      </x:c>
      <x:c r="J36" s="745">
        <x:v>1634.8860295108975</x:v>
      </x:c>
      <x:c r="K36" s="745">
        <x:v>1137.3120205293201</x:v>
      </x:c>
      <x:c r="L36" s="745">
        <x:v>1563.8040282278155</x:v>
      </x:c>
      <x:c r="M36" s="745">
        <x:v>1279.4760230954851</x:v>
      </x:c>
      <x:c r="N36" s="745">
        <x:v>1492.7220269447325</x:v>
      </x:c>
      <x:c r="O36" s="745">
        <x:v>1634.8860295108975</x:v>
      </x:c>
    </x:row>
    <x:row r="37" spans="2:30">
      <x:c r="B37" s="749" t="s">
        <x:v>799</x:v>
      </x:c>
      <x:c r="C37" s="747">
        <x:f t="shared" si="15"/>
        <x:v>11525.150000000001</x:v>
      </x:c>
      <x:c r="D37" s="745">
        <x:v>987.86999999999989</x:v>
      </x:c>
      <x:c r="E37" s="745">
        <x:v>752.66285714285709</x:v>
      </x:c>
      <x:c r="F37" s="745">
        <x:v>1081.9528571428573</x:v>
      </x:c>
      <x:c r="G37" s="745">
        <x:v>1034.9114285714286</x:v>
      </x:c>
      <x:c r="H37" s="745">
        <x:v>893.78714285714273</x:v>
      </x:c>
      <x:c r="I37" s="745">
        <x:v>987.86999999999989</x:v>
      </x:c>
      <x:c r="J37" s="745">
        <x:v>1081.9528571428573</x:v>
      </x:c>
      <x:c r="K37" s="745">
        <x:v>752.66285714285709</x:v>
      </x:c>
      <x:c r="L37" s="745">
        <x:v>1034.9114285714286</x:v>
      </x:c>
      <x:c r="M37" s="745">
        <x:v>846.74571428571426</x:v>
      </x:c>
      <x:c r="N37" s="745">
        <x:v>987.86999999999989</x:v>
      </x:c>
      <x:c r="O37" s="745">
        <x:v>1081.9528571428573</x:v>
      </x:c>
    </x:row>
    <x:row r="38" spans="2:30">
      <x:c r="B38" s="749" t="s">
        <x:v>809</x:v>
      </x:c>
      <x:c r="C38" s="747">
        <x:f t="shared" si="15"/>
        <x:v>7600.9704000000002</x:v>
      </x:c>
      <x:c r="D38" s="745">
        <x:v>651.5117485714286</x:v>
      </x:c>
      <x:c r="E38" s="745">
        <x:v>496.38990367346941</x:v>
      </x:c>
      <x:c r="F38" s="745">
        <x:v>713.56048653061225</x:v>
      </x:c>
      <x:c r="G38" s="745">
        <x:v>682.53611755102042</x:v>
      </x:c>
      <x:c r="H38" s="745">
        <x:v>589.46301061224483</x:v>
      </x:c>
      <x:c r="I38" s="745">
        <x:v>651.5117485714286</x:v>
      </x:c>
      <x:c r="J38" s="745">
        <x:v>713.56048653061225</x:v>
      </x:c>
      <x:c r="K38" s="745">
        <x:v>496.38990367346941</x:v>
      </x:c>
      <x:c r="L38" s="745">
        <x:v>682.53611755102042</x:v>
      </x:c>
      <x:c r="M38" s="745">
        <x:v>558.438641632653</x:v>
      </x:c>
      <x:c r="N38" s="745">
        <x:v>651.5117485714286</x:v>
      </x:c>
      <x:c r="O38" s="745">
        <x:v>713.56048653061225</x:v>
      </x:c>
    </x:row>
    <x:row r="39" spans="2:30">
      <x:c r="B39" s="749" t="s">
        <x:v>803</x:v>
      </x:c>
      <x:c r="C39" s="747">
        <x:f t="shared" si="15"/>
        <x:v>7115.8625394952605</x:v>
      </x:c>
      <x:c r="D39" s="745">
        <x:v>609.93107481387949</x:v>
      </x:c>
      <x:c r="E39" s="745">
        <x:v>464.7093903343843</x:v>
      </x:c>
      <x:c r="F39" s="745">
        <x:v>668.01974860567748</x:v>
      </x:c>
      <x:c r="G39" s="745">
        <x:v>638.97541170977843</x:v>
      </x:c>
      <x:c r="H39" s="745">
        <x:v>551.8424010220815</x:v>
      </x:c>
      <x:c r="I39" s="745">
        <x:v>609.93107481387949</x:v>
      </x:c>
      <x:c r="J39" s="745">
        <x:v>668.01974860567748</x:v>
      </x:c>
      <x:c r="K39" s="745">
        <x:v>464.7093903343843</x:v>
      </x:c>
      <x:c r="L39" s="745">
        <x:v>638.97541170977843</x:v>
      </x:c>
      <x:c r="M39" s="745">
        <x:v>522.79806412618245</x:v>
      </x:c>
      <x:c r="N39" s="745">
        <x:v>609.93107481387949</x:v>
      </x:c>
      <x:c r="O39" s="745">
        <x:v>668.01974860567748</x:v>
      </x:c>
    </x:row>
    <x:row r="40" spans="2:30">
      <x:c r="B40" s="749" t="s">
        <x:v>812</x:v>
      </x:c>
      <x:c r="C40" s="747">
        <x:f t="shared" si="15"/>
        <x:v>0</x:v>
      </x:c>
      <x:c r="D40" s="745">
        <x:v>0</x:v>
      </x:c>
      <x:c r="E40" s="745">
        <x:v>0</x:v>
      </x:c>
      <x:c r="F40" s="745">
        <x:v>0</x:v>
      </x:c>
      <x:c r="G40" s="745">
        <x:v>0</x:v>
      </x:c>
      <x:c r="H40" s="745">
        <x:v>0</x:v>
      </x:c>
      <x:c r="I40" s="745">
        <x:v>0</x:v>
      </x:c>
      <x:c r="J40" s="745">
        <x:v>0</x:v>
      </x:c>
      <x:c r="K40" s="745">
        <x:v>0</x:v>
      </x:c>
      <x:c r="L40" s="745">
        <x:v>0</x:v>
      </x:c>
      <x:c r="M40" s="745">
        <x:v>0</x:v>
      </x:c>
      <x:c r="N40" s="745">
        <x:v>0</x:v>
      </x:c>
      <x:c r="O40" s="745">
        <x:v>0</x:v>
      </x:c>
    </x:row>
    <x:row r="41" spans="2:30">
      <x:c r="B41" s="753" t="s">
        <x:v>787</x:v>
      </x:c>
      <x:c r="C41" s="745">
        <x:f t="shared" ref="C41:O41" si="25">SUM(C24:C40)</x:f>
        <x:v>5115821.1783322906</x:v>
      </x:c>
      <x:c r="D41" s="745">
        <x:f t="shared" si="25"/>
        <x:v>415826.82203716505</x:v>
      </x:c>
      <x:c r="E41" s="745">
        <x:f t="shared" si="25"/>
        <x:v>316820.43583784002</x:v>
      </x:c>
      <x:c r="F41" s="745">
        <x:f t="shared" si="25"/>
        <x:v>472509.13539314497</x:v>
      </x:c>
      <x:c r="G41" s="745">
        <x:f t="shared" si="25"/>
        <x:v>466406.09946808696</x:v>
      </x:c>
      <x:c r="H41" s="745">
        <x:f t="shared" si="25"/>
        <x:v>404431.91142493871</x:v>
      </x:c>
      <x:c r="I41" s="745">
        <x:f t="shared" si="25"/>
        <x:v>446019.14407078753</x:v>
      </x:c>
      <x:c r="J41" s="745">
        <x:f t="shared" si="25"/>
        <x:v>468899.97413788619</x:v>
      </x:c>
      <x:c r="K41" s="745">
        <x:f t="shared" si="25"/>
        <x:v>343271.04523304047</x:v>
      </x:c>
      <x:c r="L41" s="745">
        <x:f t="shared" si="25"/>
        <x:v>465592.77761683695</x:v>
      </x:c>
      <x:c r="M41" s="745">
        <x:f t="shared" si="25"/>
        <x:v>384044.95602763921</x:v>
      </x:c>
      <x:c r="N41" s="745">
        <x:f t="shared" si="25"/>
        <x:v>445205.82221953751</x:v>
      </x:c>
      <x:c r="O41" s="745">
        <x:f t="shared" si="25"/>
        <x:v>486793.05486538622</x:v>
      </x:c>
    </x:row>
    <x:row r="43" spans="2:30">
      <x:c r="R43" s="745" t="s">
        <x:v>787</x:v>
      </x:c>
      <x:c r="S43" s="745" t="s">
        <x:v>788</x:v>
      </x:c>
      <x:c r="T43" s="745" t="s">
        <x:v>490</x:v>
      </x:c>
      <x:c r="U43" s="745" t="s">
        <x:v>491</x:v>
      </x:c>
      <x:c r="V43" s="745" t="s">
        <x:v>703</x:v>
      </x:c>
      <x:c r="W43" s="745" t="s">
        <x:v>789</x:v>
      </x:c>
      <x:c r="X43" s="745" t="s">
        <x:v>790</x:v>
      </x:c>
      <x:c r="Y43" s="745" t="s">
        <x:v>492</x:v>
      </x:c>
      <x:c r="Z43" s="745" t="s">
        <x:v>791</x:v>
      </x:c>
      <x:c r="AA43" s="745" t="s">
        <x:v>792</x:v>
      </x:c>
      <x:c r="AB43" s="745" t="s">
        <x:v>793</x:v>
      </x:c>
      <x:c r="AC43" s="745" t="s">
        <x:v>794</x:v>
      </x:c>
      <x:c r="AD43" s="745" t="s">
        <x:v>795</x:v>
      </x:c>
    </x:row>
    <x:row r="44" spans="2:30">
      <x:c r="B44" s="744" t="s">
        <x:v>825</x:v>
      </x:c>
      <x:c r="C44" s="745" t="s">
        <x:v>787</x:v>
      </x:c>
      <x:c r="D44" s="745" t="s">
        <x:v>788</x:v>
      </x:c>
      <x:c r="E44" s="745" t="s">
        <x:v>490</x:v>
      </x:c>
      <x:c r="F44" s="745" t="s">
        <x:v>491</x:v>
      </x:c>
      <x:c r="G44" s="745" t="s">
        <x:v>703</x:v>
      </x:c>
      <x:c r="H44" s="745" t="s">
        <x:v>789</x:v>
      </x:c>
      <x:c r="I44" s="745" t="s">
        <x:v>790</x:v>
      </x:c>
      <x:c r="J44" s="745" t="s">
        <x:v>492</x:v>
      </x:c>
      <x:c r="K44" s="745" t="s">
        <x:v>791</x:v>
      </x:c>
      <x:c r="L44" s="745" t="s">
        <x:v>792</x:v>
      </x:c>
      <x:c r="M44" s="745" t="s">
        <x:v>793</x:v>
      </x:c>
      <x:c r="N44" s="745" t="s">
        <x:v>794</x:v>
      </x:c>
      <x:c r="O44" s="745" t="s">
        <x:v>795</x:v>
      </x:c>
      <x:c r="R44" s="566">
        <x:f>SUM(S44:AD44)</x:f>
        <x:v>360893901.9088949</x:v>
      </x:c>
      <x:c r="S44" s="566">
        <x:f>S45+S52</x:f>
        <x:v>29487285.974622045</x:v>
      </x:c>
      <x:c r="T44" s="566">
        <x:f t="shared" ref="T44:AD44" si="26">T45+T52</x:f>
        <x:v>22463255.336107686</x:v>
      </x:c>
      <x:c r="U44" s="566">
        <x:f t="shared" si="26"/>
        <x:v>33794347.247038387</x:v>
      </x:c>
      <x:c r="V44" s="566">
        <x:f t="shared" si="26"/>
        <x:v>32839242.896148238</x:v>
      </x:c>
      <x:c r="W44" s="566">
        <x:f t="shared" si="26"/>
        <x:v>28503902.254872404</x:v>
      </x:c>
      <x:c r="X44" s="566">
        <x:f t="shared" si="26"/>
        <x:v>31417919.004968226</x:v>
      </x:c>
      <x:c r="Y44" s="566">
        <x:f t="shared" si="26"/>
        <x:v>32690449.497140095</x:v>
      </x:c>
      <x:c r="Z44" s="566">
        <x:f t="shared" si="26"/>
        <x:v>24239930.581332397</x:v>
      </x:c>
      <x:c r="AA44" s="566">
        <x:f t="shared" si="26"/>
        <x:v>32767873.928412415</x:v>
      </x:c>
      <x:c r="AB44" s="566">
        <x:f t="shared" si="26"/>
        <x:v>27082578.363692399</x:v>
      </x:c>
      <x:c r="AC44" s="566">
        <x:f t="shared" si="26"/>
        <x:v>31346550.037232403</x:v>
      </x:c>
      <x:c r="AD44" s="566">
        <x:f t="shared" si="26"/>
        <x:v>34260566.787328243</x:v>
      </x:c>
    </x:row>
    <x:row r="45" spans="2:30">
      <x:c r="B45" s="746" t="s">
        <x:v>796</x:v>
      </x:c>
      <x:c r="C45" s="747">
        <x:f t="shared" ref="C45:C61" si="27">SUM(D45:O45)</x:f>
        <x:v>196103221.52118182</x:v>
      </x:c>
      <x:c r="D45" s="745">
        <x:v>16808847.558958434</x:v>
      </x:c>
      <x:c r="E45" s="745">
        <x:v>12806740.997301675</x:v>
      </x:c>
      <x:c r="F45" s="745">
        <x:v>18409690.18362115</x:v>
      </x:c>
      <x:c r="G45" s="745">
        <x:v>17609268.871289801</x:v>
      </x:c>
      <x:c r="H45" s="745">
        <x:v>15208004.934295734</x:v>
      </x:c>
      <x:c r="I45" s="745">
        <x:v>16808847.558958434</x:v>
      </x:c>
      <x:c r="J45" s="745">
        <x:v>18409690.18362115</x:v>
      </x:c>
      <x:c r="K45" s="745">
        <x:v>12806740.997301675</x:v>
      </x:c>
      <x:c r="L45" s="745">
        <x:v>17609268.871289801</x:v>
      </x:c>
      <x:c r="M45" s="745">
        <x:v>14407583.621964384</x:v>
      </x:c>
      <x:c r="N45" s="745">
        <x:v>16808847.558958434</x:v>
      </x:c>
      <x:c r="O45" s="745">
        <x:v>18409690.18362115</x:v>
      </x:c>
      <x:c r="Q45" s="750" t="s">
        <x:v>798</x:v>
      </x:c>
      <x:c r="R45" s="566">
        <x:f t="shared" ref="R45:R56" si="28">SUM(S45:AD45)</x:f>
        <x:v>41433212.951314308</x:v>
      </x:c>
      <x:c r="S45" s="566">
        <x:f>SUM(S46:S50)</x:f>
        <x:v>2364748.45587702</x:v>
      </x:c>
      <x:c r="T45" s="566">
        <x:f t="shared" ref="T45:AD45" si="29">SUM(T46:T50)</x:f>
        <x:v>1798464.8456352719</x:v>
      </x:c>
      <x:c r="U45" s="566">
        <x:f t="shared" si="29"/>
        <x:v>4088710.9169842992</x:v>
      </x:c>
      <x:c r="V45" s="566">
        <x:f t="shared" si="29"/>
        <x:v>4064702.6712682373</x:v>
      </x:c>
      <x:c r="W45" s="566">
        <x:f t="shared" si="29"/>
        <x:v>3653162.9697487648</x:v>
      </x:c>
      <x:c r="X45" s="566">
        <x:f t="shared" si="29"/>
        <x:v>3951312.4266736871</x:v>
      </x:c>
      <x:c r="Y45" s="566">
        <x:f t="shared" si="29"/>
        <x:v>2607975.6256746384</x:v>
      </x:c>
      <x:c r="Z45" s="566">
        <x:f t="shared" si="29"/>
        <x:v>3312992.2359651164</x:v>
      </x:c>
      <x:c r="AA45" s="566">
        <x:f t="shared" si="29"/>
        <x:v>3993333.7035324131</x:v>
      </x:c>
      <x:c r="AB45" s="566">
        <x:f t="shared" si="29"/>
        <x:v>3539772.725154215</x:v>
      </x:c>
      <x:c r="AC45" s="566">
        <x:f t="shared" si="29"/>
        <x:v>3879943.4589378638</x:v>
      </x:c>
      <x:c r="AD45" s="566">
        <x:f t="shared" si="29"/>
        <x:v>4178092.915862787</x:v>
      </x:c>
    </x:row>
    <x:row r="46" spans="2:30">
      <x:c r="B46" s="746" t="s">
        <x:v>816</x:v>
      </x:c>
      <x:c r="C46" s="747">
        <x:f t="shared" si="27"/>
        <x:v>87491665.057712629</x:v>
      </x:c>
      <x:c r="D46" s="745">
        <x:v>7499285.576375369</x:v>
      </x:c>
      <x:c r="E46" s="745">
        <x:v>5713741.3915240904</x:v>
      </x:c>
      <x:c r="F46" s="745">
        <x:v>8213503.2503158813</x:v>
      </x:c>
      <x:c r="G46" s="745">
        <x:v>7856394.4133456256</x:v>
      </x:c>
      <x:c r="H46" s="745">
        <x:v>6785067.9024348576</x:v>
      </x:c>
      <x:c r="I46" s="745">
        <x:v>7499285.576375369</x:v>
      </x:c>
      <x:c r="J46" s="745">
        <x:v>8213503.2503158813</x:v>
      </x:c>
      <x:c r="K46" s="745">
        <x:v>5713741.3915240904</x:v>
      </x:c>
      <x:c r="L46" s="745">
        <x:v>7856394.4133456256</x:v>
      </x:c>
      <x:c r="M46" s="745">
        <x:v>6427959.0654646009</x:v>
      </x:c>
      <x:c r="N46" s="745">
        <x:v>7499285.576375369</x:v>
      </x:c>
      <x:c r="O46" s="745">
        <x:v>8213503.2503158813</x:v>
      </x:c>
      <x:c r="Q46" s="751" t="s">
        <x:v>800</x:v>
      </x:c>
      <x:c r="R46" s="566">
        <x:f t="shared" si="28"/>
        <x:v>13599028.550004482</x:v>
      </x:c>
      <x:c r="S46" s="566">
        <x:f>D48</x:f>
        <x:v>0</x:v>
      </x:c>
      <x:c r="T46" s="566">
        <x:f t="shared" ref="T46:AD46" si="30">E48</x:f>
        <x:v>0</x:v>
      </x:c>
      <x:c r="U46" s="566">
        <x:f t="shared" si="30"/>
        <x:v>1487393.7476567405</x:v>
      </x:c>
      <x:c r="V46" s="566">
        <x:f t="shared" si="30"/>
        <x:v>1558222.0213546799</x:v>
      </x:c>
      <x:c r="W46" s="566">
        <x:f t="shared" si="30"/>
        <x:v>1487393.7476567405</x:v>
      </x:c>
      <x:c r="X46" s="566">
        <x:f t="shared" si="30"/>
        <x:v>1558222.0213546799</x:v>
      </x:c>
      <x:c r="Y46" s="566">
        <x:f t="shared" si="30"/>
        <x:v>0</x:v>
      </x:c>
      <x:c r="Z46" s="566">
        <x:f t="shared" si="30"/>
        <x:v>1487393.7476567405</x:v>
      </x:c>
      <x:c r="AA46" s="566">
        <x:f t="shared" si="30"/>
        <x:v>1487393.7476567405</x:v>
      </x:c>
      <x:c r="AB46" s="566">
        <x:f t="shared" si="30"/>
        <x:v>1487393.7476567405</x:v>
      </x:c>
      <x:c r="AC46" s="566">
        <x:f t="shared" si="30"/>
        <x:v>1487393.7476567405</x:v>
      </x:c>
      <x:c r="AD46" s="566">
        <x:f t="shared" si="30"/>
        <x:v>1558222.0213546799</x:v>
      </x:c>
    </x:row>
    <x:row r="47" spans="2:30">
      <x:c r="B47" s="746" t="s">
        <x:v>822</x:v>
      </x:c>
      <x:c r="C47" s="747">
        <x:f t="shared" si="27"/>
        <x:v>17970080.238209348</x:v>
      </x:c>
      <x:c r="D47" s="745">
        <x:v>1540292.5918465154</x:v>
      </x:c>
      <x:c r="E47" s="745">
        <x:v>1173556.2604544878</x:v>
      </x:c>
      <x:c r="F47" s="745">
        <x:v>1686987.1244033265</x:v>
      </x:c>
      <x:c r="G47" s="745">
        <x:v>1613639.8581249209</x:v>
      </x:c>
      <x:c r="H47" s="745">
        <x:v>1393598.0592897043</x:v>
      </x:c>
      <x:c r="I47" s="745">
        <x:v>1540292.5918465154</x:v>
      </x:c>
      <x:c r="J47" s="745">
        <x:v>1686987.1244033265</x:v>
      </x:c>
      <x:c r="K47" s="745">
        <x:v>1173556.2604544878</x:v>
      </x:c>
      <x:c r="L47" s="745">
        <x:v>1613639.8581249209</x:v>
      </x:c>
      <x:c r="M47" s="745">
        <x:v>1320250.7930112989</x:v>
      </x:c>
      <x:c r="N47" s="745">
        <x:v>1540292.5918465154</x:v>
      </x:c>
      <x:c r="O47" s="745">
        <x:v>1686987.1244033265</x:v>
      </x:c>
      <x:c r="Q47" s="751" t="s">
        <x:v>802</x:v>
      </x:c>
      <x:c r="R47" s="566">
        <x:f t="shared" si="28"/>
        <x:v>5984486.8040353199</x:v>
      </x:c>
      <x:c r="S47" s="566">
        <x:f>D50</x:f>
        <x:v>512956.01177445595</x:v>
      </x:c>
      <x:c r="T47" s="566">
        <x:f t="shared" ref="T47:AD47" si="31">E50</x:f>
        <x:v>390823.62801863311</x:v>
      </x:c>
      <x:c r="U47" s="566">
        <x:f t="shared" si="31"/>
        <x:v>561808.96527678519</x:v>
      </x:c>
      <x:c r="V47" s="566">
        <x:f t="shared" si="31"/>
        <x:v>537382.48852562066</x:v>
      </x:c>
      <x:c r="W47" s="566">
        <x:f t="shared" si="31"/>
        <x:v>464103.05827212677</x:v>
      </x:c>
      <x:c r="X47" s="566">
        <x:f t="shared" si="31"/>
        <x:v>512956.01177445595</x:v>
      </x:c>
      <x:c r="Y47" s="566">
        <x:f t="shared" si="31"/>
        <x:v>561808.96527678519</x:v>
      </x:c>
      <x:c r="Z47" s="566">
        <x:f t="shared" si="31"/>
        <x:v>390823.62801863311</x:v>
      </x:c>
      <x:c r="AA47" s="566">
        <x:f t="shared" si="31"/>
        <x:v>537382.48852562066</x:v>
      </x:c>
      <x:c r="AB47" s="566">
        <x:f t="shared" si="31"/>
        <x:v>439676.58152096224</x:v>
      </x:c>
      <x:c r="AC47" s="566">
        <x:f t="shared" si="31"/>
        <x:v>512956.01177445595</x:v>
      </x:c>
      <x:c r="AD47" s="566">
        <x:f t="shared" si="31"/>
        <x:v>561808.96527678519</x:v>
      </x:c>
    </x:row>
    <x:row r="48" spans="2:30">
      <x:c r="B48" s="746" t="s">
        <x:v>814</x:v>
      </x:c>
      <x:c r="C48" s="747">
        <x:f t="shared" si="27"/>
        <x:v>13599028.550004482</x:v>
      </x:c>
      <x:c r="D48" s="745">
        <x:v>0</x:v>
      </x:c>
      <x:c r="E48" s="745">
        <x:v>0</x:v>
      </x:c>
      <x:c r="F48" s="745">
        <x:v>1487393.7476567405</x:v>
      </x:c>
      <x:c r="G48" s="745">
        <x:v>1558222.0213546799</x:v>
      </x:c>
      <x:c r="H48" s="745">
        <x:v>1487393.7476567405</x:v>
      </x:c>
      <x:c r="I48" s="745">
        <x:v>1558222.0213546799</x:v>
      </x:c>
      <x:c r="J48" s="745">
        <x:v>0</x:v>
      </x:c>
      <x:c r="K48" s="745">
        <x:v>1487393.7476567405</x:v>
      </x:c>
      <x:c r="L48" s="745">
        <x:v>1487393.7476567405</x:v>
      </x:c>
      <x:c r="M48" s="745">
        <x:v>1487393.7476567405</x:v>
      </x:c>
      <x:c r="N48" s="745">
        <x:v>1487393.7476567405</x:v>
      </x:c>
      <x:c r="O48" s="745">
        <x:v>1558222.0213546799</x:v>
      </x:c>
      <x:c r="Q48" s="751" t="s">
        <x:v>804</x:v>
      </x:c>
      <x:c r="R48" s="566">
        <x:f t="shared" si="28"/>
        <x:v>4269027.4659932945</x:v>
      </x:c>
      <x:c r="S48" s="566">
        <x:f>D53</x:f>
        <x:v>365916.63994228235</x:v>
      </x:c>
      <x:c r="T48" s="566">
        <x:f t="shared" ref="T48:AD49" si="32">E53</x:f>
        <x:v>278793.63043221517</x:v>
      </x:c>
      <x:c r="U48" s="566">
        <x:f t="shared" si="32"/>
        <x:v>400765.84374630929</x:v>
      </x:c>
      <x:c r="V48" s="566">
        <x:f t="shared" si="32"/>
        <x:v>383341.24184429576</x:v>
      </x:c>
      <x:c r="W48" s="566">
        <x:f t="shared" si="32"/>
        <x:v>331067.43613825546</x:v>
      </x:c>
      <x:c r="X48" s="566">
        <x:f t="shared" si="32"/>
        <x:v>365916.63994228235</x:v>
      </x:c>
      <x:c r="Y48" s="566">
        <x:f t="shared" si="32"/>
        <x:v>400765.84374630929</x:v>
      </x:c>
      <x:c r="Z48" s="566">
        <x:f t="shared" si="32"/>
        <x:v>278793.63043221517</x:v>
      </x:c>
      <x:c r="AA48" s="566">
        <x:f t="shared" si="32"/>
        <x:v>383341.24184429576</x:v>
      </x:c>
      <x:c r="AB48" s="566">
        <x:f t="shared" si="32"/>
        <x:v>313642.83423624199</x:v>
      </x:c>
      <x:c r="AC48" s="566">
        <x:f t="shared" si="32"/>
        <x:v>365916.63994228235</x:v>
      </x:c>
      <x:c r="AD48" s="566">
        <x:f t="shared" si="32"/>
        <x:v>400765.84374630929</x:v>
      </x:c>
    </x:row>
    <x:row r="49" spans="2:30">
      <x:c r="B49" s="746" t="s">
        <x:v>818</x:v>
      </x:c>
      <x:c r="C49" s="747">
        <x:f t="shared" si="27"/>
        <x:v>9128757.3213311378</x:v>
      </x:c>
      <x:c r="D49" s="745">
        <x:v>782464.91325695463</x:v>
      </x:c>
      <x:c r="E49" s="745">
        <x:v>596163.74343387014</x:v>
      </x:c>
      <x:c r="F49" s="745">
        <x:v>856985.38118618832</x:v>
      </x:c>
      <x:c r="G49" s="745">
        <x:v>819725.14722157177</x:v>
      </x:c>
      <x:c r="H49" s="745">
        <x:v>707944.44532772095</x:v>
      </x:c>
      <x:c r="I49" s="745">
        <x:v>782464.91325695463</x:v>
      </x:c>
      <x:c r="J49" s="745">
        <x:v>856985.38118618832</x:v>
      </x:c>
      <x:c r="K49" s="745">
        <x:v>596163.74343387014</x:v>
      </x:c>
      <x:c r="L49" s="745">
        <x:v>819725.14722157177</x:v>
      </x:c>
      <x:c r="M49" s="745">
        <x:v>670684.21136310382</x:v>
      </x:c>
      <x:c r="N49" s="745">
        <x:v>782464.91325695463</x:v>
      </x:c>
      <x:c r="O49" s="745">
        <x:v>856985.38118618832</x:v>
      </x:c>
      <x:c r="Q49" s="751" t="s">
        <x:v>806</x:v>
      </x:c>
      <x:c r="R49" s="566">
        <x:f t="shared" si="28"/>
        <x:v>3120971.1477304399</x:v>
      </x:c>
      <x:c r="S49" s="566">
        <x:f>D54</x:f>
        <x:v>267511.81266260915</x:v>
      </x:c>
      <x:c r="T49" s="566">
        <x:f t="shared" si="32"/>
        <x:v>203818.52393341652</x:v>
      </x:c>
      <x:c r="U49" s="566">
        <x:f t="shared" si="32"/>
        <x:v>292989.12815428624</x:v>
      </x:c>
      <x:c r="V49" s="566">
        <x:f t="shared" si="32"/>
        <x:v>280250.47040844767</x:v>
      </x:c>
      <x:c r="W49" s="566">
        <x:f t="shared" si="32"/>
        <x:v>242034.49717093213</x:v>
      </x:c>
      <x:c r="X49" s="566">
        <x:f t="shared" si="32"/>
        <x:v>267511.81266260915</x:v>
      </x:c>
      <x:c r="Y49" s="566">
        <x:f t="shared" si="32"/>
        <x:v>292989.12815428624</x:v>
      </x:c>
      <x:c r="Z49" s="566">
        <x:f t="shared" si="32"/>
        <x:v>203818.52393341652</x:v>
      </x:c>
      <x:c r="AA49" s="566">
        <x:f t="shared" si="32"/>
        <x:v>280250.47040844767</x:v>
      </x:c>
      <x:c r="AB49" s="566">
        <x:f t="shared" si="32"/>
        <x:v>229295.83942509361</x:v>
      </x:c>
      <x:c r="AC49" s="566">
        <x:f t="shared" si="32"/>
        <x:v>267511.81266260915</x:v>
      </x:c>
      <x:c r="AD49" s="566">
        <x:f t="shared" si="32"/>
        <x:v>292989.12815428624</x:v>
      </x:c>
    </x:row>
    <x:row r="50" spans="2:30">
      <x:c r="B50" s="746" t="s">
        <x:v>801</x:v>
      </x:c>
      <x:c r="C50" s="747">
        <x:f t="shared" si="27"/>
        <x:v>5984486.8040353199</x:v>
      </x:c>
      <x:c r="D50" s="745">
        <x:v>512956.01177445595</x:v>
      </x:c>
      <x:c r="E50" s="745">
        <x:v>390823.62801863311</x:v>
      </x:c>
      <x:c r="F50" s="745">
        <x:v>561808.96527678519</x:v>
      </x:c>
      <x:c r="G50" s="745">
        <x:v>537382.48852562066</x:v>
      </x:c>
      <x:c r="H50" s="745">
        <x:v>464103.05827212677</x:v>
      </x:c>
      <x:c r="I50" s="745">
        <x:v>512956.01177445595</x:v>
      </x:c>
      <x:c r="J50" s="745">
        <x:v>561808.96527678519</x:v>
      </x:c>
      <x:c r="K50" s="745">
        <x:v>390823.62801863311</x:v>
      </x:c>
      <x:c r="L50" s="745">
        <x:v>537382.48852562066</x:v>
      </x:c>
      <x:c r="M50" s="745">
        <x:v>439676.58152096224</x:v>
      </x:c>
      <x:c r="N50" s="745">
        <x:v>512956.01177445595</x:v>
      </x:c>
      <x:c r="O50" s="745">
        <x:v>561808.96527678519</x:v>
      </x:c>
      <x:c r="Q50" s="751" t="s">
        <x:v>808</x:v>
      </x:c>
      <x:c r="R50" s="566">
        <x:f t="shared" si="28"/>
        <x:v>14459698.983550778</x:v>
      </x:c>
      <x:c r="S50" s="566">
        <x:f>SUM(D51,D56:D57,D59:D62)</x:f>
        <x:v>1218363.9914976729</x:v>
      </x:c>
      <x:c r="T50" s="566">
        <x:f t="shared" ref="T50:AD50" si="33">SUM(E51,E56:E57,E59:E62)</x:f>
        <x:v>925029.06325100712</x:v>
      </x:c>
      <x:c r="U50" s="566">
        <x:f t="shared" si="33"/>
        <x:v>1345753.2321501782</x:v>
      </x:c>
      <x:c r="V50" s="566">
        <x:f t="shared" si="33"/>
        <x:v>1305506.4491351936</x:v>
      </x:c>
      <x:c r="W50" s="566">
        <x:f t="shared" si="33"/>
        <x:v>1128564.2305107098</x:v>
      </x:c>
      <x:c r="X50" s="566">
        <x:f t="shared" si="33"/>
        <x:v>1246705.9409396604</x:v>
      </x:c>
      <x:c r="Y50" s="566">
        <x:f t="shared" si="33"/>
        <x:v>1352411.6884972577</x:v>
      </x:c>
      <x:c r="Z50" s="566">
        <x:f t="shared" si="33"/>
        <x:v>952162.70592411095</x:v>
      </x:c>
      <x:c r="AA50" s="566">
        <x:f t="shared" si="33"/>
        <x:v>1304965.7550973087</x:v>
      </x:c>
      <x:c r="AB50" s="566">
        <x:f t="shared" si="33"/>
        <x:v>1069763.7223151769</x:v>
      </x:c>
      <x:c r="AC50" s="566">
        <x:f t="shared" si="33"/>
        <x:v>1246165.2469017755</x:v>
      </x:c>
      <x:c r="AD50" s="566">
        <x:f t="shared" si="33"/>
        <x:v>1364306.9573307266</x:v>
      </x:c>
    </x:row>
    <x:row r="51" spans="2:30">
      <x:c r="B51" s="749" t="s">
        <x:v>810</x:v>
      </x:c>
      <x:c r="C51" s="747">
        <x:f t="shared" si="27"/>
        <x:v>5407090.7780799707</x:v>
      </x:c>
      <x:c r="D51" s="745">
        <x:v>463464.92383542599</x:v>
      </x:c>
      <x:c r="E51" s="745">
        <x:v>353116.13244603889</x:v>
      </x:c>
      <x:c r="F51" s="745">
        <x:v>507604.44039118092</x:v>
      </x:c>
      <x:c r="G51" s="745">
        <x:v>485534.68211330357</x:v>
      </x:c>
      <x:c r="H51" s="745">
        <x:v>419325.40727967117</x:v>
      </x:c>
      <x:c r="I51" s="745">
        <x:v>463464.92383542599</x:v>
      </x:c>
      <x:c r="J51" s="745">
        <x:v>507604.44039118092</x:v>
      </x:c>
      <x:c r="K51" s="745">
        <x:v>353116.13244603889</x:v>
      </x:c>
      <x:c r="L51" s="745">
        <x:v>485534.68211330357</x:v>
      </x:c>
      <x:c r="M51" s="745">
        <x:v>397255.6490017937</x:v>
      </x:c>
      <x:c r="N51" s="745">
        <x:v>463464.92383542599</x:v>
      </x:c>
      <x:c r="O51" s="745">
        <x:v>507604.44039118092</x:v>
      </x:c>
      <x:c r="Q51" s="751"/>
      <x:c r="R51" s="566">
        <x:f t="shared" si="28"/>
        <x:v>0</x:v>
      </x:c>
      <x:c r="S51" s="566"/>
    </x:row>
    <x:row r="52" spans="2:30">
      <x:c r="B52" s="746" t="s">
        <x:v>821</x:v>
      </x:c>
      <x:c r="C52" s="747">
        <x:f t="shared" si="27"/>
        <x:v>4912504.778493504</x:v>
      </x:c>
      <x:c r="D52" s="745">
        <x:v>421071.83815658593</x:v>
      </x:c>
      <x:c r="E52" s="745">
        <x:v>320816.63859549415</x:v>
      </x:c>
      <x:c r="F52" s="745">
        <x:v>461173.91798102285</x:v>
      </x:c>
      <x:c r="G52" s="745">
        <x:v>441122.87806880445</x:v>
      </x:c>
      <x:c r="H52" s="745">
        <x:v>380969.75833214924</x:v>
      </x:c>
      <x:c r="I52" s="745">
        <x:v>421071.83815658593</x:v>
      </x:c>
      <x:c r="J52" s="745">
        <x:v>461173.91798102285</x:v>
      </x:c>
      <x:c r="K52" s="745">
        <x:v>320816.63859549415</x:v>
      </x:c>
      <x:c r="L52" s="745">
        <x:v>441122.87806880445</x:v>
      </x:c>
      <x:c r="M52" s="745">
        <x:v>360918.7184199309</x:v>
      </x:c>
      <x:c r="N52" s="745">
        <x:v>421071.83815658593</x:v>
      </x:c>
      <x:c r="O52" s="745">
        <x:v>461173.91798102285</x:v>
      </x:c>
      <x:c r="Q52" s="750" t="s">
        <x:v>811</x:v>
      </x:c>
      <x:c r="R52" s="566">
        <x:f t="shared" si="28"/>
        <x:v>319460688.95758063</x:v>
      </x:c>
      <x:c r="S52" s="566">
        <x:f>SUM(S53:S56)</x:f>
        <x:v>27122537.518745024</x:v>
      </x:c>
      <x:c r="T52" s="566">
        <x:f t="shared" ref="T52:AD52" si="34">SUM(T53:T56)</x:f>
        <x:v>20664790.490472414</x:v>
      </x:c>
      <x:c r="U52" s="566">
        <x:f t="shared" si="34"/>
        <x:v>29705636.330054086</x:v>
      </x:c>
      <x:c r="V52" s="566">
        <x:f t="shared" si="34"/>
        <x:v>28774540.224880002</x:v>
      </x:c>
      <x:c r="W52" s="566">
        <x:f t="shared" si="34"/>
        <x:v>24850739.285123639</x:v>
      </x:c>
      <x:c r="X52" s="566">
        <x:f t="shared" si="34"/>
        <x:v>27466606.578294538</x:v>
      </x:c>
      <x:c r="Y52" s="566">
        <x:f t="shared" si="34"/>
        <x:v>30082473.871465456</x:v>
      </x:c>
      <x:c r="Z52" s="566">
        <x:f t="shared" si="34"/>
        <x:v>20926938.345367279</x:v>
      </x:c>
      <x:c r="AA52" s="566">
        <x:f t="shared" si="34"/>
        <x:v>28774540.224880002</x:v>
      </x:c>
      <x:c r="AB52" s="566">
        <x:f t="shared" si="34"/>
        <x:v>23542805.638538186</x:v>
      </x:c>
      <x:c r="AC52" s="566">
        <x:f t="shared" si="34"/>
        <x:v>27466606.578294538</x:v>
      </x:c>
      <x:c r="AD52" s="566">
        <x:f t="shared" si="34"/>
        <x:v>30082473.871465456</x:v>
      </x:c>
    </x:row>
    <x:row r="53" spans="2:30">
      <x:c r="B53" s="746" t="s">
        <x:v>807</x:v>
      </x:c>
      <x:c r="C53" s="747">
        <x:f t="shared" si="27"/>
        <x:v>4269027.4659932945</x:v>
      </x:c>
      <x:c r="D53" s="745">
        <x:v>365916.63994228235</x:v>
      </x:c>
      <x:c r="E53" s="745">
        <x:v>278793.63043221517</x:v>
      </x:c>
      <x:c r="F53" s="745">
        <x:v>400765.84374630929</x:v>
      </x:c>
      <x:c r="G53" s="745">
        <x:v>383341.24184429576</x:v>
      </x:c>
      <x:c r="H53" s="745">
        <x:v>331067.43613825546</x:v>
      </x:c>
      <x:c r="I53" s="745">
        <x:v>365916.63994228235</x:v>
      </x:c>
      <x:c r="J53" s="745">
        <x:v>400765.84374630929</x:v>
      </x:c>
      <x:c r="K53" s="745">
        <x:v>278793.63043221517</x:v>
      </x:c>
      <x:c r="L53" s="745">
        <x:v>383341.24184429576</x:v>
      </x:c>
      <x:c r="M53" s="745">
        <x:v>313642.83423624199</x:v>
      </x:c>
      <x:c r="N53" s="745">
        <x:v>365916.63994228235</x:v>
      </x:c>
      <x:c r="O53" s="745">
        <x:v>400765.84374630929</x:v>
      </x:c>
      <x:c r="Q53" s="751" t="s">
        <x:v>813</x:v>
      </x:c>
      <x:c r="R53" s="566">
        <x:f t="shared" si="28"/>
        <x:v>196103221.52118182</x:v>
      </x:c>
      <x:c r="S53" s="566">
        <x:f>D45</x:f>
        <x:v>16808847.558958434</x:v>
      </x:c>
      <x:c r="T53" s="566">
        <x:f t="shared" ref="T53:AD54" si="35">E45</x:f>
        <x:v>12806740.997301675</x:v>
      </x:c>
      <x:c r="U53" s="566">
        <x:f t="shared" si="35"/>
        <x:v>18409690.18362115</x:v>
      </x:c>
      <x:c r="V53" s="566">
        <x:f t="shared" si="35"/>
        <x:v>17609268.871289801</x:v>
      </x:c>
      <x:c r="W53" s="566">
        <x:f t="shared" si="35"/>
        <x:v>15208004.934295734</x:v>
      </x:c>
      <x:c r="X53" s="566">
        <x:f t="shared" si="35"/>
        <x:v>16808847.558958434</x:v>
      </x:c>
      <x:c r="Y53" s="566">
        <x:f t="shared" si="35"/>
        <x:v>18409690.18362115</x:v>
      </x:c>
      <x:c r="Z53" s="566">
        <x:f t="shared" si="35"/>
        <x:v>12806740.997301675</x:v>
      </x:c>
      <x:c r="AA53" s="566">
        <x:f t="shared" si="35"/>
        <x:v>17609268.871289801</x:v>
      </x:c>
      <x:c r="AB53" s="566">
        <x:f t="shared" si="35"/>
        <x:v>14407583.621964384</x:v>
      </x:c>
      <x:c r="AC53" s="566">
        <x:f t="shared" si="35"/>
        <x:v>16808847.558958434</x:v>
      </x:c>
      <x:c r="AD53" s="566">
        <x:f t="shared" si="35"/>
        <x:v>18409690.18362115</x:v>
      </x:c>
    </x:row>
    <x:row r="54" spans="2:30">
      <x:c r="B54" s="746" t="s">
        <x:v>805</x:v>
      </x:c>
      <x:c r="C54" s="747">
        <x:f t="shared" si="27"/>
        <x:v>3120971.1477304399</x:v>
      </x:c>
      <x:c r="D54" s="745">
        <x:v>267511.81266260915</x:v>
      </x:c>
      <x:c r="E54" s="745">
        <x:v>203818.52393341652</x:v>
      </x:c>
      <x:c r="F54" s="745">
        <x:v>292989.12815428624</x:v>
      </x:c>
      <x:c r="G54" s="745">
        <x:v>280250.47040844767</x:v>
      </x:c>
      <x:c r="H54" s="745">
        <x:v>242034.49717093213</x:v>
      </x:c>
      <x:c r="I54" s="745">
        <x:v>267511.81266260915</x:v>
      </x:c>
      <x:c r="J54" s="745">
        <x:v>292989.12815428624</x:v>
      </x:c>
      <x:c r="K54" s="745">
        <x:v>203818.52393341652</x:v>
      </x:c>
      <x:c r="L54" s="745">
        <x:v>280250.47040844767</x:v>
      </x:c>
      <x:c r="M54" s="745">
        <x:v>229295.83942509361</x:v>
      </x:c>
      <x:c r="N54" s="745">
        <x:v>267511.81266260915</x:v>
      </x:c>
      <x:c r="O54" s="745">
        <x:v>292989.12815428624</x:v>
      </x:c>
      <x:c r="Q54" s="751" t="s">
        <x:v>815</x:v>
      </x:c>
      <x:c r="R54" s="566">
        <x:f t="shared" si="28"/>
        <x:v>87491665.057712629</x:v>
      </x:c>
      <x:c r="S54" s="566">
        <x:f>D46</x:f>
        <x:v>7499285.576375369</x:v>
      </x:c>
      <x:c r="T54" s="566">
        <x:f t="shared" si="35"/>
        <x:v>5713741.3915240904</x:v>
      </x:c>
      <x:c r="U54" s="566">
        <x:f t="shared" si="35"/>
        <x:v>8213503.2503158813</x:v>
      </x:c>
      <x:c r="V54" s="566">
        <x:f t="shared" si="35"/>
        <x:v>7856394.4133456256</x:v>
      </x:c>
      <x:c r="W54" s="566">
        <x:f t="shared" si="35"/>
        <x:v>6785067.9024348576</x:v>
      </x:c>
      <x:c r="X54" s="566">
        <x:f t="shared" si="35"/>
        <x:v>7499285.576375369</x:v>
      </x:c>
      <x:c r="Y54" s="566">
        <x:f t="shared" si="35"/>
        <x:v>8213503.2503158813</x:v>
      </x:c>
      <x:c r="Z54" s="566">
        <x:f t="shared" si="35"/>
        <x:v>5713741.3915240904</x:v>
      </x:c>
      <x:c r="AA54" s="566">
        <x:f t="shared" si="35"/>
        <x:v>7856394.4133456256</x:v>
      </x:c>
      <x:c r="AB54" s="566">
        <x:f t="shared" si="35"/>
        <x:v>6427959.0654646009</x:v>
      </x:c>
      <x:c r="AC54" s="566">
        <x:f t="shared" si="35"/>
        <x:v>7499285.576375369</x:v>
      </x:c>
      <x:c r="AD54" s="566">
        <x:f t="shared" si="35"/>
        <x:v>8213503.2503158813</x:v>
      </x:c>
    </x:row>
    <x:row r="55" spans="2:30">
      <x:c r="B55" s="746" t="s">
        <x:v>823</x:v>
      </x:c>
      <x:c r="C55" s="747">
        <x:f t="shared" si="27"/>
        <x:v>3031084.5722219045</x:v>
      </x:c>
      <x:c r="D55" s="745">
        <x:v>0</x:v>
      </x:c>
      <x:c r="E55" s="745">
        <x:v>0</x:v>
      </x:c>
      <x:c r="F55" s="745">
        <x:v>0</x:v>
      </x:c>
      <x:c r="G55" s="745">
        <x:v>360453.30048044276</x:v>
      </x:c>
      <x:c r="H55" s="745">
        <x:v>311300.57768765505</x:v>
      </x:c>
      <x:c r="I55" s="745">
        <x:v>344069.05954951345</x:v>
      </x:c>
      <x:c r="J55" s="745">
        <x:v>376837.5414113719</x:v>
      </x:c>
      <x:c r="K55" s="745">
        <x:v>262147.8548948674</x:v>
      </x:c>
      <x:c r="L55" s="745">
        <x:v>360453.30048044276</x:v>
      </x:c>
      <x:c r="M55" s="745">
        <x:v>294916.33675672585</x:v>
      </x:c>
      <x:c r="N55" s="745">
        <x:v>344069.05954951345</x:v>
      </x:c>
      <x:c r="O55" s="745">
        <x:v>376837.5414113719</x:v>
      </x:c>
      <x:c r="Q55" s="751" t="s">
        <x:v>817</x:v>
      </x:c>
      <x:c r="R55" s="566">
        <x:f t="shared" si="28"/>
        <x:v>35865802.37868616</x:v>
      </x:c>
      <x:c r="S55" s="566">
        <x:f>D47+D49+D52+D55+D58</x:f>
        <x:v>2814404.3834112217</x:v>
      </x:c>
      <x:c r="T55" s="566">
        <x:f t="shared" ref="T55:AD55" si="36">E47+E49+E52+E55+E58</x:f>
        <x:v>2144308.101646645</x:v>
      </x:c>
      <x:c r="U55" s="566">
        <x:f t="shared" si="36"/>
        <x:v>3082442.8961170525</x:v>
      </x:c>
      <x:c r="V55" s="566">
        <x:f t="shared" si="36"/>
        <x:v>3308876.9402445797</x:v>
      </x:c>
      <x:c r="W55" s="566">
        <x:f t="shared" si="36"/>
        <x:v>2857666.4483930459</x:v>
      </x:c>
      <x:c r="X55" s="566">
        <x:f t="shared" si="36"/>
        <x:v>3158473.4429607349</x:v>
      </x:c>
      <x:c r="Y55" s="566">
        <x:f t="shared" si="36"/>
        <x:v>3459280.4375284244</x:v>
      </x:c>
      <x:c r="Z55" s="566">
        <x:f t="shared" si="36"/>
        <x:v>2406455.9565415122</x:v>
      </x:c>
      <x:c r="AA55" s="566">
        <x:f t="shared" si="36"/>
        <x:v>3308876.9402445797</x:v>
      </x:c>
      <x:c r="AB55" s="566">
        <x:f t="shared" si="36"/>
        <x:v>2707262.9511092012</x:v>
      </x:c>
      <x:c r="AC55" s="566">
        <x:f t="shared" si="36"/>
        <x:v>3158473.4429607349</x:v>
      </x:c>
      <x:c r="AD55" s="566">
        <x:f t="shared" si="36"/>
        <x:v>3459280.4375284244</x:v>
      </x:c>
    </x:row>
    <x:row r="56" spans="2:30">
      <x:c r="B56" s="749" t="s">
        <x:v>799</x:v>
      </x:c>
      <x:c r="C56" s="747">
        <x:f t="shared" si="27"/>
        <x:v>1790240.9466666665</x:v>
      </x:c>
      <x:c r="D56" s="745">
        <x:v>153449.22399999996</x:v>
      </x:c>
      <x:c r="E56" s="745">
        <x:v>116913.69447619046</x:v>
      </x:c>
      <x:c r="F56" s="745">
        <x:v>168063.4358095238</x:v>
      </x:c>
      <x:c r="G56" s="745">
        <x:v>160756.32990476189</x:v>
      </x:c>
      <x:c r="H56" s="745">
        <x:v>138835.01219047618</x:v>
      </x:c>
      <x:c r="I56" s="745">
        <x:v>153449.22399999996</x:v>
      </x:c>
      <x:c r="J56" s="745">
        <x:v>168063.4358095238</x:v>
      </x:c>
      <x:c r="K56" s="745">
        <x:v>116913.69447619046</x:v>
      </x:c>
      <x:c r="L56" s="745">
        <x:v>160756.32990476189</x:v>
      </x:c>
      <x:c r="M56" s="745">
        <x:v>131527.90628571427</x:v>
      </x:c>
      <x:c r="N56" s="745">
        <x:v>153449.22399999996</x:v>
      </x:c>
      <x:c r="O56" s="745">
        <x:v>168063.4358095238</x:v>
      </x:c>
      <x:c r="Q56" s="752" t="s">
        <x:v>819</x:v>
      </x:c>
      <x:c r="R56" s="566">
        <x:f t="shared" si="28"/>
        <x:v>0</x:v>
      </x:c>
      <x:c r="S56" s="566"/>
    </x:row>
    <x:row r="57" spans="2:30">
      <x:c r="B57" s="749" t="s">
        <x:v>797</x:v>
      </x:c>
      <x:c r="C57" s="747">
        <x:f t="shared" si="27"/>
        <x:v>1644768.6232290908</x:v>
      </x:c>
      <x:c r="D57" s="745">
        <x:v>140980.16770535064</x:v>
      </x:c>
      <x:c r="E57" s="745">
        <x:v>107413.46110883857</x:v>
      </x:c>
      <x:c r="F57" s="745">
        <x:v>154406.85034395545</x:v>
      </x:c>
      <x:c r="G57" s="745">
        <x:v>147693.50902465306</x:v>
      </x:c>
      <x:c r="H57" s="745">
        <x:v>127553.48506674581</x:v>
      </x:c>
      <x:c r="I57" s="745">
        <x:v>140980.16770535064</x:v>
      </x:c>
      <x:c r="J57" s="745">
        <x:v>154406.85034395545</x:v>
      </x:c>
      <x:c r="K57" s="745">
        <x:v>107413.46110883857</x:v>
      </x:c>
      <x:c r="L57" s="745">
        <x:v>147693.50902465306</x:v>
      </x:c>
      <x:c r="M57" s="745">
        <x:v>120840.14374744339</x:v>
      </x:c>
      <x:c r="N57" s="745">
        <x:v>140980.16770535064</x:v>
      </x:c>
      <x:c r="O57" s="745">
        <x:v>154406.85034395545</x:v>
      </x:c>
      <x:c r="R57" s="566"/>
      <x:c r="S57" s="566"/>
    </x:row>
    <x:row r="58" spans="2:30">
      <x:c r="B58" s="746" t="s">
        <x:v>820</x:v>
      </x:c>
      <x:c r="C58" s="747">
        <x:f t="shared" si="27"/>
        <x:v>823375.46843026544</x:v>
      </x:c>
      <x:c r="D58" s="745">
        <x:v>70575.040151165595</x:v>
      </x:c>
      <x:c r="E58" s="745">
        <x:v>53771.459162792846</x:v>
      </x:c>
      <x:c r="F58" s="745">
        <x:v>77296.47254651472</x:v>
      </x:c>
      <x:c r="G58" s="745">
        <x:v>73935.756348840165</x:v>
      </x:c>
      <x:c r="H58" s="745">
        <x:v>63853.607755816498</x:v>
      </x:c>
      <x:c r="I58" s="745">
        <x:v>70575.040151165595</x:v>
      </x:c>
      <x:c r="J58" s="745">
        <x:v>77296.47254651472</x:v>
      </x:c>
      <x:c r="K58" s="745">
        <x:v>53771.459162792846</x:v>
      </x:c>
      <x:c r="L58" s="745">
        <x:v>73935.756348840165</x:v>
      </x:c>
      <x:c r="M58" s="745">
        <x:v>60492.89155814195</x:v>
      </x:c>
      <x:c r="N58" s="745">
        <x:v>70575.040151165595</x:v>
      </x:c>
      <x:c r="O58" s="745">
        <x:v>77296.47254651472</x:v>
      </x:c>
    </x:row>
    <x:row r="59" spans="2:30">
      <x:c r="B59" s="749" t="s">
        <x:v>809</x:v>
      </x:c>
      <x:c r="C59" s="747">
        <x:f t="shared" si="27"/>
        <x:v>697358.72264066909</x:v>
      </x:c>
      <x:c r="D59" s="745">
        <x:v>59773.60479777163</x:v>
      </x:c>
      <x:c r="E59" s="745">
        <x:v>45541.794131635528</x:v>
      </x:c>
      <x:c r="F59" s="745">
        <x:v>65466.329064226076</x:v>
      </x:c>
      <x:c r="G59" s="745">
        <x:v>62619.966930998853</x:v>
      </x:c>
      <x:c r="H59" s="745">
        <x:v>54080.880531317191</x:v>
      </x:c>
      <x:c r="I59" s="745">
        <x:v>59773.60479777163</x:v>
      </x:c>
      <x:c r="J59" s="745">
        <x:v>65466.329064226076</x:v>
      </x:c>
      <x:c r="K59" s="745">
        <x:v>45541.794131635528</x:v>
      </x:c>
      <x:c r="L59" s="745">
        <x:v>62619.966930998853</x:v>
      </x:c>
      <x:c r="M59" s="745">
        <x:v>51234.518398089967</x:v>
      </x:c>
      <x:c r="N59" s="745">
        <x:v>59773.60479777163</x:v>
      </x:c>
      <x:c r="O59" s="745">
        <x:v>65466.329064226076</x:v>
      </x:c>
    </x:row>
    <x:row r="60" spans="2:30">
      <x:c r="B60" s="749" t="s">
        <x:v>803</x:v>
      </x:c>
      <x:c r="C60" s="747">
        <x:f t="shared" si="27"/>
        <x:v>622503.90437467257</x:v>
      </x:c>
      <x:c r="D60" s="745">
        <x:v>53357.477517829087</x:v>
      </x:c>
      <x:c r="E60" s="745">
        <x:v>40653.316204060247</x:v>
      </x:c>
      <x:c r="F60" s="745">
        <x:v>58439.1420433366</x:v>
      </x:c>
      <x:c r="G60" s="745">
        <x:v>55898.309780582858</x:v>
      </x:c>
      <x:c r="H60" s="745">
        <x:v>48275.812992321546</x:v>
      </x:c>
      <x:c r="I60" s="745">
        <x:v>53357.477517829087</x:v>
      </x:c>
      <x:c r="J60" s="745">
        <x:v>58439.1420433366</x:v>
      </x:c>
      <x:c r="K60" s="745">
        <x:v>40653.316204060247</x:v>
      </x:c>
      <x:c r="L60" s="745">
        <x:v>55898.309780582858</x:v>
      </x:c>
      <x:c r="M60" s="745">
        <x:v>45734.980729567782</x:v>
      </x:c>
      <x:c r="N60" s="745">
        <x:v>53357.477517829087</x:v>
      </x:c>
      <x:c r="O60" s="745">
        <x:v>58439.1420433366</x:v>
      </x:c>
    </x:row>
    <x:row r="61" spans="2:30">
      <x:c r="B61" s="749" t="s">
        <x:v>812</x:v>
      </x:c>
      <x:c r="C61" s="747">
        <x:f t="shared" si="27"/>
        <x:v>0</x:v>
      </x:c>
      <x:c r="D61" s="745">
        <x:v>0</x:v>
      </x:c>
      <x:c r="E61" s="745">
        <x:v>0</x:v>
      </x:c>
      <x:c r="F61" s="745">
        <x:v>0</x:v>
      </x:c>
      <x:c r="G61" s="745">
        <x:v>0</x:v>
      </x:c>
      <x:c r="H61" s="745">
        <x:v>0</x:v>
      </x:c>
      <x:c r="I61" s="745">
        <x:v>0</x:v>
      </x:c>
      <x:c r="J61" s="745">
        <x:v>0</x:v>
      </x:c>
      <x:c r="K61" s="745">
        <x:v>0</x:v>
      </x:c>
      <x:c r="L61" s="745">
        <x:v>0</x:v>
      </x:c>
      <x:c r="M61" s="745">
        <x:v>0</x:v>
      </x:c>
      <x:c r="N61" s="745">
        <x:v>0</x:v>
      </x:c>
      <x:c r="O61" s="745">
        <x:v>0</x:v>
      </x:c>
    </x:row>
    <x:row r="62" spans="2:30">
      <x:c r="B62" s="753" t="s">
        <x:v>826</x:v>
      </x:c>
      <x:c r="C62" s="747">
        <x:f t="shared" ref="C62" si="37">SUM(D62:O62)</x:f>
        <x:v>4297736.0085597085</x:v>
      </x:c>
      <x:c r="D62" s="745">
        <x:v>347338.59364129556</x:v>
      </x:c>
      <x:c r="E62" s="745">
        <x:v>261390.66488424334</x:v>
      </x:c>
      <x:c r="F62" s="745">
        <x:v>391773.03449795529</x:v>
      </x:c>
      <x:c r="G62" s="745">
        <x:v>393003.65138089343</x:v>
      </x:c>
      <x:c r="H62" s="745">
        <x:v>340493.63245017792</x:v>
      </x:c>
      <x:c r="I62" s="745">
        <x:v>375680.54308328312</x:v>
      </x:c>
      <x:c r="J62" s="745">
        <x:v>398431.49084503471</x:v>
      </x:c>
      <x:c r="K62" s="745">
        <x:v>288524.30755734723</x:v>
      </x:c>
      <x:c r="L62" s="745">
        <x:v>392462.95734300849</x:v>
      </x:c>
      <x:c r="M62" s="745">
        <x:v>323170.52415256773</x:v>
      </x:c>
      <x:c r="N62" s="745">
        <x:v>375139.84904539818</x:v>
      </x:c>
      <x:c r="O62" s="745">
        <x:v>410326.75967850361</x:v>
      </x:c>
    </x:row>
    <x:row r="63" spans="2:30">
      <x:c r="B63" s="753" t="s">
        <x:v>787</x:v>
      </x:c>
      <x:c r="C63" s="745">
        <x:f>SUM(C45:C62)</x:f>
        <x:v>360893901.9088949</x:v>
      </x:c>
      <x:c r="D63" s="745">
        <x:f t="shared" ref="D63:O63" si="38">SUM(D45:D62)</x:f>
        <x:v>29487285.974622037</x:v>
      </x:c>
      <x:c r="E63" s="745">
        <x:f t="shared" si="38"/>
        <x:v>22463255.336107686</x:v>
      </x:c>
      <x:c r="F63" s="745">
        <x:f t="shared" si="38"/>
        <x:v>33794347.247038379</x:v>
      </x:c>
      <x:c r="G63" s="745">
        <x:f t="shared" si="38"/>
        <x:v>32839242.896148246</x:v>
      </x:c>
      <x:c r="H63" s="745">
        <x:f t="shared" si="38"/>
        <x:v>28503902.254872404</x:v>
      </x:c>
      <x:c r="I63" s="745">
        <x:f t="shared" si="38"/>
        <x:v>31417919.004968219</x:v>
      </x:c>
      <x:c r="J63" s="745">
        <x:f t="shared" si="38"/>
        <x:v>32690449.497140091</x:v>
      </x:c>
      <x:c r="K63" s="745">
        <x:f t="shared" si="38"/>
        <x:v>24239930.5813324</x:v>
      </x:c>
      <x:c r="L63" s="745">
        <x:f t="shared" si="38"/>
        <x:v>32767873.928412423</x:v>
      </x:c>
      <x:c r="M63" s="745">
        <x:f t="shared" si="38"/>
        <x:v>27082578.363692407</x:v>
      </x:c>
      <x:c r="N63" s="745">
        <x:f t="shared" si="38"/>
        <x:v>31346550.037232395</x:v>
      </x:c>
      <x:c r="O63" s="745">
        <x:f t="shared" si="38"/>
        <x:v>34260566.787328243</x:v>
      </x:c>
    </x:row>
  </x:sheetData>
  <x:phoneticPr fontId="18" type="noConversion"/>
  <x:pageMargins left="0.7" right="0.7" top="0.75" bottom="0.75" header="0.3" footer="0.3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6B98E21-062E-4326-A788-C6EF08A3E591}" mc:Ignorable="x14ac xr xr2 xr3">
  <x:sheetPr>
    <x:tabColor rgb="FFFFC000"/>
  </x:sheetPr>
  <x:dimension ref="A1:U164"/>
  <x:sheetViews>
    <x:sheetView showGridLines="0" zoomScale="70" zoomScaleNormal="70" workbookViewId="0">
      <x:pane xSplit="2" ySplit="3" topLeftCell="C82" activePane="bottomRight" state="frozen"/>
      <x:selection activeCell="R82" sqref="R82"/>
      <x:selection pane="topRight" activeCell="R82" sqref="R82"/>
      <x:selection pane="bottomLeft" activeCell="R82" sqref="R82"/>
      <x:selection pane="bottomRight" activeCell="R82" sqref="R82"/>
    </x:sheetView>
  </x:sheetViews>
  <x:sheetFormatPr defaultColWidth="9.625" defaultRowHeight="17.25"/>
  <x:cols>
    <x:col min="1" max="1" width="3.25" style="20" customWidth="1"/>
    <x:col min="2" max="2" width="36.5" style="20" customWidth="1"/>
    <x:col min="3" max="4" width="17.75" style="20" customWidth="1"/>
    <x:col min="5" max="5" width="16.875" style="20" customWidth="1"/>
    <x:col min="6" max="12" width="14.875" style="20" customWidth="1"/>
    <x:col min="13" max="13" width="17" style="20" bestFit="1" customWidth="1"/>
    <x:col min="14" max="14" width="14.875" style="20" customWidth="1"/>
    <x:col min="15" max="15" width="15" style="20" customWidth="1"/>
    <x:col min="16" max="16" width="14.875" style="20" customWidth="1"/>
    <x:col min="17" max="17" width="9.875" style="20" customWidth="1"/>
    <x:col min="18" max="18" width="29" style="20" bestFit="1" customWidth="1"/>
    <x:col min="19" max="19" width="13.75" style="20" customWidth="1"/>
    <x:col min="20" max="20" width="34.25" style="20" bestFit="1" customWidth="1"/>
    <x:col min="21" max="21" width="15.625" style="20" bestFit="1" customWidth="1"/>
    <x:col min="22" max="23" width="12.5" style="20" bestFit="1" customWidth="1"/>
    <x:col min="24" max="16384" width="9.625" style="20"/>
  </x:cols>
  <x:sheetData>
    <x:row r="1" spans="2:16" ht="7.5" customHeight="1"/>
    <x:row r="2" spans="2:16" ht="24.75" customHeight="1">
      <x:c r="B2" s="38" t="s">
        <x:v>438</x:v>
      </x:c>
      <x:c r="C2" s="21"/>
      <x:c r="D2" s="21"/>
      <x:c r="E2" s="21"/>
      <x:c r="P2" s="39" t="s">
        <x:v>36</x:v>
      </x:c>
    </x:row>
    <x:row r="3" spans="2:16" s="22" customFormat="1" ht="22.5" customHeight="1">
      <x:c r="B3" s="62" t="s">
        <x:v>37</x:v>
      </x:c>
      <x:c r="C3" s="65" t="s">
        <x:v>89</x:v>
      </x:c>
      <x:c r="D3" s="66" t="s">
        <x:v>90</x:v>
      </x:c>
      <x:c r="E3" s="64" t="s">
        <x:v>91</x:v>
      </x:c>
      <x:c r="F3" s="64" t="s">
        <x:v>92</x:v>
      </x:c>
      <x:c r="G3" s="64" t="s">
        <x:v>93</x:v>
      </x:c>
      <x:c r="H3" s="64" t="s">
        <x:v>94</x:v>
      </x:c>
      <x:c r="I3" s="64" t="s">
        <x:v>95</x:v>
      </x:c>
      <x:c r="J3" s="64" t="s">
        <x:v>96</x:v>
      </x:c>
      <x:c r="K3" s="64" t="s">
        <x:v>97</x:v>
      </x:c>
      <x:c r="L3" s="64" t="s">
        <x:v>98</x:v>
      </x:c>
      <x:c r="M3" s="64" t="s">
        <x:v>99</x:v>
      </x:c>
      <x:c r="N3" s="64" t="s">
        <x:v>100</x:v>
      </x:c>
      <x:c r="O3" s="64" t="s">
        <x:v>101</x:v>
      </x:c>
      <x:c r="P3" s="517" t="s">
        <x:v>90</x:v>
      </x:c>
    </x:row>
    <x:row r="4" spans="2:16" s="22" customFormat="1" ht="15.95" customHeight="1">
      <x:c r="B4" s="40" t="s">
        <x:v>207</x:v>
      </x:c>
      <x:c r="C4" s="41" t="e">
        <x:f>+C5+C6+C7-C8-C9+C10</x:f>
        <x:v>#REF!</x:v>
      </x:c>
      <x:c r="D4" s="41">
        <x:v>25336558.740000002</x:v>
      </x:c>
      <x:c r="E4" s="41">
        <x:f t="shared" ref="E4:O4" si="0">+E5+E6+E7-E8-E9+E10</x:f>
        <x:v>26608851.940000001</x:v>
      </x:c>
      <x:c r="F4" s="41">
        <x:f t="shared" si="0"/>
        <x:v>19555130.959999997</x:v>
      </x:c>
      <x:c r="G4" s="41">
        <x:f t="shared" si="0"/>
        <x:v>23712925.559999999</x:v>
      </x:c>
      <x:c r="H4" s="41">
        <x:f t="shared" si="0"/>
        <x:v>33951831.390000008</x:v>
      </x:c>
      <x:c r="I4" s="41">
        <x:f t="shared" si="0"/>
        <x:v>26106441.010000002</x:v>
      </x:c>
      <x:c r="J4" s="41">
        <x:f t="shared" si="0"/>
        <x:v>22682926.620000005</x:v>
      </x:c>
      <x:c r="K4" s="41">
        <x:f t="shared" si="0"/>
        <x:v>21672087.129999999</x:v>
      </x:c>
      <x:c r="L4" s="41">
        <x:f t="shared" si="0"/>
        <x:v>22054167.949999996</x:v>
      </x:c>
      <x:c r="M4" s="41">
        <x:f t="shared" si="0"/>
        <x:v>28389680.880000003</x:v>
      </x:c>
      <x:c r="N4" s="41">
        <x:f t="shared" si="0"/>
        <x:v>22232424.75</x:v>
      </x:c>
      <x:c r="O4" s="43">
        <x:f t="shared" si="0"/>
        <x:v>28184195.039999995</x:v>
      </x:c>
      <x:c r="P4" s="513">
        <x:f>+P5+P6+P7-P8-P9+P10</x:f>
        <x:v>23766557.919999998</x:v>
      </x:c>
    </x:row>
    <x:row r="5" spans="2:16" ht="15.95" customHeight="1">
      <x:c r="B5" s="32" t="s">
        <x:v>255</x:v>
      </x:c>
      <x:c r="C5" s="25">
        <x:f>+E5</x:f>
        <x:v>27637330.399999999</x:v>
      </x:c>
      <x:c r="D5" s="58">
        <x:v>31053352.399999999</x:v>
      </x:c>
      <x:c r="E5" s="26">
        <x:f t="shared" ref="E5:O10" si="1">+E58+E112</x:f>
        <x:v>27637330.399999999</x:v>
      </x:c>
      <x:c r="F5" s="26">
        <x:f t="shared" si="1"/>
        <x:v>26540993.009999998</x:v>
      </x:c>
      <x:c r="G5" s="27">
        <x:f t="shared" si="1"/>
        <x:v>22298826.699999999</x:v>
      </x:c>
      <x:c r="H5" s="27">
        <x:f t="shared" si="1"/>
        <x:v>29530606.980000004</x:v>
      </x:c>
      <x:c r="I5" s="27">
        <x:f t="shared" ref="I5:P5" si="2">+H9</x:f>
        <x:v>25655413.510000002</x:v>
      </x:c>
      <x:c r="J5" s="27">
        <x:f t="shared" si="2"/>
        <x:v>31948215.170000002</x:v>
      </x:c>
      <x:c r="K5" s="27">
        <x:f>+J9</x:f>
        <x:v>35643759.420000002</x:v>
      </x:c>
      <x:c r="L5" s="27">
        <x:f>+K9</x:f>
        <x:v>33491474.960000001</x:v>
      </x:c>
      <x:c r="M5" s="27">
        <x:f>+L9</x:f>
        <x:v>36231555.050000004</x:v>
      </x:c>
      <x:c r="N5" s="27">
        <x:f>+M9</x:f>
        <x:v>24906068.48</x:v>
      </x:c>
      <x:c r="O5" s="27">
        <x:f t="shared" si="2"/>
        <x:v>26699342.420000002</x:v>
      </x:c>
      <x:c r="P5" s="510">
        <x:f t="shared" si="2"/>
        <x:v>20909664.120000001</x:v>
      </x:c>
    </x:row>
    <x:row r="6" spans="2:16" ht="15.95" customHeight="1">
      <x:c r="B6" s="32" t="s">
        <x:v>256</x:v>
      </x:c>
      <x:c r="C6" s="25">
        <x:f>SUM(E6:P6)</x:f>
        <x:v>307836966.10999995</x:v>
      </x:c>
      <x:c r="D6" s="58">
        <x:v>22500923.879999999</x:v>
      </x:c>
      <x:c r="E6" s="26">
        <x:f t="shared" si="1"/>
        <x:v>25594444.920000002</x:v>
      </x:c>
      <x:c r="F6" s="26">
        <x:f t="shared" si="1"/>
        <x:v>16864480.149999999</x:v>
      </x:c>
      <x:c r="G6" s="27">
        <x:f t="shared" si="1"/>
        <x:v>31670785.400000002</x:v>
      </x:c>
      <x:c r="H6" s="27">
        <x:f t="shared" si="1"/>
        <x:v>31397716.710000001</x:v>
      </x:c>
      <x:c r="I6" s="27">
        <x:f t="shared" si="1"/>
        <x:v>33475035</x:v>
      </x:c>
      <x:c r="J6" s="27">
        <x:f t="shared" si="1"/>
        <x:v>26657927.949999999</x:v>
      </x:c>
      <x:c r="K6" s="27">
        <x:f t="shared" si="1"/>
        <x:v>20345098.259999998</x:v>
      </x:c>
      <x:c r="L6" s="27">
        <x:f t="shared" si="1"/>
        <x:v>24794563</x:v>
      </x:c>
      <x:c r="M6" s="27">
        <x:f t="shared" si="1"/>
        <x:v>22301579.48</x:v>
      </x:c>
      <x:c r="N6" s="27">
        <x:f t="shared" si="1"/>
        <x:v>27088998.800000001</x:v>
      </x:c>
      <x:c r="O6" s="27">
        <x:f t="shared" si="1"/>
        <x:v>23275035.119999997</x:v>
      </x:c>
      <x:c r="P6" s="510">
        <x:f>+P59+P113</x:f>
        <x:v>24371301.32</x:v>
      </x:c>
    </x:row>
    <x:row r="7" spans="2:16" ht="15.95" customHeight="1">
      <x:c r="B7" s="32" t="s">
        <x:v>210</x:v>
      </x:c>
      <x:c r="C7" s="25">
        <x:f>SUM(E7:P7)</x:f>
        <x:v>-24639870.600000001</x:v>
      </x:c>
      <x:c r="D7" s="58">
        <x:v>-719814.82000000007</x:v>
      </x:c>
      <x:c r="E7" s="26">
        <x:f t="shared" si="1"/>
        <x:v>-198343.38</x:v>
      </x:c>
      <x:c r="F7" s="26">
        <x:f t="shared" si="1"/>
        <x:v>-1638570.5</x:v>
      </x:c>
      <x:c r="G7" s="27">
        <x:f t="shared" si="1"/>
        <x:v>-728187.82000000007</x:v>
      </x:c>
      <x:c r="H7" s="27">
        <x:f t="shared" si="1"/>
        <x:v>-1368737.78</x:v>
      </x:c>
      <x:c r="I7" s="27">
        <x:f t="shared" si="1"/>
        <x:v>-1081263.1700000002</x:v>
      </x:c>
      <x:c r="J7" s="27">
        <x:f t="shared" si="1"/>
        <x:v>-287667.87</x:v>
      </x:c>
      <x:c r="K7" s="27">
        <x:f t="shared" si="1"/>
        <x:v>-827037.92999999993</x:v>
      </x:c>
      <x:c r="L7" s="27">
        <x:f t="shared" si="1"/>
        <x:v>-314.95999999999998</x:v>
      </x:c>
      <x:c r="M7" s="27">
        <x:f t="shared" si="1"/>
        <x:v>-5397436.4399999995</x:v>
      </x:c>
      <x:c r="N7" s="27">
        <x:f t="shared" si="1"/>
        <x:v>-3064363.65</x:v>
      </x:c>
      <x:c r="O7" s="27">
        <x:f t="shared" si="1"/>
        <x:v>-880518.38</x:v>
      </x:c>
      <x:c r="P7" s="510">
        <x:f>+P60+P114</x:f>
        <x:v>-9167428.7200000007</x:v>
      </x:c>
    </x:row>
    <x:row r="8" spans="2:16" ht="15.95" customHeight="1">
      <x:c r="B8" s="32" t="s">
        <x:v>211</x:v>
      </x:c>
      <x:c r="C8" s="25">
        <x:f>SUM(E8:P8)</x:f>
        <x:v>0</x:v>
      </x:c>
      <x:c r="D8" s="58">
        <x:v>0</x:v>
      </x:c>
      <x:c r="E8" s="26">
        <x:f t="shared" si="1"/>
        <x:v>0</x:v>
      </x:c>
      <x:c r="F8" s="26">
        <x:f t="shared" si="1"/>
        <x:v>0</x:v>
      </x:c>
      <x:c r="G8" s="27">
        <x:f t="shared" si="1"/>
        <x:v>0</x:v>
      </x:c>
      <x:c r="H8" s="27">
        <x:f t="shared" si="1"/>
        <x:v>0</x:v>
      </x:c>
      <x:c r="I8" s="27">
        <x:f>+I61+I115</x:f>
        <x:v>0</x:v>
      </x:c>
      <x:c r="J8" s="27">
        <x:f>+J61+J115</x:f>
        <x:v>0</x:v>
      </x:c>
      <x:c r="K8" s="27">
        <x:f t="shared" si="1"/>
        <x:v>0</x:v>
      </x:c>
      <x:c r="L8" s="27">
        <x:f t="shared" si="1"/>
        <x:v>0</x:v>
      </x:c>
      <x:c r="M8" s="27">
        <x:f t="shared" si="1"/>
        <x:v>0</x:v>
      </x:c>
      <x:c r="N8" s="27">
        <x:f t="shared" si="1"/>
        <x:v>0</x:v>
      </x:c>
      <x:c r="O8" s="27">
        <x:f t="shared" si="1"/>
        <x:v>0</x:v>
      </x:c>
      <x:c r="P8" s="510">
        <x:f>+P61+P115</x:f>
        <x:v>0</x:v>
      </x:c>
    </x:row>
    <x:row r="9" spans="2:16" ht="15.95" customHeight="1">
      <x:c r="B9" s="32" t="s">
        <x:v>257</x:v>
      </x:c>
      <x:c r="C9" s="26" t="e">
        <x:f>+C62+C116</x:f>
        <x:v>#REF!</x:v>
      </x:c>
      <x:c r="D9" s="58">
        <x:v>27637330.399999999</x:v>
      </x:c>
      <x:c r="E9" s="26">
        <x:f t="shared" si="1"/>
        <x:v>26540993.009999998</x:v>
      </x:c>
      <x:c r="F9" s="26">
        <x:f t="shared" si="1"/>
        <x:v>22298826.699999999</x:v>
      </x:c>
      <x:c r="G9" s="27">
        <x:f t="shared" si="1"/>
        <x:v>29530606.980000004</x:v>
      </x:c>
      <x:c r="H9" s="27">
        <x:f t="shared" si="1"/>
        <x:v>25655413.510000002</x:v>
      </x:c>
      <x:c r="I9" s="27">
        <x:f>+I62+I116</x:f>
        <x:v>31948215.170000002</x:v>
      </x:c>
      <x:c r="J9" s="27">
        <x:f>+J62+J116</x:f>
        <x:v>35643759.420000002</x:v>
      </x:c>
      <x:c r="K9" s="27">
        <x:f t="shared" si="1"/>
        <x:v>33491474.960000001</x:v>
      </x:c>
      <x:c r="L9" s="27">
        <x:f t="shared" si="1"/>
        <x:v>36231555.050000004</x:v>
      </x:c>
      <x:c r="M9" s="27">
        <x:f t="shared" si="1"/>
        <x:v>24906068.48</x:v>
      </x:c>
      <x:c r="N9" s="27">
        <x:f t="shared" si="1"/>
        <x:v>26699342.420000002</x:v>
      </x:c>
      <x:c r="O9" s="27">
        <x:f t="shared" si="1"/>
        <x:v>20909664.120000001</x:v>
      </x:c>
      <x:c r="P9" s="510">
        <x:f>+P62+P116</x:f>
        <x:v>12473683.050000001</x:v>
      </x:c>
    </x:row>
    <x:row r="10" spans="2:16" s="24" customFormat="1" ht="15.95" customHeight="1">
      <x:c r="B10" s="32" t="s">
        <x:v>213</x:v>
      </x:c>
      <x:c r="C10" s="25">
        <x:f>SUM(E10:P10)</x:f>
        <x:v>556478.29</x:v>
      </x:c>
      <x:c r="D10" s="58">
        <x:v>139427.68</x:v>
      </x:c>
      <x:c r="E10" s="26">
        <x:f t="shared" si="1"/>
        <x:v>116413.01</x:v>
      </x:c>
      <x:c r="F10" s="26">
        <x:f t="shared" si="1"/>
        <x:v>87055</x:v>
      </x:c>
      <x:c r="G10" s="27">
        <x:f t="shared" si="1"/>
        <x:v>2108.2600000000002</x:v>
      </x:c>
      <x:c r="H10" s="27">
        <x:f t="shared" si="1"/>
        <x:v>47658.99</x:v>
      </x:c>
      <x:c r="I10" s="27">
        <x:f t="shared" si="1"/>
        <x:v>5470.84</x:v>
      </x:c>
      <x:c r="J10" s="27">
        <x:f t="shared" si="1"/>
        <x:v>8210.7900000000009</x:v>
      </x:c>
      <x:c r="K10" s="27">
        <x:f t="shared" si="1"/>
        <x:v>1742.34</x:v>
      </x:c>
      <x:c r="L10" s="27">
        <x:f t="shared" si="1"/>
        <x:v>0</x:v>
      </x:c>
      <x:c r="M10" s="27">
        <x:f t="shared" si="1"/>
        <x:v>160051.26999999999</x:v>
      </x:c>
      <x:c r="N10" s="27">
        <x:f t="shared" si="1"/>
        <x:v>1063.54</x:v>
      </x:c>
      <x:c r="O10" s="27">
        <x:f t="shared" si="1"/>
        <x:v>0</x:v>
      </x:c>
      <x:c r="P10" s="510">
        <x:f>+P63+P117</x:f>
        <x:v>126704.25</x:v>
      </x:c>
    </x:row>
    <x:row r="11" spans="2:16" s="23" customFormat="1" ht="15.95" customHeight="1">
      <x:c r="B11" s="40" t="s">
        <x:v>214</x:v>
      </x:c>
      <x:c r="C11" s="45">
        <x:f>SUM(C12:C15)</x:f>
        <x:v>14954635.01</x:v>
      </x:c>
      <x:c r="D11" s="57">
        <x:v>1704416.0599999998</x:v>
      </x:c>
      <x:c r="E11" s="42">
        <x:f>SUM(E12:E15)</x:f>
        <x:v>1214649.0499999998</x:v>
      </x:c>
      <x:c r="F11" s="42">
        <x:f>SUM(F12:F15)</x:f>
        <x:v>1190042.3199999998</x:v>
      </x:c>
      <x:c r="G11" s="43">
        <x:f t="shared" ref="G11:P11" si="3">SUM(G12:G15)</x:f>
        <x:v>1280705.8799999999</x:v>
      </x:c>
      <x:c r="H11" s="43">
        <x:f t="shared" si="3"/>
        <x:v>1331838.6099999999</x:v>
      </x:c>
      <x:c r="I11" s="43">
        <x:f t="shared" si="3"/>
        <x:v>1227224.49</x:v>
      </x:c>
      <x:c r="J11" s="43">
        <x:f t="shared" si="3"/>
        <x:v>1202046.47</x:v>
      </x:c>
      <x:c r="K11" s="43">
        <x:f t="shared" si="3"/>
        <x:v>1151413.9100000001</x:v>
      </x:c>
      <x:c r="L11" s="43">
        <x:f t="shared" si="3"/>
        <x:v>1154007</x:v>
      </x:c>
      <x:c r="M11" s="43">
        <x:f t="shared" si="3"/>
        <x:v>1240475.54</x:v>
      </x:c>
      <x:c r="N11" s="43">
        <x:f t="shared" si="3"/>
        <x:v>1147406</x:v>
      </x:c>
      <x:c r="O11" s="43">
        <x:f t="shared" si="3"/>
        <x:v>1158787.23</x:v>
      </x:c>
      <x:c r="P11" s="513">
        <x:f t="shared" si="3"/>
        <x:v>1656038.51</x:v>
      </x:c>
    </x:row>
    <x:row r="12" spans="2:16" s="24" customFormat="1" ht="15.95" customHeight="1">
      <x:c r="B12" s="32" t="s">
        <x:v>215</x:v>
      </x:c>
      <x:c r="C12" s="25">
        <x:f>SUM(E12:P12)</x:f>
        <x:v>14954635.01</x:v>
      </x:c>
      <x:c r="D12" s="58">
        <x:v>1704416.0599999998</x:v>
      </x:c>
      <x:c r="E12" s="26">
        <x:f t="shared" ref="E12:P15" si="4">+E65+E119</x:f>
        <x:v>1214649.0499999998</x:v>
      </x:c>
      <x:c r="F12" s="26">
        <x:f>+F65+F119</x:f>
        <x:v>1190042.3199999998</x:v>
      </x:c>
      <x:c r="G12" s="27">
        <x:f t="shared" si="4"/>
        <x:v>1280705.8799999999</x:v>
      </x:c>
      <x:c r="H12" s="27">
        <x:f t="shared" si="4"/>
        <x:v>1331838.6099999999</x:v>
      </x:c>
      <x:c r="I12" s="27">
        <x:f t="shared" si="4"/>
        <x:v>1227224.49</x:v>
      </x:c>
      <x:c r="J12" s="27">
        <x:f t="shared" si="4"/>
        <x:v>1202046.47</x:v>
      </x:c>
      <x:c r="K12" s="27">
        <x:f t="shared" si="4"/>
        <x:v>1151413.9100000001</x:v>
      </x:c>
      <x:c r="L12" s="27">
        <x:f t="shared" si="4"/>
        <x:v>1154007</x:v>
      </x:c>
      <x:c r="M12" s="27">
        <x:f t="shared" si="4"/>
        <x:v>1240475.54</x:v>
      </x:c>
      <x:c r="N12" s="27">
        <x:f t="shared" si="4"/>
        <x:v>1147406</x:v>
      </x:c>
      <x:c r="O12" s="28">
        <x:f t="shared" si="4"/>
        <x:v>1158787.23</x:v>
      </x:c>
      <x:c r="P12" s="510">
        <x:f t="shared" si="4"/>
        <x:v>1656038.51</x:v>
      </x:c>
    </x:row>
    <x:row r="13" spans="2:16" s="24" customFormat="1" ht="15.95" customHeight="1">
      <x:c r="B13" s="32" t="s">
        <x:v>216</x:v>
      </x:c>
      <x:c r="C13" s="25">
        <x:f>SUM(E13:P13)</x:f>
        <x:v>0</x:v>
      </x:c>
      <x:c r="D13" s="58">
        <x:v>0</x:v>
      </x:c>
      <x:c r="E13" s="26">
        <x:f t="shared" si="4"/>
        <x:v>0</x:v>
      </x:c>
      <x:c r="F13" s="26">
        <x:f>+F66+F120</x:f>
        <x:v>0</x:v>
      </x:c>
      <x:c r="G13" s="27">
        <x:f t="shared" si="4"/>
        <x:v>0</x:v>
      </x:c>
      <x:c r="H13" s="27">
        <x:f t="shared" si="4"/>
        <x:v>0</x:v>
      </x:c>
      <x:c r="I13" s="27">
        <x:f t="shared" si="4"/>
        <x:v>0</x:v>
      </x:c>
      <x:c r="J13" s="27">
        <x:f t="shared" si="4"/>
        <x:v>0</x:v>
      </x:c>
      <x:c r="K13" s="27">
        <x:f t="shared" si="4"/>
        <x:v>0</x:v>
      </x:c>
      <x:c r="L13" s="27">
        <x:f t="shared" si="4"/>
        <x:v>0</x:v>
      </x:c>
      <x:c r="M13" s="27">
        <x:f t="shared" si="4"/>
        <x:v>0</x:v>
      </x:c>
      <x:c r="N13" s="27">
        <x:f t="shared" si="4"/>
        <x:v>0</x:v>
      </x:c>
      <x:c r="O13" s="28">
        <x:f t="shared" si="4"/>
        <x:v>0</x:v>
      </x:c>
      <x:c r="P13" s="33">
        <x:f t="shared" si="4"/>
        <x:v>0</x:v>
      </x:c>
    </x:row>
    <x:row r="14" spans="2:16" s="24" customFormat="1" ht="15.95" customHeight="1">
      <x:c r="B14" s="32" t="s">
        <x:v>217</x:v>
      </x:c>
      <x:c r="C14" s="25">
        <x:f>SUM(E14:P14)</x:f>
        <x:v>0</x:v>
      </x:c>
      <x:c r="D14" s="58">
        <x:v>0</x:v>
      </x:c>
      <x:c r="E14" s="26">
        <x:f t="shared" si="4"/>
        <x:v>0</x:v>
      </x:c>
      <x:c r="F14" s="26">
        <x:f>+F67+F121</x:f>
        <x:v>0</x:v>
      </x:c>
      <x:c r="G14" s="27">
        <x:f t="shared" si="4"/>
        <x:v>0</x:v>
      </x:c>
      <x:c r="H14" s="27">
        <x:f t="shared" si="4"/>
        <x:v>0</x:v>
      </x:c>
      <x:c r="I14" s="27">
        <x:f t="shared" si="4"/>
        <x:v>0</x:v>
      </x:c>
      <x:c r="J14" s="27">
        <x:f t="shared" si="4"/>
        <x:v>0</x:v>
      </x:c>
      <x:c r="K14" s="27">
        <x:f t="shared" si="4"/>
        <x:v>0</x:v>
      </x:c>
      <x:c r="L14" s="27">
        <x:f t="shared" si="4"/>
        <x:v>0</x:v>
      </x:c>
      <x:c r="M14" s="27">
        <x:f t="shared" si="4"/>
        <x:v>0</x:v>
      </x:c>
      <x:c r="N14" s="27">
        <x:f t="shared" si="4"/>
        <x:v>0</x:v>
      </x:c>
      <x:c r="O14" s="28">
        <x:f t="shared" si="4"/>
        <x:v>0</x:v>
      </x:c>
      <x:c r="P14" s="33">
        <x:f t="shared" si="4"/>
        <x:v>0</x:v>
      </x:c>
    </x:row>
    <x:row r="15" spans="2:16" s="24" customFormat="1" ht="15.95" customHeight="1">
      <x:c r="B15" s="32" t="s">
        <x:v>218</x:v>
      </x:c>
      <x:c r="C15" s="25">
        <x:f>SUM(E15:P15)</x:f>
        <x:v>0</x:v>
      </x:c>
      <x:c r="D15" s="58">
        <x:v>0</x:v>
      </x:c>
      <x:c r="E15" s="26">
        <x:f t="shared" si="4"/>
        <x:v>0</x:v>
      </x:c>
      <x:c r="F15" s="26">
        <x:f>+F68+F122</x:f>
        <x:v>0</x:v>
      </x:c>
      <x:c r="G15" s="27">
        <x:f t="shared" si="4"/>
        <x:v>0</x:v>
      </x:c>
      <x:c r="H15" s="27">
        <x:f t="shared" si="4"/>
        <x:v>0</x:v>
      </x:c>
      <x:c r="I15" s="27">
        <x:f t="shared" si="4"/>
        <x:v>0</x:v>
      </x:c>
      <x:c r="J15" s="27">
        <x:f t="shared" si="4"/>
        <x:v>0</x:v>
      </x:c>
      <x:c r="K15" s="27">
        <x:f t="shared" si="4"/>
        <x:v>0</x:v>
      </x:c>
      <x:c r="L15" s="27">
        <x:f t="shared" si="4"/>
        <x:v>0</x:v>
      </x:c>
      <x:c r="M15" s="27">
        <x:f t="shared" si="4"/>
        <x:v>0</x:v>
      </x:c>
      <x:c r="N15" s="27">
        <x:f t="shared" si="4"/>
        <x:v>0</x:v>
      </x:c>
      <x:c r="O15" s="28">
        <x:f t="shared" si="4"/>
        <x:v>0</x:v>
      </x:c>
      <x:c r="P15" s="33">
        <x:f t="shared" si="4"/>
        <x:v>0</x:v>
      </x:c>
    </x:row>
    <x:row r="16" spans="2:16" s="23" customFormat="1" ht="15.95" customHeight="1">
      <x:c r="B16" s="40" t="s">
        <x:v>219</x:v>
      </x:c>
      <x:c r="C16" s="45">
        <x:f>SUM(C17:C44)</x:f>
        <x:v>25780032.700000003</x:v>
      </x:c>
      <x:c r="D16" s="57">
        <x:v>2550461.39</x:v>
      </x:c>
      <x:c r="E16" s="42">
        <x:f>SUM(E17:E44)</x:f>
        <x:v>2087444.01</x:v>
      </x:c>
      <x:c r="F16" s="42">
        <x:f>SUM(F17:F44)</x:f>
        <x:v>2031813.4600000002</x:v>
      </x:c>
      <x:c r="G16" s="43">
        <x:f t="shared" ref="G16:P16" si="5">SUM(G17:G44)</x:f>
        <x:v>1875036.54</x:v>
      </x:c>
      <x:c r="H16" s="43">
        <x:f t="shared" si="5"/>
        <x:v>2154829.7099999995</x:v>
      </x:c>
      <x:c r="I16" s="43">
        <x:f t="shared" si="5"/>
        <x:v>2314021</x:v>
      </x:c>
      <x:c r="J16" s="43">
        <x:f t="shared" si="5"/>
        <x:v>2423953.9900000002</x:v>
      </x:c>
      <x:c r="K16" s="43">
        <x:f t="shared" si="5"/>
        <x:v>2068837.8400000003</x:v>
      </x:c>
      <x:c r="L16" s="43">
        <x:f t="shared" si="5"/>
        <x:v>2081372.8300000003</x:v>
      </x:c>
      <x:c r="M16" s="43">
        <x:f t="shared" si="5"/>
        <x:v>2004484.81</x:v>
      </x:c>
      <x:c r="N16" s="43">
        <x:f t="shared" si="5"/>
        <x:v>2179301.4899999998</x:v>
      </x:c>
      <x:c r="O16" s="43">
        <x:f t="shared" si="5"/>
        <x:v>1956519.63</x:v>
      </x:c>
      <x:c r="P16" s="44">
        <x:f t="shared" si="5"/>
        <x:v>2602417.3899999997</x:v>
      </x:c>
    </x:row>
    <x:row r="17" spans="2:16" s="24" customFormat="1" ht="15.95" customHeight="1">
      <x:c r="B17" s="32" t="s">
        <x:v>220</x:v>
      </x:c>
      <x:c r="C17" s="25">
        <x:f t="shared" ref="C17:C44" si="6">SUM(E17:P17)</x:f>
        <x:v>1030839.8500000001</x:v>
      </x:c>
      <x:c r="D17" s="58">
        <x:v>89825.9</x:v>
      </x:c>
      <x:c r="E17" s="26">
        <x:f t="shared" ref="E17:P32" si="7">+E70+E124</x:f>
        <x:v>95627.5</x:v>
      </x:c>
      <x:c r="F17" s="26">
        <x:f t="shared" si="7"/>
        <x:v>86547.63</x:v>
      </x:c>
      <x:c r="G17" s="27">
        <x:f t="shared" si="7"/>
        <x:v>73464</x:v>
      </x:c>
      <x:c r="H17" s="27">
        <x:f t="shared" si="7"/>
        <x:v>93394</x:v>
      </x:c>
      <x:c r="I17" s="27">
        <x:f t="shared" si="7"/>
        <x:v>91452.4</x:v>
      </x:c>
      <x:c r="J17" s="27">
        <x:f t="shared" si="7"/>
        <x:v>89733.28</x:v>
      </x:c>
      <x:c r="K17" s="27">
        <x:f t="shared" si="7"/>
        <x:v>85408.5</x:v>
      </x:c>
      <x:c r="L17" s="27">
        <x:f t="shared" si="7"/>
        <x:v>81940.2</x:v>
      </x:c>
      <x:c r="M17" s="27">
        <x:f t="shared" si="7"/>
        <x:v>74477.5</x:v>
      </x:c>
      <x:c r="N17" s="27">
        <x:f t="shared" si="7"/>
        <x:v>90054.5</x:v>
      </x:c>
      <x:c r="O17" s="28">
        <x:f t="shared" si="7"/>
        <x:v>81845.899999999994</x:v>
      </x:c>
      <x:c r="P17" s="33">
        <x:f t="shared" si="7"/>
        <x:v>86894.44</x:v>
      </x:c>
    </x:row>
    <x:row r="18" spans="2:16" ht="15.95" customHeight="1">
      <x:c r="B18" s="32" t="s">
        <x:v>221</x:v>
      </x:c>
      <x:c r="C18" s="25">
        <x:f t="shared" si="6"/>
        <x:v>0</x:v>
      </x:c>
      <x:c r="D18" s="58">
        <x:v>0</x:v>
      </x:c>
      <x:c r="E18" s="26">
        <x:f t="shared" si="7"/>
        <x:v>0</x:v>
      </x:c>
      <x:c r="F18" s="26">
        <x:f t="shared" si="7"/>
        <x:v>0</x:v>
      </x:c>
      <x:c r="G18" s="27">
        <x:f t="shared" si="7"/>
        <x:v>0</x:v>
      </x:c>
      <x:c r="H18" s="27">
        <x:f t="shared" si="7"/>
        <x:v>0</x:v>
      </x:c>
      <x:c r="I18" s="27">
        <x:f t="shared" si="7"/>
        <x:v>0</x:v>
      </x:c>
      <x:c r="J18" s="27">
        <x:f t="shared" si="7"/>
        <x:v>0</x:v>
      </x:c>
      <x:c r="K18" s="27">
        <x:f t="shared" si="7"/>
        <x:v>0</x:v>
      </x:c>
      <x:c r="L18" s="27">
        <x:f t="shared" si="7"/>
        <x:v>0</x:v>
      </x:c>
      <x:c r="M18" s="27">
        <x:f t="shared" si="7"/>
        <x:v>0</x:v>
      </x:c>
      <x:c r="N18" s="27">
        <x:f t="shared" si="7"/>
        <x:v>0</x:v>
      </x:c>
      <x:c r="O18" s="28">
        <x:f t="shared" si="7"/>
        <x:v>0</x:v>
      </x:c>
      <x:c r="P18" s="33">
        <x:f t="shared" si="7"/>
        <x:v>0</x:v>
      </x:c>
    </x:row>
    <x:row r="19" spans="2:16" ht="15.95" customHeight="1">
      <x:c r="B19" s="32" t="s">
        <x:v>222</x:v>
      </x:c>
      <x:c r="C19" s="25">
        <x:f t="shared" si="6"/>
        <x:v>0</x:v>
      </x:c>
      <x:c r="D19" s="58">
        <x:v>0</x:v>
      </x:c>
      <x:c r="E19" s="26">
        <x:f t="shared" si="7"/>
        <x:v>0</x:v>
      </x:c>
      <x:c r="F19" s="26">
        <x:f t="shared" si="7"/>
        <x:v>0</x:v>
      </x:c>
      <x:c r="G19" s="27">
        <x:f t="shared" si="7"/>
        <x:v>0</x:v>
      </x:c>
      <x:c r="H19" s="27">
        <x:f t="shared" si="7"/>
        <x:v>0</x:v>
      </x:c>
      <x:c r="I19" s="27">
        <x:f t="shared" si="7"/>
        <x:v>0</x:v>
      </x:c>
      <x:c r="J19" s="27">
        <x:f t="shared" si="7"/>
        <x:v>0</x:v>
      </x:c>
      <x:c r="K19" s="27">
        <x:f t="shared" si="7"/>
        <x:v>0</x:v>
      </x:c>
      <x:c r="L19" s="27">
        <x:f t="shared" si="7"/>
        <x:v>0</x:v>
      </x:c>
      <x:c r="M19" s="27">
        <x:f t="shared" si="7"/>
        <x:v>0</x:v>
      </x:c>
      <x:c r="N19" s="27">
        <x:f t="shared" si="7"/>
        <x:v>0</x:v>
      </x:c>
      <x:c r="O19" s="28">
        <x:f t="shared" si="7"/>
        <x:v>0</x:v>
      </x:c>
      <x:c r="P19" s="33">
        <x:f t="shared" si="7"/>
        <x:v>0</x:v>
      </x:c>
    </x:row>
    <x:row r="20" spans="2:16" ht="15.95" customHeight="1">
      <x:c r="B20" s="32" t="s">
        <x:v>223</x:v>
      </x:c>
      <x:c r="C20" s="25">
        <x:f t="shared" si="6"/>
        <x:v>0</x:v>
      </x:c>
      <x:c r="D20" s="58">
        <x:v>0</x:v>
      </x:c>
      <x:c r="E20" s="26">
        <x:f t="shared" si="7"/>
        <x:v>0</x:v>
      </x:c>
      <x:c r="F20" s="26">
        <x:f t="shared" si="7"/>
        <x:v>0</x:v>
      </x:c>
      <x:c r="G20" s="27">
        <x:f t="shared" si="7"/>
        <x:v>0</x:v>
      </x:c>
      <x:c r="H20" s="27">
        <x:f t="shared" si="7"/>
        <x:v>0</x:v>
      </x:c>
      <x:c r="I20" s="27">
        <x:f t="shared" si="7"/>
        <x:v>0</x:v>
      </x:c>
      <x:c r="J20" s="27">
        <x:f t="shared" si="7"/>
        <x:v>0</x:v>
      </x:c>
      <x:c r="K20" s="27">
        <x:f t="shared" si="7"/>
        <x:v>0</x:v>
      </x:c>
      <x:c r="L20" s="27">
        <x:f t="shared" si="7"/>
        <x:v>0</x:v>
      </x:c>
      <x:c r="M20" s="27">
        <x:f t="shared" si="7"/>
        <x:v>0</x:v>
      </x:c>
      <x:c r="N20" s="27">
        <x:f t="shared" si="7"/>
        <x:v>0</x:v>
      </x:c>
      <x:c r="O20" s="28">
        <x:f t="shared" si="7"/>
        <x:v>0</x:v>
      </x:c>
      <x:c r="P20" s="33">
        <x:f t="shared" si="7"/>
        <x:v>0</x:v>
      </x:c>
    </x:row>
    <x:row r="21" spans="2:16" ht="15.95" customHeight="1">
      <x:c r="B21" s="32" t="s">
        <x:v>224</x:v>
      </x:c>
      <x:c r="C21" s="25">
        <x:f t="shared" si="6"/>
        <x:v>46968.56</x:v>
      </x:c>
      <x:c r="D21" s="58">
        <x:v>5777.8</x:v>
      </x:c>
      <x:c r="E21" s="26">
        <x:f t="shared" si="7"/>
        <x:v>5633.43</x:v>
      </x:c>
      <x:c r="F21" s="26">
        <x:f t="shared" si="7"/>
        <x:v>5855.77</x:v>
      </x:c>
      <x:c r="G21" s="27">
        <x:f t="shared" si="7"/>
        <x:v>4499.79</x:v>
      </x:c>
      <x:c r="H21" s="27">
        <x:f t="shared" si="7"/>
        <x:v>4088.18</x:v>
      </x:c>
      <x:c r="I21" s="27">
        <x:f t="shared" si="7"/>
        <x:v>3858.8900000000003</x:v>
      </x:c>
      <x:c r="J21" s="27">
        <x:f t="shared" si="7"/>
        <x:v>4682.16</x:v>
      </x:c>
      <x:c r="K21" s="27">
        <x:f t="shared" si="7"/>
        <x:v>2973.2</x:v>
      </x:c>
      <x:c r="L21" s="27">
        <x:f t="shared" si="7"/>
        <x:v>2490.1499999999996</x:v>
      </x:c>
      <x:c r="M21" s="27">
        <x:f t="shared" si="7"/>
        <x:v>2699.71</x:v>
      </x:c>
      <x:c r="N21" s="27">
        <x:f t="shared" si="7"/>
        <x:v>3384.1099999999997</x:v>
      </x:c>
      <x:c r="O21" s="28">
        <x:f t="shared" si="7"/>
        <x:v>3013.63</x:v>
      </x:c>
      <x:c r="P21" s="33">
        <x:f t="shared" si="7"/>
        <x:v>3789.54</x:v>
      </x:c>
    </x:row>
    <x:row r="22" spans="2:16" ht="15.95" customHeight="1">
      <x:c r="B22" s="34" t="s">
        <x:v>225</x:v>
      </x:c>
      <x:c r="C22" s="25">
        <x:f t="shared" si="6"/>
        <x:v>4482987.07</x:v>
      </x:c>
      <x:c r="D22" s="58">
        <x:v>306399.03999999998</x:v>
      </x:c>
      <x:c r="E22" s="26">
        <x:f t="shared" si="7"/>
        <x:v>326341.94999999995</x:v>
      </x:c>
      <x:c r="F22" s="26">
        <x:f t="shared" si="7"/>
        <x:v>368239.12</x:v>
      </x:c>
      <x:c r="G22" s="27">
        <x:f t="shared" si="7"/>
        <x:v>320903.86</x:v>
      </x:c>
      <x:c r="H22" s="27">
        <x:f t="shared" si="7"/>
        <x:v>342767.58</x:v>
      </x:c>
      <x:c r="I22" s="27">
        <x:f t="shared" si="7"/>
        <x:v>411968.02</x:v>
      </x:c>
      <x:c r="J22" s="27">
        <x:f t="shared" si="7"/>
        <x:v>355821.47</x:v>
      </x:c>
      <x:c r="K22" s="27">
        <x:f t="shared" si="7"/>
        <x:v>396348.53</x:v>
      </x:c>
      <x:c r="L22" s="27">
        <x:f t="shared" si="7"/>
        <x:v>401141.56</x:v>
      </x:c>
      <x:c r="M22" s="27">
        <x:f t="shared" si="7"/>
        <x:v>394365.5</x:v>
      </x:c>
      <x:c r="N22" s="27">
        <x:f t="shared" si="7"/>
        <x:v>416707.44999999995</x:v>
      </x:c>
      <x:c r="O22" s="28">
        <x:f t="shared" si="7"/>
        <x:v>339213.24</x:v>
      </x:c>
      <x:c r="P22" s="33">
        <x:f t="shared" si="7"/>
        <x:v>409168.79</x:v>
      </x:c>
    </x:row>
    <x:row r="23" spans="2:16" ht="15.95" customHeight="1">
      <x:c r="B23" s="34" t="s">
        <x:v>226</x:v>
      </x:c>
      <x:c r="C23" s="25">
        <x:f t="shared" si="6"/>
        <x:v>0</x:v>
      </x:c>
      <x:c r="D23" s="58">
        <x:v>0</x:v>
      </x:c>
      <x:c r="E23" s="26">
        <x:f t="shared" si="7"/>
        <x:v>0</x:v>
      </x:c>
      <x:c r="F23" s="26">
        <x:f t="shared" si="7"/>
        <x:v>0</x:v>
      </x:c>
      <x:c r="G23" s="27">
        <x:f t="shared" si="7"/>
        <x:v>0</x:v>
      </x:c>
      <x:c r="H23" s="27">
        <x:f t="shared" si="7"/>
        <x:v>0</x:v>
      </x:c>
      <x:c r="I23" s="27">
        <x:f t="shared" si="7"/>
        <x:v>0</x:v>
      </x:c>
      <x:c r="J23" s="27">
        <x:f t="shared" si="7"/>
        <x:v>0</x:v>
      </x:c>
      <x:c r="K23" s="27">
        <x:f t="shared" si="7"/>
        <x:v>0</x:v>
      </x:c>
      <x:c r="L23" s="27">
        <x:f t="shared" si="7"/>
        <x:v>0</x:v>
      </x:c>
      <x:c r="M23" s="27">
        <x:f t="shared" si="7"/>
        <x:v>0</x:v>
      </x:c>
      <x:c r="N23" s="27">
        <x:f t="shared" si="7"/>
        <x:v>0</x:v>
      </x:c>
      <x:c r="O23" s="28">
        <x:f t="shared" si="7"/>
        <x:v>0</x:v>
      </x:c>
      <x:c r="P23" s="33">
        <x:f t="shared" si="7"/>
        <x:v>0</x:v>
      </x:c>
    </x:row>
    <x:row r="24" spans="2:16" ht="15.95" customHeight="1">
      <x:c r="B24" s="34" t="s">
        <x:v>227</x:v>
      </x:c>
      <x:c r="C24" s="25">
        <x:f t="shared" si="6"/>
        <x:v>10877822.619999999</x:v>
      </x:c>
      <x:c r="D24" s="58">
        <x:v>931414.23</x:v>
      </x:c>
      <x:c r="E24" s="26">
        <x:f t="shared" si="7"/>
        <x:v>935848.29</x:v>
      </x:c>
      <x:c r="F24" s="26">
        <x:f t="shared" si="7"/>
        <x:v>935848.29</x:v>
      </x:c>
      <x:c r="G24" s="27">
        <x:f t="shared" si="7"/>
        <x:v>937263.73</x:v>
      </x:c>
      <x:c r="H24" s="27">
        <x:f t="shared" si="7"/>
        <x:v>896636.99</x:v>
      </x:c>
      <x:c r="I24" s="27">
        <x:f t="shared" si="7"/>
        <x:v>895642.84</x:v>
      </x:c>
      <x:c r="J24" s="27">
        <x:f t="shared" si="7"/>
        <x:v>895642.84</x:v>
      </x:c>
      <x:c r="K24" s="27">
        <x:f t="shared" si="7"/>
        <x:v>895642.84</x:v>
      </x:c>
      <x:c r="L24" s="27">
        <x:f t="shared" si="7"/>
        <x:v>897059.36</x:v>
      </x:c>
      <x:c r="M24" s="27">
        <x:f t="shared" si="7"/>
        <x:v>897059.36</x:v>
      </x:c>
      <x:c r="N24" s="27">
        <x:f t="shared" si="7"/>
        <x:v>897059.36</x:v>
      </x:c>
      <x:c r="O24" s="28">
        <x:f t="shared" si="7"/>
        <x:v>897059.36</x:v>
      </x:c>
      <x:c r="P24" s="33">
        <x:f t="shared" si="7"/>
        <x:v>897059.36</x:v>
      </x:c>
    </x:row>
    <x:row r="25" spans="2:16" ht="15.95" customHeight="1">
      <x:c r="B25" s="34" t="s">
        <x:v>228</x:v>
      </x:c>
      <x:c r="C25" s="25">
        <x:f t="shared" si="6"/>
        <x:v>120747.41999999998</x:v>
      </x:c>
      <x:c r="D25" s="58">
        <x:v>28672.560000000001</x:v>
      </x:c>
      <x:c r="E25" s="26">
        <x:f t="shared" si="7"/>
        <x:v>0</x:v>
      </x:c>
      <x:c r="F25" s="26">
        <x:f t="shared" si="7"/>
        <x:v>0</x:v>
      </x:c>
      <x:c r="G25" s="27">
        <x:f t="shared" si="7"/>
        <x:v>28672.560000000001</x:v>
      </x:c>
      <x:c r="H25" s="27">
        <x:f t="shared" si="7"/>
        <x:v>14601.77</x:v>
      </x:c>
      <x:c r="I25" s="27">
        <x:f t="shared" si="7"/>
        <x:v>28318.54</x:v>
      </x:c>
      <x:c r="J25" s="27">
        <x:f t="shared" si="7"/>
        <x:v>0</x:v>
      </x:c>
      <x:c r="K25" s="27">
        <x:f t="shared" si="7"/>
        <x:v>14601.77</x:v>
      </x:c>
      <x:c r="L25" s="27">
        <x:f t="shared" si="7"/>
        <x:v>23008.85</x:v>
      </x:c>
      <x:c r="M25" s="27">
        <x:f t="shared" si="7"/>
        <x:v>0</x:v>
      </x:c>
      <x:c r="N25" s="27">
        <x:f t="shared" si="7"/>
        <x:v>8761.06</x:v>
      </x:c>
      <x:c r="O25" s="28">
        <x:f t="shared" si="7"/>
        <x:v>2782.87</x:v>
      </x:c>
      <x:c r="P25" s="33">
        <x:f t="shared" si="7"/>
        <x:v>0</x:v>
      </x:c>
    </x:row>
    <x:row r="26" spans="2:16" ht="15.95" customHeight="1">
      <x:c r="B26" s="34" t="s">
        <x:v>229</x:v>
      </x:c>
      <x:c r="C26" s="25">
        <x:f t="shared" si="6"/>
        <x:v>346457.51</x:v>
      </x:c>
      <x:c r="D26" s="58">
        <x:v>18347.47</x:v>
      </x:c>
      <x:c r="E26" s="26">
        <x:f t="shared" si="7"/>
        <x:v>20447.03</x:v>
      </x:c>
      <x:c r="F26" s="26">
        <x:f t="shared" si="7"/>
        <x:v>42452.84</x:v>
      </x:c>
      <x:c r="G26" s="27">
        <x:f t="shared" si="7"/>
        <x:v>0</x:v>
      </x:c>
      <x:c r="H26" s="27">
        <x:f t="shared" si="7"/>
        <x:v>33722.639999999999</x:v>
      </x:c>
      <x:c r="I26" s="27">
        <x:f t="shared" si="7"/>
        <x:v>64257.240000000005</x:v>
      </x:c>
      <x:c r="J26" s="27">
        <x:f t="shared" si="7"/>
        <x:v>56562.35</x:v>
      </x:c>
      <x:c r="K26" s="27">
        <x:f t="shared" si="7"/>
        <x:v>26030.97</x:v>
      </x:c>
      <x:c r="L26" s="27">
        <x:f t="shared" si="7"/>
        <x:v>2926.54</x:v>
      </x:c>
      <x:c r="M26" s="27">
        <x:f t="shared" si="7"/>
        <x:v>13002.65</x:v>
      </x:c>
      <x:c r="N26" s="27">
        <x:f t="shared" si="7"/>
        <x:v>17081.43</x:v>
      </x:c>
      <x:c r="O26" s="28">
        <x:f t="shared" si="7"/>
        <x:v>69423.360000000001</x:v>
      </x:c>
      <x:c r="P26" s="33">
        <x:f t="shared" si="7"/>
        <x:v>550.46</x:v>
      </x:c>
    </x:row>
    <x:row r="27" spans="2:16" ht="15.95" customHeight="1">
      <x:c r="B27" s="34" t="s">
        <x:v>230</x:v>
      </x:c>
      <x:c r="C27" s="25">
        <x:f t="shared" si="6"/>
        <x:v>991679.51000000024</x:v>
      </x:c>
      <x:c r="D27" s="58">
        <x:v>80166.58</x:v>
      </x:c>
      <x:c r="E27" s="26">
        <x:f t="shared" si="7"/>
        <x:v>83036.55</x:v>
      </x:c>
      <x:c r="F27" s="26">
        <x:f t="shared" si="7"/>
        <x:v>80643.59</x:v>
      </x:c>
      <x:c r="G27" s="27">
        <x:f t="shared" si="7"/>
        <x:v>81109.539999999994</x:v>
      </x:c>
      <x:c r="H27" s="27">
        <x:f t="shared" si="7"/>
        <x:v>86145.37</x:v>
      </x:c>
      <x:c r="I27" s="27">
        <x:f t="shared" si="7"/>
        <x:v>85772.87</x:v>
      </x:c>
      <x:c r="J27" s="27">
        <x:f t="shared" si="7"/>
        <x:v>80308.600000000006</x:v>
      </x:c>
      <x:c r="K27" s="27">
        <x:f t="shared" si="7"/>
        <x:v>84953.85</x:v>
      </x:c>
      <x:c r="L27" s="27">
        <x:f t="shared" si="7"/>
        <x:v>81661.3</x:v>
      </x:c>
      <x:c r="M27" s="27">
        <x:f t="shared" si="7"/>
        <x:v>81661.3</x:v>
      </x:c>
      <x:c r="N27" s="27">
        <x:f t="shared" si="7"/>
        <x:v>81661.3</x:v>
      </x:c>
      <x:c r="O27" s="28">
        <x:f t="shared" si="7"/>
        <x:v>81661.3</x:v>
      </x:c>
      <x:c r="P27" s="33">
        <x:f t="shared" si="7"/>
        <x:v>83063.94</x:v>
      </x:c>
    </x:row>
    <x:row r="28" spans="2:16" ht="15.95" customHeight="1">
      <x:c r="B28" s="34" t="s">
        <x:v>231</x:v>
      </x:c>
      <x:c r="C28" s="25">
        <x:f t="shared" si="6"/>
        <x:v>0</x:v>
      </x:c>
      <x:c r="D28" s="58">
        <x:v>0</x:v>
      </x:c>
      <x:c r="E28" s="26">
        <x:f t="shared" si="7"/>
        <x:v>0</x:v>
      </x:c>
      <x:c r="F28" s="26">
        <x:f t="shared" si="7"/>
        <x:v>0</x:v>
      </x:c>
      <x:c r="G28" s="27">
        <x:f t="shared" si="7"/>
        <x:v>0</x:v>
      </x:c>
      <x:c r="H28" s="27">
        <x:f t="shared" si="7"/>
        <x:v>0</x:v>
      </x:c>
      <x:c r="I28" s="27">
        <x:f t="shared" si="7"/>
        <x:v>0</x:v>
      </x:c>
      <x:c r="J28" s="27">
        <x:f t="shared" si="7"/>
        <x:v>0</x:v>
      </x:c>
      <x:c r="K28" s="27">
        <x:f t="shared" si="7"/>
        <x:v>0</x:v>
      </x:c>
      <x:c r="L28" s="27">
        <x:f t="shared" si="7"/>
        <x:v>0</x:v>
      </x:c>
      <x:c r="M28" s="27">
        <x:f t="shared" si="7"/>
        <x:v>0</x:v>
      </x:c>
      <x:c r="N28" s="27">
        <x:f t="shared" si="7"/>
        <x:v>0</x:v>
      </x:c>
      <x:c r="O28" s="28">
        <x:f t="shared" si="7"/>
        <x:v>0</x:v>
      </x:c>
      <x:c r="P28" s="33">
        <x:f t="shared" si="7"/>
        <x:v>0</x:v>
      </x:c>
    </x:row>
    <x:row r="29" spans="2:16" ht="15.95" customHeight="1">
      <x:c r="B29" s="34" t="s">
        <x:v>232</x:v>
      </x:c>
      <x:c r="C29" s="25">
        <x:f t="shared" si="6"/>
        <x:v>0</x:v>
      </x:c>
      <x:c r="D29" s="58">
        <x:v>0</x:v>
      </x:c>
      <x:c r="E29" s="26">
        <x:f t="shared" si="7"/>
        <x:v>0</x:v>
      </x:c>
      <x:c r="F29" s="26">
        <x:f t="shared" si="7"/>
        <x:v>0</x:v>
      </x:c>
      <x:c r="G29" s="27">
        <x:f t="shared" si="7"/>
        <x:v>0</x:v>
      </x:c>
      <x:c r="H29" s="27">
        <x:f t="shared" si="7"/>
        <x:v>0</x:v>
      </x:c>
      <x:c r="I29" s="27">
        <x:f t="shared" si="7"/>
        <x:v>0</x:v>
      </x:c>
      <x:c r="J29" s="27">
        <x:f t="shared" si="7"/>
        <x:v>0</x:v>
      </x:c>
      <x:c r="K29" s="27">
        <x:f t="shared" si="7"/>
        <x:v>0</x:v>
      </x:c>
      <x:c r="L29" s="27">
        <x:f t="shared" si="7"/>
        <x:v>0</x:v>
      </x:c>
      <x:c r="M29" s="27">
        <x:f t="shared" si="7"/>
        <x:v>0</x:v>
      </x:c>
      <x:c r="N29" s="27">
        <x:f t="shared" si="7"/>
        <x:v>0</x:v>
      </x:c>
      <x:c r="O29" s="28">
        <x:f t="shared" si="7"/>
        <x:v>0</x:v>
      </x:c>
      <x:c r="P29" s="33">
        <x:f t="shared" si="7"/>
        <x:v>0</x:v>
      </x:c>
    </x:row>
    <x:row r="30" spans="2:16" ht="15.95" customHeight="1">
      <x:c r="B30" s="34" t="s">
        <x:v>233</x:v>
      </x:c>
      <x:c r="C30" s="25">
        <x:f t="shared" si="6"/>
        <x:v>51211.85</x:v>
      </x:c>
      <x:c r="D30" s="58">
        <x:v>29200</x:v>
      </x:c>
      <x:c r="E30" s="26">
        <x:f t="shared" si="7"/>
        <x:v>7899</x:v>
      </x:c>
      <x:c r="F30" s="26">
        <x:f t="shared" si="7"/>
        <x:v>15130</x:v>
      </x:c>
      <x:c r="G30" s="27">
        <x:f t="shared" si="7"/>
        <x:v>170.67000000000002</x:v>
      </x:c>
      <x:c r="H30" s="27">
        <x:f t="shared" si="7"/>
        <x:v>8551</x:v>
      </x:c>
      <x:c r="I30" s="27">
        <x:f t="shared" si="7"/>
        <x:v>3920</x:v>
      </x:c>
      <x:c r="J30" s="27">
        <x:f t="shared" si="7"/>
        <x:v>14411.18</x:v>
      </x:c>
      <x:c r="K30" s="27">
        <x:f t="shared" si="7"/>
        <x:v>0</x:v>
      </x:c>
      <x:c r="L30" s="27">
        <x:f t="shared" si="7"/>
        <x:v>400</x:v>
      </x:c>
      <x:c r="M30" s="27">
        <x:f t="shared" si="7"/>
        <x:v>0</x:v>
      </x:c>
      <x:c r="N30" s="27">
        <x:f t="shared" si="7"/>
        <x:v>0</x:v>
      </x:c>
      <x:c r="O30" s="28">
        <x:f t="shared" si="7"/>
        <x:v>730</x:v>
      </x:c>
      <x:c r="P30" s="33">
        <x:f t="shared" si="7"/>
        <x:v>0</x:v>
      </x:c>
    </x:row>
    <x:row r="31" spans="2:16" ht="15.95" customHeight="1">
      <x:c r="B31" s="34" t="s">
        <x:v>234</x:v>
      </x:c>
      <x:c r="C31" s="25">
        <x:f t="shared" si="6"/>
        <x:v>3840</x:v>
      </x:c>
      <x:c r="D31" s="58">
        <x:v>0</x:v>
      </x:c>
      <x:c r="E31" s="26">
        <x:f t="shared" si="7"/>
        <x:v>0</x:v>
      </x:c>
      <x:c r="F31" s="26">
        <x:f t="shared" si="7"/>
        <x:v>0</x:v>
      </x:c>
      <x:c r="G31" s="27">
        <x:f t="shared" si="7"/>
        <x:v>3840</x:v>
      </x:c>
      <x:c r="H31" s="27">
        <x:f t="shared" si="7"/>
        <x:v>0</x:v>
      </x:c>
      <x:c r="I31" s="27">
        <x:f t="shared" si="7"/>
        <x:v>0</x:v>
      </x:c>
      <x:c r="J31" s="27">
        <x:f t="shared" si="7"/>
        <x:v>0</x:v>
      </x:c>
      <x:c r="K31" s="27">
        <x:f t="shared" si="7"/>
        <x:v>0</x:v>
      </x:c>
      <x:c r="L31" s="27">
        <x:f t="shared" si="7"/>
        <x:v>0</x:v>
      </x:c>
      <x:c r="M31" s="27">
        <x:f t="shared" si="7"/>
        <x:v>0</x:v>
      </x:c>
      <x:c r="N31" s="27">
        <x:f t="shared" si="7"/>
        <x:v>0</x:v>
      </x:c>
      <x:c r="O31" s="28">
        <x:f t="shared" si="7"/>
        <x:v>0</x:v>
      </x:c>
      <x:c r="P31" s="33">
        <x:f t="shared" si="7"/>
        <x:v>0</x:v>
      </x:c>
    </x:row>
    <x:row r="32" spans="2:16" ht="15.95" customHeight="1">
      <x:c r="B32" s="34" t="s">
        <x:v>235</x:v>
      </x:c>
      <x:c r="C32" s="25">
        <x:f t="shared" si="6"/>
        <x:v>0</x:v>
      </x:c>
      <x:c r="D32" s="58">
        <x:v>0</x:v>
      </x:c>
      <x:c r="E32" s="26">
        <x:f t="shared" si="7"/>
        <x:v>0</x:v>
      </x:c>
      <x:c r="F32" s="26">
        <x:f t="shared" si="7"/>
        <x:v>0</x:v>
      </x:c>
      <x:c r="G32" s="27">
        <x:f t="shared" si="7"/>
        <x:v>0</x:v>
      </x:c>
      <x:c r="H32" s="27">
        <x:f t="shared" si="7"/>
        <x:v>0</x:v>
      </x:c>
      <x:c r="I32" s="27">
        <x:f t="shared" si="7"/>
        <x:v>0</x:v>
      </x:c>
      <x:c r="J32" s="27">
        <x:f t="shared" si="7"/>
        <x:v>0</x:v>
      </x:c>
      <x:c r="K32" s="27">
        <x:f t="shared" si="7"/>
        <x:v>0</x:v>
      </x:c>
      <x:c r="L32" s="27">
        <x:f t="shared" si="7"/>
        <x:v>0</x:v>
      </x:c>
      <x:c r="M32" s="27">
        <x:f t="shared" si="7"/>
        <x:v>0</x:v>
      </x:c>
      <x:c r="N32" s="27">
        <x:f t="shared" si="7"/>
        <x:v>0</x:v>
      </x:c>
      <x:c r="O32" s="28">
        <x:f t="shared" si="7"/>
        <x:v>0</x:v>
      </x:c>
      <x:c r="P32" s="33">
        <x:f t="shared" si="7"/>
        <x:v>0</x:v>
      </x:c>
    </x:row>
    <x:row r="33" spans="2:20" ht="15.95" customHeight="1">
      <x:c r="B33" s="34" t="s">
        <x:v>236</x:v>
      </x:c>
      <x:c r="C33" s="25">
        <x:f t="shared" si="6"/>
        <x:v>0</x:v>
      </x:c>
      <x:c r="D33" s="58">
        <x:v>0</x:v>
      </x:c>
      <x:c r="E33" s="26">
        <x:f t="shared" ref="E33:P44" si="8">+E86+E140</x:f>
        <x:v>0</x:v>
      </x:c>
      <x:c r="F33" s="26">
        <x:f t="shared" si="8"/>
        <x:v>0</x:v>
      </x:c>
      <x:c r="G33" s="27">
        <x:f t="shared" si="8"/>
        <x:v>0</x:v>
      </x:c>
      <x:c r="H33" s="27">
        <x:f t="shared" si="8"/>
        <x:v>0</x:v>
      </x:c>
      <x:c r="I33" s="27">
        <x:f t="shared" si="8"/>
        <x:v>0</x:v>
      </x:c>
      <x:c r="J33" s="27">
        <x:f t="shared" si="8"/>
        <x:v>0</x:v>
      </x:c>
      <x:c r="K33" s="27">
        <x:f t="shared" si="8"/>
        <x:v>0</x:v>
      </x:c>
      <x:c r="L33" s="27">
        <x:f t="shared" si="8"/>
        <x:v>0</x:v>
      </x:c>
      <x:c r="M33" s="27">
        <x:f t="shared" si="8"/>
        <x:v>0</x:v>
      </x:c>
      <x:c r="N33" s="27">
        <x:f t="shared" si="8"/>
        <x:v>0</x:v>
      </x:c>
      <x:c r="O33" s="28">
        <x:f t="shared" si="8"/>
        <x:v>0</x:v>
      </x:c>
      <x:c r="P33" s="33">
        <x:f t="shared" si="8"/>
        <x:v>0</x:v>
      </x:c>
    </x:row>
    <x:row r="34" spans="2:20" ht="15.95" customHeight="1">
      <x:c r="B34" s="34" t="s">
        <x:v>237</x:v>
      </x:c>
      <x:c r="C34" s="25">
        <x:f t="shared" si="6"/>
        <x:v>1562209.65</x:v>
      </x:c>
      <x:c r="D34" s="58">
        <x:v>50682.76</x:v>
      </x:c>
      <x:c r="E34" s="26">
        <x:f t="shared" si="8"/>
        <x:v>75345.14</x:v>
      </x:c>
      <x:c r="F34" s="26">
        <x:f t="shared" si="8"/>
        <x:v>96000</x:v>
      </x:c>
      <x:c r="G34" s="27">
        <x:f t="shared" si="8"/>
        <x:v>58305.3</x:v>
      </x:c>
      <x:c r="H34" s="27">
        <x:f t="shared" si="8"/>
        <x:v>220076.98</x:v>
      </x:c>
      <x:c r="I34" s="27">
        <x:f t="shared" si="8"/>
        <x:v>167716.82</x:v>
      </x:c>
      <x:c r="J34" s="27">
        <x:f t="shared" si="8"/>
        <x:v>237281.42</x:v>
      </x:c>
      <x:c r="K34" s="27">
        <x:f t="shared" si="8"/>
        <x:v>35683.54</x:v>
      </x:c>
      <x:c r="L34" s="27">
        <x:f t="shared" si="8"/>
        <x:v>166435.84</x:v>
      </x:c>
      <x:c r="M34" s="27">
        <x:f t="shared" si="8"/>
        <x:v>115238.94</x:v>
      </x:c>
      <x:c r="N34" s="27">
        <x:f t="shared" si="8"/>
        <x:v>209023.9</x:v>
      </x:c>
      <x:c r="O34" s="28">
        <x:f t="shared" si="8"/>
        <x:v>54681.42</x:v>
      </x:c>
      <x:c r="P34" s="33">
        <x:f t="shared" si="8"/>
        <x:v>126420.35</x:v>
      </x:c>
    </x:row>
    <x:row r="35" spans="2:20" ht="15.95" customHeight="1">
      <x:c r="B35" s="34" t="s">
        <x:v>238</x:v>
      </x:c>
      <x:c r="C35" s="25">
        <x:f t="shared" si="6"/>
        <x:v>106453.37</x:v>
      </x:c>
      <x:c r="D35" s="58">
        <x:v>1703.59</x:v>
      </x:c>
      <x:c r="E35" s="26">
        <x:f t="shared" si="8"/>
        <x:v>4365.34</x:v>
      </x:c>
      <x:c r="F35" s="26">
        <x:f t="shared" si="8"/>
        <x:v>619.47</x:v>
      </x:c>
      <x:c r="G35" s="27">
        <x:f t="shared" si="8"/>
        <x:v>6607.19</x:v>
      </x:c>
      <x:c r="H35" s="27">
        <x:f t="shared" si="8"/>
        <x:v>21349.93</x:v>
      </x:c>
      <x:c r="I35" s="27">
        <x:f t="shared" si="8"/>
        <x:v>53846.17</x:v>
      </x:c>
      <x:c r="J35" s="27">
        <x:f t="shared" si="8"/>
        <x:v>3688.47</x:v>
      </x:c>
      <x:c r="K35" s="27">
        <x:f t="shared" si="8"/>
        <x:v>3820.81</x:v>
      </x:c>
      <x:c r="L35" s="27">
        <x:f t="shared" si="8"/>
        <x:v>2558</x:v>
      </x:c>
      <x:c r="M35" s="27">
        <x:f t="shared" si="8"/>
        <x:v>323.01</x:v>
      </x:c>
      <x:c r="N35" s="27">
        <x:f t="shared" si="8"/>
        <x:v>4716.9799999999996</x:v>
      </x:c>
      <x:c r="O35" s="28">
        <x:f t="shared" si="8"/>
        <x:v>4558</x:v>
      </x:c>
      <x:c r="P35" s="33">
        <x:f t="shared" si="8"/>
        <x:v>0</x:v>
      </x:c>
    </x:row>
    <x:row r="36" spans="2:20" ht="15.95" customHeight="1">
      <x:c r="B36" s="34" t="s">
        <x:v>239</x:v>
      </x:c>
      <x:c r="C36" s="25">
        <x:f t="shared" si="6"/>
        <x:v>3328368.22</x:v>
      </x:c>
      <x:c r="D36" s="58">
        <x:v>421065.01</x:v>
      </x:c>
      <x:c r="E36" s="26">
        <x:f t="shared" si="8"/>
        <x:v>405635.45</x:v>
      </x:c>
      <x:c r="F36" s="26">
        <x:f t="shared" si="8"/>
        <x:v>400476.75</x:v>
      </x:c>
      <x:c r="G36" s="27">
        <x:f t="shared" si="8"/>
        <x:v>178021.94</x:v>
      </x:c>
      <x:c r="H36" s="27">
        <x:f t="shared" si="8"/>
        <x:v>316599.39</x:v>
      </x:c>
      <x:c r="I36" s="27">
        <x:f t="shared" si="8"/>
        <x:v>244629.08000000002</x:v>
      </x:c>
      <x:c r="J36" s="27">
        <x:f t="shared" si="8"/>
        <x:v>307579.28999999998</x:v>
      </x:c>
      <x:c r="K36" s="27">
        <x:f t="shared" si="8"/>
        <x:v>168714.51</x:v>
      </x:c>
      <x:c r="L36" s="27">
        <x:f t="shared" si="8"/>
        <x:v>285247.04000000004</x:v>
      </x:c>
      <x:c r="M36" s="27">
        <x:f t="shared" si="8"/>
        <x:v>138669.13</x:v>
      </x:c>
      <x:c r="N36" s="27">
        <x:f t="shared" si="8"/>
        <x:v>287343.81</x:v>
      </x:c>
      <x:c r="O36" s="28">
        <x:f t="shared" si="8"/>
        <x:v>182850.66</x:v>
      </x:c>
      <x:c r="P36" s="33">
        <x:f t="shared" si="8"/>
        <x:v>412601.17000000004</x:v>
      </x:c>
    </x:row>
    <x:row r="37" spans="2:20" ht="15.95" customHeight="1">
      <x:c r="B37" s="34" t="s">
        <x:v>240</x:v>
      </x:c>
      <x:c r="C37" s="25">
        <x:f t="shared" si="6"/>
        <x:v>2779562.0700000003</x:v>
      </x:c>
      <x:c r="D37" s="58">
        <x:v>584551.57999999996</x:v>
      </x:c>
      <x:c r="E37" s="26">
        <x:f t="shared" si="8"/>
        <x:v>112662.56</x:v>
      </x:c>
      <x:c r="F37" s="26">
        <x:f t="shared" si="8"/>
        <x:v>0</x:v>
      </x:c>
      <x:c r="G37" s="27">
        <x:f t="shared" si="8"/>
        <x:v>179523.09</x:v>
      </x:c>
      <x:c r="H37" s="27">
        <x:f t="shared" si="8"/>
        <x:v>116895.88</x:v>
      </x:c>
      <x:c r="I37" s="27">
        <x:f t="shared" si="8"/>
        <x:v>261753.13</x:v>
      </x:c>
      <x:c r="J37" s="27">
        <x:f t="shared" si="8"/>
        <x:v>378242.93</x:v>
      </x:c>
      <x:c r="K37" s="27">
        <x:f t="shared" si="8"/>
        <x:v>354659.32</x:v>
      </x:c>
      <x:c r="L37" s="27">
        <x:f t="shared" si="8"/>
        <x:v>130309.3</x:v>
      </x:c>
      <x:c r="M37" s="27">
        <x:f t="shared" si="8"/>
        <x:v>286987.71000000002</x:v>
      </x:c>
      <x:c r="N37" s="27">
        <x:f t="shared" si="8"/>
        <x:v>163507.59</x:v>
      </x:c>
      <x:c r="O37" s="28">
        <x:f t="shared" si="8"/>
        <x:v>212151.22</x:v>
      </x:c>
      <x:c r="P37" s="33">
        <x:f t="shared" si="8"/>
        <x:v>582869.34</x:v>
      </x:c>
    </x:row>
    <x:row r="38" spans="2:20" ht="15.95" customHeight="1">
      <x:c r="B38" s="34" t="s">
        <x:v>241</x:v>
      </x:c>
      <x:c r="C38" s="25">
        <x:f t="shared" si="6"/>
        <x:v>50885</x:v>
      </x:c>
      <x:c r="D38" s="58">
        <x:v>2654.87</x:v>
      </x:c>
      <x:c r="E38" s="26">
        <x:f t="shared" si="8"/>
        <x:v>14601.77</x:v>
      </x:c>
      <x:c r="F38" s="26">
        <x:f t="shared" si="8"/>
        <x:v>0</x:v>
      </x:c>
      <x:c r="G38" s="27">
        <x:f t="shared" si="8"/>
        <x:v>2654.87</x:v>
      </x:c>
      <x:c r="H38" s="27">
        <x:f t="shared" si="8"/>
        <x:v>0</x:v>
      </x:c>
      <x:c r="I38" s="27">
        <x:f t="shared" si="8"/>
        <x:v>885</x:v>
      </x:c>
      <x:c r="J38" s="27">
        <x:f t="shared" si="8"/>
        <x:v>0</x:v>
      </x:c>
      <x:c r="K38" s="27">
        <x:f t="shared" si="8"/>
        <x:v>0</x:v>
      </x:c>
      <x:c r="L38" s="27">
        <x:f t="shared" si="8"/>
        <x:v>6194.69</x:v>
      </x:c>
      <x:c r="M38" s="27">
        <x:f t="shared" si="8"/>
        <x:v>0</x:v>
      </x:c>
      <x:c r="N38" s="27">
        <x:f t="shared" si="8"/>
        <x:v>0</x:v>
      </x:c>
      <x:c r="O38" s="28">
        <x:f t="shared" si="8"/>
        <x:v>26548.67</x:v>
      </x:c>
      <x:c r="P38" s="33">
        <x:f t="shared" si="8"/>
        <x:v>0</x:v>
      </x:c>
    </x:row>
    <x:row r="39" spans="2:20" ht="15.95" customHeight="1">
      <x:c r="B39" s="34" t="s">
        <x:v>242</x:v>
      </x:c>
      <x:c r="C39" s="25">
        <x:f t="shared" si="6"/>
        <x:v>0</x:v>
      </x:c>
      <x:c r="D39" s="58">
        <x:v>0</x:v>
      </x:c>
      <x:c r="E39" s="26">
        <x:f t="shared" si="8"/>
        <x:v>0</x:v>
      </x:c>
      <x:c r="F39" s="26">
        <x:f t="shared" si="8"/>
        <x:v>0</x:v>
      </x:c>
      <x:c r="G39" s="27">
        <x:f t="shared" si="8"/>
        <x:v>0</x:v>
      </x:c>
      <x:c r="H39" s="27">
        <x:f t="shared" si="8"/>
        <x:v>0</x:v>
      </x:c>
      <x:c r="I39" s="27">
        <x:f t="shared" si="8"/>
        <x:v>0</x:v>
      </x:c>
      <x:c r="J39" s="27">
        <x:f t="shared" si="8"/>
        <x:v>0</x:v>
      </x:c>
      <x:c r="K39" s="27">
        <x:f t="shared" si="8"/>
        <x:v>0</x:v>
      </x:c>
      <x:c r="L39" s="27">
        <x:f t="shared" si="8"/>
        <x:v>0</x:v>
      </x:c>
      <x:c r="M39" s="27">
        <x:f t="shared" si="8"/>
        <x:v>0</x:v>
      </x:c>
      <x:c r="N39" s="27">
        <x:f t="shared" si="8"/>
        <x:v>0</x:v>
      </x:c>
      <x:c r="O39" s="28">
        <x:f t="shared" si="8"/>
        <x:v>0</x:v>
      </x:c>
      <x:c r="P39" s="33">
        <x:f t="shared" si="8"/>
        <x:v>0</x:v>
      </x:c>
    </x:row>
    <x:row r="40" spans="2:20" ht="15.95" customHeight="1">
      <x:c r="B40" s="34" t="s">
        <x:v>243</x:v>
      </x:c>
      <x:c r="C40" s="25">
        <x:f t="shared" si="6"/>
        <x:v>0</x:v>
      </x:c>
      <x:c r="D40" s="58">
        <x:v>0</x:v>
      </x:c>
      <x:c r="E40" s="26">
        <x:f t="shared" si="8"/>
        <x:v>0</x:v>
      </x:c>
      <x:c r="F40" s="26">
        <x:f t="shared" si="8"/>
        <x:v>0</x:v>
      </x:c>
      <x:c r="G40" s="27">
        <x:f t="shared" si="8"/>
        <x:v>0</x:v>
      </x:c>
      <x:c r="H40" s="27">
        <x:f t="shared" si="8"/>
        <x:v>0</x:v>
      </x:c>
      <x:c r="I40" s="27">
        <x:f t="shared" si="8"/>
        <x:v>0</x:v>
      </x:c>
      <x:c r="J40" s="27">
        <x:f t="shared" si="8"/>
        <x:v>0</x:v>
      </x:c>
      <x:c r="K40" s="27">
        <x:f t="shared" si="8"/>
        <x:v>0</x:v>
      </x:c>
      <x:c r="L40" s="27">
        <x:f t="shared" si="8"/>
        <x:v>0</x:v>
      </x:c>
      <x:c r="M40" s="27">
        <x:f t="shared" si="8"/>
        <x:v>0</x:v>
      </x:c>
      <x:c r="N40" s="27">
        <x:f t="shared" si="8"/>
        <x:v>0</x:v>
      </x:c>
      <x:c r="O40" s="28">
        <x:f t="shared" si="8"/>
        <x:v>0</x:v>
      </x:c>
      <x:c r="P40" s="33">
        <x:f t="shared" si="8"/>
        <x:v>0</x:v>
      </x:c>
    </x:row>
    <x:row r="41" spans="2:20" ht="15.95" customHeight="1">
      <x:c r="B41" s="34" t="s">
        <x:v>244</x:v>
      </x:c>
      <x:c r="C41" s="25">
        <x:f t="shared" si="6"/>
        <x:v>0</x:v>
      </x:c>
      <x:c r="D41" s="58">
        <x:v>0</x:v>
      </x:c>
      <x:c r="E41" s="26">
        <x:f t="shared" si="8"/>
        <x:v>0</x:v>
      </x:c>
      <x:c r="F41" s="26">
        <x:f t="shared" si="8"/>
        <x:v>0</x:v>
      </x:c>
      <x:c r="G41" s="27">
        <x:f t="shared" si="8"/>
        <x:v>0</x:v>
      </x:c>
      <x:c r="H41" s="27">
        <x:f t="shared" si="8"/>
        <x:v>0</x:v>
      </x:c>
      <x:c r="I41" s="27">
        <x:f t="shared" si="8"/>
        <x:v>0</x:v>
      </x:c>
      <x:c r="J41" s="27">
        <x:f t="shared" si="8"/>
        <x:v>0</x:v>
      </x:c>
      <x:c r="K41" s="27">
        <x:f t="shared" si="8"/>
        <x:v>0</x:v>
      </x:c>
      <x:c r="L41" s="27">
        <x:f t="shared" si="8"/>
        <x:v>0</x:v>
      </x:c>
      <x:c r="M41" s="27">
        <x:f t="shared" si="8"/>
        <x:v>0</x:v>
      </x:c>
      <x:c r="N41" s="27">
        <x:f t="shared" si="8"/>
        <x:v>0</x:v>
      </x:c>
      <x:c r="O41" s="28">
        <x:f t="shared" si="8"/>
        <x:v>0</x:v>
      </x:c>
      <x:c r="P41" s="33">
        <x:f t="shared" si="8"/>
        <x:v>0</x:v>
      </x:c>
    </x:row>
    <x:row r="42" spans="2:20" ht="15.95" customHeight="1">
      <x:c r="B42" s="34" t="s">
        <x:v>245</x:v>
      </x:c>
      <x:c r="C42" s="25">
        <x:f t="shared" si="6"/>
        <x:v>0</x:v>
      </x:c>
      <x:c r="D42" s="58">
        <x:v>0</x:v>
      </x:c>
      <x:c r="E42" s="26">
        <x:f t="shared" si="8"/>
        <x:v>0</x:v>
      </x:c>
      <x:c r="F42" s="26">
        <x:f t="shared" si="8"/>
        <x:v>0</x:v>
      </x:c>
      <x:c r="G42" s="27">
        <x:f t="shared" si="8"/>
        <x:v>0</x:v>
      </x:c>
      <x:c r="H42" s="27">
        <x:f t="shared" si="8"/>
        <x:v>0</x:v>
      </x:c>
      <x:c r="I42" s="27">
        <x:f t="shared" si="8"/>
        <x:v>0</x:v>
      </x:c>
      <x:c r="J42" s="27">
        <x:f t="shared" si="8"/>
        <x:v>0</x:v>
      </x:c>
      <x:c r="K42" s="27">
        <x:f t="shared" si="8"/>
        <x:v>0</x:v>
      </x:c>
      <x:c r="L42" s="27">
        <x:f t="shared" si="8"/>
        <x:v>0</x:v>
      </x:c>
      <x:c r="M42" s="27">
        <x:f t="shared" si="8"/>
        <x:v>0</x:v>
      </x:c>
      <x:c r="N42" s="27">
        <x:f t="shared" si="8"/>
        <x:v>0</x:v>
      </x:c>
      <x:c r="O42" s="28">
        <x:f t="shared" si="8"/>
        <x:v>0</x:v>
      </x:c>
      <x:c r="P42" s="33">
        <x:f t="shared" si="8"/>
        <x:v>0</x:v>
      </x:c>
    </x:row>
    <x:row r="43" spans="2:20" ht="15.95" customHeight="1">
      <x:c r="B43" s="32" t="s">
        <x:v>246</x:v>
      </x:c>
      <x:c r="C43" s="25">
        <x:f t="shared" si="6"/>
        <x:v>0</x:v>
      </x:c>
      <x:c r="D43" s="58">
        <x:v>0</x:v>
      </x:c>
      <x:c r="E43" s="26">
        <x:f t="shared" si="8"/>
        <x:v>0</x:v>
      </x:c>
      <x:c r="F43" s="26">
        <x:f t="shared" si="8"/>
        <x:v>0</x:v>
      </x:c>
      <x:c r="G43" s="27">
        <x:f t="shared" si="8"/>
        <x:v>0</x:v>
      </x:c>
      <x:c r="H43" s="27">
        <x:f t="shared" si="8"/>
        <x:v>0</x:v>
      </x:c>
      <x:c r="I43" s="27">
        <x:f t="shared" si="8"/>
        <x:v>0</x:v>
      </x:c>
      <x:c r="J43" s="27">
        <x:f t="shared" si="8"/>
        <x:v>0</x:v>
      </x:c>
      <x:c r="K43" s="27">
        <x:f t="shared" si="8"/>
        <x:v>0</x:v>
      </x:c>
      <x:c r="L43" s="27">
        <x:f t="shared" si="8"/>
        <x:v>0</x:v>
      </x:c>
      <x:c r="M43" s="27">
        <x:f t="shared" si="8"/>
        <x:v>0</x:v>
      </x:c>
      <x:c r="N43" s="27">
        <x:f t="shared" si="8"/>
        <x:v>0</x:v>
      </x:c>
      <x:c r="O43" s="28">
        <x:f t="shared" si="8"/>
        <x:v>0</x:v>
      </x:c>
      <x:c r="P43" s="33">
        <x:f t="shared" si="8"/>
        <x:v>0</x:v>
      </x:c>
    </x:row>
    <x:row r="44" spans="2:20" ht="15.95" customHeight="1">
      <x:c r="B44" s="32" t="s">
        <x:v>247</x:v>
      </x:c>
      <x:c r="C44" s="25">
        <x:f t="shared" si="6"/>
        <x:v>0</x:v>
      </x:c>
      <x:c r="D44" s="58">
        <x:v>0</x:v>
      </x:c>
      <x:c r="E44" s="26">
        <x:f t="shared" si="8"/>
        <x:v>0</x:v>
      </x:c>
      <x:c r="F44" s="26">
        <x:f t="shared" si="8"/>
        <x:v>0</x:v>
      </x:c>
      <x:c r="G44" s="27">
        <x:f t="shared" si="8"/>
        <x:v>0</x:v>
      </x:c>
      <x:c r="H44" s="27">
        <x:f t="shared" si="8"/>
        <x:v>0</x:v>
      </x:c>
      <x:c r="I44" s="27">
        <x:f t="shared" si="8"/>
        <x:v>0</x:v>
      </x:c>
      <x:c r="J44" s="27">
        <x:f t="shared" si="8"/>
        <x:v>0</x:v>
      </x:c>
      <x:c r="K44" s="27">
        <x:f t="shared" si="8"/>
        <x:v>0</x:v>
      </x:c>
      <x:c r="L44" s="27">
        <x:f t="shared" si="8"/>
        <x:v>0</x:v>
      </x:c>
      <x:c r="M44" s="27">
        <x:f t="shared" si="8"/>
        <x:v>0</x:v>
      </x:c>
      <x:c r="N44" s="27">
        <x:f t="shared" si="8"/>
        <x:v>0</x:v>
      </x:c>
      <x:c r="O44" s="28">
        <x:f t="shared" si="8"/>
        <x:v>0</x:v>
      </x:c>
      <x:c r="P44" s="33">
        <x:f t="shared" si="8"/>
        <x:v>0</x:v>
      </x:c>
    </x:row>
    <x:row r="45" spans="2:20" s="23" customFormat="1" ht="15.95" customHeight="1">
      <x:c r="B45" s="46" t="s">
        <x:v>248</x:v>
      </x:c>
      <x:c r="C45" s="47" t="e">
        <x:f>C4+C11+C16</x:f>
        <x:v>#REF!</x:v>
      </x:c>
      <x:c r="D45" s="61">
        <x:v>29591436.190000001</x:v>
      </x:c>
      <x:c r="E45" s="48">
        <x:f>E4+E11+E16</x:f>
        <x:v>29910945.000000004</x:v>
      </x:c>
      <x:c r="F45" s="48">
        <x:f>F4+F11+F16</x:f>
        <x:v>22776986.739999998</x:v>
      </x:c>
      <x:c r="G45" s="49">
        <x:f t="shared" ref="G45:P45" si="9">G4+G11+G16</x:f>
        <x:v>26868667.979999997</x:v>
      </x:c>
      <x:c r="H45" s="49">
        <x:f t="shared" si="9"/>
        <x:v>37438499.710000008</x:v>
      </x:c>
      <x:c r="I45" s="49">
        <x:f t="shared" si="9"/>
        <x:v>29647686.5</x:v>
      </x:c>
      <x:c r="J45" s="49">
        <x:f t="shared" si="9"/>
        <x:v>26308927.080000006</x:v>
      </x:c>
      <x:c r="K45" s="49">
        <x:f t="shared" si="9"/>
        <x:v>24892338.879999999</x:v>
      </x:c>
      <x:c r="L45" s="49">
        <x:f t="shared" si="9"/>
        <x:v>25289547.779999997</x:v>
      </x:c>
      <x:c r="M45" s="49">
        <x:f t="shared" si="9"/>
        <x:v>31634641.23</x:v>
      </x:c>
      <x:c r="N45" s="49">
        <x:f t="shared" si="9"/>
        <x:v>25559132.239999998</x:v>
      </x:c>
      <x:c r="O45" s="49">
        <x:f t="shared" si="9"/>
        <x:v>31299501.899999995</x:v>
      </x:c>
      <x:c r="P45" s="50">
        <x:f t="shared" si="9"/>
        <x:v>28025013.82</x:v>
      </x:c>
    </x:row>
    <x:row r="46" spans="2:20" s="24" customFormat="1" ht="15.95" customHeight="1">
      <x:c r="B46" s="35" t="s">
        <x:v>258</x:v>
      </x:c>
      <x:c r="C46" s="25">
        <x:f>+E46</x:f>
        <x:v>12695429.949999999</x:v>
      </x:c>
      <x:c r="D46" s="58">
        <x:v>16182448.43</x:v>
      </x:c>
      <x:c r="E46" s="29">
        <x:f t="shared" ref="E46:P50" si="10">+E99+E153</x:f>
        <x:v>12695429.949999999</x:v>
      </x:c>
      <x:c r="F46" s="29">
        <x:f t="shared" si="10"/>
        <x:v>11079881.880000001</x:v>
      </x:c>
      <x:c r="G46" s="30">
        <x:f t="shared" si="10"/>
        <x:v>12993995.289999999</x:v>
      </x:c>
      <x:c r="H46" s="30">
        <x:f t="shared" si="10"/>
        <x:v>11230394.98</x:v>
      </x:c>
      <x:c r="I46" s="30">
        <x:f t="shared" ref="I46:P46" si="11">+H47</x:f>
        <x:v>18807348.57</x:v>
      </x:c>
      <x:c r="J46" s="30">
        <x:f t="shared" si="11"/>
        <x:v>14550397.470000001</x:v>
      </x:c>
      <x:c r="K46" s="30">
        <x:f>+J47</x:f>
        <x:v>13342567.59</x:v>
      </x:c>
      <x:c r="L46" s="30">
        <x:f>+K47</x:f>
        <x:v>11010334.030000001</x:v>
      </x:c>
      <x:c r="M46" s="27">
        <x:f>+L47</x:f>
        <x:v>12496353.850000001</x:v>
      </x:c>
      <x:c r="N46" s="30">
        <x:f>+M47</x:f>
        <x:v>11787523.710000001</x:v>
      </x:c>
      <x:c r="O46" s="30">
        <x:f t="shared" si="11"/>
        <x:v>9363480.3200000003</x:v>
      </x:c>
      <x:c r="P46" s="36">
        <x:f t="shared" si="11"/>
        <x:v>10944314.529999999</x:v>
      </x:c>
    </x:row>
    <x:row r="47" spans="2:20" s="24" customFormat="1" ht="15.95" customHeight="1">
      <x:c r="B47" s="35" t="s">
        <x:v>259</x:v>
      </x:c>
      <x:c r="C47" s="25" t="e">
        <x:f>+C100+C154</x:f>
        <x:v>#REF!</x:v>
      </x:c>
      <x:c r="D47" s="58">
        <x:v>12695429.949999999</x:v>
      </x:c>
      <x:c r="E47" s="29">
        <x:f t="shared" si="10"/>
        <x:v>11079881.880000001</x:v>
      </x:c>
      <x:c r="F47" s="29">
        <x:f t="shared" si="10"/>
        <x:v>12993995.289999999</x:v>
      </x:c>
      <x:c r="G47" s="30">
        <x:f t="shared" si="10"/>
        <x:v>11230394.98</x:v>
      </x:c>
      <x:c r="H47" s="30">
        <x:f t="shared" si="10"/>
        <x:v>18807348.57</x:v>
      </x:c>
      <x:c r="I47" s="30">
        <x:f t="shared" si="10"/>
        <x:v>14550397.470000001</x:v>
      </x:c>
      <x:c r="J47" s="30">
        <x:f t="shared" si="10"/>
        <x:v>13342567.59</x:v>
      </x:c>
      <x:c r="K47" s="30">
        <x:f t="shared" si="10"/>
        <x:v>11010334.030000001</x:v>
      </x:c>
      <x:c r="L47" s="30">
        <x:f t="shared" si="10"/>
        <x:v>12496353.850000001</x:v>
      </x:c>
      <x:c r="M47" s="27">
        <x:f t="shared" si="10"/>
        <x:v>11787523.710000001</x:v>
      </x:c>
      <x:c r="N47" s="30">
        <x:f t="shared" si="10"/>
        <x:v>9363480.3200000003</x:v>
      </x:c>
      <x:c r="O47" s="30">
        <x:f t="shared" si="10"/>
        <x:v>10944314.529999999</x:v>
      </x:c>
      <x:c r="P47" s="36">
        <x:f t="shared" si="10"/>
        <x:v>10595196.340000002</x:v>
      </x:c>
      <x:c r="S47" s="72"/>
      <x:c r="T47" s="72"/>
    </x:row>
    <x:row r="48" spans="2:20" s="24" customFormat="1" ht="15.95" customHeight="1">
      <x:c r="B48" s="35" t="s">
        <x:v>251</x:v>
      </x:c>
      <x:c r="C48" s="25">
        <x:f>SUM(E48:P48)</x:f>
        <x:v>4271859.29</x:v>
      </x:c>
      <x:c r="D48" s="58">
        <x:v>799550.38</x:v>
      </x:c>
      <x:c r="E48" s="29">
        <x:f t="shared" si="10"/>
        <x:v>205178.18</x:v>
      </x:c>
      <x:c r="F48" s="29">
        <x:f t="shared" si="10"/>
        <x:v>1526176.4</x:v>
      </x:c>
      <x:c r="G48" s="30">
        <x:f t="shared" si="10"/>
        <x:v>107532.59</x:v>
      </x:c>
      <x:c r="H48" s="30">
        <x:f t="shared" si="10"/>
        <x:v>240734.36</x:v>
      </x:c>
      <x:c r="I48" s="30">
        <x:f t="shared" si="10"/>
        <x:v>392094.51</x:v>
      </x:c>
      <x:c r="J48" s="30">
        <x:f t="shared" si="10"/>
        <x:v>41503.99</x:v>
      </x:c>
      <x:c r="K48" s="30">
        <x:f t="shared" si="10"/>
        <x:v>271671.92</x:v>
      </x:c>
      <x:c r="L48" s="30">
        <x:f t="shared" si="10"/>
        <x:v>395156.81</x:v>
      </x:c>
      <x:c r="M48" s="27">
        <x:f t="shared" si="10"/>
        <x:v>4555.2700000000004</x:v>
      </x:c>
      <x:c r="N48" s="30">
        <x:f t="shared" si="10"/>
        <x:v>312867.38</x:v>
      </x:c>
      <x:c r="O48" s="30">
        <x:f t="shared" si="10"/>
        <x:v>0</x:v>
      </x:c>
      <x:c r="P48" s="36">
        <x:f t="shared" si="10"/>
        <x:v>774387.88</x:v>
      </x:c>
      <x:c r="S48" s="72"/>
      <x:c r="T48" s="72"/>
    </x:row>
    <x:row r="49" spans="1:20" s="24" customFormat="1" ht="15.95" customHeight="1">
      <x:c r="B49" s="35" t="s">
        <x:v>252</x:v>
      </x:c>
      <x:c r="C49" s="25">
        <x:f>SUM(E49:P49)</x:f>
        <x:v>47591999.829999998</x:v>
      </x:c>
      <x:c r="D49" s="58">
        <x:v>926464.37</x:v>
      </x:c>
      <x:c r="E49" s="29">
        <x:f t="shared" si="10"/>
        <x:v>3226764.77</x:v>
      </x:c>
      <x:c r="F49" s="29">
        <x:f t="shared" si="10"/>
        <x:v>4946355.88</x:v>
      </x:c>
      <x:c r="G49" s="30">
        <x:f t="shared" si="10"/>
        <x:v>3033585</x:v>
      </x:c>
      <x:c r="H49" s="30">
        <x:f t="shared" si="10"/>
        <x:v>6502906.6799999997</x:v>
      </x:c>
      <x:c r="I49" s="30">
        <x:f t="shared" si="10"/>
        <x:v>3297019.99</x:v>
      </x:c>
      <x:c r="J49" s="30">
        <x:f t="shared" si="10"/>
        <x:v>4885610.53</x:v>
      </x:c>
      <x:c r="K49" s="30">
        <x:f t="shared" si="10"/>
        <x:v>2645237.5499999998</x:v>
      </x:c>
      <x:c r="L49" s="30">
        <x:f t="shared" si="10"/>
        <x:v>4043282.22</x:v>
      </x:c>
      <x:c r="M49" s="27">
        <x:f t="shared" si="10"/>
        <x:v>4044587.58</x:v>
      </x:c>
      <x:c r="N49" s="30">
        <x:f t="shared" si="10"/>
        <x:v>1890153.57</x:v>
      </x:c>
      <x:c r="O49" s="30">
        <x:f t="shared" si="10"/>
        <x:v>5062935.9800000004</x:v>
      </x:c>
      <x:c r="P49" s="36">
        <x:f t="shared" si="10"/>
        <x:v>4013560.08</x:v>
      </x:c>
      <x:c r="S49" s="72"/>
      <x:c r="T49" s="72"/>
    </x:row>
    <x:row r="50" spans="1:20" ht="15.95" customHeight="1">
      <x:c r="A50" s="24"/>
      <x:c r="B50" s="35" t="s">
        <x:v>253</x:v>
      </x:c>
      <x:c r="C50" s="25">
        <x:f>SUM(E50:P50)</x:f>
        <x:v>0</x:v>
      </x:c>
      <x:c r="D50" s="58">
        <x:v>0</x:v>
      </x:c>
      <x:c r="E50" s="29">
        <x:f t="shared" si="10"/>
        <x:v>0</x:v>
      </x:c>
      <x:c r="F50" s="29">
        <x:f t="shared" si="10"/>
        <x:v>0</x:v>
      </x:c>
      <x:c r="G50" s="30">
        <x:f t="shared" si="10"/>
        <x:v>0</x:v>
      </x:c>
      <x:c r="H50" s="30">
        <x:f t="shared" si="10"/>
        <x:v>0</x:v>
      </x:c>
      <x:c r="I50" s="30">
        <x:f t="shared" si="10"/>
        <x:v>0</x:v>
      </x:c>
      <x:c r="J50" s="30">
        <x:f t="shared" si="10"/>
        <x:v>0</x:v>
      </x:c>
      <x:c r="K50" s="30">
        <x:f t="shared" si="10"/>
        <x:v>0</x:v>
      </x:c>
      <x:c r="L50" s="30">
        <x:f t="shared" si="10"/>
        <x:v>0</x:v>
      </x:c>
      <x:c r="M50" s="27">
        <x:f t="shared" si="10"/>
        <x:v>0</x:v>
      </x:c>
      <x:c r="N50" s="30">
        <x:f t="shared" si="10"/>
        <x:v>0</x:v>
      </x:c>
      <x:c r="O50" s="30">
        <x:f t="shared" si="10"/>
        <x:v>0</x:v>
      </x:c>
      <x:c r="P50" s="36">
        <x:f t="shared" si="10"/>
        <x:v>0</x:v>
      </x:c>
      <x:c r="S50" s="72"/>
      <x:c r="T50" s="72"/>
    </x:row>
    <x:row r="51" spans="1:20" s="22" customFormat="1" ht="15.95" customHeight="1">
      <x:c r="A51" s="23"/>
      <x:c r="B51" s="51" t="s">
        <x:v>254</x:v>
      </x:c>
      <x:c r="C51" s="47" t="e">
        <x:f>+C45+C46-C47-C48+C49+C50</x:f>
        <x:v>#REF!</x:v>
      </x:c>
      <x:c r="D51" s="61">
        <x:v>33205368.660000008</x:v>
      </x:c>
      <x:c r="E51" s="52">
        <x:f t="shared" ref="E51:P51" si="12">+E45+E46-E47-E48+E49+E50</x:f>
        <x:v>34548079.660000004</x:v>
      </x:c>
      <x:c r="F51" s="52">
        <x:f>+F45+F46-F47-F48+F49+F50</x:f>
        <x:v>24283052.809999999</x:v>
      </x:c>
      <x:c r="G51" s="53">
        <x:f t="shared" si="12"/>
        <x:v>31558320.699999996</x:v>
      </x:c>
      <x:c r="H51" s="53">
        <x:f t="shared" si="12"/>
        <x:v>36123718.440000013</x:v>
      </x:c>
      <x:c r="I51" s="53">
        <x:f t="shared" si="12"/>
        <x:v>36809563.079999998</x:v>
      </x:c>
      <x:c r="J51" s="53">
        <x:f t="shared" si="12"/>
        <x:v>32360863.500000007</x:v>
      </x:c>
      <x:c r="K51" s="53">
        <x:f t="shared" si="12"/>
        <x:v>29598138.069999997</x:v>
      </x:c>
      <x:c r="L51" s="53">
        <x:f t="shared" si="12"/>
        <x:v>27451653.370000001</x:v>
      </x:c>
      <x:c r="M51" s="49">
        <x:f t="shared" si="12"/>
        <x:v>36383503.68</x:v>
      </x:c>
      <x:c r="N51" s="53">
        <x:f t="shared" si="12"/>
        <x:v>29560461.820000004</x:v>
      </x:c>
      <x:c r="O51" s="53">
        <x:f t="shared" si="12"/>
        <x:v>34781603.670000002</x:v>
      </x:c>
      <x:c r="P51" s="54">
        <x:f t="shared" si="12"/>
        <x:v>31613304.210000001</x:v>
      </x:c>
      <x:c r="S51" s="72"/>
      <x:c r="T51" s="72"/>
    </x:row>
    <x:row r="52" spans="1:20" ht="22.15" customHeight="1">
      <x:c r="A52" s="24"/>
      <x:c r="C52" s="20" t="e">
        <x:f>+C51-C104-C158</x:f>
        <x:v>#REF!</x:v>
      </x:c>
      <x:c r="D52" s="20">
        <x:v>0</x:v>
      </x:c>
      <x:c r="E52" s="20">
        <x:f t="shared" ref="E52:P52" si="13">+E51-E104-E158</x:f>
        <x:v>0</x:v>
      </x:c>
      <x:c r="F52" s="20">
        <x:f t="shared" si="13"/>
        <x:v>0</x:v>
      </x:c>
      <x:c r="G52" s="20">
        <x:f t="shared" si="13"/>
        <x:v>-7.4505805969238281E-9</x:v>
      </x:c>
      <x:c r="H52" s="20">
        <x:f t="shared" si="13"/>
        <x:v>9.3132257461547852E-9</x:v>
      </x:c>
      <x:c r="I52" s="20">
        <x:f t="shared" si="13"/>
        <x:v>0</x:v>
      </x:c>
      <x:c r="J52" s="20">
        <x:f t="shared" si="13"/>
        <x:v>0</x:v>
      </x:c>
      <x:c r="K52" s="20">
        <x:f t="shared" si="13"/>
        <x:v>0</x:v>
      </x:c>
      <x:c r="L52" s="20">
        <x:f t="shared" si="13"/>
        <x:v>7.4505805969238281E-9</x:v>
      </x:c>
      <x:c r="M52" s="20">
        <x:f t="shared" si="13"/>
        <x:v>-0.25000000093132257</x:v>
      </x:c>
      <x:c r="N52" s="20">
        <x:f t="shared" si="13"/>
        <x:v>0</x:v>
      </x:c>
      <x:c r="O52" s="20">
        <x:f t="shared" si="13"/>
        <x:v>4.0000004693865776E-2</x:v>
      </x:c>
      <x:c r="P52" s="20">
        <x:f t="shared" si="13"/>
        <x:v>0</x:v>
      </x:c>
      <x:c r="S52" s="72"/>
      <x:c r="T52" s="72"/>
    </x:row>
    <x:row r="53" spans="1:20" ht="22.15" customHeight="1">
      <x:c r="A53" s="24"/>
      <x:c r="L53" s="31"/>
      <x:c r="N53" s="31"/>
      <x:c r="O53" s="31"/>
      <x:c r="P53" s="31"/>
      <x:c r="S53" s="72"/>
      <x:c r="T53" s="72"/>
    </x:row>
    <x:row r="54" spans="1:20" ht="22.15" customHeight="1">
      <x:c r="A54" s="24"/>
      <x:c r="L54" s="31"/>
      <x:c r="N54" s="31"/>
      <x:c r="O54" s="31"/>
      <x:c r="P54" s="31"/>
      <x:c r="S54" s="72"/>
      <x:c r="T54" s="72"/>
    </x:row>
    <x:row r="55" spans="1:20" ht="31.5">
      <x:c r="B55" s="38" t="s">
        <x:v>439</x:v>
      </x:c>
      <x:c r="C55" s="21"/>
      <x:c r="D55" s="21"/>
      <x:c r="E55" s="21"/>
      <x:c r="P55" s="39" t="s">
        <x:v>36</x:v>
      </x:c>
    </x:row>
    <x:row r="56" spans="1:20" s="22" customFormat="1" ht="22.5" customHeight="1">
      <x:c r="B56" s="62" t="s">
        <x:v>37</x:v>
      </x:c>
      <x:c r="C56" s="65" t="s">
        <x:v>89</x:v>
      </x:c>
      <x:c r="D56" s="66" t="s">
        <x:v>90</x:v>
      </x:c>
      <x:c r="E56" s="64" t="s">
        <x:v>91</x:v>
      </x:c>
      <x:c r="F56" s="64" t="s">
        <x:v>92</x:v>
      </x:c>
      <x:c r="G56" s="64" t="s">
        <x:v>93</x:v>
      </x:c>
      <x:c r="H56" s="64" t="s">
        <x:v>94</x:v>
      </x:c>
      <x:c r="I56" s="64" t="s">
        <x:v>95</x:v>
      </x:c>
      <x:c r="J56" s="64" t="s">
        <x:v>96</x:v>
      </x:c>
      <x:c r="K56" s="64" t="s">
        <x:v>97</x:v>
      </x:c>
      <x:c r="L56" s="64" t="s">
        <x:v>98</x:v>
      </x:c>
      <x:c r="M56" s="64" t="s">
        <x:v>99</x:v>
      </x:c>
      <x:c r="N56" s="64" t="s">
        <x:v>100</x:v>
      </x:c>
      <x:c r="O56" s="64" t="s">
        <x:v>101</x:v>
      </x:c>
      <x:c r="P56" s="63" t="s">
        <x:v>90</x:v>
      </x:c>
      <x:c r="R56" s="516"/>
      <x:c r="S56" s="516"/>
    </x:row>
    <x:row r="57" spans="1:20" s="22" customFormat="1" ht="15.95" customHeight="1">
      <x:c r="B57" s="40" t="s">
        <x:v>207</x:v>
      </x:c>
      <x:c r="C57" s="41" t="e">
        <x:f>+C58+C59+C60-C61-C62+C63</x:f>
        <x:v>#REF!</x:v>
      </x:c>
      <x:c r="D57" s="60">
        <x:v>18217040.93</x:v>
      </x:c>
      <x:c r="E57" s="42">
        <x:f>+E58+E59+E60-E61-E62+E63</x:f>
        <x:v>21079932.739999998</x:v>
      </x:c>
      <x:c r="F57" s="43">
        <x:f t="shared" ref="F57:O57" si="14">+F58+F59+F60-F61-F62+F63</x:f>
        <x:v>15302372</x:v>
      </x:c>
      <x:c r="G57" s="43">
        <x:f t="shared" si="14"/>
        <x:v>17109051.669999998</x:v>
      </x:c>
      <x:c r="H57" s="498">
        <x:f t="shared" si="14"/>
        <x:v>27724083.900000002</x:v>
      </x:c>
      <x:c r="I57" s="503">
        <x:f t="shared" si="14"/>
        <x:v>18232273.02</x:v>
      </x:c>
      <x:c r="J57" s="42">
        <x:f>+J58+J59+J60-J61-J62+J63</x:f>
        <x:v>17515613.130000003</x:v>
      </x:c>
      <x:c r="K57" s="43">
        <x:f>+K58+K59+K60-K61-K62+K63</x:f>
        <x:v>16489361.02</x:v>
      </x:c>
      <x:c r="L57" s="43">
        <x:f t="shared" si="14"/>
        <x:v>17620793.780000001</x:v>
      </x:c>
      <x:c r="M57" s="43">
        <x:f t="shared" si="14"/>
        <x:v>21897491.850000001</x:v>
      </x:c>
      <x:c r="N57" s="43">
        <x:f t="shared" si="14"/>
        <x:v>15957533.9</x:v>
      </x:c>
      <x:c r="O57" s="43">
        <x:f t="shared" si="14"/>
        <x:v>19879951.689999998</x:v>
      </x:c>
      <x:c r="P57" s="513">
        <x:f>+P58+P59+P60-P61-P62+P63</x:f>
        <x:v>18116792.57</x:v>
      </x:c>
      <x:c r="R57" s="516"/>
      <x:c r="S57" s="525"/>
      <x:c r="T57" s="72"/>
    </x:row>
    <x:row r="58" spans="1:20" ht="15.95" customHeight="1">
      <x:c r="B58" s="32" t="s">
        <x:v>208</x:v>
      </x:c>
      <x:c r="C58" s="25">
        <x:f>+E58</x:f>
        <x:v>5450603.3300000001</x:v>
      </x:c>
      <x:c r="D58" s="58">
        <x:v>6113207.79</x:v>
      </x:c>
      <x:c r="E58" s="26">
        <x:v>5450603.3300000001</x:v>
      </x:c>
      <x:c r="F58" s="27">
        <x:v>6907511.2599999998</x:v>
      </x:c>
      <x:c r="G58" s="27">
        <x:v>4796271.7</x:v>
      </x:c>
      <x:c r="H58" s="506">
        <x:v>10139947.220000001</x:v>
      </x:c>
      <x:c r="I58" s="499">
        <x:v>5829133.3700000001</x:v>
      </x:c>
      <x:c r="J58" s="26">
        <x:v>6961600.9800000004</x:v>
      </x:c>
      <x:c r="K58" s="72">
        <x:v>8418481.6699999999</x:v>
      </x:c>
      <x:c r="L58" s="27">
        <x:v>6722064.7699999996</x:v>
      </x:c>
      <x:c r="M58" s="27">
        <x:v>9652882.3800000008</x:v>
      </x:c>
      <x:c r="N58" s="27">
        <x:v>4063784.54</x:v>
      </x:c>
      <x:c r="O58" s="27">
        <x:v>7913107.3499999996</x:v>
      </x:c>
      <x:c r="P58" s="510">
        <x:v>6144216.4900000002</x:v>
      </x:c>
      <x:c r="R58" s="525"/>
      <x:c r="S58" s="525"/>
      <x:c r="T58" s="72"/>
    </x:row>
    <x:row r="59" spans="1:20" ht="15.95" customHeight="1">
      <x:c r="B59" s="32" t="s">
        <x:v>209</x:v>
      </x:c>
      <x:c r="C59" s="25">
        <x:f>SUM(E59:P59)</x:f>
        <x:v>226813023.66000003</x:v>
      </x:c>
      <x:c r="D59" s="58">
        <x:v>17554436.469999999</x:v>
      </x:c>
      <x:c r="E59" s="26">
        <x:v>22536840.670000002</x:v>
      </x:c>
      <x:c r="F59" s="27">
        <x:v>13191132.439999999</x:v>
      </x:c>
      <x:c r="G59" s="27">
        <x:v>22452727.190000001</x:v>
      </x:c>
      <x:c r="H59" s="506">
        <x:v>23413270.050000001</x:v>
      </x:c>
      <x:c r="I59" s="499">
        <x:v>19364740.629999999</x:v>
      </x:c>
      <x:c r="J59" s="26">
        <x:v>18972493.82</x:v>
      </x:c>
      <x:c r="K59" s="72">
        <x:v>14792944.119999999</x:v>
      </x:c>
      <x:c r="L59" s="27">
        <x:v>20551611.390000001</x:v>
      </x:c>
      <x:c r="M59" s="27">
        <x:v>16308394.01</x:v>
      </x:c>
      <x:c r="N59" s="27">
        <x:v>19806856.710000001</x:v>
      </x:c>
      <x:c r="O59" s="72">
        <x:v>18111060.829999998</x:v>
      </x:c>
      <x:c r="P59" s="510">
        <x:v>17310951.800000001</x:v>
      </x:c>
      <x:c r="R59" s="525"/>
      <x:c r="S59" s="525"/>
      <x:c r="T59" s="72"/>
    </x:row>
    <x:row r="60" spans="1:20" ht="15.95" customHeight="1">
      <x:c r="B60" s="32" t="s">
        <x:v>210</x:v>
      </x:c>
      <x:c r="C60" s="25">
        <x:f>SUM(E60:P60)</x:f>
        <x:v>-556478.29</x:v>
      </x:c>
      <x:c r="D60" s="58">
        <x:v>-139427.68</x:v>
      </x:c>
      <x:c r="E60" s="26">
        <x:v>-116413.01</x:v>
      </x:c>
      <x:c r="F60" s="27">
        <x:v>-87055</x:v>
      </x:c>
      <x:c r="G60" s="27">
        <x:v>-2108.2600000000002</x:v>
      </x:c>
      <x:c r="H60" s="506">
        <x:v>-47658.99</x:v>
      </x:c>
      <x:c r="I60" s="499">
        <x:v>-5470.84</x:v>
      </x:c>
      <x:c r="J60" s="26">
        <x:v>-8210.7900000000009</x:v>
      </x:c>
      <x:c r="K60" s="72">
        <x:v>-1742.34</x:v>
      </x:c>
      <x:c r="L60" s="27">
        <x:v>0</x:v>
      </x:c>
      <x:c r="M60" s="27">
        <x:v>-160051.26999999999</x:v>
      </x:c>
      <x:c r="N60" s="27">
        <x:v>-1063.54</x:v>
      </x:c>
      <x:c r="O60" s="72"/>
      <x:c r="P60" s="510">
        <x:v>-126704.25</x:v>
      </x:c>
      <x:c r="R60" s="525"/>
      <x:c r="S60" s="525"/>
      <x:c r="T60" s="72"/>
    </x:row>
    <x:row r="61" spans="1:20" ht="15.95" customHeight="1">
      <x:c r="B61" s="32" t="s">
        <x:v>211</x:v>
      </x:c>
      <x:c r="C61" s="25">
        <x:f>SUM(E61:P61)</x:f>
        <x:v>0</x:v>
      </x:c>
      <x:c r="D61" s="58">
        <x:v>0</x:v>
      </x:c>
      <x:c r="E61" s="26">
        <x:v>0</x:v>
      </x:c>
      <x:c r="F61" s="27">
        <x:v>0</x:v>
      </x:c>
      <x:c r="G61" s="27"/>
      <x:c r="H61" s="506"/>
      <x:c r="I61" s="499">
        <x:v>0</x:v>
      </x:c>
      <x:c r="J61" s="26"/>
      <x:c r="K61" s="72"/>
      <x:c r="L61" s="27">
        <x:v>0</x:v>
      </x:c>
      <x:c r="M61" s="27"/>
      <x:c r="N61" s="27"/>
      <x:c r="O61" s="72"/>
      <x:c r="P61" s="510"/>
      <x:c r="R61" s="525"/>
      <x:c r="S61" s="525"/>
      <x:c r="T61" s="72"/>
    </x:row>
    <x:row r="62" spans="1:20" ht="15.95" customHeight="1">
      <x:c r="B62" s="32" t="s">
        <x:v>212</x:v>
      </x:c>
      <x:c r="C62" s="25" t="e">
        <x:f>+#REF!</x:f>
        <x:v>#REF!</x:v>
      </x:c>
      <x:c r="D62" s="58">
        <x:v>5450603.3300000001</x:v>
      </x:c>
      <x:c r="E62" s="26">
        <x:v>6907511.2599999998</x:v>
      </x:c>
      <x:c r="F62" s="27">
        <x:v>4796271.7</x:v>
      </x:c>
      <x:c r="G62" s="27">
        <x:v>10139947.220000001</x:v>
      </x:c>
      <x:c r="H62" s="506">
        <x:v>5829133.3700000001</x:v>
      </x:c>
      <x:c r="I62" s="499">
        <x:v>6961600.9800000004</x:v>
      </x:c>
      <x:c r="J62" s="26">
        <x:v>8418481.6699999999</x:v>
      </x:c>
      <x:c r="K62" s="72">
        <x:v>6722064.7699999996</x:v>
      </x:c>
      <x:c r="L62" s="27">
        <x:v>9652882.3800000008</x:v>
      </x:c>
      <x:c r="M62" s="27">
        <x:v>4063784.54</x:v>
      </x:c>
      <x:c r="N62" s="27">
        <x:v>7913107.3499999996</x:v>
      </x:c>
      <x:c r="O62" s="281">
        <x:v>6144216.4900000002</x:v>
      </x:c>
      <x:c r="P62" s="510">
        <x:v>5338375.72</x:v>
      </x:c>
      <x:c r="R62" s="525"/>
      <x:c r="S62" s="525"/>
      <x:c r="T62" s="72"/>
    </x:row>
    <x:row r="63" spans="1:20" s="24" customFormat="1" ht="15.95" customHeight="1">
      <x:c r="B63" s="32" t="s">
        <x:v>213</x:v>
      </x:c>
      <x:c r="C63" s="25">
        <x:f>SUM(E63:P63)</x:f>
        <x:v>556478.29</x:v>
      </x:c>
      <x:c r="D63" s="58">
        <x:v>139427.68</x:v>
      </x:c>
      <x:c r="E63" s="26">
        <x:v>116413.01</x:v>
      </x:c>
      <x:c r="F63" s="27">
        <x:v>87055</x:v>
      </x:c>
      <x:c r="G63" s="27">
        <x:v>2108.2600000000002</x:v>
      </x:c>
      <x:c r="H63" s="506">
        <x:v>47658.99</x:v>
      </x:c>
      <x:c r="I63" s="499">
        <x:v>5470.84</x:v>
      </x:c>
      <x:c r="J63" s="26">
        <x:v>8210.7900000000009</x:v>
      </x:c>
      <x:c r="K63" s="72">
        <x:v>1742.34</x:v>
      </x:c>
      <x:c r="L63" s="27"/>
      <x:c r="M63" s="27">
        <x:v>160051.26999999999</x:v>
      </x:c>
      <x:c r="N63" s="27">
        <x:v>1063.54</x:v>
      </x:c>
      <x:c r="O63" s="281"/>
      <x:c r="P63" s="510">
        <x:v>126704.25</x:v>
      </x:c>
      <x:c r="R63" s="525"/>
      <x:c r="S63" s="525"/>
      <x:c r="T63" s="72"/>
    </x:row>
    <x:row r="64" spans="1:20" s="23" customFormat="1" ht="15.95" customHeight="1">
      <x:c r="B64" s="40" t="s">
        <x:v>214</x:v>
      </x:c>
      <x:c r="C64" s="45">
        <x:f>SUM(C65:C68)</x:f>
        <x:v>5764461.54</x:v>
      </x:c>
      <x:c r="D64" s="57">
        <x:v>499264.18</x:v>
      </x:c>
      <x:c r="E64" s="43">
        <x:f t="shared" ref="E64:P64" si="15">SUM(E65:E68)</x:f>
        <x:v>403651.61</x:v>
      </x:c>
      <x:c r="F64" s="42">
        <x:f t="shared" si="15"/>
        <x:v>500646.73</x:v>
      </x:c>
      <x:c r="G64" s="43">
        <x:f t="shared" si="15"/>
        <x:v>382003.6</x:v>
      </x:c>
      <x:c r="H64" s="498">
        <x:f t="shared" si="15"/>
        <x:v>451214.24</x:v>
      </x:c>
      <x:c r="I64" s="503">
        <x:f t="shared" si="15"/>
        <x:v>418621.83</x:v>
      </x:c>
      <x:c r="J64" s="42">
        <x:f t="shared" si="15"/>
        <x:v>430581.25</x:v>
      </x:c>
      <x:c r="K64" s="43">
        <x:f t="shared" si="15"/>
        <x:v>440086.73</x:v>
      </x:c>
      <x:c r="L64" s="43">
        <x:f t="shared" si="15"/>
        <x:v>458119.31</x:v>
      </x:c>
      <x:c r="M64" s="43">
        <x:f t="shared" si="15"/>
        <x:v>469519.15</x:v>
      </x:c>
      <x:c r="N64" s="43">
        <x:f>SUM(N65:N68)</x:f>
        <x:v>423520.41</x:v>
      </x:c>
      <x:c r="O64" s="43">
        <x:f t="shared" si="15"/>
        <x:v>592343.03</x:v>
      </x:c>
      <x:c r="P64" s="513">
        <x:f t="shared" si="15"/>
        <x:v>794153.65</x:v>
      </x:c>
      <x:c r="R64" s="525"/>
      <x:c r="S64" s="525"/>
      <x:c r="T64" s="72"/>
    </x:row>
    <x:row r="65" spans="2:20" s="24" customFormat="1" ht="15.95" customHeight="1">
      <x:c r="B65" s="32" t="s">
        <x:v>215</x:v>
      </x:c>
      <x:c r="C65" s="25">
        <x:f>SUM(E65:P65)</x:f>
        <x:v>5764461.54</x:v>
      </x:c>
      <x:c r="D65" s="58">
        <x:v>499264.18</x:v>
      </x:c>
      <x:c r="E65" s="234">
        <x:v>403651.61</x:v>
      </x:c>
      <x:c r="F65" s="26">
        <x:v>500646.73</x:v>
      </x:c>
      <x:c r="G65" s="26">
        <x:v>382003.6</x:v>
      </x:c>
      <x:c r="H65" s="507">
        <x:v>451214.24</x:v>
      </x:c>
      <x:c r="I65" s="499">
        <x:v>418621.83</x:v>
      </x:c>
      <x:c r="J65" s="26">
        <x:v>430581.25</x:v>
      </x:c>
      <x:c r="K65" s="72">
        <x:v>440086.73</x:v>
      </x:c>
      <x:c r="L65" s="26">
        <x:v>458119.31</x:v>
      </x:c>
      <x:c r="M65" s="26">
        <x:v>469519.15</x:v>
      </x:c>
      <x:c r="N65" s="26">
        <x:v>423520.41</x:v>
      </x:c>
      <x:c r="O65" s="26">
        <x:v>592343.03</x:v>
      </x:c>
      <x:c r="P65" s="511">
        <x:v>794153.65</x:v>
      </x:c>
      <x:c r="Q65" s="70"/>
      <x:c r="R65" s="525"/>
      <x:c r="S65" s="525"/>
      <x:c r="T65" s="72"/>
    </x:row>
    <x:row r="66" spans="2:20" s="24" customFormat="1" ht="15.95" customHeight="1">
      <x:c r="B66" s="32" t="s">
        <x:v>216</x:v>
      </x:c>
      <x:c r="C66" s="25">
        <x:f>SUM(E66:P66)</x:f>
        <x:v>0</x:v>
      </x:c>
      <x:c r="D66" s="58"/>
      <x:c r="E66" s="27"/>
      <x:c r="F66" s="26"/>
      <x:c r="G66" s="26"/>
      <x:c r="H66" s="508"/>
      <x:c r="I66" s="499"/>
      <x:c r="J66" s="26"/>
      <x:c r="K66" s="26"/>
      <x:c r="L66" s="26"/>
      <x:c r="M66" s="26"/>
      <x:c r="N66" s="26"/>
      <x:c r="O66" s="26"/>
      <x:c r="P66" s="511"/>
      <x:c r="R66" s="525"/>
      <x:c r="S66" s="525"/>
      <x:c r="T66" s="72"/>
    </x:row>
    <x:row r="67" spans="2:20" s="24" customFormat="1" ht="15.95" customHeight="1">
      <x:c r="B67" s="32" t="s">
        <x:v>217</x:v>
      </x:c>
      <x:c r="C67" s="25">
        <x:f>SUM(E67:P67)</x:f>
        <x:v>0</x:v>
      </x:c>
      <x:c r="D67" s="58"/>
      <x:c r="E67" s="27"/>
      <x:c r="F67" s="26"/>
      <x:c r="G67" s="26"/>
      <x:c r="H67" s="508"/>
      <x:c r="I67" s="500"/>
      <x:c r="J67" s="26"/>
      <x:c r="K67" s="26"/>
      <x:c r="L67" s="26"/>
      <x:c r="M67" s="26"/>
      <x:c r="N67" s="26"/>
      <x:c r="O67" s="26"/>
      <x:c r="P67" s="511"/>
      <x:c r="Q67" s="70"/>
      <x:c r="R67" s="525"/>
      <x:c r="S67" s="525"/>
      <x:c r="T67" s="72"/>
    </x:row>
    <x:row r="68" spans="2:20" s="24" customFormat="1" ht="15.95" customHeight="1">
      <x:c r="B68" s="32" t="s">
        <x:v>218</x:v>
      </x:c>
      <x:c r="C68" s="25">
        <x:f>SUM(E68:P68)</x:f>
        <x:v>0</x:v>
      </x:c>
      <x:c r="D68" s="58"/>
      <x:c r="E68" s="27"/>
      <x:c r="F68" s="26"/>
      <x:c r="G68" s="26"/>
      <x:c r="H68" s="508"/>
      <x:c r="I68" s="500"/>
      <x:c r="J68" s="26"/>
      <x:c r="K68" s="26"/>
      <x:c r="L68" s="26"/>
      <x:c r="M68" s="26"/>
      <x:c r="N68" s="26"/>
      <x:c r="O68" s="26"/>
      <x:c r="P68" s="511"/>
      <x:c r="R68" s="525"/>
      <x:c r="S68" s="525"/>
      <x:c r="T68" s="72"/>
    </x:row>
    <x:row r="69" spans="2:20" s="23" customFormat="1" ht="15.95" customHeight="1">
      <x:c r="B69" s="40" t="s">
        <x:v>219</x:v>
      </x:c>
      <x:c r="C69" s="45">
        <x:f>SUM(C70:C97)</x:f>
        <x:v>18797856.659999996</x:v>
      </x:c>
      <x:c r="D69" s="57">
        <x:v>1720188.12</x:v>
      </x:c>
      <x:c r="E69" s="43">
        <x:f t="shared" ref="E69:P69" si="16">SUM(E70:E97)</x:f>
        <x:v>1213126.3500000001</x:v>
      </x:c>
      <x:c r="F69" s="42">
        <x:f t="shared" si="16"/>
        <x:v>1339000.33</x:v>
      </x:c>
      <x:c r="G69" s="43">
        <x:f t="shared" si="16"/>
        <x:v>1392307.1000000003</x:v>
      </x:c>
      <x:c r="H69" s="498">
        <x:f t="shared" si="16"/>
        <x:v>1464159.7999999998</x:v>
      </x:c>
      <x:c r="I69" s="503">
        <x:f t="shared" si="16"/>
        <x:v>1784068.2999999998</x:v>
      </x:c>
      <x:c r="J69" s="42">
        <x:f t="shared" si="16"/>
        <x:v>1823607.9999999998</x:v>
      </x:c>
      <x:c r="K69" s="43">
        <x:f t="shared" si="16"/>
        <x:v>1598607.5300000003</x:v>
      </x:c>
      <x:c r="L69" s="43">
        <x:f t="shared" si="16"/>
        <x:v>1531665.6100000003</x:v>
      </x:c>
      <x:c r="M69" s="43">
        <x:f t="shared" si="16"/>
        <x:v>1538945</x:v>
      </x:c>
      <x:c r="N69" s="43">
        <x:f>SUM(N70:N97)</x:f>
        <x:v>1607303.48</x:v>
      </x:c>
      <x:c r="O69" s="43">
        <x:f t="shared" si="16"/>
        <x:v>1452266.02</x:v>
      </x:c>
      <x:c r="P69" s="513">
        <x:f t="shared" si="16"/>
        <x:v>2052799.1400000001</x:v>
      </x:c>
      <x:c r="Q69" s="24"/>
      <x:c r="R69" s="525"/>
      <x:c r="S69" s="525"/>
      <x:c r="T69" s="72"/>
    </x:row>
    <x:row r="70" spans="2:20" s="24" customFormat="1" ht="15.95" customHeight="1">
      <x:c r="B70" s="32" t="s">
        <x:v>220</x:v>
      </x:c>
      <x:c r="C70" s="25">
        <x:f t="shared" ref="C70:C97" si="17">SUM(E70:P70)</x:f>
        <x:v>652957.78</x:v>
      </x:c>
      <x:c r="D70" s="58">
        <x:v>52743.4</x:v>
      </x:c>
      <x:c r="E70" s="234">
        <x:v>55358.5</x:v>
      </x:c>
      <x:c r="F70" s="26">
        <x:v>50811.38</x:v>
      </x:c>
      <x:c r="G70" s="26">
        <x:v>46668</x:v>
      </x:c>
      <x:c r="H70" s="508">
        <x:v>53386</x:v>
      </x:c>
      <x:c r="I70" s="499">
        <x:v>55286.5</x:v>
      </x:c>
      <x:c r="J70" s="26">
        <x:v>57370.28</x:v>
      </x:c>
      <x:c r="K70" s="26">
        <x:v>56650.5</x:v>
      </x:c>
      <x:c r="L70" s="26">
        <x:v>54895.199999999997</x:v>
      </x:c>
      <x:c r="M70" s="26">
        <x:v>50984.9</x:v>
      </x:c>
      <x:c r="N70" s="26">
        <x:v>58970.8</x:v>
      </x:c>
      <x:c r="O70" s="26">
        <x:v>55096.4</x:v>
      </x:c>
      <x:c r="P70" s="511">
        <x:v>57479.32</x:v>
      </x:c>
      <x:c r="R70" s="525"/>
      <x:c r="S70" s="525"/>
      <x:c r="T70" s="72"/>
    </x:row>
    <x:row r="71" spans="2:20" ht="15.95" customHeight="1">
      <x:c r="B71" s="32" t="s">
        <x:v>221</x:v>
      </x:c>
      <x:c r="C71" s="25">
        <x:f t="shared" si="17"/>
        <x:v>0</x:v>
      </x:c>
      <x:c r="D71" s="58"/>
      <x:c r="E71" s="27"/>
      <x:c r="F71" s="26"/>
      <x:c r="G71" s="26"/>
      <x:c r="H71" s="508"/>
      <x:c r="I71" s="499"/>
      <x:c r="J71" s="26"/>
      <x:c r="K71" s="26"/>
      <x:c r="L71" s="26"/>
      <x:c r="M71" s="26"/>
      <x:c r="N71" s="26"/>
      <x:c r="O71" s="26"/>
      <x:c r="P71" s="511"/>
      <x:c r="R71" s="525"/>
      <x:c r="S71" s="525"/>
      <x:c r="T71" s="72"/>
    </x:row>
    <x:row r="72" spans="2:20" ht="15.95" customHeight="1">
      <x:c r="B72" s="32" t="s">
        <x:v>222</x:v>
      </x:c>
      <x:c r="C72" s="25">
        <x:f t="shared" si="17"/>
        <x:v>0</x:v>
      </x:c>
      <x:c r="D72" s="58"/>
      <x:c r="E72" s="27"/>
      <x:c r="F72" s="26"/>
      <x:c r="G72" s="26"/>
      <x:c r="H72" s="508"/>
      <x:c r="I72" s="499"/>
      <x:c r="J72" s="26"/>
      <x:c r="K72" s="26"/>
      <x:c r="L72" s="26"/>
      <x:c r="M72" s="26"/>
      <x:c r="N72" s="26"/>
      <x:c r="O72" s="26"/>
      <x:c r="P72" s="511"/>
      <x:c r="R72" s="525"/>
      <x:c r="S72" s="525"/>
      <x:c r="T72" s="72"/>
    </x:row>
    <x:row r="73" spans="2:20" ht="15.95" customHeight="1">
      <x:c r="B73" s="32" t="s">
        <x:v>223</x:v>
      </x:c>
      <x:c r="C73" s="25">
        <x:f t="shared" si="17"/>
        <x:v>0</x:v>
      </x:c>
      <x:c r="D73" s="58"/>
      <x:c r="E73" s="27"/>
      <x:c r="F73" s="26"/>
      <x:c r="G73" s="26"/>
      <x:c r="H73" s="508"/>
      <x:c r="I73" s="499"/>
      <x:c r="J73" s="26"/>
      <x:c r="K73" s="26"/>
      <x:c r="L73" s="26"/>
      <x:c r="M73" s="26"/>
      <x:c r="N73" s="26"/>
      <x:c r="O73" s="26"/>
      <x:c r="P73" s="511"/>
      <x:c r="R73" s="525"/>
      <x:c r="S73" s="525"/>
      <x:c r="T73" s="72"/>
    </x:row>
    <x:row r="74" spans="2:20" ht="15.95" customHeight="1">
      <x:c r="B74" s="32" t="s">
        <x:v>224</x:v>
      </x:c>
      <x:c r="C74" s="25">
        <x:f t="shared" si="17"/>
        <x:v>23486.200000000004</x:v>
      </x:c>
      <x:c r="D74" s="58">
        <x:v>2888.9</x:v>
      </x:c>
      <x:c r="E74" s="234">
        <x:v>2816.71</x:v>
      </x:c>
      <x:c r="F74" s="26">
        <x:v>2927.88</x:v>
      </x:c>
      <x:c r="G74" s="26">
        <x:v>2249.9</x:v>
      </x:c>
      <x:c r="H74" s="508">
        <x:v>2044.09</x:v>
      </x:c>
      <x:c r="I74" s="499">
        <x:v>1929.44</x:v>
      </x:c>
      <x:c r="J74" s="26">
        <x:v>2341.08</x:v>
      </x:c>
      <x:c r="K74" s="26">
        <x:v>1486.6</x:v>
      </x:c>
      <x:c r="L74" s="26">
        <x:v>1245.07</x:v>
      </x:c>
      <x:c r="M74" s="26">
        <x:v>1349.86</x:v>
      </x:c>
      <x:c r="N74" s="26">
        <x:v>1692.06</x:v>
      </x:c>
      <x:c r="O74" s="26">
        <x:v>1508.74</x:v>
      </x:c>
      <x:c r="P74" s="511">
        <x:v>1894.77</x:v>
      </x:c>
      <x:c r="R74" s="525"/>
      <x:c r="S74" s="525"/>
      <x:c r="T74" s="72"/>
    </x:row>
    <x:row r="75" spans="2:20" ht="15.95" customHeight="1">
      <x:c r="B75" s="34" t="s">
        <x:v>225</x:v>
      </x:c>
      <x:c r="C75" s="25">
        <x:f t="shared" si="17"/>
        <x:v>3605593.2</x:v>
      </x:c>
      <x:c r="D75" s="58">
        <x:v>91919.71</x:v>
      </x:c>
      <x:c r="E75" s="234">
        <x:v>97902.59</x:v>
      </x:c>
      <x:c r="F75" s="26">
        <x:v>310747.94</x:v>
      </x:c>
      <x:c r="G75" s="26">
        <x:v>270802.88</x:v>
      </x:c>
      <x:c r="H75" s="508">
        <x:v>289253.13</x:v>
      </x:c>
      <x:c r="I75" s="499">
        <x:v>347649.68</x:v>
      </x:c>
      <x:c r="J75" s="26">
        <x:v>300268.99</x:v>
      </x:c>
      <x:c r="K75" s="26">
        <x:v>334468.78000000003</x:v>
      </x:c>
      <x:c r="L75" s="26">
        <x:v>338513.5</x:v>
      </x:c>
      <x:c r="M75" s="26">
        <x:v>332795.34999999998</x:v>
      </x:c>
      <x:c r="N75" s="26">
        <x:v>351649.17</x:v>
      </x:c>
      <x:c r="O75" s="26">
        <x:v>286253.71000000002</x:v>
      </x:c>
      <x:c r="P75" s="511">
        <x:v>345287.48</x:v>
      </x:c>
      <x:c r="R75" s="525"/>
      <x:c r="S75" s="525"/>
      <x:c r="T75" s="72"/>
    </x:row>
    <x:row r="76" spans="2:20" ht="15.95" customHeight="1">
      <x:c r="B76" s="34" t="s">
        <x:v>226</x:v>
      </x:c>
      <x:c r="C76" s="25">
        <x:f t="shared" si="17"/>
        <x:v>0</x:v>
      </x:c>
      <x:c r="D76" s="58"/>
      <x:c r="E76" s="27"/>
      <x:c r="F76" s="26"/>
      <x:c r="G76" s="26"/>
      <x:c r="H76" s="508"/>
      <x:c r="I76" s="499"/>
      <x:c r="J76" s="26"/>
      <x:c r="K76" s="26"/>
      <x:c r="L76" s="26"/>
      <x:c r="M76" s="26"/>
      <x:c r="N76" s="26"/>
      <x:c r="O76" s="26"/>
      <x:c r="P76" s="511"/>
      <x:c r="R76" s="525"/>
      <x:c r="S76" s="525"/>
      <x:c r="T76" s="72"/>
    </x:row>
    <x:row r="77" spans="2:20" ht="15.95" customHeight="1">
      <x:c r="B77" s="34" t="s">
        <x:v>227</x:v>
      </x:c>
      <x:c r="C77" s="25">
        <x:f t="shared" si="17"/>
        <x:v>7624587.1199999982</x:v>
      </x:c>
      <x:c r="D77" s="58">
        <x:v>635382.26</x:v>
      </x:c>
      <x:c r="E77" s="235">
        <x:v>635382.26</x:v>
      </x:c>
      <x:c r="F77" s="26">
        <x:v>635382.26</x:v>
      </x:c>
      <x:c r="G77" s="26">
        <x:v>635382.26</x:v>
      </x:c>
      <x:c r="H77" s="508">
        <x:v>635382.26</x:v>
      </x:c>
      <x:c r="I77" s="499">
        <x:v>635382.26</x:v>
      </x:c>
      <x:c r="J77" s="26">
        <x:v>635382.26</x:v>
      </x:c>
      <x:c r="K77" s="26">
        <x:v>635382.26</x:v>
      </x:c>
      <x:c r="L77" s="26">
        <x:v>635382.26</x:v>
      </x:c>
      <x:c r="M77" s="26">
        <x:v>635382.26</x:v>
      </x:c>
      <x:c r="N77" s="26">
        <x:v>635382.26</x:v>
      </x:c>
      <x:c r="O77" s="26">
        <x:v>635382.26</x:v>
      </x:c>
      <x:c r="P77" s="511">
        <x:v>635382.26</x:v>
      </x:c>
      <x:c r="R77" s="525"/>
      <x:c r="S77" s="525"/>
      <x:c r="T77" s="72"/>
    </x:row>
    <x:row r="78" spans="2:20" ht="15.95" customHeight="1">
      <x:c r="B78" s="34" t="s">
        <x:v>228</x:v>
      </x:c>
      <x:c r="C78" s="25">
        <x:f t="shared" si="17"/>
        <x:v>120747.41999999998</x:v>
      </x:c>
      <x:c r="D78" s="58">
        <x:v>28672.560000000001</x:v>
      </x:c>
      <x:c r="E78" s="235"/>
      <x:c r="F78" s="26"/>
      <x:c r="G78" s="26">
        <x:v>28672.560000000001</x:v>
      </x:c>
      <x:c r="H78" s="508">
        <x:v>14601.77</x:v>
      </x:c>
      <x:c r="I78" s="499">
        <x:v>28318.54</x:v>
      </x:c>
      <x:c r="J78" s="26"/>
      <x:c r="K78" s="26">
        <x:v>14601.77</x:v>
      </x:c>
      <x:c r="L78" s="26">
        <x:v>23008.85</x:v>
      </x:c>
      <x:c r="M78" s="26"/>
      <x:c r="N78" s="26">
        <x:v>8761.06</x:v>
      </x:c>
      <x:c r="O78" s="26">
        <x:v>2782.87</x:v>
      </x:c>
      <x:c r="P78" s="511"/>
      <x:c r="R78" s="525"/>
      <x:c r="S78" s="525"/>
      <x:c r="T78" s="72"/>
    </x:row>
    <x:row r="79" spans="2:20" ht="15.95" customHeight="1">
      <x:c r="B79" s="34" t="s">
        <x:v>229</x:v>
      </x:c>
      <x:c r="C79" s="25">
        <x:f t="shared" si="17"/>
        <x:v>258669.13999999998</x:v>
      </x:c>
      <x:c r="D79" s="58">
        <x:v>16862.32</x:v>
      </x:c>
      <x:c r="E79" s="235"/>
      <x:c r="F79" s="26">
        <x:v>21226.42</x:v>
      </x:c>
      <x:c r="G79" s="26"/>
      <x:c r="H79" s="508">
        <x:v>18376.11</x:v>
      </x:c>
      <x:c r="I79" s="499">
        <x:v>53803.4</x:v>
      </x:c>
      <x:c r="J79" s="26">
        <x:v>45221.25</x:v>
      </x:c>
      <x:c r="K79" s="26">
        <x:v>17057.52</x:v>
      </x:c>
      <x:c r="L79" s="26">
        <x:v>2926.54</x:v>
      </x:c>
      <x:c r="M79" s="26">
        <x:v>13002.65</x:v>
      </x:c>
      <x:c r="N79" s="26">
        <x:v>17081.43</x:v>
      </x:c>
      <x:c r="O79" s="26">
        <x:v>69423.360000000001</x:v>
      </x:c>
      <x:c r="P79" s="511">
        <x:v>550.46</x:v>
      </x:c>
      <x:c r="R79" s="525"/>
      <x:c r="S79" s="525"/>
      <x:c r="T79" s="72"/>
    </x:row>
    <x:row r="80" spans="2:20" ht="15.95" customHeight="1">
      <x:c r="B80" s="34" t="s">
        <x:v>230</x:v>
      </x:c>
      <x:c r="C80" s="25">
        <x:f t="shared" si="17"/>
        <x:v>991679.51000000024</x:v>
      </x:c>
      <x:c r="D80" s="58">
        <x:v>80166.58</x:v>
      </x:c>
      <x:c r="E80" s="235">
        <x:v>83036.55</x:v>
      </x:c>
      <x:c r="F80" s="26">
        <x:v>80643.59</x:v>
      </x:c>
      <x:c r="G80" s="26">
        <x:v>81109.539999999994</x:v>
      </x:c>
      <x:c r="H80" s="508">
        <x:v>86145.37</x:v>
      </x:c>
      <x:c r="I80" s="499">
        <x:v>85772.87</x:v>
      </x:c>
      <x:c r="J80" s="26">
        <x:v>80308.600000000006</x:v>
      </x:c>
      <x:c r="K80" s="26">
        <x:v>84953.85</x:v>
      </x:c>
      <x:c r="L80" s="26">
        <x:v>81661.3</x:v>
      </x:c>
      <x:c r="M80" s="26">
        <x:v>81661.3</x:v>
      </x:c>
      <x:c r="N80" s="26">
        <x:v>81661.3</x:v>
      </x:c>
      <x:c r="O80" s="26">
        <x:v>81661.3</x:v>
      </x:c>
      <x:c r="P80" s="511">
        <x:v>83063.94</x:v>
      </x:c>
      <x:c r="R80" s="525"/>
      <x:c r="S80" s="525"/>
      <x:c r="T80" s="72"/>
    </x:row>
    <x:row r="81" spans="2:20" ht="15.95" customHeight="1">
      <x:c r="B81" s="34" t="s">
        <x:v>231</x:v>
      </x:c>
      <x:c r="C81" s="25">
        <x:f t="shared" si="17"/>
        <x:v>0</x:v>
      </x:c>
      <x:c r="D81" s="58"/>
      <x:c r="E81" s="27"/>
      <x:c r="F81" s="26"/>
      <x:c r="G81" s="26"/>
      <x:c r="H81" s="508"/>
      <x:c r="I81" s="499"/>
      <x:c r="J81" s="26"/>
      <x:c r="K81" s="26"/>
      <x:c r="L81" s="26"/>
      <x:c r="M81" s="26"/>
      <x:c r="N81" s="26"/>
      <x:c r="O81" s="26"/>
      <x:c r="P81" s="511"/>
      <x:c r="R81" s="525"/>
      <x:c r="S81" s="525"/>
      <x:c r="T81" s="72"/>
    </x:row>
    <x:row r="82" spans="2:20" ht="15.95" customHeight="1">
      <x:c r="B82" s="34" t="s">
        <x:v>232</x:v>
      </x:c>
      <x:c r="C82" s="25">
        <x:f t="shared" si="17"/>
        <x:v>0</x:v>
      </x:c>
      <x:c r="D82" s="58"/>
      <x:c r="E82" s="27"/>
      <x:c r="F82" s="26"/>
      <x:c r="G82" s="26"/>
      <x:c r="H82" s="508"/>
      <x:c r="I82" s="499"/>
      <x:c r="J82" s="26"/>
      <x:c r="K82" s="26"/>
      <x:c r="L82" s="26"/>
      <x:c r="M82" s="26"/>
      <x:c r="N82" s="26"/>
      <x:c r="O82" s="26"/>
      <x:c r="P82" s="511"/>
      <x:c r="R82" s="525"/>
      <x:c r="S82" s="525"/>
      <x:c r="T82" s="72"/>
    </x:row>
    <x:row r="83" spans="2:20" ht="15.95" customHeight="1">
      <x:c r="B83" s="34" t="s">
        <x:v>233</x:v>
      </x:c>
      <x:c r="C83" s="25">
        <x:f t="shared" si="17"/>
        <x:v>4850.18</x:v>
      </x:c>
      <x:c r="D83" s="58">
        <x:v>50</x:v>
      </x:c>
      <x:c r="E83" s="27">
        <x:v>180</x:v>
      </x:c>
      <x:c r="F83" s="26"/>
      <x:c r="G83" s="26">
        <x:v>60</x:v>
      </x:c>
      <x:c r="H83" s="508">
        <x:v>270</x:v>
      </x:c>
      <x:c r="I83" s="499">
        <x:v>120</x:v>
      </x:c>
      <x:c r="J83" s="26">
        <x:v>4220.18</x:v>
      </x:c>
      <x:c r="K83" s="26"/>
      <x:c r="L83" s="26"/>
      <x:c r="M83" s="26"/>
      <x:c r="N83" s="26"/>
      <x:c r="O83" s="26"/>
      <x:c r="P83" s="511"/>
      <x:c r="R83" s="525"/>
      <x:c r="S83" s="525"/>
      <x:c r="T83" s="72"/>
    </x:row>
    <x:row r="84" spans="2:20" ht="15.95" customHeight="1">
      <x:c r="B84" s="34" t="s">
        <x:v>234</x:v>
      </x:c>
      <x:c r="C84" s="25">
        <x:f t="shared" si="17"/>
        <x:v>3840</x:v>
      </x:c>
      <x:c r="D84" s="58"/>
      <x:c r="E84" s="27"/>
      <x:c r="F84" s="26"/>
      <x:c r="G84" s="26">
        <x:v>3840</x:v>
      </x:c>
      <x:c r="H84" s="508"/>
      <x:c r="I84" s="499"/>
      <x:c r="J84" s="26"/>
      <x:c r="K84" s="26"/>
      <x:c r="L84" s="26"/>
      <x:c r="M84" s="26"/>
      <x:c r="N84" s="26"/>
      <x:c r="O84" s="26"/>
      <x:c r="P84" s="511"/>
      <x:c r="R84" s="525"/>
      <x:c r="S84" s="525"/>
      <x:c r="T84" s="72"/>
    </x:row>
    <x:row r="85" spans="2:20" ht="15.95" customHeight="1">
      <x:c r="B85" s="34" t="s">
        <x:v>235</x:v>
      </x:c>
      <x:c r="C85" s="25">
        <x:f t="shared" si="17"/>
        <x:v>0</x:v>
      </x:c>
      <x:c r="D85" s="58"/>
      <x:c r="E85" s="27"/>
      <x:c r="F85" s="26"/>
      <x:c r="G85" s="26"/>
      <x:c r="H85" s="508"/>
      <x:c r="I85" s="499"/>
      <x:c r="J85" s="26"/>
      <x:c r="K85" s="26"/>
      <x:c r="L85" s="26"/>
      <x:c r="M85" s="26"/>
      <x:c r="N85" s="26"/>
      <x:c r="O85" s="26"/>
      <x:c r="P85" s="511"/>
      <x:c r="R85" s="525"/>
      <x:c r="S85" s="525"/>
      <x:c r="T85" s="72"/>
    </x:row>
    <x:row r="86" spans="2:20" ht="15.95" customHeight="1">
      <x:c r="B86" s="34" t="s">
        <x:v>236</x:v>
      </x:c>
      <x:c r="C86" s="25">
        <x:f t="shared" si="17"/>
        <x:v>0</x:v>
      </x:c>
      <x:c r="D86" s="58"/>
      <x:c r="E86" s="27"/>
      <x:c r="F86" s="26"/>
      <x:c r="G86" s="26"/>
      <x:c r="H86" s="508"/>
      <x:c r="I86" s="499"/>
      <x:c r="J86" s="26"/>
      <x:c r="K86" s="26"/>
      <x:c r="L86" s="26"/>
      <x:c r="M86" s="26"/>
      <x:c r="N86" s="26"/>
      <x:c r="O86" s="26"/>
      <x:c r="P86" s="511"/>
      <x:c r="R86" s="525"/>
      <x:c r="S86" s="525"/>
      <x:c r="T86" s="72"/>
    </x:row>
    <x:row r="87" spans="2:20" ht="15.95" customHeight="1">
      <x:c r="B87" s="34" t="s">
        <x:v>237</x:v>
      </x:c>
      <x:c r="C87" s="25">
        <x:f t="shared" si="17"/>
        <x:v>1562209.65</x:v>
      </x:c>
      <x:c r="D87" s="58">
        <x:v>50682.76</x:v>
      </x:c>
      <x:c r="E87" s="27">
        <x:v>75345.14</x:v>
      </x:c>
      <x:c r="F87" s="26">
        <x:v>96000</x:v>
      </x:c>
      <x:c r="G87" s="26">
        <x:v>58305.3</x:v>
      </x:c>
      <x:c r="H87" s="508">
        <x:v>220076.98</x:v>
      </x:c>
      <x:c r="I87" s="499">
        <x:v>167716.82</x:v>
      </x:c>
      <x:c r="J87" s="26">
        <x:v>237281.42</x:v>
      </x:c>
      <x:c r="K87" s="26">
        <x:v>35683.54</x:v>
      </x:c>
      <x:c r="L87" s="26">
        <x:v>166435.84</x:v>
      </x:c>
      <x:c r="M87" s="26">
        <x:v>115238.94</x:v>
      </x:c>
      <x:c r="N87" s="26">
        <x:v>209023.9</x:v>
      </x:c>
      <x:c r="O87" s="26">
        <x:v>54681.42</x:v>
      </x:c>
      <x:c r="P87" s="511">
        <x:v>126420.35</x:v>
      </x:c>
      <x:c r="R87" s="525"/>
      <x:c r="S87" s="525"/>
      <x:c r="T87" s="72"/>
    </x:row>
    <x:row r="88" spans="2:20" ht="15.95" customHeight="1">
      <x:c r="B88" s="34" t="s">
        <x:v>238</x:v>
      </x:c>
      <x:c r="C88" s="25">
        <x:f t="shared" si="17"/>
        <x:v>106453.37</x:v>
      </x:c>
      <x:c r="D88" s="58">
        <x:v>1703.59</x:v>
      </x:c>
      <x:c r="E88" s="27">
        <x:v>4365.34</x:v>
      </x:c>
      <x:c r="F88" s="26">
        <x:v>619.47</x:v>
      </x:c>
      <x:c r="G88" s="26">
        <x:v>6607.19</x:v>
      </x:c>
      <x:c r="H88" s="508">
        <x:v>21349.93</x:v>
      </x:c>
      <x:c r="I88" s="499">
        <x:v>53846.17</x:v>
      </x:c>
      <x:c r="J88" s="26">
        <x:v>3688.47</x:v>
      </x:c>
      <x:c r="K88" s="26">
        <x:v>3820.81</x:v>
      </x:c>
      <x:c r="L88" s="26">
        <x:v>2558</x:v>
      </x:c>
      <x:c r="M88" s="26">
        <x:v>323.01</x:v>
      </x:c>
      <x:c r="N88" s="26">
        <x:v>4716.9799999999996</x:v>
      </x:c>
      <x:c r="O88" s="26">
        <x:v>4558</x:v>
      </x:c>
      <x:c r="P88" s="511"/>
      <x:c r="R88" s="525"/>
      <x:c r="S88" s="525"/>
      <x:c r="T88" s="72"/>
    </x:row>
    <x:row r="89" spans="2:20" ht="15.95" customHeight="1">
      <x:c r="B89" s="34" t="s">
        <x:v>239</x:v>
      </x:c>
      <x:c r="C89" s="25">
        <x:f t="shared" si="17"/>
        <x:v>1063221.02</x:v>
      </x:c>
      <x:c r="D89" s="58">
        <x:v>174564.46</x:v>
      </x:c>
      <x:c r="E89" s="234">
        <x:v>146076.70000000001</x:v>
      </x:c>
      <x:c r="F89" s="26">
        <x:v>140641.39000000001</x:v>
      </x:c>
      <x:c r="G89" s="26">
        <x:v>79086.38</x:v>
      </x:c>
      <x:c r="H89" s="508">
        <x:v>6378.28</x:v>
      </x:c>
      <x:c r="I89" s="499">
        <x:v>92489.49</x:v>
      </x:c>
      <x:c r="J89" s="26">
        <x:v>79282.539999999994</x:v>
      </x:c>
      <x:c r="K89" s="26">
        <x:v>59842.58</x:v>
      </x:c>
      <x:c r="L89" s="26">
        <x:v>94729.75</x:v>
      </x:c>
      <x:c r="M89" s="26">
        <x:v>21219.02</x:v>
      </x:c>
      <x:c r="N89" s="26">
        <x:v>74856.929999999993</x:v>
      </x:c>
      <x:c r="O89" s="26">
        <x:v>48766.74</x:v>
      </x:c>
      <x:c r="P89" s="511">
        <x:v>219851.22</x:v>
      </x:c>
      <x:c r="R89" s="525"/>
      <x:c r="S89" s="525"/>
      <x:c r="T89" s="72"/>
    </x:row>
    <x:row r="90" spans="2:20" ht="15.95" customHeight="1">
      <x:c r="B90" s="34" t="s">
        <x:v>240</x:v>
      </x:c>
      <x:c r="C90" s="25">
        <x:f t="shared" si="17"/>
        <x:v>2779562.0700000003</x:v>
      </x:c>
      <x:c r="D90" s="58">
        <x:v>584551.57999999996</x:v>
      </x:c>
      <x:c r="E90" s="234">
        <x:v>112662.56</x:v>
      </x:c>
      <x:c r="F90" s="26"/>
      <x:c r="G90" s="26">
        <x:v>179523.09</x:v>
      </x:c>
      <x:c r="H90" s="508">
        <x:v>116895.88</x:v>
      </x:c>
      <x:c r="I90" s="499">
        <x:v>261753.13</x:v>
      </x:c>
      <x:c r="J90" s="26">
        <x:v>378242.93</x:v>
      </x:c>
      <x:c r="K90" s="26">
        <x:v>354659.32</x:v>
      </x:c>
      <x:c r="L90" s="26">
        <x:v>130309.3</x:v>
      </x:c>
      <x:c r="M90" s="26">
        <x:v>286987.71000000002</x:v>
      </x:c>
      <x:c r="N90" s="26">
        <x:v>163507.59</x:v>
      </x:c>
      <x:c r="O90" s="26">
        <x:v>212151.22</x:v>
      </x:c>
      <x:c r="P90" s="511">
        <x:v>582869.34</x:v>
      </x:c>
      <x:c r="R90" s="525"/>
      <x:c r="S90" s="525"/>
      <x:c r="T90" s="72"/>
    </x:row>
    <x:row r="91" spans="2:20" ht="15.95" customHeight="1">
      <x:c r="B91" s="34" t="s">
        <x:v>241</x:v>
      </x:c>
      <x:c r="C91" s="25">
        <x:f t="shared" si="17"/>
        <x:v>0</x:v>
      </x:c>
      <x:c r="D91" s="58"/>
      <x:c r="E91" s="234"/>
      <x:c r="F91" s="26"/>
      <x:c r="G91" s="26"/>
      <x:c r="H91" s="508"/>
      <x:c r="I91" s="499"/>
      <x:c r="J91" s="26"/>
      <x:c r="K91" s="26"/>
      <x:c r="L91" s="26"/>
      <x:c r="M91" s="26"/>
      <x:c r="N91" s="26"/>
      <x:c r="O91" s="26"/>
      <x:c r="P91" s="511"/>
      <x:c r="R91" s="525"/>
      <x:c r="S91" s="525"/>
      <x:c r="T91" s="72"/>
    </x:row>
    <x:row r="92" spans="2:20" ht="15.95" customHeight="1">
      <x:c r="B92" s="34" t="s">
        <x:v>242</x:v>
      </x:c>
      <x:c r="C92" s="25">
        <x:f t="shared" si="17"/>
        <x:v>0</x:v>
      </x:c>
      <x:c r="D92" s="58"/>
      <x:c r="E92" s="27"/>
      <x:c r="F92" s="26"/>
      <x:c r="G92" s="26"/>
      <x:c r="H92" s="508"/>
      <x:c r="I92" s="499"/>
      <x:c r="J92" s="26"/>
      <x:c r="K92" s="26"/>
      <x:c r="L92" s="26"/>
      <x:c r="M92" s="26"/>
      <x:c r="N92" s="26"/>
      <x:c r="O92" s="26"/>
      <x:c r="P92" s="511"/>
      <x:c r="R92" s="525"/>
      <x:c r="S92" s="525"/>
      <x:c r="T92" s="72"/>
    </x:row>
    <x:row r="93" spans="2:20" ht="15.95" customHeight="1">
      <x:c r="B93" s="34" t="s">
        <x:v>243</x:v>
      </x:c>
      <x:c r="C93" s="25">
        <x:f t="shared" si="17"/>
        <x:v>0</x:v>
      </x:c>
      <x:c r="D93" s="58"/>
      <x:c r="E93" s="27"/>
      <x:c r="F93" s="26"/>
      <x:c r="G93" s="26"/>
      <x:c r="H93" s="508"/>
      <x:c r="I93" s="499"/>
      <x:c r="J93" s="26"/>
      <x:c r="K93" s="26"/>
      <x:c r="L93" s="26"/>
      <x:c r="M93" s="26"/>
      <x:c r="N93" s="26"/>
      <x:c r="O93" s="26"/>
      <x:c r="P93" s="511"/>
      <x:c r="R93" s="525"/>
      <x:c r="S93" s="525"/>
      <x:c r="T93" s="72"/>
    </x:row>
    <x:row r="94" spans="2:20" ht="15.95" customHeight="1">
      <x:c r="B94" s="34" t="s">
        <x:v>244</x:v>
      </x:c>
      <x:c r="C94" s="25">
        <x:f t="shared" si="17"/>
        <x:v>0</x:v>
      </x:c>
      <x:c r="D94" s="58"/>
      <x:c r="E94" s="27"/>
      <x:c r="F94" s="26"/>
      <x:c r="G94" s="26"/>
      <x:c r="H94" s="508"/>
      <x:c r="I94" s="500"/>
      <x:c r="J94" s="26"/>
      <x:c r="K94" s="26"/>
      <x:c r="L94" s="26"/>
      <x:c r="M94" s="26"/>
      <x:c r="N94" s="26"/>
      <x:c r="O94" s="26"/>
      <x:c r="P94" s="511"/>
      <x:c r="R94" s="525"/>
      <x:c r="S94" s="525"/>
      <x:c r="T94" s="72"/>
    </x:row>
    <x:row r="95" spans="2:20" ht="15.95" customHeight="1">
      <x:c r="B95" s="34" t="s">
        <x:v>245</x:v>
      </x:c>
      <x:c r="C95" s="25">
        <x:f t="shared" si="17"/>
        <x:v>0</x:v>
      </x:c>
      <x:c r="D95" s="58"/>
      <x:c r="E95" s="27"/>
      <x:c r="F95" s="26"/>
      <x:c r="G95" s="26"/>
      <x:c r="H95" s="508"/>
      <x:c r="I95" s="500"/>
      <x:c r="J95" s="26"/>
      <x:c r="K95" s="26"/>
      <x:c r="L95" s="26"/>
      <x:c r="M95" s="26"/>
      <x:c r="N95" s="26"/>
      <x:c r="O95" s="26"/>
      <x:c r="P95" s="511"/>
      <x:c r="R95" s="525"/>
      <x:c r="S95" s="525"/>
      <x:c r="T95" s="72"/>
    </x:row>
    <x:row r="96" spans="2:20" ht="15.95" customHeight="1">
      <x:c r="B96" s="32" t="s">
        <x:v>246</x:v>
      </x:c>
      <x:c r="C96" s="25">
        <x:f t="shared" si="17"/>
        <x:v>0</x:v>
      </x:c>
      <x:c r="D96" s="58"/>
      <x:c r="E96" s="27"/>
      <x:c r="F96" s="26"/>
      <x:c r="G96" s="26"/>
      <x:c r="H96" s="508"/>
      <x:c r="I96" s="500"/>
      <x:c r="J96" s="26"/>
      <x:c r="K96" s="26"/>
      <x:c r="L96" s="26"/>
      <x:c r="M96" s="26"/>
      <x:c r="N96" s="26"/>
      <x:c r="O96" s="26"/>
      <x:c r="P96" s="511"/>
      <x:c r="R96" s="525"/>
      <x:c r="S96" s="525"/>
      <x:c r="T96" s="72"/>
    </x:row>
    <x:row r="97" spans="1:21" ht="15.95" customHeight="1">
      <x:c r="B97" s="32" t="s">
        <x:v>247</x:v>
      </x:c>
      <x:c r="C97" s="25">
        <x:f t="shared" si="17"/>
        <x:v>0</x:v>
      </x:c>
      <x:c r="D97" s="58"/>
      <x:c r="E97" s="27"/>
      <x:c r="F97" s="26"/>
      <x:c r="G97" s="26"/>
      <x:c r="H97" s="508"/>
      <x:c r="I97" s="500"/>
      <x:c r="J97" s="26"/>
      <x:c r="K97" s="26"/>
      <x:c r="L97" s="26"/>
      <x:c r="M97" s="26"/>
      <x:c r="N97" s="26"/>
      <x:c r="O97" s="26"/>
      <x:c r="P97" s="511"/>
      <x:c r="R97" s="525"/>
      <x:c r="S97" s="525"/>
      <x:c r="T97" s="72"/>
    </x:row>
    <x:row r="98" spans="1:21" s="23" customFormat="1" ht="15.95" customHeight="1">
      <x:c r="B98" s="46" t="s">
        <x:v>248</x:v>
      </x:c>
      <x:c r="C98" s="47" t="e">
        <x:f>C57+C64+C69</x:f>
        <x:v>#REF!</x:v>
      </x:c>
      <x:c r="D98" s="61">
        <x:v>20436493.23</x:v>
      </x:c>
      <x:c r="E98" s="49">
        <x:f t="shared" ref="E98:P98" si="18">E57+E64+E69</x:f>
        <x:v>22696710.699999999</x:v>
      </x:c>
      <x:c r="F98" s="48">
        <x:f t="shared" si="18"/>
        <x:v>17142019.060000002</x:v>
      </x:c>
      <x:c r="G98" s="49">
        <x:f t="shared" si="18"/>
        <x:v>18883362.370000001</x:v>
      </x:c>
      <x:c r="H98" s="501">
        <x:f t="shared" si="18"/>
        <x:v>29639457.940000001</x:v>
      </x:c>
      <x:c r="I98" s="504">
        <x:f t="shared" si="18"/>
        <x:v>20434963.149999999</x:v>
      </x:c>
      <x:c r="J98" s="48">
        <x:f t="shared" si="18"/>
        <x:v>19769802.380000003</x:v>
      </x:c>
      <x:c r="K98" s="49">
        <x:f t="shared" si="18"/>
        <x:v>18528055.280000001</x:v>
      </x:c>
      <x:c r="L98" s="49">
        <x:f t="shared" si="18"/>
        <x:v>19610578.699999999</x:v>
      </x:c>
      <x:c r="M98" s="49">
        <x:f t="shared" si="18"/>
        <x:v>23905956</x:v>
      </x:c>
      <x:c r="N98" s="49">
        <x:f t="shared" si="18"/>
        <x:v>17988357.789999999</x:v>
      </x:c>
      <x:c r="O98" s="49">
        <x:f t="shared" si="18"/>
        <x:v>21924560.739999998</x:v>
      </x:c>
      <x:c r="P98" s="514">
        <x:f t="shared" si="18"/>
        <x:v>20963745.359999999</x:v>
      </x:c>
      <x:c r="R98" s="525"/>
      <x:c r="S98" s="525"/>
      <x:c r="T98" s="526"/>
      <x:c r="U98" s="527"/>
    </x:row>
    <x:row r="99" spans="1:21" s="24" customFormat="1" ht="15.95" customHeight="1">
      <x:c r="B99" s="35" t="s">
        <x:v>249</x:v>
      </x:c>
      <x:c r="C99" s="25">
        <x:f>+E99</x:f>
        <x:v>10954825.1</x:v>
      </x:c>
      <x:c r="D99" s="58">
        <x:v>14030615.720000001</x:v>
      </x:c>
      <x:c r="E99" s="234">
        <x:v>10954825.1</x:v>
      </x:c>
      <x:c r="F99" s="287">
        <x:v>9145420.5800000001</x:v>
      </x:c>
      <x:c r="G99" s="30">
        <x:v>12135160.869999999</x:v>
      </x:c>
      <x:c r="H99" s="507">
        <x:v>10120642.300000001</x:v>
      </x:c>
      <x:c r="I99" s="499">
        <x:v>17778587.420000002</x:v>
      </x:c>
      <x:c r="J99" s="29">
        <x:v>14271281.140000001</x:v>
      </x:c>
      <x:c r="K99" s="72">
        <x:v>12393340.289999999</x:v>
      </x:c>
      <x:c r="L99" s="30">
        <x:v>10044488.880000001</x:v>
      </x:c>
      <x:c r="M99" s="30">
        <x:v>11323134.560000001</x:v>
      </x:c>
      <x:c r="N99" s="27">
        <x:v>10337357.07</x:v>
      </x:c>
      <x:c r="O99" s="27">
        <x:v>8192806.6799999997</x:v>
      </x:c>
      <x:c r="P99" s="515">
        <x:v>9618096.0399999991</x:v>
      </x:c>
      <x:c r="R99" s="525"/>
      <x:c r="S99" s="525"/>
      <x:c r="T99" s="526"/>
      <x:c r="U99" s="527"/>
    </x:row>
    <x:row r="100" spans="1:21" s="24" customFormat="1" ht="15.95" customHeight="1">
      <x:c r="B100" s="35" t="s">
        <x:v>250</x:v>
      </x:c>
      <x:c r="C100" s="25" t="e">
        <x:f>+#REF!</x:f>
        <x:v>#REF!</x:v>
      </x:c>
      <x:c r="D100" s="58">
        <x:v>10954825.1</x:v>
      </x:c>
      <x:c r="E100" s="234">
        <x:v>9145420.5800000001</x:v>
      </x:c>
      <x:c r="F100" s="287">
        <x:v>12135160.869999999</x:v>
      </x:c>
      <x:c r="G100" s="30">
        <x:v>10120642.300000001</x:v>
      </x:c>
      <x:c r="H100" s="507">
        <x:v>17778587.420000002</x:v>
      </x:c>
      <x:c r="I100" s="499">
        <x:v>14271281.140000001</x:v>
      </x:c>
      <x:c r="J100" s="29">
        <x:v>12393340.289999999</x:v>
      </x:c>
      <x:c r="K100" s="72">
        <x:v>10044488.880000001</x:v>
      </x:c>
      <x:c r="L100" s="30">
        <x:v>11323134.310000001</x:v>
      </x:c>
      <x:c r="M100" s="30">
        <x:v>10337357.07</x:v>
      </x:c>
      <x:c r="N100" s="27">
        <x:v>8192806.6799999997</x:v>
      </x:c>
      <x:c r="O100" s="27">
        <x:v>9618096.0399999991</x:v>
      </x:c>
      <x:c r="P100" s="515">
        <x:v>9796638.2100000009</x:v>
      </x:c>
      <x:c r="R100" s="525"/>
      <x:c r="S100" s="525"/>
      <x:c r="T100" s="526"/>
      <x:c r="U100" s="527"/>
    </x:row>
    <x:row r="101" spans="1:21" s="24" customFormat="1" ht="15.95" customHeight="1">
      <x:c r="B101" s="35" t="s">
        <x:v>251</x:v>
      </x:c>
      <x:c r="C101" s="25">
        <x:f>SUM(E101:P101)</x:f>
        <x:v>154845.54999999999</x:v>
      </x:c>
      <x:c r="D101" s="58">
        <x:v>60605</x:v>
      </x:c>
      <x:c r="E101" s="234">
        <x:v>0</x:v>
      </x:c>
      <x:c r="F101" s="287"/>
      <x:c r="G101" s="30"/>
      <x:c r="H101" s="507">
        <x:v>7099.84</x:v>
      </x:c>
      <x:c r="I101" s="499">
        <x:v>56028.76</x:v>
      </x:c>
      <x:c r="J101" s="29">
        <x:v>41503.99</x:v>
      </x:c>
      <x:c r="K101" s="30"/>
      <x:c r="L101" s="30">
        <x:v>39050.629999999997</x:v>
      </x:c>
      <x:c r="M101" s="30">
        <x:v>4555.2700000000004</x:v>
      </x:c>
      <x:c r="N101" s="27"/>
      <x:c r="O101" s="27"/>
      <x:c r="P101" s="515">
        <x:v>6607.06</x:v>
      </x:c>
      <x:c r="R101" s="525"/>
      <x:c r="S101" s="525"/>
      <x:c r="T101" s="526"/>
      <x:c r="U101" s="527"/>
    </x:row>
    <x:row r="102" spans="1:21" s="24" customFormat="1" ht="15.95" customHeight="1">
      <x:c r="B102" s="35" t="s">
        <x:v>252</x:v>
      </x:c>
      <x:c r="C102" s="25">
        <x:f>SUM(E102:P102)</x:f>
        <x:v>47591999.829999998</x:v>
      </x:c>
      <x:c r="D102" s="58">
        <x:v>926464.37</x:v>
      </x:c>
      <x:c r="E102" s="234">
        <x:v>3226764.77</x:v>
      </x:c>
      <x:c r="F102" s="287">
        <x:v>4946355.88</x:v>
      </x:c>
      <x:c r="G102" s="30">
        <x:v>3033585</x:v>
      </x:c>
      <x:c r="H102" s="507">
        <x:v>6502906.6799999997</x:v>
      </x:c>
      <x:c r="I102" s="499">
        <x:v>3297019.99</x:v>
      </x:c>
      <x:c r="J102" s="29">
        <x:v>4885610.53</x:v>
      </x:c>
      <x:c r="K102" s="30">
        <x:v>2645237.5499999998</x:v>
      </x:c>
      <x:c r="L102" s="30">
        <x:v>4043282.22</x:v>
      </x:c>
      <x:c r="M102" s="30">
        <x:v>4044587.58</x:v>
      </x:c>
      <x:c r="N102" s="27">
        <x:v>1890153.57</x:v>
      </x:c>
      <x:c r="O102" s="27">
        <x:v>5062935.9800000004</x:v>
      </x:c>
      <x:c r="P102" s="515">
        <x:v>4013560.08</x:v>
      </x:c>
      <x:c r="R102" s="525"/>
      <x:c r="S102" s="525"/>
      <x:c r="T102" s="526"/>
      <x:c r="U102" s="527"/>
    </x:row>
    <x:row r="103" spans="1:21" ht="15.95" customHeight="1">
      <x:c r="A103" s="24"/>
      <x:c r="B103" s="35" t="s">
        <x:v>253</x:v>
      </x:c>
      <x:c r="C103" s="25">
        <x:f>SUM(E103:P103)</x:f>
        <x:v>0</x:v>
      </x:c>
      <x:c r="D103" s="58"/>
      <x:c r="E103" s="30"/>
      <x:c r="F103" s="29"/>
      <x:c r="G103" s="30"/>
      <x:c r="H103" s="509"/>
      <x:c r="I103" s="499">
        <x:v>0</x:v>
      </x:c>
      <x:c r="J103" s="29"/>
      <x:c r="K103" s="30"/>
      <x:c r="L103" s="30"/>
      <x:c r="M103" s="30"/>
      <x:c r="N103" s="27"/>
      <x:c r="O103" s="27"/>
      <x:c r="P103" s="515"/>
      <x:c r="R103" s="525"/>
      <x:c r="S103" s="525"/>
      <x:c r="T103" s="526"/>
      <x:c r="U103" s="527"/>
    </x:row>
    <x:row r="104" spans="1:21" s="22" customFormat="1" ht="15.95" customHeight="1">
      <x:c r="A104" s="23"/>
      <x:c r="B104" s="51" t="s">
        <x:v>254</x:v>
      </x:c>
      <x:c r="C104" s="47" t="e">
        <x:f>+C98+C99-C100-C101+C102+C103</x:f>
        <x:v>#REF!</x:v>
      </x:c>
      <x:c r="D104" s="61">
        <x:v>24378143.220000003</x:v>
      </x:c>
      <x:c r="E104" s="53">
        <x:f t="shared" ref="E104:P104" si="19">+E98+E99-E100-E101+E102+E103</x:f>
        <x:v>27732879.989999998</x:v>
      </x:c>
      <x:c r="F104" s="52">
        <x:f t="shared" si="19"/>
        <x:v>19098634.650000002</x:v>
      </x:c>
      <x:c r="G104" s="53">
        <x:f t="shared" si="19"/>
        <x:v>23931465.940000001</x:v>
      </x:c>
      <x:c r="H104" s="502">
        <x:f t="shared" si="19"/>
        <x:v>28477319.66</x:v>
      </x:c>
      <x:c r="I104" s="505">
        <x:f t="shared" si="19"/>
        <x:v>27183260.659999996</x:v>
      </x:c>
      <x:c r="J104" s="52">
        <x:f t="shared" si="19"/>
        <x:v>26491849.770000007</x:v>
      </x:c>
      <x:c r="K104" s="53">
        <x:f t="shared" si="19"/>
        <x:v>23522144.239999998</x:v>
      </x:c>
      <x:c r="L104" s="53">
        <x:f t="shared" si="19"/>
        <x:v>22336164.859999996</x:v>
      </x:c>
      <x:c r="M104" s="49">
        <x:f t="shared" si="19"/>
        <x:v>28931765.800000004</x:v>
      </x:c>
      <x:c r="N104" s="49">
        <x:f t="shared" si="19"/>
        <x:v>22023061.75</x:v>
      </x:c>
      <x:c r="O104" s="53">
        <x:f t="shared" si="19"/>
        <x:v>25562207.359999999</x:v>
      </x:c>
      <x:c r="P104" s="54">
        <x:f t="shared" si="19"/>
        <x:v>24792156.210000001</x:v>
      </x:c>
      <x:c r="R104" s="525"/>
      <x:c r="S104" s="525"/>
      <x:c r="T104" s="526"/>
      <x:c r="U104" s="527"/>
    </x:row>
    <x:row r="105" spans="1:21">
      <x:c r="D105" s="20">
        <x:v>24378143.219999999</x:v>
      </x:c>
      <x:c r="E105" s="20">
        <x:v>27732879.989999998</x:v>
      </x:c>
      <x:c r="F105" s="20">
        <x:v>19098634.649999999</x:v>
      </x:c>
      <x:c r="G105" s="20">
        <x:v>23931465.940000001</x:v>
      </x:c>
      <x:c r="H105" s="20">
        <x:v>28477319.66</x:v>
      </x:c>
      <x:c r="I105" s="20">
        <x:v>27183260.66</x:v>
      </x:c>
      <x:c r="J105" s="20">
        <x:v>26491849.770000007</x:v>
      </x:c>
      <x:c r="K105" s="20">
        <x:v>23522144.239999998</x:v>
      </x:c>
      <x:c r="L105" s="20">
        <x:v>22336164.859999996</x:v>
      </x:c>
      <x:c r="M105" s="20">
        <x:v>28931765.800000001</x:v>
      </x:c>
      <x:c r="N105" s="20">
        <x:v>22023061.75</x:v>
      </x:c>
      <x:c r="O105" s="20">
        <x:v>25562207.359999999</x:v>
      </x:c>
      <x:c r="P105" s="20">
        <x:v>24792156.210000001</x:v>
      </x:c>
      <x:c r="R105" s="525"/>
      <x:c r="S105" s="525"/>
      <x:c r="T105" s="526"/>
      <x:c r="U105" s="526"/>
    </x:row>
    <x:row r="106" spans="1:21" s="67" customFormat="1">
      <x:c r="D106" s="67">
        <x:v>0</x:v>
      </x:c>
      <x:c r="E106" s="288">
        <x:f t="shared" ref="E106:P106" si="20">+E105-E104</x:f>
        <x:v>0</x:v>
      </x:c>
      <x:c r="F106" s="288">
        <x:f t="shared" si="20"/>
        <x:v>0</x:v>
      </x:c>
      <x:c r="G106" s="288">
        <x:f t="shared" si="20"/>
        <x:v>0</x:v>
      </x:c>
      <x:c r="H106" s="288">
        <x:f t="shared" si="20"/>
        <x:v>0</x:v>
      </x:c>
      <x:c r="I106" s="288">
        <x:f t="shared" si="20"/>
        <x:v>0</x:v>
      </x:c>
      <x:c r="J106" s="288">
        <x:f t="shared" si="20"/>
        <x:v>0</x:v>
      </x:c>
      <x:c r="K106" s="288">
        <x:f t="shared" si="20"/>
        <x:v>0</x:v>
      </x:c>
      <x:c r="L106" s="288">
        <x:f t="shared" si="20"/>
        <x:v>0</x:v>
      </x:c>
      <x:c r="M106" s="288">
        <x:f t="shared" si="20"/>
        <x:v>0</x:v>
      </x:c>
      <x:c r="N106" s="288">
        <x:f t="shared" si="20"/>
        <x:v>0</x:v>
      </x:c>
      <x:c r="O106" s="288">
        <x:f t="shared" si="20"/>
        <x:v>0</x:v>
      </x:c>
      <x:c r="P106" s="288">
        <x:f t="shared" si="20"/>
        <x:v>0</x:v>
      </x:c>
      <x:c r="R106" s="525"/>
      <x:c r="S106" s="525"/>
      <x:c r="T106" s="526"/>
      <x:c r="U106" s="527"/>
    </x:row>
    <x:row r="107" spans="1:21">
      <x:c r="R107" s="521"/>
      <x:c r="S107" s="521"/>
      <x:c r="T107" s="512"/>
      <x:c r="U107" s="512"/>
    </x:row>
    <x:row r="108" spans="1:21">
      <x:c r="R108" s="521"/>
      <x:c r="S108" s="521"/>
    </x:row>
    <x:row r="109" spans="1:21" ht="31.5">
      <x:c r="B109" s="38" t="s">
        <x:v>440</x:v>
      </x:c>
      <x:c r="C109" s="21"/>
      <x:c r="D109" s="59"/>
      <x:c r="E109" s="59"/>
      <x:c r="F109" s="59"/>
      <x:c r="G109" s="59"/>
      <x:c r="H109" s="488"/>
      <x:c r="I109" s="59"/>
      <x:c r="J109" s="59"/>
      <x:c r="K109" s="59"/>
      <x:c r="L109" s="59"/>
      <x:c r="M109" s="21"/>
      <x:c r="P109" s="39" t="s">
        <x:v>36</x:v>
      </x:c>
      <x:c r="R109" s="521"/>
      <x:c r="S109" s="521"/>
    </x:row>
    <x:row r="110" spans="1:21" s="22" customFormat="1" ht="22.5" customHeight="1">
      <x:c r="B110" s="62" t="s">
        <x:v>37</x:v>
      </x:c>
      <x:c r="C110" s="65" t="s">
        <x:v>89</x:v>
      </x:c>
      <x:c r="D110" s="66" t="s">
        <x:v>90</x:v>
      </x:c>
      <x:c r="E110" s="64" t="s">
        <x:v>91</x:v>
      </x:c>
      <x:c r="F110" s="64" t="s">
        <x:v>92</x:v>
      </x:c>
      <x:c r="G110" s="64" t="s">
        <x:v>93</x:v>
      </x:c>
      <x:c r="H110" s="64" t="s">
        <x:v>94</x:v>
      </x:c>
      <x:c r="I110" s="64" t="s">
        <x:v>95</x:v>
      </x:c>
      <x:c r="J110" s="64" t="s">
        <x:v>96</x:v>
      </x:c>
      <x:c r="K110" s="64" t="s">
        <x:v>97</x:v>
      </x:c>
      <x:c r="L110" s="64" t="s">
        <x:v>98</x:v>
      </x:c>
      <x:c r="M110" s="64" t="s">
        <x:v>99</x:v>
      </x:c>
      <x:c r="N110" s="64" t="s">
        <x:v>100</x:v>
      </x:c>
      <x:c r="O110" s="64" t="s">
        <x:v>101</x:v>
      </x:c>
      <x:c r="P110" s="517" t="s">
        <x:v>90</x:v>
      </x:c>
      <x:c r="R110" s="521"/>
      <x:c r="S110" s="521"/>
      <x:c r="T110" s="20"/>
      <x:c r="U110" s="20"/>
    </x:row>
    <x:row r="111" spans="1:21" s="22" customFormat="1" ht="15.95" customHeight="1">
      <x:c r="B111" s="40" t="s">
        <x:v>207</x:v>
      </x:c>
      <x:c r="C111" s="41" t="e">
        <x:f>+C112+C113+C114-C115-C116+C117</x:f>
        <x:v>#REF!</x:v>
      </x:c>
      <x:c r="D111" s="60">
        <x:v>7119517.8099999987</x:v>
      </x:c>
      <x:c r="E111" s="43">
        <x:f t="shared" ref="E111:P111" si="21">+E112+E113+E114-E115-E116+E117</x:f>
        <x:v>5528919.1999999993</x:v>
      </x:c>
      <x:c r="F111" s="43">
        <x:f t="shared" si="21"/>
        <x:v>4252758.9600000009</x:v>
      </x:c>
      <x:c r="G111" s="43">
        <x:f t="shared" si="21"/>
        <x:v>6603873.8900000006</x:v>
      </x:c>
      <x:c r="H111" s="43">
        <x:f>+H112+H113+H114-H115-H116+H117</x:f>
        <x:v>6227747.4900000021</x:v>
      </x:c>
      <x:c r="I111" s="43">
        <x:f>+I112+I113+I114-I115-I116+I117</x:f>
        <x:v>7874167.9899999984</x:v>
      </x:c>
      <x:c r="J111" s="43">
        <x:f>+J112+J113+J114-J115-J116+J117</x:f>
        <x:v>5167313.4900000021</x:v>
      </x:c>
      <x:c r="K111" s="43">
        <x:f t="shared" si="21"/>
        <x:v>5182726.1099999994</x:v>
      </x:c>
      <x:c r="L111" s="43">
        <x:f t="shared" si="21"/>
        <x:v>4433374.1699999981</x:v>
      </x:c>
      <x:c r="M111" s="43">
        <x:f t="shared" si="21"/>
        <x:v>6492189.0299999975</x:v>
      </x:c>
      <x:c r="N111" s="43">
        <x:f t="shared" si="21"/>
        <x:v>6274890.8500000015</x:v>
      </x:c>
      <x:c r="O111" s="43">
        <x:f t="shared" si="21"/>
        <x:v>8304243.3499999996</x:v>
      </x:c>
      <x:c r="P111" s="513">
        <x:f t="shared" si="21"/>
        <x:v>5649765.3499999978</x:v>
      </x:c>
      <x:c r="R111" s="521"/>
      <x:c r="S111" s="521"/>
      <x:c r="T111" s="20"/>
      <x:c r="U111" s="20"/>
    </x:row>
    <x:row r="112" spans="1:21" ht="15.95" customHeight="1">
      <x:c r="B112" s="32" t="s">
        <x:v>208</x:v>
      </x:c>
      <x:c r="C112" s="25">
        <x:f>+E112</x:f>
        <x:v>22186727.07</x:v>
      </x:c>
      <x:c r="D112" s="58">
        <x:v>24940144.609999999</x:v>
      </x:c>
      <x:c r="E112" s="26">
        <x:v>22186727.07</x:v>
      </x:c>
      <x:c r="F112" s="27">
        <x:v>19633481.75</x:v>
      </x:c>
      <x:c r="G112" s="27">
        <x:v>17502555</x:v>
      </x:c>
      <x:c r="H112" s="27">
        <x:v>19390659.760000002</x:v>
      </x:c>
      <x:c r="I112" s="27">
        <x:v>19826280.140000001</x:v>
      </x:c>
      <x:c r="J112" s="27">
        <x:v>24986614.190000001</x:v>
      </x:c>
      <x:c r="K112" s="27">
        <x:v>27225277.75</x:v>
      </x:c>
      <x:c r="L112" s="27">
        <x:v>26769410.190000001</x:v>
      </x:c>
      <x:c r="M112" s="20">
        <x:v>26578672.670000002</x:v>
      </x:c>
      <x:c r="N112" s="27">
        <x:v>20842283.940000001</x:v>
      </x:c>
      <x:c r="O112" s="27">
        <x:v>18786235.07</x:v>
      </x:c>
      <x:c r="P112" s="510">
        <x:v>14765447.630000001</x:v>
      </x:c>
      <x:c r="R112" s="37"/>
      <x:c r="S112" s="37"/>
    </x:row>
    <x:row r="113" spans="2:21" ht="15.95" customHeight="1">
      <x:c r="B113" s="32" t="s">
        <x:v>209</x:v>
      </x:c>
      <x:c r="C113" s="25">
        <x:f>SUM(E113:P113)</x:f>
        <x:v>81023942.450000003</x:v>
      </x:c>
      <x:c r="D113" s="58">
        <x:v>4946487.41</x:v>
      </x:c>
      <x:c r="E113" s="26">
        <x:v>3057604.25</x:v>
      </x:c>
      <x:c r="F113" s="27">
        <x:v>3673347.71</x:v>
      </x:c>
      <x:c r="G113" s="27">
        <x:v>9218058.2100000009</x:v>
      </x:c>
      <x:c r="H113" s="27">
        <x:v>7984446.6600000001</x:v>
      </x:c>
      <x:c r="I113" s="27">
        <x:v>14110294.369999999</x:v>
      </x:c>
      <x:c r="J113" s="27">
        <x:v>7685434.1299999999</x:v>
      </x:c>
      <x:c r="K113" s="27">
        <x:v>5552154.1399999997</x:v>
      </x:c>
      <x:c r="L113" s="27">
        <x:v>4242951.6100000003</x:v>
      </x:c>
      <x:c r="M113" s="20">
        <x:v>5993185.4699999997</x:v>
      </x:c>
      <x:c r="N113" s="27">
        <x:v>7282142.0899999999</x:v>
      </x:c>
      <x:c r="O113" s="27">
        <x:v>5163974.29</x:v>
      </x:c>
      <x:c r="P113" s="510">
        <x:v>7060349.5199999996</x:v>
      </x:c>
    </x:row>
    <x:row r="114" spans="2:21" ht="15.95" customHeight="1">
      <x:c r="B114" s="32" t="s">
        <x:v>210</x:v>
      </x:c>
      <x:c r="C114" s="25">
        <x:f>SUM(E114:P114)</x:f>
        <x:v>-24083392.310000002</x:v>
      </x:c>
      <x:c r="D114" s="58">
        <x:v>-580387.14</x:v>
      </x:c>
      <x:c r="E114" s="26">
        <x:v>-81930.37</x:v>
      </x:c>
      <x:c r="F114" s="27">
        <x:v>-1551515.5</x:v>
      </x:c>
      <x:c r="G114" s="27">
        <x:v>-726079.56</x:v>
      </x:c>
      <x:c r="H114" s="489">
        <x:v>-1321078.79</x:v>
      </x:c>
      <x:c r="I114" s="27">
        <x:v>-1075792.33</x:v>
      </x:c>
      <x:c r="J114" s="27">
        <x:v>-279457.08</x:v>
      </x:c>
      <x:c r="K114" s="27">
        <x:v>-825295.59</x:v>
      </x:c>
      <x:c r="L114" s="27">
        <x:v>-314.95999999999998</x:v>
      </x:c>
      <x:c r="M114" s="20">
        <x:v>-5237385.17</x:v>
      </x:c>
      <x:c r="N114" s="27">
        <x:v>-3063300.11</x:v>
      </x:c>
      <x:c r="O114" s="27">
        <x:v>-880518.38</x:v>
      </x:c>
      <x:c r="P114" s="510">
        <x:v>-9040724.4700000007</x:v>
      </x:c>
    </x:row>
    <x:row r="115" spans="2:21" ht="15.95" customHeight="1">
      <x:c r="B115" s="32" t="s">
        <x:v>211</x:v>
      </x:c>
      <x:c r="C115" s="25">
        <x:f>SUM(E115:P115)</x:f>
        <x:v>0</x:v>
      </x:c>
      <x:c r="D115" s="58"/>
      <x:c r="E115" s="26"/>
      <x:c r="F115" s="27"/>
      <x:c r="G115" s="27"/>
      <x:c r="H115" s="489"/>
      <x:c r="I115" s="27"/>
      <x:c r="K115" s="27"/>
      <x:c r="L115" s="27"/>
      <x:c r="M115" s="27"/>
      <x:c r="N115" s="27"/>
      <x:c r="O115" s="27"/>
      <x:c r="P115" s="510"/>
    </x:row>
    <x:row r="116" spans="2:21" ht="15.95" customHeight="1">
      <x:c r="B116" s="32" t="s">
        <x:v>212</x:v>
      </x:c>
      <x:c r="C116" s="25" t="e">
        <x:f>+#REF!</x:f>
        <x:v>#REF!</x:v>
      </x:c>
      <x:c r="D116" s="58">
        <x:v>22186727.07</x:v>
      </x:c>
      <x:c r="E116" s="26">
        <x:v>19633481.75</x:v>
      </x:c>
      <x:c r="F116" s="27">
        <x:v>17502555</x:v>
      </x:c>
      <x:c r="G116" s="27">
        <x:v>19390659.760000002</x:v>
      </x:c>
      <x:c r="H116" s="489">
        <x:v>19826280.140000001</x:v>
      </x:c>
      <x:c r="I116" s="27">
        <x:v>24986614.190000001</x:v>
      </x:c>
      <x:c r="J116" s="27">
        <x:v>27225277.75</x:v>
      </x:c>
      <x:c r="K116" s="27">
        <x:v>26769410.190000001</x:v>
      </x:c>
      <x:c r="L116" s="27">
        <x:v>26578672.670000002</x:v>
      </x:c>
      <x:c r="M116" s="20">
        <x:v>20842283.940000001</x:v>
      </x:c>
      <x:c r="N116" s="27">
        <x:v>18786235.07</x:v>
      </x:c>
      <x:c r="O116" s="27">
        <x:v>14765447.630000001</x:v>
      </x:c>
      <x:c r="P116" s="510">
        <x:v>7135307.3300000001</x:v>
      </x:c>
    </x:row>
    <x:row r="117" spans="2:21" s="24" customFormat="1" ht="15.95" customHeight="1">
      <x:c r="B117" s="32" t="s">
        <x:v>213</x:v>
      </x:c>
      <x:c r="C117" s="25">
        <x:f>SUM(E117:P117)</x:f>
        <x:v>0</x:v>
      </x:c>
      <x:c r="D117" s="58"/>
      <x:c r="E117" s="26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510"/>
      <x:c r="S117" s="20"/>
      <x:c r="T117" s="20"/>
      <x:c r="U117" s="20"/>
    </x:row>
    <x:row r="118" spans="2:21" s="23" customFormat="1" ht="15.95" customHeight="1">
      <x:c r="B118" s="40" t="s">
        <x:v>214</x:v>
      </x:c>
      <x:c r="C118" s="45">
        <x:f>SUM(C119:C122)</x:f>
        <x:v>9190173.4699999988</x:v>
      </x:c>
      <x:c r="D118" s="57">
        <x:v>1205151.8799999999</x:v>
      </x:c>
      <x:c r="E118" s="42">
        <x:f t="shared" ref="E118:P118" si="22">SUM(E119:E122)</x:f>
        <x:v>810997.44</x:v>
      </x:c>
      <x:c r="F118" s="43">
        <x:f t="shared" si="22"/>
        <x:v>689395.59</x:v>
      </x:c>
      <x:c r="G118" s="43">
        <x:f t="shared" si="22"/>
        <x:v>898702.28</x:v>
      </x:c>
      <x:c r="H118" s="43">
        <x:f t="shared" si="22"/>
        <x:v>880624.37</x:v>
      </x:c>
      <x:c r="I118" s="43">
        <x:f t="shared" si="22"/>
        <x:v>808602.66</x:v>
      </x:c>
      <x:c r="J118" s="43">
        <x:f t="shared" si="22"/>
        <x:v>771465.22</x:v>
      </x:c>
      <x:c r="K118" s="43">
        <x:f t="shared" si="22"/>
        <x:v>711327.18</x:v>
      </x:c>
      <x:c r="L118" s="43">
        <x:f t="shared" si="22"/>
        <x:v>695887.69</x:v>
      </x:c>
      <x:c r="M118" s="43">
        <x:f t="shared" si="22"/>
        <x:v>770956.39</x:v>
      </x:c>
      <x:c r="N118" s="43">
        <x:f t="shared" si="22"/>
        <x:v>723885.59</x:v>
      </x:c>
      <x:c r="O118" s="43">
        <x:f t="shared" si="22"/>
        <x:v>566444.19999999995</x:v>
      </x:c>
      <x:c r="P118" s="513">
        <x:f t="shared" si="22"/>
        <x:v>861884.86</x:v>
      </x:c>
      <x:c r="S118" s="20"/>
      <x:c r="T118" s="20"/>
      <x:c r="U118" s="20"/>
    </x:row>
    <x:row r="119" spans="2:21" s="24" customFormat="1" ht="15.95" customHeight="1">
      <x:c r="B119" s="32" t="s">
        <x:v>215</x:v>
      </x:c>
      <x:c r="C119" s="25">
        <x:f>SUM(E119:P119)</x:f>
        <x:v>9190173.4699999988</x:v>
      </x:c>
      <x:c r="D119" s="58">
        <x:v>1205151.8799999999</x:v>
      </x:c>
      <x:c r="E119" s="26">
        <x:v>810997.44</x:v>
      </x:c>
      <x:c r="F119" s="26">
        <x:v>689395.59</x:v>
      </x:c>
      <x:c r="G119" s="26">
        <x:v>898702.28</x:v>
      </x:c>
      <x:c r="H119" s="26">
        <x:v>880624.37</x:v>
      </x:c>
      <x:c r="I119" s="26">
        <x:v>808602.66</x:v>
      </x:c>
      <x:c r="J119" s="26">
        <x:v>771465.22</x:v>
      </x:c>
      <x:c r="K119" s="26">
        <x:v>711327.18</x:v>
      </x:c>
      <x:c r="L119" s="26">
        <x:v>695887.69</x:v>
      </x:c>
      <x:c r="M119" s="26">
        <x:v>770956.39</x:v>
      </x:c>
      <x:c r="N119" s="26">
        <x:v>723885.59</x:v>
      </x:c>
      <x:c r="O119" s="26">
        <x:v>566444.19999999995</x:v>
      </x:c>
      <x:c r="P119" s="518">
        <x:v>861884.86</x:v>
      </x:c>
      <x:c r="Q119" s="70"/>
      <x:c r="S119" s="20"/>
      <x:c r="T119" s="20"/>
      <x:c r="U119" s="20"/>
    </x:row>
    <x:row r="120" spans="2:21" s="24" customFormat="1" ht="15.95" customHeight="1">
      <x:c r="B120" s="32" t="s">
        <x:v>216</x:v>
      </x:c>
      <x:c r="C120" s="25">
        <x:f>SUM(E120:P120)</x:f>
        <x:v>0</x:v>
      </x:c>
      <x:c r="D120" s="58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511"/>
      <x:c r="S120" s="20"/>
      <x:c r="T120" s="20"/>
      <x:c r="U120" s="20"/>
    </x:row>
    <x:row r="121" spans="2:21" s="24" customFormat="1" ht="15.95" customHeight="1">
      <x:c r="B121" s="32" t="s">
        <x:v>217</x:v>
      </x:c>
      <x:c r="C121" s="25">
        <x:f>SUM(E121:P121)</x:f>
        <x:v>0</x:v>
      </x:c>
      <x:c r="D121" s="58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511"/>
      <x:c r="S121" s="20"/>
      <x:c r="T121" s="20"/>
      <x:c r="U121" s="20"/>
    </x:row>
    <x:row r="122" spans="2:21" s="24" customFormat="1" ht="15.95" customHeight="1">
      <x:c r="B122" s="32" t="s">
        <x:v>218</x:v>
      </x:c>
      <x:c r="C122" s="25">
        <x:f>SUM(E122:P122)</x:f>
        <x:v>0</x:v>
      </x:c>
      <x:c r="D122" s="58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511"/>
      <x:c r="Q122" s="70"/>
      <x:c r="S122" s="20"/>
      <x:c r="T122" s="20"/>
      <x:c r="U122" s="20"/>
    </x:row>
    <x:row r="123" spans="2:21" s="23" customFormat="1" ht="15.95" customHeight="1">
      <x:c r="B123" s="40" t="s">
        <x:v>219</x:v>
      </x:c>
      <x:c r="C123" s="45">
        <x:f>SUM(C124:C151)</x:f>
        <x:v>6982176.040000001</x:v>
      </x:c>
      <x:c r="D123" s="57">
        <x:v>830273.2699999999</x:v>
      </x:c>
      <x:c r="E123" s="42">
        <x:f t="shared" ref="E123:O123" si="23">SUM(E124:E151)</x:f>
        <x:v>874317.66</x:v>
      </x:c>
      <x:c r="F123" s="43">
        <x:f t="shared" si="23"/>
        <x:v>692813.13</x:v>
      </x:c>
      <x:c r="G123" s="43">
        <x:f t="shared" si="23"/>
        <x:v>482729.43999999994</x:v>
      </x:c>
      <x:c r="H123" s="43">
        <x:f t="shared" si="23"/>
        <x:v>690669.91</x:v>
      </x:c>
      <x:c r="I123" s="43">
        <x:f t="shared" si="23"/>
        <x:v>529952.70000000007</x:v>
      </x:c>
      <x:c r="J123" s="43">
        <x:f t="shared" si="23"/>
        <x:v>600345.99</x:v>
      </x:c>
      <x:c r="K123" s="43">
        <x:f t="shared" si="23"/>
        <x:v>470230.31</x:v>
      </x:c>
      <x:c r="L123" s="43">
        <x:f t="shared" si="23"/>
        <x:v>549707.22</x:v>
      </x:c>
      <x:c r="M123" s="43">
        <x:f t="shared" si="23"/>
        <x:v>465539.81</x:v>
      </x:c>
      <x:c r="N123" s="43">
        <x:f t="shared" si="23"/>
        <x:v>571998.01</x:v>
      </x:c>
      <x:c r="O123" s="43">
        <x:f t="shared" si="23"/>
        <x:v>504253.61000000004</x:v>
      </x:c>
      <x:c r="P123" s="513">
        <x:f>SUM(P124:P151)</x:f>
        <x:v>549618.25</x:v>
      </x:c>
      <x:c r="S123" s="20"/>
      <x:c r="T123" s="20"/>
      <x:c r="U123" s="20"/>
    </x:row>
    <x:row r="124" spans="2:21" s="24" customFormat="1" ht="15.95" customHeight="1">
      <x:c r="B124" s="32" t="s">
        <x:v>220</x:v>
      </x:c>
      <x:c r="C124" s="25">
        <x:f t="shared" ref="C124:C151" si="24">SUM(E124:P124)</x:f>
        <x:v>377882.07</x:v>
      </x:c>
      <x:c r="D124" s="58">
        <x:v>37082.5</x:v>
      </x:c>
      <x:c r="E124" s="26">
        <x:v>40269</x:v>
      </x:c>
      <x:c r="F124" s="26">
        <x:v>35736.25</x:v>
      </x:c>
      <x:c r="G124" s="26">
        <x:v>26796</x:v>
      </x:c>
      <x:c r="H124" s="26">
        <x:v>40008</x:v>
      </x:c>
      <x:c r="I124" s="26">
        <x:v>36165.9</x:v>
      </x:c>
      <x:c r="J124" s="26">
        <x:v>32363</x:v>
      </x:c>
      <x:c r="K124" s="20">
        <x:v>28758</x:v>
      </x:c>
      <x:c r="L124" s="26">
        <x:v>27045</x:v>
      </x:c>
      <x:c r="M124" s="26">
        <x:v>23492.6</x:v>
      </x:c>
      <x:c r="N124" s="26">
        <x:v>31083.7</x:v>
      </x:c>
      <x:c r="O124" s="26">
        <x:v>26749.5</x:v>
      </x:c>
      <x:c r="P124" s="511">
        <x:v>29415.119999999999</x:v>
      </x:c>
      <x:c r="S124" s="20"/>
      <x:c r="T124" s="20"/>
      <x:c r="U124" s="20"/>
    </x:row>
    <x:row r="125" spans="2:21" ht="15.95" customHeight="1">
      <x:c r="B125" s="32" t="s">
        <x:v>221</x:v>
      </x:c>
      <x:c r="C125" s="25">
        <x:f t="shared" si="24"/>
        <x:v>0</x:v>
      </x:c>
      <x:c r="D125" s="58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511"/>
    </x:row>
    <x:row r="126" spans="2:21" ht="15.95" customHeight="1">
      <x:c r="B126" s="32" t="s">
        <x:v>222</x:v>
      </x:c>
      <x:c r="C126" s="25">
        <x:f t="shared" si="24"/>
        <x:v>0</x:v>
      </x:c>
      <x:c r="D126" s="58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511"/>
    </x:row>
    <x:row r="127" spans="2:21" ht="15.95" customHeight="1">
      <x:c r="B127" s="32" t="s">
        <x:v>223</x:v>
      </x:c>
      <x:c r="C127" s="25">
        <x:f t="shared" si="24"/>
        <x:v>0</x:v>
      </x:c>
      <x:c r="D127" s="58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511"/>
    </x:row>
    <x:row r="128" spans="2:21" ht="15.95" customHeight="1">
      <x:c r="B128" s="32" t="s">
        <x:v>224</x:v>
      </x:c>
      <x:c r="C128" s="25">
        <x:f t="shared" si="24"/>
        <x:v>23482.36</x:v>
      </x:c>
      <x:c r="D128" s="58">
        <x:v>2888.9</x:v>
      </x:c>
      <x:c r="E128" s="26">
        <x:v>2816.72</x:v>
      </x:c>
      <x:c r="F128" s="26">
        <x:v>2927.89</x:v>
      </x:c>
      <x:c r="G128" s="26">
        <x:v>2249.89</x:v>
      </x:c>
      <x:c r="H128" s="26">
        <x:v>2044.09</x:v>
      </x:c>
      <x:c r="I128" s="26">
        <x:v>1929.45</x:v>
      </x:c>
      <x:c r="J128" s="26">
        <x:v>2341.08</x:v>
      </x:c>
      <x:c r="K128" s="26">
        <x:v>1486.6</x:v>
      </x:c>
      <x:c r="L128" s="26">
        <x:v>1245.08</x:v>
      </x:c>
      <x:c r="M128" s="26">
        <x:v>1349.85</x:v>
      </x:c>
      <x:c r="N128" s="26">
        <x:v>1692.05</x:v>
      </x:c>
      <x:c r="O128" s="26">
        <x:v>1504.89</x:v>
      </x:c>
      <x:c r="P128" s="511">
        <x:v>1894.77</x:v>
      </x:c>
    </x:row>
    <x:row r="129" spans="2:16" ht="15.95" customHeight="1">
      <x:c r="B129" s="34" t="s">
        <x:v>225</x:v>
      </x:c>
      <x:c r="C129" s="25">
        <x:f t="shared" si="24"/>
        <x:v>877393.86999999988</x:v>
      </x:c>
      <x:c r="D129" s="58">
        <x:v>214479.33</x:v>
      </x:c>
      <x:c r="E129" s="26">
        <x:v>228439.36</x:v>
      </x:c>
      <x:c r="F129" s="26">
        <x:v>57491.18</x:v>
      </x:c>
      <x:c r="G129" s="26">
        <x:v>50100.98</x:v>
      </x:c>
      <x:c r="H129" s="26">
        <x:v>53514.45</x:v>
      </x:c>
      <x:c r="I129" s="26">
        <x:v>64318.34</x:v>
      </x:c>
      <x:c r="J129" s="26">
        <x:v>55552.480000000003</x:v>
      </x:c>
      <x:c r="K129" s="26">
        <x:v>61879.75</x:v>
      </x:c>
      <x:c r="L129" s="26">
        <x:v>62628.06</x:v>
      </x:c>
      <x:c r="M129" s="26">
        <x:v>61570.15</x:v>
      </x:c>
      <x:c r="N129" s="26">
        <x:v>65058.28</x:v>
      </x:c>
      <x:c r="O129" s="26">
        <x:v>52959.53</x:v>
      </x:c>
      <x:c r="P129" s="511">
        <x:v>63881.31</x:v>
      </x:c>
    </x:row>
    <x:row r="130" spans="2:16" ht="15.95" customHeight="1">
      <x:c r="B130" s="34" t="s">
        <x:v>226</x:v>
      </x:c>
      <x:c r="C130" s="25">
        <x:f t="shared" si="24"/>
        <x:v>0</x:v>
      </x:c>
      <x:c r="D130" s="58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511"/>
    </x:row>
    <x:row r="131" spans="2:16" ht="15.95" customHeight="1">
      <x:c r="B131" s="34" t="s">
        <x:v>227</x:v>
      </x:c>
      <x:c r="C131" s="25">
        <x:f t="shared" si="24"/>
        <x:v>3253235.5000000005</x:v>
      </x:c>
      <x:c r="D131" s="58">
        <x:v>296031.96999999997</x:v>
      </x:c>
      <x:c r="E131" s="26">
        <x:v>300466.03000000003</x:v>
      </x:c>
      <x:c r="F131" s="26">
        <x:v>300466.03000000003</x:v>
      </x:c>
      <x:c r="G131" s="26">
        <x:v>301881.46999999997</x:v>
      </x:c>
      <x:c r="H131" s="26">
        <x:v>261254.73</x:v>
      </x:c>
      <x:c r="I131" s="26">
        <x:v>260260.58</x:v>
      </x:c>
      <x:c r="J131" s="26">
        <x:v>260260.58</x:v>
      </x:c>
      <x:c r="K131" s="26">
        <x:v>260260.58</x:v>
      </x:c>
      <x:c r="L131" s="26">
        <x:v>261677.1</x:v>
      </x:c>
      <x:c r="M131" s="26">
        <x:v>261677.1</x:v>
      </x:c>
      <x:c r="N131" s="26">
        <x:v>261677.1</x:v>
      </x:c>
      <x:c r="O131" s="26">
        <x:v>261677.1</x:v>
      </x:c>
      <x:c r="P131" s="511">
        <x:v>261677.1</x:v>
      </x:c>
    </x:row>
    <x:row r="132" spans="2:16" ht="15.95" customHeight="1">
      <x:c r="B132" s="34" t="s">
        <x:v>228</x:v>
      </x:c>
      <x:c r="C132" s="25">
        <x:f t="shared" si="24"/>
        <x:v>0</x:v>
      </x:c>
      <x:c r="D132" s="58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511"/>
    </x:row>
    <x:row r="133" spans="2:16" ht="15.95" customHeight="1">
      <x:c r="B133" s="34" t="s">
        <x:v>229</x:v>
      </x:c>
      <x:c r="C133" s="25">
        <x:f t="shared" si="24"/>
        <x:v>87788.37</x:v>
      </x:c>
      <x:c r="D133" s="58">
        <x:v>1485.15</x:v>
      </x:c>
      <x:c r="E133" s="26">
        <x:v>20447.03</x:v>
      </x:c>
      <x:c r="F133" s="26">
        <x:v>21226.42</x:v>
      </x:c>
      <x:c r="G133" s="26"/>
      <x:c r="H133" s="26">
        <x:v>15346.53</x:v>
      </x:c>
      <x:c r="I133" s="26">
        <x:v>10453.84</x:v>
      </x:c>
      <x:c r="J133" s="26">
        <x:v>11341.1</x:v>
      </x:c>
      <x:c r="K133" s="26">
        <x:v>8973.4500000000007</x:v>
      </x:c>
      <x:c r="L133" s="26"/>
      <x:c r="M133" s="26"/>
      <x:c r="N133" s="26"/>
      <x:c r="O133" s="26"/>
      <x:c r="P133" s="511"/>
    </x:row>
    <x:row r="134" spans="2:16" ht="15.95" customHeight="1">
      <x:c r="B134" s="34" t="s">
        <x:v>230</x:v>
      </x:c>
      <x:c r="C134" s="25">
        <x:f t="shared" si="24"/>
        <x:v>0</x:v>
      </x:c>
      <x:c r="D134" s="58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511"/>
    </x:row>
    <x:row r="135" spans="2:16" ht="15.95" customHeight="1">
      <x:c r="B135" s="34" t="s">
        <x:v>231</x:v>
      </x:c>
      <x:c r="C135" s="25">
        <x:f t="shared" si="24"/>
        <x:v>0</x:v>
      </x:c>
      <x:c r="D135" s="58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511"/>
    </x:row>
    <x:row r="136" spans="2:16" ht="15.95" customHeight="1">
      <x:c r="B136" s="34" t="s">
        <x:v>232</x:v>
      </x:c>
      <x:c r="C136" s="25">
        <x:f t="shared" si="24"/>
        <x:v>0</x:v>
      </x:c>
      <x:c r="D136" s="58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511"/>
    </x:row>
    <x:row r="137" spans="2:16" ht="15.95" customHeight="1">
      <x:c r="B137" s="34" t="s">
        <x:v>233</x:v>
      </x:c>
      <x:c r="C137" s="25">
        <x:f t="shared" si="24"/>
        <x:v>46361.67</x:v>
      </x:c>
      <x:c r="D137" s="58">
        <x:v>29150</x:v>
      </x:c>
      <x:c r="E137" s="26">
        <x:v>7719</x:v>
      </x:c>
      <x:c r="F137" s="26">
        <x:v>15130</x:v>
      </x:c>
      <x:c r="G137" s="26">
        <x:v>110.67</x:v>
      </x:c>
      <x:c r="H137" s="26">
        <x:v>8281</x:v>
      </x:c>
      <x:c r="I137" s="26">
        <x:v>3800</x:v>
      </x:c>
      <x:c r="J137" s="26">
        <x:v>10191</x:v>
      </x:c>
      <x:c r="K137" s="26"/>
      <x:c r="L137" s="26">
        <x:v>400</x:v>
      </x:c>
      <x:c r="M137" s="26"/>
      <x:c r="N137" s="26"/>
      <x:c r="O137" s="26">
        <x:v>730</x:v>
      </x:c>
      <x:c r="P137" s="511"/>
    </x:row>
    <x:row r="138" spans="2:16" ht="15.95" customHeight="1">
      <x:c r="B138" s="34" t="s">
        <x:v>234</x:v>
      </x:c>
      <x:c r="C138" s="25">
        <x:f t="shared" si="24"/>
        <x:v>0</x:v>
      </x:c>
      <x:c r="D138" s="58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511"/>
    </x:row>
    <x:row r="139" spans="2:16" ht="15.95" customHeight="1">
      <x:c r="B139" s="34" t="s">
        <x:v>235</x:v>
      </x:c>
      <x:c r="C139" s="25">
        <x:f t="shared" si="24"/>
        <x:v>0</x:v>
      </x:c>
      <x:c r="D139" s="58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511"/>
    </x:row>
    <x:row r="140" spans="2:16" ht="15.95" customHeight="1">
      <x:c r="B140" s="34" t="s">
        <x:v>236</x:v>
      </x:c>
      <x:c r="C140" s="25">
        <x:f t="shared" si="24"/>
        <x:v>0</x:v>
      </x:c>
      <x:c r="D140" s="58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511"/>
    </x:row>
    <x:row r="141" spans="2:16" ht="15.95" customHeight="1">
      <x:c r="B141" s="34" t="s">
        <x:v>237</x:v>
      </x:c>
      <x:c r="C141" s="25">
        <x:f t="shared" si="24"/>
        <x:v>0</x:v>
      </x:c>
      <x:c r="D141" s="58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511"/>
    </x:row>
    <x:row r="142" spans="2:16" ht="15.95" customHeight="1">
      <x:c r="B142" s="34" t="s">
        <x:v>238</x:v>
      </x:c>
      <x:c r="C142" s="25">
        <x:f t="shared" si="24"/>
        <x:v>0</x:v>
      </x:c>
      <x:c r="D142" s="58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511"/>
    </x:row>
    <x:row r="143" spans="2:16" ht="15.95" customHeight="1">
      <x:c r="B143" s="34" t="s">
        <x:v>239</x:v>
      </x:c>
      <x:c r="C143" s="25">
        <x:f t="shared" si="24"/>
        <x:v>2265147.2000000002</x:v>
      </x:c>
      <x:c r="D143" s="58">
        <x:v>246500.55</x:v>
      </x:c>
      <x:c r="E143" s="26">
        <x:v>259558.75</x:v>
      </x:c>
      <x:c r="F143" s="26">
        <x:f>173734.67+86100.69</x:f>
        <x:v>259835.36000000002</x:v>
      </x:c>
      <x:c r="G143" s="26">
        <x:f>8980.88+89954.68</x:f>
        <x:v>98935.56</x:v>
      </x:c>
      <x:c r="H143" s="26">
        <x:v>310221.11</x:v>
      </x:c>
      <x:c r="I143" s="26">
        <x:v>152139.59</x:v>
      </x:c>
      <x:c r="J143" s="26">
        <x:v>228296.75</x:v>
      </x:c>
      <x:c r="K143" s="26">
        <x:v>108871.93000000001</x:v>
      </x:c>
      <x:c r="L143" s="26">
        <x:f>62610.44+127906.85</x:f>
        <x:v>190517.29</x:v>
      </x:c>
      <x:c r="M143" s="26">
        <x:f>72374+45076.11</x:f>
        <x:v>117450.11</x:v>
      </x:c>
      <x:c r="N143" s="26">
        <x:f>127255.03+85231.85</x:f>
        <x:v>212486.88</x:v>
      </x:c>
      <x:c r="O143" s="26">
        <x:f>63717.12+70366.8</x:f>
        <x:v>134083.92000000001</x:v>
      </x:c>
      <x:c r="P143" s="511">
        <x:f>99845.55+92904.4</x:f>
        <x:v>192749.95</x:v>
      </x:c>
    </x:row>
    <x:row r="144" spans="2:16" ht="15.95" customHeight="1">
      <x:c r="B144" s="34" t="s">
        <x:v>240</x:v>
      </x:c>
      <x:c r="C144" s="25">
        <x:f t="shared" si="24"/>
        <x:v>0</x:v>
      </x:c>
      <x:c r="D144" s="58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511"/>
    </x:row>
    <x:row r="145" spans="1:21" ht="15.95" customHeight="1">
      <x:c r="B145" s="34" t="s">
        <x:v>241</x:v>
      </x:c>
      <x:c r="C145" s="25">
        <x:f t="shared" si="24"/>
        <x:v>50885</x:v>
      </x:c>
      <x:c r="D145" s="58">
        <x:v>2654.87</x:v>
      </x:c>
      <x:c r="E145" s="26">
        <x:v>14601.77</x:v>
      </x:c>
      <x:c r="F145" s="26"/>
      <x:c r="G145" s="26">
        <x:v>2654.87</x:v>
      </x:c>
      <x:c r="H145" s="26"/>
      <x:c r="I145" s="26">
        <x:v>885</x:v>
      </x:c>
      <x:c r="J145" s="26"/>
      <x:c r="K145" s="26"/>
      <x:c r="L145" s="26">
        <x:v>6194.69</x:v>
      </x:c>
      <x:c r="M145" s="26"/>
      <x:c r="N145" s="26"/>
      <x:c r="O145" s="26">
        <x:v>26548.67</x:v>
      </x:c>
      <x:c r="P145" s="511"/>
    </x:row>
    <x:row r="146" spans="1:21" ht="15.95" customHeight="1">
      <x:c r="B146" s="34" t="s">
        <x:v>242</x:v>
      </x:c>
      <x:c r="C146" s="25">
        <x:f t="shared" si="24"/>
        <x:v>0</x:v>
      </x:c>
      <x:c r="D146" s="58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511"/>
    </x:row>
    <x:row r="147" spans="1:21" ht="15.95" customHeight="1">
      <x:c r="B147" s="34" t="s">
        <x:v>243</x:v>
      </x:c>
      <x:c r="C147" s="25">
        <x:f t="shared" si="24"/>
        <x:v>0</x:v>
      </x:c>
      <x:c r="D147" s="58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511"/>
    </x:row>
    <x:row r="148" spans="1:21" ht="15.95" customHeight="1">
      <x:c r="B148" s="34" t="s">
        <x:v>244</x:v>
      </x:c>
      <x:c r="C148" s="25">
        <x:f t="shared" si="24"/>
        <x:v>0</x:v>
      </x:c>
      <x:c r="D148" s="58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511"/>
    </x:row>
    <x:row r="149" spans="1:21" ht="15.95" customHeight="1">
      <x:c r="B149" s="34" t="s">
        <x:v>245</x:v>
      </x:c>
      <x:c r="C149" s="25">
        <x:f t="shared" si="24"/>
        <x:v>0</x:v>
      </x:c>
      <x:c r="D149" s="58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511"/>
    </x:row>
    <x:row r="150" spans="1:21" ht="15.95" customHeight="1">
      <x:c r="B150" s="32" t="s">
        <x:v>246</x:v>
      </x:c>
      <x:c r="C150" s="25">
        <x:f t="shared" si="24"/>
        <x:v>0</x:v>
      </x:c>
      <x:c r="D150" s="58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511"/>
    </x:row>
    <x:row r="151" spans="1:21" ht="15.95" customHeight="1">
      <x:c r="B151" s="32" t="s">
        <x:v>247</x:v>
      </x:c>
      <x:c r="C151" s="25">
        <x:f t="shared" si="24"/>
        <x:v>0</x:v>
      </x:c>
      <x:c r="D151" s="58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511"/>
    </x:row>
    <x:row r="152" spans="1:21" s="23" customFormat="1" ht="15.95" customHeight="1">
      <x:c r="B152" s="46" t="s">
        <x:v>248</x:v>
      </x:c>
      <x:c r="C152" s="47" t="e">
        <x:f>C111+C118+C123</x:f>
        <x:v>#REF!</x:v>
      </x:c>
      <x:c r="D152" s="61">
        <x:v>9154942.959999999</x:v>
      </x:c>
      <x:c r="E152" s="48">
        <x:f t="shared" ref="E152:P152" si="25">E111+E118+E123</x:f>
        <x:v>7214234.2999999989</x:v>
      </x:c>
      <x:c r="F152" s="49">
        <x:f t="shared" si="25"/>
        <x:v>5634967.6800000006</x:v>
      </x:c>
      <x:c r="G152" s="49">
        <x:f t="shared" si="25"/>
        <x:v>7985305.6100000013</x:v>
      </x:c>
      <x:c r="H152" s="49">
        <x:f t="shared" si="25"/>
        <x:v>7799041.7700000023</x:v>
      </x:c>
      <x:c r="I152" s="49">
        <x:f t="shared" si="25"/>
        <x:v>9212723.3499999978</x:v>
      </x:c>
      <x:c r="J152" s="49">
        <x:f t="shared" si="25"/>
        <x:v>6539124.700000002</x:v>
      </x:c>
      <x:c r="K152" s="49">
        <x:f t="shared" si="25"/>
        <x:v>6364283.5999999987</x:v>
      </x:c>
      <x:c r="L152" s="49">
        <x:f t="shared" si="25"/>
        <x:v>5678969.0799999973</x:v>
      </x:c>
      <x:c r="M152" s="49">
        <x:f t="shared" si="25"/>
        <x:v>7728685.2299999967</x:v>
      </x:c>
      <x:c r="N152" s="49">
        <x:f t="shared" si="25"/>
        <x:v>7570774.4500000011</x:v>
      </x:c>
      <x:c r="O152" s="49">
        <x:f t="shared" si="25"/>
        <x:v>9374941.1599999983</x:v>
      </x:c>
      <x:c r="P152" s="514">
        <x:f t="shared" si="25"/>
        <x:v>7061268.4599999981</x:v>
      </x:c>
      <x:c r="S152" s="20"/>
      <x:c r="T152" s="20"/>
      <x:c r="U152" s="20"/>
    </x:row>
    <x:row r="153" spans="1:21" s="24" customFormat="1" ht="15.95" customHeight="1">
      <x:c r="B153" s="286" t="s">
        <x:v>249</x:v>
      </x:c>
      <x:c r="C153" s="25">
        <x:f>+E153</x:f>
        <x:v>1740604.85</x:v>
      </x:c>
      <x:c r="D153" s="58">
        <x:v>2151832.71</x:v>
      </x:c>
      <x:c r="E153" s="26">
        <x:v>1740604.85</x:v>
      </x:c>
      <x:c r="F153" s="27">
        <x:v>1934461.3</x:v>
      </x:c>
      <x:c r="G153" s="20">
        <x:f>+F154</x:f>
        <x:v>858834.42</x:v>
      </x:c>
      <x:c r="H153" s="27">
        <x:v>1109752.68</x:v>
      </x:c>
      <x:c r="I153" s="20">
        <x:v>1028761.15</x:v>
      </x:c>
      <x:c r="J153" s="27">
        <x:f>I154</x:f>
        <x:v>279116.33</x:v>
      </x:c>
      <x:c r="K153" s="20">
        <x:v>949227.3</x:v>
      </x:c>
      <x:c r="L153" s="27">
        <x:v>965845.15</x:v>
      </x:c>
      <x:c r="M153" s="27">
        <x:v>1173219.54</x:v>
      </x:c>
      <x:c r="N153" s="27">
        <x:v>1450166.64</x:v>
      </x:c>
      <x:c r="O153" s="27">
        <x:v>1170673.6000000001</x:v>
      </x:c>
      <x:c r="P153" s="510">
        <x:v>1326218.49</x:v>
      </x:c>
      <x:c r="S153" s="20"/>
      <x:c r="T153" s="20"/>
      <x:c r="U153" s="20"/>
    </x:row>
    <x:row r="154" spans="1:21" s="24" customFormat="1" ht="15.95" customHeight="1">
      <x:c r="B154" s="286" t="s">
        <x:v>250</x:v>
      </x:c>
      <x:c r="C154" s="25" t="e">
        <x:f>+#REF!</x:f>
        <x:v>#REF!</x:v>
      </x:c>
      <x:c r="D154" s="58">
        <x:v>1740604.85</x:v>
      </x:c>
      <x:c r="E154" s="20">
        <x:v>1934461.3</x:v>
      </x:c>
      <x:c r="F154" s="27">
        <x:v>858834.42</x:v>
      </x:c>
      <x:c r="G154" s="27">
        <x:v>1109752.68</x:v>
      </x:c>
      <x:c r="H154" s="27">
        <x:v>1028761.15</x:v>
      </x:c>
      <x:c r="I154" s="20">
        <x:v>279116.33</x:v>
      </x:c>
      <x:c r="J154" s="27">
        <x:v>949227.3</x:v>
      </x:c>
      <x:c r="K154" s="20">
        <x:v>965845.15</x:v>
      </x:c>
      <x:c r="L154" s="27">
        <x:v>1173219.54</x:v>
      </x:c>
      <x:c r="M154" s="27">
        <x:v>1450166.64</x:v>
      </x:c>
      <x:c r="N154" s="27">
        <x:v>1170673.6399999999</x:v>
      </x:c>
      <x:c r="O154" s="27">
        <x:v>1326218.49</x:v>
      </x:c>
      <x:c r="P154" s="510">
        <x:v>798558.13</x:v>
      </x:c>
      <x:c r="S154" s="20"/>
      <x:c r="T154" s="20"/>
      <x:c r="U154" s="20"/>
    </x:row>
    <x:row r="155" spans="1:21" s="24" customFormat="1" ht="15.95" customHeight="1">
      <x:c r="B155" s="286" t="s">
        <x:v>251</x:v>
      </x:c>
      <x:c r="C155" s="25">
        <x:f>SUM(E155:P155)</x:f>
        <x:v>4117013.7399999998</x:v>
      </x:c>
      <x:c r="D155" s="58">
        <x:v>738945.38</x:v>
      </x:c>
      <x:c r="E155" s="26">
        <x:v>205178.18</x:v>
      </x:c>
      <x:c r="F155" s="27">
        <x:v>1526176.4</x:v>
      </x:c>
      <x:c r="G155" s="27">
        <x:v>107532.59</x:v>
      </x:c>
      <x:c r="H155" s="27">
        <x:v>233634.52</x:v>
      </x:c>
      <x:c r="I155" s="20">
        <x:v>336065.75</x:v>
      </x:c>
      <x:c r="J155" s="27"/>
      <x:c r="K155" s="20">
        <x:v>271671.92</x:v>
      </x:c>
      <x:c r="L155" s="27">
        <x:v>356106.18</x:v>
      </x:c>
      <x:c r="M155" s="27"/>
      <x:c r="N155" s="27">
        <x:v>312867.38</x:v>
      </x:c>
      <x:c r="O155" s="520"/>
      <x:c r="P155" s="518">
        <x:v>767780.82</x:v>
      </x:c>
      <x:c r="Q155" s="20"/>
      <x:c r="S155" s="20"/>
      <x:c r="T155" s="20"/>
      <x:c r="U155" s="20"/>
    </x:row>
    <x:row r="156" spans="1:21" s="24" customFormat="1" ht="15.95" customHeight="1">
      <x:c r="B156" s="286" t="s">
        <x:v>252</x:v>
      </x:c>
      <x:c r="C156" s="25">
        <x:f>SUM(E156:P156)</x:f>
        <x:v>0</x:v>
      </x:c>
      <x:c r="D156" s="58"/>
      <x:c r="E156" s="26"/>
      <x:c r="F156" s="27"/>
      <x:c r="G156" s="27"/>
      <x:c r="H156" s="27"/>
      <x:c r="I156" s="20"/>
      <x:c r="J156" s="27"/>
      <x:c r="K156" s="27"/>
      <x:c r="L156" s="273"/>
      <x:c r="M156" s="27"/>
      <x:c r="N156" s="27"/>
      <x:c r="O156" s="520"/>
      <x:c r="P156" s="518"/>
      <x:c r="S156" s="20"/>
      <x:c r="T156" s="20"/>
      <x:c r="U156" s="20"/>
    </x:row>
    <x:row r="157" spans="1:21" ht="15.95" customHeight="1">
      <x:c r="A157" s="24"/>
      <x:c r="B157" s="286" t="s">
        <x:v>253</x:v>
      </x:c>
      <x:c r="C157" s="25">
        <x:f>SUM(E157:P157)</x:f>
        <x:v>0</x:v>
      </x:c>
      <x:c r="D157" s="58"/>
      <x:c r="E157" s="26"/>
      <x:c r="F157" s="27"/>
      <x:c r="G157" s="27"/>
      <x:c r="H157" s="27"/>
      <x:c r="J157" s="27"/>
      <x:c r="K157" s="27"/>
      <x:c r="L157" s="27"/>
      <x:c r="M157" s="27"/>
      <x:c r="N157" s="27"/>
      <x:c r="O157" s="27"/>
      <x:c r="P157" s="510"/>
    </x:row>
    <x:row r="158" spans="1:21" s="22" customFormat="1" ht="15.95" customHeight="1">
      <x:c r="A158" s="23"/>
      <x:c r="B158" s="51" t="s">
        <x:v>254</x:v>
      </x:c>
      <x:c r="C158" s="52" t="e">
        <x:f>+C152+C153-C154-C155+C156+C157</x:f>
        <x:v>#REF!</x:v>
      </x:c>
      <x:c r="D158" s="61">
        <x:v>8827225.4399999976</x:v>
      </x:c>
      <x:c r="E158" s="52">
        <x:f t="shared" ref="E158:P158" si="26">+E152+E153-E154-E155+E156+E157</x:f>
        <x:v>6815199.669999999</x:v>
      </x:c>
      <x:c r="F158" s="53">
        <x:f t="shared" si="26"/>
        <x:v>5184418.16</x:v>
      </x:c>
      <x:c r="G158" s="53">
        <x:f t="shared" si="26"/>
        <x:v>7626854.7600000016</x:v>
      </x:c>
      <x:c r="H158" s="53">
        <x:f t="shared" si="26"/>
        <x:v>7646398.7800000031</x:v>
      </x:c>
      <x:c r="I158" s="53">
        <x:f t="shared" si="26"/>
        <x:v>9626302.4199999981</x:v>
      </x:c>
      <x:c r="J158" s="53">
        <x:f t="shared" si="26"/>
        <x:v>5869013.7300000023</x:v>
      </x:c>
      <x:c r="K158" s="53">
        <x:f t="shared" si="26"/>
        <x:v>6075993.8299999982</x:v>
      </x:c>
      <x:c r="L158" s="53">
        <x:f t="shared" si="26"/>
        <x:v>5115488.5099999979</x:v>
      </x:c>
      <x:c r="M158" s="49">
        <x:f t="shared" si="26"/>
        <x:v>7451738.1299999962</x:v>
      </x:c>
      <x:c r="N158" s="49">
        <x:f t="shared" si="26"/>
        <x:v>7537400.0700000022</x:v>
      </x:c>
      <x:c r="O158" s="49">
        <x:f t="shared" si="26"/>
        <x:v>9219396.2699999977</x:v>
      </x:c>
      <x:c r="P158" s="519">
        <x:f t="shared" si="26"/>
        <x:v>6821147.9999999981</x:v>
      </x:c>
      <x:c r="S158" s="20"/>
      <x:c r="T158" s="20"/>
      <x:c r="U158" s="20"/>
    </x:row>
    <x:row r="160" spans="1:21">
      <x:c r="E160" s="20">
        <x:v>6815199.6699999999</x:v>
      </x:c>
      <x:c r="F160" s="20">
        <x:v>5184418.16</x:v>
      </x:c>
      <x:c r="G160" s="20">
        <x:v>7626854.7599999998</x:v>
      </x:c>
      <x:c r="H160" s="20">
        <x:v>7646398.7800000003</x:v>
      </x:c>
      <x:c r="I160" s="20">
        <x:v>9626302.4199999999</x:v>
      </x:c>
      <x:c r="J160" s="20">
        <x:v>5925963.1500000022</x:v>
      </x:c>
      <x:c r="K160" s="20">
        <x:v>6075993.8300000001</x:v>
      </x:c>
      <x:c r="L160" s="20">
        <x:v>5115488.5099999979</x:v>
      </x:c>
      <x:c r="M160" s="20">
        <x:v>7451738.1299999999</x:v>
      </x:c>
      <x:c r="N160" s="20">
        <x:v>7537400.0700000003</x:v>
      </x:c>
      <x:c r="O160" s="20">
        <x:v>9219396.3100000005</x:v>
      </x:c>
      <x:c r="P160" s="20">
        <x:v>6821148</x:v>
      </x:c>
    </x:row>
    <x:row r="162" spans="5:15">
      <x:c r="E162" s="69"/>
      <x:c r="F162" s="69"/>
      <x:c r="G162" s="69"/>
      <x:c r="I162" s="69"/>
      <x:c r="J162" s="69"/>
      <x:c r="K162" s="69"/>
      <x:c r="L162" s="69"/>
      <x:c r="M162" s="487"/>
      <x:c r="N162" s="69"/>
      <x:c r="O162" s="69"/>
    </x:row>
    <x:row r="163" spans="5:15">
      <x:c r="M163" s="487"/>
    </x:row>
    <x:row r="164" spans="5:15">
      <x:c r="E164" s="56"/>
      <x:c r="F164" s="56"/>
      <x:c r="G164" s="56"/>
      <x:c r="H164" s="490"/>
      <x:c r="I164" s="56"/>
    </x:row>
  </x:sheetData>
  <x:phoneticPr fontId="18" type="noConversion"/>
  <x:printOptions gridLinesSet="0"/>
  <x:pageMargins left="0.35433070866141736" right="0.74803149606299213" top="0.98425196850393704" bottom="0.98425196850393704" header="0.51181102362204722" footer="0.51181102362204722"/>
  <x:pageSetup paperSize="9" scale="50" orientation="landscape" verticalDpi="300" r:id="rId1"/>
  <x:headerFooter alignWithMargins="0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AF4CACB-31E5-4BF7-8C7F-527C87477C74}" mc:Ignorable="x14ac xr xr2 xr3">
  <x:sheetPr codeName="Sheet17"/>
  <x:dimension ref="A1:FH708"/>
  <x:sheetViews>
    <x:sheetView topLeftCell="A4" zoomScale="70" zoomScaleNormal="70" workbookViewId="0">
      <x:selection activeCell="F474" sqref="F474"/>
    </x:sheetView>
  </x:sheetViews>
  <x:sheetFormatPr defaultColWidth="8.75" defaultRowHeight="13.5" outlineLevelRow="1"/>
  <x:cols>
    <x:col min="1" max="1" width="8.75" style="289"/>
    <x:col min="2" max="2" width="6.125" style="289" customWidth="1"/>
    <x:col min="3" max="3" width="43.25" style="289" bestFit="1" customWidth="1"/>
    <x:col min="4" max="4" width="14" style="291" customWidth="1"/>
    <x:col min="5" max="5" width="11.75" style="291" customWidth="1"/>
    <x:col min="6" max="6" width="8.375" style="291" customWidth="1"/>
    <x:col min="7" max="7" width="11.5" style="432" customWidth="1"/>
    <x:col min="8" max="8" width="11.125" style="443" customWidth="1"/>
    <x:col min="9" max="9" width="10.5" style="289" customWidth="1"/>
    <x:col min="10" max="10" width="16.25" style="289" bestFit="1" customWidth="1"/>
    <x:col min="11" max="11" width="10.875" style="289" customWidth="1"/>
    <x:col min="12" max="12" width="11.375" style="289" customWidth="1"/>
    <x:col min="13" max="13" width="12.875" style="289" customWidth="1"/>
    <x:col min="14" max="38" width="7" style="289" customWidth="1"/>
    <x:col min="39" max="39" width="7.5" style="289" customWidth="1"/>
    <x:col min="40" max="40" width="6.25" style="289" customWidth="1"/>
    <x:col min="41" max="41" width="6" style="289" customWidth="1"/>
    <x:col min="42" max="42" width="7.5" style="289" customWidth="1"/>
    <x:col min="43" max="43" width="6.25" style="289" customWidth="1"/>
    <x:col min="44" max="44" width="6" style="289" customWidth="1"/>
    <x:col min="45" max="46" width="7.125" style="289" customWidth="1"/>
    <x:col min="47" max="47" width="6" style="289" customWidth="1"/>
    <x:col min="48" max="48" width="9.875" style="294" customWidth="1"/>
    <x:col min="49" max="49" width="9.625" style="294" customWidth="1"/>
    <x:col min="50" max="50" width="9.375" style="289" customWidth="1"/>
    <x:col min="51" max="51" width="9" style="289" customWidth="1"/>
    <x:col min="52" max="52" width="8.75" style="289"/>
    <x:col min="53" max="53" width="11.25" style="289" bestFit="1" customWidth="1"/>
    <x:col min="54" max="55" width="8.75" style="289"/>
    <x:col min="56" max="56" width="15.5" style="289" bestFit="1" customWidth="1"/>
    <x:col min="57" max="67" width="8.75" style="289"/>
    <x:col min="68" max="68" width="15.5" style="289" bestFit="1" customWidth="1"/>
    <x:col min="69" max="257" width="8.75" style="289"/>
    <x:col min="258" max="258" width="6.125" style="289" customWidth="1"/>
    <x:col min="259" max="259" width="24.25" style="289" customWidth="1"/>
    <x:col min="260" max="260" width="14" style="289" customWidth="1"/>
    <x:col min="261" max="261" width="11.75" style="289" customWidth="1"/>
    <x:col min="262" max="262" width="8.375" style="289" customWidth="1"/>
    <x:col min="263" max="263" width="11.5" style="289" customWidth="1"/>
    <x:col min="264" max="264" width="11.125" style="289" customWidth="1"/>
    <x:col min="265" max="265" width="10.5" style="289" customWidth="1"/>
    <x:col min="266" max="266" width="16.25" style="289" bestFit="1" customWidth="1"/>
    <x:col min="267" max="267" width="10.875" style="289" customWidth="1"/>
    <x:col min="268" max="268" width="11.375" style="289" customWidth="1"/>
    <x:col min="269" max="269" width="12.875" style="289" customWidth="1"/>
    <x:col min="270" max="294" width="7" style="289" customWidth="1"/>
    <x:col min="295" max="295" width="7.5" style="289" customWidth="1"/>
    <x:col min="296" max="296" width="6.25" style="289" customWidth="1"/>
    <x:col min="297" max="297" width="6" style="289" customWidth="1"/>
    <x:col min="298" max="298" width="7.5" style="289" customWidth="1"/>
    <x:col min="299" max="299" width="6.25" style="289" customWidth="1"/>
    <x:col min="300" max="300" width="6" style="289" customWidth="1"/>
    <x:col min="301" max="302" width="7.125" style="289" customWidth="1"/>
    <x:col min="303" max="303" width="6" style="289" customWidth="1"/>
    <x:col min="304" max="304" width="9.875" style="289" customWidth="1"/>
    <x:col min="305" max="305" width="9.625" style="289" customWidth="1"/>
    <x:col min="306" max="306" width="9.375" style="289" customWidth="1"/>
    <x:col min="307" max="307" width="9" style="289" customWidth="1"/>
    <x:col min="308" max="308" width="8.75" style="289"/>
    <x:col min="309" max="309" width="11.25" style="289" bestFit="1" customWidth="1"/>
    <x:col min="310" max="513" width="8.75" style="289"/>
    <x:col min="514" max="514" width="6.125" style="289" customWidth="1"/>
    <x:col min="515" max="515" width="24.25" style="289" customWidth="1"/>
    <x:col min="516" max="516" width="14" style="289" customWidth="1"/>
    <x:col min="517" max="517" width="11.75" style="289" customWidth="1"/>
    <x:col min="518" max="518" width="8.375" style="289" customWidth="1"/>
    <x:col min="519" max="519" width="11.5" style="289" customWidth="1"/>
    <x:col min="520" max="520" width="11.125" style="289" customWidth="1"/>
    <x:col min="521" max="521" width="10.5" style="289" customWidth="1"/>
    <x:col min="522" max="522" width="16.25" style="289" bestFit="1" customWidth="1"/>
    <x:col min="523" max="523" width="10.875" style="289" customWidth="1"/>
    <x:col min="524" max="524" width="11.375" style="289" customWidth="1"/>
    <x:col min="525" max="525" width="12.875" style="289" customWidth="1"/>
    <x:col min="526" max="550" width="7" style="289" customWidth="1"/>
    <x:col min="551" max="551" width="7.5" style="289" customWidth="1"/>
    <x:col min="552" max="552" width="6.25" style="289" customWidth="1"/>
    <x:col min="553" max="553" width="6" style="289" customWidth="1"/>
    <x:col min="554" max="554" width="7.5" style="289" customWidth="1"/>
    <x:col min="555" max="555" width="6.25" style="289" customWidth="1"/>
    <x:col min="556" max="556" width="6" style="289" customWidth="1"/>
    <x:col min="557" max="558" width="7.125" style="289" customWidth="1"/>
    <x:col min="559" max="559" width="6" style="289" customWidth="1"/>
    <x:col min="560" max="560" width="9.875" style="289" customWidth="1"/>
    <x:col min="561" max="561" width="9.625" style="289" customWidth="1"/>
    <x:col min="562" max="562" width="9.375" style="289" customWidth="1"/>
    <x:col min="563" max="563" width="9" style="289" customWidth="1"/>
    <x:col min="564" max="564" width="8.75" style="289"/>
    <x:col min="565" max="565" width="11.25" style="289" bestFit="1" customWidth="1"/>
    <x:col min="566" max="769" width="8.75" style="289"/>
    <x:col min="770" max="770" width="6.125" style="289" customWidth="1"/>
    <x:col min="771" max="771" width="24.25" style="289" customWidth="1"/>
    <x:col min="772" max="772" width="14" style="289" customWidth="1"/>
    <x:col min="773" max="773" width="11.75" style="289" customWidth="1"/>
    <x:col min="774" max="774" width="8.375" style="289" customWidth="1"/>
    <x:col min="775" max="775" width="11.5" style="289" customWidth="1"/>
    <x:col min="776" max="776" width="11.125" style="289" customWidth="1"/>
    <x:col min="777" max="777" width="10.5" style="289" customWidth="1"/>
    <x:col min="778" max="778" width="16.25" style="289" bestFit="1" customWidth="1"/>
    <x:col min="779" max="779" width="10.875" style="289" customWidth="1"/>
    <x:col min="780" max="780" width="11.375" style="289" customWidth="1"/>
    <x:col min="781" max="781" width="12.875" style="289" customWidth="1"/>
    <x:col min="782" max="806" width="7" style="289" customWidth="1"/>
    <x:col min="807" max="807" width="7.5" style="289" customWidth="1"/>
    <x:col min="808" max="808" width="6.25" style="289" customWidth="1"/>
    <x:col min="809" max="809" width="6" style="289" customWidth="1"/>
    <x:col min="810" max="810" width="7.5" style="289" customWidth="1"/>
    <x:col min="811" max="811" width="6.25" style="289" customWidth="1"/>
    <x:col min="812" max="812" width="6" style="289" customWidth="1"/>
    <x:col min="813" max="814" width="7.125" style="289" customWidth="1"/>
    <x:col min="815" max="815" width="6" style="289" customWidth="1"/>
    <x:col min="816" max="816" width="9.875" style="289" customWidth="1"/>
    <x:col min="817" max="817" width="9.625" style="289" customWidth="1"/>
    <x:col min="818" max="818" width="9.375" style="289" customWidth="1"/>
    <x:col min="819" max="819" width="9" style="289" customWidth="1"/>
    <x:col min="820" max="820" width="8.75" style="289"/>
    <x:col min="821" max="821" width="11.25" style="289" bestFit="1" customWidth="1"/>
    <x:col min="822" max="1025" width="8.75" style="289"/>
    <x:col min="1026" max="1026" width="6.125" style="289" customWidth="1"/>
    <x:col min="1027" max="1027" width="24.25" style="289" customWidth="1"/>
    <x:col min="1028" max="1028" width="14" style="289" customWidth="1"/>
    <x:col min="1029" max="1029" width="11.75" style="289" customWidth="1"/>
    <x:col min="1030" max="1030" width="8.375" style="289" customWidth="1"/>
    <x:col min="1031" max="1031" width="11.5" style="289" customWidth="1"/>
    <x:col min="1032" max="1032" width="11.125" style="289" customWidth="1"/>
    <x:col min="1033" max="1033" width="10.5" style="289" customWidth="1"/>
    <x:col min="1034" max="1034" width="16.25" style="289" bestFit="1" customWidth="1"/>
    <x:col min="1035" max="1035" width="10.875" style="289" customWidth="1"/>
    <x:col min="1036" max="1036" width="11.375" style="289" customWidth="1"/>
    <x:col min="1037" max="1037" width="12.875" style="289" customWidth="1"/>
    <x:col min="1038" max="1062" width="7" style="289" customWidth="1"/>
    <x:col min="1063" max="1063" width="7.5" style="289" customWidth="1"/>
    <x:col min="1064" max="1064" width="6.25" style="289" customWidth="1"/>
    <x:col min="1065" max="1065" width="6" style="289" customWidth="1"/>
    <x:col min="1066" max="1066" width="7.5" style="289" customWidth="1"/>
    <x:col min="1067" max="1067" width="6.25" style="289" customWidth="1"/>
    <x:col min="1068" max="1068" width="6" style="289" customWidth="1"/>
    <x:col min="1069" max="1070" width="7.125" style="289" customWidth="1"/>
    <x:col min="1071" max="1071" width="6" style="289" customWidth="1"/>
    <x:col min="1072" max="1072" width="9.875" style="289" customWidth="1"/>
    <x:col min="1073" max="1073" width="9.625" style="289" customWidth="1"/>
    <x:col min="1074" max="1074" width="9.375" style="289" customWidth="1"/>
    <x:col min="1075" max="1075" width="9" style="289" customWidth="1"/>
    <x:col min="1076" max="1076" width="8.75" style="289"/>
    <x:col min="1077" max="1077" width="11.25" style="289" bestFit="1" customWidth="1"/>
    <x:col min="1078" max="1281" width="8.75" style="289"/>
    <x:col min="1282" max="1282" width="6.125" style="289" customWidth="1"/>
    <x:col min="1283" max="1283" width="24.25" style="289" customWidth="1"/>
    <x:col min="1284" max="1284" width="14" style="289" customWidth="1"/>
    <x:col min="1285" max="1285" width="11.75" style="289" customWidth="1"/>
    <x:col min="1286" max="1286" width="8.375" style="289" customWidth="1"/>
    <x:col min="1287" max="1287" width="11.5" style="289" customWidth="1"/>
    <x:col min="1288" max="1288" width="11.125" style="289" customWidth="1"/>
    <x:col min="1289" max="1289" width="10.5" style="289" customWidth="1"/>
    <x:col min="1290" max="1290" width="16.25" style="289" bestFit="1" customWidth="1"/>
    <x:col min="1291" max="1291" width="10.875" style="289" customWidth="1"/>
    <x:col min="1292" max="1292" width="11.375" style="289" customWidth="1"/>
    <x:col min="1293" max="1293" width="12.875" style="289" customWidth="1"/>
    <x:col min="1294" max="1318" width="7" style="289" customWidth="1"/>
    <x:col min="1319" max="1319" width="7.5" style="289" customWidth="1"/>
    <x:col min="1320" max="1320" width="6.25" style="289" customWidth="1"/>
    <x:col min="1321" max="1321" width="6" style="289" customWidth="1"/>
    <x:col min="1322" max="1322" width="7.5" style="289" customWidth="1"/>
    <x:col min="1323" max="1323" width="6.25" style="289" customWidth="1"/>
    <x:col min="1324" max="1324" width="6" style="289" customWidth="1"/>
    <x:col min="1325" max="1326" width="7.125" style="289" customWidth="1"/>
    <x:col min="1327" max="1327" width="6" style="289" customWidth="1"/>
    <x:col min="1328" max="1328" width="9.875" style="289" customWidth="1"/>
    <x:col min="1329" max="1329" width="9.625" style="289" customWidth="1"/>
    <x:col min="1330" max="1330" width="9.375" style="289" customWidth="1"/>
    <x:col min="1331" max="1331" width="9" style="289" customWidth="1"/>
    <x:col min="1332" max="1332" width="8.75" style="289"/>
    <x:col min="1333" max="1333" width="11.25" style="289" bestFit="1" customWidth="1"/>
    <x:col min="1334" max="1537" width="8.75" style="289"/>
    <x:col min="1538" max="1538" width="6.125" style="289" customWidth="1"/>
    <x:col min="1539" max="1539" width="24.25" style="289" customWidth="1"/>
    <x:col min="1540" max="1540" width="14" style="289" customWidth="1"/>
    <x:col min="1541" max="1541" width="11.75" style="289" customWidth="1"/>
    <x:col min="1542" max="1542" width="8.375" style="289" customWidth="1"/>
    <x:col min="1543" max="1543" width="11.5" style="289" customWidth="1"/>
    <x:col min="1544" max="1544" width="11.125" style="289" customWidth="1"/>
    <x:col min="1545" max="1545" width="10.5" style="289" customWidth="1"/>
    <x:col min="1546" max="1546" width="16.25" style="289" bestFit="1" customWidth="1"/>
    <x:col min="1547" max="1547" width="10.875" style="289" customWidth="1"/>
    <x:col min="1548" max="1548" width="11.375" style="289" customWidth="1"/>
    <x:col min="1549" max="1549" width="12.875" style="289" customWidth="1"/>
    <x:col min="1550" max="1574" width="7" style="289" customWidth="1"/>
    <x:col min="1575" max="1575" width="7.5" style="289" customWidth="1"/>
    <x:col min="1576" max="1576" width="6.25" style="289" customWidth="1"/>
    <x:col min="1577" max="1577" width="6" style="289" customWidth="1"/>
    <x:col min="1578" max="1578" width="7.5" style="289" customWidth="1"/>
    <x:col min="1579" max="1579" width="6.25" style="289" customWidth="1"/>
    <x:col min="1580" max="1580" width="6" style="289" customWidth="1"/>
    <x:col min="1581" max="1582" width="7.125" style="289" customWidth="1"/>
    <x:col min="1583" max="1583" width="6" style="289" customWidth="1"/>
    <x:col min="1584" max="1584" width="9.875" style="289" customWidth="1"/>
    <x:col min="1585" max="1585" width="9.625" style="289" customWidth="1"/>
    <x:col min="1586" max="1586" width="9.375" style="289" customWidth="1"/>
    <x:col min="1587" max="1587" width="9" style="289" customWidth="1"/>
    <x:col min="1588" max="1588" width="8.75" style="289"/>
    <x:col min="1589" max="1589" width="11.25" style="289" bestFit="1" customWidth="1"/>
    <x:col min="1590" max="1793" width="8.75" style="289"/>
    <x:col min="1794" max="1794" width="6.125" style="289" customWidth="1"/>
    <x:col min="1795" max="1795" width="24.25" style="289" customWidth="1"/>
    <x:col min="1796" max="1796" width="14" style="289" customWidth="1"/>
    <x:col min="1797" max="1797" width="11.75" style="289" customWidth="1"/>
    <x:col min="1798" max="1798" width="8.375" style="289" customWidth="1"/>
    <x:col min="1799" max="1799" width="11.5" style="289" customWidth="1"/>
    <x:col min="1800" max="1800" width="11.125" style="289" customWidth="1"/>
    <x:col min="1801" max="1801" width="10.5" style="289" customWidth="1"/>
    <x:col min="1802" max="1802" width="16.25" style="289" bestFit="1" customWidth="1"/>
    <x:col min="1803" max="1803" width="10.875" style="289" customWidth="1"/>
    <x:col min="1804" max="1804" width="11.375" style="289" customWidth="1"/>
    <x:col min="1805" max="1805" width="12.875" style="289" customWidth="1"/>
    <x:col min="1806" max="1830" width="7" style="289" customWidth="1"/>
    <x:col min="1831" max="1831" width="7.5" style="289" customWidth="1"/>
    <x:col min="1832" max="1832" width="6.25" style="289" customWidth="1"/>
    <x:col min="1833" max="1833" width="6" style="289" customWidth="1"/>
    <x:col min="1834" max="1834" width="7.5" style="289" customWidth="1"/>
    <x:col min="1835" max="1835" width="6.25" style="289" customWidth="1"/>
    <x:col min="1836" max="1836" width="6" style="289" customWidth="1"/>
    <x:col min="1837" max="1838" width="7.125" style="289" customWidth="1"/>
    <x:col min="1839" max="1839" width="6" style="289" customWidth="1"/>
    <x:col min="1840" max="1840" width="9.875" style="289" customWidth="1"/>
    <x:col min="1841" max="1841" width="9.625" style="289" customWidth="1"/>
    <x:col min="1842" max="1842" width="9.375" style="289" customWidth="1"/>
    <x:col min="1843" max="1843" width="9" style="289" customWidth="1"/>
    <x:col min="1844" max="1844" width="8.75" style="289"/>
    <x:col min="1845" max="1845" width="11.25" style="289" bestFit="1" customWidth="1"/>
    <x:col min="1846" max="2049" width="8.75" style="289"/>
    <x:col min="2050" max="2050" width="6.125" style="289" customWidth="1"/>
    <x:col min="2051" max="2051" width="24.25" style="289" customWidth="1"/>
    <x:col min="2052" max="2052" width="14" style="289" customWidth="1"/>
    <x:col min="2053" max="2053" width="11.75" style="289" customWidth="1"/>
    <x:col min="2054" max="2054" width="8.375" style="289" customWidth="1"/>
    <x:col min="2055" max="2055" width="11.5" style="289" customWidth="1"/>
    <x:col min="2056" max="2056" width="11.125" style="289" customWidth="1"/>
    <x:col min="2057" max="2057" width="10.5" style="289" customWidth="1"/>
    <x:col min="2058" max="2058" width="16.25" style="289" bestFit="1" customWidth="1"/>
    <x:col min="2059" max="2059" width="10.875" style="289" customWidth="1"/>
    <x:col min="2060" max="2060" width="11.375" style="289" customWidth="1"/>
    <x:col min="2061" max="2061" width="12.875" style="289" customWidth="1"/>
    <x:col min="2062" max="2086" width="7" style="289" customWidth="1"/>
    <x:col min="2087" max="2087" width="7.5" style="289" customWidth="1"/>
    <x:col min="2088" max="2088" width="6.25" style="289" customWidth="1"/>
    <x:col min="2089" max="2089" width="6" style="289" customWidth="1"/>
    <x:col min="2090" max="2090" width="7.5" style="289" customWidth="1"/>
    <x:col min="2091" max="2091" width="6.25" style="289" customWidth="1"/>
    <x:col min="2092" max="2092" width="6" style="289" customWidth="1"/>
    <x:col min="2093" max="2094" width="7.125" style="289" customWidth="1"/>
    <x:col min="2095" max="2095" width="6" style="289" customWidth="1"/>
    <x:col min="2096" max="2096" width="9.875" style="289" customWidth="1"/>
    <x:col min="2097" max="2097" width="9.625" style="289" customWidth="1"/>
    <x:col min="2098" max="2098" width="9.375" style="289" customWidth="1"/>
    <x:col min="2099" max="2099" width="9" style="289" customWidth="1"/>
    <x:col min="2100" max="2100" width="8.75" style="289"/>
    <x:col min="2101" max="2101" width="11.25" style="289" bestFit="1" customWidth="1"/>
    <x:col min="2102" max="2305" width="8.75" style="289"/>
    <x:col min="2306" max="2306" width="6.125" style="289" customWidth="1"/>
    <x:col min="2307" max="2307" width="24.25" style="289" customWidth="1"/>
    <x:col min="2308" max="2308" width="14" style="289" customWidth="1"/>
    <x:col min="2309" max="2309" width="11.75" style="289" customWidth="1"/>
    <x:col min="2310" max="2310" width="8.375" style="289" customWidth="1"/>
    <x:col min="2311" max="2311" width="11.5" style="289" customWidth="1"/>
    <x:col min="2312" max="2312" width="11.125" style="289" customWidth="1"/>
    <x:col min="2313" max="2313" width="10.5" style="289" customWidth="1"/>
    <x:col min="2314" max="2314" width="16.25" style="289" bestFit="1" customWidth="1"/>
    <x:col min="2315" max="2315" width="10.875" style="289" customWidth="1"/>
    <x:col min="2316" max="2316" width="11.375" style="289" customWidth="1"/>
    <x:col min="2317" max="2317" width="12.875" style="289" customWidth="1"/>
    <x:col min="2318" max="2342" width="7" style="289" customWidth="1"/>
    <x:col min="2343" max="2343" width="7.5" style="289" customWidth="1"/>
    <x:col min="2344" max="2344" width="6.25" style="289" customWidth="1"/>
    <x:col min="2345" max="2345" width="6" style="289" customWidth="1"/>
    <x:col min="2346" max="2346" width="7.5" style="289" customWidth="1"/>
    <x:col min="2347" max="2347" width="6.25" style="289" customWidth="1"/>
    <x:col min="2348" max="2348" width="6" style="289" customWidth="1"/>
    <x:col min="2349" max="2350" width="7.125" style="289" customWidth="1"/>
    <x:col min="2351" max="2351" width="6" style="289" customWidth="1"/>
    <x:col min="2352" max="2352" width="9.875" style="289" customWidth="1"/>
    <x:col min="2353" max="2353" width="9.625" style="289" customWidth="1"/>
    <x:col min="2354" max="2354" width="9.375" style="289" customWidth="1"/>
    <x:col min="2355" max="2355" width="9" style="289" customWidth="1"/>
    <x:col min="2356" max="2356" width="8.75" style="289"/>
    <x:col min="2357" max="2357" width="11.25" style="289" bestFit="1" customWidth="1"/>
    <x:col min="2358" max="2561" width="8.75" style="289"/>
    <x:col min="2562" max="2562" width="6.125" style="289" customWidth="1"/>
    <x:col min="2563" max="2563" width="24.25" style="289" customWidth="1"/>
    <x:col min="2564" max="2564" width="14" style="289" customWidth="1"/>
    <x:col min="2565" max="2565" width="11.75" style="289" customWidth="1"/>
    <x:col min="2566" max="2566" width="8.375" style="289" customWidth="1"/>
    <x:col min="2567" max="2567" width="11.5" style="289" customWidth="1"/>
    <x:col min="2568" max="2568" width="11.125" style="289" customWidth="1"/>
    <x:col min="2569" max="2569" width="10.5" style="289" customWidth="1"/>
    <x:col min="2570" max="2570" width="16.25" style="289" bestFit="1" customWidth="1"/>
    <x:col min="2571" max="2571" width="10.875" style="289" customWidth="1"/>
    <x:col min="2572" max="2572" width="11.375" style="289" customWidth="1"/>
    <x:col min="2573" max="2573" width="12.875" style="289" customWidth="1"/>
    <x:col min="2574" max="2598" width="7" style="289" customWidth="1"/>
    <x:col min="2599" max="2599" width="7.5" style="289" customWidth="1"/>
    <x:col min="2600" max="2600" width="6.25" style="289" customWidth="1"/>
    <x:col min="2601" max="2601" width="6" style="289" customWidth="1"/>
    <x:col min="2602" max="2602" width="7.5" style="289" customWidth="1"/>
    <x:col min="2603" max="2603" width="6.25" style="289" customWidth="1"/>
    <x:col min="2604" max="2604" width="6" style="289" customWidth="1"/>
    <x:col min="2605" max="2606" width="7.125" style="289" customWidth="1"/>
    <x:col min="2607" max="2607" width="6" style="289" customWidth="1"/>
    <x:col min="2608" max="2608" width="9.875" style="289" customWidth="1"/>
    <x:col min="2609" max="2609" width="9.625" style="289" customWidth="1"/>
    <x:col min="2610" max="2610" width="9.375" style="289" customWidth="1"/>
    <x:col min="2611" max="2611" width="9" style="289" customWidth="1"/>
    <x:col min="2612" max="2612" width="8.75" style="289"/>
    <x:col min="2613" max="2613" width="11.25" style="289" bestFit="1" customWidth="1"/>
    <x:col min="2614" max="2817" width="8.75" style="289"/>
    <x:col min="2818" max="2818" width="6.125" style="289" customWidth="1"/>
    <x:col min="2819" max="2819" width="24.25" style="289" customWidth="1"/>
    <x:col min="2820" max="2820" width="14" style="289" customWidth="1"/>
    <x:col min="2821" max="2821" width="11.75" style="289" customWidth="1"/>
    <x:col min="2822" max="2822" width="8.375" style="289" customWidth="1"/>
    <x:col min="2823" max="2823" width="11.5" style="289" customWidth="1"/>
    <x:col min="2824" max="2824" width="11.125" style="289" customWidth="1"/>
    <x:col min="2825" max="2825" width="10.5" style="289" customWidth="1"/>
    <x:col min="2826" max="2826" width="16.25" style="289" bestFit="1" customWidth="1"/>
    <x:col min="2827" max="2827" width="10.875" style="289" customWidth="1"/>
    <x:col min="2828" max="2828" width="11.375" style="289" customWidth="1"/>
    <x:col min="2829" max="2829" width="12.875" style="289" customWidth="1"/>
    <x:col min="2830" max="2854" width="7" style="289" customWidth="1"/>
    <x:col min="2855" max="2855" width="7.5" style="289" customWidth="1"/>
    <x:col min="2856" max="2856" width="6.25" style="289" customWidth="1"/>
    <x:col min="2857" max="2857" width="6" style="289" customWidth="1"/>
    <x:col min="2858" max="2858" width="7.5" style="289" customWidth="1"/>
    <x:col min="2859" max="2859" width="6.25" style="289" customWidth="1"/>
    <x:col min="2860" max="2860" width="6" style="289" customWidth="1"/>
    <x:col min="2861" max="2862" width="7.125" style="289" customWidth="1"/>
    <x:col min="2863" max="2863" width="6" style="289" customWidth="1"/>
    <x:col min="2864" max="2864" width="9.875" style="289" customWidth="1"/>
    <x:col min="2865" max="2865" width="9.625" style="289" customWidth="1"/>
    <x:col min="2866" max="2866" width="9.375" style="289" customWidth="1"/>
    <x:col min="2867" max="2867" width="9" style="289" customWidth="1"/>
    <x:col min="2868" max="2868" width="8.75" style="289"/>
    <x:col min="2869" max="2869" width="11.25" style="289" bestFit="1" customWidth="1"/>
    <x:col min="2870" max="3073" width="8.75" style="289"/>
    <x:col min="3074" max="3074" width="6.125" style="289" customWidth="1"/>
    <x:col min="3075" max="3075" width="24.25" style="289" customWidth="1"/>
    <x:col min="3076" max="3076" width="14" style="289" customWidth="1"/>
    <x:col min="3077" max="3077" width="11.75" style="289" customWidth="1"/>
    <x:col min="3078" max="3078" width="8.375" style="289" customWidth="1"/>
    <x:col min="3079" max="3079" width="11.5" style="289" customWidth="1"/>
    <x:col min="3080" max="3080" width="11.125" style="289" customWidth="1"/>
    <x:col min="3081" max="3081" width="10.5" style="289" customWidth="1"/>
    <x:col min="3082" max="3082" width="16.25" style="289" bestFit="1" customWidth="1"/>
    <x:col min="3083" max="3083" width="10.875" style="289" customWidth="1"/>
    <x:col min="3084" max="3084" width="11.375" style="289" customWidth="1"/>
    <x:col min="3085" max="3085" width="12.875" style="289" customWidth="1"/>
    <x:col min="3086" max="3110" width="7" style="289" customWidth="1"/>
    <x:col min="3111" max="3111" width="7.5" style="289" customWidth="1"/>
    <x:col min="3112" max="3112" width="6.25" style="289" customWidth="1"/>
    <x:col min="3113" max="3113" width="6" style="289" customWidth="1"/>
    <x:col min="3114" max="3114" width="7.5" style="289" customWidth="1"/>
    <x:col min="3115" max="3115" width="6.25" style="289" customWidth="1"/>
    <x:col min="3116" max="3116" width="6" style="289" customWidth="1"/>
    <x:col min="3117" max="3118" width="7.125" style="289" customWidth="1"/>
    <x:col min="3119" max="3119" width="6" style="289" customWidth="1"/>
    <x:col min="3120" max="3120" width="9.875" style="289" customWidth="1"/>
    <x:col min="3121" max="3121" width="9.625" style="289" customWidth="1"/>
    <x:col min="3122" max="3122" width="9.375" style="289" customWidth="1"/>
    <x:col min="3123" max="3123" width="9" style="289" customWidth="1"/>
    <x:col min="3124" max="3124" width="8.75" style="289"/>
    <x:col min="3125" max="3125" width="11.25" style="289" bestFit="1" customWidth="1"/>
    <x:col min="3126" max="3329" width="8.75" style="289"/>
    <x:col min="3330" max="3330" width="6.125" style="289" customWidth="1"/>
    <x:col min="3331" max="3331" width="24.25" style="289" customWidth="1"/>
    <x:col min="3332" max="3332" width="14" style="289" customWidth="1"/>
    <x:col min="3333" max="3333" width="11.75" style="289" customWidth="1"/>
    <x:col min="3334" max="3334" width="8.375" style="289" customWidth="1"/>
    <x:col min="3335" max="3335" width="11.5" style="289" customWidth="1"/>
    <x:col min="3336" max="3336" width="11.125" style="289" customWidth="1"/>
    <x:col min="3337" max="3337" width="10.5" style="289" customWidth="1"/>
    <x:col min="3338" max="3338" width="16.25" style="289" bestFit="1" customWidth="1"/>
    <x:col min="3339" max="3339" width="10.875" style="289" customWidth="1"/>
    <x:col min="3340" max="3340" width="11.375" style="289" customWidth="1"/>
    <x:col min="3341" max="3341" width="12.875" style="289" customWidth="1"/>
    <x:col min="3342" max="3366" width="7" style="289" customWidth="1"/>
    <x:col min="3367" max="3367" width="7.5" style="289" customWidth="1"/>
    <x:col min="3368" max="3368" width="6.25" style="289" customWidth="1"/>
    <x:col min="3369" max="3369" width="6" style="289" customWidth="1"/>
    <x:col min="3370" max="3370" width="7.5" style="289" customWidth="1"/>
    <x:col min="3371" max="3371" width="6.25" style="289" customWidth="1"/>
    <x:col min="3372" max="3372" width="6" style="289" customWidth="1"/>
    <x:col min="3373" max="3374" width="7.125" style="289" customWidth="1"/>
    <x:col min="3375" max="3375" width="6" style="289" customWidth="1"/>
    <x:col min="3376" max="3376" width="9.875" style="289" customWidth="1"/>
    <x:col min="3377" max="3377" width="9.625" style="289" customWidth="1"/>
    <x:col min="3378" max="3378" width="9.375" style="289" customWidth="1"/>
    <x:col min="3379" max="3379" width="9" style="289" customWidth="1"/>
    <x:col min="3380" max="3380" width="8.75" style="289"/>
    <x:col min="3381" max="3381" width="11.25" style="289" bestFit="1" customWidth="1"/>
    <x:col min="3382" max="3585" width="8.75" style="289"/>
    <x:col min="3586" max="3586" width="6.125" style="289" customWidth="1"/>
    <x:col min="3587" max="3587" width="24.25" style="289" customWidth="1"/>
    <x:col min="3588" max="3588" width="14" style="289" customWidth="1"/>
    <x:col min="3589" max="3589" width="11.75" style="289" customWidth="1"/>
    <x:col min="3590" max="3590" width="8.375" style="289" customWidth="1"/>
    <x:col min="3591" max="3591" width="11.5" style="289" customWidth="1"/>
    <x:col min="3592" max="3592" width="11.125" style="289" customWidth="1"/>
    <x:col min="3593" max="3593" width="10.5" style="289" customWidth="1"/>
    <x:col min="3594" max="3594" width="16.25" style="289" bestFit="1" customWidth="1"/>
    <x:col min="3595" max="3595" width="10.875" style="289" customWidth="1"/>
    <x:col min="3596" max="3596" width="11.375" style="289" customWidth="1"/>
    <x:col min="3597" max="3597" width="12.875" style="289" customWidth="1"/>
    <x:col min="3598" max="3622" width="7" style="289" customWidth="1"/>
    <x:col min="3623" max="3623" width="7.5" style="289" customWidth="1"/>
    <x:col min="3624" max="3624" width="6.25" style="289" customWidth="1"/>
    <x:col min="3625" max="3625" width="6" style="289" customWidth="1"/>
    <x:col min="3626" max="3626" width="7.5" style="289" customWidth="1"/>
    <x:col min="3627" max="3627" width="6.25" style="289" customWidth="1"/>
    <x:col min="3628" max="3628" width="6" style="289" customWidth="1"/>
    <x:col min="3629" max="3630" width="7.125" style="289" customWidth="1"/>
    <x:col min="3631" max="3631" width="6" style="289" customWidth="1"/>
    <x:col min="3632" max="3632" width="9.875" style="289" customWidth="1"/>
    <x:col min="3633" max="3633" width="9.625" style="289" customWidth="1"/>
    <x:col min="3634" max="3634" width="9.375" style="289" customWidth="1"/>
    <x:col min="3635" max="3635" width="9" style="289" customWidth="1"/>
    <x:col min="3636" max="3636" width="8.75" style="289"/>
    <x:col min="3637" max="3637" width="11.25" style="289" bestFit="1" customWidth="1"/>
    <x:col min="3638" max="3841" width="8.75" style="289"/>
    <x:col min="3842" max="3842" width="6.125" style="289" customWidth="1"/>
    <x:col min="3843" max="3843" width="24.25" style="289" customWidth="1"/>
    <x:col min="3844" max="3844" width="14" style="289" customWidth="1"/>
    <x:col min="3845" max="3845" width="11.75" style="289" customWidth="1"/>
    <x:col min="3846" max="3846" width="8.375" style="289" customWidth="1"/>
    <x:col min="3847" max="3847" width="11.5" style="289" customWidth="1"/>
    <x:col min="3848" max="3848" width="11.125" style="289" customWidth="1"/>
    <x:col min="3849" max="3849" width="10.5" style="289" customWidth="1"/>
    <x:col min="3850" max="3850" width="16.25" style="289" bestFit="1" customWidth="1"/>
    <x:col min="3851" max="3851" width="10.875" style="289" customWidth="1"/>
    <x:col min="3852" max="3852" width="11.375" style="289" customWidth="1"/>
    <x:col min="3853" max="3853" width="12.875" style="289" customWidth="1"/>
    <x:col min="3854" max="3878" width="7" style="289" customWidth="1"/>
    <x:col min="3879" max="3879" width="7.5" style="289" customWidth="1"/>
    <x:col min="3880" max="3880" width="6.25" style="289" customWidth="1"/>
    <x:col min="3881" max="3881" width="6" style="289" customWidth="1"/>
    <x:col min="3882" max="3882" width="7.5" style="289" customWidth="1"/>
    <x:col min="3883" max="3883" width="6.25" style="289" customWidth="1"/>
    <x:col min="3884" max="3884" width="6" style="289" customWidth="1"/>
    <x:col min="3885" max="3886" width="7.125" style="289" customWidth="1"/>
    <x:col min="3887" max="3887" width="6" style="289" customWidth="1"/>
    <x:col min="3888" max="3888" width="9.875" style="289" customWidth="1"/>
    <x:col min="3889" max="3889" width="9.625" style="289" customWidth="1"/>
    <x:col min="3890" max="3890" width="9.375" style="289" customWidth="1"/>
    <x:col min="3891" max="3891" width="9" style="289" customWidth="1"/>
    <x:col min="3892" max="3892" width="8.75" style="289"/>
    <x:col min="3893" max="3893" width="11.25" style="289" bestFit="1" customWidth="1"/>
    <x:col min="3894" max="4097" width="8.75" style="289"/>
    <x:col min="4098" max="4098" width="6.125" style="289" customWidth="1"/>
    <x:col min="4099" max="4099" width="24.25" style="289" customWidth="1"/>
    <x:col min="4100" max="4100" width="14" style="289" customWidth="1"/>
    <x:col min="4101" max="4101" width="11.75" style="289" customWidth="1"/>
    <x:col min="4102" max="4102" width="8.375" style="289" customWidth="1"/>
    <x:col min="4103" max="4103" width="11.5" style="289" customWidth="1"/>
    <x:col min="4104" max="4104" width="11.125" style="289" customWidth="1"/>
    <x:col min="4105" max="4105" width="10.5" style="289" customWidth="1"/>
    <x:col min="4106" max="4106" width="16.25" style="289" bestFit="1" customWidth="1"/>
    <x:col min="4107" max="4107" width="10.875" style="289" customWidth="1"/>
    <x:col min="4108" max="4108" width="11.375" style="289" customWidth="1"/>
    <x:col min="4109" max="4109" width="12.875" style="289" customWidth="1"/>
    <x:col min="4110" max="4134" width="7" style="289" customWidth="1"/>
    <x:col min="4135" max="4135" width="7.5" style="289" customWidth="1"/>
    <x:col min="4136" max="4136" width="6.25" style="289" customWidth="1"/>
    <x:col min="4137" max="4137" width="6" style="289" customWidth="1"/>
    <x:col min="4138" max="4138" width="7.5" style="289" customWidth="1"/>
    <x:col min="4139" max="4139" width="6.25" style="289" customWidth="1"/>
    <x:col min="4140" max="4140" width="6" style="289" customWidth="1"/>
    <x:col min="4141" max="4142" width="7.125" style="289" customWidth="1"/>
    <x:col min="4143" max="4143" width="6" style="289" customWidth="1"/>
    <x:col min="4144" max="4144" width="9.875" style="289" customWidth="1"/>
    <x:col min="4145" max="4145" width="9.625" style="289" customWidth="1"/>
    <x:col min="4146" max="4146" width="9.375" style="289" customWidth="1"/>
    <x:col min="4147" max="4147" width="9" style="289" customWidth="1"/>
    <x:col min="4148" max="4148" width="8.75" style="289"/>
    <x:col min="4149" max="4149" width="11.25" style="289" bestFit="1" customWidth="1"/>
    <x:col min="4150" max="4353" width="8.75" style="289"/>
    <x:col min="4354" max="4354" width="6.125" style="289" customWidth="1"/>
    <x:col min="4355" max="4355" width="24.25" style="289" customWidth="1"/>
    <x:col min="4356" max="4356" width="14" style="289" customWidth="1"/>
    <x:col min="4357" max="4357" width="11.75" style="289" customWidth="1"/>
    <x:col min="4358" max="4358" width="8.375" style="289" customWidth="1"/>
    <x:col min="4359" max="4359" width="11.5" style="289" customWidth="1"/>
    <x:col min="4360" max="4360" width="11.125" style="289" customWidth="1"/>
    <x:col min="4361" max="4361" width="10.5" style="289" customWidth="1"/>
    <x:col min="4362" max="4362" width="16.25" style="289" bestFit="1" customWidth="1"/>
    <x:col min="4363" max="4363" width="10.875" style="289" customWidth="1"/>
    <x:col min="4364" max="4364" width="11.375" style="289" customWidth="1"/>
    <x:col min="4365" max="4365" width="12.875" style="289" customWidth="1"/>
    <x:col min="4366" max="4390" width="7" style="289" customWidth="1"/>
    <x:col min="4391" max="4391" width="7.5" style="289" customWidth="1"/>
    <x:col min="4392" max="4392" width="6.25" style="289" customWidth="1"/>
    <x:col min="4393" max="4393" width="6" style="289" customWidth="1"/>
    <x:col min="4394" max="4394" width="7.5" style="289" customWidth="1"/>
    <x:col min="4395" max="4395" width="6.25" style="289" customWidth="1"/>
    <x:col min="4396" max="4396" width="6" style="289" customWidth="1"/>
    <x:col min="4397" max="4398" width="7.125" style="289" customWidth="1"/>
    <x:col min="4399" max="4399" width="6" style="289" customWidth="1"/>
    <x:col min="4400" max="4400" width="9.875" style="289" customWidth="1"/>
    <x:col min="4401" max="4401" width="9.625" style="289" customWidth="1"/>
    <x:col min="4402" max="4402" width="9.375" style="289" customWidth="1"/>
    <x:col min="4403" max="4403" width="9" style="289" customWidth="1"/>
    <x:col min="4404" max="4404" width="8.75" style="289"/>
    <x:col min="4405" max="4405" width="11.25" style="289" bestFit="1" customWidth="1"/>
    <x:col min="4406" max="4609" width="8.75" style="289"/>
    <x:col min="4610" max="4610" width="6.125" style="289" customWidth="1"/>
    <x:col min="4611" max="4611" width="24.25" style="289" customWidth="1"/>
    <x:col min="4612" max="4612" width="14" style="289" customWidth="1"/>
    <x:col min="4613" max="4613" width="11.75" style="289" customWidth="1"/>
    <x:col min="4614" max="4614" width="8.375" style="289" customWidth="1"/>
    <x:col min="4615" max="4615" width="11.5" style="289" customWidth="1"/>
    <x:col min="4616" max="4616" width="11.125" style="289" customWidth="1"/>
    <x:col min="4617" max="4617" width="10.5" style="289" customWidth="1"/>
    <x:col min="4618" max="4618" width="16.25" style="289" bestFit="1" customWidth="1"/>
    <x:col min="4619" max="4619" width="10.875" style="289" customWidth="1"/>
    <x:col min="4620" max="4620" width="11.375" style="289" customWidth="1"/>
    <x:col min="4621" max="4621" width="12.875" style="289" customWidth="1"/>
    <x:col min="4622" max="4646" width="7" style="289" customWidth="1"/>
    <x:col min="4647" max="4647" width="7.5" style="289" customWidth="1"/>
    <x:col min="4648" max="4648" width="6.25" style="289" customWidth="1"/>
    <x:col min="4649" max="4649" width="6" style="289" customWidth="1"/>
    <x:col min="4650" max="4650" width="7.5" style="289" customWidth="1"/>
    <x:col min="4651" max="4651" width="6.25" style="289" customWidth="1"/>
    <x:col min="4652" max="4652" width="6" style="289" customWidth="1"/>
    <x:col min="4653" max="4654" width="7.125" style="289" customWidth="1"/>
    <x:col min="4655" max="4655" width="6" style="289" customWidth="1"/>
    <x:col min="4656" max="4656" width="9.875" style="289" customWidth="1"/>
    <x:col min="4657" max="4657" width="9.625" style="289" customWidth="1"/>
    <x:col min="4658" max="4658" width="9.375" style="289" customWidth="1"/>
    <x:col min="4659" max="4659" width="9" style="289" customWidth="1"/>
    <x:col min="4660" max="4660" width="8.75" style="289"/>
    <x:col min="4661" max="4661" width="11.25" style="289" bestFit="1" customWidth="1"/>
    <x:col min="4662" max="4865" width="8.75" style="289"/>
    <x:col min="4866" max="4866" width="6.125" style="289" customWidth="1"/>
    <x:col min="4867" max="4867" width="24.25" style="289" customWidth="1"/>
    <x:col min="4868" max="4868" width="14" style="289" customWidth="1"/>
    <x:col min="4869" max="4869" width="11.75" style="289" customWidth="1"/>
    <x:col min="4870" max="4870" width="8.375" style="289" customWidth="1"/>
    <x:col min="4871" max="4871" width="11.5" style="289" customWidth="1"/>
    <x:col min="4872" max="4872" width="11.125" style="289" customWidth="1"/>
    <x:col min="4873" max="4873" width="10.5" style="289" customWidth="1"/>
    <x:col min="4874" max="4874" width="16.25" style="289" bestFit="1" customWidth="1"/>
    <x:col min="4875" max="4875" width="10.875" style="289" customWidth="1"/>
    <x:col min="4876" max="4876" width="11.375" style="289" customWidth="1"/>
    <x:col min="4877" max="4877" width="12.875" style="289" customWidth="1"/>
    <x:col min="4878" max="4902" width="7" style="289" customWidth="1"/>
    <x:col min="4903" max="4903" width="7.5" style="289" customWidth="1"/>
    <x:col min="4904" max="4904" width="6.25" style="289" customWidth="1"/>
    <x:col min="4905" max="4905" width="6" style="289" customWidth="1"/>
    <x:col min="4906" max="4906" width="7.5" style="289" customWidth="1"/>
    <x:col min="4907" max="4907" width="6.25" style="289" customWidth="1"/>
    <x:col min="4908" max="4908" width="6" style="289" customWidth="1"/>
    <x:col min="4909" max="4910" width="7.125" style="289" customWidth="1"/>
    <x:col min="4911" max="4911" width="6" style="289" customWidth="1"/>
    <x:col min="4912" max="4912" width="9.875" style="289" customWidth="1"/>
    <x:col min="4913" max="4913" width="9.625" style="289" customWidth="1"/>
    <x:col min="4914" max="4914" width="9.375" style="289" customWidth="1"/>
    <x:col min="4915" max="4915" width="9" style="289" customWidth="1"/>
    <x:col min="4916" max="4916" width="8.75" style="289"/>
    <x:col min="4917" max="4917" width="11.25" style="289" bestFit="1" customWidth="1"/>
    <x:col min="4918" max="5121" width="8.75" style="289"/>
    <x:col min="5122" max="5122" width="6.125" style="289" customWidth="1"/>
    <x:col min="5123" max="5123" width="24.25" style="289" customWidth="1"/>
    <x:col min="5124" max="5124" width="14" style="289" customWidth="1"/>
    <x:col min="5125" max="5125" width="11.75" style="289" customWidth="1"/>
    <x:col min="5126" max="5126" width="8.375" style="289" customWidth="1"/>
    <x:col min="5127" max="5127" width="11.5" style="289" customWidth="1"/>
    <x:col min="5128" max="5128" width="11.125" style="289" customWidth="1"/>
    <x:col min="5129" max="5129" width="10.5" style="289" customWidth="1"/>
    <x:col min="5130" max="5130" width="16.25" style="289" bestFit="1" customWidth="1"/>
    <x:col min="5131" max="5131" width="10.875" style="289" customWidth="1"/>
    <x:col min="5132" max="5132" width="11.375" style="289" customWidth="1"/>
    <x:col min="5133" max="5133" width="12.875" style="289" customWidth="1"/>
    <x:col min="5134" max="5158" width="7" style="289" customWidth="1"/>
    <x:col min="5159" max="5159" width="7.5" style="289" customWidth="1"/>
    <x:col min="5160" max="5160" width="6.25" style="289" customWidth="1"/>
    <x:col min="5161" max="5161" width="6" style="289" customWidth="1"/>
    <x:col min="5162" max="5162" width="7.5" style="289" customWidth="1"/>
    <x:col min="5163" max="5163" width="6.25" style="289" customWidth="1"/>
    <x:col min="5164" max="5164" width="6" style="289" customWidth="1"/>
    <x:col min="5165" max="5166" width="7.125" style="289" customWidth="1"/>
    <x:col min="5167" max="5167" width="6" style="289" customWidth="1"/>
    <x:col min="5168" max="5168" width="9.875" style="289" customWidth="1"/>
    <x:col min="5169" max="5169" width="9.625" style="289" customWidth="1"/>
    <x:col min="5170" max="5170" width="9.375" style="289" customWidth="1"/>
    <x:col min="5171" max="5171" width="9" style="289" customWidth="1"/>
    <x:col min="5172" max="5172" width="8.75" style="289"/>
    <x:col min="5173" max="5173" width="11.25" style="289" bestFit="1" customWidth="1"/>
    <x:col min="5174" max="5377" width="8.75" style="289"/>
    <x:col min="5378" max="5378" width="6.125" style="289" customWidth="1"/>
    <x:col min="5379" max="5379" width="24.25" style="289" customWidth="1"/>
    <x:col min="5380" max="5380" width="14" style="289" customWidth="1"/>
    <x:col min="5381" max="5381" width="11.75" style="289" customWidth="1"/>
    <x:col min="5382" max="5382" width="8.375" style="289" customWidth="1"/>
    <x:col min="5383" max="5383" width="11.5" style="289" customWidth="1"/>
    <x:col min="5384" max="5384" width="11.125" style="289" customWidth="1"/>
    <x:col min="5385" max="5385" width="10.5" style="289" customWidth="1"/>
    <x:col min="5386" max="5386" width="16.25" style="289" bestFit="1" customWidth="1"/>
    <x:col min="5387" max="5387" width="10.875" style="289" customWidth="1"/>
    <x:col min="5388" max="5388" width="11.375" style="289" customWidth="1"/>
    <x:col min="5389" max="5389" width="12.875" style="289" customWidth="1"/>
    <x:col min="5390" max="5414" width="7" style="289" customWidth="1"/>
    <x:col min="5415" max="5415" width="7.5" style="289" customWidth="1"/>
    <x:col min="5416" max="5416" width="6.25" style="289" customWidth="1"/>
    <x:col min="5417" max="5417" width="6" style="289" customWidth="1"/>
    <x:col min="5418" max="5418" width="7.5" style="289" customWidth="1"/>
    <x:col min="5419" max="5419" width="6.25" style="289" customWidth="1"/>
    <x:col min="5420" max="5420" width="6" style="289" customWidth="1"/>
    <x:col min="5421" max="5422" width="7.125" style="289" customWidth="1"/>
    <x:col min="5423" max="5423" width="6" style="289" customWidth="1"/>
    <x:col min="5424" max="5424" width="9.875" style="289" customWidth="1"/>
    <x:col min="5425" max="5425" width="9.625" style="289" customWidth="1"/>
    <x:col min="5426" max="5426" width="9.375" style="289" customWidth="1"/>
    <x:col min="5427" max="5427" width="9" style="289" customWidth="1"/>
    <x:col min="5428" max="5428" width="8.75" style="289"/>
    <x:col min="5429" max="5429" width="11.25" style="289" bestFit="1" customWidth="1"/>
    <x:col min="5430" max="5633" width="8.75" style="289"/>
    <x:col min="5634" max="5634" width="6.125" style="289" customWidth="1"/>
    <x:col min="5635" max="5635" width="24.25" style="289" customWidth="1"/>
    <x:col min="5636" max="5636" width="14" style="289" customWidth="1"/>
    <x:col min="5637" max="5637" width="11.75" style="289" customWidth="1"/>
    <x:col min="5638" max="5638" width="8.375" style="289" customWidth="1"/>
    <x:col min="5639" max="5639" width="11.5" style="289" customWidth="1"/>
    <x:col min="5640" max="5640" width="11.125" style="289" customWidth="1"/>
    <x:col min="5641" max="5641" width="10.5" style="289" customWidth="1"/>
    <x:col min="5642" max="5642" width="16.25" style="289" bestFit="1" customWidth="1"/>
    <x:col min="5643" max="5643" width="10.875" style="289" customWidth="1"/>
    <x:col min="5644" max="5644" width="11.375" style="289" customWidth="1"/>
    <x:col min="5645" max="5645" width="12.875" style="289" customWidth="1"/>
    <x:col min="5646" max="5670" width="7" style="289" customWidth="1"/>
    <x:col min="5671" max="5671" width="7.5" style="289" customWidth="1"/>
    <x:col min="5672" max="5672" width="6.25" style="289" customWidth="1"/>
    <x:col min="5673" max="5673" width="6" style="289" customWidth="1"/>
    <x:col min="5674" max="5674" width="7.5" style="289" customWidth="1"/>
    <x:col min="5675" max="5675" width="6.25" style="289" customWidth="1"/>
    <x:col min="5676" max="5676" width="6" style="289" customWidth="1"/>
    <x:col min="5677" max="5678" width="7.125" style="289" customWidth="1"/>
    <x:col min="5679" max="5679" width="6" style="289" customWidth="1"/>
    <x:col min="5680" max="5680" width="9.875" style="289" customWidth="1"/>
    <x:col min="5681" max="5681" width="9.625" style="289" customWidth="1"/>
    <x:col min="5682" max="5682" width="9.375" style="289" customWidth="1"/>
    <x:col min="5683" max="5683" width="9" style="289" customWidth="1"/>
    <x:col min="5684" max="5684" width="8.75" style="289"/>
    <x:col min="5685" max="5685" width="11.25" style="289" bestFit="1" customWidth="1"/>
    <x:col min="5686" max="5889" width="8.75" style="289"/>
    <x:col min="5890" max="5890" width="6.125" style="289" customWidth="1"/>
    <x:col min="5891" max="5891" width="24.25" style="289" customWidth="1"/>
    <x:col min="5892" max="5892" width="14" style="289" customWidth="1"/>
    <x:col min="5893" max="5893" width="11.75" style="289" customWidth="1"/>
    <x:col min="5894" max="5894" width="8.375" style="289" customWidth="1"/>
    <x:col min="5895" max="5895" width="11.5" style="289" customWidth="1"/>
    <x:col min="5896" max="5896" width="11.125" style="289" customWidth="1"/>
    <x:col min="5897" max="5897" width="10.5" style="289" customWidth="1"/>
    <x:col min="5898" max="5898" width="16.25" style="289" bestFit="1" customWidth="1"/>
    <x:col min="5899" max="5899" width="10.875" style="289" customWidth="1"/>
    <x:col min="5900" max="5900" width="11.375" style="289" customWidth="1"/>
    <x:col min="5901" max="5901" width="12.875" style="289" customWidth="1"/>
    <x:col min="5902" max="5926" width="7" style="289" customWidth="1"/>
    <x:col min="5927" max="5927" width="7.5" style="289" customWidth="1"/>
    <x:col min="5928" max="5928" width="6.25" style="289" customWidth="1"/>
    <x:col min="5929" max="5929" width="6" style="289" customWidth="1"/>
    <x:col min="5930" max="5930" width="7.5" style="289" customWidth="1"/>
    <x:col min="5931" max="5931" width="6.25" style="289" customWidth="1"/>
    <x:col min="5932" max="5932" width="6" style="289" customWidth="1"/>
    <x:col min="5933" max="5934" width="7.125" style="289" customWidth="1"/>
    <x:col min="5935" max="5935" width="6" style="289" customWidth="1"/>
    <x:col min="5936" max="5936" width="9.875" style="289" customWidth="1"/>
    <x:col min="5937" max="5937" width="9.625" style="289" customWidth="1"/>
    <x:col min="5938" max="5938" width="9.375" style="289" customWidth="1"/>
    <x:col min="5939" max="5939" width="9" style="289" customWidth="1"/>
    <x:col min="5940" max="5940" width="8.75" style="289"/>
    <x:col min="5941" max="5941" width="11.25" style="289" bestFit="1" customWidth="1"/>
    <x:col min="5942" max="6145" width="8.75" style="289"/>
    <x:col min="6146" max="6146" width="6.125" style="289" customWidth="1"/>
    <x:col min="6147" max="6147" width="24.25" style="289" customWidth="1"/>
    <x:col min="6148" max="6148" width="14" style="289" customWidth="1"/>
    <x:col min="6149" max="6149" width="11.75" style="289" customWidth="1"/>
    <x:col min="6150" max="6150" width="8.375" style="289" customWidth="1"/>
    <x:col min="6151" max="6151" width="11.5" style="289" customWidth="1"/>
    <x:col min="6152" max="6152" width="11.125" style="289" customWidth="1"/>
    <x:col min="6153" max="6153" width="10.5" style="289" customWidth="1"/>
    <x:col min="6154" max="6154" width="16.25" style="289" bestFit="1" customWidth="1"/>
    <x:col min="6155" max="6155" width="10.875" style="289" customWidth="1"/>
    <x:col min="6156" max="6156" width="11.375" style="289" customWidth="1"/>
    <x:col min="6157" max="6157" width="12.875" style="289" customWidth="1"/>
    <x:col min="6158" max="6182" width="7" style="289" customWidth="1"/>
    <x:col min="6183" max="6183" width="7.5" style="289" customWidth="1"/>
    <x:col min="6184" max="6184" width="6.25" style="289" customWidth="1"/>
    <x:col min="6185" max="6185" width="6" style="289" customWidth="1"/>
    <x:col min="6186" max="6186" width="7.5" style="289" customWidth="1"/>
    <x:col min="6187" max="6187" width="6.25" style="289" customWidth="1"/>
    <x:col min="6188" max="6188" width="6" style="289" customWidth="1"/>
    <x:col min="6189" max="6190" width="7.125" style="289" customWidth="1"/>
    <x:col min="6191" max="6191" width="6" style="289" customWidth="1"/>
    <x:col min="6192" max="6192" width="9.875" style="289" customWidth="1"/>
    <x:col min="6193" max="6193" width="9.625" style="289" customWidth="1"/>
    <x:col min="6194" max="6194" width="9.375" style="289" customWidth="1"/>
    <x:col min="6195" max="6195" width="9" style="289" customWidth="1"/>
    <x:col min="6196" max="6196" width="8.75" style="289"/>
    <x:col min="6197" max="6197" width="11.25" style="289" bestFit="1" customWidth="1"/>
    <x:col min="6198" max="6401" width="8.75" style="289"/>
    <x:col min="6402" max="6402" width="6.125" style="289" customWidth="1"/>
    <x:col min="6403" max="6403" width="24.25" style="289" customWidth="1"/>
    <x:col min="6404" max="6404" width="14" style="289" customWidth="1"/>
    <x:col min="6405" max="6405" width="11.75" style="289" customWidth="1"/>
    <x:col min="6406" max="6406" width="8.375" style="289" customWidth="1"/>
    <x:col min="6407" max="6407" width="11.5" style="289" customWidth="1"/>
    <x:col min="6408" max="6408" width="11.125" style="289" customWidth="1"/>
    <x:col min="6409" max="6409" width="10.5" style="289" customWidth="1"/>
    <x:col min="6410" max="6410" width="16.25" style="289" bestFit="1" customWidth="1"/>
    <x:col min="6411" max="6411" width="10.875" style="289" customWidth="1"/>
    <x:col min="6412" max="6412" width="11.375" style="289" customWidth="1"/>
    <x:col min="6413" max="6413" width="12.875" style="289" customWidth="1"/>
    <x:col min="6414" max="6438" width="7" style="289" customWidth="1"/>
    <x:col min="6439" max="6439" width="7.5" style="289" customWidth="1"/>
    <x:col min="6440" max="6440" width="6.25" style="289" customWidth="1"/>
    <x:col min="6441" max="6441" width="6" style="289" customWidth="1"/>
    <x:col min="6442" max="6442" width="7.5" style="289" customWidth="1"/>
    <x:col min="6443" max="6443" width="6.25" style="289" customWidth="1"/>
    <x:col min="6444" max="6444" width="6" style="289" customWidth="1"/>
    <x:col min="6445" max="6446" width="7.125" style="289" customWidth="1"/>
    <x:col min="6447" max="6447" width="6" style="289" customWidth="1"/>
    <x:col min="6448" max="6448" width="9.875" style="289" customWidth="1"/>
    <x:col min="6449" max="6449" width="9.625" style="289" customWidth="1"/>
    <x:col min="6450" max="6450" width="9.375" style="289" customWidth="1"/>
    <x:col min="6451" max="6451" width="9" style="289" customWidth="1"/>
    <x:col min="6452" max="6452" width="8.75" style="289"/>
    <x:col min="6453" max="6453" width="11.25" style="289" bestFit="1" customWidth="1"/>
    <x:col min="6454" max="6657" width="8.75" style="289"/>
    <x:col min="6658" max="6658" width="6.125" style="289" customWidth="1"/>
    <x:col min="6659" max="6659" width="24.25" style="289" customWidth="1"/>
    <x:col min="6660" max="6660" width="14" style="289" customWidth="1"/>
    <x:col min="6661" max="6661" width="11.75" style="289" customWidth="1"/>
    <x:col min="6662" max="6662" width="8.375" style="289" customWidth="1"/>
    <x:col min="6663" max="6663" width="11.5" style="289" customWidth="1"/>
    <x:col min="6664" max="6664" width="11.125" style="289" customWidth="1"/>
    <x:col min="6665" max="6665" width="10.5" style="289" customWidth="1"/>
    <x:col min="6666" max="6666" width="16.25" style="289" bestFit="1" customWidth="1"/>
    <x:col min="6667" max="6667" width="10.875" style="289" customWidth="1"/>
    <x:col min="6668" max="6668" width="11.375" style="289" customWidth="1"/>
    <x:col min="6669" max="6669" width="12.875" style="289" customWidth="1"/>
    <x:col min="6670" max="6694" width="7" style="289" customWidth="1"/>
    <x:col min="6695" max="6695" width="7.5" style="289" customWidth="1"/>
    <x:col min="6696" max="6696" width="6.25" style="289" customWidth="1"/>
    <x:col min="6697" max="6697" width="6" style="289" customWidth="1"/>
    <x:col min="6698" max="6698" width="7.5" style="289" customWidth="1"/>
    <x:col min="6699" max="6699" width="6.25" style="289" customWidth="1"/>
    <x:col min="6700" max="6700" width="6" style="289" customWidth="1"/>
    <x:col min="6701" max="6702" width="7.125" style="289" customWidth="1"/>
    <x:col min="6703" max="6703" width="6" style="289" customWidth="1"/>
    <x:col min="6704" max="6704" width="9.875" style="289" customWidth="1"/>
    <x:col min="6705" max="6705" width="9.625" style="289" customWidth="1"/>
    <x:col min="6706" max="6706" width="9.375" style="289" customWidth="1"/>
    <x:col min="6707" max="6707" width="9" style="289" customWidth="1"/>
    <x:col min="6708" max="6708" width="8.75" style="289"/>
    <x:col min="6709" max="6709" width="11.25" style="289" bestFit="1" customWidth="1"/>
    <x:col min="6710" max="6913" width="8.75" style="289"/>
    <x:col min="6914" max="6914" width="6.125" style="289" customWidth="1"/>
    <x:col min="6915" max="6915" width="24.25" style="289" customWidth="1"/>
    <x:col min="6916" max="6916" width="14" style="289" customWidth="1"/>
    <x:col min="6917" max="6917" width="11.75" style="289" customWidth="1"/>
    <x:col min="6918" max="6918" width="8.375" style="289" customWidth="1"/>
    <x:col min="6919" max="6919" width="11.5" style="289" customWidth="1"/>
    <x:col min="6920" max="6920" width="11.125" style="289" customWidth="1"/>
    <x:col min="6921" max="6921" width="10.5" style="289" customWidth="1"/>
    <x:col min="6922" max="6922" width="16.25" style="289" bestFit="1" customWidth="1"/>
    <x:col min="6923" max="6923" width="10.875" style="289" customWidth="1"/>
    <x:col min="6924" max="6924" width="11.375" style="289" customWidth="1"/>
    <x:col min="6925" max="6925" width="12.875" style="289" customWidth="1"/>
    <x:col min="6926" max="6950" width="7" style="289" customWidth="1"/>
    <x:col min="6951" max="6951" width="7.5" style="289" customWidth="1"/>
    <x:col min="6952" max="6952" width="6.25" style="289" customWidth="1"/>
    <x:col min="6953" max="6953" width="6" style="289" customWidth="1"/>
    <x:col min="6954" max="6954" width="7.5" style="289" customWidth="1"/>
    <x:col min="6955" max="6955" width="6.25" style="289" customWidth="1"/>
    <x:col min="6956" max="6956" width="6" style="289" customWidth="1"/>
    <x:col min="6957" max="6958" width="7.125" style="289" customWidth="1"/>
    <x:col min="6959" max="6959" width="6" style="289" customWidth="1"/>
    <x:col min="6960" max="6960" width="9.875" style="289" customWidth="1"/>
    <x:col min="6961" max="6961" width="9.625" style="289" customWidth="1"/>
    <x:col min="6962" max="6962" width="9.375" style="289" customWidth="1"/>
    <x:col min="6963" max="6963" width="9" style="289" customWidth="1"/>
    <x:col min="6964" max="6964" width="8.75" style="289"/>
    <x:col min="6965" max="6965" width="11.25" style="289" bestFit="1" customWidth="1"/>
    <x:col min="6966" max="7169" width="8.75" style="289"/>
    <x:col min="7170" max="7170" width="6.125" style="289" customWidth="1"/>
    <x:col min="7171" max="7171" width="24.25" style="289" customWidth="1"/>
    <x:col min="7172" max="7172" width="14" style="289" customWidth="1"/>
    <x:col min="7173" max="7173" width="11.75" style="289" customWidth="1"/>
    <x:col min="7174" max="7174" width="8.375" style="289" customWidth="1"/>
    <x:col min="7175" max="7175" width="11.5" style="289" customWidth="1"/>
    <x:col min="7176" max="7176" width="11.125" style="289" customWidth="1"/>
    <x:col min="7177" max="7177" width="10.5" style="289" customWidth="1"/>
    <x:col min="7178" max="7178" width="16.25" style="289" bestFit="1" customWidth="1"/>
    <x:col min="7179" max="7179" width="10.875" style="289" customWidth="1"/>
    <x:col min="7180" max="7180" width="11.375" style="289" customWidth="1"/>
    <x:col min="7181" max="7181" width="12.875" style="289" customWidth="1"/>
    <x:col min="7182" max="7206" width="7" style="289" customWidth="1"/>
    <x:col min="7207" max="7207" width="7.5" style="289" customWidth="1"/>
    <x:col min="7208" max="7208" width="6.25" style="289" customWidth="1"/>
    <x:col min="7209" max="7209" width="6" style="289" customWidth="1"/>
    <x:col min="7210" max="7210" width="7.5" style="289" customWidth="1"/>
    <x:col min="7211" max="7211" width="6.25" style="289" customWidth="1"/>
    <x:col min="7212" max="7212" width="6" style="289" customWidth="1"/>
    <x:col min="7213" max="7214" width="7.125" style="289" customWidth="1"/>
    <x:col min="7215" max="7215" width="6" style="289" customWidth="1"/>
    <x:col min="7216" max="7216" width="9.875" style="289" customWidth="1"/>
    <x:col min="7217" max="7217" width="9.625" style="289" customWidth="1"/>
    <x:col min="7218" max="7218" width="9.375" style="289" customWidth="1"/>
    <x:col min="7219" max="7219" width="9" style="289" customWidth="1"/>
    <x:col min="7220" max="7220" width="8.75" style="289"/>
    <x:col min="7221" max="7221" width="11.25" style="289" bestFit="1" customWidth="1"/>
    <x:col min="7222" max="7425" width="8.75" style="289"/>
    <x:col min="7426" max="7426" width="6.125" style="289" customWidth="1"/>
    <x:col min="7427" max="7427" width="24.25" style="289" customWidth="1"/>
    <x:col min="7428" max="7428" width="14" style="289" customWidth="1"/>
    <x:col min="7429" max="7429" width="11.75" style="289" customWidth="1"/>
    <x:col min="7430" max="7430" width="8.375" style="289" customWidth="1"/>
    <x:col min="7431" max="7431" width="11.5" style="289" customWidth="1"/>
    <x:col min="7432" max="7432" width="11.125" style="289" customWidth="1"/>
    <x:col min="7433" max="7433" width="10.5" style="289" customWidth="1"/>
    <x:col min="7434" max="7434" width="16.25" style="289" bestFit="1" customWidth="1"/>
    <x:col min="7435" max="7435" width="10.875" style="289" customWidth="1"/>
    <x:col min="7436" max="7436" width="11.375" style="289" customWidth="1"/>
    <x:col min="7437" max="7437" width="12.875" style="289" customWidth="1"/>
    <x:col min="7438" max="7462" width="7" style="289" customWidth="1"/>
    <x:col min="7463" max="7463" width="7.5" style="289" customWidth="1"/>
    <x:col min="7464" max="7464" width="6.25" style="289" customWidth="1"/>
    <x:col min="7465" max="7465" width="6" style="289" customWidth="1"/>
    <x:col min="7466" max="7466" width="7.5" style="289" customWidth="1"/>
    <x:col min="7467" max="7467" width="6.25" style="289" customWidth="1"/>
    <x:col min="7468" max="7468" width="6" style="289" customWidth="1"/>
    <x:col min="7469" max="7470" width="7.125" style="289" customWidth="1"/>
    <x:col min="7471" max="7471" width="6" style="289" customWidth="1"/>
    <x:col min="7472" max="7472" width="9.875" style="289" customWidth="1"/>
    <x:col min="7473" max="7473" width="9.625" style="289" customWidth="1"/>
    <x:col min="7474" max="7474" width="9.375" style="289" customWidth="1"/>
    <x:col min="7475" max="7475" width="9" style="289" customWidth="1"/>
    <x:col min="7476" max="7476" width="8.75" style="289"/>
    <x:col min="7477" max="7477" width="11.25" style="289" bestFit="1" customWidth="1"/>
    <x:col min="7478" max="7681" width="8.75" style="289"/>
    <x:col min="7682" max="7682" width="6.125" style="289" customWidth="1"/>
    <x:col min="7683" max="7683" width="24.25" style="289" customWidth="1"/>
    <x:col min="7684" max="7684" width="14" style="289" customWidth="1"/>
    <x:col min="7685" max="7685" width="11.75" style="289" customWidth="1"/>
    <x:col min="7686" max="7686" width="8.375" style="289" customWidth="1"/>
    <x:col min="7687" max="7687" width="11.5" style="289" customWidth="1"/>
    <x:col min="7688" max="7688" width="11.125" style="289" customWidth="1"/>
    <x:col min="7689" max="7689" width="10.5" style="289" customWidth="1"/>
    <x:col min="7690" max="7690" width="16.25" style="289" bestFit="1" customWidth="1"/>
    <x:col min="7691" max="7691" width="10.875" style="289" customWidth="1"/>
    <x:col min="7692" max="7692" width="11.375" style="289" customWidth="1"/>
    <x:col min="7693" max="7693" width="12.875" style="289" customWidth="1"/>
    <x:col min="7694" max="7718" width="7" style="289" customWidth="1"/>
    <x:col min="7719" max="7719" width="7.5" style="289" customWidth="1"/>
    <x:col min="7720" max="7720" width="6.25" style="289" customWidth="1"/>
    <x:col min="7721" max="7721" width="6" style="289" customWidth="1"/>
    <x:col min="7722" max="7722" width="7.5" style="289" customWidth="1"/>
    <x:col min="7723" max="7723" width="6.25" style="289" customWidth="1"/>
    <x:col min="7724" max="7724" width="6" style="289" customWidth="1"/>
    <x:col min="7725" max="7726" width="7.125" style="289" customWidth="1"/>
    <x:col min="7727" max="7727" width="6" style="289" customWidth="1"/>
    <x:col min="7728" max="7728" width="9.875" style="289" customWidth="1"/>
    <x:col min="7729" max="7729" width="9.625" style="289" customWidth="1"/>
    <x:col min="7730" max="7730" width="9.375" style="289" customWidth="1"/>
    <x:col min="7731" max="7731" width="9" style="289" customWidth="1"/>
    <x:col min="7732" max="7732" width="8.75" style="289"/>
    <x:col min="7733" max="7733" width="11.25" style="289" bestFit="1" customWidth="1"/>
    <x:col min="7734" max="7937" width="8.75" style="289"/>
    <x:col min="7938" max="7938" width="6.125" style="289" customWidth="1"/>
    <x:col min="7939" max="7939" width="24.25" style="289" customWidth="1"/>
    <x:col min="7940" max="7940" width="14" style="289" customWidth="1"/>
    <x:col min="7941" max="7941" width="11.75" style="289" customWidth="1"/>
    <x:col min="7942" max="7942" width="8.375" style="289" customWidth="1"/>
    <x:col min="7943" max="7943" width="11.5" style="289" customWidth="1"/>
    <x:col min="7944" max="7944" width="11.125" style="289" customWidth="1"/>
    <x:col min="7945" max="7945" width="10.5" style="289" customWidth="1"/>
    <x:col min="7946" max="7946" width="16.25" style="289" bestFit="1" customWidth="1"/>
    <x:col min="7947" max="7947" width="10.875" style="289" customWidth="1"/>
    <x:col min="7948" max="7948" width="11.375" style="289" customWidth="1"/>
    <x:col min="7949" max="7949" width="12.875" style="289" customWidth="1"/>
    <x:col min="7950" max="7974" width="7" style="289" customWidth="1"/>
    <x:col min="7975" max="7975" width="7.5" style="289" customWidth="1"/>
    <x:col min="7976" max="7976" width="6.25" style="289" customWidth="1"/>
    <x:col min="7977" max="7977" width="6" style="289" customWidth="1"/>
    <x:col min="7978" max="7978" width="7.5" style="289" customWidth="1"/>
    <x:col min="7979" max="7979" width="6.25" style="289" customWidth="1"/>
    <x:col min="7980" max="7980" width="6" style="289" customWidth="1"/>
    <x:col min="7981" max="7982" width="7.125" style="289" customWidth="1"/>
    <x:col min="7983" max="7983" width="6" style="289" customWidth="1"/>
    <x:col min="7984" max="7984" width="9.875" style="289" customWidth="1"/>
    <x:col min="7985" max="7985" width="9.625" style="289" customWidth="1"/>
    <x:col min="7986" max="7986" width="9.375" style="289" customWidth="1"/>
    <x:col min="7987" max="7987" width="9" style="289" customWidth="1"/>
    <x:col min="7988" max="7988" width="8.75" style="289"/>
    <x:col min="7989" max="7989" width="11.25" style="289" bestFit="1" customWidth="1"/>
    <x:col min="7990" max="8193" width="8.75" style="289"/>
    <x:col min="8194" max="8194" width="6.125" style="289" customWidth="1"/>
    <x:col min="8195" max="8195" width="24.25" style="289" customWidth="1"/>
    <x:col min="8196" max="8196" width="14" style="289" customWidth="1"/>
    <x:col min="8197" max="8197" width="11.75" style="289" customWidth="1"/>
    <x:col min="8198" max="8198" width="8.375" style="289" customWidth="1"/>
    <x:col min="8199" max="8199" width="11.5" style="289" customWidth="1"/>
    <x:col min="8200" max="8200" width="11.125" style="289" customWidth="1"/>
    <x:col min="8201" max="8201" width="10.5" style="289" customWidth="1"/>
    <x:col min="8202" max="8202" width="16.25" style="289" bestFit="1" customWidth="1"/>
    <x:col min="8203" max="8203" width="10.875" style="289" customWidth="1"/>
    <x:col min="8204" max="8204" width="11.375" style="289" customWidth="1"/>
    <x:col min="8205" max="8205" width="12.875" style="289" customWidth="1"/>
    <x:col min="8206" max="8230" width="7" style="289" customWidth="1"/>
    <x:col min="8231" max="8231" width="7.5" style="289" customWidth="1"/>
    <x:col min="8232" max="8232" width="6.25" style="289" customWidth="1"/>
    <x:col min="8233" max="8233" width="6" style="289" customWidth="1"/>
    <x:col min="8234" max="8234" width="7.5" style="289" customWidth="1"/>
    <x:col min="8235" max="8235" width="6.25" style="289" customWidth="1"/>
    <x:col min="8236" max="8236" width="6" style="289" customWidth="1"/>
    <x:col min="8237" max="8238" width="7.125" style="289" customWidth="1"/>
    <x:col min="8239" max="8239" width="6" style="289" customWidth="1"/>
    <x:col min="8240" max="8240" width="9.875" style="289" customWidth="1"/>
    <x:col min="8241" max="8241" width="9.625" style="289" customWidth="1"/>
    <x:col min="8242" max="8242" width="9.375" style="289" customWidth="1"/>
    <x:col min="8243" max="8243" width="9" style="289" customWidth="1"/>
    <x:col min="8244" max="8244" width="8.75" style="289"/>
    <x:col min="8245" max="8245" width="11.25" style="289" bestFit="1" customWidth="1"/>
    <x:col min="8246" max="8449" width="8.75" style="289"/>
    <x:col min="8450" max="8450" width="6.125" style="289" customWidth="1"/>
    <x:col min="8451" max="8451" width="24.25" style="289" customWidth="1"/>
    <x:col min="8452" max="8452" width="14" style="289" customWidth="1"/>
    <x:col min="8453" max="8453" width="11.75" style="289" customWidth="1"/>
    <x:col min="8454" max="8454" width="8.375" style="289" customWidth="1"/>
    <x:col min="8455" max="8455" width="11.5" style="289" customWidth="1"/>
    <x:col min="8456" max="8456" width="11.125" style="289" customWidth="1"/>
    <x:col min="8457" max="8457" width="10.5" style="289" customWidth="1"/>
    <x:col min="8458" max="8458" width="16.25" style="289" bestFit="1" customWidth="1"/>
    <x:col min="8459" max="8459" width="10.875" style="289" customWidth="1"/>
    <x:col min="8460" max="8460" width="11.375" style="289" customWidth="1"/>
    <x:col min="8461" max="8461" width="12.875" style="289" customWidth="1"/>
    <x:col min="8462" max="8486" width="7" style="289" customWidth="1"/>
    <x:col min="8487" max="8487" width="7.5" style="289" customWidth="1"/>
    <x:col min="8488" max="8488" width="6.25" style="289" customWidth="1"/>
    <x:col min="8489" max="8489" width="6" style="289" customWidth="1"/>
    <x:col min="8490" max="8490" width="7.5" style="289" customWidth="1"/>
    <x:col min="8491" max="8491" width="6.25" style="289" customWidth="1"/>
    <x:col min="8492" max="8492" width="6" style="289" customWidth="1"/>
    <x:col min="8493" max="8494" width="7.125" style="289" customWidth="1"/>
    <x:col min="8495" max="8495" width="6" style="289" customWidth="1"/>
    <x:col min="8496" max="8496" width="9.875" style="289" customWidth="1"/>
    <x:col min="8497" max="8497" width="9.625" style="289" customWidth="1"/>
    <x:col min="8498" max="8498" width="9.375" style="289" customWidth="1"/>
    <x:col min="8499" max="8499" width="9" style="289" customWidth="1"/>
    <x:col min="8500" max="8500" width="8.75" style="289"/>
    <x:col min="8501" max="8501" width="11.25" style="289" bestFit="1" customWidth="1"/>
    <x:col min="8502" max="8705" width="8.75" style="289"/>
    <x:col min="8706" max="8706" width="6.125" style="289" customWidth="1"/>
    <x:col min="8707" max="8707" width="24.25" style="289" customWidth="1"/>
    <x:col min="8708" max="8708" width="14" style="289" customWidth="1"/>
    <x:col min="8709" max="8709" width="11.75" style="289" customWidth="1"/>
    <x:col min="8710" max="8710" width="8.375" style="289" customWidth="1"/>
    <x:col min="8711" max="8711" width="11.5" style="289" customWidth="1"/>
    <x:col min="8712" max="8712" width="11.125" style="289" customWidth="1"/>
    <x:col min="8713" max="8713" width="10.5" style="289" customWidth="1"/>
    <x:col min="8714" max="8714" width="16.25" style="289" bestFit="1" customWidth="1"/>
    <x:col min="8715" max="8715" width="10.875" style="289" customWidth="1"/>
    <x:col min="8716" max="8716" width="11.375" style="289" customWidth="1"/>
    <x:col min="8717" max="8717" width="12.875" style="289" customWidth="1"/>
    <x:col min="8718" max="8742" width="7" style="289" customWidth="1"/>
    <x:col min="8743" max="8743" width="7.5" style="289" customWidth="1"/>
    <x:col min="8744" max="8744" width="6.25" style="289" customWidth="1"/>
    <x:col min="8745" max="8745" width="6" style="289" customWidth="1"/>
    <x:col min="8746" max="8746" width="7.5" style="289" customWidth="1"/>
    <x:col min="8747" max="8747" width="6.25" style="289" customWidth="1"/>
    <x:col min="8748" max="8748" width="6" style="289" customWidth="1"/>
    <x:col min="8749" max="8750" width="7.125" style="289" customWidth="1"/>
    <x:col min="8751" max="8751" width="6" style="289" customWidth="1"/>
    <x:col min="8752" max="8752" width="9.875" style="289" customWidth="1"/>
    <x:col min="8753" max="8753" width="9.625" style="289" customWidth="1"/>
    <x:col min="8754" max="8754" width="9.375" style="289" customWidth="1"/>
    <x:col min="8755" max="8755" width="9" style="289" customWidth="1"/>
    <x:col min="8756" max="8756" width="8.75" style="289"/>
    <x:col min="8757" max="8757" width="11.25" style="289" bestFit="1" customWidth="1"/>
    <x:col min="8758" max="8961" width="8.75" style="289"/>
    <x:col min="8962" max="8962" width="6.125" style="289" customWidth="1"/>
    <x:col min="8963" max="8963" width="24.25" style="289" customWidth="1"/>
    <x:col min="8964" max="8964" width="14" style="289" customWidth="1"/>
    <x:col min="8965" max="8965" width="11.75" style="289" customWidth="1"/>
    <x:col min="8966" max="8966" width="8.375" style="289" customWidth="1"/>
    <x:col min="8967" max="8967" width="11.5" style="289" customWidth="1"/>
    <x:col min="8968" max="8968" width="11.125" style="289" customWidth="1"/>
    <x:col min="8969" max="8969" width="10.5" style="289" customWidth="1"/>
    <x:col min="8970" max="8970" width="16.25" style="289" bestFit="1" customWidth="1"/>
    <x:col min="8971" max="8971" width="10.875" style="289" customWidth="1"/>
    <x:col min="8972" max="8972" width="11.375" style="289" customWidth="1"/>
    <x:col min="8973" max="8973" width="12.875" style="289" customWidth="1"/>
    <x:col min="8974" max="8998" width="7" style="289" customWidth="1"/>
    <x:col min="8999" max="8999" width="7.5" style="289" customWidth="1"/>
    <x:col min="9000" max="9000" width="6.25" style="289" customWidth="1"/>
    <x:col min="9001" max="9001" width="6" style="289" customWidth="1"/>
    <x:col min="9002" max="9002" width="7.5" style="289" customWidth="1"/>
    <x:col min="9003" max="9003" width="6.25" style="289" customWidth="1"/>
    <x:col min="9004" max="9004" width="6" style="289" customWidth="1"/>
    <x:col min="9005" max="9006" width="7.125" style="289" customWidth="1"/>
    <x:col min="9007" max="9007" width="6" style="289" customWidth="1"/>
    <x:col min="9008" max="9008" width="9.875" style="289" customWidth="1"/>
    <x:col min="9009" max="9009" width="9.625" style="289" customWidth="1"/>
    <x:col min="9010" max="9010" width="9.375" style="289" customWidth="1"/>
    <x:col min="9011" max="9011" width="9" style="289" customWidth="1"/>
    <x:col min="9012" max="9012" width="8.75" style="289"/>
    <x:col min="9013" max="9013" width="11.25" style="289" bestFit="1" customWidth="1"/>
    <x:col min="9014" max="9217" width="8.75" style="289"/>
    <x:col min="9218" max="9218" width="6.125" style="289" customWidth="1"/>
    <x:col min="9219" max="9219" width="24.25" style="289" customWidth="1"/>
    <x:col min="9220" max="9220" width="14" style="289" customWidth="1"/>
    <x:col min="9221" max="9221" width="11.75" style="289" customWidth="1"/>
    <x:col min="9222" max="9222" width="8.375" style="289" customWidth="1"/>
    <x:col min="9223" max="9223" width="11.5" style="289" customWidth="1"/>
    <x:col min="9224" max="9224" width="11.125" style="289" customWidth="1"/>
    <x:col min="9225" max="9225" width="10.5" style="289" customWidth="1"/>
    <x:col min="9226" max="9226" width="16.25" style="289" bestFit="1" customWidth="1"/>
    <x:col min="9227" max="9227" width="10.875" style="289" customWidth="1"/>
    <x:col min="9228" max="9228" width="11.375" style="289" customWidth="1"/>
    <x:col min="9229" max="9229" width="12.875" style="289" customWidth="1"/>
    <x:col min="9230" max="9254" width="7" style="289" customWidth="1"/>
    <x:col min="9255" max="9255" width="7.5" style="289" customWidth="1"/>
    <x:col min="9256" max="9256" width="6.25" style="289" customWidth="1"/>
    <x:col min="9257" max="9257" width="6" style="289" customWidth="1"/>
    <x:col min="9258" max="9258" width="7.5" style="289" customWidth="1"/>
    <x:col min="9259" max="9259" width="6.25" style="289" customWidth="1"/>
    <x:col min="9260" max="9260" width="6" style="289" customWidth="1"/>
    <x:col min="9261" max="9262" width="7.125" style="289" customWidth="1"/>
    <x:col min="9263" max="9263" width="6" style="289" customWidth="1"/>
    <x:col min="9264" max="9264" width="9.875" style="289" customWidth="1"/>
    <x:col min="9265" max="9265" width="9.625" style="289" customWidth="1"/>
    <x:col min="9266" max="9266" width="9.375" style="289" customWidth="1"/>
    <x:col min="9267" max="9267" width="9" style="289" customWidth="1"/>
    <x:col min="9268" max="9268" width="8.75" style="289"/>
    <x:col min="9269" max="9269" width="11.25" style="289" bestFit="1" customWidth="1"/>
    <x:col min="9270" max="9473" width="8.75" style="289"/>
    <x:col min="9474" max="9474" width="6.125" style="289" customWidth="1"/>
    <x:col min="9475" max="9475" width="24.25" style="289" customWidth="1"/>
    <x:col min="9476" max="9476" width="14" style="289" customWidth="1"/>
    <x:col min="9477" max="9477" width="11.75" style="289" customWidth="1"/>
    <x:col min="9478" max="9478" width="8.375" style="289" customWidth="1"/>
    <x:col min="9479" max="9479" width="11.5" style="289" customWidth="1"/>
    <x:col min="9480" max="9480" width="11.125" style="289" customWidth="1"/>
    <x:col min="9481" max="9481" width="10.5" style="289" customWidth="1"/>
    <x:col min="9482" max="9482" width="16.25" style="289" bestFit="1" customWidth="1"/>
    <x:col min="9483" max="9483" width="10.875" style="289" customWidth="1"/>
    <x:col min="9484" max="9484" width="11.375" style="289" customWidth="1"/>
    <x:col min="9485" max="9485" width="12.875" style="289" customWidth="1"/>
    <x:col min="9486" max="9510" width="7" style="289" customWidth="1"/>
    <x:col min="9511" max="9511" width="7.5" style="289" customWidth="1"/>
    <x:col min="9512" max="9512" width="6.25" style="289" customWidth="1"/>
    <x:col min="9513" max="9513" width="6" style="289" customWidth="1"/>
    <x:col min="9514" max="9514" width="7.5" style="289" customWidth="1"/>
    <x:col min="9515" max="9515" width="6.25" style="289" customWidth="1"/>
    <x:col min="9516" max="9516" width="6" style="289" customWidth="1"/>
    <x:col min="9517" max="9518" width="7.125" style="289" customWidth="1"/>
    <x:col min="9519" max="9519" width="6" style="289" customWidth="1"/>
    <x:col min="9520" max="9520" width="9.875" style="289" customWidth="1"/>
    <x:col min="9521" max="9521" width="9.625" style="289" customWidth="1"/>
    <x:col min="9522" max="9522" width="9.375" style="289" customWidth="1"/>
    <x:col min="9523" max="9523" width="9" style="289" customWidth="1"/>
    <x:col min="9524" max="9524" width="8.75" style="289"/>
    <x:col min="9525" max="9525" width="11.25" style="289" bestFit="1" customWidth="1"/>
    <x:col min="9526" max="9729" width="8.75" style="289"/>
    <x:col min="9730" max="9730" width="6.125" style="289" customWidth="1"/>
    <x:col min="9731" max="9731" width="24.25" style="289" customWidth="1"/>
    <x:col min="9732" max="9732" width="14" style="289" customWidth="1"/>
    <x:col min="9733" max="9733" width="11.75" style="289" customWidth="1"/>
    <x:col min="9734" max="9734" width="8.375" style="289" customWidth="1"/>
    <x:col min="9735" max="9735" width="11.5" style="289" customWidth="1"/>
    <x:col min="9736" max="9736" width="11.125" style="289" customWidth="1"/>
    <x:col min="9737" max="9737" width="10.5" style="289" customWidth="1"/>
    <x:col min="9738" max="9738" width="16.25" style="289" bestFit="1" customWidth="1"/>
    <x:col min="9739" max="9739" width="10.875" style="289" customWidth="1"/>
    <x:col min="9740" max="9740" width="11.375" style="289" customWidth="1"/>
    <x:col min="9741" max="9741" width="12.875" style="289" customWidth="1"/>
    <x:col min="9742" max="9766" width="7" style="289" customWidth="1"/>
    <x:col min="9767" max="9767" width="7.5" style="289" customWidth="1"/>
    <x:col min="9768" max="9768" width="6.25" style="289" customWidth="1"/>
    <x:col min="9769" max="9769" width="6" style="289" customWidth="1"/>
    <x:col min="9770" max="9770" width="7.5" style="289" customWidth="1"/>
    <x:col min="9771" max="9771" width="6.25" style="289" customWidth="1"/>
    <x:col min="9772" max="9772" width="6" style="289" customWidth="1"/>
    <x:col min="9773" max="9774" width="7.125" style="289" customWidth="1"/>
    <x:col min="9775" max="9775" width="6" style="289" customWidth="1"/>
    <x:col min="9776" max="9776" width="9.875" style="289" customWidth="1"/>
    <x:col min="9777" max="9777" width="9.625" style="289" customWidth="1"/>
    <x:col min="9778" max="9778" width="9.375" style="289" customWidth="1"/>
    <x:col min="9779" max="9779" width="9" style="289" customWidth="1"/>
    <x:col min="9780" max="9780" width="8.75" style="289"/>
    <x:col min="9781" max="9781" width="11.25" style="289" bestFit="1" customWidth="1"/>
    <x:col min="9782" max="9985" width="8.75" style="289"/>
    <x:col min="9986" max="9986" width="6.125" style="289" customWidth="1"/>
    <x:col min="9987" max="9987" width="24.25" style="289" customWidth="1"/>
    <x:col min="9988" max="9988" width="14" style="289" customWidth="1"/>
    <x:col min="9989" max="9989" width="11.75" style="289" customWidth="1"/>
    <x:col min="9990" max="9990" width="8.375" style="289" customWidth="1"/>
    <x:col min="9991" max="9991" width="11.5" style="289" customWidth="1"/>
    <x:col min="9992" max="9992" width="11.125" style="289" customWidth="1"/>
    <x:col min="9993" max="9993" width="10.5" style="289" customWidth="1"/>
    <x:col min="9994" max="9994" width="16.25" style="289" bestFit="1" customWidth="1"/>
    <x:col min="9995" max="9995" width="10.875" style="289" customWidth="1"/>
    <x:col min="9996" max="9996" width="11.375" style="289" customWidth="1"/>
    <x:col min="9997" max="9997" width="12.875" style="289" customWidth="1"/>
    <x:col min="9998" max="10022" width="7" style="289" customWidth="1"/>
    <x:col min="10023" max="10023" width="7.5" style="289" customWidth="1"/>
    <x:col min="10024" max="10024" width="6.25" style="289" customWidth="1"/>
    <x:col min="10025" max="10025" width="6" style="289" customWidth="1"/>
    <x:col min="10026" max="10026" width="7.5" style="289" customWidth="1"/>
    <x:col min="10027" max="10027" width="6.25" style="289" customWidth="1"/>
    <x:col min="10028" max="10028" width="6" style="289" customWidth="1"/>
    <x:col min="10029" max="10030" width="7.125" style="289" customWidth="1"/>
    <x:col min="10031" max="10031" width="6" style="289" customWidth="1"/>
    <x:col min="10032" max="10032" width="9.875" style="289" customWidth="1"/>
    <x:col min="10033" max="10033" width="9.625" style="289" customWidth="1"/>
    <x:col min="10034" max="10034" width="9.375" style="289" customWidth="1"/>
    <x:col min="10035" max="10035" width="9" style="289" customWidth="1"/>
    <x:col min="10036" max="10036" width="8.75" style="289"/>
    <x:col min="10037" max="10037" width="11.25" style="289" bestFit="1" customWidth="1"/>
    <x:col min="10038" max="10241" width="8.75" style="289"/>
    <x:col min="10242" max="10242" width="6.125" style="289" customWidth="1"/>
    <x:col min="10243" max="10243" width="24.25" style="289" customWidth="1"/>
    <x:col min="10244" max="10244" width="14" style="289" customWidth="1"/>
    <x:col min="10245" max="10245" width="11.75" style="289" customWidth="1"/>
    <x:col min="10246" max="10246" width="8.375" style="289" customWidth="1"/>
    <x:col min="10247" max="10247" width="11.5" style="289" customWidth="1"/>
    <x:col min="10248" max="10248" width="11.125" style="289" customWidth="1"/>
    <x:col min="10249" max="10249" width="10.5" style="289" customWidth="1"/>
    <x:col min="10250" max="10250" width="16.25" style="289" bestFit="1" customWidth="1"/>
    <x:col min="10251" max="10251" width="10.875" style="289" customWidth="1"/>
    <x:col min="10252" max="10252" width="11.375" style="289" customWidth="1"/>
    <x:col min="10253" max="10253" width="12.875" style="289" customWidth="1"/>
    <x:col min="10254" max="10278" width="7" style="289" customWidth="1"/>
    <x:col min="10279" max="10279" width="7.5" style="289" customWidth="1"/>
    <x:col min="10280" max="10280" width="6.25" style="289" customWidth="1"/>
    <x:col min="10281" max="10281" width="6" style="289" customWidth="1"/>
    <x:col min="10282" max="10282" width="7.5" style="289" customWidth="1"/>
    <x:col min="10283" max="10283" width="6.25" style="289" customWidth="1"/>
    <x:col min="10284" max="10284" width="6" style="289" customWidth="1"/>
    <x:col min="10285" max="10286" width="7.125" style="289" customWidth="1"/>
    <x:col min="10287" max="10287" width="6" style="289" customWidth="1"/>
    <x:col min="10288" max="10288" width="9.875" style="289" customWidth="1"/>
    <x:col min="10289" max="10289" width="9.625" style="289" customWidth="1"/>
    <x:col min="10290" max="10290" width="9.375" style="289" customWidth="1"/>
    <x:col min="10291" max="10291" width="9" style="289" customWidth="1"/>
    <x:col min="10292" max="10292" width="8.75" style="289"/>
    <x:col min="10293" max="10293" width="11.25" style="289" bestFit="1" customWidth="1"/>
    <x:col min="10294" max="10497" width="8.75" style="289"/>
    <x:col min="10498" max="10498" width="6.125" style="289" customWidth="1"/>
    <x:col min="10499" max="10499" width="24.25" style="289" customWidth="1"/>
    <x:col min="10500" max="10500" width="14" style="289" customWidth="1"/>
    <x:col min="10501" max="10501" width="11.75" style="289" customWidth="1"/>
    <x:col min="10502" max="10502" width="8.375" style="289" customWidth="1"/>
    <x:col min="10503" max="10503" width="11.5" style="289" customWidth="1"/>
    <x:col min="10504" max="10504" width="11.125" style="289" customWidth="1"/>
    <x:col min="10505" max="10505" width="10.5" style="289" customWidth="1"/>
    <x:col min="10506" max="10506" width="16.25" style="289" bestFit="1" customWidth="1"/>
    <x:col min="10507" max="10507" width="10.875" style="289" customWidth="1"/>
    <x:col min="10508" max="10508" width="11.375" style="289" customWidth="1"/>
    <x:col min="10509" max="10509" width="12.875" style="289" customWidth="1"/>
    <x:col min="10510" max="10534" width="7" style="289" customWidth="1"/>
    <x:col min="10535" max="10535" width="7.5" style="289" customWidth="1"/>
    <x:col min="10536" max="10536" width="6.25" style="289" customWidth="1"/>
    <x:col min="10537" max="10537" width="6" style="289" customWidth="1"/>
    <x:col min="10538" max="10538" width="7.5" style="289" customWidth="1"/>
    <x:col min="10539" max="10539" width="6.25" style="289" customWidth="1"/>
    <x:col min="10540" max="10540" width="6" style="289" customWidth="1"/>
    <x:col min="10541" max="10542" width="7.125" style="289" customWidth="1"/>
    <x:col min="10543" max="10543" width="6" style="289" customWidth="1"/>
    <x:col min="10544" max="10544" width="9.875" style="289" customWidth="1"/>
    <x:col min="10545" max="10545" width="9.625" style="289" customWidth="1"/>
    <x:col min="10546" max="10546" width="9.375" style="289" customWidth="1"/>
    <x:col min="10547" max="10547" width="9" style="289" customWidth="1"/>
    <x:col min="10548" max="10548" width="8.75" style="289"/>
    <x:col min="10549" max="10549" width="11.25" style="289" bestFit="1" customWidth="1"/>
    <x:col min="10550" max="10753" width="8.75" style="289"/>
    <x:col min="10754" max="10754" width="6.125" style="289" customWidth="1"/>
    <x:col min="10755" max="10755" width="24.25" style="289" customWidth="1"/>
    <x:col min="10756" max="10756" width="14" style="289" customWidth="1"/>
    <x:col min="10757" max="10757" width="11.75" style="289" customWidth="1"/>
    <x:col min="10758" max="10758" width="8.375" style="289" customWidth="1"/>
    <x:col min="10759" max="10759" width="11.5" style="289" customWidth="1"/>
    <x:col min="10760" max="10760" width="11.125" style="289" customWidth="1"/>
    <x:col min="10761" max="10761" width="10.5" style="289" customWidth="1"/>
    <x:col min="10762" max="10762" width="16.25" style="289" bestFit="1" customWidth="1"/>
    <x:col min="10763" max="10763" width="10.875" style="289" customWidth="1"/>
    <x:col min="10764" max="10764" width="11.375" style="289" customWidth="1"/>
    <x:col min="10765" max="10765" width="12.875" style="289" customWidth="1"/>
    <x:col min="10766" max="10790" width="7" style="289" customWidth="1"/>
    <x:col min="10791" max="10791" width="7.5" style="289" customWidth="1"/>
    <x:col min="10792" max="10792" width="6.25" style="289" customWidth="1"/>
    <x:col min="10793" max="10793" width="6" style="289" customWidth="1"/>
    <x:col min="10794" max="10794" width="7.5" style="289" customWidth="1"/>
    <x:col min="10795" max="10795" width="6.25" style="289" customWidth="1"/>
    <x:col min="10796" max="10796" width="6" style="289" customWidth="1"/>
    <x:col min="10797" max="10798" width="7.125" style="289" customWidth="1"/>
    <x:col min="10799" max="10799" width="6" style="289" customWidth="1"/>
    <x:col min="10800" max="10800" width="9.875" style="289" customWidth="1"/>
    <x:col min="10801" max="10801" width="9.625" style="289" customWidth="1"/>
    <x:col min="10802" max="10802" width="9.375" style="289" customWidth="1"/>
    <x:col min="10803" max="10803" width="9" style="289" customWidth="1"/>
    <x:col min="10804" max="10804" width="8.75" style="289"/>
    <x:col min="10805" max="10805" width="11.25" style="289" bestFit="1" customWidth="1"/>
    <x:col min="10806" max="11009" width="8.75" style="289"/>
    <x:col min="11010" max="11010" width="6.125" style="289" customWidth="1"/>
    <x:col min="11011" max="11011" width="24.25" style="289" customWidth="1"/>
    <x:col min="11012" max="11012" width="14" style="289" customWidth="1"/>
    <x:col min="11013" max="11013" width="11.75" style="289" customWidth="1"/>
    <x:col min="11014" max="11014" width="8.375" style="289" customWidth="1"/>
    <x:col min="11015" max="11015" width="11.5" style="289" customWidth="1"/>
    <x:col min="11016" max="11016" width="11.125" style="289" customWidth="1"/>
    <x:col min="11017" max="11017" width="10.5" style="289" customWidth="1"/>
    <x:col min="11018" max="11018" width="16.25" style="289" bestFit="1" customWidth="1"/>
    <x:col min="11019" max="11019" width="10.875" style="289" customWidth="1"/>
    <x:col min="11020" max="11020" width="11.375" style="289" customWidth="1"/>
    <x:col min="11021" max="11021" width="12.875" style="289" customWidth="1"/>
    <x:col min="11022" max="11046" width="7" style="289" customWidth="1"/>
    <x:col min="11047" max="11047" width="7.5" style="289" customWidth="1"/>
    <x:col min="11048" max="11048" width="6.25" style="289" customWidth="1"/>
    <x:col min="11049" max="11049" width="6" style="289" customWidth="1"/>
    <x:col min="11050" max="11050" width="7.5" style="289" customWidth="1"/>
    <x:col min="11051" max="11051" width="6.25" style="289" customWidth="1"/>
    <x:col min="11052" max="11052" width="6" style="289" customWidth="1"/>
    <x:col min="11053" max="11054" width="7.125" style="289" customWidth="1"/>
    <x:col min="11055" max="11055" width="6" style="289" customWidth="1"/>
    <x:col min="11056" max="11056" width="9.875" style="289" customWidth="1"/>
    <x:col min="11057" max="11057" width="9.625" style="289" customWidth="1"/>
    <x:col min="11058" max="11058" width="9.375" style="289" customWidth="1"/>
    <x:col min="11059" max="11059" width="9" style="289" customWidth="1"/>
    <x:col min="11060" max="11060" width="8.75" style="289"/>
    <x:col min="11061" max="11061" width="11.25" style="289" bestFit="1" customWidth="1"/>
    <x:col min="11062" max="11265" width="8.75" style="289"/>
    <x:col min="11266" max="11266" width="6.125" style="289" customWidth="1"/>
    <x:col min="11267" max="11267" width="24.25" style="289" customWidth="1"/>
    <x:col min="11268" max="11268" width="14" style="289" customWidth="1"/>
    <x:col min="11269" max="11269" width="11.75" style="289" customWidth="1"/>
    <x:col min="11270" max="11270" width="8.375" style="289" customWidth="1"/>
    <x:col min="11271" max="11271" width="11.5" style="289" customWidth="1"/>
    <x:col min="11272" max="11272" width="11.125" style="289" customWidth="1"/>
    <x:col min="11273" max="11273" width="10.5" style="289" customWidth="1"/>
    <x:col min="11274" max="11274" width="16.25" style="289" bestFit="1" customWidth="1"/>
    <x:col min="11275" max="11275" width="10.875" style="289" customWidth="1"/>
    <x:col min="11276" max="11276" width="11.375" style="289" customWidth="1"/>
    <x:col min="11277" max="11277" width="12.875" style="289" customWidth="1"/>
    <x:col min="11278" max="11302" width="7" style="289" customWidth="1"/>
    <x:col min="11303" max="11303" width="7.5" style="289" customWidth="1"/>
    <x:col min="11304" max="11304" width="6.25" style="289" customWidth="1"/>
    <x:col min="11305" max="11305" width="6" style="289" customWidth="1"/>
    <x:col min="11306" max="11306" width="7.5" style="289" customWidth="1"/>
    <x:col min="11307" max="11307" width="6.25" style="289" customWidth="1"/>
    <x:col min="11308" max="11308" width="6" style="289" customWidth="1"/>
    <x:col min="11309" max="11310" width="7.125" style="289" customWidth="1"/>
    <x:col min="11311" max="11311" width="6" style="289" customWidth="1"/>
    <x:col min="11312" max="11312" width="9.875" style="289" customWidth="1"/>
    <x:col min="11313" max="11313" width="9.625" style="289" customWidth="1"/>
    <x:col min="11314" max="11314" width="9.375" style="289" customWidth="1"/>
    <x:col min="11315" max="11315" width="9" style="289" customWidth="1"/>
    <x:col min="11316" max="11316" width="8.75" style="289"/>
    <x:col min="11317" max="11317" width="11.25" style="289" bestFit="1" customWidth="1"/>
    <x:col min="11318" max="11521" width="8.75" style="289"/>
    <x:col min="11522" max="11522" width="6.125" style="289" customWidth="1"/>
    <x:col min="11523" max="11523" width="24.25" style="289" customWidth="1"/>
    <x:col min="11524" max="11524" width="14" style="289" customWidth="1"/>
    <x:col min="11525" max="11525" width="11.75" style="289" customWidth="1"/>
    <x:col min="11526" max="11526" width="8.375" style="289" customWidth="1"/>
    <x:col min="11527" max="11527" width="11.5" style="289" customWidth="1"/>
    <x:col min="11528" max="11528" width="11.125" style="289" customWidth="1"/>
    <x:col min="11529" max="11529" width="10.5" style="289" customWidth="1"/>
    <x:col min="11530" max="11530" width="16.25" style="289" bestFit="1" customWidth="1"/>
    <x:col min="11531" max="11531" width="10.875" style="289" customWidth="1"/>
    <x:col min="11532" max="11532" width="11.375" style="289" customWidth="1"/>
    <x:col min="11533" max="11533" width="12.875" style="289" customWidth="1"/>
    <x:col min="11534" max="11558" width="7" style="289" customWidth="1"/>
    <x:col min="11559" max="11559" width="7.5" style="289" customWidth="1"/>
    <x:col min="11560" max="11560" width="6.25" style="289" customWidth="1"/>
    <x:col min="11561" max="11561" width="6" style="289" customWidth="1"/>
    <x:col min="11562" max="11562" width="7.5" style="289" customWidth="1"/>
    <x:col min="11563" max="11563" width="6.25" style="289" customWidth="1"/>
    <x:col min="11564" max="11564" width="6" style="289" customWidth="1"/>
    <x:col min="11565" max="11566" width="7.125" style="289" customWidth="1"/>
    <x:col min="11567" max="11567" width="6" style="289" customWidth="1"/>
    <x:col min="11568" max="11568" width="9.875" style="289" customWidth="1"/>
    <x:col min="11569" max="11569" width="9.625" style="289" customWidth="1"/>
    <x:col min="11570" max="11570" width="9.375" style="289" customWidth="1"/>
    <x:col min="11571" max="11571" width="9" style="289" customWidth="1"/>
    <x:col min="11572" max="11572" width="8.75" style="289"/>
    <x:col min="11573" max="11573" width="11.25" style="289" bestFit="1" customWidth="1"/>
    <x:col min="11574" max="11777" width="8.75" style="289"/>
    <x:col min="11778" max="11778" width="6.125" style="289" customWidth="1"/>
    <x:col min="11779" max="11779" width="24.25" style="289" customWidth="1"/>
    <x:col min="11780" max="11780" width="14" style="289" customWidth="1"/>
    <x:col min="11781" max="11781" width="11.75" style="289" customWidth="1"/>
    <x:col min="11782" max="11782" width="8.375" style="289" customWidth="1"/>
    <x:col min="11783" max="11783" width="11.5" style="289" customWidth="1"/>
    <x:col min="11784" max="11784" width="11.125" style="289" customWidth="1"/>
    <x:col min="11785" max="11785" width="10.5" style="289" customWidth="1"/>
    <x:col min="11786" max="11786" width="16.25" style="289" bestFit="1" customWidth="1"/>
    <x:col min="11787" max="11787" width="10.875" style="289" customWidth="1"/>
    <x:col min="11788" max="11788" width="11.375" style="289" customWidth="1"/>
    <x:col min="11789" max="11789" width="12.875" style="289" customWidth="1"/>
    <x:col min="11790" max="11814" width="7" style="289" customWidth="1"/>
    <x:col min="11815" max="11815" width="7.5" style="289" customWidth="1"/>
    <x:col min="11816" max="11816" width="6.25" style="289" customWidth="1"/>
    <x:col min="11817" max="11817" width="6" style="289" customWidth="1"/>
    <x:col min="11818" max="11818" width="7.5" style="289" customWidth="1"/>
    <x:col min="11819" max="11819" width="6.25" style="289" customWidth="1"/>
    <x:col min="11820" max="11820" width="6" style="289" customWidth="1"/>
    <x:col min="11821" max="11822" width="7.125" style="289" customWidth="1"/>
    <x:col min="11823" max="11823" width="6" style="289" customWidth="1"/>
    <x:col min="11824" max="11824" width="9.875" style="289" customWidth="1"/>
    <x:col min="11825" max="11825" width="9.625" style="289" customWidth="1"/>
    <x:col min="11826" max="11826" width="9.375" style="289" customWidth="1"/>
    <x:col min="11827" max="11827" width="9" style="289" customWidth="1"/>
    <x:col min="11828" max="11828" width="8.75" style="289"/>
    <x:col min="11829" max="11829" width="11.25" style="289" bestFit="1" customWidth="1"/>
    <x:col min="11830" max="12033" width="8.75" style="289"/>
    <x:col min="12034" max="12034" width="6.125" style="289" customWidth="1"/>
    <x:col min="12035" max="12035" width="24.25" style="289" customWidth="1"/>
    <x:col min="12036" max="12036" width="14" style="289" customWidth="1"/>
    <x:col min="12037" max="12037" width="11.75" style="289" customWidth="1"/>
    <x:col min="12038" max="12038" width="8.375" style="289" customWidth="1"/>
    <x:col min="12039" max="12039" width="11.5" style="289" customWidth="1"/>
    <x:col min="12040" max="12040" width="11.125" style="289" customWidth="1"/>
    <x:col min="12041" max="12041" width="10.5" style="289" customWidth="1"/>
    <x:col min="12042" max="12042" width="16.25" style="289" bestFit="1" customWidth="1"/>
    <x:col min="12043" max="12043" width="10.875" style="289" customWidth="1"/>
    <x:col min="12044" max="12044" width="11.375" style="289" customWidth="1"/>
    <x:col min="12045" max="12045" width="12.875" style="289" customWidth="1"/>
    <x:col min="12046" max="12070" width="7" style="289" customWidth="1"/>
    <x:col min="12071" max="12071" width="7.5" style="289" customWidth="1"/>
    <x:col min="12072" max="12072" width="6.25" style="289" customWidth="1"/>
    <x:col min="12073" max="12073" width="6" style="289" customWidth="1"/>
    <x:col min="12074" max="12074" width="7.5" style="289" customWidth="1"/>
    <x:col min="12075" max="12075" width="6.25" style="289" customWidth="1"/>
    <x:col min="12076" max="12076" width="6" style="289" customWidth="1"/>
    <x:col min="12077" max="12078" width="7.125" style="289" customWidth="1"/>
    <x:col min="12079" max="12079" width="6" style="289" customWidth="1"/>
    <x:col min="12080" max="12080" width="9.875" style="289" customWidth="1"/>
    <x:col min="12081" max="12081" width="9.625" style="289" customWidth="1"/>
    <x:col min="12082" max="12082" width="9.375" style="289" customWidth="1"/>
    <x:col min="12083" max="12083" width="9" style="289" customWidth="1"/>
    <x:col min="12084" max="12084" width="8.75" style="289"/>
    <x:col min="12085" max="12085" width="11.25" style="289" bestFit="1" customWidth="1"/>
    <x:col min="12086" max="12289" width="8.75" style="289"/>
    <x:col min="12290" max="12290" width="6.125" style="289" customWidth="1"/>
    <x:col min="12291" max="12291" width="24.25" style="289" customWidth="1"/>
    <x:col min="12292" max="12292" width="14" style="289" customWidth="1"/>
    <x:col min="12293" max="12293" width="11.75" style="289" customWidth="1"/>
    <x:col min="12294" max="12294" width="8.375" style="289" customWidth="1"/>
    <x:col min="12295" max="12295" width="11.5" style="289" customWidth="1"/>
    <x:col min="12296" max="12296" width="11.125" style="289" customWidth="1"/>
    <x:col min="12297" max="12297" width="10.5" style="289" customWidth="1"/>
    <x:col min="12298" max="12298" width="16.25" style="289" bestFit="1" customWidth="1"/>
    <x:col min="12299" max="12299" width="10.875" style="289" customWidth="1"/>
    <x:col min="12300" max="12300" width="11.375" style="289" customWidth="1"/>
    <x:col min="12301" max="12301" width="12.875" style="289" customWidth="1"/>
    <x:col min="12302" max="12326" width="7" style="289" customWidth="1"/>
    <x:col min="12327" max="12327" width="7.5" style="289" customWidth="1"/>
    <x:col min="12328" max="12328" width="6.25" style="289" customWidth="1"/>
    <x:col min="12329" max="12329" width="6" style="289" customWidth="1"/>
    <x:col min="12330" max="12330" width="7.5" style="289" customWidth="1"/>
    <x:col min="12331" max="12331" width="6.25" style="289" customWidth="1"/>
    <x:col min="12332" max="12332" width="6" style="289" customWidth="1"/>
    <x:col min="12333" max="12334" width="7.125" style="289" customWidth="1"/>
    <x:col min="12335" max="12335" width="6" style="289" customWidth="1"/>
    <x:col min="12336" max="12336" width="9.875" style="289" customWidth="1"/>
    <x:col min="12337" max="12337" width="9.625" style="289" customWidth="1"/>
    <x:col min="12338" max="12338" width="9.375" style="289" customWidth="1"/>
    <x:col min="12339" max="12339" width="9" style="289" customWidth="1"/>
    <x:col min="12340" max="12340" width="8.75" style="289"/>
    <x:col min="12341" max="12341" width="11.25" style="289" bestFit="1" customWidth="1"/>
    <x:col min="12342" max="12545" width="8.75" style="289"/>
    <x:col min="12546" max="12546" width="6.125" style="289" customWidth="1"/>
    <x:col min="12547" max="12547" width="24.25" style="289" customWidth="1"/>
    <x:col min="12548" max="12548" width="14" style="289" customWidth="1"/>
    <x:col min="12549" max="12549" width="11.75" style="289" customWidth="1"/>
    <x:col min="12550" max="12550" width="8.375" style="289" customWidth="1"/>
    <x:col min="12551" max="12551" width="11.5" style="289" customWidth="1"/>
    <x:col min="12552" max="12552" width="11.125" style="289" customWidth="1"/>
    <x:col min="12553" max="12553" width="10.5" style="289" customWidth="1"/>
    <x:col min="12554" max="12554" width="16.25" style="289" bestFit="1" customWidth="1"/>
    <x:col min="12555" max="12555" width="10.875" style="289" customWidth="1"/>
    <x:col min="12556" max="12556" width="11.375" style="289" customWidth="1"/>
    <x:col min="12557" max="12557" width="12.875" style="289" customWidth="1"/>
    <x:col min="12558" max="12582" width="7" style="289" customWidth="1"/>
    <x:col min="12583" max="12583" width="7.5" style="289" customWidth="1"/>
    <x:col min="12584" max="12584" width="6.25" style="289" customWidth="1"/>
    <x:col min="12585" max="12585" width="6" style="289" customWidth="1"/>
    <x:col min="12586" max="12586" width="7.5" style="289" customWidth="1"/>
    <x:col min="12587" max="12587" width="6.25" style="289" customWidth="1"/>
    <x:col min="12588" max="12588" width="6" style="289" customWidth="1"/>
    <x:col min="12589" max="12590" width="7.125" style="289" customWidth="1"/>
    <x:col min="12591" max="12591" width="6" style="289" customWidth="1"/>
    <x:col min="12592" max="12592" width="9.875" style="289" customWidth="1"/>
    <x:col min="12593" max="12593" width="9.625" style="289" customWidth="1"/>
    <x:col min="12594" max="12594" width="9.375" style="289" customWidth="1"/>
    <x:col min="12595" max="12595" width="9" style="289" customWidth="1"/>
    <x:col min="12596" max="12596" width="8.75" style="289"/>
    <x:col min="12597" max="12597" width="11.25" style="289" bestFit="1" customWidth="1"/>
    <x:col min="12598" max="12801" width="8.75" style="289"/>
    <x:col min="12802" max="12802" width="6.125" style="289" customWidth="1"/>
    <x:col min="12803" max="12803" width="24.25" style="289" customWidth="1"/>
    <x:col min="12804" max="12804" width="14" style="289" customWidth="1"/>
    <x:col min="12805" max="12805" width="11.75" style="289" customWidth="1"/>
    <x:col min="12806" max="12806" width="8.375" style="289" customWidth="1"/>
    <x:col min="12807" max="12807" width="11.5" style="289" customWidth="1"/>
    <x:col min="12808" max="12808" width="11.125" style="289" customWidth="1"/>
    <x:col min="12809" max="12809" width="10.5" style="289" customWidth="1"/>
    <x:col min="12810" max="12810" width="16.25" style="289" bestFit="1" customWidth="1"/>
    <x:col min="12811" max="12811" width="10.875" style="289" customWidth="1"/>
    <x:col min="12812" max="12812" width="11.375" style="289" customWidth="1"/>
    <x:col min="12813" max="12813" width="12.875" style="289" customWidth="1"/>
    <x:col min="12814" max="12838" width="7" style="289" customWidth="1"/>
    <x:col min="12839" max="12839" width="7.5" style="289" customWidth="1"/>
    <x:col min="12840" max="12840" width="6.25" style="289" customWidth="1"/>
    <x:col min="12841" max="12841" width="6" style="289" customWidth="1"/>
    <x:col min="12842" max="12842" width="7.5" style="289" customWidth="1"/>
    <x:col min="12843" max="12843" width="6.25" style="289" customWidth="1"/>
    <x:col min="12844" max="12844" width="6" style="289" customWidth="1"/>
    <x:col min="12845" max="12846" width="7.125" style="289" customWidth="1"/>
    <x:col min="12847" max="12847" width="6" style="289" customWidth="1"/>
    <x:col min="12848" max="12848" width="9.875" style="289" customWidth="1"/>
    <x:col min="12849" max="12849" width="9.625" style="289" customWidth="1"/>
    <x:col min="12850" max="12850" width="9.375" style="289" customWidth="1"/>
    <x:col min="12851" max="12851" width="9" style="289" customWidth="1"/>
    <x:col min="12852" max="12852" width="8.75" style="289"/>
    <x:col min="12853" max="12853" width="11.25" style="289" bestFit="1" customWidth="1"/>
    <x:col min="12854" max="13057" width="8.75" style="289"/>
    <x:col min="13058" max="13058" width="6.125" style="289" customWidth="1"/>
    <x:col min="13059" max="13059" width="24.25" style="289" customWidth="1"/>
    <x:col min="13060" max="13060" width="14" style="289" customWidth="1"/>
    <x:col min="13061" max="13061" width="11.75" style="289" customWidth="1"/>
    <x:col min="13062" max="13062" width="8.375" style="289" customWidth="1"/>
    <x:col min="13063" max="13063" width="11.5" style="289" customWidth="1"/>
    <x:col min="13064" max="13064" width="11.125" style="289" customWidth="1"/>
    <x:col min="13065" max="13065" width="10.5" style="289" customWidth="1"/>
    <x:col min="13066" max="13066" width="16.25" style="289" bestFit="1" customWidth="1"/>
    <x:col min="13067" max="13067" width="10.875" style="289" customWidth="1"/>
    <x:col min="13068" max="13068" width="11.375" style="289" customWidth="1"/>
    <x:col min="13069" max="13069" width="12.875" style="289" customWidth="1"/>
    <x:col min="13070" max="13094" width="7" style="289" customWidth="1"/>
    <x:col min="13095" max="13095" width="7.5" style="289" customWidth="1"/>
    <x:col min="13096" max="13096" width="6.25" style="289" customWidth="1"/>
    <x:col min="13097" max="13097" width="6" style="289" customWidth="1"/>
    <x:col min="13098" max="13098" width="7.5" style="289" customWidth="1"/>
    <x:col min="13099" max="13099" width="6.25" style="289" customWidth="1"/>
    <x:col min="13100" max="13100" width="6" style="289" customWidth="1"/>
    <x:col min="13101" max="13102" width="7.125" style="289" customWidth="1"/>
    <x:col min="13103" max="13103" width="6" style="289" customWidth="1"/>
    <x:col min="13104" max="13104" width="9.875" style="289" customWidth="1"/>
    <x:col min="13105" max="13105" width="9.625" style="289" customWidth="1"/>
    <x:col min="13106" max="13106" width="9.375" style="289" customWidth="1"/>
    <x:col min="13107" max="13107" width="9" style="289" customWidth="1"/>
    <x:col min="13108" max="13108" width="8.75" style="289"/>
    <x:col min="13109" max="13109" width="11.25" style="289" bestFit="1" customWidth="1"/>
    <x:col min="13110" max="13313" width="8.75" style="289"/>
    <x:col min="13314" max="13314" width="6.125" style="289" customWidth="1"/>
    <x:col min="13315" max="13315" width="24.25" style="289" customWidth="1"/>
    <x:col min="13316" max="13316" width="14" style="289" customWidth="1"/>
    <x:col min="13317" max="13317" width="11.75" style="289" customWidth="1"/>
    <x:col min="13318" max="13318" width="8.375" style="289" customWidth="1"/>
    <x:col min="13319" max="13319" width="11.5" style="289" customWidth="1"/>
    <x:col min="13320" max="13320" width="11.125" style="289" customWidth="1"/>
    <x:col min="13321" max="13321" width="10.5" style="289" customWidth="1"/>
    <x:col min="13322" max="13322" width="16.25" style="289" bestFit="1" customWidth="1"/>
    <x:col min="13323" max="13323" width="10.875" style="289" customWidth="1"/>
    <x:col min="13324" max="13324" width="11.375" style="289" customWidth="1"/>
    <x:col min="13325" max="13325" width="12.875" style="289" customWidth="1"/>
    <x:col min="13326" max="13350" width="7" style="289" customWidth="1"/>
    <x:col min="13351" max="13351" width="7.5" style="289" customWidth="1"/>
    <x:col min="13352" max="13352" width="6.25" style="289" customWidth="1"/>
    <x:col min="13353" max="13353" width="6" style="289" customWidth="1"/>
    <x:col min="13354" max="13354" width="7.5" style="289" customWidth="1"/>
    <x:col min="13355" max="13355" width="6.25" style="289" customWidth="1"/>
    <x:col min="13356" max="13356" width="6" style="289" customWidth="1"/>
    <x:col min="13357" max="13358" width="7.125" style="289" customWidth="1"/>
    <x:col min="13359" max="13359" width="6" style="289" customWidth="1"/>
    <x:col min="13360" max="13360" width="9.875" style="289" customWidth="1"/>
    <x:col min="13361" max="13361" width="9.625" style="289" customWidth="1"/>
    <x:col min="13362" max="13362" width="9.375" style="289" customWidth="1"/>
    <x:col min="13363" max="13363" width="9" style="289" customWidth="1"/>
    <x:col min="13364" max="13364" width="8.75" style="289"/>
    <x:col min="13365" max="13365" width="11.25" style="289" bestFit="1" customWidth="1"/>
    <x:col min="13366" max="13569" width="8.75" style="289"/>
    <x:col min="13570" max="13570" width="6.125" style="289" customWidth="1"/>
    <x:col min="13571" max="13571" width="24.25" style="289" customWidth="1"/>
    <x:col min="13572" max="13572" width="14" style="289" customWidth="1"/>
    <x:col min="13573" max="13573" width="11.75" style="289" customWidth="1"/>
    <x:col min="13574" max="13574" width="8.375" style="289" customWidth="1"/>
    <x:col min="13575" max="13575" width="11.5" style="289" customWidth="1"/>
    <x:col min="13576" max="13576" width="11.125" style="289" customWidth="1"/>
    <x:col min="13577" max="13577" width="10.5" style="289" customWidth="1"/>
    <x:col min="13578" max="13578" width="16.25" style="289" bestFit="1" customWidth="1"/>
    <x:col min="13579" max="13579" width="10.875" style="289" customWidth="1"/>
    <x:col min="13580" max="13580" width="11.375" style="289" customWidth="1"/>
    <x:col min="13581" max="13581" width="12.875" style="289" customWidth="1"/>
    <x:col min="13582" max="13606" width="7" style="289" customWidth="1"/>
    <x:col min="13607" max="13607" width="7.5" style="289" customWidth="1"/>
    <x:col min="13608" max="13608" width="6.25" style="289" customWidth="1"/>
    <x:col min="13609" max="13609" width="6" style="289" customWidth="1"/>
    <x:col min="13610" max="13610" width="7.5" style="289" customWidth="1"/>
    <x:col min="13611" max="13611" width="6.25" style="289" customWidth="1"/>
    <x:col min="13612" max="13612" width="6" style="289" customWidth="1"/>
    <x:col min="13613" max="13614" width="7.125" style="289" customWidth="1"/>
    <x:col min="13615" max="13615" width="6" style="289" customWidth="1"/>
    <x:col min="13616" max="13616" width="9.875" style="289" customWidth="1"/>
    <x:col min="13617" max="13617" width="9.625" style="289" customWidth="1"/>
    <x:col min="13618" max="13618" width="9.375" style="289" customWidth="1"/>
    <x:col min="13619" max="13619" width="9" style="289" customWidth="1"/>
    <x:col min="13620" max="13620" width="8.75" style="289"/>
    <x:col min="13621" max="13621" width="11.25" style="289" bestFit="1" customWidth="1"/>
    <x:col min="13622" max="13825" width="8.75" style="289"/>
    <x:col min="13826" max="13826" width="6.125" style="289" customWidth="1"/>
    <x:col min="13827" max="13827" width="24.25" style="289" customWidth="1"/>
    <x:col min="13828" max="13828" width="14" style="289" customWidth="1"/>
    <x:col min="13829" max="13829" width="11.75" style="289" customWidth="1"/>
    <x:col min="13830" max="13830" width="8.375" style="289" customWidth="1"/>
    <x:col min="13831" max="13831" width="11.5" style="289" customWidth="1"/>
    <x:col min="13832" max="13832" width="11.125" style="289" customWidth="1"/>
    <x:col min="13833" max="13833" width="10.5" style="289" customWidth="1"/>
    <x:col min="13834" max="13834" width="16.25" style="289" bestFit="1" customWidth="1"/>
    <x:col min="13835" max="13835" width="10.875" style="289" customWidth="1"/>
    <x:col min="13836" max="13836" width="11.375" style="289" customWidth="1"/>
    <x:col min="13837" max="13837" width="12.875" style="289" customWidth="1"/>
    <x:col min="13838" max="13862" width="7" style="289" customWidth="1"/>
    <x:col min="13863" max="13863" width="7.5" style="289" customWidth="1"/>
    <x:col min="13864" max="13864" width="6.25" style="289" customWidth="1"/>
    <x:col min="13865" max="13865" width="6" style="289" customWidth="1"/>
    <x:col min="13866" max="13866" width="7.5" style="289" customWidth="1"/>
    <x:col min="13867" max="13867" width="6.25" style="289" customWidth="1"/>
    <x:col min="13868" max="13868" width="6" style="289" customWidth="1"/>
    <x:col min="13869" max="13870" width="7.125" style="289" customWidth="1"/>
    <x:col min="13871" max="13871" width="6" style="289" customWidth="1"/>
    <x:col min="13872" max="13872" width="9.875" style="289" customWidth="1"/>
    <x:col min="13873" max="13873" width="9.625" style="289" customWidth="1"/>
    <x:col min="13874" max="13874" width="9.375" style="289" customWidth="1"/>
    <x:col min="13875" max="13875" width="9" style="289" customWidth="1"/>
    <x:col min="13876" max="13876" width="8.75" style="289"/>
    <x:col min="13877" max="13877" width="11.25" style="289" bestFit="1" customWidth="1"/>
    <x:col min="13878" max="14081" width="8.75" style="289"/>
    <x:col min="14082" max="14082" width="6.125" style="289" customWidth="1"/>
    <x:col min="14083" max="14083" width="24.25" style="289" customWidth="1"/>
    <x:col min="14084" max="14084" width="14" style="289" customWidth="1"/>
    <x:col min="14085" max="14085" width="11.75" style="289" customWidth="1"/>
    <x:col min="14086" max="14086" width="8.375" style="289" customWidth="1"/>
    <x:col min="14087" max="14087" width="11.5" style="289" customWidth="1"/>
    <x:col min="14088" max="14088" width="11.125" style="289" customWidth="1"/>
    <x:col min="14089" max="14089" width="10.5" style="289" customWidth="1"/>
    <x:col min="14090" max="14090" width="16.25" style="289" bestFit="1" customWidth="1"/>
    <x:col min="14091" max="14091" width="10.875" style="289" customWidth="1"/>
    <x:col min="14092" max="14092" width="11.375" style="289" customWidth="1"/>
    <x:col min="14093" max="14093" width="12.875" style="289" customWidth="1"/>
    <x:col min="14094" max="14118" width="7" style="289" customWidth="1"/>
    <x:col min="14119" max="14119" width="7.5" style="289" customWidth="1"/>
    <x:col min="14120" max="14120" width="6.25" style="289" customWidth="1"/>
    <x:col min="14121" max="14121" width="6" style="289" customWidth="1"/>
    <x:col min="14122" max="14122" width="7.5" style="289" customWidth="1"/>
    <x:col min="14123" max="14123" width="6.25" style="289" customWidth="1"/>
    <x:col min="14124" max="14124" width="6" style="289" customWidth="1"/>
    <x:col min="14125" max="14126" width="7.125" style="289" customWidth="1"/>
    <x:col min="14127" max="14127" width="6" style="289" customWidth="1"/>
    <x:col min="14128" max="14128" width="9.875" style="289" customWidth="1"/>
    <x:col min="14129" max="14129" width="9.625" style="289" customWidth="1"/>
    <x:col min="14130" max="14130" width="9.375" style="289" customWidth="1"/>
    <x:col min="14131" max="14131" width="9" style="289" customWidth="1"/>
    <x:col min="14132" max="14132" width="8.75" style="289"/>
    <x:col min="14133" max="14133" width="11.25" style="289" bestFit="1" customWidth="1"/>
    <x:col min="14134" max="14337" width="8.75" style="289"/>
    <x:col min="14338" max="14338" width="6.125" style="289" customWidth="1"/>
    <x:col min="14339" max="14339" width="24.25" style="289" customWidth="1"/>
    <x:col min="14340" max="14340" width="14" style="289" customWidth="1"/>
    <x:col min="14341" max="14341" width="11.75" style="289" customWidth="1"/>
    <x:col min="14342" max="14342" width="8.375" style="289" customWidth="1"/>
    <x:col min="14343" max="14343" width="11.5" style="289" customWidth="1"/>
    <x:col min="14344" max="14344" width="11.125" style="289" customWidth="1"/>
    <x:col min="14345" max="14345" width="10.5" style="289" customWidth="1"/>
    <x:col min="14346" max="14346" width="16.25" style="289" bestFit="1" customWidth="1"/>
    <x:col min="14347" max="14347" width="10.875" style="289" customWidth="1"/>
    <x:col min="14348" max="14348" width="11.375" style="289" customWidth="1"/>
    <x:col min="14349" max="14349" width="12.875" style="289" customWidth="1"/>
    <x:col min="14350" max="14374" width="7" style="289" customWidth="1"/>
    <x:col min="14375" max="14375" width="7.5" style="289" customWidth="1"/>
    <x:col min="14376" max="14376" width="6.25" style="289" customWidth="1"/>
    <x:col min="14377" max="14377" width="6" style="289" customWidth="1"/>
    <x:col min="14378" max="14378" width="7.5" style="289" customWidth="1"/>
    <x:col min="14379" max="14379" width="6.25" style="289" customWidth="1"/>
    <x:col min="14380" max="14380" width="6" style="289" customWidth="1"/>
    <x:col min="14381" max="14382" width="7.125" style="289" customWidth="1"/>
    <x:col min="14383" max="14383" width="6" style="289" customWidth="1"/>
    <x:col min="14384" max="14384" width="9.875" style="289" customWidth="1"/>
    <x:col min="14385" max="14385" width="9.625" style="289" customWidth="1"/>
    <x:col min="14386" max="14386" width="9.375" style="289" customWidth="1"/>
    <x:col min="14387" max="14387" width="9" style="289" customWidth="1"/>
    <x:col min="14388" max="14388" width="8.75" style="289"/>
    <x:col min="14389" max="14389" width="11.25" style="289" bestFit="1" customWidth="1"/>
    <x:col min="14390" max="14593" width="8.75" style="289"/>
    <x:col min="14594" max="14594" width="6.125" style="289" customWidth="1"/>
    <x:col min="14595" max="14595" width="24.25" style="289" customWidth="1"/>
    <x:col min="14596" max="14596" width="14" style="289" customWidth="1"/>
    <x:col min="14597" max="14597" width="11.75" style="289" customWidth="1"/>
    <x:col min="14598" max="14598" width="8.375" style="289" customWidth="1"/>
    <x:col min="14599" max="14599" width="11.5" style="289" customWidth="1"/>
    <x:col min="14600" max="14600" width="11.125" style="289" customWidth="1"/>
    <x:col min="14601" max="14601" width="10.5" style="289" customWidth="1"/>
    <x:col min="14602" max="14602" width="16.25" style="289" bestFit="1" customWidth="1"/>
    <x:col min="14603" max="14603" width="10.875" style="289" customWidth="1"/>
    <x:col min="14604" max="14604" width="11.375" style="289" customWidth="1"/>
    <x:col min="14605" max="14605" width="12.875" style="289" customWidth="1"/>
    <x:col min="14606" max="14630" width="7" style="289" customWidth="1"/>
    <x:col min="14631" max="14631" width="7.5" style="289" customWidth="1"/>
    <x:col min="14632" max="14632" width="6.25" style="289" customWidth="1"/>
    <x:col min="14633" max="14633" width="6" style="289" customWidth="1"/>
    <x:col min="14634" max="14634" width="7.5" style="289" customWidth="1"/>
    <x:col min="14635" max="14635" width="6.25" style="289" customWidth="1"/>
    <x:col min="14636" max="14636" width="6" style="289" customWidth="1"/>
    <x:col min="14637" max="14638" width="7.125" style="289" customWidth="1"/>
    <x:col min="14639" max="14639" width="6" style="289" customWidth="1"/>
    <x:col min="14640" max="14640" width="9.875" style="289" customWidth="1"/>
    <x:col min="14641" max="14641" width="9.625" style="289" customWidth="1"/>
    <x:col min="14642" max="14642" width="9.375" style="289" customWidth="1"/>
    <x:col min="14643" max="14643" width="9" style="289" customWidth="1"/>
    <x:col min="14644" max="14644" width="8.75" style="289"/>
    <x:col min="14645" max="14645" width="11.25" style="289" bestFit="1" customWidth="1"/>
    <x:col min="14646" max="14849" width="8.75" style="289"/>
    <x:col min="14850" max="14850" width="6.125" style="289" customWidth="1"/>
    <x:col min="14851" max="14851" width="24.25" style="289" customWidth="1"/>
    <x:col min="14852" max="14852" width="14" style="289" customWidth="1"/>
    <x:col min="14853" max="14853" width="11.75" style="289" customWidth="1"/>
    <x:col min="14854" max="14854" width="8.375" style="289" customWidth="1"/>
    <x:col min="14855" max="14855" width="11.5" style="289" customWidth="1"/>
    <x:col min="14856" max="14856" width="11.125" style="289" customWidth="1"/>
    <x:col min="14857" max="14857" width="10.5" style="289" customWidth="1"/>
    <x:col min="14858" max="14858" width="16.25" style="289" bestFit="1" customWidth="1"/>
    <x:col min="14859" max="14859" width="10.875" style="289" customWidth="1"/>
    <x:col min="14860" max="14860" width="11.375" style="289" customWidth="1"/>
    <x:col min="14861" max="14861" width="12.875" style="289" customWidth="1"/>
    <x:col min="14862" max="14886" width="7" style="289" customWidth="1"/>
    <x:col min="14887" max="14887" width="7.5" style="289" customWidth="1"/>
    <x:col min="14888" max="14888" width="6.25" style="289" customWidth="1"/>
    <x:col min="14889" max="14889" width="6" style="289" customWidth="1"/>
    <x:col min="14890" max="14890" width="7.5" style="289" customWidth="1"/>
    <x:col min="14891" max="14891" width="6.25" style="289" customWidth="1"/>
    <x:col min="14892" max="14892" width="6" style="289" customWidth="1"/>
    <x:col min="14893" max="14894" width="7.125" style="289" customWidth="1"/>
    <x:col min="14895" max="14895" width="6" style="289" customWidth="1"/>
    <x:col min="14896" max="14896" width="9.875" style="289" customWidth="1"/>
    <x:col min="14897" max="14897" width="9.625" style="289" customWidth="1"/>
    <x:col min="14898" max="14898" width="9.375" style="289" customWidth="1"/>
    <x:col min="14899" max="14899" width="9" style="289" customWidth="1"/>
    <x:col min="14900" max="14900" width="8.75" style="289"/>
    <x:col min="14901" max="14901" width="11.25" style="289" bestFit="1" customWidth="1"/>
    <x:col min="14902" max="15105" width="8.75" style="289"/>
    <x:col min="15106" max="15106" width="6.125" style="289" customWidth="1"/>
    <x:col min="15107" max="15107" width="24.25" style="289" customWidth="1"/>
    <x:col min="15108" max="15108" width="14" style="289" customWidth="1"/>
    <x:col min="15109" max="15109" width="11.75" style="289" customWidth="1"/>
    <x:col min="15110" max="15110" width="8.375" style="289" customWidth="1"/>
    <x:col min="15111" max="15111" width="11.5" style="289" customWidth="1"/>
    <x:col min="15112" max="15112" width="11.125" style="289" customWidth="1"/>
    <x:col min="15113" max="15113" width="10.5" style="289" customWidth="1"/>
    <x:col min="15114" max="15114" width="16.25" style="289" bestFit="1" customWidth="1"/>
    <x:col min="15115" max="15115" width="10.875" style="289" customWidth="1"/>
    <x:col min="15116" max="15116" width="11.375" style="289" customWidth="1"/>
    <x:col min="15117" max="15117" width="12.875" style="289" customWidth="1"/>
    <x:col min="15118" max="15142" width="7" style="289" customWidth="1"/>
    <x:col min="15143" max="15143" width="7.5" style="289" customWidth="1"/>
    <x:col min="15144" max="15144" width="6.25" style="289" customWidth="1"/>
    <x:col min="15145" max="15145" width="6" style="289" customWidth="1"/>
    <x:col min="15146" max="15146" width="7.5" style="289" customWidth="1"/>
    <x:col min="15147" max="15147" width="6.25" style="289" customWidth="1"/>
    <x:col min="15148" max="15148" width="6" style="289" customWidth="1"/>
    <x:col min="15149" max="15150" width="7.125" style="289" customWidth="1"/>
    <x:col min="15151" max="15151" width="6" style="289" customWidth="1"/>
    <x:col min="15152" max="15152" width="9.875" style="289" customWidth="1"/>
    <x:col min="15153" max="15153" width="9.625" style="289" customWidth="1"/>
    <x:col min="15154" max="15154" width="9.375" style="289" customWidth="1"/>
    <x:col min="15155" max="15155" width="9" style="289" customWidth="1"/>
    <x:col min="15156" max="15156" width="8.75" style="289"/>
    <x:col min="15157" max="15157" width="11.25" style="289" bestFit="1" customWidth="1"/>
    <x:col min="15158" max="15361" width="8.75" style="289"/>
    <x:col min="15362" max="15362" width="6.125" style="289" customWidth="1"/>
    <x:col min="15363" max="15363" width="24.25" style="289" customWidth="1"/>
    <x:col min="15364" max="15364" width="14" style="289" customWidth="1"/>
    <x:col min="15365" max="15365" width="11.75" style="289" customWidth="1"/>
    <x:col min="15366" max="15366" width="8.375" style="289" customWidth="1"/>
    <x:col min="15367" max="15367" width="11.5" style="289" customWidth="1"/>
    <x:col min="15368" max="15368" width="11.125" style="289" customWidth="1"/>
    <x:col min="15369" max="15369" width="10.5" style="289" customWidth="1"/>
    <x:col min="15370" max="15370" width="16.25" style="289" bestFit="1" customWidth="1"/>
    <x:col min="15371" max="15371" width="10.875" style="289" customWidth="1"/>
    <x:col min="15372" max="15372" width="11.375" style="289" customWidth="1"/>
    <x:col min="15373" max="15373" width="12.875" style="289" customWidth="1"/>
    <x:col min="15374" max="15398" width="7" style="289" customWidth="1"/>
    <x:col min="15399" max="15399" width="7.5" style="289" customWidth="1"/>
    <x:col min="15400" max="15400" width="6.25" style="289" customWidth="1"/>
    <x:col min="15401" max="15401" width="6" style="289" customWidth="1"/>
    <x:col min="15402" max="15402" width="7.5" style="289" customWidth="1"/>
    <x:col min="15403" max="15403" width="6.25" style="289" customWidth="1"/>
    <x:col min="15404" max="15404" width="6" style="289" customWidth="1"/>
    <x:col min="15405" max="15406" width="7.125" style="289" customWidth="1"/>
    <x:col min="15407" max="15407" width="6" style="289" customWidth="1"/>
    <x:col min="15408" max="15408" width="9.875" style="289" customWidth="1"/>
    <x:col min="15409" max="15409" width="9.625" style="289" customWidth="1"/>
    <x:col min="15410" max="15410" width="9.375" style="289" customWidth="1"/>
    <x:col min="15411" max="15411" width="9" style="289" customWidth="1"/>
    <x:col min="15412" max="15412" width="8.75" style="289"/>
    <x:col min="15413" max="15413" width="11.25" style="289" bestFit="1" customWidth="1"/>
    <x:col min="15414" max="15617" width="8.75" style="289"/>
    <x:col min="15618" max="15618" width="6.125" style="289" customWidth="1"/>
    <x:col min="15619" max="15619" width="24.25" style="289" customWidth="1"/>
    <x:col min="15620" max="15620" width="14" style="289" customWidth="1"/>
    <x:col min="15621" max="15621" width="11.75" style="289" customWidth="1"/>
    <x:col min="15622" max="15622" width="8.375" style="289" customWidth="1"/>
    <x:col min="15623" max="15623" width="11.5" style="289" customWidth="1"/>
    <x:col min="15624" max="15624" width="11.125" style="289" customWidth="1"/>
    <x:col min="15625" max="15625" width="10.5" style="289" customWidth="1"/>
    <x:col min="15626" max="15626" width="16.25" style="289" bestFit="1" customWidth="1"/>
    <x:col min="15627" max="15627" width="10.875" style="289" customWidth="1"/>
    <x:col min="15628" max="15628" width="11.375" style="289" customWidth="1"/>
    <x:col min="15629" max="15629" width="12.875" style="289" customWidth="1"/>
    <x:col min="15630" max="15654" width="7" style="289" customWidth="1"/>
    <x:col min="15655" max="15655" width="7.5" style="289" customWidth="1"/>
    <x:col min="15656" max="15656" width="6.25" style="289" customWidth="1"/>
    <x:col min="15657" max="15657" width="6" style="289" customWidth="1"/>
    <x:col min="15658" max="15658" width="7.5" style="289" customWidth="1"/>
    <x:col min="15659" max="15659" width="6.25" style="289" customWidth="1"/>
    <x:col min="15660" max="15660" width="6" style="289" customWidth="1"/>
    <x:col min="15661" max="15662" width="7.125" style="289" customWidth="1"/>
    <x:col min="15663" max="15663" width="6" style="289" customWidth="1"/>
    <x:col min="15664" max="15664" width="9.875" style="289" customWidth="1"/>
    <x:col min="15665" max="15665" width="9.625" style="289" customWidth="1"/>
    <x:col min="15666" max="15666" width="9.375" style="289" customWidth="1"/>
    <x:col min="15667" max="15667" width="9" style="289" customWidth="1"/>
    <x:col min="15668" max="15668" width="8.75" style="289"/>
    <x:col min="15669" max="15669" width="11.25" style="289" bestFit="1" customWidth="1"/>
    <x:col min="15670" max="15873" width="8.75" style="289"/>
    <x:col min="15874" max="15874" width="6.125" style="289" customWidth="1"/>
    <x:col min="15875" max="15875" width="24.25" style="289" customWidth="1"/>
    <x:col min="15876" max="15876" width="14" style="289" customWidth="1"/>
    <x:col min="15877" max="15877" width="11.75" style="289" customWidth="1"/>
    <x:col min="15878" max="15878" width="8.375" style="289" customWidth="1"/>
    <x:col min="15879" max="15879" width="11.5" style="289" customWidth="1"/>
    <x:col min="15880" max="15880" width="11.125" style="289" customWidth="1"/>
    <x:col min="15881" max="15881" width="10.5" style="289" customWidth="1"/>
    <x:col min="15882" max="15882" width="16.25" style="289" bestFit="1" customWidth="1"/>
    <x:col min="15883" max="15883" width="10.875" style="289" customWidth="1"/>
    <x:col min="15884" max="15884" width="11.375" style="289" customWidth="1"/>
    <x:col min="15885" max="15885" width="12.875" style="289" customWidth="1"/>
    <x:col min="15886" max="15910" width="7" style="289" customWidth="1"/>
    <x:col min="15911" max="15911" width="7.5" style="289" customWidth="1"/>
    <x:col min="15912" max="15912" width="6.25" style="289" customWidth="1"/>
    <x:col min="15913" max="15913" width="6" style="289" customWidth="1"/>
    <x:col min="15914" max="15914" width="7.5" style="289" customWidth="1"/>
    <x:col min="15915" max="15915" width="6.25" style="289" customWidth="1"/>
    <x:col min="15916" max="15916" width="6" style="289" customWidth="1"/>
    <x:col min="15917" max="15918" width="7.125" style="289" customWidth="1"/>
    <x:col min="15919" max="15919" width="6" style="289" customWidth="1"/>
    <x:col min="15920" max="15920" width="9.875" style="289" customWidth="1"/>
    <x:col min="15921" max="15921" width="9.625" style="289" customWidth="1"/>
    <x:col min="15922" max="15922" width="9.375" style="289" customWidth="1"/>
    <x:col min="15923" max="15923" width="9" style="289" customWidth="1"/>
    <x:col min="15924" max="15924" width="8.75" style="289"/>
    <x:col min="15925" max="15925" width="11.25" style="289" bestFit="1" customWidth="1"/>
    <x:col min="15926" max="16129" width="8.75" style="289"/>
    <x:col min="16130" max="16130" width="6.125" style="289" customWidth="1"/>
    <x:col min="16131" max="16131" width="24.25" style="289" customWidth="1"/>
    <x:col min="16132" max="16132" width="14" style="289" customWidth="1"/>
    <x:col min="16133" max="16133" width="11.75" style="289" customWidth="1"/>
    <x:col min="16134" max="16134" width="8.375" style="289" customWidth="1"/>
    <x:col min="16135" max="16135" width="11.5" style="289" customWidth="1"/>
    <x:col min="16136" max="16136" width="11.125" style="289" customWidth="1"/>
    <x:col min="16137" max="16137" width="10.5" style="289" customWidth="1"/>
    <x:col min="16138" max="16138" width="16.25" style="289" bestFit="1" customWidth="1"/>
    <x:col min="16139" max="16139" width="10.875" style="289" customWidth="1"/>
    <x:col min="16140" max="16140" width="11.375" style="289" customWidth="1"/>
    <x:col min="16141" max="16141" width="12.875" style="289" customWidth="1"/>
    <x:col min="16142" max="16166" width="7" style="289" customWidth="1"/>
    <x:col min="16167" max="16167" width="7.5" style="289" customWidth="1"/>
    <x:col min="16168" max="16168" width="6.25" style="289" customWidth="1"/>
    <x:col min="16169" max="16169" width="6" style="289" customWidth="1"/>
    <x:col min="16170" max="16170" width="7.5" style="289" customWidth="1"/>
    <x:col min="16171" max="16171" width="6.25" style="289" customWidth="1"/>
    <x:col min="16172" max="16172" width="6" style="289" customWidth="1"/>
    <x:col min="16173" max="16174" width="7.125" style="289" customWidth="1"/>
    <x:col min="16175" max="16175" width="6" style="289" customWidth="1"/>
    <x:col min="16176" max="16176" width="9.875" style="289" customWidth="1"/>
    <x:col min="16177" max="16177" width="9.625" style="289" customWidth="1"/>
    <x:col min="16178" max="16178" width="9.375" style="289" customWidth="1"/>
    <x:col min="16179" max="16179" width="9" style="289" customWidth="1"/>
    <x:col min="16180" max="16180" width="8.75" style="289"/>
    <x:col min="16181" max="16181" width="11.25" style="289" bestFit="1" customWidth="1"/>
    <x:col min="16182" max="16384" width="8.75" style="289"/>
  </x:cols>
  <x:sheetData>
    <x:row r="1" spans="1:53" ht="20.25" hidden="1">
      <x:c r="B1" s="290" t="s">
        <x:v>297</x:v>
      </x:c>
      <x:c r="C1" s="290"/>
      <x:c r="G1" s="292"/>
      <x:c r="H1" s="293"/>
      <x:c r="I1" s="292"/>
      <x:c r="J1" s="292"/>
      <x:c r="K1" s="292"/>
      <x:c r="L1" s="292"/>
      <x:c r="M1" s="292"/>
      <x:c r="N1" s="292"/>
      <x:c r="O1" s="292"/>
      <x:c r="P1" s="292"/>
      <x:c r="Q1" s="292"/>
      <x:c r="R1" s="292"/>
      <x:c r="S1" s="292"/>
      <x:c r="T1" s="292"/>
      <x:c r="U1" s="292"/>
      <x:c r="V1" s="292"/>
      <x:c r="W1" s="292"/>
      <x:c r="X1" s="292"/>
      <x:c r="Y1" s="292"/>
      <x:c r="Z1" s="292"/>
      <x:c r="AA1" s="292"/>
      <x:c r="AB1" s="292"/>
      <x:c r="AC1" s="292"/>
      <x:c r="AD1" s="292"/>
      <x:c r="AE1" s="292"/>
      <x:c r="AF1" s="292"/>
      <x:c r="AG1" s="292"/>
      <x:c r="AH1" s="292"/>
      <x:c r="AI1" s="292"/>
      <x:c r="AJ1" s="292"/>
      <x:c r="AK1" s="292"/>
      <x:c r="AL1" s="292"/>
      <x:c r="AM1" s="292"/>
      <x:c r="AN1" s="292"/>
      <x:c r="AO1" s="292"/>
      <x:c r="AP1" s="292"/>
      <x:c r="AQ1" s="292"/>
      <x:c r="AR1" s="292"/>
      <x:c r="AS1" s="292"/>
      <x:c r="AT1" s="292"/>
      <x:c r="AU1" s="292"/>
    </x:row>
    <x:row r="2" spans="1:53" s="295" customFormat="1" ht="13.5" hidden="1" customHeight="1">
      <x:c r="D2" s="291"/>
      <x:c r="E2" s="291"/>
      <x:c r="F2" s="291"/>
      <x:c r="G2" s="296"/>
      <x:c r="H2" s="297"/>
      <x:c r="I2" s="296"/>
      <x:c r="J2" s="296"/>
      <x:c r="K2" s="296"/>
      <x:c r="L2" s="298" t="s">
        <x:v>298</x:v>
      </x:c>
      <x:c r="M2" s="299">
        <x:v>1.0900000000000001</x:v>
      </x:c>
      <x:c r="N2" s="300"/>
      <x:c r="O2" s="300" t="s">
        <x:v>298</x:v>
      </x:c>
      <x:c r="P2" s="299">
        <x:v>0.79</x:v>
      </x:c>
      <x:c r="Q2" s="300"/>
      <x:c r="R2" s="300" t="s">
        <x:v>298</x:v>
      </x:c>
      <x:c r="S2" s="299">
        <x:v>1.1399999999999999</x:v>
      </x:c>
      <x:c r="T2" s="300"/>
      <x:c r="U2" s="300" t="s">
        <x:v>298</x:v>
      </x:c>
      <x:c r="V2" s="299">
        <x:v>1.04</x:v>
      </x:c>
      <x:c r="W2" s="300"/>
      <x:c r="X2" s="300" t="s">
        <x:v>298</x:v>
      </x:c>
      <x:c r="Y2" s="299">
        <x:v>0.89</x:v>
      </x:c>
      <x:c r="Z2" s="300"/>
      <x:c r="AA2" s="300" t="s">
        <x:v>298</x:v>
      </x:c>
      <x:c r="AB2" s="299">
        <x:v>1.04</x:v>
      </x:c>
      <x:c r="AC2" s="300"/>
      <x:c r="AD2" s="300" t="s">
        <x:v>298</x:v>
      </x:c>
      <x:c r="AE2" s="299">
        <x:v>1.04</x:v>
      </x:c>
      <x:c r="AF2" s="300"/>
      <x:c r="AG2" s="300" t="s">
        <x:v>298</x:v>
      </x:c>
      <x:c r="AH2" s="299">
        <x:v>0.89</x:v>
      </x:c>
      <x:c r="AI2" s="300"/>
      <x:c r="AJ2" s="300" t="s">
        <x:v>298</x:v>
      </x:c>
      <x:c r="AK2" s="299">
        <x:v>1.04</x:v>
      </x:c>
      <x:c r="AL2" s="300"/>
      <x:c r="AM2" s="300" t="s">
        <x:v>298</x:v>
      </x:c>
      <x:c r="AN2" s="299">
        <x:v>0.89</x:v>
      </x:c>
      <x:c r="AO2" s="300"/>
      <x:c r="AP2" s="300" t="s">
        <x:v>298</x:v>
      </x:c>
      <x:c r="AQ2" s="299">
        <x:v>1.0900000000000001</x:v>
      </x:c>
      <x:c r="AR2" s="300"/>
      <x:c r="AS2" s="300" t="s">
        <x:v>298</x:v>
      </x:c>
      <x:c r="AT2" s="299">
        <x:v>1.0900000000000001</x:v>
      </x:c>
      <x:c r="AV2" s="301"/>
      <x:c r="AW2" s="301"/>
    </x:row>
    <x:row r="3" spans="1:53" s="295" customFormat="1" ht="13.5" hidden="1" customHeight="1">
      <x:c r="A3" s="290"/>
      <x:c r="B3" s="290"/>
      <x:c r="D3" s="291"/>
      <x:c r="E3" s="291"/>
      <x:c r="F3" s="291"/>
      <x:c r="G3" s="296"/>
      <x:c r="H3" s="297"/>
      <x:c r="I3" s="296"/>
      <x:c r="J3" s="296"/>
      <x:c r="K3" s="296"/>
      <x:c r="L3" s="302" t="s">
        <x:v>299</x:v>
      </x:c>
      <x:c r="M3" s="299">
        <x:v>1.0900000000000001</x:v>
      </x:c>
      <x:c r="N3" s="303"/>
      <x:c r="O3" s="302" t="s">
        <x:v>299</x:v>
      </x:c>
      <x:c r="P3" s="299">
        <x:v>0.79</x:v>
      </x:c>
      <x:c r="Q3" s="303"/>
      <x:c r="R3" s="302" t="s">
        <x:v>299</x:v>
      </x:c>
      <x:c r="S3" s="299">
        <x:v>1.1399999999999999</x:v>
      </x:c>
      <x:c r="T3" s="303"/>
      <x:c r="U3" s="302" t="s">
        <x:v>299</x:v>
      </x:c>
      <x:c r="V3" s="299">
        <x:v>1.04</x:v>
      </x:c>
      <x:c r="W3" s="303"/>
      <x:c r="X3" s="302" t="s">
        <x:v>299</x:v>
      </x:c>
      <x:c r="Y3" s="299">
        <x:v>0.89</x:v>
      </x:c>
      <x:c r="Z3" s="303"/>
      <x:c r="AA3" s="302" t="s">
        <x:v>299</x:v>
      </x:c>
      <x:c r="AB3" s="299">
        <x:v>1.04</x:v>
      </x:c>
      <x:c r="AC3" s="303"/>
      <x:c r="AD3" s="302" t="s">
        <x:v>299</x:v>
      </x:c>
      <x:c r="AE3" s="299">
        <x:v>1.04</x:v>
      </x:c>
      <x:c r="AF3" s="303"/>
      <x:c r="AG3" s="302" t="s">
        <x:v>299</x:v>
      </x:c>
      <x:c r="AH3" s="299">
        <x:v>0.89</x:v>
      </x:c>
      <x:c r="AI3" s="303"/>
      <x:c r="AJ3" s="302" t="s">
        <x:v>299</x:v>
      </x:c>
      <x:c r="AK3" s="299">
        <x:v>1.04</x:v>
      </x:c>
      <x:c r="AL3" s="303"/>
      <x:c r="AM3" s="302" t="s">
        <x:v>299</x:v>
      </x:c>
      <x:c r="AN3" s="299">
        <x:v>0.89</x:v>
      </x:c>
      <x:c r="AO3" s="303"/>
      <x:c r="AP3" s="302" t="s">
        <x:v>299</x:v>
      </x:c>
      <x:c r="AQ3" s="299">
        <x:v>1.0900000000000001</x:v>
      </x:c>
      <x:c r="AR3" s="303"/>
      <x:c r="AS3" s="302" t="s">
        <x:v>299</x:v>
      </x:c>
      <x:c r="AT3" s="299">
        <x:v>1.0900000000000001</x:v>
      </x:c>
      <x:c r="AV3" s="301"/>
      <x:c r="AW3" s="301"/>
    </x:row>
    <x:row r="4" spans="1:53" s="295" customFormat="1" ht="25.5" customHeight="1">
      <x:c r="B4" s="304" t="s">
        <x:v>300</x:v>
      </x:c>
      <x:c r="D4" s="291"/>
      <x:c r="E4" s="305">
        <x:v>62.857142857142854</x:v>
      </x:c>
      <x:c r="F4" s="291"/>
      <x:c r="G4" s="296"/>
      <x:c r="H4" s="297"/>
      <x:c r="I4" s="296"/>
      <x:c r="J4" s="297">
        <x:v>60902751308.30854</x:v>
      </x:c>
      <x:c r="K4" s="296"/>
      <x:c r="L4" s="298" t="s">
        <x:v>301</x:v>
      </x:c>
      <x:c r="M4" s="299">
        <x:v>1.0900000000000001</x:v>
      </x:c>
      <x:c r="N4" s="298"/>
      <x:c r="O4" s="298" t="s">
        <x:v>301</x:v>
      </x:c>
      <x:c r="P4" s="299">
        <x:v>0.79</x:v>
      </x:c>
      <x:c r="Q4" s="298"/>
      <x:c r="R4" s="298" t="s">
        <x:v>301</x:v>
      </x:c>
      <x:c r="S4" s="299">
        <x:v>1.1399999999999999</x:v>
      </x:c>
      <x:c r="T4" s="298"/>
      <x:c r="U4" s="302" t="s">
        <x:v>301</x:v>
      </x:c>
      <x:c r="V4" s="299">
        <x:v>1.04</x:v>
      </x:c>
      <x:c r="W4" s="303"/>
      <x:c r="X4" s="302" t="s">
        <x:v>301</x:v>
      </x:c>
      <x:c r="Y4" s="299">
        <x:v>0.89</x:v>
      </x:c>
      <x:c r="Z4" s="303"/>
      <x:c r="AA4" s="302" t="s">
        <x:v>301</x:v>
      </x:c>
      <x:c r="AB4" s="299">
        <x:v>1.04</x:v>
      </x:c>
      <x:c r="AC4" s="303"/>
      <x:c r="AD4" s="302" t="s">
        <x:v>301</x:v>
      </x:c>
      <x:c r="AE4" s="299">
        <x:v>1.04</x:v>
      </x:c>
      <x:c r="AF4" s="303"/>
      <x:c r="AG4" s="302" t="s">
        <x:v>301</x:v>
      </x:c>
      <x:c r="AH4" s="299">
        <x:v>0.89</x:v>
      </x:c>
      <x:c r="AI4" s="303"/>
      <x:c r="AJ4" s="302" t="s">
        <x:v>301</x:v>
      </x:c>
      <x:c r="AK4" s="299">
        <x:v>1.04</x:v>
      </x:c>
      <x:c r="AL4" s="303"/>
      <x:c r="AM4" s="302" t="s">
        <x:v>301</x:v>
      </x:c>
      <x:c r="AN4" s="299">
        <x:v>0.89</x:v>
      </x:c>
      <x:c r="AO4" s="303"/>
      <x:c r="AP4" s="302" t="s">
        <x:v>301</x:v>
      </x:c>
      <x:c r="AQ4" s="299">
        <x:v>1.0900000000000001</x:v>
      </x:c>
      <x:c r="AR4" s="303"/>
      <x:c r="AS4" s="302" t="s">
        <x:v>301</x:v>
      </x:c>
      <x:c r="AT4" s="299">
        <x:v>1.0900000000000001</x:v>
      </x:c>
      <x:c r="AV4" s="301"/>
      <x:c r="AW4" s="301"/>
    </x:row>
    <x:row r="5" spans="1:53" s="295" customFormat="1" ht="13.5" hidden="1" customHeight="1">
      <x:c r="E5" s="291"/>
      <x:c r="F5" s="291"/>
      <x:c r="G5" s="296"/>
      <x:c r="H5" s="297"/>
      <x:c r="I5" s="296"/>
      <x:c r="J5" s="297"/>
      <x:c r="K5" s="296"/>
      <x:c r="L5" s="298" t="s">
        <x:v>302</x:v>
      </x:c>
      <x:c r="M5" s="299"/>
      <x:c r="N5" s="298"/>
      <x:c r="O5" s="298" t="s">
        <x:v>302</x:v>
      </x:c>
      <x:c r="P5" s="299"/>
      <x:c r="Q5" s="298"/>
      <x:c r="R5" s="298" t="s">
        <x:v>302</x:v>
      </x:c>
      <x:c r="S5" s="299"/>
      <x:c r="T5" s="298"/>
      <x:c r="U5" s="298" t="s">
        <x:v>302</x:v>
      </x:c>
      <x:c r="V5" s="299"/>
      <x:c r="W5" s="298"/>
      <x:c r="X5" s="298" t="s">
        <x:v>302</x:v>
      </x:c>
      <x:c r="Y5" s="299"/>
      <x:c r="Z5" s="298"/>
      <x:c r="AA5" s="298" t="s">
        <x:v>302</x:v>
      </x:c>
      <x:c r="AB5" s="299"/>
      <x:c r="AC5" s="298"/>
      <x:c r="AD5" s="298" t="s">
        <x:v>302</x:v>
      </x:c>
      <x:c r="AE5" s="299"/>
      <x:c r="AF5" s="298"/>
      <x:c r="AG5" s="298" t="s">
        <x:v>302</x:v>
      </x:c>
      <x:c r="AH5" s="299"/>
      <x:c r="AI5" s="298"/>
      <x:c r="AJ5" s="298" t="s">
        <x:v>302</x:v>
      </x:c>
      <x:c r="AK5" s="299"/>
      <x:c r="AL5" s="298"/>
      <x:c r="AM5" s="298" t="s">
        <x:v>302</x:v>
      </x:c>
      <x:c r="AN5" s="299">
        <x:v>0.89</x:v>
      </x:c>
      <x:c r="AO5" s="298"/>
      <x:c r="AP5" s="298" t="s">
        <x:v>302</x:v>
      </x:c>
      <x:c r="AQ5" s="299">
        <x:v>1.0900000000000001</x:v>
      </x:c>
      <x:c r="AR5" s="298"/>
      <x:c r="AS5" s="298" t="s">
        <x:v>302</x:v>
      </x:c>
      <x:c r="AT5" s="299">
        <x:v>1.0900000000000001</x:v>
      </x:c>
      <x:c r="AV5" s="301"/>
      <x:c r="AW5" s="301"/>
    </x:row>
    <x:row r="6" spans="1:53" s="295" customFormat="1" ht="13.5" hidden="1" customHeight="1">
      <x:c r="D6" s="291"/>
      <x:c r="E6" s="291"/>
      <x:c r="F6" s="291"/>
      <x:c r="G6" s="296"/>
      <x:c r="H6" s="297"/>
      <x:c r="I6" s="296"/>
      <x:c r="J6" s="297"/>
      <x:c r="K6" s="296"/>
      <x:c r="L6" s="298" t="s">
        <x:v>303</x:v>
      </x:c>
      <x:c r="M6" s="299">
        <x:v>1.0900000000000001</x:v>
      </x:c>
      <x:c r="N6" s="298"/>
      <x:c r="O6" s="298" t="s">
        <x:v>303</x:v>
      </x:c>
      <x:c r="P6" s="299">
        <x:v>0.79</x:v>
      </x:c>
      <x:c r="Q6" s="298"/>
      <x:c r="R6" s="298" t="s">
        <x:v>303</x:v>
      </x:c>
      <x:c r="S6" s="299">
        <x:v>1.1399999999999999</x:v>
      </x:c>
      <x:c r="T6" s="298"/>
      <x:c r="U6" s="298" t="s">
        <x:v>303</x:v>
      </x:c>
      <x:c r="V6" s="299">
        <x:v>1.04</x:v>
      </x:c>
      <x:c r="W6" s="298"/>
      <x:c r="X6" s="298" t="s">
        <x:v>303</x:v>
      </x:c>
      <x:c r="Y6" s="299">
        <x:v>0.89</x:v>
      </x:c>
      <x:c r="Z6" s="298"/>
      <x:c r="AA6" s="298" t="s">
        <x:v>303</x:v>
      </x:c>
      <x:c r="AB6" s="299">
        <x:v>1.04</x:v>
      </x:c>
      <x:c r="AC6" s="298"/>
      <x:c r="AD6" s="298" t="s">
        <x:v>303</x:v>
      </x:c>
      <x:c r="AE6" s="299">
        <x:v>1.04</x:v>
      </x:c>
      <x:c r="AF6" s="298"/>
      <x:c r="AG6" s="298" t="s">
        <x:v>303</x:v>
      </x:c>
      <x:c r="AH6" s="299">
        <x:v>0.89</x:v>
      </x:c>
      <x:c r="AI6" s="298"/>
      <x:c r="AJ6" s="298" t="s">
        <x:v>303</x:v>
      </x:c>
      <x:c r="AK6" s="299">
        <x:v>1.04</x:v>
      </x:c>
      <x:c r="AL6" s="298"/>
      <x:c r="AM6" s="298" t="s">
        <x:v>303</x:v>
      </x:c>
      <x:c r="AN6" s="299">
        <x:v>0.89</x:v>
      </x:c>
      <x:c r="AO6" s="298"/>
      <x:c r="AP6" s="298" t="s">
        <x:v>303</x:v>
      </x:c>
      <x:c r="AQ6" s="299">
        <x:v>1.0900000000000001</x:v>
      </x:c>
      <x:c r="AR6" s="298"/>
      <x:c r="AS6" s="298" t="s">
        <x:v>303</x:v>
      </x:c>
      <x:c r="AT6" s="299">
        <x:v>1.0900000000000001</x:v>
      </x:c>
      <x:c r="AV6" s="301"/>
      <x:c r="AW6" s="301"/>
    </x:row>
    <x:row r="7" spans="1:53" hidden="1">
      <x:c r="G7" s="293"/>
      <x:c r="H7" s="306"/>
      <x:c r="I7" s="293"/>
      <x:c r="J7" s="293"/>
      <x:c r="K7" s="292"/>
      <x:c r="L7" s="293"/>
      <x:c r="M7" s="293"/>
      <x:c r="N7" s="292"/>
      <x:c r="O7" s="293"/>
      <x:c r="P7" s="293"/>
      <x:c r="Q7" s="292"/>
      <x:c r="R7" s="293"/>
      <x:c r="S7" s="293"/>
      <x:c r="T7" s="292"/>
      <x:c r="U7" s="293"/>
      <x:c r="V7" s="293"/>
      <x:c r="W7" s="292"/>
      <x:c r="X7" s="293"/>
      <x:c r="Y7" s="293"/>
      <x:c r="Z7" s="292"/>
      <x:c r="AA7" s="293"/>
      <x:c r="AB7" s="293"/>
      <x:c r="AC7" s="292"/>
      <x:c r="AD7" s="293"/>
      <x:c r="AE7" s="293"/>
      <x:c r="AF7" s="292"/>
      <x:c r="AG7" s="293"/>
      <x:c r="AH7" s="293"/>
      <x:c r="AI7" s="292"/>
      <x:c r="AJ7" s="293"/>
      <x:c r="AK7" s="293"/>
      <x:c r="AL7" s="292"/>
      <x:c r="AM7" s="293"/>
      <x:c r="AN7" s="293"/>
      <x:c r="AO7" s="292"/>
      <x:c r="AP7" s="293"/>
      <x:c r="AQ7" s="293"/>
      <x:c r="AR7" s="292"/>
      <x:c r="AS7" s="293"/>
      <x:c r="AT7" s="293"/>
      <x:c r="AU7" s="292"/>
    </x:row>
    <x:row r="8" spans="1:53" ht="16.5">
      <x:c r="E8" s="522">
        <x:v>47756514.231031664</x:v>
      </x:c>
      <x:c r="G8" s="292"/>
      <x:c r="H8" s="293"/>
      <x:c r="I8" s="292"/>
      <x:c r="J8" s="293"/>
      <x:c r="K8" s="292"/>
      <x:c r="L8" s="292"/>
      <x:c r="M8" s="307">
        <x:v>5425063971.755724</x:v>
      </x:c>
      <x:c r="N8" s="292"/>
      <x:c r="O8" s="292"/>
      <x:c r="P8" s="307">
        <x:v>3931927098.795433</x:v>
      </x:c>
      <x:c r="Q8" s="292"/>
      <x:c r="R8" s="292"/>
      <x:c r="S8" s="307">
        <x:v>5673920117.2491055</x:v>
      </x:c>
      <x:c r="T8" s="292"/>
      <x:c r="U8" s="292"/>
      <x:c r="V8" s="307">
        <x:v>5176207826.2623415</x:v>
      </x:c>
      <x:c r="W8" s="292"/>
      <x:c r="X8" s="292"/>
      <x:c r="Y8" s="307">
        <x:v>4429639389.782196</x:v>
      </x:c>
      <x:c r="Z8" s="292"/>
      <x:c r="AA8" s="292"/>
      <x:c r="AB8" s="307">
        <x:v>5176207826.2623415</x:v>
      </x:c>
      <x:c r="AC8" s="292"/>
      <x:c r="AD8" s="292"/>
      <x:c r="AE8" s="307">
        <x:v>5176207826.2623415</x:v>
      </x:c>
      <x:c r="AF8" s="292"/>
      <x:c r="AG8" s="292"/>
      <x:c r="AH8" s="307">
        <x:v>4429639389.782196</x:v>
      </x:c>
      <x:c r="AI8" s="292"/>
      <x:c r="AJ8" s="292"/>
      <x:c r="AK8" s="307">
        <x:v>5176207826.2623415</x:v>
      </x:c>
      <x:c r="AL8" s="292"/>
      <x:c r="AM8" s="292"/>
      <x:c r="AN8" s="307">
        <x:v>4727648121.1550884</x:v>
      </x:c>
      <x:c r="AO8" s="292"/>
      <x:c r="AP8" s="292"/>
      <x:c r="AQ8" s="307">
        <x:v>5790040957.3697157</x:v>
      </x:c>
      <x:c r="AS8" s="308"/>
      <x:c r="AT8" s="307">
        <x:v>5790040957.3697157</x:v>
      </x:c>
      <x:c r="AU8" s="308"/>
    </x:row>
    <x:row r="9" spans="1:53" s="313" customFormat="1" ht="15.6" customHeight="1">
      <x:c r="A9" s="5" t="s">
        <x:v>304</x:v>
      </x:c>
      <x:c r="B9" s="5"/>
      <x:c r="C9" s="5"/>
      <x:c r="D9" s="5"/>
      <x:c r="E9" s="5"/>
      <x:c r="F9" s="309" t="s">
        <x:v>305</x:v>
      </x:c>
      <x:c r="G9" s="310" t="s">
        <x:v>306</x:v>
      </x:c>
      <x:c r="H9" s="311" t="s">
        <x:v>307</x:v>
      </x:c>
      <x:c r="I9" s="4" t="s">
        <x:v>441</x:v>
      </x:c>
      <x:c r="J9" s="4"/>
      <x:c r="K9" s="4"/>
      <x:c r="L9" s="6" t="s">
        <x:v>308</x:v>
      </x:c>
      <x:c r="M9" s="6"/>
      <x:c r="N9" s="3"/>
      <x:c r="O9" s="2" t="s">
        <x:v>309</x:v>
      </x:c>
      <x:c r="P9" s="6"/>
      <x:c r="Q9" s="6"/>
      <x:c r="R9" s="6" t="s">
        <x:v>310</x:v>
      </x:c>
      <x:c r="S9" s="6"/>
      <x:c r="T9" s="6"/>
      <x:c r="U9" s="6" t="s">
        <x:v>311</x:v>
      </x:c>
      <x:c r="V9" s="6"/>
      <x:c r="W9" s="6"/>
      <x:c r="X9" s="6" t="s">
        <x:v>312</x:v>
      </x:c>
      <x:c r="Y9" s="6"/>
      <x:c r="Z9" s="6"/>
      <x:c r="AA9" s="6" t="s">
        <x:v>313</x:v>
      </x:c>
      <x:c r="AB9" s="6"/>
      <x:c r="AC9" s="6"/>
      <x:c r="AD9" s="6" t="s">
        <x:v>314</x:v>
      </x:c>
      <x:c r="AE9" s="6"/>
      <x:c r="AF9" s="6"/>
      <x:c r="AG9" s="6" t="s">
        <x:v>315</x:v>
      </x:c>
      <x:c r="AH9" s="6"/>
      <x:c r="AI9" s="6"/>
      <x:c r="AJ9" s="6" t="s">
        <x:v>316</x:v>
      </x:c>
      <x:c r="AK9" s="6"/>
      <x:c r="AL9" s="6"/>
      <x:c r="AM9" s="12" t="s">
        <x:v>317</x:v>
      </x:c>
      <x:c r="AN9" s="11"/>
      <x:c r="AO9" s="10"/>
      <x:c r="AP9" s="12" t="s">
        <x:v>318</x:v>
      </x:c>
      <x:c r="AQ9" s="11"/>
      <x:c r="AR9" s="10"/>
      <x:c r="AS9" s="12" t="s">
        <x:v>319</x:v>
      </x:c>
      <x:c r="AT9" s="11"/>
      <x:c r="AU9" s="10"/>
      <x:c r="AV9" s="312"/>
      <x:c r="AW9" s="312"/>
    </x:row>
    <x:row r="10" spans="1:53" s="313" customFormat="1">
      <x:c r="A10" s="5"/>
      <x:c r="B10" s="5"/>
      <x:c r="C10" s="5"/>
      <x:c r="D10" s="5"/>
      <x:c r="E10" s="5"/>
      <x:c r="F10" s="309"/>
      <x:c r="G10" s="310"/>
      <x:c r="H10" s="311"/>
      <x:c r="I10" s="4"/>
      <x:c r="J10" s="4"/>
      <x:c r="K10" s="4"/>
      <x:c r="L10" s="6"/>
      <x:c r="M10" s="6"/>
      <x:c r="N10" s="3"/>
      <x:c r="O10" s="2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  <x:c r="AA10" s="6"/>
      <x:c r="AB10" s="6"/>
      <x:c r="AC10" s="6"/>
      <x:c r="AD10" s="6"/>
      <x:c r="AE10" s="6"/>
      <x:c r="AF10" s="6"/>
      <x:c r="AG10" s="6"/>
      <x:c r="AH10" s="6"/>
      <x:c r="AI10" s="6"/>
      <x:c r="AJ10" s="6"/>
      <x:c r="AK10" s="6"/>
      <x:c r="AL10" s="6"/>
      <x:c r="AM10" s="9"/>
      <x:c r="AN10" s="8"/>
      <x:c r="AO10" s="7"/>
      <x:c r="AP10" s="9"/>
      <x:c r="AQ10" s="8"/>
      <x:c r="AR10" s="7"/>
      <x:c r="AS10" s="9"/>
      <x:c r="AT10" s="8"/>
      <x:c r="AU10" s="7"/>
      <x:c r="AV10" s="314"/>
      <x:c r="AW10" s="314"/>
    </x:row>
    <x:row r="11" spans="1:53" s="313" customFormat="1">
      <x:c r="A11" s="5"/>
      <x:c r="B11" s="5"/>
      <x:c r="C11" s="5"/>
      <x:c r="D11" s="5"/>
      <x:c r="E11" s="5"/>
      <x:c r="F11" s="309"/>
      <x:c r="G11" s="310"/>
      <x:c r="H11" s="311"/>
      <x:c r="I11" s="311" t="s">
        <x:v>320</x:v>
      </x:c>
      <x:c r="J11" s="311" t="s">
        <x:v>321</x:v>
      </x:c>
      <x:c r="K11" s="311" t="s">
        <x:v>322</x:v>
      </x:c>
      <x:c r="L11" s="315" t="s">
        <x:v>320</x:v>
      </x:c>
      <x:c r="M11" s="315" t="s">
        <x:v>321</x:v>
      </x:c>
      <x:c r="N11" s="316" t="s">
        <x:v>322</x:v>
      </x:c>
      <x:c r="O11" s="317" t="s">
        <x:v>320</x:v>
      </x:c>
      <x:c r="P11" s="315" t="s">
        <x:v>321</x:v>
      </x:c>
      <x:c r="Q11" s="315" t="s">
        <x:v>322</x:v>
      </x:c>
      <x:c r="R11" s="315" t="s">
        <x:v>320</x:v>
      </x:c>
      <x:c r="S11" s="315" t="s">
        <x:v>321</x:v>
      </x:c>
      <x:c r="T11" s="315" t="s">
        <x:v>322</x:v>
      </x:c>
      <x:c r="U11" s="315" t="s">
        <x:v>320</x:v>
      </x:c>
      <x:c r="V11" s="315" t="s">
        <x:v>321</x:v>
      </x:c>
      <x:c r="W11" s="315" t="s">
        <x:v>322</x:v>
      </x:c>
      <x:c r="X11" s="315" t="s">
        <x:v>320</x:v>
      </x:c>
      <x:c r="Y11" s="315" t="s">
        <x:v>321</x:v>
      </x:c>
      <x:c r="Z11" s="315" t="s">
        <x:v>322</x:v>
      </x:c>
      <x:c r="AA11" s="315" t="s">
        <x:v>320</x:v>
      </x:c>
      <x:c r="AB11" s="315" t="s">
        <x:v>321</x:v>
      </x:c>
      <x:c r="AC11" s="315" t="s">
        <x:v>322</x:v>
      </x:c>
      <x:c r="AD11" s="315" t="s">
        <x:v>320</x:v>
      </x:c>
      <x:c r="AE11" s="315" t="s">
        <x:v>321</x:v>
      </x:c>
      <x:c r="AF11" s="315" t="s">
        <x:v>322</x:v>
      </x:c>
      <x:c r="AG11" s="315" t="s">
        <x:v>320</x:v>
      </x:c>
      <x:c r="AH11" s="315" t="s">
        <x:v>321</x:v>
      </x:c>
      <x:c r="AI11" s="315" t="s">
        <x:v>322</x:v>
      </x:c>
      <x:c r="AJ11" s="315" t="s">
        <x:v>320</x:v>
      </x:c>
      <x:c r="AK11" s="315" t="s">
        <x:v>321</x:v>
      </x:c>
      <x:c r="AL11" s="315" t="s">
        <x:v>322</x:v>
      </x:c>
      <x:c r="AM11" s="315" t="s">
        <x:v>320</x:v>
      </x:c>
      <x:c r="AN11" s="315" t="s">
        <x:v>321</x:v>
      </x:c>
      <x:c r="AO11" s="315" t="s">
        <x:v>322</x:v>
      </x:c>
      <x:c r="AP11" s="315" t="s">
        <x:v>320</x:v>
      </x:c>
      <x:c r="AQ11" s="315" t="s">
        <x:v>321</x:v>
      </x:c>
      <x:c r="AR11" s="315" t="s">
        <x:v>322</x:v>
      </x:c>
      <x:c r="AS11" s="315" t="s">
        <x:v>320</x:v>
      </x:c>
      <x:c r="AT11" s="315" t="s">
        <x:v>321</x:v>
      </x:c>
      <x:c r="AU11" s="315" t="s">
        <x:v>322</x:v>
      </x:c>
      <x:c r="AV11" s="318" t="s">
        <x:v>323</x:v>
      </x:c>
      <x:c r="AW11" s="318" t="s">
        <x:v>324</x:v>
      </x:c>
      <x:c r="AX11" s="319" t="s">
        <x:v>325</x:v>
      </x:c>
      <x:c r="AY11" s="319" t="s">
        <x:v>326</x:v>
      </x:c>
      <x:c r="AZ11" s="320" t="s">
        <x:v>327</x:v>
      </x:c>
      <x:c r="BA11" s="320" t="s">
        <x:v>328</x:v>
      </x:c>
    </x:row>
    <x:row r="12" spans="1:53">
      <x:c r="A12" s="13" t="s">
        <x:v>329</x:v>
      </x:c>
      <x:c r="B12" s="13"/>
      <x:c r="C12" s="13"/>
      <x:c r="D12" s="13"/>
      <x:c r="E12" s="13"/>
      <x:c r="F12" s="321"/>
      <x:c r="G12" s="322"/>
      <x:c r="H12" s="323"/>
      <x:c r="I12" s="324">
        <x:v>859696663.74935687</x:v>
      </x:c>
      <x:c r="J12" s="324">
        <x:v>348015721.7617631</x:v>
      </x:c>
      <x:c r="K12" s="324">
        <x:v>4743896.7241415689</x:v>
      </x:c>
      <x:c r="L12" s="324">
        <x:v>77853557.270307481</x:v>
      </x:c>
      <x:c r="M12" s="324">
        <x:v>31000365.552889854</x:v>
      </x:c>
      <x:c r="N12" s="324">
        <x:v>365482.33530853764</x:v>
      </x:c>
      <x:c r="O12" s="324">
        <x:v>56425972.700498074</x:v>
      </x:c>
      <x:c r="P12" s="324">
        <x:v>22468154.850259617</x:v>
      </x:c>
      <x:c r="Q12" s="324">
        <x:v>264890.86687499518</x:v>
      </x:c>
      <x:c r="R12" s="324">
        <x:v>81424821.365275696</x:v>
      </x:c>
      <x:c r="S12" s="324">
        <x:v>32422400.669994887</x:v>
      </x:c>
      <x:c r="T12" s="324">
        <x:v>382247.58004746144</x:v>
      </x:c>
      <x:c r="U12" s="324">
        <x:v>74282293.175339252</x:v>
      </x:c>
      <x:c r="V12" s="324">
        <x:v>29578330.435784809</x:v>
      </x:c>
      <x:c r="W12" s="324">
        <x:v>348717.09056961385</x:v>
      </x:c>
      <x:c r="X12" s="324">
        <x:v>63568500.890434533</x:v>
      </x:c>
      <x:c r="Y12" s="324">
        <x:v>25312225.084469691</x:v>
      </x:c>
      <x:c r="Z12" s="324">
        <x:v>298421.35635284265</x:v>
      </x:c>
      <x:c r="AA12" s="324">
        <x:v>74282293.175339252</x:v>
      </x:c>
      <x:c r="AB12" s="324">
        <x:v>29578330.435784809</x:v>
      </x:c>
      <x:c r="AC12" s="324">
        <x:v>348717.09056961385</x:v>
      </x:c>
      <x:c r="AD12" s="324">
        <x:v>74282293.175339252</x:v>
      </x:c>
      <x:c r="AE12" s="324">
        <x:v>29578330.435784809</x:v>
      </x:c>
      <x:c r="AF12" s="324">
        <x:v>348717.09056961385</x:v>
      </x:c>
      <x:c r="AG12" s="324">
        <x:v>63568500.890434533</x:v>
      </x:c>
      <x:c r="AH12" s="324">
        <x:v>25312225.084469691</x:v>
      </x:c>
      <x:c r="AI12" s="324">
        <x:v>298421.35635284265</x:v>
      </x:c>
      <x:c r="AJ12" s="324">
        <x:v>74282293.175339252</x:v>
      </x:c>
      <x:c r="AK12" s="324">
        <x:v>29578330.435784809</x:v>
      </x:c>
      <x:c r="AL12" s="324">
        <x:v>348717.09056961385</x:v>
      </x:c>
      <x:c r="AM12" s="324">
        <x:v>63699108.390434533</x:v>
      </x:c>
      <x:c r="AN12" s="324">
        <x:v>27015132.120886218</x:v>
      </x:c>
      <x:c r="AO12" s="324">
        <x:v>318828.03181339585</x:v>
      </x:c>
      <x:c r="AP12" s="324">
        <x:v>78013514.770307481</x:v>
      </x:c>
      <x:c r="AQ12" s="324">
        <x:v>33085948.327826947</x:v>
      </x:c>
      <x:c r="AR12" s="324">
        <x:v>390474.78053550725</x:v>
      </x:c>
      <x:c r="AS12" s="324">
        <x:v>78013514.770307481</x:v>
      </x:c>
      <x:c r="AT12" s="324">
        <x:v>33085948.327826947</x:v>
      </x:c>
      <x:c r="AU12" s="324">
        <x:v>390474.78053550725</x:v>
      </x:c>
      <x:c r="AV12" s="325">
        <x:v>859696663.74935687</x:v>
      </x:c>
      <x:c r="AW12" s="325" t="e">
        <x:v>#REF!</x:v>
      </x:c>
      <x:c r="AX12" s="326">
        <x:v>60902751308.30854</x:v>
      </x:c>
      <x:c r="AY12" s="326" t="e">
        <x:v>#REF!</x:v>
      </x:c>
      <x:c r="AZ12" s="327" t="e">
        <x:v>#REF!</x:v>
      </x:c>
      <x:c r="BA12" s="327" t="e">
        <x:v>#REF!</x:v>
      </x:c>
    </x:row>
    <x:row r="13" spans="1:53">
      <x:c r="A13" s="328">
        <x:v>1</x:v>
      </x:c>
      <x:c r="B13" s="328">
        <x:v>1</x:v>
      </x:c>
      <x:c r="C13" s="328" t="s">
        <x:v>330</x:v>
      </x:c>
      <x:c r="D13" s="329"/>
      <x:c r="E13" s="329"/>
      <x:c r="F13" s="329"/>
      <x:c r="G13" s="330"/>
      <x:c r="H13" s="331">
        <x:v>15992861.988888891</x:v>
      </x:c>
      <x:c r="I13" s="332">
        <x:v>191912933.73633334</x:v>
      </x:c>
      <x:c r="J13" s="332">
        <x:v>105903171.09137298</x:v>
      </x:c>
      <x:c r="K13" s="332">
        <x:v>1278627.5036881638</x:v>
      </x:c>
      <x:c r="L13" s="332">
        <x:v>17388619.931222223</x:v>
      </x:c>
      <x:c r="M13" s="332">
        <x:v>9595549.1678800136</x:v>
      </x:c>
      <x:c r="N13" s="333">
        <x:v>115852.36733334152</x:v>
      </x:c>
      <x:c r="O13" s="334">
        <x:v>12602761.234555554</x:v>
      </x:c>
      <x:c r="P13" s="332">
        <x:v>6954572.3326836778</x:v>
      </x:c>
      <x:c r="Q13" s="332">
        <x:v>83966.394672788796</x:v>
      </x:c>
      <x:c r="R13" s="332">
        <x:v>18186263.04733333</x:v>
      </x:c>
      <x:c r="S13" s="332">
        <x:v>10035711.973746067</x:v>
      </x:c>
      <x:c r="T13" s="332">
        <x:v>121166.69611010027</x:v>
      </x:c>
      <x:c r="U13" s="332">
        <x:v>16590976.815111114</x:v>
      </x:c>
      <x:c r="V13" s="332">
        <x:v>9155386.3620139547</x:v>
      </x:c>
      <x:c r="W13" s="332">
        <x:v>110538.03855658272</x:v>
      </x:c>
      <x:c r="X13" s="332">
        <x:v>14198047.466777779</x:v>
      </x:c>
      <x:c r="Y13" s="332">
        <x:v>7834897.94441579</x:v>
      </x:c>
      <x:c r="Z13" s="332">
        <x:v>94595.052226306332</x:v>
      </x:c>
      <x:c r="AA13" s="332">
        <x:v>16590976.815111114</x:v>
      </x:c>
      <x:c r="AB13" s="332">
        <x:v>9155386.3620139547</x:v>
      </x:c>
      <x:c r="AC13" s="332">
        <x:v>110538.03855658272</x:v>
      </x:c>
      <x:c r="AD13" s="332">
        <x:v>16590976.815111114</x:v>
      </x:c>
      <x:c r="AE13" s="332">
        <x:v>9155386.3620139547</x:v>
      </x:c>
      <x:c r="AF13" s="332">
        <x:v>110538.03855658272</x:v>
      </x:c>
      <x:c r="AG13" s="332">
        <x:v>14198047.466777779</x:v>
      </x:c>
      <x:c r="AH13" s="332">
        <x:v>7834897.94441579</x:v>
      </x:c>
      <x:c r="AI13" s="332">
        <x:v>94595.052226306332</x:v>
      </x:c>
      <x:c r="AJ13" s="332">
        <x:v>16590976.815111114</x:v>
      </x:c>
      <x:c r="AK13" s="332">
        <x:v>9155386.3620139547</x:v>
      </x:c>
      <x:c r="AL13" s="332">
        <x:v>110538.03855658272</x:v>
      </x:c>
      <x:c r="AM13" s="332">
        <x:v>14198047.466777779</x:v>
      </x:c>
      <x:c r="AN13" s="332">
        <x:v>7834897.94441579</x:v>
      </x:c>
      <x:c r="AO13" s="332">
        <x:v>94595.052226306332</x:v>
      </x:c>
      <x:c r="AP13" s="332">
        <x:v>17388619.931222223</x:v>
      </x:c>
      <x:c r="AQ13" s="332">
        <x:v>9595549.1678800136</x:v>
      </x:c>
      <x:c r="AR13" s="332">
        <x:v>115852.36733334152</x:v>
      </x:c>
      <x:c r="AS13" s="332">
        <x:v>17388619.931222223</x:v>
      </x:c>
      <x:c r="AT13" s="332">
        <x:v>9595549.1678800136</x:v>
      </x:c>
      <x:c r="AU13" s="332">
        <x:v>115852.36733334152</x:v>
      </x:c>
      <x:c r="AV13" s="325">
        <x:v>191912933.73633334</x:v>
      </x:c>
      <x:c r="AW13" s="325" t="e">
        <x:v>#REF!</x:v>
      </x:c>
      <x:c r="AX13" s="326">
        <x:v>18533054940.990273</x:v>
      </x:c>
      <x:c r="AY13" s="326" t="e">
        <x:v>#REF!</x:v>
      </x:c>
      <x:c r="AZ13" s="327" t="e">
        <x:v>#REF!</x:v>
      </x:c>
      <x:c r="BA13" s="327" t="e">
        <x:v>#REF!</x:v>
      </x:c>
    </x:row>
    <x:row r="14" spans="1:53">
      <x:c r="A14" s="328">
        <x:v>4</x:v>
      </x:c>
      <x:c r="B14" s="328">
        <x:v>2</x:v>
      </x:c>
      <x:c r="C14" s="328" t="s">
        <x:v>331</x:v>
      </x:c>
      <x:c r="D14" s="329"/>
      <x:c r="E14" s="329"/>
      <x:c r="F14" s="329"/>
      <x:c r="G14" s="330"/>
      <x:c r="H14" s="331">
        <x:v>123861.11111111111</x:v>
      </x:c>
      <x:c r="I14" s="332">
        <x:v>1454026</x:v>
      </x:c>
      <x:c r="J14" s="332">
        <x:v>639286.73470463394</x:v>
      </x:c>
      <x:c r="K14" s="332">
        <x:v>8523.0502897531351</x:v>
      </x:c>
      <x:c r="L14" s="332">
        <x:v>131744.66666666669</x:v>
      </x:c>
      <x:c r="M14" s="332">
        <x:v>57923.735729680047</x:v>
      </x:c>
      <x:c r="N14" s="333">
        <x:v>772.24645185626912</x:v>
      </x:c>
      <x:c r="O14" s="334">
        <x:v>95484.666666666672</x:v>
      </x:c>
      <x:c r="P14" s="332">
        <x:v>41981.423143529588</x:v>
      </x:c>
      <x:c r="Q14" s="332">
        <x:v>559.70155684995666</x:v>
      </x:c>
      <x:c r="R14" s="332">
        <x:v>137788</x:v>
      </x:c>
      <x:c r="S14" s="332">
        <x:v>60580.787827371802</x:v>
      </x:c>
      <x:c r="T14" s="332">
        <x:v>807.67060102398784</x:v>
      </x:c>
      <x:c r="U14" s="332">
        <x:v>125701.33333333334</x:v>
      </x:c>
      <x:c r="V14" s="332">
        <x:v>55266.683631988315</x:v>
      </x:c>
      <x:c r="W14" s="332">
        <x:v>736.82230268855028</x:v>
      </x:c>
      <x:c r="X14" s="332">
        <x:v>107571.33333333333</x:v>
      </x:c>
      <x:c r="Y14" s="332">
        <x:v>47295.527338913074</x:v>
      </x:c>
      <x:c r="Z14" s="332">
        <x:v>630.54985518539411</x:v>
      </x:c>
      <x:c r="AA14" s="332">
        <x:v>125701.33333333334</x:v>
      </x:c>
      <x:c r="AB14" s="332">
        <x:v>55266.683631988315</x:v>
      </x:c>
      <x:c r="AC14" s="332">
        <x:v>736.82230268855028</x:v>
      </x:c>
      <x:c r="AD14" s="332">
        <x:v>125701.33333333334</x:v>
      </x:c>
      <x:c r="AE14" s="332">
        <x:v>55266.683631988315</x:v>
      </x:c>
      <x:c r="AF14" s="332">
        <x:v>736.82230268855028</x:v>
      </x:c>
      <x:c r="AG14" s="332">
        <x:v>107571.33333333333</x:v>
      </x:c>
      <x:c r="AH14" s="332">
        <x:v>47295.527338913074</x:v>
      </x:c>
      <x:c r="AI14" s="332">
        <x:v>630.54985518539411</x:v>
      </x:c>
      <x:c r="AJ14" s="332">
        <x:v>125701.33333333334</x:v>
      </x:c>
      <x:c r="AK14" s="332">
        <x:v>55266.683631988315</x:v>
      </x:c>
      <x:c r="AL14" s="332">
        <x:v>736.82230268855028</x:v>
      </x:c>
      <x:c r="AM14" s="332">
        <x:v>107571.33333333333</x:v>
      </x:c>
      <x:c r="AN14" s="332">
        <x:v>47295.527338913074</x:v>
      </x:c>
      <x:c r="AO14" s="332">
        <x:v>630.54985518539411</x:v>
      </x:c>
      <x:c r="AP14" s="332">
        <x:v>131744.66666666669</x:v>
      </x:c>
      <x:c r="AQ14" s="332">
        <x:v>57923.735729680047</x:v>
      </x:c>
      <x:c r="AR14" s="332">
        <x:v>772.24645185626912</x:v>
      </x:c>
      <x:c r="AS14" s="332">
        <x:v>131744.66666666669</x:v>
      </x:c>
      <x:c r="AT14" s="332">
        <x:v>57923.735729680047</x:v>
      </x:c>
      <x:c r="AU14" s="332">
        <x:v>772.24645185626912</x:v>
      </x:c>
      <x:c r="AV14" s="325">
        <x:v>1454026</x:v>
      </x:c>
      <x:c r="AW14" s="325" t="e">
        <x:v>#REF!</x:v>
      </x:c>
      <x:c r="AX14" s="326">
        <x:v>111875178.57331094</x:v>
      </x:c>
      <x:c r="AY14" s="326" t="e">
        <x:v>#REF!</x:v>
      </x:c>
      <x:c r="AZ14" s="327" t="e">
        <x:v>#REF!</x:v>
      </x:c>
      <x:c r="BA14" s="327" t="e">
        <x:v>#REF!</x:v>
      </x:c>
    </x:row>
    <x:row r="15" spans="1:53">
      <x:c r="A15" s="328">
        <x:v>6</x:v>
      </x:c>
      <x:c r="B15" s="328">
        <x:v>3</x:v>
      </x:c>
      <x:c r="C15" s="328" t="s">
        <x:v>332</x:v>
      </x:c>
      <x:c r="D15" s="329"/>
      <x:c r="E15" s="329"/>
      <x:c r="F15" s="329"/>
      <x:c r="G15" s="330"/>
      <x:c r="H15" s="335">
        <x:v>8371670.666666666</x:v>
      </x:c>
      <x:c r="I15" s="336">
        <x:v>100711198.12</x:v>
      </x:c>
      <x:c r="J15" s="336">
        <x:v>47756514.231031679</x:v>
      </x:c>
      <x:c r="K15" s="336">
        <x:v>625161.43018030003</x:v>
      </x:c>
      <x:c r="L15" s="336">
        <x:v>9125121.0266666654</x:v>
      </x:c>
      <x:c r="M15" s="336">
        <x:v>4327065.7117061112</x:v>
      </x:c>
      <x:c r="N15" s="337">
        <x:v>56643.886857566671</x:v>
      </x:c>
      <x:c r="O15" s="338">
        <x:v>6613619.8266666681</x:v>
      </x:c>
      <x:c r="P15" s="336">
        <x:v>3136130.1947227791</x:v>
      </x:c>
      <x:c r="Q15" s="336">
        <x:v>41053.826254566673</x:v>
      </x:c>
      <x:c r="R15" s="336">
        <x:v>9543704.5600000024</x:v>
      </x:c>
      <x:c r="S15" s="336">
        <x:v>4525554.9645366659</x:v>
      </x:c>
      <x:c r="T15" s="336">
        <x:v>59242.230291399988</x:v>
      </x:c>
      <x:c r="U15" s="336">
        <x:v>8706537.4933333341</x:v>
      </x:c>
      <x:c r="V15" s="336">
        <x:v>4128576.4588755565</x:v>
      </x:c>
      <x:c r="W15" s="336">
        <x:v>54045.543423733325</x:v>
      </x:c>
      <x:c r="X15" s="336">
        <x:v>7450786.8933333317</x:v>
      </x:c>
      <x:c r="Y15" s="336">
        <x:v>3533108.700383889</x:v>
      </x:c>
      <x:c r="Z15" s="336">
        <x:v>46250.513122233337</x:v>
      </x:c>
      <x:c r="AA15" s="336">
        <x:v>8706537.4933333341</x:v>
      </x:c>
      <x:c r="AB15" s="336">
        <x:v>4128576.4588755565</x:v>
      </x:c>
      <x:c r="AC15" s="336">
        <x:v>54045.543423733325</x:v>
      </x:c>
      <x:c r="AD15" s="336">
        <x:v>8706537.4933333341</x:v>
      </x:c>
      <x:c r="AE15" s="336">
        <x:v>4128576.4588755565</x:v>
      </x:c>
      <x:c r="AF15" s="336">
        <x:v>54045.543423733325</x:v>
      </x:c>
      <x:c r="AG15" s="336">
        <x:v>7450786.8933333317</x:v>
      </x:c>
      <x:c r="AH15" s="336">
        <x:v>3533108.700383889</x:v>
      </x:c>
      <x:c r="AI15" s="336">
        <x:v>46250.513122233337</x:v>
      </x:c>
      <x:c r="AJ15" s="336">
        <x:v>8706537.4933333341</x:v>
      </x:c>
      <x:c r="AK15" s="336">
        <x:v>4128576.4588755565</x:v>
      </x:c>
      <x:c r="AL15" s="336">
        <x:v>54045.543423733325</x:v>
      </x:c>
      <x:c r="AM15" s="336">
        <x:v>7450786.8933333317</x:v>
      </x:c>
      <x:c r="AN15" s="336">
        <x:v>3533108.700383889</x:v>
      </x:c>
      <x:c r="AO15" s="336">
        <x:v>46250.513122233337</x:v>
      </x:c>
      <x:c r="AP15" s="336">
        <x:v>9125121.0266666654</x:v>
      </x:c>
      <x:c r="AQ15" s="336">
        <x:v>4327065.7117061112</x:v>
      </x:c>
      <x:c r="AR15" s="336">
        <x:v>56643.886857566671</x:v>
      </x:c>
      <x:c r="AS15" s="336">
        <x:v>9125121.0266666654</x:v>
      </x:c>
      <x:c r="AT15" s="336">
        <x:v>4327065.7117061112</x:v>
      </x:c>
      <x:c r="AU15" s="336">
        <x:v>56643.886857566671</x:v>
      </x:c>
      <x:c r="AV15" s="325">
        <x:v>100711198.12</x:v>
      </x:c>
      <x:c r="AW15" s="325" t="e">
        <x:v>#REF!</x:v>
      </x:c>
      <x:c r="AX15" s="326">
        <x:v>8357389990.4305439</x:v>
      </x:c>
      <x:c r="AY15" s="326" t="e">
        <x:v>#REF!</x:v>
      </x:c>
      <x:c r="AZ15" s="327" t="e">
        <x:v>#REF!</x:v>
      </x:c>
      <x:c r="BA15" s="327" t="e">
        <x:v>#REF!</x:v>
      </x:c>
    </x:row>
    <x:row r="16" spans="1:53">
      <x:c r="A16" s="328">
        <x:v>7</x:v>
      </x:c>
      <x:c r="B16" s="328">
        <x:v>4</x:v>
      </x:c>
      <x:c r="C16" s="328" t="s">
        <x:v>333</x:v>
      </x:c>
      <x:c r="D16" s="339" t="s">
        <x:v>334</x:v>
      </x:c>
      <x:c r="E16" s="329"/>
      <x:c r="F16" s="329"/>
      <x:c r="G16" s="330"/>
      <x:c r="H16" s="335">
        <x:v>82750</x:v>
      </x:c>
      <x:c r="I16" s="336">
        <x:v>254042.5</x:v>
      </x:c>
      <x:c r="J16" s="336">
        <x:v>4809739.9657907067</x:v>
      </x:c>
      <x:c r="K16" s="336">
        <x:v>54621.122510833338</x:v>
      </x:c>
      <x:c r="L16" s="336">
        <x:v>0</x:v>
      </x:c>
      <x:c r="M16" s="336">
        <x:v>0</x:v>
      </x:c>
      <x:c r="N16" s="337">
        <x:v>0</x:v>
      </x:c>
      <x:c r="O16" s="338">
        <x:v>0</x:v>
      </x:c>
      <x:c r="P16" s="336">
        <x:v>0</x:v>
      </x:c>
      <x:c r="Q16" s="336">
        <x:v>0</x:v>
      </x:c>
      <x:c r="R16" s="336">
        <x:v>0</x:v>
      </x:c>
      <x:c r="S16" s="336">
        <x:v>0</x:v>
      </x:c>
      <x:c r="T16" s="336">
        <x:v>0</x:v>
      </x:c>
      <x:c r="U16" s="336">
        <x:v>0</x:v>
      </x:c>
      <x:c r="V16" s="336">
        <x:v>0</x:v>
      </x:c>
      <x:c r="W16" s="336">
        <x:v>0</x:v>
      </x:c>
      <x:c r="X16" s="336">
        <x:v>0</x:v>
      </x:c>
      <x:c r="Y16" s="336">
        <x:v>0</x:v>
      </x:c>
      <x:c r="Z16" s="336">
        <x:v>0</x:v>
      </x:c>
      <x:c r="AA16" s="336">
        <x:v>0</x:v>
      </x:c>
      <x:c r="AB16" s="336">
        <x:v>0</x:v>
      </x:c>
      <x:c r="AC16" s="336">
        <x:v>0</x:v>
      </x:c>
      <x:c r="AD16" s="336">
        <x:v>0</x:v>
      </x:c>
      <x:c r="AE16" s="336">
        <x:v>0</x:v>
      </x:c>
      <x:c r="AF16" s="336">
        <x:v>0</x:v>
      </x:c>
      <x:c r="AG16" s="336">
        <x:v>0</x:v>
      </x:c>
      <x:c r="AH16" s="336">
        <x:v>0</x:v>
      </x:c>
      <x:c r="AI16" s="336">
        <x:v>0</x:v>
      </x:c>
      <x:c r="AJ16" s="336">
        <x:v>0</x:v>
      </x:c>
      <x:c r="AK16" s="336">
        <x:v>0</x:v>
      </x:c>
      <x:c r="AL16" s="336">
        <x:v>0</x:v>
      </x:c>
      <x:c r="AM16" s="336">
        <x:v>73647.5</x:v>
      </x:c>
      <x:c r="AN16" s="336">
        <x:v>1394354.5829165238</x:v>
      </x:c>
      <x:c r="AO16" s="336">
        <x:v>15834.787959166668</x:v>
      </x:c>
      <x:c r="AP16" s="336">
        <x:v>90197.5</x:v>
      </x:c>
      <x:c r="AQ16" s="336">
        <x:v>1707692.6914370912</x:v>
      </x:c>
      <x:c r="AR16" s="336">
        <x:v>19393.167275833337</x:v>
      </x:c>
      <x:c r="AS16" s="336">
        <x:v>90197.5</x:v>
      </x:c>
      <x:c r="AT16" s="336">
        <x:v>1707692.6914370912</x:v>
      </x:c>
      <x:c r="AU16" s="336">
        <x:v>19393.167275833337</x:v>
      </x:c>
      <x:c r="AV16" s="325">
        <x:v>254042.5</x:v>
      </x:c>
      <x:c r="AW16" s="325" t="e">
        <x:v>#REF!</x:v>
      </x:c>
      <x:c r="AX16" s="326">
        <x:v>841704494.01337361</x:v>
      </x:c>
      <x:c r="AY16" s="326" t="e">
        <x:v>#REF!</x:v>
      </x:c>
      <x:c r="AZ16" s="327" t="e">
        <x:v>#REF!</x:v>
      </x:c>
      <x:c r="BA16" s="327" t="e">
        <x:v>#REF!</x:v>
      </x:c>
    </x:row>
    <x:row r="17" spans="1:68">
      <x:c r="A17" s="328"/>
      <x:c r="B17" s="328">
        <x:v>5</x:v>
      </x:c>
      <x:c r="C17" s="328" t="s">
        <x:v>335</x:v>
      </x:c>
      <x:c r="D17" s="329"/>
      <x:c r="E17" s="329"/>
      <x:c r="F17" s="329"/>
      <x:c r="G17" s="330"/>
      <x:c r="H17" s="335">
        <x:v>302817.77777777787</x:v>
      </x:c>
      <x:c r="I17" s="336">
        <x:v>3621644.8666666667</x:v>
      </x:c>
      <x:c r="J17" s="336">
        <x:v>3527850.5785592343</x:v>
      </x:c>
      <x:c r="K17" s="336">
        <x:v>37137.247605626137</x:v>
      </x:c>
      <x:c r="L17" s="336">
        <x:v>328145.71111111122</x:v>
      </x:c>
      <x:c r="M17" s="336">
        <x:v>319647.30927926564</x:v>
      </x:c>
      <x:c r="N17" s="337">
        <x:v>3364.8877714158348</x:v>
      </x:c>
      <x:c r="O17" s="338">
        <x:v>237830.37777777779</x:v>
      </x:c>
      <x:c r="P17" s="336">
        <x:v>231670.98562442185</x:v>
      </x:c>
      <x:c r="Q17" s="336">
        <x:v>2438.7718710261547</x:v>
      </x:c>
      <x:c r="R17" s="336">
        <x:v>343198.2666666666</x:v>
      </x:c>
      <x:c r="S17" s="336">
        <x:v>334310.02988840616</x:v>
      </x:c>
      <x:c r="T17" s="336">
        <x:v>3519.2404214807802</x:v>
      </x:c>
      <x:c r="U17" s="336">
        <x:v>313093.15555555554</x:v>
      </x:c>
      <x:c r="V17" s="336">
        <x:v>304984.58867012494</x:v>
      </x:c>
      <x:c r="W17" s="336">
        <x:v>3210.5351213508875</x:v>
      </x:c>
      <x:c r="X17" s="336">
        <x:v>267935.48888888885</x:v>
      </x:c>
      <x:c r="Y17" s="336">
        <x:v>260996.42684270305</x:v>
      </x:c>
      <x:c r="Z17" s="336">
        <x:v>2747.4771711560484</x:v>
      </x:c>
      <x:c r="AA17" s="336">
        <x:v>313093.15555555554</x:v>
      </x:c>
      <x:c r="AB17" s="336">
        <x:v>304984.58867012494</x:v>
      </x:c>
      <x:c r="AC17" s="336">
        <x:v>3210.5351213508875</x:v>
      </x:c>
      <x:c r="AD17" s="336">
        <x:v>313093.15555555554</x:v>
      </x:c>
      <x:c r="AE17" s="336">
        <x:v>304984.58867012494</x:v>
      </x:c>
      <x:c r="AF17" s="336">
        <x:v>3210.5351213508875</x:v>
      </x:c>
      <x:c r="AG17" s="336">
        <x:v>267935.48888888885</x:v>
      </x:c>
      <x:c r="AH17" s="336">
        <x:v>260996.42684270305</x:v>
      </x:c>
      <x:c r="AI17" s="336">
        <x:v>2747.4771711560484</x:v>
      </x:c>
      <x:c r="AJ17" s="336">
        <x:v>313093.15555555554</x:v>
      </x:c>
      <x:c r="AK17" s="336">
        <x:v>304984.58867012494</x:v>
      </x:c>
      <x:c r="AL17" s="336">
        <x:v>3210.5351213508875</x:v>
      </x:c>
      <x:c r="AM17" s="336">
        <x:v>267935.48888888885</x:v>
      </x:c>
      <x:c r="AN17" s="336">
        <x:v>260996.42684270305</x:v>
      </x:c>
      <x:c r="AO17" s="336">
        <x:v>2747.4771711560484</x:v>
      </x:c>
      <x:c r="AP17" s="336">
        <x:v>328145.71111111122</x:v>
      </x:c>
      <x:c r="AQ17" s="336">
        <x:v>319647.30927926564</x:v>
      </x:c>
      <x:c r="AR17" s="336">
        <x:v>3364.8877714158348</x:v>
      </x:c>
      <x:c r="AS17" s="336">
        <x:v>328145.71111111122</x:v>
      </x:c>
      <x:c r="AT17" s="336">
        <x:v>319647.30927926564</x:v>
      </x:c>
      <x:c r="AU17" s="336">
        <x:v>3364.8877714158348</x:v>
      </x:c>
      <x:c r="AV17" s="325">
        <x:v>3621644.8666666667</x:v>
      </x:c>
      <x:c r="AW17" s="325" t="e">
        <x:v>#REF!</x:v>
      </x:c>
      <x:c r="AX17" s="326">
        <x:v>617373851.24786603</x:v>
      </x:c>
      <x:c r="AY17" s="326" t="e">
        <x:v>#REF!</x:v>
      </x:c>
      <x:c r="AZ17" s="327" t="e">
        <x:v>#REF!</x:v>
      </x:c>
      <x:c r="BA17" s="327" t="e">
        <x:v>#REF!</x:v>
      </x:c>
    </x:row>
    <x:row r="18" spans="1:68">
      <x:c r="A18" s="328"/>
      <x:c r="B18" s="328">
        <x:v>6</x:v>
      </x:c>
      <x:c r="C18" s="328" t="s">
        <x:v>336</x:v>
      </x:c>
      <x:c r="D18" s="329"/>
      <x:c r="E18" s="329"/>
      <x:c r="F18" s="329"/>
      <x:c r="G18" s="330"/>
      <x:c r="H18" s="335">
        <x:v>1204782.2222222222</x:v>
      </x:c>
      <x:c r="I18" s="336">
        <x:v>14354516.799999997</x:v>
      </x:c>
      <x:c r="J18" s="336">
        <x:v>5217423.3521090448</x:v>
      </x:c>
      <x:c r="K18" s="336">
        <x:v>63218.804604220219</x:v>
      </x:c>
      <x:c r="L18" s="336">
        <x:v>1300617.0666666667</x:v>
      </x:c>
      <x:c r="M18" s="336">
        <x:v>472734.11918527499</x:v>
      </x:c>
      <x:c r="N18" s="337">
        <x:v>5728.0546150124737</x:v>
      </x:c>
      <x:c r="O18" s="338">
        <x:v>942649.06666666688</x:v>
      </x:c>
      <x:c r="P18" s="336">
        <x:v>342623.81115263043</x:v>
      </x:c>
      <x:c r="Q18" s="336">
        <x:v>4151.5258218897725</x:v>
      </x:c>
      <x:c r="R18" s="336">
        <x:v>1360278.4000000001</x:v>
      </x:c>
      <x:c r="S18" s="336">
        <x:v>494419.17052404908</x:v>
      </x:c>
      <x:c r="T18" s="336">
        <x:v>5990.8094138662564</x:v>
      </x:c>
      <x:c r="U18" s="336">
        <x:v>1240955.7333333336</x:v>
      </x:c>
      <x:c r="V18" s="336">
        <x:v>451049.06784650084</x:v>
      </x:c>
      <x:c r="W18" s="336">
        <x:v>5465.2998161586893</x:v>
      </x:c>
      <x:c r="X18" s="336">
        <x:v>1061971.7333333334</x:v>
      </x:c>
      <x:c r="Y18" s="336">
        <x:v>385993.91383017873</x:v>
      </x:c>
      <x:c r="Z18" s="336">
        <x:v>4677.0354195973405</x:v>
      </x:c>
      <x:c r="AA18" s="336">
        <x:v>1240955.7333333336</x:v>
      </x:c>
      <x:c r="AB18" s="336">
        <x:v>451049.06784650084</x:v>
      </x:c>
      <x:c r="AC18" s="336">
        <x:v>5465.2998161586893</x:v>
      </x:c>
      <x:c r="AD18" s="336">
        <x:v>1240955.7333333336</x:v>
      </x:c>
      <x:c r="AE18" s="336">
        <x:v>451049.06784650084</x:v>
      </x:c>
      <x:c r="AF18" s="336">
        <x:v>5465.2998161586893</x:v>
      </x:c>
      <x:c r="AG18" s="336">
        <x:v>1061971.7333333334</x:v>
      </x:c>
      <x:c r="AH18" s="336">
        <x:v>385993.91383017873</x:v>
      </x:c>
      <x:c r="AI18" s="336">
        <x:v>4677.0354195973405</x:v>
      </x:c>
      <x:c r="AJ18" s="336">
        <x:v>1240955.7333333336</x:v>
      </x:c>
      <x:c r="AK18" s="336">
        <x:v>451049.06784650084</x:v>
      </x:c>
      <x:c r="AL18" s="336">
        <x:v>5465.2998161586893</x:v>
      </x:c>
      <x:c r="AM18" s="336">
        <x:v>1061971.7333333334</x:v>
      </x:c>
      <x:c r="AN18" s="336">
        <x:v>385993.91383017873</x:v>
      </x:c>
      <x:c r="AO18" s="336">
        <x:v>4677.0354195973405</x:v>
      </x:c>
      <x:c r="AP18" s="336">
        <x:v>1300617.0666666667</x:v>
      </x:c>
      <x:c r="AQ18" s="336">
        <x:v>472734.11918527499</x:v>
      </x:c>
      <x:c r="AR18" s="336">
        <x:v>5728.0546150124737</x:v>
      </x:c>
      <x:c r="AS18" s="336">
        <x:v>1300617.0666666667</x:v>
      </x:c>
      <x:c r="AT18" s="336">
        <x:v>472734.11918527499</x:v>
      </x:c>
      <x:c r="AU18" s="336">
        <x:v>5728.0546150124737</x:v>
      </x:c>
      <x:c r="AV18" s="325">
        <x:v>14354516.799999997</x:v>
      </x:c>
      <x:c r="AW18" s="325" t="e">
        <x:v>#REF!</x:v>
      </x:c>
      <x:c r="AX18" s="326">
        <x:v>913049086.61908281</x:v>
      </x:c>
      <x:c r="AY18" s="326" t="e">
        <x:v>#REF!</x:v>
      </x:c>
      <x:c r="AZ18" s="327" t="e">
        <x:v>#REF!</x:v>
      </x:c>
      <x:c r="BA18" s="327" t="e">
        <x:v>#REF!</x:v>
      </x:c>
    </x:row>
    <x:row r="19" spans="1:68">
      <x:c r="A19" s="328"/>
      <x:c r="B19" s="328">
        <x:v>7</x:v>
      </x:c>
      <x:c r="C19" s="328" t="s">
        <x:v>337</x:v>
      </x:c>
      <x:c r="D19" s="329"/>
      <x:c r="E19" s="329"/>
      <x:c r="F19" s="329"/>
      <x:c r="G19" s="330"/>
      <x:c r="H19" s="335">
        <x:v>152955.55555555553</x:v>
      </x:c>
      <x:c r="I19" s="336">
        <x:v>4175613.0000000005</x:v>
      </x:c>
      <x:c r="J19" s="336">
        <x:v>1611793.6580955628</x:v>
      </x:c>
      <x:c r="K19" s="336">
        <x:v>19161.968123333332</x:v>
      </x:c>
      <x:c r="L19" s="336">
        <x:v>378339</x:v>
      </x:c>
      <x:c r="M19" s="336">
        <x:v>146039.49188064534</x:v>
      </x:c>
      <x:c r="N19" s="337">
        <x:v>1736.2049255555557</x:v>
      </x:c>
      <x:c r="O19" s="338">
        <x:v>274209</x:v>
      </x:c>
      <x:c r="P19" s="336">
        <x:v>105845.13631716496</x:v>
      </x:c>
      <x:c r="Q19" s="336">
        <x:v>1258.3503588888889</x:v>
      </x:c>
      <x:c r="R19" s="336">
        <x:v>395693.99999999994</x:v>
      </x:c>
      <x:c r="S19" s="336">
        <x:v>152738.55114122535</x:v>
      </x:c>
      <x:c r="T19" s="336">
        <x:v>1815.8473533333329</x:v>
      </x:c>
      <x:c r="U19" s="336">
        <x:v>360984.00000000006</x:v>
      </x:c>
      <x:c r="V19" s="336">
        <x:v>139340.43262006529</x:v>
      </x:c>
      <x:c r="W19" s="336">
        <x:v>1656.5624977777775</x:v>
      </x:c>
      <x:c r="X19" s="336">
        <x:v>308919</x:v>
      </x:c>
      <x:c r="Y19" s="336">
        <x:v>119243.25483832508</x:v>
      </x:c>
      <x:c r="Z19" s="336">
        <x:v>1417.635214444444</x:v>
      </x:c>
      <x:c r="AA19" s="336">
        <x:v>360984.00000000006</x:v>
      </x:c>
      <x:c r="AB19" s="336">
        <x:v>139340.43262006529</x:v>
      </x:c>
      <x:c r="AC19" s="336">
        <x:v>1656.5624977777775</x:v>
      </x:c>
      <x:c r="AD19" s="336">
        <x:v>360984.00000000006</x:v>
      </x:c>
      <x:c r="AE19" s="336">
        <x:v>139340.43262006529</x:v>
      </x:c>
      <x:c r="AF19" s="336">
        <x:v>1656.5624977777775</x:v>
      </x:c>
      <x:c r="AG19" s="336">
        <x:v>308919</x:v>
      </x:c>
      <x:c r="AH19" s="336">
        <x:v>119243.25483832508</x:v>
      </x:c>
      <x:c r="AI19" s="336">
        <x:v>1417.635214444444</x:v>
      </x:c>
      <x:c r="AJ19" s="336">
        <x:v>360984.00000000006</x:v>
      </x:c>
      <x:c r="AK19" s="336">
        <x:v>139340.43262006529</x:v>
      </x:c>
      <x:c r="AL19" s="336">
        <x:v>1656.5624977777775</x:v>
      </x:c>
      <x:c r="AM19" s="336">
        <x:v>308919</x:v>
      </x:c>
      <x:c r="AN19" s="336">
        <x:v>119243.25483832508</x:v>
      </x:c>
      <x:c r="AO19" s="336">
        <x:v>1417.635214444444</x:v>
      </x:c>
      <x:c r="AP19" s="336">
        <x:v>378339</x:v>
      </x:c>
      <x:c r="AQ19" s="336">
        <x:v>146039.49188064534</x:v>
      </x:c>
      <x:c r="AR19" s="336">
        <x:v>1736.2049255555557</x:v>
      </x:c>
      <x:c r="AS19" s="336">
        <x:v>378339</x:v>
      </x:c>
      <x:c r="AT19" s="336">
        <x:v>146039.49188064534</x:v>
      </x:c>
      <x:c r="AU19" s="336">
        <x:v>1736.2049255555557</x:v>
      </x:c>
      <x:c r="AV19" s="325">
        <x:v>4175613.0000000005</x:v>
      </x:c>
      <x:c r="AW19" s="325" t="e">
        <x:v>#REF!</x:v>
      </x:c>
      <x:c r="AX19" s="326">
        <x:v>282063890.16672349</x:v>
      </x:c>
      <x:c r="AY19" s="326" t="e">
        <x:v>#REF!</x:v>
      </x:c>
      <x:c r="AZ19" s="327" t="e">
        <x:v>#REF!</x:v>
      </x:c>
      <x:c r="BA19" s="327" t="e">
        <x:v>#REF!</x:v>
      </x:c>
    </x:row>
    <x:row r="20" spans="1:68">
      <x:c r="A20" s="328"/>
      <x:c r="B20" s="328">
        <x:v>8</x:v>
      </x:c>
      <x:c r="C20" s="328" t="s">
        <x:v>338</x:v>
      </x:c>
      <x:c r="D20" s="339" t="s">
        <x:v>334</x:v>
      </x:c>
      <x:c r="E20" s="329"/>
      <x:c r="F20" s="329"/>
      <x:c r="G20" s="330"/>
      <x:c r="H20" s="335">
        <x:v>64000</x:v>
      </x:c>
      <x:c r="I20" s="336">
        <x:v>196480</x:v>
      </x:c>
      <x:c r="J20" s="336">
        <x:v>1064332.6205</x:v>
      </x:c>
      <x:c r="K20" s="340">
        <x:v>15770.443403659112</x:v>
      </x:c>
      <x:c r="L20" s="336">
        <x:v>0</x:v>
      </x:c>
      <x:c r="M20" s="336">
        <x:v>0</x:v>
      </x:c>
      <x:c r="N20" s="337">
        <x:v>0</x:v>
      </x:c>
      <x:c r="O20" s="338">
        <x:v>0</x:v>
      </x:c>
      <x:c r="P20" s="336">
        <x:v>0</x:v>
      </x:c>
      <x:c r="Q20" s="336">
        <x:v>0</x:v>
      </x:c>
      <x:c r="R20" s="336">
        <x:v>0</x:v>
      </x:c>
      <x:c r="S20" s="336">
        <x:v>0</x:v>
      </x:c>
      <x:c r="T20" s="336">
        <x:v>0</x:v>
      </x:c>
      <x:c r="U20" s="336">
        <x:v>0</x:v>
      </x:c>
      <x:c r="V20" s="336">
        <x:v>0</x:v>
      </x:c>
      <x:c r="W20" s="336">
        <x:v>0</x:v>
      </x:c>
      <x:c r="X20" s="336">
        <x:v>0</x:v>
      </x:c>
      <x:c r="Y20" s="336">
        <x:v>0</x:v>
      </x:c>
      <x:c r="Z20" s="336">
        <x:v>0</x:v>
      </x:c>
      <x:c r="AA20" s="336">
        <x:v>0</x:v>
      </x:c>
      <x:c r="AB20" s="336">
        <x:v>0</x:v>
      </x:c>
      <x:c r="AC20" s="336">
        <x:v>0</x:v>
      </x:c>
      <x:c r="AD20" s="336">
        <x:v>0</x:v>
      </x:c>
      <x:c r="AE20" s="336">
        <x:v>0</x:v>
      </x:c>
      <x:c r="AF20" s="336">
        <x:v>0</x:v>
      </x:c>
      <x:c r="AG20" s="336">
        <x:v>0</x:v>
      </x:c>
      <x:c r="AH20" s="336">
        <x:v>0</x:v>
      </x:c>
      <x:c r="AI20" s="336">
        <x:v>0</x:v>
      </x:c>
      <x:c r="AJ20" s="336">
        <x:v>0</x:v>
      </x:c>
      <x:c r="AK20" s="336">
        <x:v>0</x:v>
      </x:c>
      <x:c r="AL20" s="336">
        <x:v>0</x:v>
      </x:c>
      <x:c r="AM20" s="336">
        <x:v>56959.999999999993</x:v>
      </x:c>
      <x:c r="AN20" s="336">
        <x:v>308552.45349999995</x:v>
      </x:c>
      <x:c r="AO20" s="336">
        <x:v>4571.8875013865181</x:v>
      </x:c>
      <x:c r="AP20" s="336">
        <x:v>69760</x:v>
      </x:c>
      <x:c r="AQ20" s="336">
        <x:v>377890.08349999995</x:v>
      </x:c>
      <x:c r="AR20" s="336">
        <x:v>5599.2779511362978</x:v>
      </x:c>
      <x:c r="AS20" s="336">
        <x:v>69760</x:v>
      </x:c>
      <x:c r="AT20" s="336">
        <x:v>377890.08349999995</x:v>
      </x:c>
      <x:c r="AU20" s="336">
        <x:v>5599.2779511362978</x:v>
      </x:c>
      <x:c r="AV20" s="325">
        <x:v>196480</x:v>
      </x:c>
      <x:c r="AW20" s="325" t="e">
        <x:v>#REF!</x:v>
      </x:c>
      <x:c r="AX20" s="326">
        <x:v>186258208.58750001</x:v>
      </x:c>
      <x:c r="AY20" s="326" t="e">
        <x:v>#REF!</x:v>
      </x:c>
      <x:c r="AZ20" s="327"/>
      <x:c r="BA20" s="327"/>
    </x:row>
    <x:row r="21" spans="1:68" s="348" customFormat="1">
      <x:c r="A21" s="341"/>
      <x:c r="B21" s="341">
        <x:v>9</x:v>
      </x:c>
      <x:c r="C21" s="341" t="s">
        <x:v>339</x:v>
      </x:c>
      <x:c r="D21" s="342"/>
      <x:c r="E21" s="342"/>
      <x:c r="F21" s="342"/>
      <x:c r="G21" s="343"/>
      <x:c r="H21" s="344">
        <x:v>0</x:v>
      </x:c>
      <x:c r="I21" s="345">
        <x:v>141557461.38469008</x:v>
      </x:c>
      <x:c r="J21" s="345">
        <x:v>5425213.3773470037</x:v>
      </x:c>
      <x:c r="K21" s="345">
        <x:v>639787.27404202265</x:v>
      </x:c>
      <x:c r="L21" s="345">
        <x:v>12826070.89852969</x:v>
      </x:c>
      <x:c r="M21" s="345">
        <x:v>491561.31182944588</x:v>
      </x:c>
      <x:c r="N21" s="345"/>
      <x:c r="O21" s="345">
        <x:v>9295959.6420536265</x:v>
      </x:c>
      <x:c r="P21" s="345">
        <x:v>356269.20765620383</x:v>
      </x:c>
      <x:c r="Q21" s="345"/>
      <x:c r="R21" s="345">
        <x:v>13414422.774609033</x:v>
      </x:c>
      <x:c r="S21" s="345">
        <x:v>514109.99585831939</x:v>
      </x:c>
      <x:c r="T21" s="345"/>
      <x:c r="U21" s="345">
        <x:v>12237719.022450346</x:v>
      </x:c>
      <x:c r="V21" s="345">
        <x:v>469012.6278005722</x:v>
      </x:c>
      <x:c r="W21" s="345"/>
      <x:c r="X21" s="345">
        <x:v>10472663.394212315</x:v>
      </x:c>
      <x:c r="Y21" s="345">
        <x:v>401366.5757139512</x:v>
      </x:c>
      <x:c r="Z21" s="345"/>
      <x:c r="AA21" s="345">
        <x:v>12237719.022450346</x:v>
      </x:c>
      <x:c r="AB21" s="345">
        <x:v>469012.6278005722</x:v>
      </x:c>
      <x:c r="AC21" s="345"/>
      <x:c r="AD21" s="345">
        <x:v>12237719.022450346</x:v>
      </x:c>
      <x:c r="AE21" s="345">
        <x:v>469012.6278005722</x:v>
      </x:c>
      <x:c r="AF21" s="345"/>
      <x:c r="AG21" s="345">
        <x:v>10472663.394212315</x:v>
      </x:c>
      <x:c r="AH21" s="345">
        <x:v>401366.5757139512</x:v>
      </x:c>
      <x:c r="AI21" s="345"/>
      <x:c r="AJ21" s="345">
        <x:v>12237719.022450346</x:v>
      </x:c>
      <x:c r="AK21" s="345">
        <x:v>469012.6278005722</x:v>
      </x:c>
      <x:c r="AL21" s="345"/>
      <x:c r="AM21" s="345">
        <x:v>10472663.394212315</x:v>
      </x:c>
      <x:c r="AN21" s="345">
        <x:v>401366.5757139512</x:v>
      </x:c>
      <x:c r="AO21" s="345"/>
      <x:c r="AP21" s="345">
        <x:v>12826070.89852969</x:v>
      </x:c>
      <x:c r="AQ21" s="345">
        <x:v>491561.31182944588</x:v>
      </x:c>
      <x:c r="AR21" s="345"/>
      <x:c r="AS21" s="345">
        <x:v>12826070.89852969</x:v>
      </x:c>
      <x:c r="AT21" s="345">
        <x:v>491561.31182944588</x:v>
      </x:c>
      <x:c r="AU21" s="345"/>
      <x:c r="AV21" s="325">
        <x:v>141557461.38469008</x:v>
      </x:c>
      <x:c r="AW21" s="325" t="e">
        <x:v>#REF!</x:v>
      </x:c>
      <x:c r="AX21" s="346">
        <x:v>949412341.03572559</x:v>
      </x:c>
      <x:c r="AY21" s="346" t="e">
        <x:v>#REF!</x:v>
      </x:c>
      <x:c r="AZ21" s="347"/>
      <x:c r="BA21" s="347"/>
    </x:row>
    <x:row r="22" spans="1:68">
      <x:c r="A22" s="328"/>
      <x:c r="B22" s="328">
        <x:v>10</x:v>
      </x:c>
      <x:c r="C22" s="328" t="s">
        <x:v>340</x:v>
      </x:c>
      <x:c r="D22" s="329"/>
      <x:c r="E22" s="329"/>
      <x:c r="F22" s="329"/>
      <x:c r="G22" s="330"/>
      <x:c r="H22" s="335">
        <x:v>23594637.777777776</x:v>
      </x:c>
      <x:c r="I22" s="336">
        <x:v>8895837.4666666687</x:v>
      </x:c>
      <x:c r="J22" s="336">
        <x:v>18077572.775891948</x:v>
      </x:c>
      <x:c r="K22" s="336">
        <x:v>198149.29634830664</x:v>
      </x:c>
      <x:c r="L22" s="336">
        <x:v>806023.51111111115</x:v>
      </x:c>
      <x:c r="M22" s="336">
        <x:v>1637951.3155213818</x:v>
      </x:c>
      <x:c r="N22" s="337">
        <x:v>17953.676892739339</x:v>
      </x:c>
      <x:c r="O22" s="338">
        <x:v>584182.17777777778</x:v>
      </x:c>
      <x:c r="P22" s="336">
        <x:v>1187139.0268457721</x:v>
      </x:c>
      <x:c r="Q22" s="336">
        <x:v>13012.297931434934</x:v>
      </x:c>
      <x:c r="R22" s="336">
        <x:v>842997.06666666665</x:v>
      </x:c>
      <x:c r="S22" s="336">
        <x:v>1713086.6969673163</x:v>
      </x:c>
      <x:c r="T22" s="336">
        <x:v>18777.240052956739</x:v>
      </x:c>
      <x:c r="U22" s="336">
        <x:v>769049.95555555564</x:v>
      </x:c>
      <x:c r="V22" s="336">
        <x:v>1562815.9340754468</x:v>
      </x:c>
      <x:c r="W22" s="336">
        <x:v>17130.113732521939</x:v>
      </x:c>
      <x:c r="X22" s="336">
        <x:v>658129.2888888889</x:v>
      </x:c>
      <x:c r="Y22" s="336">
        <x:v>1337409.7897376418</x:v>
      </x:c>
      <x:c r="Z22" s="336">
        <x:v>14659.424251869734</x:v>
      </x:c>
      <x:c r="AA22" s="336">
        <x:v>769049.95555555564</x:v>
      </x:c>
      <x:c r="AB22" s="336">
        <x:v>1562815.9340754468</x:v>
      </x:c>
      <x:c r="AC22" s="336">
        <x:v>17130.113732521939</x:v>
      </x:c>
      <x:c r="AD22" s="336">
        <x:v>769049.95555555564</x:v>
      </x:c>
      <x:c r="AE22" s="336">
        <x:v>1562815.9340754468</x:v>
      </x:c>
      <x:c r="AF22" s="336">
        <x:v>17130.113732521939</x:v>
      </x:c>
      <x:c r="AG22" s="336">
        <x:v>658129.2888888889</x:v>
      </x:c>
      <x:c r="AH22" s="336">
        <x:v>1337409.7897376418</x:v>
      </x:c>
      <x:c r="AI22" s="336">
        <x:v>14659.424251869734</x:v>
      </x:c>
      <x:c r="AJ22" s="336">
        <x:v>769049.95555555564</x:v>
      </x:c>
      <x:c r="AK22" s="336">
        <x:v>1562815.9340754468</x:v>
      </x:c>
      <x:c r="AL22" s="336">
        <x:v>17130.113732521939</x:v>
      </x:c>
      <x:c r="AM22" s="336">
        <x:v>658129.2888888889</x:v>
      </x:c>
      <x:c r="AN22" s="336">
        <x:v>1337409.7897376418</x:v>
      </x:c>
      <x:c r="AO22" s="336">
        <x:v>14659.424251869734</x:v>
      </x:c>
      <x:c r="AP22" s="336">
        <x:v>806023.51111111115</x:v>
      </x:c>
      <x:c r="AQ22" s="336">
        <x:v>1637951.3155213818</x:v>
      </x:c>
      <x:c r="AR22" s="336">
        <x:v>17953.676892739339</x:v>
      </x:c>
      <x:c r="AS22" s="336">
        <x:v>806023.51111111115</x:v>
      </x:c>
      <x:c r="AT22" s="336">
        <x:v>1637951.3155213818</x:v>
      </x:c>
      <x:c r="AU22" s="336">
        <x:v>17953.676892739339</x:v>
      </x:c>
      <x:c r="AV22" s="325">
        <x:v>8895837.4666666687</x:v>
      </x:c>
      <x:c r="AW22" s="325" t="e">
        <x:v>#REF!</x:v>
      </x:c>
      <x:c r="AX22" s="326">
        <x:v>3163575235.7810912</x:v>
      </x:c>
      <x:c r="AY22" s="326" t="e">
        <x:v>#REF!</x:v>
      </x:c>
      <x:c r="AZ22" s="327" t="e">
        <x:v>#REF!</x:v>
      </x:c>
      <x:c r="BA22" s="327" t="e">
        <x:v>#REF!</x:v>
      </x:c>
    </x:row>
    <x:row r="23" spans="1:68">
      <x:c r="A23" s="349"/>
      <x:c r="B23" s="328">
        <x:v>11</x:v>
      </x:c>
      <x:c r="C23" s="328" t="s">
        <x:v>341</x:v>
      </x:c>
      <x:c r="D23" s="329"/>
      <x:c r="E23" s="329"/>
      <x:c r="F23" s="329"/>
      <x:c r="G23" s="329"/>
      <x:c r="H23" s="350"/>
      <x:c r="I23" s="351">
        <x:v>392562909.875</x:v>
      </x:c>
      <x:c r="J23" s="351">
        <x:v>153982823.37636033</x:v>
      </x:c>
      <x:c r="K23" s="351">
        <x:v>1803738.5833453503</x:v>
      </x:c>
      <x:c r="L23" s="351">
        <x:v>35568875.458333343</x:v>
      </x:c>
      <x:c r="M23" s="351">
        <x:v>13951893.389878035</x:v>
      </x:c>
      <x:c r="N23" s="351">
        <x:v>163431.01046104997</x:v>
      </x:c>
      <x:c r="O23" s="351">
        <x:v>25779276.708333336</x:v>
      </x:c>
      <x:c r="P23" s="351">
        <x:v>10111922.732113438</x:v>
      </x:c>
      <x:c r="Q23" s="351">
        <x:v>118449.99840755</x:v>
      </x:c>
      <x:c r="R23" s="351">
        <x:v>37200475.249999993</x:v>
      </x:c>
      <x:c r="S23" s="351">
        <x:v>14591888.499505468</x:v>
      </x:c>
      <x:c r="T23" s="351">
        <x:v>170927.84580330004</x:v>
      </x:c>
      <x:c r="U23" s="351">
        <x:v>33937275.666666664</x:v>
      </x:c>
      <x:c r="V23" s="351">
        <x:v>13311898.280250598</x:v>
      </x:c>
      <x:c r="W23" s="351">
        <x:v>155934.17511879999</x:v>
      </x:c>
      <x:c r="X23" s="351">
        <x:v>29042476.291666664</x:v>
      </x:c>
      <x:c r="Y23" s="351">
        <x:v>11391912.951368302</x:v>
      </x:c>
      <x:c r="Z23" s="351">
        <x:v>133443.66909205003</x:v>
      </x:c>
      <x:c r="AA23" s="351">
        <x:v>33937275.666666664</x:v>
      </x:c>
      <x:c r="AB23" s="351">
        <x:v>13311898.280250598</x:v>
      </x:c>
      <x:c r="AC23" s="351">
        <x:v>155934.17511879999</x:v>
      </x:c>
      <x:c r="AD23" s="351">
        <x:v>33937275.666666664</x:v>
      </x:c>
      <x:c r="AE23" s="351">
        <x:v>13311898.280250598</x:v>
      </x:c>
      <x:c r="AF23" s="351">
        <x:v>155934.17511879999</x:v>
      </x:c>
      <x:c r="AG23" s="351">
        <x:v>29042476.291666664</x:v>
      </x:c>
      <x:c r="AH23" s="351">
        <x:v>11391912.951368302</x:v>
      </x:c>
      <x:c r="AI23" s="351">
        <x:v>133443.66909205003</x:v>
      </x:c>
      <x:c r="AJ23" s="351">
        <x:v>33937275.666666664</x:v>
      </x:c>
      <x:c r="AK23" s="351">
        <x:v>13311898.280250598</x:v>
      </x:c>
      <x:c r="AL23" s="351">
        <x:v>155934.17511879999</x:v>
      </x:c>
      <x:c r="AM23" s="351">
        <x:v>29042476.291666664</x:v>
      </x:c>
      <x:c r="AN23" s="351">
        <x:v>11391912.951368302</x:v>
      </x:c>
      <x:c r="AO23" s="351">
        <x:v>133443.66909205003</x:v>
      </x:c>
      <x:c r="AP23" s="351">
        <x:v>35568875.458333343</x:v>
      </x:c>
      <x:c r="AQ23" s="351">
        <x:v>13951893.389878035</x:v>
      </x:c>
      <x:c r="AR23" s="351">
        <x:v>163431.01046104997</x:v>
      </x:c>
      <x:c r="AS23" s="351">
        <x:v>35568875.458333343</x:v>
      </x:c>
      <x:c r="AT23" s="351">
        <x:v>13951893.389878035</x:v>
      </x:c>
      <x:c r="AU23" s="351">
        <x:v>163431.01046104997</x:v>
      </x:c>
    </x:row>
    <x:row r="24" spans="1:68">
      <x:c r="A24" s="349"/>
      <x:c r="G24" s="291"/>
      <x:c r="H24" s="352"/>
      <x:c r="I24" s="353"/>
      <x:c r="J24" s="354">
        <x:v>17242338.977851432</x:v>
      </x:c>
      <x:c r="K24" s="354"/>
      <x:c r="L24" s="354"/>
      <x:c r="M24" s="354">
        <x:v>1562273.4402209525</x:v>
      </x:c>
      <x:c r="N24" s="354"/>
      <x:c r="O24" s="354"/>
      <x:c r="P24" s="354">
        <x:v>1132289.9245638095</x:v>
      </x:c>
      <x:c r="Q24" s="354"/>
      <x:c r="R24" s="354"/>
      <x:c r="S24" s="354">
        <x:v>1633937.3594971425</x:v>
      </x:c>
      <x:c r="T24" s="354"/>
      <x:c r="U24" s="354"/>
      <x:c r="V24" s="354">
        <x:v>1490609.520944762</x:v>
      </x:c>
      <x:c r="W24" s="354"/>
      <x:c r="X24" s="354"/>
      <x:c r="Y24" s="354">
        <x:v>1275617.7631161904</x:v>
      </x:c>
      <x:c r="Z24" s="354"/>
      <x:c r="AA24" s="354"/>
      <x:c r="AB24" s="354">
        <x:v>1490609.520944762</x:v>
      </x:c>
      <x:c r="AC24" s="354"/>
      <x:c r="AD24" s="354"/>
      <x:c r="AE24" s="354">
        <x:v>1490609.520944762</x:v>
      </x:c>
      <x:c r="AF24" s="354"/>
      <x:c r="AG24" s="354"/>
      <x:c r="AH24" s="354">
        <x:v>1275617.7631161904</x:v>
      </x:c>
      <x:c r="AI24" s="354"/>
      <x:c r="AJ24" s="354"/>
      <x:c r="AK24" s="354">
        <x:v>1490609.520944762</x:v>
      </x:c>
      <x:c r="AL24" s="354"/>
      <x:c r="AM24" s="354"/>
      <x:c r="AN24" s="354">
        <x:v>1275617.7631161904</x:v>
      </x:c>
      <x:c r="AO24" s="354"/>
      <x:c r="AP24" s="354"/>
      <x:c r="AQ24" s="354">
        <x:v>1562273.4402209525</x:v>
      </x:c>
      <x:c r="AR24" s="354"/>
      <x:c r="AS24" s="354"/>
      <x:c r="AT24" s="354">
        <x:v>1562273.4402209525</x:v>
      </x:c>
      <x:c r="AU24" s="354"/>
      <x:c r="BD24" s="354"/>
      <x:c r="BE24" s="354"/>
      <x:c r="BF24" s="354"/>
      <x:c r="BG24" s="354"/>
      <x:c r="BH24" s="354"/>
      <x:c r="BI24" s="354"/>
      <x:c r="BJ24" s="354"/>
      <x:c r="BK24" s="354"/>
      <x:c r="BL24" s="354"/>
      <x:c r="BM24" s="354"/>
      <x:c r="BN24" s="354"/>
      <x:c r="BO24" s="354"/>
      <x:c r="BP24" s="354"/>
    </x:row>
    <x:row r="25" spans="1:68" hidden="1" outlineLevel="1">
      <x:c r="A25" s="14" t="s">
        <x:v>342</x:v>
      </x:c>
      <x:c r="B25" s="14"/>
      <x:c r="C25" s="14"/>
      <x:c r="D25" s="14"/>
      <x:c r="E25" s="355"/>
      <x:c r="F25" s="355"/>
      <x:c r="G25" s="356"/>
      <x:c r="H25" s="357">
        <x:v>15992861.988888891</x:v>
      </x:c>
      <x:c r="I25" s="358">
        <x:v>191912933.73633334</x:v>
      </x:c>
      <x:c r="J25" s="358">
        <x:v>105903171.09137298</x:v>
      </x:c>
      <x:c r="K25" s="358">
        <x:v>1278627.5036881638</x:v>
      </x:c>
      <x:c r="L25" s="358">
        <x:v>17388619.931222223</x:v>
      </x:c>
      <x:c r="M25" s="358">
        <x:v>9595549.1678800136</x:v>
      </x:c>
      <x:c r="N25" s="359">
        <x:v>115852.36733334152</x:v>
      </x:c>
      <x:c r="O25" s="360">
        <x:v>12602761.234555554</x:v>
      </x:c>
      <x:c r="P25" s="358">
        <x:v>6954572.3326836778</x:v>
      </x:c>
      <x:c r="Q25" s="358">
        <x:v>83966.394672788796</x:v>
      </x:c>
      <x:c r="R25" s="358">
        <x:v>18186263.04733333</x:v>
      </x:c>
      <x:c r="S25" s="358">
        <x:v>10035711.973746067</x:v>
      </x:c>
      <x:c r="T25" s="358">
        <x:v>121166.69611010027</x:v>
      </x:c>
      <x:c r="U25" s="358">
        <x:v>16590976.815111114</x:v>
      </x:c>
      <x:c r="V25" s="358">
        <x:v>9155386.3620139547</x:v>
      </x:c>
      <x:c r="W25" s="358">
        <x:v>110538.03855658272</x:v>
      </x:c>
      <x:c r="X25" s="358">
        <x:v>14198047.466777779</x:v>
      </x:c>
      <x:c r="Y25" s="358">
        <x:v>7834897.94441579</x:v>
      </x:c>
      <x:c r="Z25" s="358">
        <x:v>94595.052226306332</x:v>
      </x:c>
      <x:c r="AA25" s="358">
        <x:v>16590976.815111114</x:v>
      </x:c>
      <x:c r="AB25" s="358">
        <x:v>9155386.3620139547</x:v>
      </x:c>
      <x:c r="AC25" s="358">
        <x:v>110538.03855658272</x:v>
      </x:c>
      <x:c r="AD25" s="358">
        <x:v>16590976.815111114</x:v>
      </x:c>
      <x:c r="AE25" s="358">
        <x:v>9155386.3620139547</x:v>
      </x:c>
      <x:c r="AF25" s="358">
        <x:v>110538.03855658272</x:v>
      </x:c>
      <x:c r="AG25" s="358">
        <x:v>14198047.466777779</x:v>
      </x:c>
      <x:c r="AH25" s="358">
        <x:v>7834897.94441579</x:v>
      </x:c>
      <x:c r="AI25" s="358">
        <x:v>94595.052226306332</x:v>
      </x:c>
      <x:c r="AJ25" s="358">
        <x:v>16590976.815111114</x:v>
      </x:c>
      <x:c r="AK25" s="358">
        <x:v>9155386.3620139547</x:v>
      </x:c>
      <x:c r="AL25" s="358">
        <x:v>110538.03855658272</x:v>
      </x:c>
      <x:c r="AM25" s="358">
        <x:v>14198047.466777779</x:v>
      </x:c>
      <x:c r="AN25" s="358">
        <x:v>7834897.94441579</x:v>
      </x:c>
      <x:c r="AO25" s="358">
        <x:v>94595.052226306332</x:v>
      </x:c>
      <x:c r="AP25" s="358">
        <x:v>17388619.931222223</x:v>
      </x:c>
      <x:c r="AQ25" s="358">
        <x:v>9595549.1678800136</x:v>
      </x:c>
      <x:c r="AR25" s="358">
        <x:v>115852.36733334152</x:v>
      </x:c>
      <x:c r="AS25" s="358">
        <x:v>17388619.931222223</x:v>
      </x:c>
      <x:c r="AT25" s="358">
        <x:v>9595549.1678800136</x:v>
      </x:c>
      <x:c r="AU25" s="358">
        <x:v>115852.36733334152</x:v>
      </x:c>
      <x:c r="AV25" s="361"/>
      <x:c r="BP25" s="523"/>
    </x:row>
    <x:row r="26" spans="1:68" hidden="1" outlineLevel="1">
      <x:c r="A26" s="362">
        <x:v>1</x:v>
      </x:c>
      <x:c r="B26" s="362">
        <x:v>1</x:v>
      </x:c>
      <x:c r="C26" s="328" t="s">
        <x:v>343</x:v>
      </x:c>
      <x:c r="D26" s="363" t="s">
        <x:v>140</x:v>
      </x:c>
      <x:c r="E26" s="363" t="s">
        <x:v>141</x:v>
      </x:c>
      <x:c r="F26" s="364">
        <x:v>0.3901</x:v>
      </x:c>
      <x:c r="G26" s="365">
        <x:v>3.4399999999999999E-3</x:v>
      </x:c>
      <x:c r="H26" s="323">
        <x:v>234375.77777777778</x:v>
      </x:c>
      <x:c r="I26" s="366">
        <x:v>2819540.6066666669</x:v>
      </x:c>
      <x:c r="J26" s="366">
        <x:v>1099902.7906606668</x:v>
      </x:c>
      <x:c r="K26" s="366">
        <x:v>9699.2196869333329</x:v>
      </x:c>
      <x:c r="L26" s="366">
        <x:v>255469.59777777779</x:v>
      </x:c>
      <x:c r="M26" s="366">
        <x:v>99658.690093111116</x:v>
      </x:c>
      <x:c r="N26" s="367">
        <x:v>878.81541635555561</x:v>
      </x:c>
      <x:c r="O26" s="368">
        <x:v>185156.86444444445</x:v>
      </x:c>
      <x:c r="P26" s="366">
        <x:v>72229.692819777774</x:v>
      </x:c>
      <x:c r="Q26" s="366">
        <x:v>636.93961368888893</x:v>
      </x:c>
      <x:c r="R26" s="366">
        <x:v>267188.38666666666</x:v>
      </x:c>
      <x:c r="S26" s="366">
        <x:v>104230.18963866666</x:v>
      </x:c>
      <x:c r="T26" s="366">
        <x:v>919.12805013333332</x:v>
      </x:c>
      <x:c r="U26" s="366">
        <x:v>243750.80888888889</x:v>
      </x:c>
      <x:c r="V26" s="366">
        <x:v>95087.190547555554</x:v>
      </x:c>
      <x:c r="W26" s="366">
        <x:v>838.50278257777779</x:v>
      </x:c>
      <x:c r="X26" s="366">
        <x:v>208594.44222222222</x:v>
      </x:c>
      <x:c r="Y26" s="366">
        <x:v>81372.691910888883</x:v>
      </x:c>
      <x:c r="Z26" s="366">
        <x:v>717.56488124444445</x:v>
      </x:c>
      <x:c r="AA26" s="366">
        <x:v>243750.80888888889</x:v>
      </x:c>
      <x:c r="AB26" s="366">
        <x:v>95087.190547555554</x:v>
      </x:c>
      <x:c r="AC26" s="366">
        <x:v>838.50278257777779</x:v>
      </x:c>
      <x:c r="AD26" s="366">
        <x:v>243750.80888888889</x:v>
      </x:c>
      <x:c r="AE26" s="366">
        <x:v>95087.190547555554</x:v>
      </x:c>
      <x:c r="AF26" s="366">
        <x:v>838.50278257777779</x:v>
      </x:c>
      <x:c r="AG26" s="366">
        <x:v>208594.44222222222</x:v>
      </x:c>
      <x:c r="AH26" s="366">
        <x:v>81372.691910888883</x:v>
      </x:c>
      <x:c r="AI26" s="366">
        <x:v>717.56488124444445</x:v>
      </x:c>
      <x:c r="AJ26" s="366">
        <x:v>243750.80888888889</x:v>
      </x:c>
      <x:c r="AK26" s="366">
        <x:v>95087.190547555554</x:v>
      </x:c>
      <x:c r="AL26" s="366">
        <x:v>838.50278257777779</x:v>
      </x:c>
      <x:c r="AM26" s="366">
        <x:v>208594.44222222222</x:v>
      </x:c>
      <x:c r="AN26" s="366">
        <x:v>81372.691910888883</x:v>
      </x:c>
      <x:c r="AO26" s="366">
        <x:v>717.56488124444445</x:v>
      </x:c>
      <x:c r="AP26" s="366">
        <x:v>255469.59777777779</x:v>
      </x:c>
      <x:c r="AQ26" s="366">
        <x:v>99658.690093111116</x:v>
      </x:c>
      <x:c r="AR26" s="366">
        <x:v>878.81541635555561</x:v>
      </x:c>
      <x:c r="AS26" s="366">
        <x:v>255469.59777777779</x:v>
      </x:c>
      <x:c r="AT26" s="366">
        <x:v>99658.690093111116</x:v>
      </x:c>
      <x:c r="AU26" s="366">
        <x:v>878.81541635555561</x:v>
      </x:c>
      <x:c r="AV26" s="361"/>
      <x:c r="BP26" s="524"/>
    </x:row>
    <x:row r="27" spans="1:68" hidden="1" outlineLevel="1">
      <x:c r="A27" s="362">
        <x:v>2</x:v>
      </x:c>
      <x:c r="B27" s="362">
        <x:v>2</x:v>
      </x:c>
      <x:c r="C27" s="328" t="s">
        <x:v>343</x:v>
      </x:c>
      <x:c r="D27" s="363" t="s">
        <x:v>140</x:v>
      </x:c>
      <x:c r="E27" s="363" t="s">
        <x:v>143</x:v>
      </x:c>
      <x:c r="F27" s="364">
        <x:v>0.50719999999999998</x:v>
      </x:c>
      <x:c r="G27" s="365">
        <x:v>4.8199999999999988E-3</x:v>
      </x:c>
      <x:c r="H27" s="323">
        <x:v>159665</x:v>
      </x:c>
      <x:c r="I27" s="366">
        <x:v>1920769.9500000002</x:v>
      </x:c>
      <x:c r="J27" s="366">
        <x:v>974214.51863999991</x:v>
      </x:c>
      <x:c r="K27" s="366">
        <x:v>9258.1111589999964</x:v>
      </x:c>
      <x:c r="L27" s="366">
        <x:v>174034.85</x:v>
      </x:c>
      <x:c r="M27" s="366">
        <x:v>88270.475919999997</x:v>
      </x:c>
      <x:c r="N27" s="367">
        <x:v>838.84797699999979</x:v>
      </x:c>
      <x:c r="O27" s="368">
        <x:v>126135.35</x:v>
      </x:c>
      <x:c r="P27" s="366">
        <x:v>63975.849520000003</x:v>
      </x:c>
      <x:c r="Q27" s="366">
        <x:v>607.97238699999991</x:v>
      </x:c>
      <x:c r="R27" s="366">
        <x:v>182018.09999999998</x:v>
      </x:c>
      <x:c r="S27" s="366">
        <x:v>92319.580319999979</x:v>
      </x:c>
      <x:c r="T27" s="366">
        <x:v>877.32724199999961</x:v>
      </x:c>
      <x:c r="U27" s="366">
        <x:v>166051.6</x:v>
      </x:c>
      <x:c r="V27" s="366">
        <x:v>84221.371520000001</x:v>
      </x:c>
      <x:c r="W27" s="366">
        <x:v>800.36871199999985</x:v>
      </x:c>
      <x:c r="X27" s="366">
        <x:v>142101.85</x:v>
      </x:c>
      <x:c r="Y27" s="366">
        <x:v>72074.058319999996</x:v>
      </x:c>
      <x:c r="Z27" s="366">
        <x:v>684.93091699999991</x:v>
      </x:c>
      <x:c r="AA27" s="366">
        <x:v>166051.6</x:v>
      </x:c>
      <x:c r="AB27" s="366">
        <x:v>84221.371520000001</x:v>
      </x:c>
      <x:c r="AC27" s="366">
        <x:v>800.36871199999985</x:v>
      </x:c>
      <x:c r="AD27" s="366">
        <x:v>166051.6</x:v>
      </x:c>
      <x:c r="AE27" s="366">
        <x:v>84221.371520000001</x:v>
      </x:c>
      <x:c r="AF27" s="366">
        <x:v>800.36871199999985</x:v>
      </x:c>
      <x:c r="AG27" s="366">
        <x:v>142101.85</x:v>
      </x:c>
      <x:c r="AH27" s="366">
        <x:v>72074.058319999996</x:v>
      </x:c>
      <x:c r="AI27" s="366">
        <x:v>684.93091699999991</x:v>
      </x:c>
      <x:c r="AJ27" s="366">
        <x:v>166051.6</x:v>
      </x:c>
      <x:c r="AK27" s="366">
        <x:v>84221.371520000001</x:v>
      </x:c>
      <x:c r="AL27" s="366">
        <x:v>800.36871199999985</x:v>
      </x:c>
      <x:c r="AM27" s="366">
        <x:v>142101.85</x:v>
      </x:c>
      <x:c r="AN27" s="366">
        <x:v>72074.058319999996</x:v>
      </x:c>
      <x:c r="AO27" s="366">
        <x:v>684.93091699999991</x:v>
      </x:c>
      <x:c r="AP27" s="366">
        <x:v>174034.85</x:v>
      </x:c>
      <x:c r="AQ27" s="366">
        <x:v>88270.475919999997</x:v>
      </x:c>
      <x:c r="AR27" s="366">
        <x:v>838.84797699999979</x:v>
      </x:c>
      <x:c r="AS27" s="366">
        <x:v>174034.85</x:v>
      </x:c>
      <x:c r="AT27" s="366">
        <x:v>88270.475919999997</x:v>
      </x:c>
      <x:c r="AU27" s="366">
        <x:v>838.84797699999979</x:v>
      </x:c>
      <x:c r="AV27" s="361"/>
    </x:row>
    <x:row r="28" spans="1:68" hidden="1" outlineLevel="1">
      <x:c r="A28" s="362">
        <x:v>3</x:v>
      </x:c>
      <x:c r="B28" s="362">
        <x:v>3</x:v>
      </x:c>
      <x:c r="C28" s="328" t="s">
        <x:v>343</x:v>
      </x:c>
      <x:c r="D28" s="363" t="s">
        <x:v>140</x:v>
      </x:c>
      <x:c r="E28" s="363" t="s">
        <x:v>144</x:v>
      </x:c>
      <x:c r="F28" s="364">
        <x:v>0.69920000000000004</x:v>
      </x:c>
      <x:c r="G28" s="365">
        <x:v>7.0619999999999988E-3</x:v>
      </x:c>
      <x:c r="H28" s="323">
        <x:v>92423.222222222234</x:v>
      </x:c>
      <x:c r="I28" s="366">
        <x:v>1111851.3633333335</x:v>
      </x:c>
      <x:c r="J28" s="366">
        <x:v>777406.47324266692</x:v>
      </x:c>
      <x:c r="K28" s="366">
        <x:v>7851.8943278600018</x:v>
      </x:c>
      <x:c r="L28" s="366">
        <x:v>100741.31222222224</x:v>
      </x:c>
      <x:c r="M28" s="366">
        <x:v>70438.325505777801</x:v>
      </x:c>
      <x:c r="N28" s="367">
        <x:v>711.43514691333337</x:v>
      </x:c>
      <x:c r="O28" s="368">
        <x:v>73014.34555555557</x:v>
      </x:c>
      <x:c r="P28" s="366">
        <x:v>51051.630412444458</x:v>
      </x:c>
      <x:c r="Q28" s="366">
        <x:v>515.6273083133334</x:v>
      </x:c>
      <x:c r="R28" s="366">
        <x:v>105362.47333333334</x:v>
      </x:c>
      <x:c r="S28" s="366">
        <x:v>73669.441354666676</x:v>
      </x:c>
      <x:c r="T28" s="366">
        <x:v>744.06978667999999</x:v>
      </x:c>
      <x:c r="U28" s="366">
        <x:v>96120.151111111132</x:v>
      </x:c>
      <x:c r="V28" s="366">
        <x:v>67207.20965688891</x:v>
      </x:c>
      <x:c r="W28" s="366">
        <x:v>678.80050714666675</x:v>
      </x:c>
      <x:c r="X28" s="366">
        <x:v>82256.667777777795</x:v>
      </x:c>
      <x:c r="Y28" s="366">
        <x:v>57513.862110222239</x:v>
      </x:c>
      <x:c r="Z28" s="366">
        <x:v>580.89658784666665</x:v>
      </x:c>
      <x:c r="AA28" s="366">
        <x:v>96120.151111111132</x:v>
      </x:c>
      <x:c r="AB28" s="366">
        <x:v>67207.20965688891</x:v>
      </x:c>
      <x:c r="AC28" s="366">
        <x:v>678.80050714666675</x:v>
      </x:c>
      <x:c r="AD28" s="366">
        <x:v>96120.151111111132</x:v>
      </x:c>
      <x:c r="AE28" s="366">
        <x:v>67207.20965688891</x:v>
      </x:c>
      <x:c r="AF28" s="366">
        <x:v>678.80050714666675</x:v>
      </x:c>
      <x:c r="AG28" s="366">
        <x:v>82256.667777777795</x:v>
      </x:c>
      <x:c r="AH28" s="366">
        <x:v>57513.862110222239</x:v>
      </x:c>
      <x:c r="AI28" s="366">
        <x:v>580.89658784666665</x:v>
      </x:c>
      <x:c r="AJ28" s="366">
        <x:v>96120.151111111132</x:v>
      </x:c>
      <x:c r="AK28" s="366">
        <x:v>67207.20965688891</x:v>
      </x:c>
      <x:c r="AL28" s="366">
        <x:v>678.80050714666675</x:v>
      </x:c>
      <x:c r="AM28" s="366">
        <x:v>82256.667777777795</x:v>
      </x:c>
      <x:c r="AN28" s="366">
        <x:v>57513.862110222239</x:v>
      </x:c>
      <x:c r="AO28" s="366">
        <x:v>580.89658784666665</x:v>
      </x:c>
      <x:c r="AP28" s="366">
        <x:v>100741.31222222224</x:v>
      </x:c>
      <x:c r="AQ28" s="366">
        <x:v>70438.325505777801</x:v>
      </x:c>
      <x:c r="AR28" s="366">
        <x:v>711.43514691333337</x:v>
      </x:c>
      <x:c r="AS28" s="366">
        <x:v>100741.31222222224</x:v>
      </x:c>
      <x:c r="AT28" s="366">
        <x:v>70438.325505777801</x:v>
      </x:c>
      <x:c r="AU28" s="366">
        <x:v>711.43514691333337</x:v>
      </x:c>
      <x:c r="AV28" s="361"/>
    </x:row>
    <x:row r="29" spans="1:68" hidden="1" outlineLevel="1">
      <x:c r="A29" s="362">
        <x:v>4</x:v>
      </x:c>
      <x:c r="B29" s="362">
        <x:v>4</x:v>
      </x:c>
      <x:c r="C29" s="328" t="s">
        <x:v>343</x:v>
      </x:c>
      <x:c r="D29" s="363" t="s">
        <x:v>140</x:v>
      </x:c>
      <x:c r="E29" s="363" t="s">
        <x:v>145</x:v>
      </x:c>
      <x:c r="F29" s="364">
        <x:v>0.9677</x:v>
      </x:c>
      <x:c r="G29" s="365">
        <x:v>1.1640000000000003E-2</x:v>
      </x:c>
      <x:c r="H29" s="323">
        <x:v>69830.444444444453</x:v>
      </x:c>
      <x:c r="I29" s="366">
        <x:v>840060.24666666682</x:v>
      </x:c>
      <x:c r="J29" s="366">
        <x:v>812926.30069933343</x:v>
      </x:c>
      <x:c r="K29" s="366">
        <x:v>9778.3012712000036</x:v>
      </x:c>
      <x:c r="L29" s="366">
        <x:v>76115.184444444458</x:v>
      </x:c>
      <x:c r="M29" s="366">
        <x:v>73656.663986888903</x:v>
      </x:c>
      <x:c r="N29" s="367">
        <x:v>885.98074693333365</x:v>
      </x:c>
      <x:c r="O29" s="368">
        <x:v>55166.051111111119</x:v>
      </x:c>
      <x:c r="P29" s="366">
        <x:v>53384.187660222233</x:v>
      </x:c>
      <x:c r="Q29" s="366">
        <x:v>642.13283493333358</x:v>
      </x:c>
      <x:c r="R29" s="366">
        <x:v>79606.706666666665</x:v>
      </x:c>
      <x:c r="S29" s="366">
        <x:v>77035.410041333336</x:v>
      </x:c>
      <x:c r="T29" s="366">
        <x:v>926.62206560000016</x:v>
      </x:c>
      <x:c r="U29" s="366">
        <x:v>72623.662222222236</x:v>
      </x:c>
      <x:c r="V29" s="366">
        <x:v>70277.917932444456</x:v>
      </x:c>
      <x:c r="W29" s="366">
        <x:v>845.33942826666703</x:v>
      </x:c>
      <x:c r="X29" s="366">
        <x:v>62149.095555555563</x:v>
      </x:c>
      <x:c r="Y29" s="366">
        <x:v>60141.679769111121</x:v>
      </x:c>
      <x:c r="Z29" s="366">
        <x:v>723.41547226666694</x:v>
      </x:c>
      <x:c r="AA29" s="366">
        <x:v>72623.662222222236</x:v>
      </x:c>
      <x:c r="AB29" s="366">
        <x:v>70277.917932444456</x:v>
      </x:c>
      <x:c r="AC29" s="366">
        <x:v>845.33942826666703</x:v>
      </x:c>
      <x:c r="AD29" s="366">
        <x:v>72623.662222222236</x:v>
      </x:c>
      <x:c r="AE29" s="366">
        <x:v>70277.917932444456</x:v>
      </x:c>
      <x:c r="AF29" s="366">
        <x:v>845.33942826666703</x:v>
      </x:c>
      <x:c r="AG29" s="366">
        <x:v>62149.095555555563</x:v>
      </x:c>
      <x:c r="AH29" s="366">
        <x:v>60141.679769111121</x:v>
      </x:c>
      <x:c r="AI29" s="366">
        <x:v>723.41547226666694</x:v>
      </x:c>
      <x:c r="AJ29" s="366">
        <x:v>72623.662222222236</x:v>
      </x:c>
      <x:c r="AK29" s="366">
        <x:v>70277.917932444456</x:v>
      </x:c>
      <x:c r="AL29" s="366">
        <x:v>845.33942826666703</x:v>
      </x:c>
      <x:c r="AM29" s="366">
        <x:v>62149.095555555563</x:v>
      </x:c>
      <x:c r="AN29" s="366">
        <x:v>60141.679769111121</x:v>
      </x:c>
      <x:c r="AO29" s="366">
        <x:v>723.41547226666694</x:v>
      </x:c>
      <x:c r="AP29" s="366">
        <x:v>76115.184444444458</x:v>
      </x:c>
      <x:c r="AQ29" s="366">
        <x:v>73656.663986888903</x:v>
      </x:c>
      <x:c r="AR29" s="366">
        <x:v>885.98074693333365</x:v>
      </x:c>
      <x:c r="AS29" s="366">
        <x:v>76115.184444444458</x:v>
      </x:c>
      <x:c r="AT29" s="366">
        <x:v>73656.663986888903</x:v>
      </x:c>
      <x:c r="AU29" s="366">
        <x:v>885.98074693333365</x:v>
      </x:c>
      <x:c r="AV29" s="361"/>
    </x:row>
    <x:row r="30" spans="1:68" hidden="1" outlineLevel="1">
      <x:c r="A30" s="362">
        <x:v>5</x:v>
      </x:c>
      <x:c r="B30" s="362">
        <x:v>5</x:v>
      </x:c>
      <x:c r="C30" s="328" t="s">
        <x:v>343</x:v>
      </x:c>
      <x:c r="D30" s="363" t="s">
        <x:v>140</x:v>
      </x:c>
      <x:c r="E30" s="363" t="s">
        <x:v>146</x:v>
      </x:c>
      <x:c r="F30" s="364">
        <x:v>1.8983000000000001</x:v>
      </x:c>
      <x:c r="G30" s="365">
        <x:v>2.3920999999999994E-2</x:v>
      </x:c>
      <x:c r="H30" s="323">
        <x:v>7027.7777777777783</x:v>
      </x:c>
      <x:c r="I30" s="366">
        <x:v>84544.166666666686</x:v>
      </x:c>
      <x:c r="J30" s="366">
        <x:v>160490.19158333336</x:v>
      </x:c>
      <x:c r="K30" s="366">
        <x:v>2022.3810108333328</x:v>
      </x:c>
      <x:c r="L30" s="366">
        <x:v>7660.2777777777792</x:v>
      </x:c>
      <x:c r="M30" s="366">
        <x:v>14541.505305555558</x:v>
      </x:c>
      <x:c r="N30" s="367">
        <x:v>183.2415047222222</x:v>
      </x:c>
      <x:c r="O30" s="368">
        <x:v>5551.9444444444453</x:v>
      </x:c>
      <x:c r="P30" s="366">
        <x:v>10539.256138888892</x:v>
      </x:c>
      <x:c r="Q30" s="366">
        <x:v>132.80806305555555</x:v>
      </x:c>
      <x:c r="R30" s="366">
        <x:v>8011.666666666667</x:v>
      </x:c>
      <x:c r="S30" s="366">
        <x:v>15208.546833333336</x:v>
      </x:c>
      <x:c r="T30" s="366">
        <x:v>191.6470783333333</x:v>
      </x:c>
      <x:c r="U30" s="366">
        <x:v>7308.8888888888896</x:v>
      </x:c>
      <x:c r="V30" s="366">
        <x:v>13874.463777777781</x:v>
      </x:c>
      <x:c r="W30" s="366">
        <x:v>174.83593111111108</x:v>
      </x:c>
      <x:c r="X30" s="366">
        <x:v>6254.7222222222226</x:v>
      </x:c>
      <x:c r="Y30" s="366">
        <x:v>11873.339194444447</x:v>
      </x:c>
      <x:c r="Z30" s="366">
        <x:v>149.61921027777774</x:v>
      </x:c>
      <x:c r="AA30" s="366">
        <x:v>7308.8888888888896</x:v>
      </x:c>
      <x:c r="AB30" s="366">
        <x:v>13874.463777777781</x:v>
      </x:c>
      <x:c r="AC30" s="366">
        <x:v>174.83593111111108</x:v>
      </x:c>
      <x:c r="AD30" s="366">
        <x:v>7308.8888888888896</x:v>
      </x:c>
      <x:c r="AE30" s="366">
        <x:v>13874.463777777781</x:v>
      </x:c>
      <x:c r="AF30" s="366">
        <x:v>174.83593111111108</x:v>
      </x:c>
      <x:c r="AG30" s="366">
        <x:v>6254.7222222222226</x:v>
      </x:c>
      <x:c r="AH30" s="366">
        <x:v>11873.339194444447</x:v>
      </x:c>
      <x:c r="AI30" s="366">
        <x:v>149.61921027777774</x:v>
      </x:c>
      <x:c r="AJ30" s="366">
        <x:v>7308.8888888888896</x:v>
      </x:c>
      <x:c r="AK30" s="366">
        <x:v>13874.463777777781</x:v>
      </x:c>
      <x:c r="AL30" s="366">
        <x:v>174.83593111111108</x:v>
      </x:c>
      <x:c r="AM30" s="366">
        <x:v>6254.7222222222226</x:v>
      </x:c>
      <x:c r="AN30" s="366">
        <x:v>11873.339194444447</x:v>
      </x:c>
      <x:c r="AO30" s="366">
        <x:v>149.61921027777774</x:v>
      </x:c>
      <x:c r="AP30" s="366">
        <x:v>7660.2777777777792</x:v>
      </x:c>
      <x:c r="AQ30" s="366">
        <x:v>14541.505305555558</x:v>
      </x:c>
      <x:c r="AR30" s="366">
        <x:v>183.2415047222222</x:v>
      </x:c>
      <x:c r="AS30" s="366">
        <x:v>7660.2777777777792</x:v>
      </x:c>
      <x:c r="AT30" s="366">
        <x:v>14541.505305555558</x:v>
      </x:c>
      <x:c r="AU30" s="366">
        <x:v>183.2415047222222</x:v>
      </x:c>
      <x:c r="AV30" s="361"/>
    </x:row>
    <x:row r="31" spans="1:68" hidden="1" outlineLevel="1">
      <x:c r="A31" s="362">
        <x:v>6</x:v>
      </x:c>
      <x:c r="B31" s="362">
        <x:v>6</x:v>
      </x:c>
      <x:c r="C31" s="328" t="s">
        <x:v>343</x:v>
      </x:c>
      <x:c r="D31" s="363" t="s">
        <x:v>140</x:v>
      </x:c>
      <x:c r="E31" s="363" t="s">
        <x:v>142</x:v>
      </x:c>
      <x:c r="F31" s="364">
        <x:v>1.4409000000000001</x:v>
      </x:c>
      <x:c r="G31" s="365">
        <x:v>1.7970000000000003E-2</x:v>
      </x:c>
      <x:c r="H31" s="323">
        <x:v>25610.444444444445</x:v>
      </x:c>
      <x:c r="I31" s="366">
        <x:v>308093.64666666673</x:v>
      </x:c>
      <x:c r="J31" s="366">
        <x:v>443932.13548200007</x:v>
      </x:c>
      <x:c r="K31" s="366">
        <x:v>5536.4428306000018</x:v>
      </x:c>
      <x:c r="L31" s="366">
        <x:v>27915.384444444448</x:v>
      </x:c>
      <x:c r="M31" s="366">
        <x:v>40223.277446000007</x:v>
      </x:c>
      <x:c r="N31" s="367">
        <x:v>501.63945846666684</x:v>
      </x:c>
      <x:c r="O31" s="368">
        <x:v>20232.251111111113</x:v>
      </x:c>
      <x:c r="P31" s="366">
        <x:v>29152.650626000002</x:v>
      </x:c>
      <x:c r="Q31" s="366">
        <x:v>363.57355246666674</x:v>
      </x:c>
      <x:c r="R31" s="366">
        <x:v>29195.906666666666</x:v>
      </x:c>
      <x:c r="S31" s="366">
        <x:v>42068.381915999998</x:v>
      </x:c>
      <x:c r="T31" s="366">
        <x:v>524.65044280000006</x:v>
      </x:c>
      <x:c r="U31" s="366">
        <x:v>26634.862222222226</x:v>
      </x:c>
      <x:c r="V31" s="366">
        <x:v>38378.172976000009</x:v>
      </x:c>
      <x:c r="W31" s="366">
        <x:v>478.6284741333335</x:v>
      </x:c>
      <x:c r="X31" s="366">
        <x:v>22793.295555555556</x:v>
      </x:c>
      <x:c r="Y31" s="366">
        <x:v>32842.859565999999</x:v>
      </x:c>
      <x:c r="Z31" s="366">
        <x:v>409.59552113333342</x:v>
      </x:c>
      <x:c r="AA31" s="366">
        <x:v>26634.862222222226</x:v>
      </x:c>
      <x:c r="AB31" s="366">
        <x:v>38378.172976000009</x:v>
      </x:c>
      <x:c r="AC31" s="366">
        <x:v>478.6284741333335</x:v>
      </x:c>
      <x:c r="AD31" s="366">
        <x:v>26634.862222222226</x:v>
      </x:c>
      <x:c r="AE31" s="366">
        <x:v>38378.172976000009</x:v>
      </x:c>
      <x:c r="AF31" s="366">
        <x:v>478.6284741333335</x:v>
      </x:c>
      <x:c r="AG31" s="366">
        <x:v>22793.295555555556</x:v>
      </x:c>
      <x:c r="AH31" s="366">
        <x:v>32842.859565999999</x:v>
      </x:c>
      <x:c r="AI31" s="366">
        <x:v>409.59552113333342</x:v>
      </x:c>
      <x:c r="AJ31" s="366">
        <x:v>26634.862222222226</x:v>
      </x:c>
      <x:c r="AK31" s="366">
        <x:v>38378.172976000009</x:v>
      </x:c>
      <x:c r="AL31" s="366">
        <x:v>478.6284741333335</x:v>
      </x:c>
      <x:c r="AM31" s="366">
        <x:v>22793.295555555556</x:v>
      </x:c>
      <x:c r="AN31" s="366">
        <x:v>32842.859565999999</x:v>
      </x:c>
      <x:c r="AO31" s="366">
        <x:v>409.59552113333342</x:v>
      </x:c>
      <x:c r="AP31" s="366">
        <x:v>27915.384444444448</x:v>
      </x:c>
      <x:c r="AQ31" s="366">
        <x:v>40223.277446000007</x:v>
      </x:c>
      <x:c r="AR31" s="366">
        <x:v>501.63945846666684</x:v>
      </x:c>
      <x:c r="AS31" s="366">
        <x:v>27915.384444444448</x:v>
      </x:c>
      <x:c r="AT31" s="366">
        <x:v>40223.277446000007</x:v>
      </x:c>
      <x:c r="AU31" s="366">
        <x:v>501.63945846666684</x:v>
      </x:c>
      <x:c r="AV31" s="361"/>
    </x:row>
    <x:row r="32" spans="1:68" hidden="1" outlineLevel="1">
      <x:c r="A32" s="362">
        <x:v>7</x:v>
      </x:c>
      <x:c r="B32" s="362">
        <x:v>7</x:v>
      </x:c>
      <x:c r="C32" s="328" t="s">
        <x:v>343</x:v>
      </x:c>
      <x:c r="D32" s="363" t="s">
        <x:v>148</x:v>
      </x:c>
      <x:c r="E32" s="363" t="s">
        <x:v>149</x:v>
      </x:c>
      <x:c r="F32" s="364">
        <x:v>1.2964</x:v>
      </x:c>
      <x:c r="G32" s="365">
        <x:v>1.1599999999999999E-2</x:v>
      </x:c>
      <x:c r="H32" s="323">
        <x:v>4744.666666666667</x:v>
      </x:c>
      <x:c r="I32" s="366">
        <x:v>57078.340000000011</x:v>
      </x:c>
      <x:c r="J32" s="366">
        <x:v>73996.359976000007</x:v>
      </x:c>
      <x:c r="K32" s="366">
        <x:v>662.10874400000023</x:v>
      </x:c>
      <x:c r="L32" s="366">
        <x:v>5171.6866666666674</x:v>
      </x:c>
      <x:c r="M32" s="366">
        <x:v>6704.5745946666675</x:v>
      </x:c>
      <x:c r="N32" s="367">
        <x:v>59.991565333333341</x:v>
      </x:c>
      <x:c r="O32" s="368">
        <x:v>3748.2866666666669</x:v>
      </x:c>
      <x:c r="P32" s="366">
        <x:v>4859.2788346666666</x:v>
      </x:c>
      <x:c r="Q32" s="366">
        <x:v>43.480125333333334</x:v>
      </x:c>
      <x:c r="R32" s="366">
        <x:v>5408.92</x:v>
      </x:c>
      <x:c r="S32" s="366">
        <x:v>7012.1238880000001</x:v>
      </x:c>
      <x:c r="T32" s="366">
        <x:v>62.743471999999997</x:v>
      </x:c>
      <x:c r="U32" s="366">
        <x:v>4934.4533333333338</x:v>
      </x:c>
      <x:c r="V32" s="366">
        <x:v>6397.025301333334</x:v>
      </x:c>
      <x:c r="W32" s="366">
        <x:v>57.239658666666671</x:v>
      </x:c>
      <x:c r="X32" s="366">
        <x:v>4222.753333333334</x:v>
      </x:c>
      <x:c r="Y32" s="366">
        <x:v>5474.3774213333345</x:v>
      </x:c>
      <x:c r="Z32" s="366">
        <x:v>48.983938666666674</x:v>
      </x:c>
      <x:c r="AA32" s="366">
        <x:v>4934.4533333333338</x:v>
      </x:c>
      <x:c r="AB32" s="366">
        <x:v>6397.025301333334</x:v>
      </x:c>
      <x:c r="AC32" s="366">
        <x:v>57.239658666666671</x:v>
      </x:c>
      <x:c r="AD32" s="366">
        <x:v>4934.4533333333338</x:v>
      </x:c>
      <x:c r="AE32" s="366">
        <x:v>6397.025301333334</x:v>
      </x:c>
      <x:c r="AF32" s="366">
        <x:v>57.239658666666671</x:v>
      </x:c>
      <x:c r="AG32" s="366">
        <x:v>4222.753333333334</x:v>
      </x:c>
      <x:c r="AH32" s="366">
        <x:v>5474.3774213333345</x:v>
      </x:c>
      <x:c r="AI32" s="366">
        <x:v>48.983938666666674</x:v>
      </x:c>
      <x:c r="AJ32" s="366">
        <x:v>4934.4533333333338</x:v>
      </x:c>
      <x:c r="AK32" s="366">
        <x:v>6397.025301333334</x:v>
      </x:c>
      <x:c r="AL32" s="366">
        <x:v>57.239658666666671</x:v>
      </x:c>
      <x:c r="AM32" s="366">
        <x:v>4222.753333333334</x:v>
      </x:c>
      <x:c r="AN32" s="366">
        <x:v>5474.3774213333345</x:v>
      </x:c>
      <x:c r="AO32" s="366">
        <x:v>48.983938666666674</x:v>
      </x:c>
      <x:c r="AP32" s="366">
        <x:v>5171.6866666666674</x:v>
      </x:c>
      <x:c r="AQ32" s="366">
        <x:v>6704.5745946666675</x:v>
      </x:c>
      <x:c r="AR32" s="366">
        <x:v>59.991565333333341</x:v>
      </x:c>
      <x:c r="AS32" s="366">
        <x:v>5171.6866666666674</x:v>
      </x:c>
      <x:c r="AT32" s="366">
        <x:v>6704.5745946666675</x:v>
      </x:c>
      <x:c r="AU32" s="366">
        <x:v>59.991565333333341</x:v>
      </x:c>
      <x:c r="AV32" s="361"/>
    </x:row>
    <x:row r="33" spans="1:49" hidden="1" outlineLevel="1">
      <x:c r="A33" s="362">
        <x:v>8</x:v>
      </x:c>
      <x:c r="B33" s="362">
        <x:v>8</x:v>
      </x:c>
      <x:c r="C33" s="328" t="s">
        <x:v>343</x:v>
      </x:c>
      <x:c r="D33" s="363" t="s">
        <x:v>148</x:v>
      </x:c>
      <x:c r="E33" s="363" t="s">
        <x:v>154</x:v>
      </x:c>
      <x:c r="F33" s="364">
        <x:v>1.8793</x:v>
      </x:c>
      <x:c r="G33" s="365">
        <x:v>1.8789999999999998E-2</x:v>
      </x:c>
      <x:c r="H33" s="323">
        <x:v>672.22222222222229</x:v>
      </x:c>
      <x:c r="I33" s="366">
        <x:v>8086.8333333333358</x:v>
      </x:c>
      <x:c r="J33" s="366">
        <x:v>15197.585883333333</x:v>
      </x:c>
      <x:c r="K33" s="366">
        <x:v>151.95159833333335</x:v>
      </x:c>
      <x:c r="L33" s="366">
        <x:v>732.7222222222224</x:v>
      </x:c>
      <x:c r="M33" s="366">
        <x:v>1377.0048722222225</x:v>
      </x:c>
      <x:c r="N33" s="367">
        <x:v>13.767850555555556</x:v>
      </x:c>
      <x:c r="O33" s="368">
        <x:v>531.05555555555566</x:v>
      </x:c>
      <x:c r="P33" s="366">
        <x:v>998.01270555555573</x:v>
      </x:c>
      <x:c r="Q33" s="366">
        <x:v>9.9785338888888901</x:v>
      </x:c>
      <x:c r="R33" s="366">
        <x:v>766.33333333333337</x:v>
      </x:c>
      <x:c r="S33" s="366">
        <x:v>1440.1702333333333</x:v>
      </x:c>
      <x:c r="T33" s="366">
        <x:v>14.399403333333332</x:v>
      </x:c>
      <x:c r="U33" s="366">
        <x:v>699.1111111111112</x:v>
      </x:c>
      <x:c r="V33" s="366">
        <x:v>1313.8395111111113</x:v>
      </x:c>
      <x:c r="W33" s="366">
        <x:v>13.136297777777777</x:v>
      </x:c>
      <x:c r="X33" s="366">
        <x:v>598.27777777777783</x:v>
      </x:c>
      <x:c r="Y33" s="366">
        <x:v>1124.3434277777778</x:v>
      </x:c>
      <x:c r="Z33" s="366">
        <x:v>11.241639444444443</x:v>
      </x:c>
      <x:c r="AA33" s="366">
        <x:v>699.1111111111112</x:v>
      </x:c>
      <x:c r="AB33" s="366">
        <x:v>1313.8395111111113</x:v>
      </x:c>
      <x:c r="AC33" s="366">
        <x:v>13.136297777777777</x:v>
      </x:c>
      <x:c r="AD33" s="366">
        <x:v>699.1111111111112</x:v>
      </x:c>
      <x:c r="AE33" s="366">
        <x:v>1313.8395111111113</x:v>
      </x:c>
      <x:c r="AF33" s="366">
        <x:v>13.136297777777777</x:v>
      </x:c>
      <x:c r="AG33" s="366">
        <x:v>598.27777777777783</x:v>
      </x:c>
      <x:c r="AH33" s="366">
        <x:v>1124.3434277777778</x:v>
      </x:c>
      <x:c r="AI33" s="366">
        <x:v>11.241639444444443</x:v>
      </x:c>
      <x:c r="AJ33" s="366">
        <x:v>699.1111111111112</x:v>
      </x:c>
      <x:c r="AK33" s="366">
        <x:v>1313.8395111111113</x:v>
      </x:c>
      <x:c r="AL33" s="366">
        <x:v>13.136297777777777</x:v>
      </x:c>
      <x:c r="AM33" s="366">
        <x:v>598.27777777777783</x:v>
      </x:c>
      <x:c r="AN33" s="366">
        <x:v>1124.3434277777778</x:v>
      </x:c>
      <x:c r="AO33" s="366">
        <x:v>11.241639444444443</x:v>
      </x:c>
      <x:c r="AP33" s="366">
        <x:v>732.7222222222224</x:v>
      </x:c>
      <x:c r="AQ33" s="366">
        <x:v>1377.0048722222225</x:v>
      </x:c>
      <x:c r="AR33" s="366">
        <x:v>13.767850555555556</x:v>
      </x:c>
      <x:c r="AS33" s="366">
        <x:v>732.7222222222224</x:v>
      </x:c>
      <x:c r="AT33" s="366">
        <x:v>1377.0048722222225</x:v>
      </x:c>
      <x:c r="AU33" s="366">
        <x:v>13.767850555555556</x:v>
      </x:c>
      <x:c r="AV33" s="361"/>
    </x:row>
    <x:row r="34" spans="1:49" hidden="1" outlineLevel="1">
      <x:c r="A34" s="362">
        <x:v>9</x:v>
      </x:c>
      <x:c r="B34" s="362">
        <x:v>9</x:v>
      </x:c>
      <x:c r="C34" s="328" t="s">
        <x:v>343</x:v>
      </x:c>
      <x:c r="D34" s="363" t="s">
        <x:v>148</x:v>
      </x:c>
      <x:c r="E34" s="363" t="s">
        <x:v>344</x:v>
      </x:c>
      <x:c r="F34" s="364">
        <x:v>2.6373000000000002</x:v>
      </x:c>
      <x:c r="G34" s="365">
        <x:v>2.5118999999999999E-2</x:v>
      </x:c>
      <x:c r="H34" s="323">
        <x:v>0</x:v>
      </x:c>
      <x:c r="I34" s="366">
        <x:v>0</x:v>
      </x:c>
      <x:c r="J34" s="366">
        <x:v>0</x:v>
      </x:c>
      <x:c r="K34" s="366">
        <x:v>0</x:v>
      </x:c>
      <x:c r="L34" s="366">
        <x:v>0</x:v>
      </x:c>
      <x:c r="M34" s="366">
        <x:v>0</x:v>
      </x:c>
      <x:c r="N34" s="367">
        <x:v>0</x:v>
      </x:c>
      <x:c r="O34" s="368">
        <x:v>0</x:v>
      </x:c>
      <x:c r="P34" s="366">
        <x:v>0</x:v>
      </x:c>
      <x:c r="Q34" s="366">
        <x:v>0</x:v>
      </x:c>
      <x:c r="R34" s="366">
        <x:v>0</x:v>
      </x:c>
      <x:c r="S34" s="366">
        <x:v>0</x:v>
      </x:c>
      <x:c r="T34" s="366">
        <x:v>0</x:v>
      </x:c>
      <x:c r="U34" s="366">
        <x:v>0</x:v>
      </x:c>
      <x:c r="V34" s="366">
        <x:v>0</x:v>
      </x:c>
      <x:c r="W34" s="366">
        <x:v>0</x:v>
      </x:c>
      <x:c r="X34" s="366">
        <x:v>0</x:v>
      </x:c>
      <x:c r="Y34" s="366">
        <x:v>0</x:v>
      </x:c>
      <x:c r="Z34" s="366">
        <x:v>0</x:v>
      </x:c>
      <x:c r="AA34" s="366">
        <x:v>0</x:v>
      </x:c>
      <x:c r="AB34" s="366">
        <x:v>0</x:v>
      </x:c>
      <x:c r="AC34" s="366">
        <x:v>0</x:v>
      </x:c>
      <x:c r="AD34" s="366">
        <x:v>0</x:v>
      </x:c>
      <x:c r="AE34" s="366">
        <x:v>0</x:v>
      </x:c>
      <x:c r="AF34" s="366">
        <x:v>0</x:v>
      </x:c>
      <x:c r="AG34" s="366">
        <x:v>0</x:v>
      </x:c>
      <x:c r="AH34" s="366">
        <x:v>0</x:v>
      </x:c>
      <x:c r="AI34" s="366">
        <x:v>0</x:v>
      </x:c>
      <x:c r="AJ34" s="366">
        <x:v>0</x:v>
      </x:c>
      <x:c r="AK34" s="366">
        <x:v>0</x:v>
      </x:c>
      <x:c r="AL34" s="366">
        <x:v>0</x:v>
      </x:c>
      <x:c r="AM34" s="366">
        <x:v>0</x:v>
      </x:c>
      <x:c r="AN34" s="366">
        <x:v>0</x:v>
      </x:c>
      <x:c r="AO34" s="366">
        <x:v>0</x:v>
      </x:c>
      <x:c r="AP34" s="366">
        <x:v>0</x:v>
      </x:c>
      <x:c r="AQ34" s="366">
        <x:v>0</x:v>
      </x:c>
      <x:c r="AR34" s="366">
        <x:v>0</x:v>
      </x:c>
      <x:c r="AS34" s="366">
        <x:v>0</x:v>
      </x:c>
      <x:c r="AT34" s="366">
        <x:v>0</x:v>
      </x:c>
      <x:c r="AU34" s="366">
        <x:v>0</x:v>
      </x:c>
      <x:c r="AV34" s="361"/>
      <x:c r="AW34" s="369"/>
    </x:row>
    <x:row r="35" spans="1:49" hidden="1" outlineLevel="1">
      <x:c r="A35" s="362">
        <x:v>10</x:v>
      </x:c>
      <x:c r="B35" s="362">
        <x:v>10</x:v>
      </x:c>
      <x:c r="C35" s="328" t="s">
        <x:v>343</x:v>
      </x:c>
      <x:c r="D35" s="363" t="s">
        <x:v>148</x:v>
      </x:c>
      <x:c r="E35" s="363" t="s">
        <x:v>155</x:v>
      </x:c>
      <x:c r="F35" s="364">
        <x:v>1.8637999999999999</x:v>
      </x:c>
      <x:c r="G35" s="365">
        <x:v>1.5439999999999997E-2</x:v>
      </x:c>
      <x:c r="H35" s="323">
        <x:v>3463.7777777777778</x:v>
      </x:c>
      <x:c r="I35" s="366">
        <x:v>41669.246666666673</x:v>
      </x:c>
      <x:c r="J35" s="366">
        <x:v>77663.141937333334</x:v>
      </x:c>
      <x:c r="K35" s="366">
        <x:v>643.37316853333323</x:v>
      </x:c>
      <x:c r="L35" s="366">
        <x:v>3775.5177777777781</x:v>
      </x:c>
      <x:c r="M35" s="366">
        <x:v>7036.8100342222224</x:v>
      </x:c>
      <x:c r="N35" s="367">
        <x:v>58.293994488888885</x:v>
      </x:c>
      <x:c r="O35" s="368">
        <x:v>2736.3844444444444</x:v>
      </x:c>
      <x:c r="P35" s="366">
        <x:v>5100.0733275555549</x:v>
      </x:c>
      <x:c r="Q35" s="366">
        <x:v>42.249775822222212</x:v>
      </x:c>
      <x:c r="R35" s="366">
        <x:v>3948.7066666666665</x:v>
      </x:c>
      <x:c r="S35" s="366">
        <x:v>7359.5994853333323</x:v>
      </x:c>
      <x:c r="T35" s="366">
        <x:v>60.968030933333317</x:v>
      </x:c>
      <x:c r="U35" s="366">
        <x:v>3602.3288888888892</x:v>
      </x:c>
      <x:c r="V35" s="366">
        <x:v>6714.0205831111116</x:v>
      </x:c>
      <x:c r="W35" s="366">
        <x:v>55.619958044444438</x:v>
      </x:c>
      <x:c r="X35" s="366">
        <x:v>3082.7622222222221</x:v>
      </x:c>
      <x:c r="Y35" s="366">
        <x:v>5745.6522297777774</x:v>
      </x:c>
      <x:c r="Z35" s="366">
        <x:v>47.597848711111098</x:v>
      </x:c>
      <x:c r="AA35" s="366">
        <x:v>3602.3288888888892</x:v>
      </x:c>
      <x:c r="AB35" s="366">
        <x:v>6714.0205831111116</x:v>
      </x:c>
      <x:c r="AC35" s="366">
        <x:v>55.619958044444438</x:v>
      </x:c>
      <x:c r="AD35" s="366">
        <x:v>3602.3288888888892</x:v>
      </x:c>
      <x:c r="AE35" s="366">
        <x:v>6714.0205831111116</x:v>
      </x:c>
      <x:c r="AF35" s="366">
        <x:v>55.619958044444438</x:v>
      </x:c>
      <x:c r="AG35" s="366">
        <x:v>3082.7622222222221</x:v>
      </x:c>
      <x:c r="AH35" s="366">
        <x:v>5745.6522297777774</x:v>
      </x:c>
      <x:c r="AI35" s="366">
        <x:v>47.597848711111098</x:v>
      </x:c>
      <x:c r="AJ35" s="366">
        <x:v>3602.3288888888892</x:v>
      </x:c>
      <x:c r="AK35" s="366">
        <x:v>6714.0205831111116</x:v>
      </x:c>
      <x:c r="AL35" s="366">
        <x:v>55.619958044444438</x:v>
      </x:c>
      <x:c r="AM35" s="366">
        <x:v>3082.7622222222221</x:v>
      </x:c>
      <x:c r="AN35" s="366">
        <x:v>5745.6522297777774</x:v>
      </x:c>
      <x:c r="AO35" s="366">
        <x:v>47.597848711111098</x:v>
      </x:c>
      <x:c r="AP35" s="366">
        <x:v>3775.5177777777781</x:v>
      </x:c>
      <x:c r="AQ35" s="366">
        <x:v>7036.8100342222224</x:v>
      </x:c>
      <x:c r="AR35" s="366">
        <x:v>58.293994488888885</x:v>
      </x:c>
      <x:c r="AS35" s="366">
        <x:v>3775.5177777777781</x:v>
      </x:c>
      <x:c r="AT35" s="366">
        <x:v>7036.8100342222224</x:v>
      </x:c>
      <x:c r="AU35" s="366">
        <x:v>58.293994488888885</x:v>
      </x:c>
      <x:c r="AV35" s="361"/>
    </x:row>
    <x:row r="36" spans="1:49" hidden="1" outlineLevel="1">
      <x:c r="A36" s="362">
        <x:v>11</x:v>
      </x:c>
      <x:c r="B36" s="362">
        <x:v>11</x:v>
      </x:c>
      <x:c r="C36" s="328" t="s">
        <x:v>343</x:v>
      </x:c>
      <x:c r="D36" s="363" t="s">
        <x:v>148</x:v>
      </x:c>
      <x:c r="E36" s="363" t="s">
        <x:v>150</x:v>
      </x:c>
      <x:c r="F36" s="364">
        <x:v>2.3639999999999999</x:v>
      </x:c>
      <x:c r="G36" s="365">
        <x:v>1.9399999999999997E-2</x:v>
      </x:c>
      <x:c r="H36" s="323">
        <x:v>9287.6666666666679</x:v>
      </x:c>
      <x:c r="I36" s="366">
        <x:v>111730.63000000002</x:v>
      </x:c>
      <x:c r="J36" s="366">
        <x:v>264131.20932000002</x:v>
      </x:c>
      <x:c r="K36" s="366">
        <x:v>2167.5742219999997</x:v>
      </x:c>
      <x:c r="L36" s="366">
        <x:v>10123.556666666669</x:v>
      </x:c>
      <x:c r="M36" s="366">
        <x:v>23932.087960000004</x:v>
      </x:c>
      <x:c r="N36" s="367">
        <x:v>196.39699933333335</x:v>
      </x:c>
      <x:c r="O36" s="368">
        <x:v>7337.256666666668</x:v>
      </x:c>
      <x:c r="P36" s="366">
        <x:v>17345.274760000004</x:v>
      </x:c>
      <x:c r="Q36" s="366">
        <x:v>142.34277933333334</x:v>
      </x:c>
      <x:c r="R36" s="366">
        <x:v>10587.94</x:v>
      </x:c>
      <x:c r="S36" s="366">
        <x:v>25029.890159999999</x:v>
      </x:c>
      <x:c r="T36" s="366">
        <x:v>205.40603599999997</x:v>
      </x:c>
      <x:c r="U36" s="366">
        <x:v>9659.1733333333341</x:v>
      </x:c>
      <x:c r="V36" s="366">
        <x:v>22834.285759999999</x:v>
      </x:c>
      <x:c r="W36" s="366">
        <x:v>187.38796266666665</x:v>
      </x:c>
      <x:c r="X36" s="366">
        <x:v>8266.0233333333344</x:v>
      </x:c>
      <x:c r="Y36" s="366">
        <x:v>19540.87916</x:v>
      </x:c>
      <x:c r="Z36" s="366">
        <x:v>160.36085266666666</x:v>
      </x:c>
      <x:c r="AA36" s="366">
        <x:v>9659.1733333333341</x:v>
      </x:c>
      <x:c r="AB36" s="366">
        <x:v>22834.285759999999</x:v>
      </x:c>
      <x:c r="AC36" s="366">
        <x:v>187.38796266666665</x:v>
      </x:c>
      <x:c r="AD36" s="366">
        <x:v>9659.1733333333341</x:v>
      </x:c>
      <x:c r="AE36" s="366">
        <x:v>22834.285759999999</x:v>
      </x:c>
      <x:c r="AF36" s="366">
        <x:v>187.38796266666665</x:v>
      </x:c>
      <x:c r="AG36" s="366">
        <x:v>8266.0233333333344</x:v>
      </x:c>
      <x:c r="AH36" s="366">
        <x:v>19540.87916</x:v>
      </x:c>
      <x:c r="AI36" s="366">
        <x:v>160.36085266666666</x:v>
      </x:c>
      <x:c r="AJ36" s="366">
        <x:v>9659.1733333333341</x:v>
      </x:c>
      <x:c r="AK36" s="366">
        <x:v>22834.285759999999</x:v>
      </x:c>
      <x:c r="AL36" s="366">
        <x:v>187.38796266666665</x:v>
      </x:c>
      <x:c r="AM36" s="366">
        <x:v>8266.0233333333344</x:v>
      </x:c>
      <x:c r="AN36" s="366">
        <x:v>19540.87916</x:v>
      </x:c>
      <x:c r="AO36" s="366">
        <x:v>160.36085266666666</x:v>
      </x:c>
      <x:c r="AP36" s="366">
        <x:v>10123.556666666669</x:v>
      </x:c>
      <x:c r="AQ36" s="366">
        <x:v>23932.087960000004</x:v>
      </x:c>
      <x:c r="AR36" s="366">
        <x:v>196.39699933333335</x:v>
      </x:c>
      <x:c r="AS36" s="366">
        <x:v>10123.556666666669</x:v>
      </x:c>
      <x:c r="AT36" s="366">
        <x:v>23932.087960000004</x:v>
      </x:c>
      <x:c r="AU36" s="366">
        <x:v>196.39699933333335</x:v>
      </x:c>
      <x:c r="AV36" s="361"/>
    </x:row>
    <x:row r="37" spans="1:49" hidden="1" outlineLevel="1">
      <x:c r="A37" s="362">
        <x:v>12</x:v>
      </x:c>
      <x:c r="B37" s="362">
        <x:v>12</x:v>
      </x:c>
      <x:c r="C37" s="328" t="s">
        <x:v>343</x:v>
      </x:c>
      <x:c r="D37" s="363" t="s">
        <x:v>148</x:v>
      </x:c>
      <x:c r="E37" s="363" t="s">
        <x:v>151</x:v>
      </x:c>
      <x:c r="F37" s="364">
        <x:v>2.6608000000000001</x:v>
      </x:c>
      <x:c r="G37" s="365">
        <x:v>2.3359999999999999E-2</x:v>
      </x:c>
      <x:c r="H37" s="323">
        <x:v>953.33333333333337</x:v>
      </x:c>
      <x:c r="I37" s="366">
        <x:v>11468.6</x:v>
      </x:c>
      <x:c r="J37" s="366">
        <x:v>30515.650880000005</x:v>
      </x:c>
      <x:c r="K37" s="366">
        <x:v>267.906496</x:v>
      </x:c>
      <x:c r="L37" s="366">
        <x:v>1039.1333333333334</x:v>
      </x:c>
      <x:c r="M37" s="366">
        <x:v>2764.9259733333338</x:v>
      </x:c>
      <x:c r="N37" s="367">
        <x:v>24.274154666666668</x:v>
      </x:c>
      <x:c r="O37" s="368">
        <x:v>753.13333333333344</x:v>
      </x:c>
      <x:c r="P37" s="366">
        <x:v>2003.9371733333337</x:v>
      </x:c>
      <x:c r="Q37" s="366">
        <x:v>17.593194666666669</x:v>
      </x:c>
      <x:c r="R37" s="366">
        <x:v>1086.8</x:v>
      </x:c>
      <x:c r="S37" s="366">
        <x:v>2891.7574399999999</x:v>
      </x:c>
      <x:c r="T37" s="366">
        <x:v>25.387647999999999</x:v>
      </x:c>
      <x:c r="U37" s="366">
        <x:v>991.4666666666667</x:v>
      </x:c>
      <x:c r="V37" s="366">
        <x:v>2638.0945066666668</x:v>
      </x:c>
      <x:c r="W37" s="366">
        <x:v>23.160661333333334</x:v>
      </x:c>
      <x:c r="X37" s="366">
        <x:v>848.4666666666667</x:v>
      </x:c>
      <x:c r="Y37" s="366">
        <x:v>2257.6001066666668</x:v>
      </x:c>
      <x:c r="Z37" s="366">
        <x:v>19.820181333333334</x:v>
      </x:c>
      <x:c r="AA37" s="366">
        <x:v>991.4666666666667</x:v>
      </x:c>
      <x:c r="AB37" s="366">
        <x:v>2638.0945066666668</x:v>
      </x:c>
      <x:c r="AC37" s="366">
        <x:v>23.160661333333334</x:v>
      </x:c>
      <x:c r="AD37" s="366">
        <x:v>991.4666666666667</x:v>
      </x:c>
      <x:c r="AE37" s="366">
        <x:v>2638.0945066666668</x:v>
      </x:c>
      <x:c r="AF37" s="366">
        <x:v>23.160661333333334</x:v>
      </x:c>
      <x:c r="AG37" s="366">
        <x:v>848.4666666666667</x:v>
      </x:c>
      <x:c r="AH37" s="366">
        <x:v>2257.6001066666668</x:v>
      </x:c>
      <x:c r="AI37" s="366">
        <x:v>19.820181333333334</x:v>
      </x:c>
      <x:c r="AJ37" s="366">
        <x:v>991.4666666666667</x:v>
      </x:c>
      <x:c r="AK37" s="366">
        <x:v>2638.0945066666668</x:v>
      </x:c>
      <x:c r="AL37" s="366">
        <x:v>23.160661333333334</x:v>
      </x:c>
      <x:c r="AM37" s="366">
        <x:v>848.4666666666667</x:v>
      </x:c>
      <x:c r="AN37" s="366">
        <x:v>2257.6001066666668</x:v>
      </x:c>
      <x:c r="AO37" s="366">
        <x:v>19.820181333333334</x:v>
      </x:c>
      <x:c r="AP37" s="366">
        <x:v>1039.1333333333334</x:v>
      </x:c>
      <x:c r="AQ37" s="366">
        <x:v>2764.9259733333338</x:v>
      </x:c>
      <x:c r="AR37" s="366">
        <x:v>24.274154666666668</x:v>
      </x:c>
      <x:c r="AS37" s="366">
        <x:v>1039.1333333333334</x:v>
      </x:c>
      <x:c r="AT37" s="366">
        <x:v>2764.9259733333338</x:v>
      </x:c>
      <x:c r="AU37" s="366">
        <x:v>24.274154666666668</x:v>
      </x:c>
      <x:c r="AV37" s="361"/>
    </x:row>
    <x:row r="38" spans="1:49" hidden="1" outlineLevel="1">
      <x:c r="A38" s="362"/>
      <x:c r="B38" s="362">
        <x:v>13</x:v>
      </x:c>
      <x:c r="C38" s="370" t="s">
        <x:v>343</x:v>
      </x:c>
      <x:c r="D38" s="371" t="s">
        <x:v>148</x:v>
      </x:c>
      <x:c r="E38" s="371" t="s">
        <x:v>153</x:v>
      </x:c>
      <x:c r="F38" s="364"/>
      <x:c r="G38" s="372"/>
      <x:c r="H38" s="323">
        <x:v>1631.6666666666667</x:v>
      </x:c>
      <x:c r="I38" s="366"/>
      <x:c r="J38" s="366"/>
      <x:c r="K38" s="366"/>
      <x:c r="L38" s="366"/>
      <x:c r="M38" s="366"/>
      <x:c r="N38" s="367"/>
      <x:c r="O38" s="368"/>
      <x:c r="P38" s="366"/>
      <x:c r="Q38" s="366"/>
      <x:c r="R38" s="366"/>
      <x:c r="S38" s="366"/>
      <x:c r="T38" s="366"/>
      <x:c r="U38" s="366"/>
      <x:c r="V38" s="366"/>
      <x:c r="W38" s="366"/>
      <x:c r="X38" s="366"/>
      <x:c r="Y38" s="366"/>
      <x:c r="Z38" s="366"/>
      <x:c r="AA38" s="366"/>
      <x:c r="AB38" s="366"/>
      <x:c r="AC38" s="366"/>
      <x:c r="AD38" s="366"/>
      <x:c r="AE38" s="366"/>
      <x:c r="AF38" s="366"/>
      <x:c r="AG38" s="366"/>
      <x:c r="AH38" s="366"/>
      <x:c r="AI38" s="366"/>
      <x:c r="AJ38" s="366"/>
      <x:c r="AK38" s="366"/>
      <x:c r="AL38" s="366"/>
      <x:c r="AM38" s="366"/>
      <x:c r="AN38" s="366"/>
      <x:c r="AO38" s="366"/>
      <x:c r="AP38" s="366"/>
      <x:c r="AQ38" s="366"/>
      <x:c r="AR38" s="366"/>
      <x:c r="AS38" s="366"/>
      <x:c r="AT38" s="366"/>
      <x:c r="AU38" s="366"/>
      <x:c r="AV38" s="361"/>
    </x:row>
    <x:row r="39" spans="1:49" hidden="1" outlineLevel="1">
      <x:c r="A39" s="362">
        <x:v>13</x:v>
      </x:c>
      <x:c r="B39" s="362">
        <x:v>14</x:v>
      </x:c>
      <x:c r="C39" s="328" t="s">
        <x:v>343</x:v>
      </x:c>
      <x:c r="D39" s="363" t="s">
        <x:v>148</x:v>
      </x:c>
      <x:c r="E39" s="363" t="s">
        <x:v>345</x:v>
      </x:c>
      <x:c r="F39" s="364">
        <x:v>2.806</x:v>
      </x:c>
      <x:c r="G39" s="365">
        <x:v>2.1399999999999999E-2</x:v>
      </x:c>
      <x:c r="H39" s="323">
        <x:v>0</x:v>
      </x:c>
      <x:c r="I39" s="366">
        <x:v>0</x:v>
      </x:c>
      <x:c r="J39" s="366">
        <x:v>0</x:v>
      </x:c>
      <x:c r="K39" s="366">
        <x:v>0</x:v>
      </x:c>
      <x:c r="L39" s="366">
        <x:v>0</x:v>
      </x:c>
      <x:c r="M39" s="366">
        <x:v>0</x:v>
      </x:c>
      <x:c r="N39" s="367">
        <x:v>0</x:v>
      </x:c>
      <x:c r="O39" s="368">
        <x:v>0</x:v>
      </x:c>
      <x:c r="P39" s="366">
        <x:v>0</x:v>
      </x:c>
      <x:c r="Q39" s="366">
        <x:v>0</x:v>
      </x:c>
      <x:c r="R39" s="366">
        <x:v>0</x:v>
      </x:c>
      <x:c r="S39" s="366">
        <x:v>0</x:v>
      </x:c>
      <x:c r="T39" s="366">
        <x:v>0</x:v>
      </x:c>
      <x:c r="U39" s="366">
        <x:v>0</x:v>
      </x:c>
      <x:c r="V39" s="366">
        <x:v>0</x:v>
      </x:c>
      <x:c r="W39" s="366">
        <x:v>0</x:v>
      </x:c>
      <x:c r="X39" s="366">
        <x:v>0</x:v>
      </x:c>
      <x:c r="Y39" s="366">
        <x:v>0</x:v>
      </x:c>
      <x:c r="Z39" s="366">
        <x:v>0</x:v>
      </x:c>
      <x:c r="AA39" s="366">
        <x:v>0</x:v>
      </x:c>
      <x:c r="AB39" s="366">
        <x:v>0</x:v>
      </x:c>
      <x:c r="AC39" s="366">
        <x:v>0</x:v>
      </x:c>
      <x:c r="AD39" s="366">
        <x:v>0</x:v>
      </x:c>
      <x:c r="AE39" s="366">
        <x:v>0</x:v>
      </x:c>
      <x:c r="AF39" s="366">
        <x:v>0</x:v>
      </x:c>
      <x:c r="AG39" s="366">
        <x:v>0</x:v>
      </x:c>
      <x:c r="AH39" s="366">
        <x:v>0</x:v>
      </x:c>
      <x:c r="AI39" s="366">
        <x:v>0</x:v>
      </x:c>
      <x:c r="AJ39" s="366">
        <x:v>0</x:v>
      </x:c>
      <x:c r="AK39" s="366">
        <x:v>0</x:v>
      </x:c>
      <x:c r="AL39" s="366">
        <x:v>0</x:v>
      </x:c>
      <x:c r="AM39" s="366">
        <x:v>0</x:v>
      </x:c>
      <x:c r="AN39" s="366">
        <x:v>0</x:v>
      </x:c>
      <x:c r="AO39" s="366">
        <x:v>0</x:v>
      </x:c>
      <x:c r="AP39" s="366">
        <x:v>0</x:v>
      </x:c>
      <x:c r="AQ39" s="366">
        <x:v>0</x:v>
      </x:c>
      <x:c r="AR39" s="366">
        <x:v>0</x:v>
      </x:c>
      <x:c r="AS39" s="366">
        <x:v>0</x:v>
      </x:c>
      <x:c r="AT39" s="366">
        <x:v>0</x:v>
      </x:c>
      <x:c r="AU39" s="366">
        <x:v>0</x:v>
      </x:c>
      <x:c r="AV39" s="361"/>
    </x:row>
    <x:row r="40" spans="1:49" hidden="1" outlineLevel="1">
      <x:c r="A40" s="362">
        <x:v>14</x:v>
      </x:c>
      <x:c r="B40" s="362">
        <x:v>15</x:v>
      </x:c>
      <x:c r="C40" s="328" t="s">
        <x:v>343</x:v>
      </x:c>
      <x:c r="D40" s="363" t="s">
        <x:v>148</x:v>
      </x:c>
      <x:c r="E40" s="363" t="s">
        <x:v>156</x:v>
      </x:c>
      <x:c r="F40" s="364">
        <x:v>3.4841000000000002</x:v>
      </x:c>
      <x:c r="G40" s="365">
        <x:v>2.9120000000000004E-2</x:v>
      </x:c>
      <x:c r="H40" s="323">
        <x:v>440.00000000000006</x:v>
      </x:c>
      <x:c r="I40" s="366">
        <x:v>5293.2000000000007</x:v>
      </x:c>
      <x:c r="J40" s="366">
        <x:v>18442.038120000005</x:v>
      </x:c>
      <x:c r="K40" s="366">
        <x:v>154.13798400000007</x:v>
      </x:c>
      <x:c r="L40" s="366">
        <x:v>479.60000000000008</x:v>
      </x:c>
      <x:c r="M40" s="366">
        <x:v>1670.9743600000004</x:v>
      </x:c>
      <x:c r="N40" s="367">
        <x:v>13.965952000000003</x:v>
      </x:c>
      <x:c r="O40" s="368">
        <x:v>347.60000000000008</x:v>
      </x:c>
      <x:c r="P40" s="366">
        <x:v>1211.0731600000004</x:v>
      </x:c>
      <x:c r="Q40" s="366">
        <x:v>10.122112000000003</x:v>
      </x:c>
      <x:c r="R40" s="366">
        <x:v>501.6</x:v>
      </x:c>
      <x:c r="S40" s="366">
        <x:v>1747.6245600000002</x:v>
      </x:c>
      <x:c r="T40" s="366">
        <x:v>14.606592000000003</x:v>
      </x:c>
      <x:c r="U40" s="366">
        <x:v>457.60000000000008</x:v>
      </x:c>
      <x:c r="V40" s="366">
        <x:v>1594.3241600000003</x:v>
      </x:c>
      <x:c r="W40" s="366">
        <x:v>13.325312000000004</x:v>
      </x:c>
      <x:c r="X40" s="366">
        <x:v>391.60000000000008</x:v>
      </x:c>
      <x:c r="Y40" s="366">
        <x:v>1364.3735600000005</x:v>
      </x:c>
      <x:c r="Z40" s="366">
        <x:v>11.403392000000004</x:v>
      </x:c>
      <x:c r="AA40" s="366">
        <x:v>457.60000000000008</x:v>
      </x:c>
      <x:c r="AB40" s="366">
        <x:v>1594.3241600000003</x:v>
      </x:c>
      <x:c r="AC40" s="366">
        <x:v>13.325312000000004</x:v>
      </x:c>
      <x:c r="AD40" s="366">
        <x:v>457.60000000000008</x:v>
      </x:c>
      <x:c r="AE40" s="366">
        <x:v>1594.3241600000003</x:v>
      </x:c>
      <x:c r="AF40" s="366">
        <x:v>13.325312000000004</x:v>
      </x:c>
      <x:c r="AG40" s="366">
        <x:v>391.60000000000008</x:v>
      </x:c>
      <x:c r="AH40" s="366">
        <x:v>1364.3735600000005</x:v>
      </x:c>
      <x:c r="AI40" s="366">
        <x:v>11.403392000000004</x:v>
      </x:c>
      <x:c r="AJ40" s="366">
        <x:v>457.60000000000008</x:v>
      </x:c>
      <x:c r="AK40" s="366">
        <x:v>1594.3241600000003</x:v>
      </x:c>
      <x:c r="AL40" s="366">
        <x:v>13.325312000000004</x:v>
      </x:c>
      <x:c r="AM40" s="366">
        <x:v>391.60000000000008</x:v>
      </x:c>
      <x:c r="AN40" s="366">
        <x:v>1364.3735600000005</x:v>
      </x:c>
      <x:c r="AO40" s="366">
        <x:v>11.403392000000004</x:v>
      </x:c>
      <x:c r="AP40" s="366">
        <x:v>479.60000000000008</x:v>
      </x:c>
      <x:c r="AQ40" s="366">
        <x:v>1670.9743600000004</x:v>
      </x:c>
      <x:c r="AR40" s="366">
        <x:v>13.965952000000003</x:v>
      </x:c>
      <x:c r="AS40" s="366">
        <x:v>479.60000000000008</x:v>
      </x:c>
      <x:c r="AT40" s="366">
        <x:v>1670.9743600000004</x:v>
      </x:c>
      <x:c r="AU40" s="366">
        <x:v>13.965952000000003</x:v>
      </x:c>
      <x:c r="AV40" s="361"/>
    </x:row>
    <x:row r="41" spans="1:49" hidden="1" outlineLevel="1">
      <x:c r="A41" s="362">
        <x:v>15</x:v>
      </x:c>
      <x:c r="B41" s="362">
        <x:v>16</x:v>
      </x:c>
      <x:c r="C41" s="328" t="s">
        <x:v>343</x:v>
      </x:c>
      <x:c r="D41" s="363" t="s">
        <x:v>148</x:v>
      </x:c>
      <x:c r="E41" s="363" t="s">
        <x:v>152</x:v>
      </x:c>
      <x:c r="F41" s="364">
        <x:v>3.8721999999999999</x:v>
      </x:c>
      <x:c r="G41" s="365">
        <x:v>4.0939999999999997E-2</x:v>
      </x:c>
      <x:c r="H41" s="323">
        <x:v>8232.8888888888887</x:v>
      </x:c>
      <x:c r="I41" s="366">
        <x:v>99041.65333333335</x:v>
      </x:c>
      <x:c r="J41" s="366">
        <x:v>383509.09003733331</x:v>
      </x:c>
      <x:c r="K41" s="366">
        <x:v>4054.765287466666</x:v>
      </x:c>
      <x:c r="L41" s="366">
        <x:v>8973.8488888888896</x:v>
      </x:c>
      <x:c r="M41" s="366">
        <x:v>34748.53766755556</x:v>
      </x:c>
      <x:c r="N41" s="367">
        <x:v>367.3893735111111</x:v>
      </x:c>
      <x:c r="O41" s="368">
        <x:v>6503.9822222222219</x:v>
      </x:c>
      <x:c r="P41" s="366">
        <x:v>25184.719960888888</x:v>
      </x:c>
      <x:c r="Q41" s="366">
        <x:v>266.27303217777774</x:v>
      </x:c>
      <x:c r="R41" s="366">
        <x:v>9385.493333333332</x:v>
      </x:c>
      <x:c r="S41" s="366">
        <x:v>36342.507285333326</x:v>
      </x:c>
      <x:c r="T41" s="366">
        <x:v>384.24209706666659</x:v>
      </x:c>
      <x:c r="U41" s="366">
        <x:v>8562.2044444444437</x:v>
      </x:c>
      <x:c r="V41" s="366">
        <x:v>33154.568049777772</x:v>
      </x:c>
      <x:c r="W41" s="366">
        <x:v>350.5366499555555</x:v>
      </x:c>
      <x:c r="X41" s="366">
        <x:v>7327.2711111111112</x:v>
      </x:c>
      <x:c r="Y41" s="366">
        <x:v>28372.659196444445</x:v>
      </x:c>
      <x:c r="Z41" s="366">
        <x:v>299.97847928888888</x:v>
      </x:c>
      <x:c r="AA41" s="366">
        <x:v>8562.2044444444437</x:v>
      </x:c>
      <x:c r="AB41" s="366">
        <x:v>33154.568049777772</x:v>
      </x:c>
      <x:c r="AC41" s="366">
        <x:v>350.5366499555555</x:v>
      </x:c>
      <x:c r="AD41" s="366">
        <x:v>8562.2044444444437</x:v>
      </x:c>
      <x:c r="AE41" s="366">
        <x:v>33154.568049777772</x:v>
      </x:c>
      <x:c r="AF41" s="366">
        <x:v>350.5366499555555</x:v>
      </x:c>
      <x:c r="AG41" s="366">
        <x:v>7327.2711111111112</x:v>
      </x:c>
      <x:c r="AH41" s="366">
        <x:v>28372.659196444445</x:v>
      </x:c>
      <x:c r="AI41" s="366">
        <x:v>299.97847928888888</x:v>
      </x:c>
      <x:c r="AJ41" s="366">
        <x:v>8562.2044444444437</x:v>
      </x:c>
      <x:c r="AK41" s="366">
        <x:v>33154.568049777772</x:v>
      </x:c>
      <x:c r="AL41" s="366">
        <x:v>350.5366499555555</x:v>
      </x:c>
      <x:c r="AM41" s="366">
        <x:v>7327.2711111111112</x:v>
      </x:c>
      <x:c r="AN41" s="366">
        <x:v>28372.659196444445</x:v>
      </x:c>
      <x:c r="AO41" s="366">
        <x:v>299.97847928888888</x:v>
      </x:c>
      <x:c r="AP41" s="366">
        <x:v>8973.8488888888896</x:v>
      </x:c>
      <x:c r="AQ41" s="366">
        <x:v>34748.53766755556</x:v>
      </x:c>
      <x:c r="AR41" s="366">
        <x:v>367.3893735111111</x:v>
      </x:c>
      <x:c r="AS41" s="366">
        <x:v>8973.8488888888896</x:v>
      </x:c>
      <x:c r="AT41" s="366">
        <x:v>34748.53766755556</x:v>
      </x:c>
      <x:c r="AU41" s="366">
        <x:v>367.3893735111111</x:v>
      </x:c>
      <x:c r="AV41" s="361"/>
    </x:row>
    <x:row r="42" spans="1:49" hidden="1" outlineLevel="1">
      <x:c r="A42" s="362">
        <x:v>16</x:v>
      </x:c>
      <x:c r="B42" s="362">
        <x:v>17</x:v>
      </x:c>
      <x:c r="C42" s="328" t="s">
        <x:v>343</x:v>
      </x:c>
      <x:c r="D42" s="363" t="s">
        <x:v>148</x:v>
      </x:c>
      <x:c r="E42" s="363" t="s">
        <x:v>346</x:v>
      </x:c>
      <x:c r="F42" s="364">
        <x:v>6.1849999999999996</x:v>
      </x:c>
      <x:c r="G42" s="365">
        <x:v>5.951E-2</x:v>
      </x:c>
      <x:c r="H42" s="323">
        <x:v>0</x:v>
      </x:c>
      <x:c r="I42" s="366">
        <x:v>0</x:v>
      </x:c>
      <x:c r="J42" s="366">
        <x:v>0</x:v>
      </x:c>
      <x:c r="K42" s="366">
        <x:v>0</x:v>
      </x:c>
      <x:c r="L42" s="366">
        <x:v>0</x:v>
      </x:c>
      <x:c r="M42" s="366">
        <x:v>0</x:v>
      </x:c>
      <x:c r="N42" s="367">
        <x:v>0</x:v>
      </x:c>
      <x:c r="O42" s="368">
        <x:v>0</x:v>
      </x:c>
      <x:c r="P42" s="366">
        <x:v>0</x:v>
      </x:c>
      <x:c r="Q42" s="366">
        <x:v>0</x:v>
      </x:c>
      <x:c r="R42" s="366">
        <x:v>0</x:v>
      </x:c>
      <x:c r="S42" s="366">
        <x:v>0</x:v>
      </x:c>
      <x:c r="T42" s="366">
        <x:v>0</x:v>
      </x:c>
      <x:c r="U42" s="366">
        <x:v>0</x:v>
      </x:c>
      <x:c r="V42" s="366">
        <x:v>0</x:v>
      </x:c>
      <x:c r="W42" s="366">
        <x:v>0</x:v>
      </x:c>
      <x:c r="X42" s="366">
        <x:v>0</x:v>
      </x:c>
      <x:c r="Y42" s="366">
        <x:v>0</x:v>
      </x:c>
      <x:c r="Z42" s="366">
        <x:v>0</x:v>
      </x:c>
      <x:c r="AA42" s="366">
        <x:v>0</x:v>
      </x:c>
      <x:c r="AB42" s="366">
        <x:v>0</x:v>
      </x:c>
      <x:c r="AC42" s="366">
        <x:v>0</x:v>
      </x:c>
      <x:c r="AD42" s="366">
        <x:v>0</x:v>
      </x:c>
      <x:c r="AE42" s="366">
        <x:v>0</x:v>
      </x:c>
      <x:c r="AF42" s="366">
        <x:v>0</x:v>
      </x:c>
      <x:c r="AG42" s="366">
        <x:v>0</x:v>
      </x:c>
      <x:c r="AH42" s="366">
        <x:v>0</x:v>
      </x:c>
      <x:c r="AI42" s="366">
        <x:v>0</x:v>
      </x:c>
      <x:c r="AJ42" s="366">
        <x:v>0</x:v>
      </x:c>
      <x:c r="AK42" s="366">
        <x:v>0</x:v>
      </x:c>
      <x:c r="AL42" s="366">
        <x:v>0</x:v>
      </x:c>
      <x:c r="AM42" s="366">
        <x:v>0</x:v>
      </x:c>
      <x:c r="AN42" s="366">
        <x:v>0</x:v>
      </x:c>
      <x:c r="AO42" s="366">
        <x:v>0</x:v>
      </x:c>
      <x:c r="AP42" s="366">
        <x:v>0</x:v>
      </x:c>
      <x:c r="AQ42" s="366">
        <x:v>0</x:v>
      </x:c>
      <x:c r="AR42" s="366">
        <x:v>0</x:v>
      </x:c>
      <x:c r="AS42" s="366">
        <x:v>0</x:v>
      </x:c>
      <x:c r="AT42" s="366">
        <x:v>0</x:v>
      </x:c>
      <x:c r="AU42" s="366">
        <x:v>0</x:v>
      </x:c>
      <x:c r="AV42" s="361"/>
    </x:row>
    <x:row r="43" spans="1:49" hidden="1" outlineLevel="1">
      <x:c r="A43" s="362">
        <x:v>17</x:v>
      </x:c>
      <x:c r="B43" s="362">
        <x:v>18</x:v>
      </x:c>
      <x:c r="C43" s="373" t="s">
        <x:v>343</x:v>
      </x:c>
      <x:c r="D43" s="363" t="s">
        <x:v>347</x:v>
      </x:c>
      <x:c r="E43" s="363" t="s">
        <x:v>150</x:v>
      </x:c>
      <x:c r="F43" s="364">
        <x:v>2.5952000000000002</x:v>
      </x:c>
      <x:c r="G43" s="365">
        <x:v>1.993E-2</x:v>
      </x:c>
      <x:c r="H43" s="323">
        <x:v>0</x:v>
      </x:c>
      <x:c r="I43" s="366">
        <x:v>0</x:v>
      </x:c>
      <x:c r="J43" s="366">
        <x:v>0</x:v>
      </x:c>
      <x:c r="K43" s="366">
        <x:v>0</x:v>
      </x:c>
      <x:c r="L43" s="366">
        <x:v>0</x:v>
      </x:c>
      <x:c r="M43" s="366">
        <x:v>0</x:v>
      </x:c>
      <x:c r="N43" s="367">
        <x:v>0</x:v>
      </x:c>
      <x:c r="O43" s="368">
        <x:v>0</x:v>
      </x:c>
      <x:c r="P43" s="366">
        <x:v>0</x:v>
      </x:c>
      <x:c r="Q43" s="366">
        <x:v>0</x:v>
      </x:c>
      <x:c r="R43" s="366">
        <x:v>0</x:v>
      </x:c>
      <x:c r="S43" s="366">
        <x:v>0</x:v>
      </x:c>
      <x:c r="T43" s="366">
        <x:v>0</x:v>
      </x:c>
      <x:c r="U43" s="366">
        <x:v>0</x:v>
      </x:c>
      <x:c r="V43" s="366">
        <x:v>0</x:v>
      </x:c>
      <x:c r="W43" s="366">
        <x:v>0</x:v>
      </x:c>
      <x:c r="X43" s="366">
        <x:v>0</x:v>
      </x:c>
      <x:c r="Y43" s="366">
        <x:v>0</x:v>
      </x:c>
      <x:c r="Z43" s="366">
        <x:v>0</x:v>
      </x:c>
      <x:c r="AA43" s="366">
        <x:v>0</x:v>
      </x:c>
      <x:c r="AB43" s="366">
        <x:v>0</x:v>
      </x:c>
      <x:c r="AC43" s="366">
        <x:v>0</x:v>
      </x:c>
      <x:c r="AD43" s="366">
        <x:v>0</x:v>
      </x:c>
      <x:c r="AE43" s="366">
        <x:v>0</x:v>
      </x:c>
      <x:c r="AF43" s="366">
        <x:v>0</x:v>
      </x:c>
      <x:c r="AG43" s="366">
        <x:v>0</x:v>
      </x:c>
      <x:c r="AH43" s="366">
        <x:v>0</x:v>
      </x:c>
      <x:c r="AI43" s="366">
        <x:v>0</x:v>
      </x:c>
      <x:c r="AJ43" s="366">
        <x:v>0</x:v>
      </x:c>
      <x:c r="AK43" s="366">
        <x:v>0</x:v>
      </x:c>
      <x:c r="AL43" s="366">
        <x:v>0</x:v>
      </x:c>
      <x:c r="AM43" s="366">
        <x:v>0</x:v>
      </x:c>
      <x:c r="AN43" s="366">
        <x:v>0</x:v>
      </x:c>
      <x:c r="AO43" s="366">
        <x:v>0</x:v>
      </x:c>
      <x:c r="AP43" s="366">
        <x:v>0</x:v>
      </x:c>
      <x:c r="AQ43" s="366">
        <x:v>0</x:v>
      </x:c>
      <x:c r="AR43" s="366">
        <x:v>0</x:v>
      </x:c>
      <x:c r="AS43" s="366">
        <x:v>0</x:v>
      </x:c>
      <x:c r="AT43" s="366">
        <x:v>0</x:v>
      </x:c>
      <x:c r="AU43" s="366">
        <x:v>0</x:v>
      </x:c>
      <x:c r="AV43" s="361"/>
    </x:row>
    <x:row r="44" spans="1:49" hidden="1" outlineLevel="1">
      <x:c r="A44" s="362">
        <x:v>18</x:v>
      </x:c>
      <x:c r="B44" s="362">
        <x:v>19</x:v>
      </x:c>
      <x:c r="C44" s="328" t="s">
        <x:v>343</x:v>
      </x:c>
      <x:c r="D44" s="363" t="s">
        <x:v>161</x:v>
      </x:c>
      <x:c r="E44" s="363" t="s">
        <x:v>141</x:v>
      </x:c>
      <x:c r="F44" s="364">
        <x:v>0.36009999999999998</x:v>
      </x:c>
      <x:c r="G44" s="365">
        <x:v>2.8599999999999997E-3</x:v>
      </x:c>
      <x:c r="H44" s="323">
        <x:v>0</x:v>
      </x:c>
      <x:c r="I44" s="366">
        <x:v>0</x:v>
      </x:c>
      <x:c r="J44" s="366">
        <x:v>0</x:v>
      </x:c>
      <x:c r="K44" s="366">
        <x:v>0</x:v>
      </x:c>
      <x:c r="L44" s="366">
        <x:v>0</x:v>
      </x:c>
      <x:c r="M44" s="366">
        <x:v>0</x:v>
      </x:c>
      <x:c r="N44" s="367">
        <x:v>0</x:v>
      </x:c>
      <x:c r="O44" s="368">
        <x:v>0</x:v>
      </x:c>
      <x:c r="P44" s="366">
        <x:v>0</x:v>
      </x:c>
      <x:c r="Q44" s="366">
        <x:v>0</x:v>
      </x:c>
      <x:c r="R44" s="366">
        <x:v>0</x:v>
      </x:c>
      <x:c r="S44" s="366">
        <x:v>0</x:v>
      </x:c>
      <x:c r="T44" s="366">
        <x:v>0</x:v>
      </x:c>
      <x:c r="U44" s="366">
        <x:v>0</x:v>
      </x:c>
      <x:c r="V44" s="366">
        <x:v>0</x:v>
      </x:c>
      <x:c r="W44" s="366">
        <x:v>0</x:v>
      </x:c>
      <x:c r="X44" s="366">
        <x:v>0</x:v>
      </x:c>
      <x:c r="Y44" s="366">
        <x:v>0</x:v>
      </x:c>
      <x:c r="Z44" s="366">
        <x:v>0</x:v>
      </x:c>
      <x:c r="AA44" s="366">
        <x:v>0</x:v>
      </x:c>
      <x:c r="AB44" s="366">
        <x:v>0</x:v>
      </x:c>
      <x:c r="AC44" s="366">
        <x:v>0</x:v>
      </x:c>
      <x:c r="AD44" s="366">
        <x:v>0</x:v>
      </x:c>
      <x:c r="AE44" s="366">
        <x:v>0</x:v>
      </x:c>
      <x:c r="AF44" s="366">
        <x:v>0</x:v>
      </x:c>
      <x:c r="AG44" s="366">
        <x:v>0</x:v>
      </x:c>
      <x:c r="AH44" s="366">
        <x:v>0</x:v>
      </x:c>
      <x:c r="AI44" s="366">
        <x:v>0</x:v>
      </x:c>
      <x:c r="AJ44" s="366">
        <x:v>0</x:v>
      </x:c>
      <x:c r="AK44" s="366">
        <x:v>0</x:v>
      </x:c>
      <x:c r="AL44" s="366">
        <x:v>0</x:v>
      </x:c>
      <x:c r="AM44" s="366">
        <x:v>0</x:v>
      </x:c>
      <x:c r="AN44" s="366">
        <x:v>0</x:v>
      </x:c>
      <x:c r="AO44" s="366">
        <x:v>0</x:v>
      </x:c>
      <x:c r="AP44" s="366">
        <x:v>0</x:v>
      </x:c>
      <x:c r="AQ44" s="366">
        <x:v>0</x:v>
      </x:c>
      <x:c r="AR44" s="366">
        <x:v>0</x:v>
      </x:c>
      <x:c r="AS44" s="366">
        <x:v>0</x:v>
      </x:c>
      <x:c r="AT44" s="366">
        <x:v>0</x:v>
      </x:c>
      <x:c r="AU44" s="366">
        <x:v>0</x:v>
      </x:c>
      <x:c r="AV44" s="361"/>
    </x:row>
    <x:row r="45" spans="1:49" hidden="1" outlineLevel="1">
      <x:c r="A45" s="362">
        <x:v>19</x:v>
      </x:c>
      <x:c r="B45" s="362">
        <x:v>20</x:v>
      </x:c>
      <x:c r="C45" s="328" t="s">
        <x:v>343</x:v>
      </x:c>
      <x:c r="D45" s="363" t="s">
        <x:v>161</x:v>
      </x:c>
      <x:c r="E45" s="363" t="s">
        <x:v>143</x:v>
      </x:c>
      <x:c r="F45" s="364">
        <x:v>0.51100000000000001</x:v>
      </x:c>
      <x:c r="G45" s="365">
        <x:v>4.5500000000000002E-3</x:v>
      </x:c>
      <x:c r="H45" s="323">
        <x:v>9722.7777777777792</x:v>
      </x:c>
      <x:c r="I45" s="366">
        <x:v>116965.01666666669</x:v>
      </x:c>
      <x:c r="J45" s="366">
        <x:v>59769.123516666688</x:v>
      </x:c>
      <x:c r="K45" s="366">
        <x:v>532.19082583333352</x:v>
      </x:c>
      <x:c r="L45" s="366">
        <x:v>10597.82777777778</x:v>
      </x:c>
      <x:c r="M45" s="366">
        <x:v>5415.489994444446</x:v>
      </x:c>
      <x:c r="N45" s="367">
        <x:v>48.220116388888904</x:v>
      </x:c>
      <x:c r="O45" s="368">
        <x:v>7680.9944444444463</x:v>
      </x:c>
      <x:c r="P45" s="366">
        <x:v>3924.9881611111123</x:v>
      </x:c>
      <x:c r="Q45" s="366">
        <x:v>34.948524722222231</x:v>
      </x:c>
      <x:c r="R45" s="366">
        <x:v>11083.966666666667</x:v>
      </x:c>
      <x:c r="S45" s="366">
        <x:v>5663.9069666666674</x:v>
      </x:c>
      <x:c r="T45" s="366">
        <x:v>50.432048333333341</x:v>
      </x:c>
      <x:c r="U45" s="366">
        <x:v>10111.688888888892</x:v>
      </x:c>
      <x:c r="V45" s="366">
        <x:v>5167.0730222222237</x:v>
      </x:c>
      <x:c r="W45" s="366">
        <x:v>46.00818444444446</x:v>
      </x:c>
      <x:c r="X45" s="366">
        <x:v>8653.2722222222237</x:v>
      </x:c>
      <x:c r="Y45" s="366">
        <x:v>4421.8221055555568</x:v>
      </x:c>
      <x:c r="Z45" s="366">
        <x:v>39.37238861111112</x:v>
      </x:c>
      <x:c r="AA45" s="366">
        <x:v>10111.688888888892</x:v>
      </x:c>
      <x:c r="AB45" s="366">
        <x:v>5167.0730222222237</x:v>
      </x:c>
      <x:c r="AC45" s="366">
        <x:v>46.00818444444446</x:v>
      </x:c>
      <x:c r="AD45" s="366">
        <x:v>10111.688888888892</x:v>
      </x:c>
      <x:c r="AE45" s="366">
        <x:v>5167.0730222222237</x:v>
      </x:c>
      <x:c r="AF45" s="366">
        <x:v>46.00818444444446</x:v>
      </x:c>
      <x:c r="AG45" s="366">
        <x:v>8653.2722222222237</x:v>
      </x:c>
      <x:c r="AH45" s="366">
        <x:v>4421.8221055555568</x:v>
      </x:c>
      <x:c r="AI45" s="366">
        <x:v>39.37238861111112</x:v>
      </x:c>
      <x:c r="AJ45" s="366">
        <x:v>10111.688888888892</x:v>
      </x:c>
      <x:c r="AK45" s="366">
        <x:v>5167.0730222222237</x:v>
      </x:c>
      <x:c r="AL45" s="366">
        <x:v>46.00818444444446</x:v>
      </x:c>
      <x:c r="AM45" s="366">
        <x:v>8653.2722222222237</x:v>
      </x:c>
      <x:c r="AN45" s="366">
        <x:v>4421.8221055555568</x:v>
      </x:c>
      <x:c r="AO45" s="366">
        <x:v>39.37238861111112</x:v>
      </x:c>
      <x:c r="AP45" s="366">
        <x:v>10597.82777777778</x:v>
      </x:c>
      <x:c r="AQ45" s="366">
        <x:v>5415.489994444446</x:v>
      </x:c>
      <x:c r="AR45" s="366">
        <x:v>48.220116388888904</x:v>
      </x:c>
      <x:c r="AS45" s="366">
        <x:v>10597.82777777778</x:v>
      </x:c>
      <x:c r="AT45" s="366">
        <x:v>5415.489994444446</x:v>
      </x:c>
      <x:c r="AU45" s="366">
        <x:v>48.220116388888904</x:v>
      </x:c>
      <x:c r="AV45" s="361"/>
    </x:row>
    <x:row r="46" spans="1:49" hidden="1" outlineLevel="1">
      <x:c r="A46" s="362">
        <x:v>20</x:v>
      </x:c>
      <x:c r="B46" s="362">
        <x:v>21</x:v>
      </x:c>
      <x:c r="C46" s="328" t="s">
        <x:v>343</x:v>
      </x:c>
      <x:c r="D46" s="363" t="s">
        <x:v>161</x:v>
      </x:c>
      <x:c r="E46" s="363" t="s">
        <x:v>165</x:v>
      </x:c>
      <x:c r="F46" s="364">
        <x:v>0.73509999999999998</x:v>
      </x:c>
      <x:c r="G46" s="365">
        <x:v>7.7840000000000001E-3</x:v>
      </x:c>
      <x:c r="H46" s="323">
        <x:v>1772.2222222222224</x:v>
      </x:c>
      <x:c r="I46" s="366">
        <x:v>21319.833333333336</x:v>
      </x:c>
      <x:c r="J46" s="366">
        <x:v>15672.209483333334</x:v>
      </x:c>
      <x:c r="K46" s="366">
        <x:v>165.95358266666668</x:v>
      </x:c>
      <x:c r="L46" s="366">
        <x:v>1931.7222222222226</x:v>
      </x:c>
      <x:c r="M46" s="366">
        <x:v>1420.0090055555559</x:v>
      </x:c>
      <x:c r="N46" s="367">
        <x:v>15.036525777777781</x:v>
      </x:c>
      <x:c r="O46" s="368">
        <x:v>1400.0555555555557</x:v>
      </x:c>
      <x:c r="P46" s="366">
        <x:v>1029.180838888889</x:v>
      </x:c>
      <x:c r="Q46" s="366">
        <x:v>10.898032444444445</x:v>
      </x:c>
      <x:c r="R46" s="366">
        <x:v>2020.3333333333333</x:v>
      </x:c>
      <x:c r="S46" s="366">
        <x:v>1485.1470333333332</x:v>
      </x:c>
      <x:c r="T46" s="366">
        <x:v>15.726274666666667</x:v>
      </x:c>
      <x:c r="U46" s="366">
        <x:v>1843.1111111111113</x:v>
      </x:c>
      <x:c r="V46" s="366">
        <x:v>1354.8709777777779</x:v>
      </x:c>
      <x:c r="W46" s="366">
        <x:v>14.34677688888889</x:v>
      </x:c>
      <x:c r="X46" s="366">
        <x:v>1577.2777777777781</x:v>
      </x:c>
      <x:c r="Y46" s="366">
        <x:v>1159.4568944444445</x:v>
      </x:c>
      <x:c r="Z46" s="366">
        <x:v>12.277530222222225</x:v>
      </x:c>
      <x:c r="AA46" s="366">
        <x:v>1843.1111111111113</x:v>
      </x:c>
      <x:c r="AB46" s="366">
        <x:v>1354.8709777777779</x:v>
      </x:c>
      <x:c r="AC46" s="366">
        <x:v>14.34677688888889</x:v>
      </x:c>
      <x:c r="AD46" s="366">
        <x:v>1843.1111111111113</x:v>
      </x:c>
      <x:c r="AE46" s="366">
        <x:v>1354.8709777777779</x:v>
      </x:c>
      <x:c r="AF46" s="366">
        <x:v>14.34677688888889</x:v>
      </x:c>
      <x:c r="AG46" s="366">
        <x:v>1577.2777777777781</x:v>
      </x:c>
      <x:c r="AH46" s="366">
        <x:v>1159.4568944444445</x:v>
      </x:c>
      <x:c r="AI46" s="366">
        <x:v>12.277530222222225</x:v>
      </x:c>
      <x:c r="AJ46" s="366">
        <x:v>1843.1111111111113</x:v>
      </x:c>
      <x:c r="AK46" s="366">
        <x:v>1354.8709777777779</x:v>
      </x:c>
      <x:c r="AL46" s="366">
        <x:v>14.34677688888889</x:v>
      </x:c>
      <x:c r="AM46" s="366">
        <x:v>1577.2777777777781</x:v>
      </x:c>
      <x:c r="AN46" s="366">
        <x:v>1159.4568944444445</x:v>
      </x:c>
      <x:c r="AO46" s="366">
        <x:v>12.277530222222225</x:v>
      </x:c>
      <x:c r="AP46" s="366">
        <x:v>1931.7222222222226</x:v>
      </x:c>
      <x:c r="AQ46" s="366">
        <x:v>1420.0090055555559</x:v>
      </x:c>
      <x:c r="AR46" s="366">
        <x:v>15.036525777777781</x:v>
      </x:c>
      <x:c r="AS46" s="366">
        <x:v>1931.7222222222226</x:v>
      </x:c>
      <x:c r="AT46" s="366">
        <x:v>1420.0090055555559</x:v>
      </x:c>
      <x:c r="AU46" s="366">
        <x:v>15.036525777777781</x:v>
      </x:c>
      <x:c r="AV46" s="361"/>
    </x:row>
    <x:row r="47" spans="1:49" hidden="1" outlineLevel="1">
      <x:c r="A47" s="362">
        <x:v>21</x:v>
      </x:c>
      <x:c r="B47" s="362">
        <x:v>22</x:v>
      </x:c>
      <x:c r="C47" s="328" t="s">
        <x:v>343</x:v>
      </x:c>
      <x:c r="D47" s="363" t="s">
        <x:v>161</x:v>
      </x:c>
      <x:c r="E47" s="363" t="s">
        <x:v>145</x:v>
      </x:c>
      <x:c r="F47" s="364">
        <x:v>1.024</x:v>
      </x:c>
      <x:c r="G47" s="365">
        <x:v>1.1446999999999999E-2</x:v>
      </x:c>
      <x:c r="H47" s="323">
        <x:v>0</x:v>
      </x:c>
      <x:c r="I47" s="366">
        <x:v>0</x:v>
      </x:c>
      <x:c r="J47" s="366">
        <x:v>0</x:v>
      </x:c>
      <x:c r="K47" s="366">
        <x:v>0</x:v>
      </x:c>
      <x:c r="L47" s="366">
        <x:v>0</x:v>
      </x:c>
      <x:c r="M47" s="366">
        <x:v>0</x:v>
      </x:c>
      <x:c r="N47" s="367">
        <x:v>0</x:v>
      </x:c>
      <x:c r="O47" s="368">
        <x:v>0</x:v>
      </x:c>
      <x:c r="P47" s="366">
        <x:v>0</x:v>
      </x:c>
      <x:c r="Q47" s="366">
        <x:v>0</x:v>
      </x:c>
      <x:c r="R47" s="366">
        <x:v>0</x:v>
      </x:c>
      <x:c r="S47" s="366">
        <x:v>0</x:v>
      </x:c>
      <x:c r="T47" s="366">
        <x:v>0</x:v>
      </x:c>
      <x:c r="U47" s="366">
        <x:v>0</x:v>
      </x:c>
      <x:c r="V47" s="366">
        <x:v>0</x:v>
      </x:c>
      <x:c r="W47" s="366">
        <x:v>0</x:v>
      </x:c>
      <x:c r="X47" s="366">
        <x:v>0</x:v>
      </x:c>
      <x:c r="Y47" s="366">
        <x:v>0</x:v>
      </x:c>
      <x:c r="Z47" s="366">
        <x:v>0</x:v>
      </x:c>
      <x:c r="AA47" s="366">
        <x:v>0</x:v>
      </x:c>
      <x:c r="AB47" s="366">
        <x:v>0</x:v>
      </x:c>
      <x:c r="AC47" s="366">
        <x:v>0</x:v>
      </x:c>
      <x:c r="AD47" s="366">
        <x:v>0</x:v>
      </x:c>
      <x:c r="AE47" s="366">
        <x:v>0</x:v>
      </x:c>
      <x:c r="AF47" s="366">
        <x:v>0</x:v>
      </x:c>
      <x:c r="AG47" s="366">
        <x:v>0</x:v>
      </x:c>
      <x:c r="AH47" s="366">
        <x:v>0</x:v>
      </x:c>
      <x:c r="AI47" s="366">
        <x:v>0</x:v>
      </x:c>
      <x:c r="AJ47" s="366">
        <x:v>0</x:v>
      </x:c>
      <x:c r="AK47" s="366">
        <x:v>0</x:v>
      </x:c>
      <x:c r="AL47" s="366">
        <x:v>0</x:v>
      </x:c>
      <x:c r="AM47" s="366">
        <x:v>0</x:v>
      </x:c>
      <x:c r="AN47" s="366">
        <x:v>0</x:v>
      </x:c>
      <x:c r="AO47" s="366">
        <x:v>0</x:v>
      </x:c>
      <x:c r="AP47" s="366">
        <x:v>0</x:v>
      </x:c>
      <x:c r="AQ47" s="366">
        <x:v>0</x:v>
      </x:c>
      <x:c r="AR47" s="366">
        <x:v>0</x:v>
      </x:c>
      <x:c r="AS47" s="366">
        <x:v>0</x:v>
      </x:c>
      <x:c r="AT47" s="366">
        <x:v>0</x:v>
      </x:c>
      <x:c r="AU47" s="366">
        <x:v>0</x:v>
      </x:c>
      <x:c r="AV47" s="361"/>
    </x:row>
    <x:row r="48" spans="1:49" hidden="1" outlineLevel="1">
      <x:c r="A48" s="362"/>
      <x:c r="B48" s="362">
        <x:v>23</x:v>
      </x:c>
      <x:c r="C48" s="370" t="s">
        <x:v>343</x:v>
      </x:c>
      <x:c r="D48" s="371" t="s">
        <x:v>161</x:v>
      </x:c>
      <x:c r="E48" s="371" t="s">
        <x:v>166</x:v>
      </x:c>
      <x:c r="F48" s="364"/>
      <x:c r="G48" s="374">
        <x:v>9.282E-2</x:v>
      </x:c>
      <x:c r="H48" s="323">
        <x:v>977.77777777777783</x:v>
      </x:c>
      <x:c r="I48" s="366"/>
      <x:c r="J48" s="366"/>
      <x:c r="K48" s="366"/>
      <x:c r="L48" s="366"/>
      <x:c r="M48" s="366"/>
      <x:c r="N48" s="367"/>
      <x:c r="O48" s="368"/>
      <x:c r="P48" s="366"/>
      <x:c r="Q48" s="366"/>
      <x:c r="R48" s="366"/>
      <x:c r="S48" s="366"/>
      <x:c r="T48" s="366"/>
      <x:c r="U48" s="366"/>
      <x:c r="V48" s="366"/>
      <x:c r="W48" s="366"/>
      <x:c r="X48" s="366"/>
      <x:c r="Y48" s="366"/>
      <x:c r="Z48" s="366"/>
      <x:c r="AA48" s="366"/>
      <x:c r="AB48" s="366"/>
      <x:c r="AC48" s="366"/>
      <x:c r="AD48" s="366"/>
      <x:c r="AE48" s="366"/>
      <x:c r="AF48" s="366"/>
      <x:c r="AG48" s="366"/>
      <x:c r="AH48" s="366"/>
      <x:c r="AI48" s="366"/>
      <x:c r="AJ48" s="366"/>
      <x:c r="AK48" s="366"/>
      <x:c r="AL48" s="366"/>
      <x:c r="AM48" s="366"/>
      <x:c r="AN48" s="366"/>
      <x:c r="AO48" s="366"/>
      <x:c r="AP48" s="366"/>
      <x:c r="AQ48" s="366"/>
      <x:c r="AR48" s="366"/>
      <x:c r="AS48" s="366"/>
      <x:c r="AT48" s="366"/>
      <x:c r="AU48" s="366"/>
      <x:c r="AV48" s="361"/>
    </x:row>
    <x:row r="49" spans="1:48" hidden="1" outlineLevel="1">
      <x:c r="A49" s="362">
        <x:v>22</x:v>
      </x:c>
      <x:c r="B49" s="362">
        <x:v>24</x:v>
      </x:c>
      <x:c r="C49" s="328" t="s">
        <x:v>343</x:v>
      </x:c>
      <x:c r="D49" s="363" t="s">
        <x:v>161</x:v>
      </x:c>
      <x:c r="E49" s="363" t="s">
        <x:v>169</x:v>
      </x:c>
      <x:c r="F49" s="364">
        <x:v>10.042899999999999</x:v>
      </x:c>
      <x:c r="G49" s="365">
        <x:v>0.13462000000000002</x:v>
      </x:c>
      <x:c r="H49" s="323">
        <x:v>0</x:v>
      </x:c>
      <x:c r="I49" s="366">
        <x:v>0</x:v>
      </x:c>
      <x:c r="J49" s="366">
        <x:v>0</x:v>
      </x:c>
      <x:c r="K49" s="366">
        <x:v>0</x:v>
      </x:c>
      <x:c r="L49" s="366">
        <x:v>0</x:v>
      </x:c>
      <x:c r="M49" s="366">
        <x:v>0</x:v>
      </x:c>
      <x:c r="N49" s="367">
        <x:v>0</x:v>
      </x:c>
      <x:c r="O49" s="368">
        <x:v>0</x:v>
      </x:c>
      <x:c r="P49" s="366">
        <x:v>0</x:v>
      </x:c>
      <x:c r="Q49" s="366">
        <x:v>0</x:v>
      </x:c>
      <x:c r="R49" s="366">
        <x:v>0</x:v>
      </x:c>
      <x:c r="S49" s="366">
        <x:v>0</x:v>
      </x:c>
      <x:c r="T49" s="366">
        <x:v>0</x:v>
      </x:c>
      <x:c r="U49" s="366">
        <x:v>0</x:v>
      </x:c>
      <x:c r="V49" s="366">
        <x:v>0</x:v>
      </x:c>
      <x:c r="W49" s="366">
        <x:v>0</x:v>
      </x:c>
      <x:c r="X49" s="366">
        <x:v>0</x:v>
      </x:c>
      <x:c r="Y49" s="366">
        <x:v>0</x:v>
      </x:c>
      <x:c r="Z49" s="366">
        <x:v>0</x:v>
      </x:c>
      <x:c r="AA49" s="366">
        <x:v>0</x:v>
      </x:c>
      <x:c r="AB49" s="366">
        <x:v>0</x:v>
      </x:c>
      <x:c r="AC49" s="366">
        <x:v>0</x:v>
      </x:c>
      <x:c r="AD49" s="366">
        <x:v>0</x:v>
      </x:c>
      <x:c r="AE49" s="366">
        <x:v>0</x:v>
      </x:c>
      <x:c r="AF49" s="366">
        <x:v>0</x:v>
      </x:c>
      <x:c r="AG49" s="366">
        <x:v>0</x:v>
      </x:c>
      <x:c r="AH49" s="366">
        <x:v>0</x:v>
      </x:c>
      <x:c r="AI49" s="366">
        <x:v>0</x:v>
      </x:c>
      <x:c r="AJ49" s="366">
        <x:v>0</x:v>
      </x:c>
      <x:c r="AK49" s="366">
        <x:v>0</x:v>
      </x:c>
      <x:c r="AL49" s="366">
        <x:v>0</x:v>
      </x:c>
      <x:c r="AM49" s="366">
        <x:v>0</x:v>
      </x:c>
      <x:c r="AN49" s="366">
        <x:v>0</x:v>
      </x:c>
      <x:c r="AO49" s="366">
        <x:v>0</x:v>
      </x:c>
      <x:c r="AP49" s="366">
        <x:v>0</x:v>
      </x:c>
      <x:c r="AQ49" s="366">
        <x:v>0</x:v>
      </x:c>
      <x:c r="AR49" s="366">
        <x:v>0</x:v>
      </x:c>
      <x:c r="AS49" s="366">
        <x:v>0</x:v>
      </x:c>
      <x:c r="AT49" s="366">
        <x:v>0</x:v>
      </x:c>
      <x:c r="AU49" s="366">
        <x:v>0</x:v>
      </x:c>
      <x:c r="AV49" s="361"/>
    </x:row>
    <x:row r="50" spans="1:48" hidden="1" outlineLevel="1">
      <x:c r="A50" s="362">
        <x:v>23</x:v>
      </x:c>
      <x:c r="B50" s="362">
        <x:v>25</x:v>
      </x:c>
      <x:c r="C50" s="328" t="s">
        <x:v>343</x:v>
      </x:c>
      <x:c r="D50" s="363" t="s">
        <x:v>161</x:v>
      </x:c>
      <x:c r="E50" s="363" t="s">
        <x:v>164</x:v>
      </x:c>
      <x:c r="F50" s="364">
        <x:v>13.332100000000001</x:v>
      </x:c>
      <x:c r="G50" s="365">
        <x:v>0.17849000000000001</x:v>
      </x:c>
      <x:c r="H50" s="323">
        <x:v>6067.1111111111113</x:v>
      </x:c>
      <x:c r="I50" s="366">
        <x:v>72987.346666666665</x:v>
      </x:c>
      <x:c r="J50" s="366">
        <x:v>973074.60449466656</x:v>
      </x:c>
      <x:c r="K50" s="366">
        <x:v>13027.511506533338</x:v>
      </x:c>
      <x:c r="L50" s="366">
        <x:v>6613.1511111111122</x:v>
      </x:c>
      <x:c r="M50" s="366">
        <x:v>88167.191928444459</x:v>
      </x:c>
      <x:c r="N50" s="367">
        <x:v>1180.3813418222226</x:v>
      </x:c>
      <x:c r="O50" s="368">
        <x:v>4793.0177777777781</x:v>
      </x:c>
      <x:c r="P50" s="366">
        <x:v>63900.992315111114</x:v>
      </x:c>
      <x:c r="Q50" s="366">
        <x:v>855.50574315555571</x:v>
      </x:c>
      <x:c r="R50" s="366">
        <x:v>6916.5066666666662</x:v>
      </x:c>
      <x:c r="S50" s="366">
        <x:v>92211.558530666662</x:v>
      </x:c>
      <x:c r="T50" s="366">
        <x:v>1234.5272749333333</x:v>
      </x:c>
      <x:c r="U50" s="366">
        <x:v>6309.7955555555563</x:v>
      </x:c>
      <x:c r="V50" s="366">
        <x:v>84122.825326222242</x:v>
      </x:c>
      <x:c r="W50" s="366">
        <x:v>1126.2354087111114</x:v>
      </x:c>
      <x:c r="X50" s="366">
        <x:v>5399.7288888888888</x:v>
      </x:c>
      <x:c r="Y50" s="366">
        <x:v>71989.725519555563</x:v>
      </x:c>
      <x:c r="Z50" s="366">
        <x:v>963.7976093777778</x:v>
      </x:c>
      <x:c r="AA50" s="366">
        <x:v>6309.7955555555563</x:v>
      </x:c>
      <x:c r="AB50" s="366">
        <x:v>84122.825326222242</x:v>
      </x:c>
      <x:c r="AC50" s="366">
        <x:v>1126.2354087111114</x:v>
      </x:c>
      <x:c r="AD50" s="366">
        <x:v>6309.7955555555563</x:v>
      </x:c>
      <x:c r="AE50" s="366">
        <x:v>84122.825326222242</x:v>
      </x:c>
      <x:c r="AF50" s="366">
        <x:v>1126.2354087111114</x:v>
      </x:c>
      <x:c r="AG50" s="366">
        <x:v>5399.7288888888888</x:v>
      </x:c>
      <x:c r="AH50" s="366">
        <x:v>71989.725519555563</x:v>
      </x:c>
      <x:c r="AI50" s="366">
        <x:v>963.7976093777778</x:v>
      </x:c>
      <x:c r="AJ50" s="366">
        <x:v>6309.7955555555563</x:v>
      </x:c>
      <x:c r="AK50" s="366">
        <x:v>84122.825326222242</x:v>
      </x:c>
      <x:c r="AL50" s="366">
        <x:v>1126.2354087111114</x:v>
      </x:c>
      <x:c r="AM50" s="366">
        <x:v>5399.7288888888888</x:v>
      </x:c>
      <x:c r="AN50" s="366">
        <x:v>71989.725519555563</x:v>
      </x:c>
      <x:c r="AO50" s="366">
        <x:v>963.7976093777778</x:v>
      </x:c>
      <x:c r="AP50" s="366">
        <x:v>6613.1511111111122</x:v>
      </x:c>
      <x:c r="AQ50" s="366">
        <x:v>88167.191928444459</x:v>
      </x:c>
      <x:c r="AR50" s="366">
        <x:v>1180.3813418222226</x:v>
      </x:c>
      <x:c r="AS50" s="366">
        <x:v>6613.1511111111122</x:v>
      </x:c>
      <x:c r="AT50" s="366">
        <x:v>88167.191928444459</x:v>
      </x:c>
      <x:c r="AU50" s="366">
        <x:v>1180.3813418222226</x:v>
      </x:c>
      <x:c r="AV50" s="361"/>
    </x:row>
    <x:row r="51" spans="1:48" hidden="1" outlineLevel="1">
      <x:c r="A51" s="362">
        <x:v>24</x:v>
      </x:c>
      <x:c r="B51" s="362">
        <x:v>26</x:v>
      </x:c>
      <x:c r="C51" s="328" t="s">
        <x:v>343</x:v>
      </x:c>
      <x:c r="D51" s="363" t="s">
        <x:v>348</x:v>
      </x:c>
      <x:c r="E51" s="363" t="s">
        <x:v>142</x:v>
      </x:c>
      <x:c r="F51" s="364">
        <x:v>1.4824999999999999</x:v>
      </x:c>
      <x:c r="G51" s="365">
        <x:v>1.797E-2</x:v>
      </x:c>
      <x:c r="H51" s="323">
        <x:v>183.33333333333334</x:v>
      </x:c>
      <x:c r="I51" s="366">
        <x:v>2205.5000000000005</x:v>
      </x:c>
      <x:c r="J51" s="366">
        <x:v>3269.6537500000009</x:v>
      </x:c>
      <x:c r="K51" s="366">
        <x:v>39.632835</x:v>
      </x:c>
      <x:c r="L51" s="366">
        <x:v>199.83333333333337</x:v>
      </x:c>
      <x:c r="M51" s="366">
        <x:v>296.25291666666669</x:v>
      </x:c>
      <x:c r="N51" s="367">
        <x:v>3.5910050000000004</x:v>
      </x:c>
      <x:c r="O51" s="368">
        <x:v>144.83333333333334</x:v>
      </x:c>
      <x:c r="P51" s="366">
        <x:v>214.71541666666667</x:v>
      </x:c>
      <x:c r="Q51" s="366">
        <x:v>2.6026549999999999</x:v>
      </x:c>
      <x:c r="R51" s="366">
        <x:v>209</x:v>
      </x:c>
      <x:c r="S51" s="366">
        <x:v>309.84249999999997</x:v>
      </x:c>
      <x:c r="T51" s="366">
        <x:v>3.7557299999999998</x:v>
      </x:c>
      <x:c r="U51" s="366">
        <x:v>190.66666666666669</x:v>
      </x:c>
      <x:c r="V51" s="366">
        <x:v>282.66333333333336</x:v>
      </x:c>
      <x:c r="W51" s="366">
        <x:v>3.4262800000000002</x:v>
      </x:c>
      <x:c r="X51" s="366">
        <x:v>163.16666666666669</x:v>
      </x:c>
      <x:c r="Y51" s="366">
        <x:v>241.89458333333334</x:v>
      </x:c>
      <x:c r="Z51" s="366">
        <x:v>2.9321050000000004</x:v>
      </x:c>
      <x:c r="AA51" s="366">
        <x:v>190.66666666666669</x:v>
      </x:c>
      <x:c r="AB51" s="366">
        <x:v>282.66333333333336</x:v>
      </x:c>
      <x:c r="AC51" s="366">
        <x:v>3.4262800000000002</x:v>
      </x:c>
      <x:c r="AD51" s="366">
        <x:v>190.66666666666669</x:v>
      </x:c>
      <x:c r="AE51" s="366">
        <x:v>282.66333333333336</x:v>
      </x:c>
      <x:c r="AF51" s="366">
        <x:v>3.4262800000000002</x:v>
      </x:c>
      <x:c r="AG51" s="366">
        <x:v>163.16666666666669</x:v>
      </x:c>
      <x:c r="AH51" s="366">
        <x:v>241.89458333333334</x:v>
      </x:c>
      <x:c r="AI51" s="366">
        <x:v>2.9321050000000004</x:v>
      </x:c>
      <x:c r="AJ51" s="366">
        <x:v>190.66666666666669</x:v>
      </x:c>
      <x:c r="AK51" s="366">
        <x:v>282.66333333333336</x:v>
      </x:c>
      <x:c r="AL51" s="366">
        <x:v>3.4262800000000002</x:v>
      </x:c>
      <x:c r="AM51" s="366">
        <x:v>163.16666666666669</x:v>
      </x:c>
      <x:c r="AN51" s="366">
        <x:v>241.89458333333334</x:v>
      </x:c>
      <x:c r="AO51" s="366">
        <x:v>2.9321050000000004</x:v>
      </x:c>
      <x:c r="AP51" s="366">
        <x:v>199.83333333333337</x:v>
      </x:c>
      <x:c r="AQ51" s="366">
        <x:v>296.25291666666669</x:v>
      </x:c>
      <x:c r="AR51" s="366">
        <x:v>3.5910050000000004</x:v>
      </x:c>
      <x:c r="AS51" s="366">
        <x:v>199.83333333333337</x:v>
      </x:c>
      <x:c r="AT51" s="366">
        <x:v>296.25291666666669</x:v>
      </x:c>
      <x:c r="AU51" s="366">
        <x:v>3.5910050000000004</x:v>
      </x:c>
      <x:c r="AV51" s="361"/>
    </x:row>
    <x:row r="52" spans="1:48" hidden="1" outlineLevel="1">
      <x:c r="A52" s="362">
        <x:v>25</x:v>
      </x:c>
      <x:c r="B52" s="362">
        <x:v>27</x:v>
      </x:c>
      <x:c r="C52" s="328" t="s">
        <x:v>343</x:v>
      </x:c>
      <x:c r="D52" s="363" t="s">
        <x:v>161</x:v>
      </x:c>
      <x:c r="E52" s="363" t="s">
        <x:v>163</x:v>
      </x:c>
      <x:c r="F52" s="364">
        <x:v>2.1818</x:v>
      </x:c>
      <x:c r="G52" s="365">
        <x:v>2.7068999999999996E-2</x:v>
      </x:c>
      <x:c r="H52" s="323">
        <x:v>17090.333333333336</x:v>
      </x:c>
      <x:c r="I52" s="366">
        <x:v>205596.71000000008</x:v>
      </x:c>
      <x:c r="J52" s="366">
        <x:v>448570.90187800012</x:v>
      </x:c>
      <x:c r="K52" s="366">
        <x:v>5565.2973429900012</x:v>
      </x:c>
      <x:c r="L52" s="366">
        <x:v>18628.463333333337</x:v>
      </x:c>
      <x:c r="M52" s="366">
        <x:v>40643.581300666672</x:v>
      </x:c>
      <x:c r="N52" s="367">
        <x:v>504.25387397000003</x:v>
      </x:c>
      <x:c r="O52" s="368">
        <x:v>13501.363333333336</x:v>
      </x:c>
      <x:c r="P52" s="366">
        <x:v>29457.274520666673</x:v>
      </x:c>
      <x:c r="Q52" s="366">
        <x:v>365.46840407000002</x:v>
      </x:c>
      <x:c r="R52" s="366">
        <x:v>19482.98</x:v>
      </x:c>
      <x:c r="S52" s="366">
        <x:v>42507.965764</x:v>
      </x:c>
      <x:c r="T52" s="366">
        <x:v>527.38478561999989</x:v>
      </x:c>
      <x:c r="U52" s="366">
        <x:v>17773.94666666667</x:v>
      </x:c>
      <x:c r="V52" s="366">
        <x:v>38779.196837333344</x:v>
      </x:c>
      <x:c r="W52" s="366">
        <x:v>481.12296232</x:v>
      </x:c>
      <x:c r="X52" s="366">
        <x:v>15210.396666666669</x:v>
      </x:c>
      <x:c r="Y52" s="366">
        <x:v>33186.043447333337</x:v>
      </x:c>
      <x:c r="Z52" s="366">
        <x:v>411.73022737000002</x:v>
      </x:c>
      <x:c r="AA52" s="366">
        <x:v>17773.94666666667</x:v>
      </x:c>
      <x:c r="AB52" s="366">
        <x:v>38779.196837333344</x:v>
      </x:c>
      <x:c r="AC52" s="366">
        <x:v>481.12296232</x:v>
      </x:c>
      <x:c r="AD52" s="366">
        <x:v>17773.94666666667</x:v>
      </x:c>
      <x:c r="AE52" s="366">
        <x:v>38779.196837333344</x:v>
      </x:c>
      <x:c r="AF52" s="366">
        <x:v>481.12296232</x:v>
      </x:c>
      <x:c r="AG52" s="366">
        <x:v>15210.396666666669</x:v>
      </x:c>
      <x:c r="AH52" s="366">
        <x:v>33186.043447333337</x:v>
      </x:c>
      <x:c r="AI52" s="366">
        <x:v>411.73022737000002</x:v>
      </x:c>
      <x:c r="AJ52" s="366">
        <x:v>17773.94666666667</x:v>
      </x:c>
      <x:c r="AK52" s="366">
        <x:v>38779.196837333344</x:v>
      </x:c>
      <x:c r="AL52" s="366">
        <x:v>481.12296232</x:v>
      </x:c>
      <x:c r="AM52" s="366">
        <x:v>15210.396666666669</x:v>
      </x:c>
      <x:c r="AN52" s="366">
        <x:v>33186.043447333337</x:v>
      </x:c>
      <x:c r="AO52" s="366">
        <x:v>411.73022737000002</x:v>
      </x:c>
      <x:c r="AP52" s="366">
        <x:v>18628.463333333337</x:v>
      </x:c>
      <x:c r="AQ52" s="366">
        <x:v>40643.581300666672</x:v>
      </x:c>
      <x:c r="AR52" s="366">
        <x:v>504.25387397000003</x:v>
      </x:c>
      <x:c r="AS52" s="366">
        <x:v>18628.463333333337</x:v>
      </x:c>
      <x:c r="AT52" s="366">
        <x:v>40643.581300666672</x:v>
      </x:c>
      <x:c r="AU52" s="366">
        <x:v>504.25387397000003</x:v>
      </x:c>
      <x:c r="AV52" s="361"/>
    </x:row>
    <x:row r="53" spans="1:48" hidden="1" outlineLevel="1">
      <x:c r="A53" s="362">
        <x:v>26</x:v>
      </x:c>
      <x:c r="B53" s="362">
        <x:v>28</x:v>
      </x:c>
      <x:c r="C53" s="328" t="s">
        <x:v>343</x:v>
      </x:c>
      <x:c r="D53" s="363" t="s">
        <x:v>161</x:v>
      </x:c>
      <x:c r="E53" s="363" t="s">
        <x:v>160</x:v>
      </x:c>
      <x:c r="F53" s="364">
        <x:v>3.7585999999999999</x:v>
      </x:c>
      <x:c r="G53" s="365">
        <x:v>4.7066999999999998E-2</x:v>
      </x:c>
      <x:c r="H53" s="323">
        <x:v>8262.2222222222226</x:v>
      </x:c>
      <x:c r="I53" s="366">
        <x:v>99394.53333333334</x:v>
      </x:c>
      <x:c r="J53" s="366">
        <x:v>373584.29298666673</x:v>
      </x:c>
      <x:c r="K53" s="366">
        <x:v>4678.2025003999997</x:v>
      </x:c>
      <x:c r="L53" s="366">
        <x:v>9005.822222222223</x:v>
      </x:c>
      <x:c r="M53" s="366">
        <x:v>33849.283404444446</x:v>
      </x:c>
      <x:c r="N53" s="367">
        <x:v>423.87703453333336</x:v>
      </x:c>
      <x:c r="O53" s="368">
        <x:v>6527.155555555556</x:v>
      </x:c>
      <x:c r="P53" s="366">
        <x:v>24532.966871111112</x:v>
      </x:c>
      <x:c r="Q53" s="366">
        <x:v>307.21363053333334</x:v>
      </x:c>
      <x:c r="R53" s="366">
        <x:v>9418.9333333333325</x:v>
      </x:c>
      <x:c r="S53" s="366">
        <x:v>35402.002826666663</x:v>
      </x:c>
      <x:c r="T53" s="366">
        <x:v>443.32093519999995</x:v>
      </x:c>
      <x:c r="U53" s="366">
        <x:v>8592.7111111111117</x:v>
      </x:c>
      <x:c r="V53" s="366">
        <x:v>32296.563982222226</x:v>
      </x:c>
      <x:c r="W53" s="366">
        <x:v>404.43313386666665</x:v>
      </x:c>
      <x:c r="X53" s="366">
        <x:v>7353.3777777777786</x:v>
      </x:c>
      <x:c r="Y53" s="366">
        <x:v>27638.40571555556</x:v>
      </x:c>
      <x:c r="Z53" s="366">
        <x:v>346.1014318666667</x:v>
      </x:c>
      <x:c r="AA53" s="366">
        <x:v>8592.7111111111117</x:v>
      </x:c>
      <x:c r="AB53" s="366">
        <x:v>32296.563982222226</x:v>
      </x:c>
      <x:c r="AC53" s="366">
        <x:v>404.43313386666665</x:v>
      </x:c>
      <x:c r="AD53" s="366">
        <x:v>8592.7111111111117</x:v>
      </x:c>
      <x:c r="AE53" s="366">
        <x:v>32296.563982222226</x:v>
      </x:c>
      <x:c r="AF53" s="366">
        <x:v>404.43313386666665</x:v>
      </x:c>
      <x:c r="AG53" s="366">
        <x:v>7353.3777777777786</x:v>
      </x:c>
      <x:c r="AH53" s="366">
        <x:v>27638.40571555556</x:v>
      </x:c>
      <x:c r="AI53" s="366">
        <x:v>346.1014318666667</x:v>
      </x:c>
      <x:c r="AJ53" s="366">
        <x:v>8592.7111111111117</x:v>
      </x:c>
      <x:c r="AK53" s="366">
        <x:v>32296.563982222226</x:v>
      </x:c>
      <x:c r="AL53" s="366">
        <x:v>404.43313386666665</x:v>
      </x:c>
      <x:c r="AM53" s="366">
        <x:v>7353.3777777777786</x:v>
      </x:c>
      <x:c r="AN53" s="366">
        <x:v>27638.40571555556</x:v>
      </x:c>
      <x:c r="AO53" s="366">
        <x:v>346.1014318666667</x:v>
      </x:c>
      <x:c r="AP53" s="366">
        <x:v>9005.822222222223</x:v>
      </x:c>
      <x:c r="AQ53" s="366">
        <x:v>33849.283404444446</x:v>
      </x:c>
      <x:c r="AR53" s="366">
        <x:v>423.87703453333336</x:v>
      </x:c>
      <x:c r="AS53" s="366">
        <x:v>9005.822222222223</x:v>
      </x:c>
      <x:c r="AT53" s="366">
        <x:v>33849.283404444446</x:v>
      </x:c>
      <x:c r="AU53" s="366">
        <x:v>423.87703453333336</x:v>
      </x:c>
      <x:c r="AV53" s="361"/>
    </x:row>
    <x:row r="54" spans="1:48" hidden="1" outlineLevel="1">
      <x:c r="A54" s="362">
        <x:v>27</x:v>
      </x:c>
      <x:c r="B54" s="362">
        <x:v>29</x:v>
      </x:c>
      <x:c r="C54" s="328" t="s">
        <x:v>343</x:v>
      </x:c>
      <x:c r="D54" s="363" t="s">
        <x:v>167</x:v>
      </x:c>
      <x:c r="E54" s="363" t="s">
        <x:v>141</x:v>
      </x:c>
      <x:c r="F54" s="364">
        <x:v>0.39219999999999999</x:v>
      </x:c>
      <x:c r="G54" s="365">
        <x:v>2.7300000000000002E-3</x:v>
      </x:c>
      <x:c r="H54" s="323">
        <x:v>2322.2222222222226</x:v>
      </x:c>
      <x:c r="I54" s="366">
        <x:v>27936.333333333336</x:v>
      </x:c>
      <x:c r="J54" s="366">
        <x:v>10956.629933333334</x:v>
      </x:c>
      <x:c r="K54" s="366">
        <x:v>76.266190000000023</x:v>
      </x:c>
      <x:c r="L54" s="366">
        <x:v>2531.2222222222226</x:v>
      </x:c>
      <x:c r="M54" s="366">
        <x:v>992.74535555555565</x:v>
      </x:c>
      <x:c r="N54" s="367">
        <x:v>6.9102366666666679</x:v>
      </x:c>
      <x:c r="O54" s="368">
        <x:v>1834.5555555555559</x:v>
      </x:c>
      <x:c r="P54" s="366">
        <x:v>719.51268888888899</x:v>
      </x:c>
      <x:c r="Q54" s="366">
        <x:v>5.0083366666666675</x:v>
      </x:c>
      <x:c r="R54" s="366">
        <x:v>2647.3333333333335</x:v>
      </x:c>
      <x:c r="S54" s="366">
        <x:v>1038.2841333333333</x:v>
      </x:c>
      <x:c r="T54" s="366">
        <x:v>7.2272200000000009</x:v>
      </x:c>
      <x:c r="U54" s="366">
        <x:v>2415.1111111111118</x:v>
      </x:c>
      <x:c r="V54" s="366">
        <x:v>947.20657777777797</x:v>
      </x:c>
      <x:c r="W54" s="366">
        <x:v>6.5932533333333359</x:v>
      </x:c>
      <x:c r="X54" s="366">
        <x:v>2066.7777777777783</x:v>
      </x:c>
      <x:c r="Y54" s="366">
        <x:v>810.59024444444458</x:v>
      </x:c>
      <x:c r="Z54" s="366">
        <x:v>5.6423033333333352</x:v>
      </x:c>
      <x:c r="AA54" s="366">
        <x:v>2415.1111111111118</x:v>
      </x:c>
      <x:c r="AB54" s="366">
        <x:v>947.20657777777797</x:v>
      </x:c>
      <x:c r="AC54" s="366">
        <x:v>6.5932533333333359</x:v>
      </x:c>
      <x:c r="AD54" s="366">
        <x:v>2415.1111111111118</x:v>
      </x:c>
      <x:c r="AE54" s="366">
        <x:v>947.20657777777797</x:v>
      </x:c>
      <x:c r="AF54" s="366">
        <x:v>6.5932533333333359</x:v>
      </x:c>
      <x:c r="AG54" s="366">
        <x:v>2066.7777777777783</x:v>
      </x:c>
      <x:c r="AH54" s="366">
        <x:v>810.59024444444458</x:v>
      </x:c>
      <x:c r="AI54" s="366">
        <x:v>5.6423033333333352</x:v>
      </x:c>
      <x:c r="AJ54" s="366">
        <x:v>2415.1111111111118</x:v>
      </x:c>
      <x:c r="AK54" s="366">
        <x:v>947.20657777777797</x:v>
      </x:c>
      <x:c r="AL54" s="366">
        <x:v>6.5932533333333359</x:v>
      </x:c>
      <x:c r="AM54" s="366">
        <x:v>2066.7777777777783</x:v>
      </x:c>
      <x:c r="AN54" s="366">
        <x:v>810.59024444444458</x:v>
      </x:c>
      <x:c r="AO54" s="366">
        <x:v>5.6423033333333352</x:v>
      </x:c>
      <x:c r="AP54" s="366">
        <x:v>2531.2222222222226</x:v>
      </x:c>
      <x:c r="AQ54" s="366">
        <x:v>992.74535555555565</x:v>
      </x:c>
      <x:c r="AR54" s="366">
        <x:v>6.9102366666666679</x:v>
      </x:c>
      <x:c r="AS54" s="366">
        <x:v>2531.2222222222226</x:v>
      </x:c>
      <x:c r="AT54" s="366">
        <x:v>992.74535555555565</x:v>
      </x:c>
      <x:c r="AU54" s="366">
        <x:v>6.9102366666666679</x:v>
      </x:c>
      <x:c r="AV54" s="361"/>
    </x:row>
    <x:row r="55" spans="1:48" hidden="1" outlineLevel="1">
      <x:c r="A55" s="362">
        <x:v>28</x:v>
      </x:c>
      <x:c r="B55" s="362">
        <x:v>30</x:v>
      </x:c>
      <x:c r="C55" s="328" t="s">
        <x:v>343</x:v>
      </x:c>
      <x:c r="D55" s="363" t="s">
        <x:v>167</x:v>
      </x:c>
      <x:c r="E55" s="363" t="s">
        <x:v>143</x:v>
      </x:c>
      <x:c r="F55" s="364">
        <x:v>0.57889999999999997</x:v>
      </x:c>
      <x:c r="G55" s="365">
        <x:v>4.7400000000000003E-3</x:v>
      </x:c>
      <x:c r="H55" s="323">
        <x:v>0</x:v>
      </x:c>
      <x:c r="I55" s="366">
        <x:v>0</x:v>
      </x:c>
      <x:c r="J55" s="366">
        <x:v>0</x:v>
      </x:c>
      <x:c r="K55" s="366">
        <x:v>0</x:v>
      </x:c>
      <x:c r="L55" s="366">
        <x:v>0</x:v>
      </x:c>
      <x:c r="M55" s="366">
        <x:v>0</x:v>
      </x:c>
      <x:c r="N55" s="367">
        <x:v>0</x:v>
      </x:c>
      <x:c r="O55" s="368">
        <x:v>0</x:v>
      </x:c>
      <x:c r="P55" s="366">
        <x:v>0</x:v>
      </x:c>
      <x:c r="Q55" s="366">
        <x:v>0</x:v>
      </x:c>
      <x:c r="R55" s="366">
        <x:v>0</x:v>
      </x:c>
      <x:c r="S55" s="366">
        <x:v>0</x:v>
      </x:c>
      <x:c r="T55" s="366">
        <x:v>0</x:v>
      </x:c>
      <x:c r="U55" s="366">
        <x:v>0</x:v>
      </x:c>
      <x:c r="V55" s="366">
        <x:v>0</x:v>
      </x:c>
      <x:c r="W55" s="366">
        <x:v>0</x:v>
      </x:c>
      <x:c r="X55" s="366">
        <x:v>0</x:v>
      </x:c>
      <x:c r="Y55" s="366">
        <x:v>0</x:v>
      </x:c>
      <x:c r="Z55" s="366">
        <x:v>0</x:v>
      </x:c>
      <x:c r="AA55" s="366">
        <x:v>0</x:v>
      </x:c>
      <x:c r="AB55" s="366">
        <x:v>0</x:v>
      </x:c>
      <x:c r="AC55" s="366">
        <x:v>0</x:v>
      </x:c>
      <x:c r="AD55" s="366">
        <x:v>0</x:v>
      </x:c>
      <x:c r="AE55" s="366">
        <x:v>0</x:v>
      </x:c>
      <x:c r="AF55" s="366">
        <x:v>0</x:v>
      </x:c>
      <x:c r="AG55" s="366">
        <x:v>0</x:v>
      </x:c>
      <x:c r="AH55" s="366">
        <x:v>0</x:v>
      </x:c>
      <x:c r="AI55" s="366">
        <x:v>0</x:v>
      </x:c>
      <x:c r="AJ55" s="366">
        <x:v>0</x:v>
      </x:c>
      <x:c r="AK55" s="366">
        <x:v>0</x:v>
      </x:c>
      <x:c r="AL55" s="366">
        <x:v>0</x:v>
      </x:c>
      <x:c r="AM55" s="366">
        <x:v>0</x:v>
      </x:c>
      <x:c r="AN55" s="366">
        <x:v>0</x:v>
      </x:c>
      <x:c r="AO55" s="366">
        <x:v>0</x:v>
      </x:c>
      <x:c r="AP55" s="366">
        <x:v>0</x:v>
      </x:c>
      <x:c r="AQ55" s="366">
        <x:v>0</x:v>
      </x:c>
      <x:c r="AR55" s="366">
        <x:v>0</x:v>
      </x:c>
      <x:c r="AS55" s="366">
        <x:v>0</x:v>
      </x:c>
      <x:c r="AT55" s="366">
        <x:v>0</x:v>
      </x:c>
      <x:c r="AU55" s="366">
        <x:v>0</x:v>
      </x:c>
      <x:c r="AV55" s="361"/>
    </x:row>
    <x:row r="56" spans="1:48" hidden="1" outlineLevel="1">
      <x:c r="A56" s="362"/>
      <x:c r="B56" s="362">
        <x:v>31</x:v>
      </x:c>
      <x:c r="C56" s="328" t="s">
        <x:v>343</x:v>
      </x:c>
      <x:c r="D56" s="363" t="s">
        <x:v>167</x:v>
      </x:c>
      <x:c r="E56" s="363" t="s">
        <x:v>349</x:v>
      </x:c>
      <x:c r="F56" s="364">
        <x:v>0.67459999999999998</x:v>
      </x:c>
      <x:c r="G56" s="365">
        <x:v>1.1439999999999997E-2</x:v>
      </x:c>
      <x:c r="H56" s="323">
        <x:v>550</x:v>
      </x:c>
      <x:c r="I56" s="366">
        <x:v>6616.5</x:v>
      </x:c>
      <x:c r="J56" s="366">
        <x:v>4463.4908999999998</x:v>
      </x:c>
      <x:c r="K56" s="366">
        <x:v>75.692759999999979</x:v>
      </x:c>
      <x:c r="L56" s="366">
        <x:v>599.5</x:v>
      </x:c>
      <x:c r="M56" s="366">
        <x:v>404.42269999999996</x:v>
      </x:c>
      <x:c r="N56" s="367">
        <x:v>6.8582799999999979</x:v>
      </x:c>
      <x:c r="O56" s="368">
        <x:v>434.5</x:v>
      </x:c>
      <x:c r="P56" s="366">
        <x:v>293.11369999999999</x:v>
      </x:c>
      <x:c r="Q56" s="366">
        <x:v>4.9706799999999989</x:v>
      </x:c>
      <x:c r="R56" s="366">
        <x:v>627</x:v>
      </x:c>
      <x:c r="S56" s="366">
        <x:v>422.9742</x:v>
      </x:c>
      <x:c r="T56" s="366">
        <x:v>7.1728799999999984</x:v>
      </x:c>
      <x:c r="U56" s="366">
        <x:v>572</x:v>
      </x:c>
      <x:c r="V56" s="366">
        <x:v>385.87119999999999</x:v>
      </x:c>
      <x:c r="W56" s="366">
        <x:v>6.5436799999999984</x:v>
      </x:c>
      <x:c r="X56" s="366">
        <x:v>489.5</x:v>
      </x:c>
      <x:c r="Y56" s="366">
        <x:v>330.2167</x:v>
      </x:c>
      <x:c r="Z56" s="366">
        <x:v>5.5998799999999989</x:v>
      </x:c>
      <x:c r="AA56" s="366">
        <x:v>572</x:v>
      </x:c>
      <x:c r="AB56" s="366">
        <x:v>385.87119999999999</x:v>
      </x:c>
      <x:c r="AC56" s="366">
        <x:v>6.5436799999999984</x:v>
      </x:c>
      <x:c r="AD56" s="366">
        <x:v>572</x:v>
      </x:c>
      <x:c r="AE56" s="366">
        <x:v>385.87119999999999</x:v>
      </x:c>
      <x:c r="AF56" s="366">
        <x:v>6.5436799999999984</x:v>
      </x:c>
      <x:c r="AG56" s="366">
        <x:v>489.5</x:v>
      </x:c>
      <x:c r="AH56" s="366">
        <x:v>330.2167</x:v>
      </x:c>
      <x:c r="AI56" s="366">
        <x:v>5.5998799999999989</x:v>
      </x:c>
      <x:c r="AJ56" s="366">
        <x:v>572</x:v>
      </x:c>
      <x:c r="AK56" s="366">
        <x:v>385.87119999999999</x:v>
      </x:c>
      <x:c r="AL56" s="366">
        <x:v>6.5436799999999984</x:v>
      </x:c>
      <x:c r="AM56" s="366">
        <x:v>489.5</x:v>
      </x:c>
      <x:c r="AN56" s="366">
        <x:v>330.2167</x:v>
      </x:c>
      <x:c r="AO56" s="366">
        <x:v>5.5998799999999989</x:v>
      </x:c>
      <x:c r="AP56" s="366">
        <x:v>599.5</x:v>
      </x:c>
      <x:c r="AQ56" s="366">
        <x:v>404.42269999999996</x:v>
      </x:c>
      <x:c r="AR56" s="366">
        <x:v>6.8582799999999979</x:v>
      </x:c>
      <x:c r="AS56" s="366">
        <x:v>599.5</x:v>
      </x:c>
      <x:c r="AT56" s="366">
        <x:v>404.42269999999996</x:v>
      </x:c>
      <x:c r="AU56" s="366">
        <x:v>6.8582799999999979</x:v>
      </x:c>
      <x:c r="AV56" s="361"/>
    </x:row>
    <x:row r="57" spans="1:48" hidden="1" outlineLevel="1">
      <x:c r="A57" s="362">
        <x:v>29</x:v>
      </x:c>
      <x:c r="B57" s="362">
        <x:v>32</x:v>
      </x:c>
      <x:c r="C57" s="328" t="s">
        <x:v>343</x:v>
      </x:c>
      <x:c r="D57" s="363" t="s">
        <x:v>167</x:v>
      </x:c>
      <x:c r="E57" s="363" t="s">
        <x:v>145</x:v>
      </x:c>
      <x:c r="F57" s="364">
        <x:v>1.1560999999999999</x:v>
      </x:c>
      <x:c r="G57" s="365">
        <x:v>1.176E-2</x:v>
      </x:c>
      <x:c r="H57" s="323">
        <x:v>183.33333333333334</x:v>
      </x:c>
      <x:c r="I57" s="366">
        <x:v>2205.5000000000005</x:v>
      </x:c>
      <x:c r="J57" s="366">
        <x:v>2549.7785499999995</x:v>
      </x:c>
      <x:c r="K57" s="366">
        <x:v>25.936680000000003</x:v>
      </x:c>
      <x:c r="L57" s="366">
        <x:v>199.83333333333337</x:v>
      </x:c>
      <x:c r="M57" s="366">
        <x:v>231.02731666666668</x:v>
      </x:c>
      <x:c r="N57" s="367">
        <x:v>2.3500400000000004</x:v>
      </x:c>
      <x:c r="O57" s="368">
        <x:v>144.83333333333334</x:v>
      </x:c>
      <x:c r="P57" s="366">
        <x:v>167.44181666666665</x:v>
      </x:c>
      <x:c r="Q57" s="366">
        <x:v>1.7032400000000001</x:v>
      </x:c>
      <x:c r="R57" s="366">
        <x:v>209</x:v>
      </x:c>
      <x:c r="S57" s="366">
        <x:v>241.62489999999997</x:v>
      </x:c>
      <x:c r="T57" s="366">
        <x:v>2.45784</x:v>
      </x:c>
      <x:c r="U57" s="366">
        <x:v>190.66666666666669</x:v>
      </x:c>
      <x:c r="V57" s="366">
        <x:v>220.42973333333333</x:v>
      </x:c>
      <x:c r="W57" s="366">
        <x:v>2.2422400000000002</x:v>
      </x:c>
      <x:c r="X57" s="366">
        <x:v>163.16666666666669</x:v>
      </x:c>
      <x:c r="Y57" s="366">
        <x:v>188.63698333333335</x:v>
      </x:c>
      <x:c r="Z57" s="366">
        <x:v>1.9188400000000001</x:v>
      </x:c>
      <x:c r="AA57" s="366">
        <x:v>190.66666666666669</x:v>
      </x:c>
      <x:c r="AB57" s="366">
        <x:v>220.42973333333333</x:v>
      </x:c>
      <x:c r="AC57" s="366">
        <x:v>2.2422400000000002</x:v>
      </x:c>
      <x:c r="AD57" s="366">
        <x:v>190.66666666666669</x:v>
      </x:c>
      <x:c r="AE57" s="366">
        <x:v>220.42973333333333</x:v>
      </x:c>
      <x:c r="AF57" s="366">
        <x:v>2.2422400000000002</x:v>
      </x:c>
      <x:c r="AG57" s="366">
        <x:v>163.16666666666669</x:v>
      </x:c>
      <x:c r="AH57" s="366">
        <x:v>188.63698333333335</x:v>
      </x:c>
      <x:c r="AI57" s="366">
        <x:v>1.9188400000000001</x:v>
      </x:c>
      <x:c r="AJ57" s="366">
        <x:v>190.66666666666669</x:v>
      </x:c>
      <x:c r="AK57" s="366">
        <x:v>220.42973333333333</x:v>
      </x:c>
      <x:c r="AL57" s="366">
        <x:v>2.2422400000000002</x:v>
      </x:c>
      <x:c r="AM57" s="366">
        <x:v>163.16666666666669</x:v>
      </x:c>
      <x:c r="AN57" s="366">
        <x:v>188.63698333333335</x:v>
      </x:c>
      <x:c r="AO57" s="366">
        <x:v>1.9188400000000001</x:v>
      </x:c>
      <x:c r="AP57" s="366">
        <x:v>199.83333333333337</x:v>
      </x:c>
      <x:c r="AQ57" s="366">
        <x:v>231.02731666666668</x:v>
      </x:c>
      <x:c r="AR57" s="366">
        <x:v>2.3500400000000004</x:v>
      </x:c>
      <x:c r="AS57" s="366">
        <x:v>199.83333333333337</x:v>
      </x:c>
      <x:c r="AT57" s="366">
        <x:v>231.02731666666668</x:v>
      </x:c>
      <x:c r="AU57" s="366">
        <x:v>2.3500400000000004</x:v>
      </x:c>
      <x:c r="AV57" s="361"/>
    </x:row>
    <x:row r="58" spans="1:48" hidden="1" outlineLevel="1">
      <x:c r="A58" s="362">
        <x:v>30</x:v>
      </x:c>
      <x:c r="B58" s="362">
        <x:v>33</x:v>
      </x:c>
      <x:c r="C58" s="328" t="s">
        <x:v>343</x:v>
      </x:c>
      <x:c r="D58" s="363" t="s">
        <x:v>167</x:v>
      </x:c>
      <x:c r="E58" s="363" t="s">
        <x:v>163</x:v>
      </x:c>
      <x:c r="F58" s="364">
        <x:v>2.6574</x:v>
      </x:c>
      <x:c r="G58" s="365">
        <x:v>2.731999999999999E-2</x:v>
      </x:c>
      <x:c r="H58" s="323">
        <x:v>733.33333333333337</x:v>
      </x:c>
      <x:c r="I58" s="366">
        <x:v>8822.0000000000018</x:v>
      </x:c>
      <x:c r="J58" s="366">
        <x:v>23443.582800000004</x:v>
      </x:c>
      <x:c r="K58" s="366">
        <x:v>241.01703999999992</x:v>
      </x:c>
      <x:c r="L58" s="366">
        <x:v>799.33333333333348</x:v>
      </x:c>
      <x:c r="M58" s="366">
        <x:v>2124.1484000000005</x:v>
      </x:c>
      <x:c r="N58" s="367">
        <x:v>21.837786666666663</x:v>
      </x:c>
      <x:c r="O58" s="368">
        <x:v>579.33333333333337</x:v>
      </x:c>
      <x:c r="P58" s="366">
        <x:v>1539.5204000000001</x:v>
      </x:c>
      <x:c r="Q58" s="366">
        <x:v>15.827386666666662</x:v>
      </x:c>
      <x:c r="R58" s="366">
        <x:v>836</x:v>
      </x:c>
      <x:c r="S58" s="366">
        <x:v>2221.5864000000001</x:v>
      </x:c>
      <x:c r="T58" s="366">
        <x:v>22.839519999999993</x:v>
      </x:c>
      <x:c r="U58" s="366">
        <x:v>762.66666666666674</x:v>
      </x:c>
      <x:c r="V58" s="366">
        <x:v>2026.7104000000002</x:v>
      </x:c>
      <x:c r="W58" s="366">
        <x:v>20.836053333333329</x:v>
      </x:c>
      <x:c r="X58" s="366">
        <x:v>652.66666666666674</x:v>
      </x:c>
      <x:c r="Y58" s="366">
        <x:v>1734.3964000000001</x:v>
      </x:c>
      <x:c r="Z58" s="366">
        <x:v>17.83085333333333</x:v>
      </x:c>
      <x:c r="AA58" s="366">
        <x:v>762.66666666666674</x:v>
      </x:c>
      <x:c r="AB58" s="366">
        <x:v>2026.7104000000002</x:v>
      </x:c>
      <x:c r="AC58" s="366">
        <x:v>20.836053333333329</x:v>
      </x:c>
      <x:c r="AD58" s="366">
        <x:v>762.66666666666674</x:v>
      </x:c>
      <x:c r="AE58" s="366">
        <x:v>2026.7104000000002</x:v>
      </x:c>
      <x:c r="AF58" s="366">
        <x:v>20.836053333333329</x:v>
      </x:c>
      <x:c r="AG58" s="366">
        <x:v>652.66666666666674</x:v>
      </x:c>
      <x:c r="AH58" s="366">
        <x:v>1734.3964000000001</x:v>
      </x:c>
      <x:c r="AI58" s="366">
        <x:v>17.83085333333333</x:v>
      </x:c>
      <x:c r="AJ58" s="366">
        <x:v>762.66666666666674</x:v>
      </x:c>
      <x:c r="AK58" s="366">
        <x:v>2026.7104000000002</x:v>
      </x:c>
      <x:c r="AL58" s="366">
        <x:v>20.836053333333329</x:v>
      </x:c>
      <x:c r="AM58" s="366">
        <x:v>652.66666666666674</x:v>
      </x:c>
      <x:c r="AN58" s="366">
        <x:v>1734.3964000000001</x:v>
      </x:c>
      <x:c r="AO58" s="366">
        <x:v>17.83085333333333</x:v>
      </x:c>
      <x:c r="AP58" s="366">
        <x:v>799.33333333333348</x:v>
      </x:c>
      <x:c r="AQ58" s="366">
        <x:v>2124.1484000000005</x:v>
      </x:c>
      <x:c r="AR58" s="366">
        <x:v>21.837786666666663</x:v>
      </x:c>
      <x:c r="AS58" s="366">
        <x:v>799.33333333333348</x:v>
      </x:c>
      <x:c r="AT58" s="366">
        <x:v>2124.1484000000005</x:v>
      </x:c>
      <x:c r="AU58" s="366">
        <x:v>21.837786666666663</x:v>
      </x:c>
      <x:c r="AV58" s="361"/>
    </x:row>
    <x:row r="59" spans="1:48" ht="12.75" hidden="1" customHeight="1" outlineLevel="1">
      <x:c r="A59" s="362">
        <x:v>31</x:v>
      </x:c>
      <x:c r="B59" s="362">
        <x:v>34</x:v>
      </x:c>
      <x:c r="C59" s="328" t="s">
        <x:v>343</x:v>
      </x:c>
      <x:c r="D59" s="363" t="s">
        <x:v>168</x:v>
      </x:c>
      <x:c r="E59" s="363" t="s">
        <x:v>166</x:v>
      </x:c>
      <x:c r="F59" s="364">
        <x:v>7.8996000000000004</x:v>
      </x:c>
      <x:c r="G59" s="365">
        <x:v>9.0979999999999991E-2</x:v>
      </x:c>
      <x:c r="H59" s="323">
        <x:v>2566.666666666667</x:v>
      </x:c>
      <x:c r="I59" s="366">
        <x:v>30877.000000000007</x:v>
      </x:c>
      <x:c r="J59" s="366">
        <x:v>243915.94920000009</x:v>
      </x:c>
      <x:c r="K59" s="366">
        <x:v>2809.1894600000001</x:v>
      </x:c>
      <x:c r="L59" s="366">
        <x:v>2797.6666666666674</x:v>
      </x:c>
      <x:c r="M59" s="366">
        <x:v>22100.447600000007</x:v>
      </x:c>
      <x:c r="N59" s="367">
        <x:v>254.53171333333339</x:v>
      </x:c>
      <x:c r="O59" s="368">
        <x:v>2027.666666666667</x:v>
      </x:c>
      <x:c r="P59" s="366">
        <x:v>16017.755600000004</x:v>
      </x:c>
      <x:c r="Q59" s="366">
        <x:v>184.47711333333334</x:v>
      </x:c>
      <x:c r="R59" s="366">
        <x:v>2926</x:v>
      </x:c>
      <x:c r="S59" s="366">
        <x:v>23114.229600000002</x:v>
      </x:c>
      <x:c r="T59" s="366">
        <x:v>266.20747999999998</x:v>
      </x:c>
      <x:c r="U59" s="366">
        <x:v>2669.3333333333339</x:v>
      </x:c>
      <x:c r="V59" s="366">
        <x:v>21086.665600000008</x:v>
      </x:c>
      <x:c r="W59" s="366">
        <x:v>242.85594666666671</x:v>
      </x:c>
      <x:c r="X59" s="366">
        <x:v>2284.3333333333335</x:v>
      </x:c>
      <x:c r="Y59" s="366">
        <x:v>18045.319600000003</x:v>
      </x:c>
      <x:c r="Z59" s="366">
        <x:v>207.82864666666666</x:v>
      </x:c>
      <x:c r="AA59" s="366">
        <x:v>2669.3333333333339</x:v>
      </x:c>
      <x:c r="AB59" s="366">
        <x:v>21086.665600000008</x:v>
      </x:c>
      <x:c r="AC59" s="366">
        <x:v>242.85594666666671</x:v>
      </x:c>
      <x:c r="AD59" s="366">
        <x:v>2669.3333333333339</x:v>
      </x:c>
      <x:c r="AE59" s="366">
        <x:v>21086.665600000008</x:v>
      </x:c>
      <x:c r="AF59" s="366">
        <x:v>242.85594666666671</x:v>
      </x:c>
      <x:c r="AG59" s="366">
        <x:v>2284.3333333333335</x:v>
      </x:c>
      <x:c r="AH59" s="366">
        <x:v>18045.319600000003</x:v>
      </x:c>
      <x:c r="AI59" s="366">
        <x:v>207.82864666666666</x:v>
      </x:c>
      <x:c r="AJ59" s="366">
        <x:v>2669.3333333333339</x:v>
      </x:c>
      <x:c r="AK59" s="366">
        <x:v>21086.665600000008</x:v>
      </x:c>
      <x:c r="AL59" s="366">
        <x:v>242.85594666666671</x:v>
      </x:c>
      <x:c r="AM59" s="366">
        <x:v>2284.3333333333335</x:v>
      </x:c>
      <x:c r="AN59" s="366">
        <x:v>18045.319600000003</x:v>
      </x:c>
      <x:c r="AO59" s="366">
        <x:v>207.82864666666666</x:v>
      </x:c>
      <x:c r="AP59" s="366">
        <x:v>2797.6666666666674</x:v>
      </x:c>
      <x:c r="AQ59" s="366">
        <x:v>22100.447600000007</x:v>
      </x:c>
      <x:c r="AR59" s="366">
        <x:v>254.53171333333339</x:v>
      </x:c>
      <x:c r="AS59" s="366">
        <x:v>2797.6666666666674</x:v>
      </x:c>
      <x:c r="AT59" s="366">
        <x:v>22100.447600000007</x:v>
      </x:c>
      <x:c r="AU59" s="366">
        <x:v>254.53171333333339</x:v>
      </x:c>
      <x:c r="AV59" s="361"/>
    </x:row>
    <x:row r="60" spans="1:48" hidden="1" outlineLevel="1">
      <x:c r="A60" s="362">
        <x:v>32</x:v>
      </x:c>
      <x:c r="B60" s="362">
        <x:v>35</x:v>
      </x:c>
      <x:c r="C60" s="328" t="s">
        <x:v>343</x:v>
      </x:c>
      <x:c r="D60" s="363" t="s">
        <x:v>168</x:v>
      </x:c>
      <x:c r="E60" s="363" t="s">
        <x:v>169</x:v>
      </x:c>
      <x:c r="F60" s="364">
        <x:v>11.528</x:v>
      </x:c>
      <x:c r="G60" s="365">
        <x:v>0.13462000000000005</x:v>
      </x:c>
      <x:c r="H60" s="323">
        <x:v>11810.333333333334</x:v>
      </x:c>
      <x:c r="I60" s="366">
        <x:v>142078.31</x:v>
      </x:c>
      <x:c r="J60" s="366">
        <x:v>1637878.75768</x:v>
      </x:c>
      <x:c r="K60" s="366">
        <x:v>19126.582092200009</x:v>
      </x:c>
      <x:c r="L60" s="366">
        <x:v>12873.263333333334</x:v>
      </x:c>
      <x:c r="M60" s="366">
        <x:v>148402.97970666669</x:v>
      </x:c>
      <x:c r="N60" s="367">
        <x:v>1732.9987099333341</x:v>
      </x:c>
      <x:c r="O60" s="368">
        <x:v>9330.1633333333339</x:v>
      </x:c>
      <x:c r="P60" s="366">
        <x:v>107558.12290666667</x:v>
      </x:c>
      <x:c r="Q60" s="366">
        <x:v>1256.0265879333338</x:v>
      </x:c>
      <x:c r="R60" s="366">
        <x:v>13463.779999999999</x:v>
      </x:c>
      <x:c r="S60" s="366">
        <x:v>155210.45583999998</x:v>
      </x:c>
      <x:c r="T60" s="366">
        <x:v>1812.4940636000003</x:v>
      </x:c>
      <x:c r="U60" s="366">
        <x:v>12282.746666666668</x:v>
      </x:c>
      <x:c r="V60" s="366">
        <x:v>141595.50357333335</x:v>
      </x:c>
      <x:c r="W60" s="366">
        <x:v>1653.5033562666674</x:v>
      </x:c>
      <x:c r="X60" s="366">
        <x:v>10511.196666666667</x:v>
      </x:c>
      <x:c r="Y60" s="366">
        <x:v>121173.07517333335</x:v>
      </x:c>
      <x:c r="Z60" s="366">
        <x:v>1415.0172952666671</x:v>
      </x:c>
      <x:c r="AA60" s="366">
        <x:v>12282.746666666668</x:v>
      </x:c>
      <x:c r="AB60" s="366">
        <x:v>141595.50357333335</x:v>
      </x:c>
      <x:c r="AC60" s="366">
        <x:v>1653.5033562666674</x:v>
      </x:c>
      <x:c r="AD60" s="366">
        <x:v>12282.746666666668</x:v>
      </x:c>
      <x:c r="AE60" s="366">
        <x:v>141595.50357333335</x:v>
      </x:c>
      <x:c r="AF60" s="366">
        <x:v>1653.5033562666674</x:v>
      </x:c>
      <x:c r="AG60" s="366">
        <x:v>10511.196666666667</x:v>
      </x:c>
      <x:c r="AH60" s="366">
        <x:v>121173.07517333335</x:v>
      </x:c>
      <x:c r="AI60" s="366">
        <x:v>1415.0172952666671</x:v>
      </x:c>
      <x:c r="AJ60" s="366">
        <x:v>12282.746666666668</x:v>
      </x:c>
      <x:c r="AK60" s="366">
        <x:v>141595.50357333335</x:v>
      </x:c>
      <x:c r="AL60" s="366">
        <x:v>1653.5033562666674</x:v>
      </x:c>
      <x:c r="AM60" s="366">
        <x:v>10511.196666666667</x:v>
      </x:c>
      <x:c r="AN60" s="366">
        <x:v>121173.07517333335</x:v>
      </x:c>
      <x:c r="AO60" s="366">
        <x:v>1415.0172952666671</x:v>
      </x:c>
      <x:c r="AP60" s="366">
        <x:v>12873.263333333334</x:v>
      </x:c>
      <x:c r="AQ60" s="366">
        <x:v>148402.97970666669</x:v>
      </x:c>
      <x:c r="AR60" s="366">
        <x:v>1732.9987099333341</x:v>
      </x:c>
      <x:c r="AS60" s="366">
        <x:v>12873.263333333334</x:v>
      </x:c>
      <x:c r="AT60" s="366">
        <x:v>148402.97970666669</x:v>
      </x:c>
      <x:c r="AU60" s="366">
        <x:v>1732.9987099333341</x:v>
      </x:c>
      <x:c r="AV60" s="361"/>
    </x:row>
    <x:row r="61" spans="1:48" hidden="1" outlineLevel="1">
      <x:c r="A61" s="362">
        <x:v>33</x:v>
      </x:c>
      <x:c r="B61" s="362">
        <x:v>36</x:v>
      </x:c>
      <x:c r="C61" s="328" t="s">
        <x:v>343</x:v>
      </x:c>
      <x:c r="D61" s="363" t="s">
        <x:v>350</x:v>
      </x:c>
      <x:c r="E61" s="363" t="s">
        <x:v>166</x:v>
      </x:c>
      <x:c r="F61" s="364">
        <x:v>7.4246999999999996</x:v>
      </x:c>
      <x:c r="G61" s="365">
        <x:v>9.0980000000000005E-2</x:v>
      </x:c>
      <x:c r="H61" s="323">
        <x:v>0</x:v>
      </x:c>
      <x:c r="I61" s="366">
        <x:v>0</x:v>
      </x:c>
      <x:c r="J61" s="366">
        <x:v>0</x:v>
      </x:c>
      <x:c r="K61" s="366">
        <x:v>0</x:v>
      </x:c>
      <x:c r="L61" s="366">
        <x:v>0</x:v>
      </x:c>
      <x:c r="M61" s="366">
        <x:v>0</x:v>
      </x:c>
      <x:c r="N61" s="367">
        <x:v>0</x:v>
      </x:c>
      <x:c r="O61" s="368">
        <x:v>0</x:v>
      </x:c>
      <x:c r="P61" s="366">
        <x:v>0</x:v>
      </x:c>
      <x:c r="Q61" s="366">
        <x:v>0</x:v>
      </x:c>
      <x:c r="R61" s="366">
        <x:v>0</x:v>
      </x:c>
      <x:c r="S61" s="366">
        <x:v>0</x:v>
      </x:c>
      <x:c r="T61" s="366">
        <x:v>0</x:v>
      </x:c>
      <x:c r="U61" s="366">
        <x:v>0</x:v>
      </x:c>
      <x:c r="V61" s="366">
        <x:v>0</x:v>
      </x:c>
      <x:c r="W61" s="366">
        <x:v>0</x:v>
      </x:c>
      <x:c r="X61" s="366">
        <x:v>0</x:v>
      </x:c>
      <x:c r="Y61" s="366">
        <x:v>0</x:v>
      </x:c>
      <x:c r="Z61" s="366">
        <x:v>0</x:v>
      </x:c>
      <x:c r="AA61" s="366">
        <x:v>0</x:v>
      </x:c>
      <x:c r="AB61" s="366">
        <x:v>0</x:v>
      </x:c>
      <x:c r="AC61" s="366">
        <x:v>0</x:v>
      </x:c>
      <x:c r="AD61" s="366">
        <x:v>0</x:v>
      </x:c>
      <x:c r="AE61" s="366">
        <x:v>0</x:v>
      </x:c>
      <x:c r="AF61" s="366">
        <x:v>0</x:v>
      </x:c>
      <x:c r="AG61" s="366">
        <x:v>0</x:v>
      </x:c>
      <x:c r="AH61" s="366">
        <x:v>0</x:v>
      </x:c>
      <x:c r="AI61" s="366">
        <x:v>0</x:v>
      </x:c>
      <x:c r="AJ61" s="366">
        <x:v>0</x:v>
      </x:c>
      <x:c r="AK61" s="366">
        <x:v>0</x:v>
      </x:c>
      <x:c r="AL61" s="366">
        <x:v>0</x:v>
      </x:c>
      <x:c r="AM61" s="366">
        <x:v>0</x:v>
      </x:c>
      <x:c r="AN61" s="366">
        <x:v>0</x:v>
      </x:c>
      <x:c r="AO61" s="366">
        <x:v>0</x:v>
      </x:c>
      <x:c r="AP61" s="366">
        <x:v>0</x:v>
      </x:c>
      <x:c r="AQ61" s="366">
        <x:v>0</x:v>
      </x:c>
      <x:c r="AR61" s="366">
        <x:v>0</x:v>
      </x:c>
      <x:c r="AS61" s="366">
        <x:v>0</x:v>
      </x:c>
      <x:c r="AT61" s="366">
        <x:v>0</x:v>
      </x:c>
      <x:c r="AU61" s="366">
        <x:v>0</x:v>
      </x:c>
      <x:c r="AV61" s="361"/>
    </x:row>
    <x:row r="62" spans="1:48" hidden="1" outlineLevel="1">
      <x:c r="A62" s="362">
        <x:v>34</x:v>
      </x:c>
      <x:c r="B62" s="362">
        <x:v>37</x:v>
      </x:c>
      <x:c r="C62" s="328" t="s">
        <x:v>343</x:v>
      </x:c>
      <x:c r="D62" s="363" t="s">
        <x:v>350</x:v>
      </x:c>
      <x:c r="E62" s="363" t="s">
        <x:v>164</x:v>
      </x:c>
      <x:c r="F62" s="364">
        <x:v>11.4101</x:v>
      </x:c>
      <x:c r="G62" s="365">
        <x:v>0.17931999999999998</x:v>
      </x:c>
      <x:c r="H62" s="323">
        <x:v>0</x:v>
      </x:c>
      <x:c r="I62" s="366">
        <x:v>0</x:v>
      </x:c>
      <x:c r="J62" s="366">
        <x:v>0</x:v>
      </x:c>
      <x:c r="K62" s="366">
        <x:v>0</x:v>
      </x:c>
      <x:c r="L62" s="366">
        <x:v>0</x:v>
      </x:c>
      <x:c r="M62" s="366">
        <x:v>0</x:v>
      </x:c>
      <x:c r="N62" s="367">
        <x:v>0</x:v>
      </x:c>
      <x:c r="O62" s="368">
        <x:v>0</x:v>
      </x:c>
      <x:c r="P62" s="366">
        <x:v>0</x:v>
      </x:c>
      <x:c r="Q62" s="366">
        <x:v>0</x:v>
      </x:c>
      <x:c r="R62" s="366">
        <x:v>0</x:v>
      </x:c>
      <x:c r="S62" s="366">
        <x:v>0</x:v>
      </x:c>
      <x:c r="T62" s="366">
        <x:v>0</x:v>
      </x:c>
      <x:c r="U62" s="366">
        <x:v>0</x:v>
      </x:c>
      <x:c r="V62" s="366">
        <x:v>0</x:v>
      </x:c>
      <x:c r="W62" s="366">
        <x:v>0</x:v>
      </x:c>
      <x:c r="X62" s="366">
        <x:v>0</x:v>
      </x:c>
      <x:c r="Y62" s="366">
        <x:v>0</x:v>
      </x:c>
      <x:c r="Z62" s="366">
        <x:v>0</x:v>
      </x:c>
      <x:c r="AA62" s="366">
        <x:v>0</x:v>
      </x:c>
      <x:c r="AB62" s="366">
        <x:v>0</x:v>
      </x:c>
      <x:c r="AC62" s="366">
        <x:v>0</x:v>
      </x:c>
      <x:c r="AD62" s="366">
        <x:v>0</x:v>
      </x:c>
      <x:c r="AE62" s="366">
        <x:v>0</x:v>
      </x:c>
      <x:c r="AF62" s="366">
        <x:v>0</x:v>
      </x:c>
      <x:c r="AG62" s="366">
        <x:v>0</x:v>
      </x:c>
      <x:c r="AH62" s="366">
        <x:v>0</x:v>
      </x:c>
      <x:c r="AI62" s="366">
        <x:v>0</x:v>
      </x:c>
      <x:c r="AJ62" s="366">
        <x:v>0</x:v>
      </x:c>
      <x:c r="AK62" s="366">
        <x:v>0</x:v>
      </x:c>
      <x:c r="AL62" s="366">
        <x:v>0</x:v>
      </x:c>
      <x:c r="AM62" s="366">
        <x:v>0</x:v>
      </x:c>
      <x:c r="AN62" s="366">
        <x:v>0</x:v>
      </x:c>
      <x:c r="AO62" s="366">
        <x:v>0</x:v>
      </x:c>
      <x:c r="AP62" s="366">
        <x:v>0</x:v>
      </x:c>
      <x:c r="AQ62" s="366">
        <x:v>0</x:v>
      </x:c>
      <x:c r="AR62" s="366">
        <x:v>0</x:v>
      </x:c>
      <x:c r="AS62" s="366">
        <x:v>0</x:v>
      </x:c>
      <x:c r="AT62" s="366">
        <x:v>0</x:v>
      </x:c>
      <x:c r="AU62" s="366">
        <x:v>0</x:v>
      </x:c>
      <x:c r="AV62" s="361"/>
    </x:row>
    <x:row r="63" spans="1:48" hidden="1" outlineLevel="1">
      <x:c r="A63" s="362">
        <x:v>36</x:v>
      </x:c>
      <x:c r="B63" s="362">
        <x:v>38</x:v>
      </x:c>
      <x:c r="C63" s="328" t="s">
        <x:v>343</x:v>
      </x:c>
      <x:c r="D63" s="363" t="s">
        <x:v>351</x:v>
      </x:c>
      <x:c r="E63" s="363" t="s">
        <x:v>169</x:v>
      </x:c>
      <x:c r="F63" s="364">
        <x:v>10.368399999999999</x:v>
      </x:c>
      <x:c r="G63" s="365">
        <x:v>0.12559999999999999</x:v>
      </x:c>
      <x:c r="H63" s="323">
        <x:v>0</x:v>
      </x:c>
      <x:c r="I63" s="366">
        <x:v>0</x:v>
      </x:c>
      <x:c r="J63" s="366">
        <x:v>0</x:v>
      </x:c>
      <x:c r="K63" s="366">
        <x:v>0</x:v>
      </x:c>
      <x:c r="L63" s="366">
        <x:v>0</x:v>
      </x:c>
      <x:c r="M63" s="366">
        <x:v>0</x:v>
      </x:c>
      <x:c r="N63" s="367">
        <x:v>0</x:v>
      </x:c>
      <x:c r="O63" s="368">
        <x:v>0</x:v>
      </x:c>
      <x:c r="P63" s="366">
        <x:v>0</x:v>
      </x:c>
      <x:c r="Q63" s="366">
        <x:v>0</x:v>
      </x:c>
      <x:c r="R63" s="366">
        <x:v>0</x:v>
      </x:c>
      <x:c r="S63" s="366">
        <x:v>0</x:v>
      </x:c>
      <x:c r="T63" s="366">
        <x:v>0</x:v>
      </x:c>
      <x:c r="U63" s="366">
        <x:v>0</x:v>
      </x:c>
      <x:c r="V63" s="366">
        <x:v>0</x:v>
      </x:c>
      <x:c r="W63" s="366">
        <x:v>0</x:v>
      </x:c>
      <x:c r="X63" s="366">
        <x:v>0</x:v>
      </x:c>
      <x:c r="Y63" s="366">
        <x:v>0</x:v>
      </x:c>
      <x:c r="Z63" s="366">
        <x:v>0</x:v>
      </x:c>
      <x:c r="AA63" s="366">
        <x:v>0</x:v>
      </x:c>
      <x:c r="AB63" s="366">
        <x:v>0</x:v>
      </x:c>
      <x:c r="AC63" s="366">
        <x:v>0</x:v>
      </x:c>
      <x:c r="AD63" s="366">
        <x:v>0</x:v>
      </x:c>
      <x:c r="AE63" s="366">
        <x:v>0</x:v>
      </x:c>
      <x:c r="AF63" s="366">
        <x:v>0</x:v>
      </x:c>
      <x:c r="AG63" s="366">
        <x:v>0</x:v>
      </x:c>
      <x:c r="AH63" s="366">
        <x:v>0</x:v>
      </x:c>
      <x:c r="AI63" s="366">
        <x:v>0</x:v>
      </x:c>
      <x:c r="AJ63" s="366">
        <x:v>0</x:v>
      </x:c>
      <x:c r="AK63" s="366">
        <x:v>0</x:v>
      </x:c>
      <x:c r="AL63" s="366">
        <x:v>0</x:v>
      </x:c>
      <x:c r="AM63" s="366">
        <x:v>0</x:v>
      </x:c>
      <x:c r="AN63" s="366">
        <x:v>0</x:v>
      </x:c>
      <x:c r="AO63" s="366">
        <x:v>0</x:v>
      </x:c>
      <x:c r="AP63" s="366">
        <x:v>0</x:v>
      </x:c>
      <x:c r="AQ63" s="366">
        <x:v>0</x:v>
      </x:c>
      <x:c r="AR63" s="366">
        <x:v>0</x:v>
      </x:c>
      <x:c r="AS63" s="366">
        <x:v>0</x:v>
      </x:c>
      <x:c r="AT63" s="366">
        <x:v>0</x:v>
      </x:c>
      <x:c r="AU63" s="366">
        <x:v>0</x:v>
      </x:c>
      <x:c r="AV63" s="361"/>
    </x:row>
    <x:row r="64" spans="1:48" hidden="1" outlineLevel="1">
      <x:c r="A64" s="362">
        <x:v>37</x:v>
      </x:c>
      <x:c r="B64" s="362">
        <x:v>39</x:v>
      </x:c>
      <x:c r="C64" s="328" t="s">
        <x:v>343</x:v>
      </x:c>
      <x:c r="D64" s="363" t="s">
        <x:v>204</x:v>
      </x:c>
      <x:c r="E64" s="363" t="s">
        <x:v>164</x:v>
      </x:c>
      <x:c r="F64" s="364">
        <x:v>12.216699999999999</x:v>
      </x:c>
      <x:c r="G64" s="365">
        <x:v>0.18142</x:v>
      </x:c>
      <x:c r="H64" s="323">
        <x:v>0</x:v>
      </x:c>
      <x:c r="I64" s="366">
        <x:v>0</x:v>
      </x:c>
      <x:c r="J64" s="366">
        <x:v>0</x:v>
      </x:c>
      <x:c r="K64" s="366">
        <x:v>0</x:v>
      </x:c>
      <x:c r="L64" s="366">
        <x:v>0</x:v>
      </x:c>
      <x:c r="M64" s="366">
        <x:v>0</x:v>
      </x:c>
      <x:c r="N64" s="367">
        <x:v>0</x:v>
      </x:c>
      <x:c r="O64" s="368">
        <x:v>0</x:v>
      </x:c>
      <x:c r="P64" s="366">
        <x:v>0</x:v>
      </x:c>
      <x:c r="Q64" s="366">
        <x:v>0</x:v>
      </x:c>
      <x:c r="R64" s="366">
        <x:v>0</x:v>
      </x:c>
      <x:c r="S64" s="366">
        <x:v>0</x:v>
      </x:c>
      <x:c r="T64" s="366">
        <x:v>0</x:v>
      </x:c>
      <x:c r="U64" s="366">
        <x:v>0</x:v>
      </x:c>
      <x:c r="V64" s="366">
        <x:v>0</x:v>
      </x:c>
      <x:c r="W64" s="366">
        <x:v>0</x:v>
      </x:c>
      <x:c r="X64" s="366">
        <x:v>0</x:v>
      </x:c>
      <x:c r="Y64" s="366">
        <x:v>0</x:v>
      </x:c>
      <x:c r="Z64" s="366">
        <x:v>0</x:v>
      </x:c>
      <x:c r="AA64" s="366">
        <x:v>0</x:v>
      </x:c>
      <x:c r="AB64" s="366">
        <x:v>0</x:v>
      </x:c>
      <x:c r="AC64" s="366">
        <x:v>0</x:v>
      </x:c>
      <x:c r="AD64" s="366">
        <x:v>0</x:v>
      </x:c>
      <x:c r="AE64" s="366">
        <x:v>0</x:v>
      </x:c>
      <x:c r="AF64" s="366">
        <x:v>0</x:v>
      </x:c>
      <x:c r="AG64" s="366">
        <x:v>0</x:v>
      </x:c>
      <x:c r="AH64" s="366">
        <x:v>0</x:v>
      </x:c>
      <x:c r="AI64" s="366">
        <x:v>0</x:v>
      </x:c>
      <x:c r="AJ64" s="366">
        <x:v>0</x:v>
      </x:c>
      <x:c r="AK64" s="366">
        <x:v>0</x:v>
      </x:c>
      <x:c r="AL64" s="366">
        <x:v>0</x:v>
      </x:c>
      <x:c r="AM64" s="366">
        <x:v>0</x:v>
      </x:c>
      <x:c r="AN64" s="366">
        <x:v>0</x:v>
      </x:c>
      <x:c r="AO64" s="366">
        <x:v>0</x:v>
      </x:c>
      <x:c r="AP64" s="366">
        <x:v>0</x:v>
      </x:c>
      <x:c r="AQ64" s="366">
        <x:v>0</x:v>
      </x:c>
      <x:c r="AR64" s="366">
        <x:v>0</x:v>
      </x:c>
      <x:c r="AS64" s="366">
        <x:v>0</x:v>
      </x:c>
      <x:c r="AT64" s="366">
        <x:v>0</x:v>
      </x:c>
      <x:c r="AU64" s="366">
        <x:v>0</x:v>
      </x:c>
      <x:c r="AV64" s="361"/>
    </x:row>
    <x:row r="65" spans="1:49" hidden="1" outlineLevel="1">
      <x:c r="A65" s="362">
        <x:v>38</x:v>
      </x:c>
      <x:c r="B65" s="362">
        <x:v>40</x:v>
      </x:c>
      <x:c r="C65" s="328" t="s">
        <x:v>343</x:v>
      </x:c>
      <x:c r="D65" s="375" t="s">
        <x:v>204</x:v>
      </x:c>
      <x:c r="E65" s="375" t="s">
        <x:v>163</x:v>
      </x:c>
      <x:c r="F65" s="364">
        <x:v>2.1039999999999996</x:v>
      </x:c>
      <x:c r="G65" s="365">
        <x:v>3.1350000000000003E-2</x:v>
      </x:c>
      <x:c r="H65" s="323">
        <x:v>0</x:v>
      </x:c>
      <x:c r="I65" s="366">
        <x:v>0</x:v>
      </x:c>
      <x:c r="J65" s="366">
        <x:v>0</x:v>
      </x:c>
      <x:c r="K65" s="366">
        <x:v>0</x:v>
      </x:c>
      <x:c r="L65" s="366">
        <x:v>0</x:v>
      </x:c>
      <x:c r="M65" s="366">
        <x:v>0</x:v>
      </x:c>
      <x:c r="N65" s="367">
        <x:v>0</x:v>
      </x:c>
      <x:c r="O65" s="368">
        <x:v>0</x:v>
      </x:c>
      <x:c r="P65" s="366">
        <x:v>0</x:v>
      </x:c>
      <x:c r="Q65" s="366">
        <x:v>0</x:v>
      </x:c>
      <x:c r="R65" s="366">
        <x:v>0</x:v>
      </x:c>
      <x:c r="S65" s="366">
        <x:v>0</x:v>
      </x:c>
      <x:c r="T65" s="366">
        <x:v>0</x:v>
      </x:c>
      <x:c r="U65" s="366">
        <x:v>0</x:v>
      </x:c>
      <x:c r="V65" s="366">
        <x:v>0</x:v>
      </x:c>
      <x:c r="W65" s="366">
        <x:v>0</x:v>
      </x:c>
      <x:c r="X65" s="366">
        <x:v>0</x:v>
      </x:c>
      <x:c r="Y65" s="366">
        <x:v>0</x:v>
      </x:c>
      <x:c r="Z65" s="366">
        <x:v>0</x:v>
      </x:c>
      <x:c r="AA65" s="366">
        <x:v>0</x:v>
      </x:c>
      <x:c r="AB65" s="366">
        <x:v>0</x:v>
      </x:c>
      <x:c r="AC65" s="366">
        <x:v>0</x:v>
      </x:c>
      <x:c r="AD65" s="366">
        <x:v>0</x:v>
      </x:c>
      <x:c r="AE65" s="366">
        <x:v>0</x:v>
      </x:c>
      <x:c r="AF65" s="366">
        <x:v>0</x:v>
      </x:c>
      <x:c r="AG65" s="366">
        <x:v>0</x:v>
      </x:c>
      <x:c r="AH65" s="366">
        <x:v>0</x:v>
      </x:c>
      <x:c r="AI65" s="366">
        <x:v>0</x:v>
      </x:c>
      <x:c r="AJ65" s="366">
        <x:v>0</x:v>
      </x:c>
      <x:c r="AK65" s="366">
        <x:v>0</x:v>
      </x:c>
      <x:c r="AL65" s="366">
        <x:v>0</x:v>
      </x:c>
      <x:c r="AM65" s="366">
        <x:v>0</x:v>
      </x:c>
      <x:c r="AN65" s="366">
        <x:v>0</x:v>
      </x:c>
      <x:c r="AO65" s="366">
        <x:v>0</x:v>
      </x:c>
      <x:c r="AP65" s="366">
        <x:v>0</x:v>
      </x:c>
      <x:c r="AQ65" s="366">
        <x:v>0</x:v>
      </x:c>
      <x:c r="AR65" s="366">
        <x:v>0</x:v>
      </x:c>
      <x:c r="AS65" s="366">
        <x:v>0</x:v>
      </x:c>
      <x:c r="AT65" s="366">
        <x:v>0</x:v>
      </x:c>
      <x:c r="AU65" s="366">
        <x:v>0</x:v>
      </x:c>
      <x:c r="AV65" s="361"/>
    </x:row>
    <x:row r="66" spans="1:49" hidden="1" outlineLevel="1">
      <x:c r="A66" s="362">
        <x:v>39</x:v>
      </x:c>
      <x:c r="B66" s="362">
        <x:v>41</x:v>
      </x:c>
      <x:c r="C66" s="373" t="s">
        <x:v>343</x:v>
      </x:c>
      <x:c r="D66" s="376" t="s">
        <x:v>204</x:v>
      </x:c>
      <x:c r="E66" s="375" t="s">
        <x:v>160</x:v>
      </x:c>
      <x:c r="F66" s="364">
        <x:v>3.3301999999999996</x:v>
      </x:c>
      <x:c r="G66" s="365">
        <x:v>4.7049999999999995E-2</x:v>
      </x:c>
      <x:c r="H66" s="323">
        <x:v>0</x:v>
      </x:c>
      <x:c r="I66" s="366">
        <x:v>0</x:v>
      </x:c>
      <x:c r="J66" s="366">
        <x:v>0</x:v>
      </x:c>
      <x:c r="K66" s="366">
        <x:v>0</x:v>
      </x:c>
      <x:c r="L66" s="366">
        <x:v>0</x:v>
      </x:c>
      <x:c r="M66" s="366">
        <x:v>0</x:v>
      </x:c>
      <x:c r="N66" s="367">
        <x:v>0</x:v>
      </x:c>
      <x:c r="O66" s="368">
        <x:v>0</x:v>
      </x:c>
      <x:c r="P66" s="366">
        <x:v>0</x:v>
      </x:c>
      <x:c r="Q66" s="366">
        <x:v>0</x:v>
      </x:c>
      <x:c r="R66" s="366">
        <x:v>0</x:v>
      </x:c>
      <x:c r="S66" s="366">
        <x:v>0</x:v>
      </x:c>
      <x:c r="T66" s="366">
        <x:v>0</x:v>
      </x:c>
      <x:c r="U66" s="366">
        <x:v>0</x:v>
      </x:c>
      <x:c r="V66" s="366">
        <x:v>0</x:v>
      </x:c>
      <x:c r="W66" s="366">
        <x:v>0</x:v>
      </x:c>
      <x:c r="X66" s="366">
        <x:v>0</x:v>
      </x:c>
      <x:c r="Y66" s="366">
        <x:v>0</x:v>
      </x:c>
      <x:c r="Z66" s="366">
        <x:v>0</x:v>
      </x:c>
      <x:c r="AA66" s="366">
        <x:v>0</x:v>
      </x:c>
      <x:c r="AB66" s="366">
        <x:v>0</x:v>
      </x:c>
      <x:c r="AC66" s="366">
        <x:v>0</x:v>
      </x:c>
      <x:c r="AD66" s="366">
        <x:v>0</x:v>
      </x:c>
      <x:c r="AE66" s="366">
        <x:v>0</x:v>
      </x:c>
      <x:c r="AF66" s="366">
        <x:v>0</x:v>
      </x:c>
      <x:c r="AG66" s="366">
        <x:v>0</x:v>
      </x:c>
      <x:c r="AH66" s="366">
        <x:v>0</x:v>
      </x:c>
      <x:c r="AI66" s="366">
        <x:v>0</x:v>
      </x:c>
      <x:c r="AJ66" s="366">
        <x:v>0</x:v>
      </x:c>
      <x:c r="AK66" s="366">
        <x:v>0</x:v>
      </x:c>
      <x:c r="AL66" s="366">
        <x:v>0</x:v>
      </x:c>
      <x:c r="AM66" s="366">
        <x:v>0</x:v>
      </x:c>
      <x:c r="AN66" s="366">
        <x:v>0</x:v>
      </x:c>
      <x:c r="AO66" s="366">
        <x:v>0</x:v>
      </x:c>
      <x:c r="AP66" s="366">
        <x:v>0</x:v>
      </x:c>
      <x:c r="AQ66" s="366">
        <x:v>0</x:v>
      </x:c>
      <x:c r="AR66" s="366">
        <x:v>0</x:v>
      </x:c>
      <x:c r="AS66" s="366">
        <x:v>0</x:v>
      </x:c>
      <x:c r="AT66" s="366">
        <x:v>0</x:v>
      </x:c>
      <x:c r="AU66" s="366">
        <x:v>0</x:v>
      </x:c>
      <x:c r="AV66" s="361"/>
    </x:row>
    <x:row r="67" spans="1:49" hidden="1" outlineLevel="1">
      <x:c r="A67" s="362"/>
      <x:c r="B67" s="362">
        <x:v>42</x:v>
      </x:c>
      <x:c r="C67" s="370" t="s">
        <x:v>343</x:v>
      </x:c>
      <x:c r="D67" s="377" t="s">
        <x:v>204</x:v>
      </x:c>
      <x:c r="E67" s="378" t="s">
        <x:v>352</x:v>
      </x:c>
      <x:c r="F67" s="364"/>
      <x:c r="G67" s="379">
        <x:v>0.4224</x:v>
      </x:c>
      <x:c r="H67" s="323">
        <x:v>122.22222222222223</x:v>
      </x:c>
      <x:c r="I67" s="366"/>
      <x:c r="J67" s="366"/>
      <x:c r="K67" s="366"/>
      <x:c r="L67" s="366"/>
      <x:c r="M67" s="366"/>
      <x:c r="N67" s="367"/>
      <x:c r="O67" s="368"/>
      <x:c r="P67" s="366"/>
      <x:c r="Q67" s="366"/>
      <x:c r="R67" s="366"/>
      <x:c r="S67" s="366"/>
      <x:c r="T67" s="366"/>
      <x:c r="U67" s="366"/>
      <x:c r="V67" s="366"/>
      <x:c r="W67" s="366"/>
      <x:c r="X67" s="366"/>
      <x:c r="Y67" s="366"/>
      <x:c r="Z67" s="366"/>
      <x:c r="AA67" s="366"/>
      <x:c r="AB67" s="366"/>
      <x:c r="AC67" s="366"/>
      <x:c r="AD67" s="366"/>
      <x:c r="AE67" s="366"/>
      <x:c r="AF67" s="366"/>
      <x:c r="AG67" s="366"/>
      <x:c r="AH67" s="366"/>
      <x:c r="AI67" s="366"/>
      <x:c r="AJ67" s="366"/>
      <x:c r="AK67" s="366"/>
      <x:c r="AL67" s="366"/>
      <x:c r="AM67" s="366"/>
      <x:c r="AN67" s="366"/>
      <x:c r="AO67" s="366"/>
      <x:c r="AP67" s="366"/>
      <x:c r="AQ67" s="366"/>
      <x:c r="AR67" s="366"/>
      <x:c r="AS67" s="366"/>
      <x:c r="AT67" s="366"/>
      <x:c r="AU67" s="366"/>
      <x:c r="AV67" s="361"/>
    </x:row>
    <x:row r="68" spans="1:49" hidden="1" outlineLevel="1">
      <x:c r="A68" s="362">
        <x:v>40</x:v>
      </x:c>
      <x:c r="B68" s="362">
        <x:v>43</x:v>
      </x:c>
      <x:c r="C68" s="373" t="s">
        <x:v>343</x:v>
      </x:c>
      <x:c r="D68" s="376" t="s">
        <x:v>170</x:v>
      </x:c>
      <x:c r="E68" s="375" t="s">
        <x:v>164</x:v>
      </x:c>
      <x:c r="F68" s="364">
        <x:v>18.483899999999998</x:v>
      </x:c>
      <x:c r="G68" s="365">
        <x:v>0.23508999999999999</x:v>
      </x:c>
      <x:c r="H68" s="323">
        <x:v>0</x:v>
      </x:c>
      <x:c r="I68" s="366">
        <x:v>0</x:v>
      </x:c>
      <x:c r="J68" s="366">
        <x:v>0</x:v>
      </x:c>
      <x:c r="K68" s="366">
        <x:v>0</x:v>
      </x:c>
      <x:c r="L68" s="366">
        <x:v>0</x:v>
      </x:c>
      <x:c r="M68" s="366">
        <x:v>0</x:v>
      </x:c>
      <x:c r="N68" s="367">
        <x:v>0</x:v>
      </x:c>
      <x:c r="O68" s="368">
        <x:v>0</x:v>
      </x:c>
      <x:c r="P68" s="366">
        <x:v>0</x:v>
      </x:c>
      <x:c r="Q68" s="366">
        <x:v>0</x:v>
      </x:c>
      <x:c r="R68" s="366">
        <x:v>0</x:v>
      </x:c>
      <x:c r="S68" s="366">
        <x:v>0</x:v>
      </x:c>
      <x:c r="T68" s="366">
        <x:v>0</x:v>
      </x:c>
      <x:c r="U68" s="366">
        <x:v>0</x:v>
      </x:c>
      <x:c r="V68" s="366">
        <x:v>0</x:v>
      </x:c>
      <x:c r="W68" s="366">
        <x:v>0</x:v>
      </x:c>
      <x:c r="X68" s="366">
        <x:v>0</x:v>
      </x:c>
      <x:c r="Y68" s="366">
        <x:v>0</x:v>
      </x:c>
      <x:c r="Z68" s="366">
        <x:v>0</x:v>
      </x:c>
      <x:c r="AA68" s="366">
        <x:v>0</x:v>
      </x:c>
      <x:c r="AB68" s="366">
        <x:v>0</x:v>
      </x:c>
      <x:c r="AC68" s="366">
        <x:v>0</x:v>
      </x:c>
      <x:c r="AD68" s="366">
        <x:v>0</x:v>
      </x:c>
      <x:c r="AE68" s="366">
        <x:v>0</x:v>
      </x:c>
      <x:c r="AF68" s="366">
        <x:v>0</x:v>
      </x:c>
      <x:c r="AG68" s="366">
        <x:v>0</x:v>
      </x:c>
      <x:c r="AH68" s="366">
        <x:v>0</x:v>
      </x:c>
      <x:c r="AI68" s="366">
        <x:v>0</x:v>
      </x:c>
      <x:c r="AJ68" s="366">
        <x:v>0</x:v>
      </x:c>
      <x:c r="AK68" s="366">
        <x:v>0</x:v>
      </x:c>
      <x:c r="AL68" s="366">
        <x:v>0</x:v>
      </x:c>
      <x:c r="AM68" s="366">
        <x:v>0</x:v>
      </x:c>
      <x:c r="AN68" s="366">
        <x:v>0</x:v>
      </x:c>
      <x:c r="AO68" s="366">
        <x:v>0</x:v>
      </x:c>
      <x:c r="AP68" s="366">
        <x:v>0</x:v>
      </x:c>
      <x:c r="AQ68" s="366">
        <x:v>0</x:v>
      </x:c>
      <x:c r="AR68" s="366">
        <x:v>0</x:v>
      </x:c>
      <x:c r="AS68" s="366">
        <x:v>0</x:v>
      </x:c>
      <x:c r="AT68" s="366">
        <x:v>0</x:v>
      </x:c>
      <x:c r="AU68" s="366">
        <x:v>0</x:v>
      </x:c>
      <x:c r="AV68" s="361"/>
    </x:row>
    <x:row r="69" spans="1:49" hidden="1" outlineLevel="1">
      <x:c r="A69" s="362">
        <x:v>41</x:v>
      </x:c>
      <x:c r="B69" s="362">
        <x:v>44</x:v>
      </x:c>
      <x:c r="C69" s="328" t="s">
        <x:v>343</x:v>
      </x:c>
      <x:c r="D69" s="375" t="s">
        <x:v>170</x:v>
      </x:c>
      <x:c r="E69" s="375" t="s">
        <x:v>163</x:v>
      </x:c>
      <x:c r="F69" s="364">
        <x:v>4.4598000000000004</x:v>
      </x:c>
      <x:c r="G69" s="365">
        <x:v>4.5490000000000003E-2</x:v>
      </x:c>
      <x:c r="H69" s="323">
        <x:v>0</x:v>
      </x:c>
      <x:c r="I69" s="366">
        <x:v>0</x:v>
      </x:c>
      <x:c r="J69" s="366">
        <x:v>0</x:v>
      </x:c>
      <x:c r="K69" s="366">
        <x:v>0</x:v>
      </x:c>
      <x:c r="L69" s="366">
        <x:v>0</x:v>
      </x:c>
      <x:c r="M69" s="366">
        <x:v>0</x:v>
      </x:c>
      <x:c r="N69" s="367">
        <x:v>0</x:v>
      </x:c>
      <x:c r="O69" s="368">
        <x:v>0</x:v>
      </x:c>
      <x:c r="P69" s="366">
        <x:v>0</x:v>
      </x:c>
      <x:c r="Q69" s="366">
        <x:v>0</x:v>
      </x:c>
      <x:c r="R69" s="366">
        <x:v>0</x:v>
      </x:c>
      <x:c r="S69" s="366">
        <x:v>0</x:v>
      </x:c>
      <x:c r="T69" s="366">
        <x:v>0</x:v>
      </x:c>
      <x:c r="U69" s="366">
        <x:v>0</x:v>
      </x:c>
      <x:c r="V69" s="366">
        <x:v>0</x:v>
      </x:c>
      <x:c r="W69" s="366">
        <x:v>0</x:v>
      </x:c>
      <x:c r="X69" s="366">
        <x:v>0</x:v>
      </x:c>
      <x:c r="Y69" s="366">
        <x:v>0</x:v>
      </x:c>
      <x:c r="Z69" s="366">
        <x:v>0</x:v>
      </x:c>
      <x:c r="AA69" s="366">
        <x:v>0</x:v>
      </x:c>
      <x:c r="AB69" s="366">
        <x:v>0</x:v>
      </x:c>
      <x:c r="AC69" s="366">
        <x:v>0</x:v>
      </x:c>
      <x:c r="AD69" s="366">
        <x:v>0</x:v>
      </x:c>
      <x:c r="AE69" s="366">
        <x:v>0</x:v>
      </x:c>
      <x:c r="AF69" s="366">
        <x:v>0</x:v>
      </x:c>
      <x:c r="AG69" s="366">
        <x:v>0</x:v>
      </x:c>
      <x:c r="AH69" s="366">
        <x:v>0</x:v>
      </x:c>
      <x:c r="AI69" s="366">
        <x:v>0</x:v>
      </x:c>
      <x:c r="AJ69" s="366">
        <x:v>0</x:v>
      </x:c>
      <x:c r="AK69" s="366">
        <x:v>0</x:v>
      </x:c>
      <x:c r="AL69" s="366">
        <x:v>0</x:v>
      </x:c>
      <x:c r="AM69" s="366">
        <x:v>0</x:v>
      </x:c>
      <x:c r="AN69" s="366">
        <x:v>0</x:v>
      </x:c>
      <x:c r="AO69" s="366">
        <x:v>0</x:v>
      </x:c>
      <x:c r="AP69" s="366">
        <x:v>0</x:v>
      </x:c>
      <x:c r="AQ69" s="366">
        <x:v>0</x:v>
      </x:c>
      <x:c r="AR69" s="366">
        <x:v>0</x:v>
      </x:c>
      <x:c r="AS69" s="366">
        <x:v>0</x:v>
      </x:c>
      <x:c r="AT69" s="366">
        <x:v>0</x:v>
      </x:c>
      <x:c r="AU69" s="366">
        <x:v>0</x:v>
      </x:c>
      <x:c r="AV69" s="361"/>
    </x:row>
    <x:row r="70" spans="1:49" s="384" customFormat="1" hidden="1" outlineLevel="1">
      <x:c r="A70" s="362">
        <x:v>42</x:v>
      </x:c>
      <x:c r="B70" s="362">
        <x:v>45</x:v>
      </x:c>
      <x:c r="C70" s="370" t="s">
        <x:v>343</x:v>
      </x:c>
      <x:c r="D70" s="377" t="s">
        <x:v>170</x:v>
      </x:c>
      <x:c r="E70" s="377" t="s">
        <x:v>160</x:v>
      </x:c>
      <x:c r="F70" s="364"/>
      <x:c r="G70" s="374">
        <x:v>4.7480000000000001E-2</x:v>
      </x:c>
      <x:c r="H70" s="323">
        <x:v>145.44444444444446</x:v>
      </x:c>
      <x:c r="I70" s="380">
        <x:v>1749.6966666666667</x:v>
      </x:c>
      <x:c r="J70" s="380">
        <x:v>0</x:v>
      </x:c>
      <x:c r="K70" s="380">
        <x:v>83.075597733333353</x:v>
      </x:c>
      <x:c r="L70" s="380">
        <x:v>158.53444444444446</x:v>
      </x:c>
      <x:c r="M70" s="380">
        <x:v>0</x:v>
      </x:c>
      <x:c r="N70" s="381">
        <x:v>7.5272154222222234</x:v>
      </x:c>
      <x:c r="O70" s="382">
        <x:v>114.90111111111112</x:v>
      </x:c>
      <x:c r="P70" s="380">
        <x:v>0</x:v>
      </x:c>
      <x:c r="Q70" s="380">
        <x:v>5.4555047555555563</x:v>
      </x:c>
      <x:c r="R70" s="380">
        <x:v>165.80666666666667</x:v>
      </x:c>
      <x:c r="S70" s="380">
        <x:v>0</x:v>
      </x:c>
      <x:c r="T70" s="380">
        <x:v>7.8725005333333335</x:v>
      </x:c>
      <x:c r="U70" s="380">
        <x:v>151.26222222222225</x:v>
      </x:c>
      <x:c r="V70" s="380">
        <x:v>0</x:v>
      </x:c>
      <x:c r="W70" s="380">
        <x:v>7.1819303111111124</x:v>
      </x:c>
      <x:c r="X70" s="380">
        <x:v>129.44555555555556</x:v>
      </x:c>
      <x:c r="Y70" s="380">
        <x:v>0</x:v>
      </x:c>
      <x:c r="Z70" s="380">
        <x:v>6.1460749777777783</x:v>
      </x:c>
      <x:c r="AA70" s="380">
        <x:v>151.26222222222225</x:v>
      </x:c>
      <x:c r="AB70" s="380">
        <x:v>0</x:v>
      </x:c>
      <x:c r="AC70" s="380">
        <x:v>7.1819303111111124</x:v>
      </x:c>
      <x:c r="AD70" s="380">
        <x:v>151.26222222222225</x:v>
      </x:c>
      <x:c r="AE70" s="380">
        <x:v>0</x:v>
      </x:c>
      <x:c r="AF70" s="380">
        <x:v>7.1819303111111124</x:v>
      </x:c>
      <x:c r="AG70" s="380">
        <x:v>129.44555555555556</x:v>
      </x:c>
      <x:c r="AH70" s="380">
        <x:v>0</x:v>
      </x:c>
      <x:c r="AI70" s="380">
        <x:v>6.1460749777777783</x:v>
      </x:c>
      <x:c r="AJ70" s="380">
        <x:v>151.26222222222225</x:v>
      </x:c>
      <x:c r="AK70" s="380">
        <x:v>0</x:v>
      </x:c>
      <x:c r="AL70" s="380">
        <x:v>7.1819303111111124</x:v>
      </x:c>
      <x:c r="AM70" s="380">
        <x:v>129.44555555555556</x:v>
      </x:c>
      <x:c r="AN70" s="380">
        <x:v>0</x:v>
      </x:c>
      <x:c r="AO70" s="380">
        <x:v>6.1460749777777783</x:v>
      </x:c>
      <x:c r="AP70" s="380">
        <x:v>158.53444444444446</x:v>
      </x:c>
      <x:c r="AQ70" s="380">
        <x:v>0</x:v>
      </x:c>
      <x:c r="AR70" s="380">
        <x:v>7.5272154222222234</x:v>
      </x:c>
      <x:c r="AS70" s="380">
        <x:v>158.53444444444446</x:v>
      </x:c>
      <x:c r="AT70" s="380">
        <x:v>0</x:v>
      </x:c>
      <x:c r="AU70" s="380">
        <x:v>7.5272154222222234</x:v>
      </x:c>
      <x:c r="AV70" s="361"/>
      <x:c r="AW70" s="383"/>
    </x:row>
    <x:row r="71" spans="1:49" hidden="1" outlineLevel="1">
      <x:c r="A71" s="362">
        <x:v>43</x:v>
      </x:c>
      <x:c r="B71" s="362">
        <x:v>46</x:v>
      </x:c>
      <x:c r="C71" s="373" t="s">
        <x:v>343</x:v>
      </x:c>
      <x:c r="D71" s="376" t="s">
        <x:v>353</x:v>
      </x:c>
      <x:c r="E71" s="375" t="s">
        <x:v>352</x:v>
      </x:c>
      <x:c r="F71" s="364">
        <x:v>34.196899999999999</x:v>
      </x:c>
      <x:c r="G71" s="365">
        <x:v>0.42237000000000002</x:v>
      </x:c>
      <x:c r="H71" s="323">
        <x:v>0</x:v>
      </x:c>
      <x:c r="I71" s="366">
        <x:v>0</x:v>
      </x:c>
      <x:c r="J71" s="366">
        <x:v>0</x:v>
      </x:c>
      <x:c r="K71" s="366">
        <x:v>0</x:v>
      </x:c>
      <x:c r="L71" s="366">
        <x:v>0</x:v>
      </x:c>
      <x:c r="M71" s="366">
        <x:v>0</x:v>
      </x:c>
      <x:c r="N71" s="367">
        <x:v>0</x:v>
      </x:c>
      <x:c r="O71" s="368">
        <x:v>0</x:v>
      </x:c>
      <x:c r="P71" s="366">
        <x:v>0</x:v>
      </x:c>
      <x:c r="Q71" s="366">
        <x:v>0</x:v>
      </x:c>
      <x:c r="R71" s="366">
        <x:v>0</x:v>
      </x:c>
      <x:c r="S71" s="366">
        <x:v>0</x:v>
      </x:c>
      <x:c r="T71" s="366">
        <x:v>0</x:v>
      </x:c>
      <x:c r="U71" s="366">
        <x:v>0</x:v>
      </x:c>
      <x:c r="V71" s="366">
        <x:v>0</x:v>
      </x:c>
      <x:c r="W71" s="366">
        <x:v>0</x:v>
      </x:c>
      <x:c r="X71" s="366">
        <x:v>0</x:v>
      </x:c>
      <x:c r="Y71" s="366">
        <x:v>0</x:v>
      </x:c>
      <x:c r="Z71" s="366">
        <x:v>0</x:v>
      </x:c>
      <x:c r="AA71" s="366">
        <x:v>0</x:v>
      </x:c>
      <x:c r="AB71" s="366">
        <x:v>0</x:v>
      </x:c>
      <x:c r="AC71" s="366">
        <x:v>0</x:v>
      </x:c>
      <x:c r="AD71" s="366">
        <x:v>0</x:v>
      </x:c>
      <x:c r="AE71" s="366">
        <x:v>0</x:v>
      </x:c>
      <x:c r="AF71" s="366">
        <x:v>0</x:v>
      </x:c>
      <x:c r="AG71" s="366">
        <x:v>0</x:v>
      </x:c>
      <x:c r="AH71" s="366">
        <x:v>0</x:v>
      </x:c>
      <x:c r="AI71" s="366">
        <x:v>0</x:v>
      </x:c>
      <x:c r="AJ71" s="366">
        <x:v>0</x:v>
      </x:c>
      <x:c r="AK71" s="366">
        <x:v>0</x:v>
      </x:c>
      <x:c r="AL71" s="366">
        <x:v>0</x:v>
      </x:c>
      <x:c r="AM71" s="366">
        <x:v>0</x:v>
      </x:c>
      <x:c r="AN71" s="366">
        <x:v>0</x:v>
      </x:c>
      <x:c r="AO71" s="366">
        <x:v>0</x:v>
      </x:c>
      <x:c r="AP71" s="366">
        <x:v>0</x:v>
      </x:c>
      <x:c r="AQ71" s="366">
        <x:v>0</x:v>
      </x:c>
      <x:c r="AR71" s="366">
        <x:v>0</x:v>
      </x:c>
      <x:c r="AS71" s="366">
        <x:v>0</x:v>
      </x:c>
      <x:c r="AT71" s="366">
        <x:v>0</x:v>
      </x:c>
      <x:c r="AU71" s="366">
        <x:v>0</x:v>
      </x:c>
      <x:c r="AV71" s="361"/>
    </x:row>
    <x:row r="72" spans="1:49" hidden="1" outlineLevel="1">
      <x:c r="A72" s="362">
        <x:v>44</x:v>
      </x:c>
      <x:c r="B72" s="362">
        <x:v>47</x:v>
      </x:c>
      <x:c r="C72" s="373" t="s">
        <x:v>343</x:v>
      </x:c>
      <x:c r="D72" s="376" t="s">
        <x:v>354</x:v>
      </x:c>
      <x:c r="E72" s="375" t="s">
        <x:v>169</x:v>
      </x:c>
      <x:c r="F72" s="364">
        <x:v>11.4991</x:v>
      </x:c>
      <x:c r="G72" s="365">
        <x:v>0.13913</x:v>
      </x:c>
      <x:c r="H72" s="323">
        <x:v>0</x:v>
      </x:c>
      <x:c r="I72" s="366">
        <x:v>0</x:v>
      </x:c>
      <x:c r="J72" s="366">
        <x:v>0</x:v>
      </x:c>
      <x:c r="K72" s="366">
        <x:v>0</x:v>
      </x:c>
      <x:c r="L72" s="366">
        <x:v>0</x:v>
      </x:c>
      <x:c r="M72" s="366">
        <x:v>0</x:v>
      </x:c>
      <x:c r="N72" s="367">
        <x:v>0</x:v>
      </x:c>
      <x:c r="O72" s="368">
        <x:v>0</x:v>
      </x:c>
      <x:c r="P72" s="366">
        <x:v>0</x:v>
      </x:c>
      <x:c r="Q72" s="366">
        <x:v>0</x:v>
      </x:c>
      <x:c r="R72" s="366">
        <x:v>0</x:v>
      </x:c>
      <x:c r="S72" s="366">
        <x:v>0</x:v>
      </x:c>
      <x:c r="T72" s="366">
        <x:v>0</x:v>
      </x:c>
      <x:c r="U72" s="366">
        <x:v>0</x:v>
      </x:c>
      <x:c r="V72" s="366">
        <x:v>0</x:v>
      </x:c>
      <x:c r="W72" s="366">
        <x:v>0</x:v>
      </x:c>
      <x:c r="X72" s="366">
        <x:v>0</x:v>
      </x:c>
      <x:c r="Y72" s="366">
        <x:v>0</x:v>
      </x:c>
      <x:c r="Z72" s="366">
        <x:v>0</x:v>
      </x:c>
      <x:c r="AA72" s="366">
        <x:v>0</x:v>
      </x:c>
      <x:c r="AB72" s="366">
        <x:v>0</x:v>
      </x:c>
      <x:c r="AC72" s="366">
        <x:v>0</x:v>
      </x:c>
      <x:c r="AD72" s="366">
        <x:v>0</x:v>
      </x:c>
      <x:c r="AE72" s="366">
        <x:v>0</x:v>
      </x:c>
      <x:c r="AF72" s="366">
        <x:v>0</x:v>
      </x:c>
      <x:c r="AG72" s="366">
        <x:v>0</x:v>
      </x:c>
      <x:c r="AH72" s="366">
        <x:v>0</x:v>
      </x:c>
      <x:c r="AI72" s="366">
        <x:v>0</x:v>
      </x:c>
      <x:c r="AJ72" s="366">
        <x:v>0</x:v>
      </x:c>
      <x:c r="AK72" s="366">
        <x:v>0</x:v>
      </x:c>
      <x:c r="AL72" s="366">
        <x:v>0</x:v>
      </x:c>
      <x:c r="AM72" s="366">
        <x:v>0</x:v>
      </x:c>
      <x:c r="AN72" s="366">
        <x:v>0</x:v>
      </x:c>
      <x:c r="AO72" s="366">
        <x:v>0</x:v>
      </x:c>
      <x:c r="AP72" s="366">
        <x:v>0</x:v>
      </x:c>
      <x:c r="AQ72" s="366">
        <x:v>0</x:v>
      </x:c>
      <x:c r="AR72" s="366">
        <x:v>0</x:v>
      </x:c>
      <x:c r="AS72" s="366">
        <x:v>0</x:v>
      </x:c>
      <x:c r="AT72" s="366">
        <x:v>0</x:v>
      </x:c>
      <x:c r="AU72" s="366">
        <x:v>0</x:v>
      </x:c>
      <x:c r="AV72" s="361"/>
    </x:row>
    <x:row r="73" spans="1:49" hidden="1" outlineLevel="1">
      <x:c r="A73" s="362">
        <x:v>45</x:v>
      </x:c>
      <x:c r="B73" s="362">
        <x:v>48</x:v>
      </x:c>
      <x:c r="C73" s="373" t="s">
        <x:v>343</x:v>
      </x:c>
      <x:c r="D73" s="376" t="s">
        <x:v>354</x:v>
      </x:c>
      <x:c r="E73" s="375" t="s">
        <x:v>164</x:v>
      </x:c>
      <x:c r="F73" s="364">
        <x:v>14.9368</x:v>
      </x:c>
      <x:c r="G73" s="365">
        <x:v>0.18544999999999998</x:v>
      </x:c>
      <x:c r="H73" s="323">
        <x:v>0</x:v>
      </x:c>
      <x:c r="I73" s="366">
        <x:v>0</x:v>
      </x:c>
      <x:c r="J73" s="366">
        <x:v>0</x:v>
      </x:c>
      <x:c r="K73" s="366">
        <x:v>0</x:v>
      </x:c>
      <x:c r="L73" s="366">
        <x:v>0</x:v>
      </x:c>
      <x:c r="M73" s="366">
        <x:v>0</x:v>
      </x:c>
      <x:c r="N73" s="367">
        <x:v>0</x:v>
      </x:c>
      <x:c r="O73" s="368">
        <x:v>0</x:v>
      </x:c>
      <x:c r="P73" s="366">
        <x:v>0</x:v>
      </x:c>
      <x:c r="Q73" s="366">
        <x:v>0</x:v>
      </x:c>
      <x:c r="R73" s="366">
        <x:v>0</x:v>
      </x:c>
      <x:c r="S73" s="366">
        <x:v>0</x:v>
      </x:c>
      <x:c r="T73" s="366">
        <x:v>0</x:v>
      </x:c>
      <x:c r="U73" s="366">
        <x:v>0</x:v>
      </x:c>
      <x:c r="V73" s="366">
        <x:v>0</x:v>
      </x:c>
      <x:c r="W73" s="366">
        <x:v>0</x:v>
      </x:c>
      <x:c r="X73" s="366">
        <x:v>0</x:v>
      </x:c>
      <x:c r="Y73" s="366">
        <x:v>0</x:v>
      </x:c>
      <x:c r="Z73" s="366">
        <x:v>0</x:v>
      </x:c>
      <x:c r="AA73" s="366">
        <x:v>0</x:v>
      </x:c>
      <x:c r="AB73" s="366">
        <x:v>0</x:v>
      </x:c>
      <x:c r="AC73" s="366">
        <x:v>0</x:v>
      </x:c>
      <x:c r="AD73" s="366">
        <x:v>0</x:v>
      </x:c>
      <x:c r="AE73" s="366">
        <x:v>0</x:v>
      </x:c>
      <x:c r="AF73" s="366">
        <x:v>0</x:v>
      </x:c>
      <x:c r="AG73" s="366">
        <x:v>0</x:v>
      </x:c>
      <x:c r="AH73" s="366">
        <x:v>0</x:v>
      </x:c>
      <x:c r="AI73" s="366">
        <x:v>0</x:v>
      </x:c>
      <x:c r="AJ73" s="366">
        <x:v>0</x:v>
      </x:c>
      <x:c r="AK73" s="366">
        <x:v>0</x:v>
      </x:c>
      <x:c r="AL73" s="366">
        <x:v>0</x:v>
      </x:c>
      <x:c r="AM73" s="366">
        <x:v>0</x:v>
      </x:c>
      <x:c r="AN73" s="366">
        <x:v>0</x:v>
      </x:c>
      <x:c r="AO73" s="366">
        <x:v>0</x:v>
      </x:c>
      <x:c r="AP73" s="366">
        <x:v>0</x:v>
      </x:c>
      <x:c r="AQ73" s="366">
        <x:v>0</x:v>
      </x:c>
      <x:c r="AR73" s="366">
        <x:v>0</x:v>
      </x:c>
      <x:c r="AS73" s="366">
        <x:v>0</x:v>
      </x:c>
      <x:c r="AT73" s="366">
        <x:v>0</x:v>
      </x:c>
      <x:c r="AU73" s="366">
        <x:v>0</x:v>
      </x:c>
      <x:c r="AV73" s="361"/>
    </x:row>
    <x:row r="74" spans="1:49" hidden="1" outlineLevel="1">
      <x:c r="A74" s="362">
        <x:v>46</x:v>
      </x:c>
      <x:c r="B74" s="362">
        <x:v>49</x:v>
      </x:c>
      <x:c r="C74" s="373" t="s">
        <x:v>343</x:v>
      </x:c>
      <x:c r="D74" s="376" t="s">
        <x:v>354</x:v>
      </x:c>
      <x:c r="E74" s="375" t="s">
        <x:v>185</x:v>
      </x:c>
      <x:c r="F74" s="364">
        <x:v>19.091999999999999</x:v>
      </x:c>
      <x:c r="G74" s="365">
        <x:v>0.22261</x:v>
      </x:c>
      <x:c r="H74" s="323">
        <x:v>0</x:v>
      </x:c>
      <x:c r="I74" s="366">
        <x:v>0</x:v>
      </x:c>
      <x:c r="J74" s="366">
        <x:v>0</x:v>
      </x:c>
      <x:c r="K74" s="366">
        <x:v>0</x:v>
      </x:c>
      <x:c r="L74" s="366">
        <x:v>0</x:v>
      </x:c>
      <x:c r="M74" s="366">
        <x:v>0</x:v>
      </x:c>
      <x:c r="N74" s="367">
        <x:v>0</x:v>
      </x:c>
      <x:c r="O74" s="368">
        <x:v>0</x:v>
      </x:c>
      <x:c r="P74" s="366">
        <x:v>0</x:v>
      </x:c>
      <x:c r="Q74" s="366">
        <x:v>0</x:v>
      </x:c>
      <x:c r="R74" s="366">
        <x:v>0</x:v>
      </x:c>
      <x:c r="S74" s="366">
        <x:v>0</x:v>
      </x:c>
      <x:c r="T74" s="366">
        <x:v>0</x:v>
      </x:c>
      <x:c r="U74" s="366">
        <x:v>0</x:v>
      </x:c>
      <x:c r="V74" s="366">
        <x:v>0</x:v>
      </x:c>
      <x:c r="W74" s="366">
        <x:v>0</x:v>
      </x:c>
      <x:c r="X74" s="366">
        <x:v>0</x:v>
      </x:c>
      <x:c r="Y74" s="366">
        <x:v>0</x:v>
      </x:c>
      <x:c r="Z74" s="366">
        <x:v>0</x:v>
      </x:c>
      <x:c r="AA74" s="366">
        <x:v>0</x:v>
      </x:c>
      <x:c r="AB74" s="366">
        <x:v>0</x:v>
      </x:c>
      <x:c r="AC74" s="366">
        <x:v>0</x:v>
      </x:c>
      <x:c r="AD74" s="366">
        <x:v>0</x:v>
      </x:c>
      <x:c r="AE74" s="366">
        <x:v>0</x:v>
      </x:c>
      <x:c r="AF74" s="366">
        <x:v>0</x:v>
      </x:c>
      <x:c r="AG74" s="366">
        <x:v>0</x:v>
      </x:c>
      <x:c r="AH74" s="366">
        <x:v>0</x:v>
      </x:c>
      <x:c r="AI74" s="366">
        <x:v>0</x:v>
      </x:c>
      <x:c r="AJ74" s="366">
        <x:v>0</x:v>
      </x:c>
      <x:c r="AK74" s="366">
        <x:v>0</x:v>
      </x:c>
      <x:c r="AL74" s="366">
        <x:v>0</x:v>
      </x:c>
      <x:c r="AM74" s="366">
        <x:v>0</x:v>
      </x:c>
      <x:c r="AN74" s="366">
        <x:v>0</x:v>
      </x:c>
      <x:c r="AO74" s="366">
        <x:v>0</x:v>
      </x:c>
      <x:c r="AP74" s="366">
        <x:v>0</x:v>
      </x:c>
      <x:c r="AQ74" s="366">
        <x:v>0</x:v>
      </x:c>
      <x:c r="AR74" s="366">
        <x:v>0</x:v>
      </x:c>
      <x:c r="AS74" s="366">
        <x:v>0</x:v>
      </x:c>
      <x:c r="AT74" s="366">
        <x:v>0</x:v>
      </x:c>
      <x:c r="AU74" s="366">
        <x:v>0</x:v>
      </x:c>
      <x:c r="AV74" s="361"/>
    </x:row>
    <x:row r="75" spans="1:49" hidden="1" outlineLevel="1">
      <x:c r="A75" s="362">
        <x:v>47</x:v>
      </x:c>
      <x:c r="B75" s="362">
        <x:v>50</x:v>
      </x:c>
      <x:c r="C75" s="373" t="s">
        <x:v>343</x:v>
      </x:c>
      <x:c r="D75" s="376" t="s">
        <x:v>355</x:v>
      </x:c>
      <x:c r="E75" s="375" t="s">
        <x:v>356</x:v>
      </x:c>
      <x:c r="F75" s="364">
        <x:v>14.603999999999999</x:v>
      </x:c>
      <x:c r="G75" s="365">
        <x:v>0.15127000000000002</x:v>
      </x:c>
      <x:c r="H75" s="323">
        <x:v>0</x:v>
      </x:c>
      <x:c r="I75" s="366">
        <x:v>0</x:v>
      </x:c>
      <x:c r="J75" s="366">
        <x:v>0</x:v>
      </x:c>
      <x:c r="K75" s="366">
        <x:v>0</x:v>
      </x:c>
      <x:c r="L75" s="366">
        <x:v>0</x:v>
      </x:c>
      <x:c r="M75" s="366">
        <x:v>0</x:v>
      </x:c>
      <x:c r="N75" s="367">
        <x:v>0</x:v>
      </x:c>
      <x:c r="O75" s="368">
        <x:v>0</x:v>
      </x:c>
      <x:c r="P75" s="366">
        <x:v>0</x:v>
      </x:c>
      <x:c r="Q75" s="366">
        <x:v>0</x:v>
      </x:c>
      <x:c r="R75" s="366">
        <x:v>0</x:v>
      </x:c>
      <x:c r="S75" s="366">
        <x:v>0</x:v>
      </x:c>
      <x:c r="T75" s="366">
        <x:v>0</x:v>
      </x:c>
      <x:c r="U75" s="366">
        <x:v>0</x:v>
      </x:c>
      <x:c r="V75" s="366">
        <x:v>0</x:v>
      </x:c>
      <x:c r="W75" s="366">
        <x:v>0</x:v>
      </x:c>
      <x:c r="X75" s="366">
        <x:v>0</x:v>
      </x:c>
      <x:c r="Y75" s="366">
        <x:v>0</x:v>
      </x:c>
      <x:c r="Z75" s="366">
        <x:v>0</x:v>
      </x:c>
      <x:c r="AA75" s="366">
        <x:v>0</x:v>
      </x:c>
      <x:c r="AB75" s="366">
        <x:v>0</x:v>
      </x:c>
      <x:c r="AC75" s="366">
        <x:v>0</x:v>
      </x:c>
      <x:c r="AD75" s="366">
        <x:v>0</x:v>
      </x:c>
      <x:c r="AE75" s="366">
        <x:v>0</x:v>
      </x:c>
      <x:c r="AF75" s="366">
        <x:v>0</x:v>
      </x:c>
      <x:c r="AG75" s="366">
        <x:v>0</x:v>
      </x:c>
      <x:c r="AH75" s="366">
        <x:v>0</x:v>
      </x:c>
      <x:c r="AI75" s="366">
        <x:v>0</x:v>
      </x:c>
      <x:c r="AJ75" s="366">
        <x:v>0</x:v>
      </x:c>
      <x:c r="AK75" s="366">
        <x:v>0</x:v>
      </x:c>
      <x:c r="AL75" s="366">
        <x:v>0</x:v>
      </x:c>
      <x:c r="AM75" s="366">
        <x:v>0</x:v>
      </x:c>
      <x:c r="AN75" s="366">
        <x:v>0</x:v>
      </x:c>
      <x:c r="AO75" s="366">
        <x:v>0</x:v>
      </x:c>
      <x:c r="AP75" s="366">
        <x:v>0</x:v>
      </x:c>
      <x:c r="AQ75" s="366">
        <x:v>0</x:v>
      </x:c>
      <x:c r="AR75" s="366">
        <x:v>0</x:v>
      </x:c>
      <x:c r="AS75" s="366">
        <x:v>0</x:v>
      </x:c>
      <x:c r="AT75" s="366">
        <x:v>0</x:v>
      </x:c>
      <x:c r="AU75" s="366">
        <x:v>0</x:v>
      </x:c>
      <x:c r="AV75" s="361"/>
    </x:row>
    <x:row r="76" spans="1:49" hidden="1" outlineLevel="1">
      <x:c r="A76" s="362">
        <x:v>48</x:v>
      </x:c>
      <x:c r="B76" s="362">
        <x:v>51</x:v>
      </x:c>
      <x:c r="C76" s="373" t="s">
        <x:v>343</x:v>
      </x:c>
      <x:c r="D76" s="376" t="s">
        <x:v>357</x:v>
      </x:c>
      <x:c r="E76" s="375" t="s">
        <x:v>164</x:v>
      </x:c>
      <x:c r="F76" s="364">
        <x:v>21.1448</x:v>
      </x:c>
      <x:c r="G76" s="365">
        <x:v>0.23280999999999999</x:v>
      </x:c>
      <x:c r="H76" s="323">
        <x:v>0</x:v>
      </x:c>
      <x:c r="I76" s="366">
        <x:v>0</x:v>
      </x:c>
      <x:c r="J76" s="366">
        <x:v>0</x:v>
      </x:c>
      <x:c r="K76" s="366">
        <x:v>0</x:v>
      </x:c>
      <x:c r="L76" s="366">
        <x:v>0</x:v>
      </x:c>
      <x:c r="M76" s="366">
        <x:v>0</x:v>
      </x:c>
      <x:c r="N76" s="367">
        <x:v>0</x:v>
      </x:c>
      <x:c r="O76" s="368">
        <x:v>0</x:v>
      </x:c>
      <x:c r="P76" s="366">
        <x:v>0</x:v>
      </x:c>
      <x:c r="Q76" s="366">
        <x:v>0</x:v>
      </x:c>
      <x:c r="R76" s="366">
        <x:v>0</x:v>
      </x:c>
      <x:c r="S76" s="366">
        <x:v>0</x:v>
      </x:c>
      <x:c r="T76" s="366">
        <x:v>0</x:v>
      </x:c>
      <x:c r="U76" s="366">
        <x:v>0</x:v>
      </x:c>
      <x:c r="V76" s="366">
        <x:v>0</x:v>
      </x:c>
      <x:c r="W76" s="366">
        <x:v>0</x:v>
      </x:c>
      <x:c r="X76" s="366">
        <x:v>0</x:v>
      </x:c>
      <x:c r="Y76" s="366">
        <x:v>0</x:v>
      </x:c>
      <x:c r="Z76" s="366">
        <x:v>0</x:v>
      </x:c>
      <x:c r="AA76" s="366">
        <x:v>0</x:v>
      </x:c>
      <x:c r="AB76" s="366">
        <x:v>0</x:v>
      </x:c>
      <x:c r="AC76" s="366">
        <x:v>0</x:v>
      </x:c>
      <x:c r="AD76" s="366">
        <x:v>0</x:v>
      </x:c>
      <x:c r="AE76" s="366">
        <x:v>0</x:v>
      </x:c>
      <x:c r="AF76" s="366">
        <x:v>0</x:v>
      </x:c>
      <x:c r="AG76" s="366">
        <x:v>0</x:v>
      </x:c>
      <x:c r="AH76" s="366">
        <x:v>0</x:v>
      </x:c>
      <x:c r="AI76" s="366">
        <x:v>0</x:v>
      </x:c>
      <x:c r="AJ76" s="366">
        <x:v>0</x:v>
      </x:c>
      <x:c r="AK76" s="366">
        <x:v>0</x:v>
      </x:c>
      <x:c r="AL76" s="366">
        <x:v>0</x:v>
      </x:c>
      <x:c r="AM76" s="366">
        <x:v>0</x:v>
      </x:c>
      <x:c r="AN76" s="366">
        <x:v>0</x:v>
      </x:c>
      <x:c r="AO76" s="366">
        <x:v>0</x:v>
      </x:c>
      <x:c r="AP76" s="366">
        <x:v>0</x:v>
      </x:c>
      <x:c r="AQ76" s="366">
        <x:v>0</x:v>
      </x:c>
      <x:c r="AR76" s="366">
        <x:v>0</x:v>
      </x:c>
      <x:c r="AS76" s="366">
        <x:v>0</x:v>
      </x:c>
      <x:c r="AT76" s="366">
        <x:v>0</x:v>
      </x:c>
      <x:c r="AU76" s="366">
        <x:v>0</x:v>
      </x:c>
      <x:c r="AV76" s="361"/>
    </x:row>
    <x:row r="77" spans="1:49" hidden="1" outlineLevel="1">
      <x:c r="A77" s="362">
        <x:v>49</x:v>
      </x:c>
      <x:c r="B77" s="362">
        <x:v>52</x:v>
      </x:c>
      <x:c r="C77" s="370" t="s">
        <x:v>343</x:v>
      </x:c>
      <x:c r="D77" s="377" t="s">
        <x:v>358</x:v>
      </x:c>
      <x:c r="E77" s="378" t="s">
        <x:v>155</x:v>
      </x:c>
      <x:c r="F77" s="364"/>
      <x:c r="G77" s="374">
        <x:v>1.38E-2</x:v>
      </x:c>
      <x:c r="H77" s="323">
        <x:v>3972.2222222222226</x:v>
      </x:c>
      <x:c r="I77" s="366">
        <x:v>47785.833333333328</x:v>
      </x:c>
      <x:c r="J77" s="366">
        <x:v>0</x:v>
      </x:c>
      <x:c r="K77" s="366">
        <x:v>659.44450000000006</x:v>
      </x:c>
      <x:c r="L77" s="366">
        <x:v>4329.7222222222226</x:v>
      </x:c>
      <x:c r="M77" s="366">
        <x:v>0</x:v>
      </x:c>
      <x:c r="N77" s="367">
        <x:v>59.750166666666672</x:v>
      </x:c>
      <x:c r="O77" s="368">
        <x:v>3138.0555555555561</x:v>
      </x:c>
      <x:c r="P77" s="366">
        <x:v>0</x:v>
      </x:c>
      <x:c r="Q77" s="366">
        <x:v>43.305166666666672</x:v>
      </x:c>
      <x:c r="R77" s="366">
        <x:v>4528.333333333333</x:v>
      </x:c>
      <x:c r="S77" s="366">
        <x:v>0</x:v>
      </x:c>
      <x:c r="T77" s="366">
        <x:v>62.490999999999993</x:v>
      </x:c>
      <x:c r="U77" s="366">
        <x:v>4131.1111111111113</x:v>
      </x:c>
      <x:c r="V77" s="366">
        <x:v>0</x:v>
      </x:c>
      <x:c r="W77" s="366">
        <x:v>57.009333333333338</x:v>
      </x:c>
      <x:c r="X77" s="366">
        <x:v>3535.2777777777783</x:v>
      </x:c>
      <x:c r="Y77" s="366">
        <x:v>0</x:v>
      </x:c>
      <x:c r="Z77" s="366">
        <x:v>48.786833333333341</x:v>
      </x:c>
      <x:c r="AA77" s="366">
        <x:v>4131.1111111111113</x:v>
      </x:c>
      <x:c r="AB77" s="366">
        <x:v>0</x:v>
      </x:c>
      <x:c r="AC77" s="366">
        <x:v>57.009333333333338</x:v>
      </x:c>
      <x:c r="AD77" s="366">
        <x:v>4131.1111111111113</x:v>
      </x:c>
      <x:c r="AE77" s="366">
        <x:v>0</x:v>
      </x:c>
      <x:c r="AF77" s="366">
        <x:v>57.009333333333338</x:v>
      </x:c>
      <x:c r="AG77" s="366">
        <x:v>3535.2777777777783</x:v>
      </x:c>
      <x:c r="AH77" s="366">
        <x:v>0</x:v>
      </x:c>
      <x:c r="AI77" s="366">
        <x:v>48.786833333333341</x:v>
      </x:c>
      <x:c r="AJ77" s="366">
        <x:v>4131.1111111111113</x:v>
      </x:c>
      <x:c r="AK77" s="366">
        <x:v>0</x:v>
      </x:c>
      <x:c r="AL77" s="366">
        <x:v>57.009333333333338</x:v>
      </x:c>
      <x:c r="AM77" s="366">
        <x:v>3535.2777777777783</x:v>
      </x:c>
      <x:c r="AN77" s="366">
        <x:v>0</x:v>
      </x:c>
      <x:c r="AO77" s="366">
        <x:v>48.786833333333341</x:v>
      </x:c>
      <x:c r="AP77" s="366">
        <x:v>4329.7222222222226</x:v>
      </x:c>
      <x:c r="AQ77" s="366">
        <x:v>0</x:v>
      </x:c>
      <x:c r="AR77" s="366">
        <x:v>59.750166666666672</x:v>
      </x:c>
      <x:c r="AS77" s="366">
        <x:v>4329.7222222222226</x:v>
      </x:c>
      <x:c r="AT77" s="366">
        <x:v>0</x:v>
      </x:c>
      <x:c r="AU77" s="366">
        <x:v>59.750166666666672</x:v>
      </x:c>
      <x:c r="AV77" s="361"/>
    </x:row>
    <x:row r="78" spans="1:49" hidden="1" outlineLevel="1">
      <x:c r="A78" s="362">
        <x:v>50</x:v>
      </x:c>
      <x:c r="B78" s="362">
        <x:v>53</x:v>
      </x:c>
      <x:c r="C78" s="328" t="s">
        <x:v>343</x:v>
      </x:c>
      <x:c r="D78" s="375" t="s">
        <x:v>359</x:v>
      </x:c>
      <x:c r="E78" s="375" t="s">
        <x:v>154</x:v>
      </x:c>
      <x:c r="F78" s="364">
        <x:v>1.7167999999999999</x:v>
      </x:c>
      <x:c r="G78" s="365">
        <x:v>1.8469999999999997E-2</x:v>
      </x:c>
      <x:c r="H78" s="323">
        <x:v>0</x:v>
      </x:c>
      <x:c r="I78" s="366">
        <x:v>0</x:v>
      </x:c>
      <x:c r="J78" s="366">
        <x:v>0</x:v>
      </x:c>
      <x:c r="K78" s="366">
        <x:v>0</x:v>
      </x:c>
      <x:c r="L78" s="366">
        <x:v>0</x:v>
      </x:c>
      <x:c r="M78" s="366">
        <x:v>0</x:v>
      </x:c>
      <x:c r="N78" s="367">
        <x:v>0</x:v>
      </x:c>
      <x:c r="O78" s="368">
        <x:v>0</x:v>
      </x:c>
      <x:c r="P78" s="366">
        <x:v>0</x:v>
      </x:c>
      <x:c r="Q78" s="366">
        <x:v>0</x:v>
      </x:c>
      <x:c r="R78" s="366">
        <x:v>0</x:v>
      </x:c>
      <x:c r="S78" s="366">
        <x:v>0</x:v>
      </x:c>
      <x:c r="T78" s="366">
        <x:v>0</x:v>
      </x:c>
      <x:c r="U78" s="366">
        <x:v>0</x:v>
      </x:c>
      <x:c r="V78" s="366">
        <x:v>0</x:v>
      </x:c>
      <x:c r="W78" s="366">
        <x:v>0</x:v>
      </x:c>
      <x:c r="X78" s="366">
        <x:v>0</x:v>
      </x:c>
      <x:c r="Y78" s="366">
        <x:v>0</x:v>
      </x:c>
      <x:c r="Z78" s="366">
        <x:v>0</x:v>
      </x:c>
      <x:c r="AA78" s="366">
        <x:v>0</x:v>
      </x:c>
      <x:c r="AB78" s="366">
        <x:v>0</x:v>
      </x:c>
      <x:c r="AC78" s="366">
        <x:v>0</x:v>
      </x:c>
      <x:c r="AD78" s="366">
        <x:v>0</x:v>
      </x:c>
      <x:c r="AE78" s="366">
        <x:v>0</x:v>
      </x:c>
      <x:c r="AF78" s="366">
        <x:v>0</x:v>
      </x:c>
      <x:c r="AG78" s="366">
        <x:v>0</x:v>
      </x:c>
      <x:c r="AH78" s="366">
        <x:v>0</x:v>
      </x:c>
      <x:c r="AI78" s="366">
        <x:v>0</x:v>
      </x:c>
      <x:c r="AJ78" s="366">
        <x:v>0</x:v>
      </x:c>
      <x:c r="AK78" s="366">
        <x:v>0</x:v>
      </x:c>
      <x:c r="AL78" s="366">
        <x:v>0</x:v>
      </x:c>
      <x:c r="AM78" s="366">
        <x:v>0</x:v>
      </x:c>
      <x:c r="AN78" s="366">
        <x:v>0</x:v>
      </x:c>
      <x:c r="AO78" s="366">
        <x:v>0</x:v>
      </x:c>
      <x:c r="AP78" s="366">
        <x:v>0</x:v>
      </x:c>
      <x:c r="AQ78" s="366">
        <x:v>0</x:v>
      </x:c>
      <x:c r="AR78" s="366">
        <x:v>0</x:v>
      </x:c>
      <x:c r="AS78" s="366">
        <x:v>0</x:v>
      </x:c>
      <x:c r="AT78" s="366">
        <x:v>0</x:v>
      </x:c>
      <x:c r="AU78" s="366">
        <x:v>0</x:v>
      </x:c>
      <x:c r="AV78" s="361"/>
    </x:row>
    <x:row r="79" spans="1:49" hidden="1" outlineLevel="1">
      <x:c r="A79" s="362">
        <x:v>51</x:v>
      </x:c>
      <x:c r="B79" s="362">
        <x:v>54</x:v>
      </x:c>
      <x:c r="C79" s="328" t="s">
        <x:v>343</x:v>
      </x:c>
      <x:c r="D79" s="375" t="s">
        <x:v>359</x:v>
      </x:c>
      <x:c r="E79" s="375" t="s">
        <x:v>150</x:v>
      </x:c>
      <x:c r="F79" s="364">
        <x:v>2.0994999999999995</x:v>
      </x:c>
      <x:c r="G79" s="365">
        <x:v>1.9659999999999997E-2</x:v>
      </x:c>
      <x:c r="H79" s="323">
        <x:v>0</x:v>
      </x:c>
      <x:c r="I79" s="366">
        <x:v>0</x:v>
      </x:c>
      <x:c r="J79" s="366">
        <x:v>0</x:v>
      </x:c>
      <x:c r="K79" s="366">
        <x:v>0</x:v>
      </x:c>
      <x:c r="L79" s="366">
        <x:v>0</x:v>
      </x:c>
      <x:c r="M79" s="366">
        <x:v>0</x:v>
      </x:c>
      <x:c r="N79" s="367">
        <x:v>0</x:v>
      </x:c>
      <x:c r="O79" s="368">
        <x:v>0</x:v>
      </x:c>
      <x:c r="P79" s="366">
        <x:v>0</x:v>
      </x:c>
      <x:c r="Q79" s="366">
        <x:v>0</x:v>
      </x:c>
      <x:c r="R79" s="366">
        <x:v>0</x:v>
      </x:c>
      <x:c r="S79" s="366">
        <x:v>0</x:v>
      </x:c>
      <x:c r="T79" s="366">
        <x:v>0</x:v>
      </x:c>
      <x:c r="U79" s="366">
        <x:v>0</x:v>
      </x:c>
      <x:c r="V79" s="366">
        <x:v>0</x:v>
      </x:c>
      <x:c r="W79" s="366">
        <x:v>0</x:v>
      </x:c>
      <x:c r="X79" s="366">
        <x:v>0</x:v>
      </x:c>
      <x:c r="Y79" s="366">
        <x:v>0</x:v>
      </x:c>
      <x:c r="Z79" s="366">
        <x:v>0</x:v>
      </x:c>
      <x:c r="AA79" s="366">
        <x:v>0</x:v>
      </x:c>
      <x:c r="AB79" s="366">
        <x:v>0</x:v>
      </x:c>
      <x:c r="AC79" s="366">
        <x:v>0</x:v>
      </x:c>
      <x:c r="AD79" s="366">
        <x:v>0</x:v>
      </x:c>
      <x:c r="AE79" s="366">
        <x:v>0</x:v>
      </x:c>
      <x:c r="AF79" s="366">
        <x:v>0</x:v>
      </x:c>
      <x:c r="AG79" s="366">
        <x:v>0</x:v>
      </x:c>
      <x:c r="AH79" s="366">
        <x:v>0</x:v>
      </x:c>
      <x:c r="AI79" s="366">
        <x:v>0</x:v>
      </x:c>
      <x:c r="AJ79" s="366">
        <x:v>0</x:v>
      </x:c>
      <x:c r="AK79" s="366">
        <x:v>0</x:v>
      </x:c>
      <x:c r="AL79" s="366">
        <x:v>0</x:v>
      </x:c>
      <x:c r="AM79" s="366">
        <x:v>0</x:v>
      </x:c>
      <x:c r="AN79" s="366">
        <x:v>0</x:v>
      </x:c>
      <x:c r="AO79" s="366">
        <x:v>0</x:v>
      </x:c>
      <x:c r="AP79" s="366">
        <x:v>0</x:v>
      </x:c>
      <x:c r="AQ79" s="366">
        <x:v>0</x:v>
      </x:c>
      <x:c r="AR79" s="366">
        <x:v>0</x:v>
      </x:c>
      <x:c r="AS79" s="366">
        <x:v>0</x:v>
      </x:c>
      <x:c r="AT79" s="366">
        <x:v>0</x:v>
      </x:c>
      <x:c r="AU79" s="366">
        <x:v>0</x:v>
      </x:c>
      <x:c r="AV79" s="361"/>
    </x:row>
    <x:row r="80" spans="1:49" hidden="1" outlineLevel="1">
      <x:c r="A80" s="362">
        <x:v>52</x:v>
      </x:c>
      <x:c r="B80" s="362">
        <x:v>55</x:v>
      </x:c>
      <x:c r="C80" s="328" t="s">
        <x:v>343</x:v>
      </x:c>
      <x:c r="D80" s="375" t="s">
        <x:v>359</x:v>
      </x:c>
      <x:c r="E80" s="375" t="s">
        <x:v>177</x:v>
      </x:c>
      <x:c r="F80" s="364">
        <x:v>3.1408</x:v>
      </x:c>
      <x:c r="G80" s="365">
        <x:v>3.6299999999999999E-2</x:v>
      </x:c>
      <x:c r="H80" s="323">
        <x:v>0</x:v>
      </x:c>
      <x:c r="I80" s="366">
        <x:v>0</x:v>
      </x:c>
      <x:c r="J80" s="366">
        <x:v>0</x:v>
      </x:c>
      <x:c r="K80" s="366">
        <x:v>0</x:v>
      </x:c>
      <x:c r="L80" s="366">
        <x:v>0</x:v>
      </x:c>
      <x:c r="M80" s="366">
        <x:v>0</x:v>
      </x:c>
      <x:c r="N80" s="367">
        <x:v>0</x:v>
      </x:c>
      <x:c r="O80" s="368">
        <x:v>0</x:v>
      </x:c>
      <x:c r="P80" s="366">
        <x:v>0</x:v>
      </x:c>
      <x:c r="Q80" s="366">
        <x:v>0</x:v>
      </x:c>
      <x:c r="R80" s="366">
        <x:v>0</x:v>
      </x:c>
      <x:c r="S80" s="366">
        <x:v>0</x:v>
      </x:c>
      <x:c r="T80" s="366">
        <x:v>0</x:v>
      </x:c>
      <x:c r="U80" s="366">
        <x:v>0</x:v>
      </x:c>
      <x:c r="V80" s="366">
        <x:v>0</x:v>
      </x:c>
      <x:c r="W80" s="366">
        <x:v>0</x:v>
      </x:c>
      <x:c r="X80" s="366">
        <x:v>0</x:v>
      </x:c>
      <x:c r="Y80" s="366">
        <x:v>0</x:v>
      </x:c>
      <x:c r="Z80" s="366">
        <x:v>0</x:v>
      </x:c>
      <x:c r="AA80" s="366">
        <x:v>0</x:v>
      </x:c>
      <x:c r="AB80" s="366">
        <x:v>0</x:v>
      </x:c>
      <x:c r="AC80" s="366">
        <x:v>0</x:v>
      </x:c>
      <x:c r="AD80" s="366">
        <x:v>0</x:v>
      </x:c>
      <x:c r="AE80" s="366">
        <x:v>0</x:v>
      </x:c>
      <x:c r="AF80" s="366">
        <x:v>0</x:v>
      </x:c>
      <x:c r="AG80" s="366">
        <x:v>0</x:v>
      </x:c>
      <x:c r="AH80" s="366">
        <x:v>0</x:v>
      </x:c>
      <x:c r="AI80" s="366">
        <x:v>0</x:v>
      </x:c>
      <x:c r="AJ80" s="366">
        <x:v>0</x:v>
      </x:c>
      <x:c r="AK80" s="366">
        <x:v>0</x:v>
      </x:c>
      <x:c r="AL80" s="366">
        <x:v>0</x:v>
      </x:c>
      <x:c r="AM80" s="366">
        <x:v>0</x:v>
      </x:c>
      <x:c r="AN80" s="366">
        <x:v>0</x:v>
      </x:c>
      <x:c r="AO80" s="366">
        <x:v>0</x:v>
      </x:c>
      <x:c r="AP80" s="366">
        <x:v>0</x:v>
      </x:c>
      <x:c r="AQ80" s="366">
        <x:v>0</x:v>
      </x:c>
      <x:c r="AR80" s="366">
        <x:v>0</x:v>
      </x:c>
      <x:c r="AS80" s="366">
        <x:v>0</x:v>
      </x:c>
      <x:c r="AT80" s="366">
        <x:v>0</x:v>
      </x:c>
      <x:c r="AU80" s="366">
        <x:v>0</x:v>
      </x:c>
      <x:c r="AV80" s="361"/>
    </x:row>
    <x:row r="81" spans="1:48" hidden="1" outlineLevel="1">
      <x:c r="A81" s="362">
        <x:v>53</x:v>
      </x:c>
      <x:c r="B81" s="362">
        <x:v>56</x:v>
      </x:c>
      <x:c r="C81" s="328" t="s">
        <x:v>343</x:v>
      </x:c>
      <x:c r="D81" s="375" t="s">
        <x:v>360</x:v>
      </x:c>
      <x:c r="E81" s="375" t="s">
        <x:v>361</x:v>
      </x:c>
      <x:c r="F81" s="364">
        <x:v>4.0740999999999996</x:v>
      </x:c>
      <x:c r="G81" s="365">
        <x:v>4.8980000000000003E-2</x:v>
      </x:c>
      <x:c r="H81" s="323">
        <x:v>0</x:v>
      </x:c>
      <x:c r="I81" s="366">
        <x:v>0</x:v>
      </x:c>
      <x:c r="J81" s="366">
        <x:v>0</x:v>
      </x:c>
      <x:c r="K81" s="366">
        <x:v>0</x:v>
      </x:c>
      <x:c r="L81" s="366">
        <x:v>0</x:v>
      </x:c>
      <x:c r="M81" s="366">
        <x:v>0</x:v>
      </x:c>
      <x:c r="N81" s="367">
        <x:v>0</x:v>
      </x:c>
      <x:c r="O81" s="368">
        <x:v>0</x:v>
      </x:c>
      <x:c r="P81" s="366">
        <x:v>0</x:v>
      </x:c>
      <x:c r="Q81" s="366">
        <x:v>0</x:v>
      </x:c>
      <x:c r="R81" s="366">
        <x:v>0</x:v>
      </x:c>
      <x:c r="S81" s="366">
        <x:v>0</x:v>
      </x:c>
      <x:c r="T81" s="366">
        <x:v>0</x:v>
      </x:c>
      <x:c r="U81" s="366">
        <x:v>0</x:v>
      </x:c>
      <x:c r="V81" s="366">
        <x:v>0</x:v>
      </x:c>
      <x:c r="W81" s="366">
        <x:v>0</x:v>
      </x:c>
      <x:c r="X81" s="366">
        <x:v>0</x:v>
      </x:c>
      <x:c r="Y81" s="366">
        <x:v>0</x:v>
      </x:c>
      <x:c r="Z81" s="366">
        <x:v>0</x:v>
      </x:c>
      <x:c r="AA81" s="366">
        <x:v>0</x:v>
      </x:c>
      <x:c r="AB81" s="366">
        <x:v>0</x:v>
      </x:c>
      <x:c r="AC81" s="366">
        <x:v>0</x:v>
      </x:c>
      <x:c r="AD81" s="366">
        <x:v>0</x:v>
      </x:c>
      <x:c r="AE81" s="366">
        <x:v>0</x:v>
      </x:c>
      <x:c r="AF81" s="366">
        <x:v>0</x:v>
      </x:c>
      <x:c r="AG81" s="366">
        <x:v>0</x:v>
      </x:c>
      <x:c r="AH81" s="366">
        <x:v>0</x:v>
      </x:c>
      <x:c r="AI81" s="366">
        <x:v>0</x:v>
      </x:c>
      <x:c r="AJ81" s="366">
        <x:v>0</x:v>
      </x:c>
      <x:c r="AK81" s="366">
        <x:v>0</x:v>
      </x:c>
      <x:c r="AL81" s="366">
        <x:v>0</x:v>
      </x:c>
      <x:c r="AM81" s="366">
        <x:v>0</x:v>
      </x:c>
      <x:c r="AN81" s="366">
        <x:v>0</x:v>
      </x:c>
      <x:c r="AO81" s="366">
        <x:v>0</x:v>
      </x:c>
      <x:c r="AP81" s="366">
        <x:v>0</x:v>
      </x:c>
      <x:c r="AQ81" s="366">
        <x:v>0</x:v>
      </x:c>
      <x:c r="AR81" s="366">
        <x:v>0</x:v>
      </x:c>
      <x:c r="AS81" s="366">
        <x:v>0</x:v>
      </x:c>
      <x:c r="AT81" s="366">
        <x:v>0</x:v>
      </x:c>
      <x:c r="AU81" s="366">
        <x:v>0</x:v>
      </x:c>
      <x:c r="AV81" s="361"/>
    </x:row>
    <x:row r="82" spans="1:48" hidden="1" outlineLevel="1">
      <x:c r="A82" s="362">
        <x:v>54</x:v>
      </x:c>
      <x:c r="B82" s="362">
        <x:v>57</x:v>
      </x:c>
      <x:c r="C82" s="328" t="s">
        <x:v>343</x:v>
      </x:c>
      <x:c r="D82" s="375"/>
      <x:c r="E82" s="375"/>
      <x:c r="F82" s="364"/>
      <x:c r="G82" s="365"/>
      <x:c r="H82" s="323">
        <x:v>0</x:v>
      </x:c>
      <x:c r="I82" s="366">
        <x:v>0</x:v>
      </x:c>
      <x:c r="J82" s="366">
        <x:v>0</x:v>
      </x:c>
      <x:c r="K82" s="366">
        <x:v>0</x:v>
      </x:c>
      <x:c r="L82" s="366">
        <x:v>0</x:v>
      </x:c>
      <x:c r="M82" s="366">
        <x:v>0</x:v>
      </x:c>
      <x:c r="N82" s="367">
        <x:v>0</x:v>
      </x:c>
      <x:c r="O82" s="368">
        <x:v>0</x:v>
      </x:c>
      <x:c r="P82" s="366">
        <x:v>0</x:v>
      </x:c>
      <x:c r="Q82" s="366">
        <x:v>0</x:v>
      </x:c>
      <x:c r="R82" s="366">
        <x:v>0</x:v>
      </x:c>
      <x:c r="S82" s="366">
        <x:v>0</x:v>
      </x:c>
      <x:c r="T82" s="366">
        <x:v>0</x:v>
      </x:c>
      <x:c r="U82" s="366">
        <x:v>0</x:v>
      </x:c>
      <x:c r="V82" s="366">
        <x:v>0</x:v>
      </x:c>
      <x:c r="W82" s="366">
        <x:v>0</x:v>
      </x:c>
      <x:c r="X82" s="366">
        <x:v>0</x:v>
      </x:c>
      <x:c r="Y82" s="366">
        <x:v>0</x:v>
      </x:c>
      <x:c r="Z82" s="366">
        <x:v>0</x:v>
      </x:c>
      <x:c r="AA82" s="366">
        <x:v>0</x:v>
      </x:c>
      <x:c r="AB82" s="366">
        <x:v>0</x:v>
      </x:c>
      <x:c r="AC82" s="366">
        <x:v>0</x:v>
      </x:c>
      <x:c r="AD82" s="366">
        <x:v>0</x:v>
      </x:c>
      <x:c r="AE82" s="366">
        <x:v>0</x:v>
      </x:c>
      <x:c r="AF82" s="366">
        <x:v>0</x:v>
      </x:c>
      <x:c r="AG82" s="366">
        <x:v>0</x:v>
      </x:c>
      <x:c r="AH82" s="366">
        <x:v>0</x:v>
      </x:c>
      <x:c r="AI82" s="366">
        <x:v>0</x:v>
      </x:c>
      <x:c r="AJ82" s="366">
        <x:v>0</x:v>
      </x:c>
      <x:c r="AK82" s="366">
        <x:v>0</x:v>
      </x:c>
      <x:c r="AL82" s="366">
        <x:v>0</x:v>
      </x:c>
      <x:c r="AM82" s="366">
        <x:v>0</x:v>
      </x:c>
      <x:c r="AN82" s="366">
        <x:v>0</x:v>
      </x:c>
      <x:c r="AO82" s="366">
        <x:v>0</x:v>
      </x:c>
      <x:c r="AP82" s="366">
        <x:v>0</x:v>
      </x:c>
      <x:c r="AQ82" s="366">
        <x:v>0</x:v>
      </x:c>
      <x:c r="AR82" s="366">
        <x:v>0</x:v>
      </x:c>
      <x:c r="AS82" s="366">
        <x:v>0</x:v>
      </x:c>
      <x:c r="AT82" s="366">
        <x:v>0</x:v>
      </x:c>
      <x:c r="AU82" s="366">
        <x:v>0</x:v>
      </x:c>
      <x:c r="AV82" s="361"/>
    </x:row>
    <x:row r="83" spans="1:48" hidden="1" outlineLevel="1">
      <x:c r="A83" s="362"/>
      <x:c r="B83" s="362">
        <x:v>58</x:v>
      </x:c>
      <x:c r="C83" s="328" t="s">
        <x:v>343</x:v>
      </x:c>
      <x:c r="D83" s="375" t="s">
        <x:v>359</x:v>
      </x:c>
      <x:c r="E83" s="375" t="s">
        <x:v>362</x:v>
      </x:c>
      <x:c r="F83" s="364">
        <x:v>4.5241999999999996</x:v>
      </x:c>
      <x:c r="G83" s="365">
        <x:v>4.8999999999999995E-2</x:v>
      </x:c>
      <x:c r="H83" s="323">
        <x:v>0</x:v>
      </x:c>
      <x:c r="I83" s="366">
        <x:v>0</x:v>
      </x:c>
      <x:c r="J83" s="366">
        <x:v>0</x:v>
      </x:c>
      <x:c r="K83" s="366">
        <x:v>0</x:v>
      </x:c>
      <x:c r="L83" s="366">
        <x:v>0</x:v>
      </x:c>
      <x:c r="M83" s="366">
        <x:v>0</x:v>
      </x:c>
      <x:c r="N83" s="367">
        <x:v>0</x:v>
      </x:c>
      <x:c r="O83" s="368">
        <x:v>0</x:v>
      </x:c>
      <x:c r="P83" s="366">
        <x:v>0</x:v>
      </x:c>
      <x:c r="Q83" s="366">
        <x:v>0</x:v>
      </x:c>
      <x:c r="R83" s="366">
        <x:v>0</x:v>
      </x:c>
      <x:c r="S83" s="366">
        <x:v>0</x:v>
      </x:c>
      <x:c r="T83" s="366">
        <x:v>0</x:v>
      </x:c>
      <x:c r="U83" s="366">
        <x:v>0</x:v>
      </x:c>
      <x:c r="V83" s="366">
        <x:v>0</x:v>
      </x:c>
      <x:c r="W83" s="366">
        <x:v>0</x:v>
      </x:c>
      <x:c r="X83" s="366">
        <x:v>0</x:v>
      </x:c>
      <x:c r="Y83" s="366">
        <x:v>0</x:v>
      </x:c>
      <x:c r="Z83" s="366">
        <x:v>0</x:v>
      </x:c>
      <x:c r="AA83" s="366">
        <x:v>0</x:v>
      </x:c>
      <x:c r="AB83" s="366">
        <x:v>0</x:v>
      </x:c>
      <x:c r="AC83" s="366">
        <x:v>0</x:v>
      </x:c>
      <x:c r="AD83" s="366">
        <x:v>0</x:v>
      </x:c>
      <x:c r="AE83" s="366">
        <x:v>0</x:v>
      </x:c>
      <x:c r="AF83" s="366">
        <x:v>0</x:v>
      </x:c>
      <x:c r="AG83" s="366">
        <x:v>0</x:v>
      </x:c>
      <x:c r="AH83" s="366">
        <x:v>0</x:v>
      </x:c>
      <x:c r="AI83" s="366">
        <x:v>0</x:v>
      </x:c>
      <x:c r="AJ83" s="366">
        <x:v>0</x:v>
      </x:c>
      <x:c r="AK83" s="366">
        <x:v>0</x:v>
      </x:c>
      <x:c r="AL83" s="366">
        <x:v>0</x:v>
      </x:c>
      <x:c r="AM83" s="366">
        <x:v>0</x:v>
      </x:c>
      <x:c r="AN83" s="366">
        <x:v>0</x:v>
      </x:c>
      <x:c r="AO83" s="366">
        <x:v>0</x:v>
      </x:c>
      <x:c r="AP83" s="366">
        <x:v>0</x:v>
      </x:c>
      <x:c r="AQ83" s="366">
        <x:v>0</x:v>
      </x:c>
      <x:c r="AR83" s="366">
        <x:v>0</x:v>
      </x:c>
      <x:c r="AS83" s="366">
        <x:v>0</x:v>
      </x:c>
      <x:c r="AT83" s="366">
        <x:v>0</x:v>
      </x:c>
      <x:c r="AU83" s="366">
        <x:v>0</x:v>
      </x:c>
      <x:c r="AV83" s="361"/>
    </x:row>
    <x:row r="84" spans="1:48" hidden="1" outlineLevel="1">
      <x:c r="A84" s="362">
        <x:v>55</x:v>
      </x:c>
      <x:c r="B84" s="362">
        <x:v>59</x:v>
      </x:c>
      <x:c r="C84" s="373" t="s">
        <x:v>343</x:v>
      </x:c>
      <x:c r="D84" s="376" t="s">
        <x:v>172</x:v>
      </x:c>
      <x:c r="E84" s="375" t="s">
        <x:v>162</x:v>
      </x:c>
      <x:c r="F84" s="364">
        <x:v>3.6776</x:v>
      </x:c>
      <x:c r="G84" s="365">
        <x:v>7.1539999999999992E-2</x:v>
      </x:c>
      <x:c r="H84" s="323">
        <x:v>17431.944444444445</x:v>
      </x:c>
      <x:c r="I84" s="366">
        <x:v>209706.29166666666</x:v>
      </x:c>
      <x:c r="J84" s="366">
        <x:v>771215.85823333333</x:v>
      </x:c>
      <x:c r="K84" s="366">
        <x:v>15002.38810583333</x:v>
      </x:c>
      <x:c r="L84" s="366">
        <x:v>19000.819444444445</x:v>
      </x:c>
      <x:c r="M84" s="366">
        <x:v>69877.413588888885</x:v>
      </x:c>
      <x:c r="N84" s="367">
        <x:v>1359.3186230555555</x:v>
      </x:c>
      <x:c r="O84" s="368">
        <x:v>13771.236111111113</x:v>
      </x:c>
      <x:c r="P84" s="366">
        <x:v>50645.09792222223</x:v>
      </x:c>
      <x:c r="Q84" s="366">
        <x:v>985.19423138888897</x:v>
      </x:c>
      <x:c r="R84" s="366">
        <x:v>19872.416666666664</x:v>
      </x:c>
      <x:c r="S84" s="366">
        <x:v>73082.799533333324</x:v>
      </x:c>
      <x:c r="T84" s="366">
        <x:v>1421.6726883333331</x:v>
      </x:c>
      <x:c r="U84" s="366">
        <x:v>18129.222222222223</x:v>
      </x:c>
      <x:c r="V84" s="366">
        <x:v>66672.027644444446</x:v>
      </x:c>
      <x:c r="W84" s="366">
        <x:v>1296.9645577777776</x:v>
      </x:c>
      <x:c r="X84" s="366">
        <x:v>15514.430555555557</x:v>
      </x:c>
      <x:c r="Y84" s="366">
        <x:v>57055.869811111115</x:v>
      </x:c>
      <x:c r="Z84" s="366">
        <x:v>1109.9023619444445</x:v>
      </x:c>
      <x:c r="AA84" s="366">
        <x:v>18129.222222222223</x:v>
      </x:c>
      <x:c r="AB84" s="366">
        <x:v>66672.027644444446</x:v>
      </x:c>
      <x:c r="AC84" s="366">
        <x:v>1296.9645577777776</x:v>
      </x:c>
      <x:c r="AD84" s="366">
        <x:v>18129.222222222223</x:v>
      </x:c>
      <x:c r="AE84" s="366">
        <x:v>66672.027644444446</x:v>
      </x:c>
      <x:c r="AF84" s="366">
        <x:v>1296.9645577777776</x:v>
      </x:c>
      <x:c r="AG84" s="366">
        <x:v>15514.430555555557</x:v>
      </x:c>
      <x:c r="AH84" s="366">
        <x:v>57055.869811111115</x:v>
      </x:c>
      <x:c r="AI84" s="366">
        <x:v>1109.9023619444445</x:v>
      </x:c>
      <x:c r="AJ84" s="366">
        <x:v>18129.222222222223</x:v>
      </x:c>
      <x:c r="AK84" s="366">
        <x:v>66672.027644444446</x:v>
      </x:c>
      <x:c r="AL84" s="366">
        <x:v>1296.9645577777776</x:v>
      </x:c>
      <x:c r="AM84" s="366">
        <x:v>15514.430555555557</x:v>
      </x:c>
      <x:c r="AN84" s="366">
        <x:v>57055.869811111115</x:v>
      </x:c>
      <x:c r="AO84" s="366">
        <x:v>1109.9023619444445</x:v>
      </x:c>
      <x:c r="AP84" s="366">
        <x:v>19000.819444444445</x:v>
      </x:c>
      <x:c r="AQ84" s="366">
        <x:v>69877.413588888885</x:v>
      </x:c>
      <x:c r="AR84" s="366">
        <x:v>1359.3186230555555</x:v>
      </x:c>
      <x:c r="AS84" s="366">
        <x:v>19000.819444444445</x:v>
      </x:c>
      <x:c r="AT84" s="366">
        <x:v>69877.413588888885</x:v>
      </x:c>
      <x:c r="AU84" s="366">
        <x:v>1359.3186230555555</x:v>
      </x:c>
      <x:c r="AV84" s="361"/>
    </x:row>
    <x:row r="85" spans="1:48" hidden="1" outlineLevel="1">
      <x:c r="A85" s="362">
        <x:v>56</x:v>
      </x:c>
      <x:c r="B85" s="362">
        <x:v>60</x:v>
      </x:c>
      <x:c r="C85" s="328" t="s">
        <x:v>343</x:v>
      </x:c>
      <x:c r="D85" s="375" t="s">
        <x:v>173</x:v>
      </x:c>
      <x:c r="E85" s="375" t="s">
        <x:v>188</x:v>
      </x:c>
      <x:c r="F85" s="364">
        <x:v>0.15909999999999999</x:v>
      </x:c>
      <x:c r="G85" s="365">
        <x:v>2.14E-3</x:v>
      </x:c>
      <x:c r="H85" s="323">
        <x:v>0</x:v>
      </x:c>
      <x:c r="I85" s="366">
        <x:v>0</x:v>
      </x:c>
      <x:c r="J85" s="366">
        <x:v>0</x:v>
      </x:c>
      <x:c r="K85" s="366">
        <x:v>0</x:v>
      </x:c>
      <x:c r="L85" s="366">
        <x:v>0</x:v>
      </x:c>
      <x:c r="M85" s="366">
        <x:v>0</x:v>
      </x:c>
      <x:c r="N85" s="367">
        <x:v>0</x:v>
      </x:c>
      <x:c r="O85" s="368">
        <x:v>0</x:v>
      </x:c>
      <x:c r="P85" s="366">
        <x:v>0</x:v>
      </x:c>
      <x:c r="Q85" s="366">
        <x:v>0</x:v>
      </x:c>
      <x:c r="R85" s="366">
        <x:v>0</x:v>
      </x:c>
      <x:c r="S85" s="366">
        <x:v>0</x:v>
      </x:c>
      <x:c r="T85" s="366">
        <x:v>0</x:v>
      </x:c>
      <x:c r="U85" s="366">
        <x:v>0</x:v>
      </x:c>
      <x:c r="V85" s="366">
        <x:v>0</x:v>
      </x:c>
      <x:c r="W85" s="366">
        <x:v>0</x:v>
      </x:c>
      <x:c r="X85" s="366">
        <x:v>0</x:v>
      </x:c>
      <x:c r="Y85" s="366">
        <x:v>0</x:v>
      </x:c>
      <x:c r="Z85" s="366">
        <x:v>0</x:v>
      </x:c>
      <x:c r="AA85" s="366">
        <x:v>0</x:v>
      </x:c>
      <x:c r="AB85" s="366">
        <x:v>0</x:v>
      </x:c>
      <x:c r="AC85" s="366">
        <x:v>0</x:v>
      </x:c>
      <x:c r="AD85" s="366">
        <x:v>0</x:v>
      </x:c>
      <x:c r="AE85" s="366">
        <x:v>0</x:v>
      </x:c>
      <x:c r="AF85" s="366">
        <x:v>0</x:v>
      </x:c>
      <x:c r="AG85" s="366">
        <x:v>0</x:v>
      </x:c>
      <x:c r="AH85" s="366">
        <x:v>0</x:v>
      </x:c>
      <x:c r="AI85" s="366">
        <x:v>0</x:v>
      </x:c>
      <x:c r="AJ85" s="366">
        <x:v>0</x:v>
      </x:c>
      <x:c r="AK85" s="366">
        <x:v>0</x:v>
      </x:c>
      <x:c r="AL85" s="366">
        <x:v>0</x:v>
      </x:c>
      <x:c r="AM85" s="366">
        <x:v>0</x:v>
      </x:c>
      <x:c r="AN85" s="366">
        <x:v>0</x:v>
      </x:c>
      <x:c r="AO85" s="366">
        <x:v>0</x:v>
      </x:c>
      <x:c r="AP85" s="366">
        <x:v>0</x:v>
      </x:c>
      <x:c r="AQ85" s="366">
        <x:v>0</x:v>
      </x:c>
      <x:c r="AR85" s="366">
        <x:v>0</x:v>
      </x:c>
      <x:c r="AS85" s="366">
        <x:v>0</x:v>
      </x:c>
      <x:c r="AT85" s="366">
        <x:v>0</x:v>
      </x:c>
      <x:c r="AU85" s="366">
        <x:v>0</x:v>
      </x:c>
      <x:c r="AV85" s="361"/>
    </x:row>
    <x:row r="86" spans="1:48" hidden="1" outlineLevel="1">
      <x:c r="A86" s="362">
        <x:v>57</x:v>
      </x:c>
      <x:c r="B86" s="362">
        <x:v>61</x:v>
      </x:c>
      <x:c r="C86" s="328" t="s">
        <x:v>343</x:v>
      </x:c>
      <x:c r="D86" s="375" t="s">
        <x:v>174</x:v>
      </x:c>
      <x:c r="E86" s="375" t="s">
        <x:v>183</x:v>
      </x:c>
      <x:c r="F86" s="364">
        <x:v>1.1657999999999999</x:v>
      </x:c>
      <x:c r="G86" s="365">
        <x:v>8.9099999999999995E-3</x:v>
      </x:c>
      <x:c r="H86" s="323">
        <x:v>0</x:v>
      </x:c>
      <x:c r="I86" s="366">
        <x:v>0</x:v>
      </x:c>
      <x:c r="J86" s="366">
        <x:v>0</x:v>
      </x:c>
      <x:c r="K86" s="366">
        <x:v>0</x:v>
      </x:c>
      <x:c r="L86" s="366">
        <x:v>0</x:v>
      </x:c>
      <x:c r="M86" s="366">
        <x:v>0</x:v>
      </x:c>
      <x:c r="N86" s="367">
        <x:v>0</x:v>
      </x:c>
      <x:c r="O86" s="368">
        <x:v>0</x:v>
      </x:c>
      <x:c r="P86" s="366">
        <x:v>0</x:v>
      </x:c>
      <x:c r="Q86" s="366">
        <x:v>0</x:v>
      </x:c>
      <x:c r="R86" s="366">
        <x:v>0</x:v>
      </x:c>
      <x:c r="S86" s="366">
        <x:v>0</x:v>
      </x:c>
      <x:c r="T86" s="366">
        <x:v>0</x:v>
      </x:c>
      <x:c r="U86" s="366">
        <x:v>0</x:v>
      </x:c>
      <x:c r="V86" s="366">
        <x:v>0</x:v>
      </x:c>
      <x:c r="W86" s="366">
        <x:v>0</x:v>
      </x:c>
      <x:c r="X86" s="366">
        <x:v>0</x:v>
      </x:c>
      <x:c r="Y86" s="366">
        <x:v>0</x:v>
      </x:c>
      <x:c r="Z86" s="366">
        <x:v>0</x:v>
      </x:c>
      <x:c r="AA86" s="366">
        <x:v>0</x:v>
      </x:c>
      <x:c r="AB86" s="366">
        <x:v>0</x:v>
      </x:c>
      <x:c r="AC86" s="366">
        <x:v>0</x:v>
      </x:c>
      <x:c r="AD86" s="366">
        <x:v>0</x:v>
      </x:c>
      <x:c r="AE86" s="366">
        <x:v>0</x:v>
      </x:c>
      <x:c r="AF86" s="366">
        <x:v>0</x:v>
      </x:c>
      <x:c r="AG86" s="366">
        <x:v>0</x:v>
      </x:c>
      <x:c r="AH86" s="366">
        <x:v>0</x:v>
      </x:c>
      <x:c r="AI86" s="366">
        <x:v>0</x:v>
      </x:c>
      <x:c r="AJ86" s="366">
        <x:v>0</x:v>
      </x:c>
      <x:c r="AK86" s="366">
        <x:v>0</x:v>
      </x:c>
      <x:c r="AL86" s="366">
        <x:v>0</x:v>
      </x:c>
      <x:c r="AM86" s="366">
        <x:v>0</x:v>
      </x:c>
      <x:c r="AN86" s="366">
        <x:v>0</x:v>
      </x:c>
      <x:c r="AO86" s="366">
        <x:v>0</x:v>
      </x:c>
      <x:c r="AP86" s="366">
        <x:v>0</x:v>
      </x:c>
      <x:c r="AQ86" s="366">
        <x:v>0</x:v>
      </x:c>
      <x:c r="AR86" s="366">
        <x:v>0</x:v>
      </x:c>
      <x:c r="AS86" s="366">
        <x:v>0</x:v>
      </x:c>
      <x:c r="AT86" s="366">
        <x:v>0</x:v>
      </x:c>
      <x:c r="AU86" s="366">
        <x:v>0</x:v>
      </x:c>
      <x:c r="AV86" s="361"/>
    </x:row>
    <x:row r="87" spans="1:48" hidden="1" outlineLevel="1">
      <x:c r="A87" s="362">
        <x:v>58</x:v>
      </x:c>
      <x:c r="B87" s="362">
        <x:v>62</x:v>
      </x:c>
      <x:c r="C87" s="328" t="s">
        <x:v>343</x:v>
      </x:c>
      <x:c r="D87" s="375" t="s">
        <x:v>174</x:v>
      </x:c>
      <x:c r="E87" s="375" t="s">
        <x:v>344</x:v>
      </x:c>
      <x:c r="F87" s="364">
        <x:v>2.1522999999999994</x:v>
      </x:c>
      <x:c r="G87" s="365">
        <x:v>2.5229999999999995E-2</x:v>
      </x:c>
      <x:c r="H87" s="323">
        <x:v>0</x:v>
      </x:c>
      <x:c r="I87" s="366">
        <x:v>0</x:v>
      </x:c>
      <x:c r="J87" s="366">
        <x:v>0</x:v>
      </x:c>
      <x:c r="K87" s="366">
        <x:v>0</x:v>
      </x:c>
      <x:c r="L87" s="366">
        <x:v>0</x:v>
      </x:c>
      <x:c r="M87" s="366">
        <x:v>0</x:v>
      </x:c>
      <x:c r="N87" s="367">
        <x:v>0</x:v>
      </x:c>
      <x:c r="O87" s="368">
        <x:v>0</x:v>
      </x:c>
      <x:c r="P87" s="366">
        <x:v>0</x:v>
      </x:c>
      <x:c r="Q87" s="366">
        <x:v>0</x:v>
      </x:c>
      <x:c r="R87" s="366">
        <x:v>0</x:v>
      </x:c>
      <x:c r="S87" s="366">
        <x:v>0</x:v>
      </x:c>
      <x:c r="T87" s="366">
        <x:v>0</x:v>
      </x:c>
      <x:c r="U87" s="366">
        <x:v>0</x:v>
      </x:c>
      <x:c r="V87" s="366">
        <x:v>0</x:v>
      </x:c>
      <x:c r="W87" s="366">
        <x:v>0</x:v>
      </x:c>
      <x:c r="X87" s="366">
        <x:v>0</x:v>
      </x:c>
      <x:c r="Y87" s="366">
        <x:v>0</x:v>
      </x:c>
      <x:c r="Z87" s="366">
        <x:v>0</x:v>
      </x:c>
      <x:c r="AA87" s="366">
        <x:v>0</x:v>
      </x:c>
      <x:c r="AB87" s="366">
        <x:v>0</x:v>
      </x:c>
      <x:c r="AC87" s="366">
        <x:v>0</x:v>
      </x:c>
      <x:c r="AD87" s="366">
        <x:v>0</x:v>
      </x:c>
      <x:c r="AE87" s="366">
        <x:v>0</x:v>
      </x:c>
      <x:c r="AF87" s="366">
        <x:v>0</x:v>
      </x:c>
      <x:c r="AG87" s="366">
        <x:v>0</x:v>
      </x:c>
      <x:c r="AH87" s="366">
        <x:v>0</x:v>
      </x:c>
      <x:c r="AI87" s="366">
        <x:v>0</x:v>
      </x:c>
      <x:c r="AJ87" s="366">
        <x:v>0</x:v>
      </x:c>
      <x:c r="AK87" s="366">
        <x:v>0</x:v>
      </x:c>
      <x:c r="AL87" s="366">
        <x:v>0</x:v>
      </x:c>
      <x:c r="AM87" s="366">
        <x:v>0</x:v>
      </x:c>
      <x:c r="AN87" s="366">
        <x:v>0</x:v>
      </x:c>
      <x:c r="AO87" s="366">
        <x:v>0</x:v>
      </x:c>
      <x:c r="AP87" s="366">
        <x:v>0</x:v>
      </x:c>
      <x:c r="AQ87" s="366">
        <x:v>0</x:v>
      </x:c>
      <x:c r="AR87" s="366">
        <x:v>0</x:v>
      </x:c>
      <x:c r="AS87" s="366">
        <x:v>0</x:v>
      </x:c>
      <x:c r="AT87" s="366">
        <x:v>0</x:v>
      </x:c>
      <x:c r="AU87" s="366">
        <x:v>0</x:v>
      </x:c>
      <x:c r="AV87" s="361"/>
    </x:row>
    <x:row r="88" spans="1:48" hidden="1" outlineLevel="1">
      <x:c r="A88" s="362">
        <x:v>59</x:v>
      </x:c>
      <x:c r="B88" s="362">
        <x:v>63</x:v>
      </x:c>
      <x:c r="C88" s="328" t="s">
        <x:v>343</x:v>
      </x:c>
      <x:c r="D88" s="375" t="s">
        <x:v>174</x:v>
      </x:c>
      <x:c r="E88" s="375" t="s">
        <x:v>155</x:v>
      </x:c>
      <x:c r="F88" s="364">
        <x:v>1.7658</x:v>
      </x:c>
      <x:c r="G88" s="365">
        <x:v>1.3770000000000001E-2</x:v>
      </x:c>
      <x:c r="H88" s="323">
        <x:v>96089.888888888891</x:v>
      </x:c>
      <x:c r="I88" s="366">
        <x:v>1155961.3633333333</x:v>
      </x:c>
      <x:c r="J88" s="366">
        <x:v>2041196.5753740002</x:v>
      </x:c>
      <x:c r="K88" s="366">
        <x:v>15917.587973100004</x:v>
      </x:c>
      <x:c r="L88" s="366">
        <x:v>104737.9788888889</x:v>
      </x:c>
      <x:c r="M88" s="366">
        <x:v>184946.32312200003</x:v>
      </x:c>
      <x:c r="N88" s="367">
        <x:v>1442.2419693000004</x:v>
      </x:c>
      <x:c r="O88" s="368">
        <x:v>75911.012222222227</x:v>
      </x:c>
      <x:c r="P88" s="366">
        <x:v>134043.66538200001</x:v>
      </x:c>
      <x:c r="Q88" s="366">
        <x:v>1045.2946383000001</x:v>
      </x:c>
      <x:c r="R88" s="366">
        <x:v>109542.47333333333</x:v>
      </x:c>
      <x:c r="S88" s="366">
        <x:v>193430.09941199998</x:v>
      </x:c>
      <x:c r="T88" s="366">
        <x:v>1508.3998578000001</x:v>
      </x:c>
      <x:c r="U88" s="366">
        <x:v>99933.484444444446</x:v>
      </x:c>
      <x:c r="V88" s="366">
        <x:v>176462.54683199999</x:v>
      </x:c>
      <x:c r="W88" s="366">
        <x:v>1376.0840808</x:v>
      </x:c>
      <x:c r="X88" s="366">
        <x:v>85520.001111111109</x:v>
      </x:c>
      <x:c r="Y88" s="366">
        <x:v>151011.217962</x:v>
      </x:c>
      <x:c r="Z88" s="366">
        <x:v>1177.6104153000001</x:v>
      </x:c>
      <x:c r="AA88" s="366">
        <x:v>99933.484444444446</x:v>
      </x:c>
      <x:c r="AB88" s="366">
        <x:v>176462.54683199999</x:v>
      </x:c>
      <x:c r="AC88" s="366">
        <x:v>1376.0840808</x:v>
      </x:c>
      <x:c r="AD88" s="366">
        <x:v>99933.484444444446</x:v>
      </x:c>
      <x:c r="AE88" s="366">
        <x:v>176462.54683199999</x:v>
      </x:c>
      <x:c r="AF88" s="366">
        <x:v>1376.0840808</x:v>
      </x:c>
      <x:c r="AG88" s="366">
        <x:v>85520.001111111109</x:v>
      </x:c>
      <x:c r="AH88" s="366">
        <x:v>151011.217962</x:v>
      </x:c>
      <x:c r="AI88" s="366">
        <x:v>1177.6104153000001</x:v>
      </x:c>
      <x:c r="AJ88" s="366">
        <x:v>99933.484444444446</x:v>
      </x:c>
      <x:c r="AK88" s="366">
        <x:v>176462.54683199999</x:v>
      </x:c>
      <x:c r="AL88" s="366">
        <x:v>1376.0840808</x:v>
      </x:c>
      <x:c r="AM88" s="366">
        <x:v>85520.001111111109</x:v>
      </x:c>
      <x:c r="AN88" s="366">
        <x:v>151011.217962</x:v>
      </x:c>
      <x:c r="AO88" s="366">
        <x:v>1177.6104153000001</x:v>
      </x:c>
      <x:c r="AP88" s="366">
        <x:v>104737.9788888889</x:v>
      </x:c>
      <x:c r="AQ88" s="366">
        <x:v>184946.32312200003</x:v>
      </x:c>
      <x:c r="AR88" s="366">
        <x:v>1442.2419693000004</x:v>
      </x:c>
      <x:c r="AS88" s="366">
        <x:v>104737.9788888889</x:v>
      </x:c>
      <x:c r="AT88" s="366">
        <x:v>184946.32312200003</x:v>
      </x:c>
      <x:c r="AU88" s="366">
        <x:v>1442.2419693000004</x:v>
      </x:c>
      <x:c r="AV88" s="361"/>
    </x:row>
    <x:row r="89" spans="1:48" hidden="1" outlineLevel="1">
      <x:c r="A89" s="362">
        <x:v>60</x:v>
      </x:c>
      <x:c r="B89" s="362">
        <x:v>64</x:v>
      </x:c>
      <x:c r="C89" s="328" t="s">
        <x:v>343</x:v>
      </x:c>
      <x:c r="D89" s="375" t="s">
        <x:v>174</x:v>
      </x:c>
      <x:c r="E89" s="375" t="s">
        <x:v>150</x:v>
      </x:c>
      <x:c r="F89" s="364">
        <x:v>2.1015999999999999</x:v>
      </x:c>
      <x:c r="G89" s="365">
        <x:v>1.8799999999999997E-2</x:v>
      </x:c>
      <x:c r="H89" s="323">
        <x:v>110.00000000000001</x:v>
      </x:c>
      <x:c r="I89" s="366">
        <x:v>1323.3000000000002</x:v>
      </x:c>
      <x:c r="J89" s="366">
        <x:v>2781.0472800000002</x:v>
      </x:c>
      <x:c r="K89" s="366">
        <x:v>24.878040000000002</x:v>
      </x:c>
      <x:c r="L89" s="366">
        <x:v>119.90000000000002</x:v>
      </x:c>
      <x:c r="M89" s="366">
        <x:v>251.98184000000003</x:v>
      </x:c>
      <x:c r="N89" s="367">
        <x:v>2.2541199999999999</x:v>
      </x:c>
      <x:c r="O89" s="368">
        <x:v>86.90000000000002</x:v>
      </x:c>
      <x:c r="P89" s="366">
        <x:v>182.62904000000003</x:v>
      </x:c>
      <x:c r="Q89" s="366">
        <x:v>1.6337200000000001</x:v>
      </x:c>
      <x:c r="R89" s="366">
        <x:v>125.4</x:v>
      </x:c>
      <x:c r="S89" s="366">
        <x:v>263.54064</x:v>
      </x:c>
      <x:c r="T89" s="366">
        <x:v>2.3575199999999996</x:v>
      </x:c>
      <x:c r="U89" s="366">
        <x:v>114.40000000000002</x:v>
      </x:c>
      <x:c r="V89" s="366">
        <x:v>240.42304000000004</x:v>
      </x:c>
      <x:c r="W89" s="366">
        <x:v>2.1507200000000002</x:v>
      </x:c>
      <x:c r="X89" s="366">
        <x:v>97.90000000000002</x:v>
      </x:c>
      <x:c r="Y89" s="366">
        <x:v>205.74664000000004</x:v>
      </x:c>
      <x:c r="Z89" s="366">
        <x:v>1.8405200000000002</x:v>
      </x:c>
      <x:c r="AA89" s="366">
        <x:v>114.40000000000002</x:v>
      </x:c>
      <x:c r="AB89" s="366">
        <x:v>240.42304000000004</x:v>
      </x:c>
      <x:c r="AC89" s="366">
        <x:v>2.1507200000000002</x:v>
      </x:c>
      <x:c r="AD89" s="366">
        <x:v>114.40000000000002</x:v>
      </x:c>
      <x:c r="AE89" s="366">
        <x:v>240.42304000000004</x:v>
      </x:c>
      <x:c r="AF89" s="366">
        <x:v>2.1507200000000002</x:v>
      </x:c>
      <x:c r="AG89" s="366">
        <x:v>97.90000000000002</x:v>
      </x:c>
      <x:c r="AH89" s="366">
        <x:v>205.74664000000004</x:v>
      </x:c>
      <x:c r="AI89" s="366">
        <x:v>1.8405200000000002</x:v>
      </x:c>
      <x:c r="AJ89" s="366">
        <x:v>114.40000000000002</x:v>
      </x:c>
      <x:c r="AK89" s="366">
        <x:v>240.42304000000004</x:v>
      </x:c>
      <x:c r="AL89" s="366">
        <x:v>2.1507200000000002</x:v>
      </x:c>
      <x:c r="AM89" s="366">
        <x:v>97.90000000000002</x:v>
      </x:c>
      <x:c r="AN89" s="366">
        <x:v>205.74664000000004</x:v>
      </x:c>
      <x:c r="AO89" s="366">
        <x:v>1.8405200000000002</x:v>
      </x:c>
      <x:c r="AP89" s="366">
        <x:v>119.90000000000002</x:v>
      </x:c>
      <x:c r="AQ89" s="366">
        <x:v>251.98184000000003</x:v>
      </x:c>
      <x:c r="AR89" s="366">
        <x:v>2.2541199999999999</x:v>
      </x:c>
      <x:c r="AS89" s="366">
        <x:v>119.90000000000002</x:v>
      </x:c>
      <x:c r="AT89" s="366">
        <x:v>251.98184000000003</x:v>
      </x:c>
      <x:c r="AU89" s="366">
        <x:v>2.2541199999999999</x:v>
      </x:c>
      <x:c r="AV89" s="361"/>
    </x:row>
    <x:row r="90" spans="1:48" hidden="1" outlineLevel="1">
      <x:c r="A90" s="362">
        <x:v>61</x:v>
      </x:c>
      <x:c r="B90" s="362">
        <x:v>65</x:v>
      </x:c>
      <x:c r="C90" s="328" t="s">
        <x:v>343</x:v>
      </x:c>
      <x:c r="D90" s="375" t="s">
        <x:v>174</x:v>
      </x:c>
      <x:c r="E90" s="375" t="s">
        <x:v>177</x:v>
      </x:c>
      <x:c r="F90" s="364">
        <x:v>3.1795</x:v>
      </x:c>
      <x:c r="G90" s="365">
        <x:v>3.3319999999999995E-2</x:v>
      </x:c>
      <x:c r="H90" s="323">
        <x:v>562.22222222222229</x:v>
      </x:c>
      <x:c r="I90" s="366">
        <x:v>6763.5333333333338</x:v>
      </x:c>
      <x:c r="J90" s="366">
        <x:v>21504.654233333335</x:v>
      </x:c>
      <x:c r="K90" s="366">
        <x:v>225.36093066666666</x:v>
      </x:c>
      <x:c r="L90" s="366">
        <x:v>612.82222222222231</x:v>
      </x:c>
      <x:c r="M90" s="366">
        <x:v>1948.4682555555557</x:v>
      </x:c>
      <x:c r="N90" s="367">
        <x:v>20.419236444444444</x:v>
      </x:c>
      <x:c r="O90" s="368">
        <x:v>444.15555555555562</x:v>
      </x:c>
      <x:c r="P90" s="366">
        <x:v>1412.1925888888891</x:v>
      </x:c>
      <x:c r="Q90" s="366">
        <x:v>14.799263111111111</x:v>
      </x:c>
      <x:c r="R90" s="366">
        <x:v>640.93333333333339</x:v>
      </x:c>
      <x:c r="S90" s="366">
        <x:v>2037.8475333333336</x:v>
      </x:c>
      <x:c r="T90" s="366">
        <x:v>21.355898666666665</x:v>
      </x:c>
      <x:c r="U90" s="366">
        <x:v>584.71111111111122</x:v>
      </x:c>
      <x:c r="V90" s="366">
        <x:v>1859.0889777777782</x:v>
      </x:c>
      <x:c r="W90" s="366">
        <x:v>19.482574222222222</x:v>
      </x:c>
      <x:c r="X90" s="366">
        <x:v>500.37777777777785</x:v>
      </x:c>
      <x:c r="Y90" s="366">
        <x:v>1590.9511444444447</x:v>
      </x:c>
      <x:c r="Z90" s="366">
        <x:v>16.672587555555555</x:v>
      </x:c>
      <x:c r="AA90" s="366">
        <x:v>584.71111111111122</x:v>
      </x:c>
      <x:c r="AB90" s="366">
        <x:v>1859.0889777777782</x:v>
      </x:c>
      <x:c r="AC90" s="366">
        <x:v>19.482574222222222</x:v>
      </x:c>
      <x:c r="AD90" s="366">
        <x:v>584.71111111111122</x:v>
      </x:c>
      <x:c r="AE90" s="366">
        <x:v>1859.0889777777782</x:v>
      </x:c>
      <x:c r="AF90" s="366">
        <x:v>19.482574222222222</x:v>
      </x:c>
      <x:c r="AG90" s="366">
        <x:v>500.37777777777785</x:v>
      </x:c>
      <x:c r="AH90" s="366">
        <x:v>1590.9511444444447</x:v>
      </x:c>
      <x:c r="AI90" s="366">
        <x:v>16.672587555555555</x:v>
      </x:c>
      <x:c r="AJ90" s="366">
        <x:v>584.71111111111122</x:v>
      </x:c>
      <x:c r="AK90" s="366">
        <x:v>1859.0889777777782</x:v>
      </x:c>
      <x:c r="AL90" s="366">
        <x:v>19.482574222222222</x:v>
      </x:c>
      <x:c r="AM90" s="366">
        <x:v>500.37777777777785</x:v>
      </x:c>
      <x:c r="AN90" s="366">
        <x:v>1590.9511444444447</x:v>
      </x:c>
      <x:c r="AO90" s="366">
        <x:v>16.672587555555555</x:v>
      </x:c>
      <x:c r="AP90" s="366">
        <x:v>612.82222222222231</x:v>
      </x:c>
      <x:c r="AQ90" s="366">
        <x:v>1948.4682555555557</x:v>
      </x:c>
      <x:c r="AR90" s="366">
        <x:v>20.419236444444444</x:v>
      </x:c>
      <x:c r="AS90" s="366">
        <x:v>612.82222222222231</x:v>
      </x:c>
      <x:c r="AT90" s="366">
        <x:v>1948.4682555555557</x:v>
      </x:c>
      <x:c r="AU90" s="366">
        <x:v>20.419236444444444</x:v>
      </x:c>
      <x:c r="AV90" s="361"/>
    </x:row>
    <x:row r="91" spans="1:48" hidden="1" outlineLevel="1">
      <x:c r="A91" s="362"/>
      <x:c r="B91" s="362">
        <x:v>66</x:v>
      </x:c>
      <x:c r="C91" s="370" t="s">
        <x:v>343</x:v>
      </x:c>
      <x:c r="D91" s="378" t="s">
        <x:v>174</x:v>
      </x:c>
      <x:c r="E91" s="378" t="s">
        <x:v>176</x:v>
      </x:c>
      <x:c r="F91" s="364"/>
      <x:c r="G91" s="372"/>
      <x:c r="H91" s="323">
        <x:v>1313.8888888888889</x:v>
      </x:c>
      <x:c r="I91" s="366"/>
      <x:c r="J91" s="366"/>
      <x:c r="K91" s="366"/>
      <x:c r="L91" s="366"/>
      <x:c r="M91" s="366"/>
      <x:c r="N91" s="367"/>
      <x:c r="O91" s="368"/>
      <x:c r="P91" s="366"/>
      <x:c r="Q91" s="366"/>
      <x:c r="R91" s="366"/>
      <x:c r="S91" s="366"/>
      <x:c r="T91" s="366"/>
      <x:c r="U91" s="366"/>
      <x:c r="V91" s="366"/>
      <x:c r="W91" s="366"/>
      <x:c r="X91" s="366"/>
      <x:c r="Y91" s="366"/>
      <x:c r="Z91" s="366"/>
      <x:c r="AA91" s="366"/>
      <x:c r="AB91" s="366"/>
      <x:c r="AC91" s="366"/>
      <x:c r="AD91" s="366"/>
      <x:c r="AE91" s="366"/>
      <x:c r="AF91" s="366"/>
      <x:c r="AG91" s="366"/>
      <x:c r="AH91" s="366"/>
      <x:c r="AI91" s="366"/>
      <x:c r="AJ91" s="366"/>
      <x:c r="AK91" s="366"/>
      <x:c r="AL91" s="366"/>
      <x:c r="AM91" s="366"/>
      <x:c r="AN91" s="366"/>
      <x:c r="AO91" s="366"/>
      <x:c r="AP91" s="366"/>
      <x:c r="AQ91" s="366"/>
      <x:c r="AR91" s="366"/>
      <x:c r="AS91" s="366"/>
      <x:c r="AT91" s="366"/>
      <x:c r="AU91" s="366"/>
      <x:c r="AV91" s="361"/>
    </x:row>
    <x:row r="92" spans="1:48" hidden="1" outlineLevel="1">
      <x:c r="A92" s="362">
        <x:v>62</x:v>
      </x:c>
      <x:c r="B92" s="362">
        <x:v>67</x:v>
      </x:c>
      <x:c r="C92" s="328" t="s">
        <x:v>343</x:v>
      </x:c>
      <x:c r="D92" s="375" t="s">
        <x:v>174</x:v>
      </x:c>
      <x:c r="E92" s="375" t="s">
        <x:v>175</x:v>
      </x:c>
      <x:c r="F92" s="364">
        <x:v>2.0522999999999998</x:v>
      </x:c>
      <x:c r="G92" s="365">
        <x:v>1.8760000000000006E-2</x:v>
      </x:c>
      <x:c r="H92" s="323">
        <x:v>6768.666666666667</x:v>
      </x:c>
      <x:c r="I92" s="366">
        <x:v>81427.060000000012</x:v>
      </x:c>
      <x:c r="J92" s="366">
        <x:v>167112.75523799998</x:v>
      </x:c>
      <x:c r="K92" s="366">
        <x:v>1527.5716456000005</x:v>
      </x:c>
      <x:c r="L92" s="366">
        <x:v>7377.8466666666673</x:v>
      </x:c>
      <x:c r="M92" s="366">
        <x:v>15141.554714</x:v>
      </x:c>
      <x:c r="N92" s="367">
        <x:v>138.40840346666673</x:v>
      </x:c>
      <x:c r="O92" s="368">
        <x:v>5347.2466666666669</x:v>
      </x:c>
      <x:c r="P92" s="366">
        <x:v>10974.154333999999</x:v>
      </x:c>
      <x:c r="Q92" s="366">
        <x:v>100.3143474666667</x:v>
      </x:c>
      <x:c r="R92" s="366">
        <x:v>7716.28</x:v>
      </x:c>
      <x:c r="S92" s="366">
        <x:v>15836.121443999999</x:v>
      </x:c>
      <x:c r="T92" s="366">
        <x:v>144.75741280000005</x:v>
      </x:c>
      <x:c r="U92" s="366">
        <x:v>7039.4133333333339</x:v>
      </x:c>
      <x:c r="V92" s="366">
        <x:v>14446.987983999999</x:v>
      </x:c>
      <x:c r="W92" s="366">
        <x:v>132.05939413333337</x:v>
      </x:c>
      <x:c r="X92" s="366">
        <x:v>6024.1133333333337</x:v>
      </x:c>
      <x:c r="Y92" s="366">
        <x:v>12363.287794</x:v>
      </x:c>
      <x:c r="Z92" s="366">
        <x:v>113.01236613333337</x:v>
      </x:c>
      <x:c r="AA92" s="366">
        <x:v>7039.4133333333339</x:v>
      </x:c>
      <x:c r="AB92" s="366">
        <x:v>14446.987983999999</x:v>
      </x:c>
      <x:c r="AC92" s="366">
        <x:v>132.05939413333337</x:v>
      </x:c>
      <x:c r="AD92" s="366">
        <x:v>7039.4133333333339</x:v>
      </x:c>
      <x:c r="AE92" s="366">
        <x:v>14446.987983999999</x:v>
      </x:c>
      <x:c r="AF92" s="366">
        <x:v>132.05939413333337</x:v>
      </x:c>
      <x:c r="AG92" s="366">
        <x:v>6024.1133333333337</x:v>
      </x:c>
      <x:c r="AH92" s="366">
        <x:v>12363.287794</x:v>
      </x:c>
      <x:c r="AI92" s="366">
        <x:v>113.01236613333337</x:v>
      </x:c>
      <x:c r="AJ92" s="366">
        <x:v>7039.4133333333339</x:v>
      </x:c>
      <x:c r="AK92" s="366">
        <x:v>14446.987983999999</x:v>
      </x:c>
      <x:c r="AL92" s="366">
        <x:v>132.05939413333337</x:v>
      </x:c>
      <x:c r="AM92" s="366">
        <x:v>6024.1133333333337</x:v>
      </x:c>
      <x:c r="AN92" s="366">
        <x:v>12363.287794</x:v>
      </x:c>
      <x:c r="AO92" s="366">
        <x:v>113.01236613333337</x:v>
      </x:c>
      <x:c r="AP92" s="366">
        <x:v>7377.8466666666673</x:v>
      </x:c>
      <x:c r="AQ92" s="366">
        <x:v>15141.554714</x:v>
      </x:c>
      <x:c r="AR92" s="366">
        <x:v>138.40840346666673</x:v>
      </x:c>
      <x:c r="AS92" s="366">
        <x:v>7377.8466666666673</x:v>
      </x:c>
      <x:c r="AT92" s="366">
        <x:v>15141.554714</x:v>
      </x:c>
      <x:c r="AU92" s="366">
        <x:v>138.40840346666673</x:v>
      </x:c>
      <x:c r="AV92" s="361"/>
    </x:row>
    <x:row r="93" spans="1:48" hidden="1" outlineLevel="1">
      <x:c r="A93" s="362">
        <x:v>63</x:v>
      </x:c>
      <x:c r="B93" s="362">
        <x:v>68</x:v>
      </x:c>
      <x:c r="C93" s="328" t="s">
        <x:v>343</x:v>
      </x:c>
      <x:c r="D93" s="375" t="s">
        <x:v>174</x:v>
      </x:c>
      <x:c r="E93" s="375" t="s">
        <x:v>151</x:v>
      </x:c>
      <x:c r="F93" s="364">
        <x:v>2.5501</x:v>
      </x:c>
      <x:c r="G93" s="365">
        <x:v>2.3919999999999993E-2</x:v>
      </x:c>
      <x:c r="H93" s="323">
        <x:v>146.66666666666669</x:v>
      </x:c>
      <x:c r="I93" s="366">
        <x:v>1764.4000000000005</x:v>
      </x:c>
      <x:c r="J93" s="366">
        <x:v>4499.3964400000004</x:v>
      </x:c>
      <x:c r="K93" s="366">
        <x:v>42.204447999999992</x:v>
      </x:c>
      <x:c r="L93" s="366">
        <x:v>159.8666666666667</x:v>
      </x:c>
      <x:c r="M93" s="366">
        <x:v>407.67598666666674</x:v>
      </x:c>
      <x:c r="N93" s="367">
        <x:v>3.8240106666666667</x:v>
      </x:c>
      <x:c r="O93" s="368">
        <x:v>115.86666666666669</x:v>
      </x:c>
      <x:c r="P93" s="366">
        <x:v>295.47158666666672</x:v>
      </x:c>
      <x:c r="Q93" s="366">
        <x:v>2.7715306666666666</x:v>
      </x:c>
      <x:c r="R93" s="366">
        <x:v>167.20000000000002</x:v>
      </x:c>
      <x:c r="S93" s="366">
        <x:v>426.37672000000003</x:v>
      </x:c>
      <x:c r="T93" s="366">
        <x:v>3.9994239999999994</x:v>
      </x:c>
      <x:c r="U93" s="366">
        <x:v>152.53333333333336</x:v>
      </x:c>
      <x:c r="V93" s="366">
        <x:v>388.9752533333334</x:v>
      </x:c>
      <x:c r="W93" s="366">
        <x:v>3.648597333333333</x:v>
      </x:c>
      <x:c r="X93" s="366">
        <x:v>130.53333333333336</x:v>
      </x:c>
      <x:c r="Y93" s="366">
        <x:v>332.87305333333342</x:v>
      </x:c>
      <x:c r="Z93" s="366">
        <x:v>3.122357333333333</x:v>
      </x:c>
      <x:c r="AA93" s="366">
        <x:v>152.53333333333336</x:v>
      </x:c>
      <x:c r="AB93" s="366">
        <x:v>388.9752533333334</x:v>
      </x:c>
      <x:c r="AC93" s="366">
        <x:v>3.648597333333333</x:v>
      </x:c>
      <x:c r="AD93" s="366">
        <x:v>152.53333333333336</x:v>
      </x:c>
      <x:c r="AE93" s="366">
        <x:v>388.9752533333334</x:v>
      </x:c>
      <x:c r="AF93" s="366">
        <x:v>3.648597333333333</x:v>
      </x:c>
      <x:c r="AG93" s="366">
        <x:v>130.53333333333336</x:v>
      </x:c>
      <x:c r="AH93" s="366">
        <x:v>332.87305333333342</x:v>
      </x:c>
      <x:c r="AI93" s="366">
        <x:v>3.122357333333333</x:v>
      </x:c>
      <x:c r="AJ93" s="366">
        <x:v>152.53333333333336</x:v>
      </x:c>
      <x:c r="AK93" s="366">
        <x:v>388.9752533333334</x:v>
      </x:c>
      <x:c r="AL93" s="366">
        <x:v>3.648597333333333</x:v>
      </x:c>
      <x:c r="AM93" s="366">
        <x:v>130.53333333333336</x:v>
      </x:c>
      <x:c r="AN93" s="366">
        <x:v>332.87305333333342</x:v>
      </x:c>
      <x:c r="AO93" s="366">
        <x:v>3.122357333333333</x:v>
      </x:c>
      <x:c r="AP93" s="366">
        <x:v>159.8666666666667</x:v>
      </x:c>
      <x:c r="AQ93" s="366">
        <x:v>407.67598666666674</x:v>
      </x:c>
      <x:c r="AR93" s="366">
        <x:v>3.8240106666666667</x:v>
      </x:c>
      <x:c r="AS93" s="366">
        <x:v>159.8666666666667</x:v>
      </x:c>
      <x:c r="AT93" s="366">
        <x:v>407.67598666666674</x:v>
      </x:c>
      <x:c r="AU93" s="366">
        <x:v>3.8240106666666667</x:v>
      </x:c>
      <x:c r="AV93" s="361"/>
    </x:row>
    <x:row r="94" spans="1:48" hidden="1" outlineLevel="1">
      <x:c r="A94" s="362">
        <x:v>64</x:v>
      </x:c>
      <x:c r="B94" s="362">
        <x:v>69</x:v>
      </x:c>
      <x:c r="C94" s="328" t="s">
        <x:v>343</x:v>
      </x:c>
      <x:c r="D94" s="375" t="s">
        <x:v>174</x:v>
      </x:c>
      <x:c r="E94" s="375" t="s">
        <x:v>345</x:v>
      </x:c>
      <x:c r="F94" s="364">
        <x:v>2.4329000000000001</x:v>
      </x:c>
      <x:c r="G94" s="365">
        <x:v>2.1950000000000001E-2</x:v>
      </x:c>
      <x:c r="H94" s="323">
        <x:v>0</x:v>
      </x:c>
      <x:c r="I94" s="366">
        <x:v>0</x:v>
      </x:c>
      <x:c r="J94" s="366">
        <x:v>0</x:v>
      </x:c>
      <x:c r="K94" s="366">
        <x:v>0</x:v>
      </x:c>
      <x:c r="L94" s="366">
        <x:v>0</x:v>
      </x:c>
      <x:c r="M94" s="366">
        <x:v>0</x:v>
      </x:c>
      <x:c r="N94" s="367">
        <x:v>0</x:v>
      </x:c>
      <x:c r="O94" s="368">
        <x:v>0</x:v>
      </x:c>
      <x:c r="P94" s="366">
        <x:v>0</x:v>
      </x:c>
      <x:c r="Q94" s="366">
        <x:v>0</x:v>
      </x:c>
      <x:c r="R94" s="366">
        <x:v>0</x:v>
      </x:c>
      <x:c r="S94" s="366">
        <x:v>0</x:v>
      </x:c>
      <x:c r="T94" s="366">
        <x:v>0</x:v>
      </x:c>
      <x:c r="U94" s="366">
        <x:v>0</x:v>
      </x:c>
      <x:c r="V94" s="366">
        <x:v>0</x:v>
      </x:c>
      <x:c r="W94" s="366">
        <x:v>0</x:v>
      </x:c>
      <x:c r="X94" s="366">
        <x:v>0</x:v>
      </x:c>
      <x:c r="Y94" s="366">
        <x:v>0</x:v>
      </x:c>
      <x:c r="Z94" s="366">
        <x:v>0</x:v>
      </x:c>
      <x:c r="AA94" s="366">
        <x:v>0</x:v>
      </x:c>
      <x:c r="AB94" s="366">
        <x:v>0</x:v>
      </x:c>
      <x:c r="AC94" s="366">
        <x:v>0</x:v>
      </x:c>
      <x:c r="AD94" s="366">
        <x:v>0</x:v>
      </x:c>
      <x:c r="AE94" s="366">
        <x:v>0</x:v>
      </x:c>
      <x:c r="AF94" s="366">
        <x:v>0</x:v>
      </x:c>
      <x:c r="AG94" s="366">
        <x:v>0</x:v>
      </x:c>
      <x:c r="AH94" s="366">
        <x:v>0</x:v>
      </x:c>
      <x:c r="AI94" s="366">
        <x:v>0</x:v>
      </x:c>
      <x:c r="AJ94" s="366">
        <x:v>0</x:v>
      </x:c>
      <x:c r="AK94" s="366">
        <x:v>0</x:v>
      </x:c>
      <x:c r="AL94" s="366">
        <x:v>0</x:v>
      </x:c>
      <x:c r="AM94" s="366">
        <x:v>0</x:v>
      </x:c>
      <x:c r="AN94" s="366">
        <x:v>0</x:v>
      </x:c>
      <x:c r="AO94" s="366">
        <x:v>0</x:v>
      </x:c>
      <x:c r="AP94" s="366">
        <x:v>0</x:v>
      </x:c>
      <x:c r="AQ94" s="366">
        <x:v>0</x:v>
      </x:c>
      <x:c r="AR94" s="366">
        <x:v>0</x:v>
      </x:c>
      <x:c r="AS94" s="366">
        <x:v>0</x:v>
      </x:c>
      <x:c r="AT94" s="366">
        <x:v>0</x:v>
      </x:c>
      <x:c r="AU94" s="366">
        <x:v>0</x:v>
      </x:c>
      <x:c r="AV94" s="361"/>
    </x:row>
    <x:row r="95" spans="1:48" hidden="1" outlineLevel="1">
      <x:c r="A95" s="362">
        <x:v>65</x:v>
      </x:c>
      <x:c r="B95" s="362">
        <x:v>70</x:v>
      </x:c>
      <x:c r="C95" s="328" t="s">
        <x:v>343</x:v>
      </x:c>
      <x:c r="D95" s="375" t="s">
        <x:v>174</x:v>
      </x:c>
      <x:c r="E95" s="375" t="s">
        <x:v>156</x:v>
      </x:c>
      <x:c r="F95" s="364">
        <x:v>3.0703999999999998</x:v>
      </x:c>
      <x:c r="G95" s="365">
        <x:v>3.0759999999999999E-2</x:v>
      </x:c>
      <x:c r="H95" s="323">
        <x:v>0</x:v>
      </x:c>
      <x:c r="I95" s="366">
        <x:v>0</x:v>
      </x:c>
      <x:c r="J95" s="366">
        <x:v>0</x:v>
      </x:c>
      <x:c r="K95" s="366">
        <x:v>0</x:v>
      </x:c>
      <x:c r="L95" s="366">
        <x:v>0</x:v>
      </x:c>
      <x:c r="M95" s="366">
        <x:v>0</x:v>
      </x:c>
      <x:c r="N95" s="367">
        <x:v>0</x:v>
      </x:c>
      <x:c r="O95" s="368">
        <x:v>0</x:v>
      </x:c>
      <x:c r="P95" s="366">
        <x:v>0</x:v>
      </x:c>
      <x:c r="Q95" s="366">
        <x:v>0</x:v>
      </x:c>
      <x:c r="R95" s="366">
        <x:v>0</x:v>
      </x:c>
      <x:c r="S95" s="366">
        <x:v>0</x:v>
      </x:c>
      <x:c r="T95" s="366">
        <x:v>0</x:v>
      </x:c>
      <x:c r="U95" s="366">
        <x:v>0</x:v>
      </x:c>
      <x:c r="V95" s="366">
        <x:v>0</x:v>
      </x:c>
      <x:c r="W95" s="366">
        <x:v>0</x:v>
      </x:c>
      <x:c r="X95" s="366">
        <x:v>0</x:v>
      </x:c>
      <x:c r="Y95" s="366">
        <x:v>0</x:v>
      </x:c>
      <x:c r="Z95" s="366">
        <x:v>0</x:v>
      </x:c>
      <x:c r="AA95" s="366">
        <x:v>0</x:v>
      </x:c>
      <x:c r="AB95" s="366">
        <x:v>0</x:v>
      </x:c>
      <x:c r="AC95" s="366">
        <x:v>0</x:v>
      </x:c>
      <x:c r="AD95" s="366">
        <x:v>0</x:v>
      </x:c>
      <x:c r="AE95" s="366">
        <x:v>0</x:v>
      </x:c>
      <x:c r="AF95" s="366">
        <x:v>0</x:v>
      </x:c>
      <x:c r="AG95" s="366">
        <x:v>0</x:v>
      </x:c>
      <x:c r="AH95" s="366">
        <x:v>0</x:v>
      </x:c>
      <x:c r="AI95" s="366">
        <x:v>0</x:v>
      </x:c>
      <x:c r="AJ95" s="366">
        <x:v>0</x:v>
      </x:c>
      <x:c r="AK95" s="366">
        <x:v>0</x:v>
      </x:c>
      <x:c r="AL95" s="366">
        <x:v>0</x:v>
      </x:c>
      <x:c r="AM95" s="366">
        <x:v>0</x:v>
      </x:c>
      <x:c r="AN95" s="366">
        <x:v>0</x:v>
      </x:c>
      <x:c r="AO95" s="366">
        <x:v>0</x:v>
      </x:c>
      <x:c r="AP95" s="366">
        <x:v>0</x:v>
      </x:c>
      <x:c r="AQ95" s="366">
        <x:v>0</x:v>
      </x:c>
      <x:c r="AR95" s="366">
        <x:v>0</x:v>
      </x:c>
      <x:c r="AS95" s="366">
        <x:v>0</x:v>
      </x:c>
      <x:c r="AT95" s="366">
        <x:v>0</x:v>
      </x:c>
      <x:c r="AU95" s="366">
        <x:v>0</x:v>
      </x:c>
      <x:c r="AV95" s="361"/>
    </x:row>
    <x:row r="96" spans="1:48" hidden="1" outlineLevel="1">
      <x:c r="A96" s="362">
        <x:v>66</x:v>
      </x:c>
      <x:c r="B96" s="362">
        <x:v>71</x:v>
      </x:c>
      <x:c r="C96" s="328" t="s">
        <x:v>343</x:v>
      </x:c>
      <x:c r="D96" s="376"/>
      <x:c r="E96" s="375"/>
      <x:c r="F96" s="364"/>
      <x:c r="G96" s="365"/>
      <x:c r="H96" s="323">
        <x:v>0</x:v>
      </x:c>
      <x:c r="I96" s="366">
        <x:v>0</x:v>
      </x:c>
      <x:c r="J96" s="366">
        <x:v>0</x:v>
      </x:c>
      <x:c r="K96" s="366">
        <x:v>0</x:v>
      </x:c>
      <x:c r="L96" s="366">
        <x:v>0</x:v>
      </x:c>
      <x:c r="M96" s="366">
        <x:v>0</x:v>
      </x:c>
      <x:c r="N96" s="367">
        <x:v>0</x:v>
      </x:c>
      <x:c r="O96" s="368">
        <x:v>0</x:v>
      </x:c>
      <x:c r="P96" s="366">
        <x:v>0</x:v>
      </x:c>
      <x:c r="Q96" s="366">
        <x:v>0</x:v>
      </x:c>
      <x:c r="R96" s="366">
        <x:v>0</x:v>
      </x:c>
      <x:c r="S96" s="366">
        <x:v>0</x:v>
      </x:c>
      <x:c r="T96" s="366">
        <x:v>0</x:v>
      </x:c>
      <x:c r="U96" s="366">
        <x:v>0</x:v>
      </x:c>
      <x:c r="V96" s="366">
        <x:v>0</x:v>
      </x:c>
      <x:c r="W96" s="366">
        <x:v>0</x:v>
      </x:c>
      <x:c r="X96" s="366">
        <x:v>0</x:v>
      </x:c>
      <x:c r="Y96" s="366">
        <x:v>0</x:v>
      </x:c>
      <x:c r="Z96" s="366">
        <x:v>0</x:v>
      </x:c>
      <x:c r="AA96" s="366">
        <x:v>0</x:v>
      </x:c>
      <x:c r="AB96" s="366">
        <x:v>0</x:v>
      </x:c>
      <x:c r="AC96" s="366">
        <x:v>0</x:v>
      </x:c>
      <x:c r="AD96" s="366">
        <x:v>0</x:v>
      </x:c>
      <x:c r="AE96" s="366">
        <x:v>0</x:v>
      </x:c>
      <x:c r="AF96" s="366">
        <x:v>0</x:v>
      </x:c>
      <x:c r="AG96" s="366">
        <x:v>0</x:v>
      </x:c>
      <x:c r="AH96" s="366">
        <x:v>0</x:v>
      </x:c>
      <x:c r="AI96" s="366">
        <x:v>0</x:v>
      </x:c>
      <x:c r="AJ96" s="366">
        <x:v>0</x:v>
      </x:c>
      <x:c r="AK96" s="366">
        <x:v>0</x:v>
      </x:c>
      <x:c r="AL96" s="366">
        <x:v>0</x:v>
      </x:c>
      <x:c r="AM96" s="366">
        <x:v>0</x:v>
      </x:c>
      <x:c r="AN96" s="366">
        <x:v>0</x:v>
      </x:c>
      <x:c r="AO96" s="366">
        <x:v>0</x:v>
      </x:c>
      <x:c r="AP96" s="366">
        <x:v>0</x:v>
      </x:c>
      <x:c r="AQ96" s="366">
        <x:v>0</x:v>
      </x:c>
      <x:c r="AR96" s="366">
        <x:v>0</x:v>
      </x:c>
      <x:c r="AS96" s="366">
        <x:v>0</x:v>
      </x:c>
      <x:c r="AT96" s="366">
        <x:v>0</x:v>
      </x:c>
      <x:c r="AU96" s="366">
        <x:v>0</x:v>
      </x:c>
      <x:c r="AV96" s="361"/>
    </x:row>
    <x:row r="97" spans="1:48" hidden="1" outlineLevel="1">
      <x:c r="A97" s="362">
        <x:v>67</x:v>
      </x:c>
      <x:c r="B97" s="362">
        <x:v>72</x:v>
      </x:c>
      <x:c r="C97" s="328" t="s">
        <x:v>343</x:v>
      </x:c>
      <x:c r="D97" s="375" t="s">
        <x:v>363</x:v>
      </x:c>
      <x:c r="E97" s="375" t="s">
        <x:v>141</x:v>
      </x:c>
      <x:c r="F97" s="364">
        <x:v>0.25380000000000003</x:v>
      </x:c>
      <x:c r="G97" s="365">
        <x:v>3.31E-3</x:v>
      </x:c>
      <x:c r="H97" s="323">
        <x:v>0</x:v>
      </x:c>
      <x:c r="I97" s="366">
        <x:v>0</x:v>
      </x:c>
      <x:c r="J97" s="366">
        <x:v>0</x:v>
      </x:c>
      <x:c r="K97" s="366">
        <x:v>0</x:v>
      </x:c>
      <x:c r="L97" s="366">
        <x:v>0</x:v>
      </x:c>
      <x:c r="M97" s="366">
        <x:v>0</x:v>
      </x:c>
      <x:c r="N97" s="367">
        <x:v>0</x:v>
      </x:c>
      <x:c r="O97" s="368">
        <x:v>0</x:v>
      </x:c>
      <x:c r="P97" s="366">
        <x:v>0</x:v>
      </x:c>
      <x:c r="Q97" s="366">
        <x:v>0</x:v>
      </x:c>
      <x:c r="R97" s="366">
        <x:v>0</x:v>
      </x:c>
      <x:c r="S97" s="366">
        <x:v>0</x:v>
      </x:c>
      <x:c r="T97" s="366">
        <x:v>0</x:v>
      </x:c>
      <x:c r="U97" s="366">
        <x:v>0</x:v>
      </x:c>
      <x:c r="V97" s="366">
        <x:v>0</x:v>
      </x:c>
      <x:c r="W97" s="366">
        <x:v>0</x:v>
      </x:c>
      <x:c r="X97" s="366">
        <x:v>0</x:v>
      </x:c>
      <x:c r="Y97" s="366">
        <x:v>0</x:v>
      </x:c>
      <x:c r="Z97" s="366">
        <x:v>0</x:v>
      </x:c>
      <x:c r="AA97" s="366">
        <x:v>0</x:v>
      </x:c>
      <x:c r="AB97" s="366">
        <x:v>0</x:v>
      </x:c>
      <x:c r="AC97" s="366">
        <x:v>0</x:v>
      </x:c>
      <x:c r="AD97" s="366">
        <x:v>0</x:v>
      </x:c>
      <x:c r="AE97" s="366">
        <x:v>0</x:v>
      </x:c>
      <x:c r="AF97" s="366">
        <x:v>0</x:v>
      </x:c>
      <x:c r="AG97" s="366">
        <x:v>0</x:v>
      </x:c>
      <x:c r="AH97" s="366">
        <x:v>0</x:v>
      </x:c>
      <x:c r="AI97" s="366">
        <x:v>0</x:v>
      </x:c>
      <x:c r="AJ97" s="366">
        <x:v>0</x:v>
      </x:c>
      <x:c r="AK97" s="366">
        <x:v>0</x:v>
      </x:c>
      <x:c r="AL97" s="366">
        <x:v>0</x:v>
      </x:c>
      <x:c r="AM97" s="366">
        <x:v>0</x:v>
      </x:c>
      <x:c r="AN97" s="366">
        <x:v>0</x:v>
      </x:c>
      <x:c r="AO97" s="366">
        <x:v>0</x:v>
      </x:c>
      <x:c r="AP97" s="366">
        <x:v>0</x:v>
      </x:c>
      <x:c r="AQ97" s="366">
        <x:v>0</x:v>
      </x:c>
      <x:c r="AR97" s="366">
        <x:v>0</x:v>
      </x:c>
      <x:c r="AS97" s="366">
        <x:v>0</x:v>
      </x:c>
      <x:c r="AT97" s="366">
        <x:v>0</x:v>
      </x:c>
      <x:c r="AU97" s="366">
        <x:v>0</x:v>
      </x:c>
      <x:c r="AV97" s="361"/>
    </x:row>
    <x:row r="98" spans="1:48" hidden="1" outlineLevel="1">
      <x:c r="A98" s="362">
        <x:v>68</x:v>
      </x:c>
      <x:c r="B98" s="362">
        <x:v>73</x:v>
      </x:c>
      <x:c r="C98" s="328" t="s">
        <x:v>343</x:v>
      </x:c>
      <x:c r="D98" s="375" t="s">
        <x:v>363</x:v>
      </x:c>
      <x:c r="E98" s="375" t="s">
        <x:v>143</x:v>
      </x:c>
      <x:c r="F98" s="364">
        <x:v>0.3417</x:v>
      </x:c>
      <x:c r="G98" s="365">
        <x:v>5.0130000000000001E-3</x:v>
      </x:c>
      <x:c r="H98" s="323">
        <x:v>0</x:v>
      </x:c>
      <x:c r="I98" s="366">
        <x:v>0</x:v>
      </x:c>
      <x:c r="J98" s="366">
        <x:v>0</x:v>
      </x:c>
      <x:c r="K98" s="366">
        <x:v>0</x:v>
      </x:c>
      <x:c r="L98" s="366">
        <x:v>0</x:v>
      </x:c>
      <x:c r="M98" s="366">
        <x:v>0</x:v>
      </x:c>
      <x:c r="N98" s="367">
        <x:v>0</x:v>
      </x:c>
      <x:c r="O98" s="368">
        <x:v>0</x:v>
      </x:c>
      <x:c r="P98" s="366">
        <x:v>0</x:v>
      </x:c>
      <x:c r="Q98" s="366">
        <x:v>0</x:v>
      </x:c>
      <x:c r="R98" s="366">
        <x:v>0</x:v>
      </x:c>
      <x:c r="S98" s="366">
        <x:v>0</x:v>
      </x:c>
      <x:c r="T98" s="366">
        <x:v>0</x:v>
      </x:c>
      <x:c r="U98" s="366">
        <x:v>0</x:v>
      </x:c>
      <x:c r="V98" s="366">
        <x:v>0</x:v>
      </x:c>
      <x:c r="W98" s="366">
        <x:v>0</x:v>
      </x:c>
      <x:c r="X98" s="366">
        <x:v>0</x:v>
      </x:c>
      <x:c r="Y98" s="366">
        <x:v>0</x:v>
      </x:c>
      <x:c r="Z98" s="366">
        <x:v>0</x:v>
      </x:c>
      <x:c r="AA98" s="366">
        <x:v>0</x:v>
      </x:c>
      <x:c r="AB98" s="366">
        <x:v>0</x:v>
      </x:c>
      <x:c r="AC98" s="366">
        <x:v>0</x:v>
      </x:c>
      <x:c r="AD98" s="366">
        <x:v>0</x:v>
      </x:c>
      <x:c r="AE98" s="366">
        <x:v>0</x:v>
      </x:c>
      <x:c r="AF98" s="366">
        <x:v>0</x:v>
      </x:c>
      <x:c r="AG98" s="366">
        <x:v>0</x:v>
      </x:c>
      <x:c r="AH98" s="366">
        <x:v>0</x:v>
      </x:c>
      <x:c r="AI98" s="366">
        <x:v>0</x:v>
      </x:c>
      <x:c r="AJ98" s="366">
        <x:v>0</x:v>
      </x:c>
      <x:c r="AK98" s="366">
        <x:v>0</x:v>
      </x:c>
      <x:c r="AL98" s="366">
        <x:v>0</x:v>
      </x:c>
      <x:c r="AM98" s="366">
        <x:v>0</x:v>
      </x:c>
      <x:c r="AN98" s="366">
        <x:v>0</x:v>
      </x:c>
      <x:c r="AO98" s="366">
        <x:v>0</x:v>
      </x:c>
      <x:c r="AP98" s="366">
        <x:v>0</x:v>
      </x:c>
      <x:c r="AQ98" s="366">
        <x:v>0</x:v>
      </x:c>
      <x:c r="AR98" s="366">
        <x:v>0</x:v>
      </x:c>
      <x:c r="AS98" s="366">
        <x:v>0</x:v>
      </x:c>
      <x:c r="AT98" s="366">
        <x:v>0</x:v>
      </x:c>
      <x:c r="AU98" s="366">
        <x:v>0</x:v>
      </x:c>
      <x:c r="AV98" s="361"/>
    </x:row>
    <x:row r="99" spans="1:48" hidden="1" outlineLevel="1">
      <x:c r="A99" s="362">
        <x:v>69</x:v>
      </x:c>
      <x:c r="B99" s="362">
        <x:v>74</x:v>
      </x:c>
      <x:c r="C99" s="328" t="s">
        <x:v>343</x:v>
      </x:c>
      <x:c r="D99" s="375" t="s">
        <x:v>363</x:v>
      </x:c>
      <x:c r="E99" s="375" t="s">
        <x:v>165</x:v>
      </x:c>
      <x:c r="F99" s="364">
        <x:v>0.47360000000000002</x:v>
      </x:c>
      <x:c r="G99" s="365">
        <x:v>7.7019999999999996E-3</x:v>
      </x:c>
      <x:c r="H99" s="323">
        <x:v>0</x:v>
      </x:c>
      <x:c r="I99" s="366">
        <x:v>0</x:v>
      </x:c>
      <x:c r="J99" s="366">
        <x:v>0</x:v>
      </x:c>
      <x:c r="K99" s="366">
        <x:v>0</x:v>
      </x:c>
      <x:c r="L99" s="366">
        <x:v>0</x:v>
      </x:c>
      <x:c r="M99" s="366">
        <x:v>0</x:v>
      </x:c>
      <x:c r="N99" s="367">
        <x:v>0</x:v>
      </x:c>
      <x:c r="O99" s="368">
        <x:v>0</x:v>
      </x:c>
      <x:c r="P99" s="366">
        <x:v>0</x:v>
      </x:c>
      <x:c r="Q99" s="366">
        <x:v>0</x:v>
      </x:c>
      <x:c r="R99" s="366">
        <x:v>0</x:v>
      </x:c>
      <x:c r="S99" s="366">
        <x:v>0</x:v>
      </x:c>
      <x:c r="T99" s="366">
        <x:v>0</x:v>
      </x:c>
      <x:c r="U99" s="366">
        <x:v>0</x:v>
      </x:c>
      <x:c r="V99" s="366">
        <x:v>0</x:v>
      </x:c>
      <x:c r="W99" s="366">
        <x:v>0</x:v>
      </x:c>
      <x:c r="X99" s="366">
        <x:v>0</x:v>
      </x:c>
      <x:c r="Y99" s="366">
        <x:v>0</x:v>
      </x:c>
      <x:c r="Z99" s="366">
        <x:v>0</x:v>
      </x:c>
      <x:c r="AA99" s="366">
        <x:v>0</x:v>
      </x:c>
      <x:c r="AB99" s="366">
        <x:v>0</x:v>
      </x:c>
      <x:c r="AC99" s="366">
        <x:v>0</x:v>
      </x:c>
      <x:c r="AD99" s="366">
        <x:v>0</x:v>
      </x:c>
      <x:c r="AE99" s="366">
        <x:v>0</x:v>
      </x:c>
      <x:c r="AF99" s="366">
        <x:v>0</x:v>
      </x:c>
      <x:c r="AG99" s="366">
        <x:v>0</x:v>
      </x:c>
      <x:c r="AH99" s="366">
        <x:v>0</x:v>
      </x:c>
      <x:c r="AI99" s="366">
        <x:v>0</x:v>
      </x:c>
      <x:c r="AJ99" s="366">
        <x:v>0</x:v>
      </x:c>
      <x:c r="AK99" s="366">
        <x:v>0</x:v>
      </x:c>
      <x:c r="AL99" s="366">
        <x:v>0</x:v>
      </x:c>
      <x:c r="AM99" s="366">
        <x:v>0</x:v>
      </x:c>
      <x:c r="AN99" s="366">
        <x:v>0</x:v>
      </x:c>
      <x:c r="AO99" s="366">
        <x:v>0</x:v>
      </x:c>
      <x:c r="AP99" s="366">
        <x:v>0</x:v>
      </x:c>
      <x:c r="AQ99" s="366">
        <x:v>0</x:v>
      </x:c>
      <x:c r="AR99" s="366">
        <x:v>0</x:v>
      </x:c>
      <x:c r="AS99" s="366">
        <x:v>0</x:v>
      </x:c>
      <x:c r="AT99" s="366">
        <x:v>0</x:v>
      </x:c>
      <x:c r="AU99" s="366">
        <x:v>0</x:v>
      </x:c>
      <x:c r="AV99" s="361"/>
    </x:row>
    <x:row r="100" spans="1:48" hidden="1" outlineLevel="1">
      <x:c r="A100" s="362">
        <x:v>70</x:v>
      </x:c>
      <x:c r="B100" s="362">
        <x:v>75</x:v>
      </x:c>
      <x:c r="C100" s="328" t="s">
        <x:v>343</x:v>
      </x:c>
      <x:c r="D100" s="375" t="s">
        <x:v>363</x:v>
      </x:c>
      <x:c r="E100" s="375" t="s">
        <x:v>145</x:v>
      </x:c>
      <x:c r="F100" s="364">
        <x:v>0.64039999999999997</x:v>
      </x:c>
      <x:c r="G100" s="365">
        <x:v>1.1281000000000001E-2</x:v>
      </x:c>
      <x:c r="H100" s="323">
        <x:v>0</x:v>
      </x:c>
      <x:c r="I100" s="366">
        <x:v>0</x:v>
      </x:c>
      <x:c r="J100" s="366">
        <x:v>0</x:v>
      </x:c>
      <x:c r="K100" s="366">
        <x:v>0</x:v>
      </x:c>
      <x:c r="L100" s="366">
        <x:v>0</x:v>
      </x:c>
      <x:c r="M100" s="366">
        <x:v>0</x:v>
      </x:c>
      <x:c r="N100" s="367">
        <x:v>0</x:v>
      </x:c>
      <x:c r="O100" s="368">
        <x:v>0</x:v>
      </x:c>
      <x:c r="P100" s="366">
        <x:v>0</x:v>
      </x:c>
      <x:c r="Q100" s="366">
        <x:v>0</x:v>
      </x:c>
      <x:c r="R100" s="366">
        <x:v>0</x:v>
      </x:c>
      <x:c r="S100" s="366">
        <x:v>0</x:v>
      </x:c>
      <x:c r="T100" s="366">
        <x:v>0</x:v>
      </x:c>
      <x:c r="U100" s="366">
        <x:v>0</x:v>
      </x:c>
      <x:c r="V100" s="366">
        <x:v>0</x:v>
      </x:c>
      <x:c r="W100" s="366">
        <x:v>0</x:v>
      </x:c>
      <x:c r="X100" s="366">
        <x:v>0</x:v>
      </x:c>
      <x:c r="Y100" s="366">
        <x:v>0</x:v>
      </x:c>
      <x:c r="Z100" s="366">
        <x:v>0</x:v>
      </x:c>
      <x:c r="AA100" s="366">
        <x:v>0</x:v>
      </x:c>
      <x:c r="AB100" s="366">
        <x:v>0</x:v>
      </x:c>
      <x:c r="AC100" s="366">
        <x:v>0</x:v>
      </x:c>
      <x:c r="AD100" s="366">
        <x:v>0</x:v>
      </x:c>
      <x:c r="AE100" s="366">
        <x:v>0</x:v>
      </x:c>
      <x:c r="AF100" s="366">
        <x:v>0</x:v>
      </x:c>
      <x:c r="AG100" s="366">
        <x:v>0</x:v>
      </x:c>
      <x:c r="AH100" s="366">
        <x:v>0</x:v>
      </x:c>
      <x:c r="AI100" s="366">
        <x:v>0</x:v>
      </x:c>
      <x:c r="AJ100" s="366">
        <x:v>0</x:v>
      </x:c>
      <x:c r="AK100" s="366">
        <x:v>0</x:v>
      </x:c>
      <x:c r="AL100" s="366">
        <x:v>0</x:v>
      </x:c>
      <x:c r="AM100" s="366">
        <x:v>0</x:v>
      </x:c>
      <x:c r="AN100" s="366">
        <x:v>0</x:v>
      </x:c>
      <x:c r="AO100" s="366">
        <x:v>0</x:v>
      </x:c>
      <x:c r="AP100" s="366">
        <x:v>0</x:v>
      </x:c>
      <x:c r="AQ100" s="366">
        <x:v>0</x:v>
      </x:c>
      <x:c r="AR100" s="366">
        <x:v>0</x:v>
      </x:c>
      <x:c r="AS100" s="366">
        <x:v>0</x:v>
      </x:c>
      <x:c r="AT100" s="366">
        <x:v>0</x:v>
      </x:c>
      <x:c r="AU100" s="366">
        <x:v>0</x:v>
      </x:c>
      <x:c r="AV100" s="361"/>
    </x:row>
    <x:row r="101" spans="1:48" hidden="1" outlineLevel="1">
      <x:c r="A101" s="362">
        <x:v>71</x:v>
      </x:c>
      <x:c r="B101" s="362">
        <x:v>76</x:v>
      </x:c>
      <x:c r="C101" s="328" t="s">
        <x:v>343</x:v>
      </x:c>
      <x:c r="D101" s="375" t="s">
        <x:v>179</x:v>
      </x:c>
      <x:c r="E101" s="375" t="s">
        <x:v>141</x:v>
      </x:c>
      <x:c r="F101" s="364">
        <x:v>0.37280000000000002</x:v>
      </x:c>
      <x:c r="G101" s="365">
        <x:v>3.5880000000000005E-3</x:v>
      </x:c>
      <x:c r="H101" s="323">
        <x:v>1321546.1111111112</x:v>
      </x:c>
      <x:c r="I101" s="366">
        <x:v>15898199.716666665</x:v>
      </x:c>
      <x:c r="J101" s="366">
        <x:v>5926848.854373333</x:v>
      </x:c>
      <x:c r="K101" s="366">
        <x:v>57042.740583400009</x:v>
      </x:c>
      <x:c r="L101" s="366">
        <x:v>1440485.2611111114</x:v>
      </x:c>
      <x:c r="M101" s="366">
        <x:v>537012.90534222231</x:v>
      </x:c>
      <x:c r="N101" s="367">
        <x:v>5168.4611168666679</x:v>
      </x:c>
      <x:c r="O101" s="368">
        <x:v>1044021.4277777779</x:v>
      </x:c>
      <x:c r="P101" s="366">
        <x:v>389211.18827555561</x:v>
      </x:c>
      <x:c r="Q101" s="366">
        <x:v>3745.9488828666676</x:v>
      </x:c>
      <x:c r="R101" s="366">
        <x:v>1506562.5666666667</x:v>
      </x:c>
      <x:c r="S101" s="366">
        <x:v>561646.52485333337</x:v>
      </x:c>
      <x:c r="T101" s="366">
        <x:v>5405.5464892000009</x:v>
      </x:c>
      <x:c r="U101" s="366">
        <x:v>1374407.9555555556</x:v>
      </x:c>
      <x:c r="V101" s="366">
        <x:v>512379.28583111119</x:v>
      </x:c>
      <x:c r="W101" s="366">
        <x:v>4931.375744533334</x:v>
      </x:c>
      <x:c r="X101" s="366">
        <x:v>1176176.0388888891</x:v>
      </x:c>
      <x:c r="Y101" s="366">
        <x:v>438478.4272977779</x:v>
      </x:c>
      <x:c r="Z101" s="366">
        <x:v>4220.119627533335</x:v>
      </x:c>
      <x:c r="AA101" s="366">
        <x:v>1374407.9555555556</x:v>
      </x:c>
      <x:c r="AB101" s="366">
        <x:v>512379.28583111119</x:v>
      </x:c>
      <x:c r="AC101" s="366">
        <x:v>4931.375744533334</x:v>
      </x:c>
      <x:c r="AD101" s="366">
        <x:v>1374407.9555555556</x:v>
      </x:c>
      <x:c r="AE101" s="366">
        <x:v>512379.28583111119</x:v>
      </x:c>
      <x:c r="AF101" s="366">
        <x:v>4931.375744533334</x:v>
      </x:c>
      <x:c r="AG101" s="366">
        <x:v>1176176.0388888891</x:v>
      </x:c>
      <x:c r="AH101" s="366">
        <x:v>438478.4272977779</x:v>
      </x:c>
      <x:c r="AI101" s="366">
        <x:v>4220.119627533335</x:v>
      </x:c>
      <x:c r="AJ101" s="366">
        <x:v>1374407.9555555556</x:v>
      </x:c>
      <x:c r="AK101" s="366">
        <x:v>512379.28583111119</x:v>
      </x:c>
      <x:c r="AL101" s="366">
        <x:v>4931.375744533334</x:v>
      </x:c>
      <x:c r="AM101" s="366">
        <x:v>1176176.0388888891</x:v>
      </x:c>
      <x:c r="AN101" s="366">
        <x:v>438478.4272977779</x:v>
      </x:c>
      <x:c r="AO101" s="366">
        <x:v>4220.119627533335</x:v>
      </x:c>
      <x:c r="AP101" s="366">
        <x:v>1440485.2611111114</x:v>
      </x:c>
      <x:c r="AQ101" s="366">
        <x:v>537012.90534222231</x:v>
      </x:c>
      <x:c r="AR101" s="366">
        <x:v>5168.4611168666679</x:v>
      </x:c>
      <x:c r="AS101" s="366">
        <x:v>1440485.2611111114</x:v>
      </x:c>
      <x:c r="AT101" s="366">
        <x:v>537012.90534222231</x:v>
      </x:c>
      <x:c r="AU101" s="366">
        <x:v>5168.4611168666679</x:v>
      </x:c>
      <x:c r="AV101" s="361"/>
    </x:row>
    <x:row r="102" spans="1:48" hidden="1" outlineLevel="1">
      <x:c r="A102" s="362">
        <x:v>72</x:v>
      </x:c>
      <x:c r="B102" s="362">
        <x:v>77</x:v>
      </x:c>
      <x:c r="C102" s="328" t="s">
        <x:v>343</x:v>
      </x:c>
      <x:c r="D102" s="375" t="s">
        <x:v>179</x:v>
      </x:c>
      <x:c r="E102" s="375" t="s">
        <x:v>143</x:v>
      </x:c>
      <x:c r="F102" s="364">
        <x:v>0.46350000000000002</x:v>
      </x:c>
      <x:c r="G102" s="365">
        <x:v>5.0544000000000006E-3</x:v>
      </x:c>
      <x:c r="H102" s="323">
        <x:v>1131249.7777777778</x:v>
      </x:c>
      <x:c r="I102" s="366">
        <x:v>13608934.826666668</x:v>
      </x:c>
      <x:c r="J102" s="366">
        <x:v>6307741.2921599997</x:v>
      </x:c>
      <x:c r="K102" s="366">
        <x:v>68785.000187904006</x:v>
      </x:c>
      <x:c r="L102" s="366">
        <x:v>1233062.2577777777</x:v>
      </x:c>
      <x:c r="M102" s="366">
        <x:v>571524.35647999996</x:v>
      </x:c>
      <x:c r="N102" s="367">
        <x:v>6232.3898757120005</x:v>
      </x:c>
      <x:c r="O102" s="368">
        <x:v>893687.3244444445</x:v>
      </x:c>
      <x:c r="P102" s="366">
        <x:v>414224.07488000003</x:v>
      </x:c>
      <x:c r="Q102" s="366">
        <x:v>4517.0532126720009</x:v>
      </x:c>
      <x:c r="R102" s="366">
        <x:v>1289624.7466666666</x:v>
      </x:c>
      <x:c r="S102" s="366">
        <x:v>597741.07007999998</x:v>
      </x:c>
      <x:c r="T102" s="366">
        <x:v>6518.2793195520007</x:v>
      </x:c>
      <x:c r="U102" s="366">
        <x:v>1176499.7688888889</x:v>
      </x:c>
      <x:c r="V102" s="366">
        <x:v>545307.64288000006</x:v>
      </x:c>
      <x:c r="W102" s="366">
        <x:v>5946.5004318720003</x:v>
      </x:c>
      <x:c r="X102" s="366">
        <x:v>1006812.3022222222</x:v>
      </x:c>
      <x:c r="Y102" s="366">
        <x:v>466657.50208000001</x:v>
      </x:c>
      <x:c r="Z102" s="366">
        <x:v>5088.8321003520005</x:v>
      </x:c>
      <x:c r="AA102" s="366">
        <x:v>1176499.7688888889</x:v>
      </x:c>
      <x:c r="AB102" s="366">
        <x:v>545307.64288000006</x:v>
      </x:c>
      <x:c r="AC102" s="366">
        <x:v>5946.5004318720003</x:v>
      </x:c>
      <x:c r="AD102" s="366">
        <x:v>1176499.7688888889</x:v>
      </x:c>
      <x:c r="AE102" s="366">
        <x:v>545307.64288000006</x:v>
      </x:c>
      <x:c r="AF102" s="366">
        <x:v>5946.5004318720003</x:v>
      </x:c>
      <x:c r="AG102" s="366">
        <x:v>1006812.3022222222</x:v>
      </x:c>
      <x:c r="AH102" s="366">
        <x:v>466657.50208000001</x:v>
      </x:c>
      <x:c r="AI102" s="366">
        <x:v>5088.8321003520005</x:v>
      </x:c>
      <x:c r="AJ102" s="366">
        <x:v>1176499.7688888889</x:v>
      </x:c>
      <x:c r="AK102" s="366">
        <x:v>545307.64288000006</x:v>
      </x:c>
      <x:c r="AL102" s="366">
        <x:v>5946.5004318720003</x:v>
      </x:c>
      <x:c r="AM102" s="366">
        <x:v>1006812.3022222222</x:v>
      </x:c>
      <x:c r="AN102" s="366">
        <x:v>466657.50208000001</x:v>
      </x:c>
      <x:c r="AO102" s="366">
        <x:v>5088.8321003520005</x:v>
      </x:c>
      <x:c r="AP102" s="366">
        <x:v>1233062.2577777777</x:v>
      </x:c>
      <x:c r="AQ102" s="366">
        <x:v>571524.35647999996</x:v>
      </x:c>
      <x:c r="AR102" s="366">
        <x:v>6232.3898757120005</x:v>
      </x:c>
      <x:c r="AS102" s="366">
        <x:v>1233062.2577777777</x:v>
      </x:c>
      <x:c r="AT102" s="366">
        <x:v>571524.35647999996</x:v>
      </x:c>
      <x:c r="AU102" s="366">
        <x:v>6232.3898757120005</x:v>
      </x:c>
      <x:c r="AV102" s="361"/>
    </x:row>
    <x:row r="103" spans="1:48" hidden="1" outlineLevel="1">
      <x:c r="A103" s="362">
        <x:v>73</x:v>
      </x:c>
      <x:c r="B103" s="362">
        <x:v>78</x:v>
      </x:c>
      <x:c r="C103" s="328" t="s">
        <x:v>343</x:v>
      </x:c>
      <x:c r="D103" s="375" t="s">
        <x:v>179</x:v>
      </x:c>
      <x:c r="E103" s="375" t="s">
        <x:v>144</x:v>
      </x:c>
      <x:c r="F103" s="364">
        <x:v>0.59889999999999999</x:v>
      </x:c>
      <x:c r="G103" s="365">
        <x:v>7.2000000000000007E-3</x:v>
      </x:c>
      <x:c r="H103" s="323">
        <x:v>245522.44444444447</x:v>
      </x:c>
      <x:c r="I103" s="366">
        <x:v>2953635.0066666678</x:v>
      </x:c>
      <x:c r="J103" s="366">
        <x:v>1768932.0054926665</x:v>
      </x:c>
      <x:c r="K103" s="366">
        <x:v>21266.172048000004</x:v>
      </x:c>
      <x:c r="L103" s="366">
        <x:v>267619.46444444451</x:v>
      </x:c>
      <x:c r="M103" s="366">
        <x:v>160277.29725577781</x:v>
      </x:c>
      <x:c r="N103" s="367">
        <x:v>1926.8601440000007</x:v>
      </x:c>
      <x:c r="O103" s="368">
        <x:v>193962.73111111115</x:v>
      </x:c>
      <x:c r="P103" s="366">
        <x:v>116164.27966244446</x:v>
      </x:c>
      <x:c r="Q103" s="366">
        <x:v>1396.5316640000003</x:v>
      </x:c>
      <x:c r="R103" s="366">
        <x:v>279895.58666666667</x:v>
      </x:c>
      <x:c r="S103" s="366">
        <x:v>167629.46685466665</x:v>
      </x:c>
      <x:c r="T103" s="366">
        <x:v>2015.2482240000002</x:v>
      </x:c>
      <x:c r="U103" s="366">
        <x:v>255343.34222222224</x:v>
      </x:c>
      <x:c r="V103" s="366">
        <x:v>152925.12765688889</x:v>
      </x:c>
      <x:c r="W103" s="366">
        <x:v>1838.4720640000003</x:v>
      </x:c>
      <x:c r="X103" s="366">
        <x:v>218514.97555555557</x:v>
      </x:c>
      <x:c r="Y103" s="366">
        <x:v>130868.61886022222</x:v>
      </x:c>
      <x:c r="Z103" s="366">
        <x:v>1573.3078240000002</x:v>
      </x:c>
      <x:c r="AA103" s="366">
        <x:v>255343.34222222224</x:v>
      </x:c>
      <x:c r="AB103" s="366">
        <x:v>152925.12765688889</x:v>
      </x:c>
      <x:c r="AC103" s="366">
        <x:v>1838.4720640000003</x:v>
      </x:c>
      <x:c r="AD103" s="366">
        <x:v>255343.34222222224</x:v>
      </x:c>
      <x:c r="AE103" s="366">
        <x:v>152925.12765688889</x:v>
      </x:c>
      <x:c r="AF103" s="366">
        <x:v>1838.4720640000003</x:v>
      </x:c>
      <x:c r="AG103" s="366">
        <x:v>218514.97555555557</x:v>
      </x:c>
      <x:c r="AH103" s="366">
        <x:v>130868.61886022222</x:v>
      </x:c>
      <x:c r="AI103" s="366">
        <x:v>1573.3078240000002</x:v>
      </x:c>
      <x:c r="AJ103" s="366">
        <x:v>255343.34222222224</x:v>
      </x:c>
      <x:c r="AK103" s="366">
        <x:v>152925.12765688889</x:v>
      </x:c>
      <x:c r="AL103" s="366">
        <x:v>1838.4720640000003</x:v>
      </x:c>
      <x:c r="AM103" s="366">
        <x:v>218514.97555555557</x:v>
      </x:c>
      <x:c r="AN103" s="366">
        <x:v>130868.61886022222</x:v>
      </x:c>
      <x:c r="AO103" s="366">
        <x:v>1573.3078240000002</x:v>
      </x:c>
      <x:c r="AP103" s="366">
        <x:v>267619.46444444451</x:v>
      </x:c>
      <x:c r="AQ103" s="366">
        <x:v>160277.29725577781</x:v>
      </x:c>
      <x:c r="AR103" s="366">
        <x:v>1926.8601440000007</x:v>
      </x:c>
      <x:c r="AS103" s="366">
        <x:v>267619.46444444451</x:v>
      </x:c>
      <x:c r="AT103" s="366">
        <x:v>160277.29725577781</x:v>
      </x:c>
      <x:c r="AU103" s="366">
        <x:v>1926.8601440000007</x:v>
      </x:c>
      <x:c r="AV103" s="361"/>
    </x:row>
    <x:row r="104" spans="1:48" hidden="1" outlineLevel="1">
      <x:c r="A104" s="362">
        <x:v>74</x:v>
      </x:c>
      <x:c r="B104" s="362">
        <x:v>79</x:v>
      </x:c>
      <x:c r="C104" s="328" t="s">
        <x:v>343</x:v>
      </x:c>
      <x:c r="D104" s="375" t="s">
        <x:v>179</x:v>
      </x:c>
      <x:c r="E104" s="375" t="s">
        <x:v>165</x:v>
      </x:c>
      <x:c r="F104" s="364">
        <x:v>0.63990000000000002</x:v>
      </x:c>
      <x:c r="G104" s="365">
        <x:v>8.0703999999999984E-3</x:v>
      </x:c>
      <x:c r="H104" s="323">
        <x:v>62296.666666666672</x:v>
      </x:c>
      <x:c r="I104" s="366">
        <x:v>749428.9</x:v>
      </x:c>
      <x:c r="J104" s="366">
        <x:v>479559.5531100001</x:v>
      </x:c>
      <x:c r="K104" s="366">
        <x:v>6048.19099456</x:v>
      </x:c>
      <x:c r="L104" s="366">
        <x:v>67903.366666666683</x:v>
      </x:c>
      <x:c r="M104" s="366">
        <x:v>43451.364330000011</x:v>
      </x:c>
      <x:c r="N104" s="367">
        <x:v>548.00733034666666</x:v>
      </x:c>
      <x:c r="O104" s="368">
        <x:v>49214.366666666676</x:v>
      </x:c>
      <x:c r="P104" s="366">
        <x:v>31492.273230000006</x:v>
      </x:c>
      <x:c r="Q104" s="366">
        <x:v>397.17962474666666</x:v>
      </x:c>
      <x:c r="R104" s="366">
        <x:v>71018.2</x:v>
      </x:c>
      <x:c r="S104" s="366">
        <x:v>45444.546179999998</x:v>
      </x:c>
      <x:c r="T104" s="366">
        <x:v>573.14528127999984</x:v>
      </x:c>
      <x:c r="U104" s="366">
        <x:v>64788.53333333334</x:v>
      </x:c>
      <x:c r="V104" s="366">
        <x:v>41458.182480000003</x:v>
      </x:c>
      <x:c r="W104" s="366">
        <x:v>522.86937941333326</x:v>
      </x:c>
      <x:c r="X104" s="366">
        <x:v>55444.03333333334</x:v>
      </x:c>
      <x:c r="Y104" s="366">
        <x:v>35478.636930000008</x:v>
      </x:c>
      <x:c r="Z104" s="366">
        <x:v>447.45552661333329</x:v>
      </x:c>
      <x:c r="AA104" s="366">
        <x:v>64788.53333333334</x:v>
      </x:c>
      <x:c r="AB104" s="366">
        <x:v>41458.182480000003</x:v>
      </x:c>
      <x:c r="AC104" s="366">
        <x:v>522.86937941333326</x:v>
      </x:c>
      <x:c r="AD104" s="366">
        <x:v>64788.53333333334</x:v>
      </x:c>
      <x:c r="AE104" s="366">
        <x:v>41458.182480000003</x:v>
      </x:c>
      <x:c r="AF104" s="366">
        <x:v>522.86937941333326</x:v>
      </x:c>
      <x:c r="AG104" s="366">
        <x:v>55444.03333333334</x:v>
      </x:c>
      <x:c r="AH104" s="366">
        <x:v>35478.636930000008</x:v>
      </x:c>
      <x:c r="AI104" s="366">
        <x:v>447.45552661333329</x:v>
      </x:c>
      <x:c r="AJ104" s="366">
        <x:v>64788.53333333334</x:v>
      </x:c>
      <x:c r="AK104" s="366">
        <x:v>41458.182480000003</x:v>
      </x:c>
      <x:c r="AL104" s="366">
        <x:v>522.86937941333326</x:v>
      </x:c>
      <x:c r="AM104" s="366">
        <x:v>55444.03333333334</x:v>
      </x:c>
      <x:c r="AN104" s="366">
        <x:v>35478.636930000008</x:v>
      </x:c>
      <x:c r="AO104" s="366">
        <x:v>447.45552661333329</x:v>
      </x:c>
      <x:c r="AP104" s="366">
        <x:v>67903.366666666683</x:v>
      </x:c>
      <x:c r="AQ104" s="366">
        <x:v>43451.364330000011</x:v>
      </x:c>
      <x:c r="AR104" s="366">
        <x:v>548.00733034666666</x:v>
      </x:c>
      <x:c r="AS104" s="366">
        <x:v>67903.366666666683</x:v>
      </x:c>
      <x:c r="AT104" s="366">
        <x:v>43451.364330000011</x:v>
      </x:c>
      <x:c r="AU104" s="366">
        <x:v>548.00733034666666</x:v>
      </x:c>
      <x:c r="AV104" s="361"/>
    </x:row>
    <x:row r="105" spans="1:48" hidden="1" outlineLevel="1">
      <x:c r="A105" s="362"/>
      <x:c r="B105" s="362">
        <x:v>80</x:v>
      </x:c>
      <x:c r="C105" s="370" t="s">
        <x:v>343</x:v>
      </x:c>
      <x:c r="D105" s="378" t="s">
        <x:v>179</x:v>
      </x:c>
      <x:c r="E105" s="378" t="s">
        <x:v>364</x:v>
      </x:c>
      <x:c r="F105" s="364"/>
      <x:c r="G105" s="379">
        <x:v>8.6E-3</x:v>
      </x:c>
      <x:c r="H105" s="323">
        <x:v>5866.666666666667</x:v>
      </x:c>
      <x:c r="I105" s="366"/>
      <x:c r="J105" s="366"/>
      <x:c r="K105" s="366"/>
      <x:c r="L105" s="366"/>
      <x:c r="M105" s="366"/>
      <x:c r="N105" s="367"/>
      <x:c r="O105" s="368"/>
      <x:c r="P105" s="366"/>
      <x:c r="Q105" s="366"/>
      <x:c r="R105" s="366"/>
      <x:c r="S105" s="366"/>
      <x:c r="T105" s="366"/>
      <x:c r="U105" s="366"/>
      <x:c r="V105" s="366"/>
      <x:c r="W105" s="366"/>
      <x:c r="X105" s="366"/>
      <x:c r="Y105" s="366"/>
      <x:c r="Z105" s="366"/>
      <x:c r="AA105" s="366"/>
      <x:c r="AB105" s="366"/>
      <x:c r="AC105" s="366"/>
      <x:c r="AD105" s="366"/>
      <x:c r="AE105" s="366"/>
      <x:c r="AF105" s="366"/>
      <x:c r="AG105" s="366"/>
      <x:c r="AH105" s="366"/>
      <x:c r="AI105" s="366"/>
      <x:c r="AJ105" s="366"/>
      <x:c r="AK105" s="366"/>
      <x:c r="AL105" s="366"/>
      <x:c r="AM105" s="366"/>
      <x:c r="AN105" s="366"/>
      <x:c r="AO105" s="366"/>
      <x:c r="AP105" s="366"/>
      <x:c r="AQ105" s="366"/>
      <x:c r="AR105" s="366"/>
      <x:c r="AS105" s="366"/>
      <x:c r="AT105" s="366"/>
      <x:c r="AU105" s="366"/>
      <x:c r="AV105" s="361"/>
    </x:row>
    <x:row r="106" spans="1:48" hidden="1" outlineLevel="1">
      <x:c r="A106" s="362">
        <x:v>75</x:v>
      </x:c>
      <x:c r="B106" s="362">
        <x:v>81</x:v>
      </x:c>
      <x:c r="C106" s="328" t="s">
        <x:v>343</x:v>
      </x:c>
      <x:c r="D106" s="375" t="s">
        <x:v>179</x:v>
      </x:c>
      <x:c r="E106" s="375" t="s">
        <x:v>145</x:v>
      </x:c>
      <x:c r="F106" s="364">
        <x:v>0.92700000000000005</x:v>
      </x:c>
      <x:c r="G106" s="365">
        <x:v>1.2188800000000003E-2</x:v>
      </x:c>
      <x:c r="H106" s="323">
        <x:v>151300.11111111112</x:v>
      </x:c>
      <x:c r="I106" s="366">
        <x:v>1820140.3366666674</x:v>
      </x:c>
      <x:c r="J106" s="366">
        <x:v>1687270.0920900004</x:v>
      </x:c>
      <x:c r="K106" s="366">
        <x:v>22185.326535562675</x:v>
      </x:c>
      <x:c r="L106" s="366">
        <x:v>164917.12111111113</x:v>
      </x:c>
      <x:c r="M106" s="366">
        <x:v>152878.17127000002</x:v>
      </x:c>
      <x:c r="N106" s="367">
        <x:v>2010.1418057991118</x:v>
      </x:c>
      <x:c r="O106" s="368">
        <x:v>119527.08777777779</x:v>
      </x:c>
      <x:c r="P106" s="366">
        <x:v>110801.61037000002</x:v>
      </x:c>
      <x:c r="Q106" s="366">
        <x:v>1456.8917675057783</x:v>
      </x:c>
      <x:c r="R106" s="366">
        <x:v>172482.12666666668</x:v>
      </x:c>
      <x:c r="S106" s="366">
        <x:v>159890.93142000001</x:v>
      </x:c>
      <x:c r="T106" s="366">
        <x:v>2102.3501455146675</x:v>
      </x:c>
      <x:c r="U106" s="366">
        <x:v>157352.11555555559</x:v>
      </x:c>
      <x:c r="V106" s="366">
        <x:v>145865.41112000003</x:v>
      </x:c>
      <x:c r="W106" s="366">
        <x:v>1917.9334660835564</x:v>
      </x:c>
      <x:c r="X106" s="366">
        <x:v>134657.0988888889</x:v>
      </x:c>
      <x:c r="Y106" s="366">
        <x:v>124827.13067000001</x:v>
      </x:c>
      <x:c r="Z106" s="366">
        <x:v>1641.3084469368894</x:v>
      </x:c>
      <x:c r="AA106" s="366">
        <x:v>157352.11555555559</x:v>
      </x:c>
      <x:c r="AB106" s="366">
        <x:v>145865.41112000003</x:v>
      </x:c>
      <x:c r="AC106" s="366">
        <x:v>1917.9334660835564</x:v>
      </x:c>
      <x:c r="AD106" s="366">
        <x:v>157352.11555555559</x:v>
      </x:c>
      <x:c r="AE106" s="366">
        <x:v>145865.41112000003</x:v>
      </x:c>
      <x:c r="AF106" s="366">
        <x:v>1917.9334660835564</x:v>
      </x:c>
      <x:c r="AG106" s="366">
        <x:v>134657.0988888889</x:v>
      </x:c>
      <x:c r="AH106" s="366">
        <x:v>124827.13067000001</x:v>
      </x:c>
      <x:c r="AI106" s="366">
        <x:v>1641.3084469368894</x:v>
      </x:c>
      <x:c r="AJ106" s="366">
        <x:v>157352.11555555559</x:v>
      </x:c>
      <x:c r="AK106" s="366">
        <x:v>145865.41112000003</x:v>
      </x:c>
      <x:c r="AL106" s="366">
        <x:v>1917.9334660835564</x:v>
      </x:c>
      <x:c r="AM106" s="366">
        <x:v>134657.0988888889</x:v>
      </x:c>
      <x:c r="AN106" s="366">
        <x:v>124827.13067000001</x:v>
      </x:c>
      <x:c r="AO106" s="366">
        <x:v>1641.3084469368894</x:v>
      </x:c>
      <x:c r="AP106" s="366">
        <x:v>164917.12111111113</x:v>
      </x:c>
      <x:c r="AQ106" s="366">
        <x:v>152878.17127000002</x:v>
      </x:c>
      <x:c r="AR106" s="366">
        <x:v>2010.1418057991118</x:v>
      </x:c>
      <x:c r="AS106" s="366">
        <x:v>164917.12111111113</x:v>
      </x:c>
      <x:c r="AT106" s="366">
        <x:v>152878.17127000002</x:v>
      </x:c>
      <x:c r="AU106" s="366">
        <x:v>2010.1418057991118</x:v>
      </x:c>
      <x:c r="AV106" s="361"/>
    </x:row>
    <x:row r="107" spans="1:48" hidden="1" outlineLevel="1">
      <x:c r="A107" s="362"/>
      <x:c r="B107" s="362">
        <x:v>82</x:v>
      </x:c>
      <x:c r="C107" s="370" t="s">
        <x:v>343</x:v>
      </x:c>
      <x:c r="D107" s="378" t="s">
        <x:v>179</x:v>
      </x:c>
      <x:c r="E107" s="378" t="s">
        <x:v>180</x:v>
      </x:c>
      <x:c r="F107" s="385">
        <x:v>0.99029999999999996</x:v>
      </x:c>
      <x:c r="G107" s="374">
        <x:v>1.375E-2</x:v>
      </x:c>
      <x:c r="H107" s="323">
        <x:v>2016.6666666666667</x:v>
      </x:c>
      <x:c r="I107" s="366"/>
      <x:c r="J107" s="366"/>
      <x:c r="K107" s="366"/>
      <x:c r="L107" s="366"/>
      <x:c r="M107" s="366"/>
      <x:c r="N107" s="367"/>
      <x:c r="O107" s="368"/>
      <x:c r="P107" s="366"/>
      <x:c r="Q107" s="366"/>
      <x:c r="R107" s="366"/>
      <x:c r="S107" s="366"/>
      <x:c r="T107" s="366"/>
      <x:c r="U107" s="366"/>
      <x:c r="V107" s="366"/>
      <x:c r="W107" s="366"/>
      <x:c r="X107" s="366"/>
      <x:c r="Y107" s="366"/>
      <x:c r="Z107" s="366"/>
      <x:c r="AA107" s="366"/>
      <x:c r="AB107" s="366"/>
      <x:c r="AC107" s="366"/>
      <x:c r="AD107" s="366"/>
      <x:c r="AE107" s="366"/>
      <x:c r="AF107" s="366"/>
      <x:c r="AG107" s="366"/>
      <x:c r="AH107" s="366"/>
      <x:c r="AI107" s="366"/>
      <x:c r="AJ107" s="366"/>
      <x:c r="AK107" s="366"/>
      <x:c r="AL107" s="366"/>
      <x:c r="AM107" s="366"/>
      <x:c r="AN107" s="366"/>
      <x:c r="AO107" s="366"/>
      <x:c r="AP107" s="366"/>
      <x:c r="AQ107" s="366"/>
      <x:c r="AR107" s="366"/>
      <x:c r="AS107" s="366"/>
      <x:c r="AT107" s="366"/>
      <x:c r="AU107" s="366"/>
      <x:c r="AV107" s="361"/>
    </x:row>
    <x:row r="108" spans="1:48" hidden="1" outlineLevel="1">
      <x:c r="A108" s="362">
        <x:v>76</x:v>
      </x:c>
      <x:c r="B108" s="362">
        <x:v>83</x:v>
      </x:c>
      <x:c r="C108" s="328" t="s">
        <x:v>343</x:v>
      </x:c>
      <x:c r="D108" s="375" t="s">
        <x:v>179</x:v>
      </x:c>
      <x:c r="E108" s="375" t="s">
        <x:v>146</x:v>
      </x:c>
      <x:c r="F108" s="364">
        <x:v>1.8019000000000001</x:v>
      </x:c>
      <x:c r="G108" s="365">
        <x:v>2.392E-2</x:v>
      </x:c>
      <x:c r="H108" s="323">
        <x:v>23576.666666666668</x:v>
      </x:c>
      <x:c r="I108" s="366">
        <x:v>283627.30000000005</x:v>
      </x:c>
      <x:c r="J108" s="366">
        <x:v>511068.03187000012</x:v>
      </x:c>
      <x:c r="K108" s="366">
        <x:v>6784.3650159999997</x:v>
      </x:c>
      <x:c r="L108" s="366">
        <x:v>25698.566666666669</x:v>
      </x:c>
      <x:c r="M108" s="366">
        <x:v>46306.247276666676</x:v>
      </x:c>
      <x:c r="N108" s="367">
        <x:v>614.70971466666674</x:v>
      </x:c>
      <x:c r="O108" s="368">
        <x:v>18625.566666666669</x:v>
      </x:c>
      <x:c r="P108" s="366">
        <x:v>33561.408576666676</x:v>
      </x:c>
      <x:c r="Q108" s="366">
        <x:v>445.52355466666671</x:v>
      </x:c>
      <x:c r="R108" s="366">
        <x:v>26877.399999999998</x:v>
      </x:c>
      <x:c r="S108" s="366">
        <x:v>48430.387060000001</x:v>
      </x:c>
      <x:c r="T108" s="366">
        <x:v>642.90740799999992</x:v>
      </x:c>
      <x:c r="U108" s="366">
        <x:v>24519.733333333337</x:v>
      </x:c>
      <x:c r="V108" s="366">
        <x:v>44182.107493333344</x:v>
      </x:c>
      <x:c r="W108" s="366">
        <x:v>586.51202133333345</x:v>
      </x:c>
      <x:c r="X108" s="366">
        <x:v>20983.233333333334</x:v>
      </x:c>
      <x:c r="Y108" s="366">
        <x:v>37809.688143333333</x:v>
      </x:c>
      <x:c r="Z108" s="366">
        <x:v>501.91894133333335</x:v>
      </x:c>
      <x:c r="AA108" s="366">
        <x:v>24519.733333333337</x:v>
      </x:c>
      <x:c r="AB108" s="366">
        <x:v>44182.107493333344</x:v>
      </x:c>
      <x:c r="AC108" s="366">
        <x:v>586.51202133333345</x:v>
      </x:c>
      <x:c r="AD108" s="366">
        <x:v>24519.733333333337</x:v>
      </x:c>
      <x:c r="AE108" s="366">
        <x:v>44182.107493333344</x:v>
      </x:c>
      <x:c r="AF108" s="366">
        <x:v>586.51202133333345</x:v>
      </x:c>
      <x:c r="AG108" s="366">
        <x:v>20983.233333333334</x:v>
      </x:c>
      <x:c r="AH108" s="366">
        <x:v>37809.688143333333</x:v>
      </x:c>
      <x:c r="AI108" s="366">
        <x:v>501.91894133333335</x:v>
      </x:c>
      <x:c r="AJ108" s="366">
        <x:v>24519.733333333337</x:v>
      </x:c>
      <x:c r="AK108" s="366">
        <x:v>44182.107493333344</x:v>
      </x:c>
      <x:c r="AL108" s="366">
        <x:v>586.51202133333345</x:v>
      </x:c>
      <x:c r="AM108" s="366">
        <x:v>20983.233333333334</x:v>
      </x:c>
      <x:c r="AN108" s="366">
        <x:v>37809.688143333333</x:v>
      </x:c>
      <x:c r="AO108" s="366">
        <x:v>501.91894133333335</x:v>
      </x:c>
      <x:c r="AP108" s="366">
        <x:v>25698.566666666669</x:v>
      </x:c>
      <x:c r="AQ108" s="366">
        <x:v>46306.247276666676</x:v>
      </x:c>
      <x:c r="AR108" s="366">
        <x:v>614.70971466666674</x:v>
      </x:c>
      <x:c r="AS108" s="366">
        <x:v>25698.566666666669</x:v>
      </x:c>
      <x:c r="AT108" s="366">
        <x:v>46306.247276666676</x:v>
      </x:c>
      <x:c r="AU108" s="366">
        <x:v>614.70971466666674</x:v>
      </x:c>
      <x:c r="AV108" s="361"/>
    </x:row>
    <x:row r="109" spans="1:48" hidden="1" outlineLevel="1">
      <x:c r="A109" s="362">
        <x:v>77</x:v>
      </x:c>
      <x:c r="B109" s="362">
        <x:v>84</x:v>
      </x:c>
      <x:c r="C109" s="328" t="s">
        <x:v>343</x:v>
      </x:c>
      <x:c r="D109" s="375" t="s">
        <x:v>179</x:v>
      </x:c>
      <x:c r="E109" s="375" t="s">
        <x:v>142</x:v>
      </x:c>
      <x:c r="F109" s="364">
        <x:v>1.3559000000000001</x:v>
      </x:c>
      <x:c r="G109" s="365">
        <x:v>1.8049999999999997E-2</x:v>
      </x:c>
      <x:c r="H109" s="323">
        <x:v>68456.666666666672</x:v>
      </x:c>
      <x:c r="I109" s="366">
        <x:v>823533.70000000019</x:v>
      </x:c>
      <x:c r="J109" s="366">
        <x:v>1116629.3438300001</x:v>
      </x:c>
      <x:c r="K109" s="366">
        <x:v>14864.783285000001</x:v>
      </x:c>
      <x:c r="L109" s="366">
        <x:v>74617.766666666677</x:v>
      </x:c>
      <x:c r="M109" s="366">
        <x:v>101174.22982333336</x:v>
      </x:c>
      <x:c r="N109" s="367">
        <x:v>1346.8506883333332</x:v>
      </x:c>
      <x:c r="O109" s="366">
        <x:v>54080.76666666667</x:v>
      </x:c>
      <x:c r="P109" s="366">
        <x:v>73328.11152333334</x:v>
      </x:c>
      <x:c r="Q109" s="367">
        <x:v>976.15783833333319</x:v>
      </x:c>
      <x:c r="R109" s="366">
        <x:v>78040.600000000006</x:v>
      </x:c>
      <x:c r="S109" s="366">
        <x:v>105815.24954000002</x:v>
      </x:c>
      <x:c r="T109" s="367">
        <x:v>1408.6328299999998</x:v>
      </x:c>
      <x:c r="U109" s="366">
        <x:v>71194.933333333334</x:v>
      </x:c>
      <x:c r="V109" s="366">
        <x:v>96533.21010666668</x:v>
      </x:c>
      <x:c r="W109" s="367">
        <x:v>1285.0685466666664</x:v>
      </x:c>
      <x:c r="X109" s="366">
        <x:v>60926.433333333342</x:v>
      </x:c>
      <x:c r="Y109" s="366">
        <x:v>82610.150956666679</x:v>
      </x:c>
      <x:c r="Z109" s="367">
        <x:v>1099.7221216666667</x:v>
      </x:c>
      <x:c r="AA109" s="366">
        <x:v>71194.933333333334</x:v>
      </x:c>
      <x:c r="AB109" s="366">
        <x:v>96533.21010666668</x:v>
      </x:c>
      <x:c r="AC109" s="367">
        <x:v>1285.0685466666664</x:v>
      </x:c>
      <x:c r="AD109" s="366">
        <x:v>71194.933333333334</x:v>
      </x:c>
      <x:c r="AE109" s="366">
        <x:v>96533.21010666668</x:v>
      </x:c>
      <x:c r="AF109" s="367">
        <x:v>1285.0685466666664</x:v>
      </x:c>
      <x:c r="AG109" s="366">
        <x:v>60926.433333333342</x:v>
      </x:c>
      <x:c r="AH109" s="366">
        <x:v>82610.150956666679</x:v>
      </x:c>
      <x:c r="AI109" s="367">
        <x:v>1099.7221216666667</x:v>
      </x:c>
      <x:c r="AJ109" s="366">
        <x:v>71194.933333333334</x:v>
      </x:c>
      <x:c r="AK109" s="366">
        <x:v>96533.21010666668</x:v>
      </x:c>
      <x:c r="AL109" s="367">
        <x:v>1285.0685466666664</x:v>
      </x:c>
      <x:c r="AM109" s="366">
        <x:v>60926.433333333342</x:v>
      </x:c>
      <x:c r="AN109" s="366">
        <x:v>82610.150956666679</x:v>
      </x:c>
      <x:c r="AO109" s="367">
        <x:v>1099.7221216666667</x:v>
      </x:c>
      <x:c r="AP109" s="366">
        <x:v>74617.766666666677</x:v>
      </x:c>
      <x:c r="AQ109" s="366">
        <x:v>101174.22982333336</x:v>
      </x:c>
      <x:c r="AR109" s="367">
        <x:v>1346.8506883333332</x:v>
      </x:c>
      <x:c r="AS109" s="366">
        <x:v>74617.766666666677</x:v>
      </x:c>
      <x:c r="AT109" s="366">
        <x:v>101174.22982333336</x:v>
      </x:c>
      <x:c r="AU109" s="367">
        <x:v>1346.8506883333332</x:v>
      </x:c>
      <x:c r="AV109" s="361"/>
    </x:row>
    <x:row r="110" spans="1:48" hidden="1" outlineLevel="1">
      <x:c r="A110" s="362"/>
      <x:c r="B110" s="362">
        <x:v>85</x:v>
      </x:c>
      <x:c r="C110" s="370" t="s">
        <x:v>343</x:v>
      </x:c>
      <x:c r="D110" s="378" t="s">
        <x:v>182</x:v>
      </x:c>
      <x:c r="E110" s="378" t="s">
        <x:v>365</x:v>
      </x:c>
      <x:c r="F110" s="364"/>
      <x:c r="G110" s="372"/>
      <x:c r="H110" s="323">
        <x:v>488.88888888888891</x:v>
      </x:c>
      <x:c r="I110" s="366"/>
      <x:c r="J110" s="366"/>
      <x:c r="K110" s="366"/>
      <x:c r="L110" s="366"/>
      <x:c r="M110" s="366"/>
      <x:c r="N110" s="367"/>
      <x:c r="O110" s="368"/>
      <x:c r="P110" s="366"/>
      <x:c r="Q110" s="366"/>
      <x:c r="R110" s="366"/>
      <x:c r="S110" s="366"/>
      <x:c r="T110" s="366"/>
      <x:c r="U110" s="366"/>
      <x:c r="V110" s="366"/>
      <x:c r="W110" s="366"/>
      <x:c r="X110" s="366"/>
      <x:c r="Y110" s="366"/>
      <x:c r="Z110" s="366"/>
      <x:c r="AA110" s="366"/>
      <x:c r="AB110" s="366"/>
      <x:c r="AC110" s="366"/>
      <x:c r="AD110" s="366"/>
      <x:c r="AE110" s="366"/>
      <x:c r="AF110" s="366"/>
      <x:c r="AG110" s="366"/>
      <x:c r="AH110" s="366"/>
      <x:c r="AI110" s="366"/>
      <x:c r="AJ110" s="366"/>
      <x:c r="AK110" s="366"/>
      <x:c r="AL110" s="366"/>
      <x:c r="AM110" s="366"/>
      <x:c r="AN110" s="366"/>
      <x:c r="AO110" s="366"/>
      <x:c r="AP110" s="366"/>
      <x:c r="AQ110" s="366"/>
      <x:c r="AR110" s="366"/>
      <x:c r="AS110" s="366"/>
      <x:c r="AT110" s="366"/>
      <x:c r="AU110" s="366"/>
      <x:c r="AV110" s="361"/>
    </x:row>
    <x:row r="111" spans="1:48" hidden="1" outlineLevel="1">
      <x:c r="A111" s="362">
        <x:v>78</x:v>
      </x:c>
      <x:c r="B111" s="362">
        <x:v>86</x:v>
      </x:c>
      <x:c r="C111" s="373" t="s">
        <x:v>343</x:v>
      </x:c>
      <x:c r="D111" s="376" t="s">
        <x:v>182</x:v>
      </x:c>
      <x:c r="E111" s="375" t="s">
        <x:v>154</x:v>
      </x:c>
      <x:c r="F111" s="364">
        <x:v>1.526</x:v>
      </x:c>
      <x:c r="G111" s="365">
        <x:v>1.8790000000000001E-2</x:v>
      </x:c>
      <x:c r="H111" s="323">
        <x:v>0</x:v>
      </x:c>
      <x:c r="I111" s="366">
        <x:v>0</x:v>
      </x:c>
      <x:c r="J111" s="366">
        <x:v>0</x:v>
      </x:c>
      <x:c r="K111" s="366">
        <x:v>0</x:v>
      </x:c>
      <x:c r="L111" s="366">
        <x:v>0</x:v>
      </x:c>
      <x:c r="M111" s="366">
        <x:v>0</x:v>
      </x:c>
      <x:c r="N111" s="367">
        <x:v>0</x:v>
      </x:c>
      <x:c r="O111" s="368">
        <x:v>0</x:v>
      </x:c>
      <x:c r="P111" s="366">
        <x:v>0</x:v>
      </x:c>
      <x:c r="Q111" s="366">
        <x:v>0</x:v>
      </x:c>
      <x:c r="R111" s="366">
        <x:v>0</x:v>
      </x:c>
      <x:c r="S111" s="366">
        <x:v>0</x:v>
      </x:c>
      <x:c r="T111" s="366">
        <x:v>0</x:v>
      </x:c>
      <x:c r="U111" s="366">
        <x:v>0</x:v>
      </x:c>
      <x:c r="V111" s="366">
        <x:v>0</x:v>
      </x:c>
      <x:c r="W111" s="366">
        <x:v>0</x:v>
      </x:c>
      <x:c r="X111" s="366">
        <x:v>0</x:v>
      </x:c>
      <x:c r="Y111" s="366">
        <x:v>0</x:v>
      </x:c>
      <x:c r="Z111" s="366">
        <x:v>0</x:v>
      </x:c>
      <x:c r="AA111" s="366">
        <x:v>0</x:v>
      </x:c>
      <x:c r="AB111" s="366">
        <x:v>0</x:v>
      </x:c>
      <x:c r="AC111" s="366">
        <x:v>0</x:v>
      </x:c>
      <x:c r="AD111" s="366">
        <x:v>0</x:v>
      </x:c>
      <x:c r="AE111" s="366">
        <x:v>0</x:v>
      </x:c>
      <x:c r="AF111" s="366">
        <x:v>0</x:v>
      </x:c>
      <x:c r="AG111" s="366">
        <x:v>0</x:v>
      </x:c>
      <x:c r="AH111" s="366">
        <x:v>0</x:v>
      </x:c>
      <x:c r="AI111" s="366">
        <x:v>0</x:v>
      </x:c>
      <x:c r="AJ111" s="366">
        <x:v>0</x:v>
      </x:c>
      <x:c r="AK111" s="366">
        <x:v>0</x:v>
      </x:c>
      <x:c r="AL111" s="366">
        <x:v>0</x:v>
      </x:c>
      <x:c r="AM111" s="366">
        <x:v>0</x:v>
      </x:c>
      <x:c r="AN111" s="366">
        <x:v>0</x:v>
      </x:c>
      <x:c r="AO111" s="366">
        <x:v>0</x:v>
      </x:c>
      <x:c r="AP111" s="366">
        <x:v>0</x:v>
      </x:c>
      <x:c r="AQ111" s="366">
        <x:v>0</x:v>
      </x:c>
      <x:c r="AR111" s="366">
        <x:v>0</x:v>
      </x:c>
      <x:c r="AS111" s="366">
        <x:v>0</x:v>
      </x:c>
      <x:c r="AT111" s="366">
        <x:v>0</x:v>
      </x:c>
      <x:c r="AU111" s="366">
        <x:v>0</x:v>
      </x:c>
      <x:c r="AV111" s="361"/>
    </x:row>
    <x:row r="112" spans="1:48" hidden="1" outlineLevel="1">
      <x:c r="A112" s="362">
        <x:v>79</x:v>
      </x:c>
      <x:c r="B112" s="362">
        <x:v>87</x:v>
      </x:c>
      <x:c r="C112" s="373" t="s">
        <x:v>343</x:v>
      </x:c>
      <x:c r="D112" s="376" t="s">
        <x:v>182</x:v>
      </x:c>
      <x:c r="E112" s="375" t="s">
        <x:v>155</x:v>
      </x:c>
      <x:c r="F112" s="364">
        <x:v>1.8119000000000001</x:v>
      </x:c>
      <x:c r="G112" s="365">
        <x:v>1.4020000000000001E-2</x:v>
      </x:c>
      <x:c r="H112" s="323">
        <x:v>0</x:v>
      </x:c>
      <x:c r="I112" s="366">
        <x:v>0</x:v>
      </x:c>
      <x:c r="J112" s="366">
        <x:v>0</x:v>
      </x:c>
      <x:c r="K112" s="366">
        <x:v>0</x:v>
      </x:c>
      <x:c r="L112" s="366">
        <x:v>0</x:v>
      </x:c>
      <x:c r="M112" s="366">
        <x:v>0</x:v>
      </x:c>
      <x:c r="N112" s="367">
        <x:v>0</x:v>
      </x:c>
      <x:c r="O112" s="368">
        <x:v>0</x:v>
      </x:c>
      <x:c r="P112" s="366">
        <x:v>0</x:v>
      </x:c>
      <x:c r="Q112" s="366">
        <x:v>0</x:v>
      </x:c>
      <x:c r="R112" s="366">
        <x:v>0</x:v>
      </x:c>
      <x:c r="S112" s="366">
        <x:v>0</x:v>
      </x:c>
      <x:c r="T112" s="366">
        <x:v>0</x:v>
      </x:c>
      <x:c r="U112" s="366">
        <x:v>0</x:v>
      </x:c>
      <x:c r="V112" s="366">
        <x:v>0</x:v>
      </x:c>
      <x:c r="W112" s="366">
        <x:v>0</x:v>
      </x:c>
      <x:c r="X112" s="366">
        <x:v>0</x:v>
      </x:c>
      <x:c r="Y112" s="366">
        <x:v>0</x:v>
      </x:c>
      <x:c r="Z112" s="366">
        <x:v>0</x:v>
      </x:c>
      <x:c r="AA112" s="366">
        <x:v>0</x:v>
      </x:c>
      <x:c r="AB112" s="366">
        <x:v>0</x:v>
      </x:c>
      <x:c r="AC112" s="366">
        <x:v>0</x:v>
      </x:c>
      <x:c r="AD112" s="366">
        <x:v>0</x:v>
      </x:c>
      <x:c r="AE112" s="366">
        <x:v>0</x:v>
      </x:c>
      <x:c r="AF112" s="366">
        <x:v>0</x:v>
      </x:c>
      <x:c r="AG112" s="366">
        <x:v>0</x:v>
      </x:c>
      <x:c r="AH112" s="366">
        <x:v>0</x:v>
      </x:c>
      <x:c r="AI112" s="366">
        <x:v>0</x:v>
      </x:c>
      <x:c r="AJ112" s="366">
        <x:v>0</x:v>
      </x:c>
      <x:c r="AK112" s="366">
        <x:v>0</x:v>
      </x:c>
      <x:c r="AL112" s="366">
        <x:v>0</x:v>
      </x:c>
      <x:c r="AM112" s="366">
        <x:v>0</x:v>
      </x:c>
      <x:c r="AN112" s="366">
        <x:v>0</x:v>
      </x:c>
      <x:c r="AO112" s="366">
        <x:v>0</x:v>
      </x:c>
      <x:c r="AP112" s="366">
        <x:v>0</x:v>
      </x:c>
      <x:c r="AQ112" s="366">
        <x:v>0</x:v>
      </x:c>
      <x:c r="AR112" s="366">
        <x:v>0</x:v>
      </x:c>
      <x:c r="AS112" s="366">
        <x:v>0</x:v>
      </x:c>
      <x:c r="AT112" s="366">
        <x:v>0</x:v>
      </x:c>
      <x:c r="AU112" s="366">
        <x:v>0</x:v>
      </x:c>
      <x:c r="AV112" s="361"/>
    </x:row>
    <x:row r="113" spans="1:48" hidden="1" outlineLevel="1">
      <x:c r="A113" s="362">
        <x:v>80</x:v>
      </x:c>
      <x:c r="B113" s="362">
        <x:v>88</x:v>
      </x:c>
      <x:c r="C113" s="373" t="s">
        <x:v>343</x:v>
      </x:c>
      <x:c r="D113" s="376" t="s">
        <x:v>182</x:v>
      </x:c>
      <x:c r="E113" s="375" t="s">
        <x:v>151</x:v>
      </x:c>
      <x:c r="F113" s="364">
        <x:v>2.5762</x:v>
      </x:c>
      <x:c r="G113" s="365">
        <x:v>2.3430000000000003E-2</x:v>
      </x:c>
      <x:c r="H113" s="323">
        <x:v>103.8888888888889</x:v>
      </x:c>
      <x:c r="I113" s="366">
        <x:v>1249.7833333333335</x:v>
      </x:c>
      <x:c r="J113" s="366">
        <x:v>3219.691823333334</x:v>
      </x:c>
      <x:c r="K113" s="366">
        <x:v>29.282423500000014</x:v>
      </x:c>
      <x:c r="L113" s="366">
        <x:v>113.23888888888891</x:v>
      </x:c>
      <x:c r="M113" s="366">
        <x:v>291.72602555555562</x:v>
      </x:c>
      <x:c r="N113" s="367">
        <x:v>2.6531871666666675</x:v>
      </x:c>
      <x:c r="O113" s="368">
        <x:v>82.072222222222237</x:v>
      </x:c>
      <x:c r="P113" s="366">
        <x:v>211.43445888888894</x:v>
      </x:c>
      <x:c r="Q113" s="366">
        <x:v>1.9229521666666674</x:v>
      </x:c>
      <x:c r="R113" s="366">
        <x:v>118.43333333333334</x:v>
      </x:c>
      <x:c r="S113" s="366">
        <x:v>305.10795333333334</x:v>
      </x:c>
      <x:c r="T113" s="366">
        <x:v>2.7748930000000005</x:v>
      </x:c>
      <x:c r="U113" s="366">
        <x:v>108.04444444444447</x:v>
      </x:c>
      <x:c r="V113" s="366">
        <x:v>278.34409777777785</x:v>
      </x:c>
      <x:c r="W113" s="366">
        <x:v>2.5314813333333341</x:v>
      </x:c>
      <x:c r="X113" s="366">
        <x:v>92.461111111111123</x:v>
      </x:c>
      <x:c r="Y113" s="366">
        <x:v>238.19831444444449</x:v>
      </x:c>
      <x:c r="Z113" s="366">
        <x:v>2.1663638333333339</x:v>
      </x:c>
      <x:c r="AA113" s="366">
        <x:v>108.04444444444447</x:v>
      </x:c>
      <x:c r="AB113" s="366">
        <x:v>278.34409777777785</x:v>
      </x:c>
      <x:c r="AC113" s="366">
        <x:v>2.5314813333333341</x:v>
      </x:c>
      <x:c r="AD113" s="366">
        <x:v>108.04444444444447</x:v>
      </x:c>
      <x:c r="AE113" s="366">
        <x:v>278.34409777777785</x:v>
      </x:c>
      <x:c r="AF113" s="366">
        <x:v>2.5314813333333341</x:v>
      </x:c>
      <x:c r="AG113" s="366">
        <x:v>92.461111111111123</x:v>
      </x:c>
      <x:c r="AH113" s="366">
        <x:v>238.19831444444449</x:v>
      </x:c>
      <x:c r="AI113" s="366">
        <x:v>2.1663638333333339</x:v>
      </x:c>
      <x:c r="AJ113" s="366">
        <x:v>108.04444444444447</x:v>
      </x:c>
      <x:c r="AK113" s="366">
        <x:v>278.34409777777785</x:v>
      </x:c>
      <x:c r="AL113" s="366">
        <x:v>2.5314813333333341</x:v>
      </x:c>
      <x:c r="AM113" s="366">
        <x:v>92.461111111111123</x:v>
      </x:c>
      <x:c r="AN113" s="366">
        <x:v>238.19831444444449</x:v>
      </x:c>
      <x:c r="AO113" s="366">
        <x:v>2.1663638333333339</x:v>
      </x:c>
      <x:c r="AP113" s="366">
        <x:v>113.23888888888891</x:v>
      </x:c>
      <x:c r="AQ113" s="366">
        <x:v>291.72602555555562</x:v>
      </x:c>
      <x:c r="AR113" s="366">
        <x:v>2.6531871666666675</x:v>
      </x:c>
      <x:c r="AS113" s="366">
        <x:v>113.23888888888891</x:v>
      </x:c>
      <x:c r="AT113" s="366">
        <x:v>291.72602555555562</x:v>
      </x:c>
      <x:c r="AU113" s="366">
        <x:v>2.6531871666666675</x:v>
      </x:c>
      <x:c r="AV113" s="361"/>
    </x:row>
    <x:row r="114" spans="1:48" hidden="1" outlineLevel="1">
      <x:c r="A114" s="362"/>
      <x:c r="B114" s="362">
        <x:v>89</x:v>
      </x:c>
      <x:c r="C114" s="370" t="s">
        <x:v>343</x:v>
      </x:c>
      <x:c r="D114" s="378" t="s">
        <x:v>182</x:v>
      </x:c>
      <x:c r="E114" s="378" t="s">
        <x:v>366</x:v>
      </x:c>
      <x:c r="F114" s="364"/>
      <x:c r="G114" s="372"/>
      <x:c r="H114" s="323">
        <x:v>110.00000000000001</x:v>
      </x:c>
      <x:c r="I114" s="366"/>
      <x:c r="J114" s="366"/>
      <x:c r="K114" s="366"/>
      <x:c r="L114" s="366"/>
      <x:c r="M114" s="366"/>
      <x:c r="N114" s="367"/>
      <x:c r="O114" s="368"/>
      <x:c r="P114" s="366"/>
      <x:c r="Q114" s="366"/>
      <x:c r="R114" s="366"/>
      <x:c r="S114" s="366"/>
      <x:c r="T114" s="366"/>
      <x:c r="U114" s="366"/>
      <x:c r="V114" s="366"/>
      <x:c r="W114" s="366"/>
      <x:c r="X114" s="366"/>
      <x:c r="Y114" s="366"/>
      <x:c r="Z114" s="366"/>
      <x:c r="AA114" s="366"/>
      <x:c r="AB114" s="366"/>
      <x:c r="AC114" s="366"/>
      <x:c r="AD114" s="366"/>
      <x:c r="AE114" s="366"/>
      <x:c r="AF114" s="366"/>
      <x:c r="AG114" s="366"/>
      <x:c r="AH114" s="366"/>
      <x:c r="AI114" s="366"/>
      <x:c r="AJ114" s="366"/>
      <x:c r="AK114" s="366"/>
      <x:c r="AL114" s="366"/>
      <x:c r="AM114" s="366"/>
      <x:c r="AN114" s="366"/>
      <x:c r="AO114" s="366"/>
      <x:c r="AP114" s="366"/>
      <x:c r="AQ114" s="366"/>
      <x:c r="AR114" s="366"/>
      <x:c r="AS114" s="366"/>
      <x:c r="AT114" s="366"/>
      <x:c r="AU114" s="366"/>
      <x:c r="AV114" s="361"/>
    </x:row>
    <x:row r="115" spans="1:48" hidden="1" outlineLevel="1">
      <x:c r="A115" s="362">
        <x:v>81</x:v>
      </x:c>
      <x:c r="B115" s="362">
        <x:v>90</x:v>
      </x:c>
      <x:c r="C115" s="373" t="s">
        <x:v>343</x:v>
      </x:c>
      <x:c r="D115" s="376" t="s">
        <x:v>182</x:v>
      </x:c>
      <x:c r="E115" s="375" t="s">
        <x:v>156</x:v>
      </x:c>
      <x:c r="F115" s="364">
        <x:v>2.6404000000000001</x:v>
      </x:c>
      <x:c r="G115" s="365">
        <x:v>2.9082999999999998E-2</x:v>
      </x:c>
      <x:c r="H115" s="323">
        <x:v>0</x:v>
      </x:c>
      <x:c r="I115" s="366">
        <x:v>0</x:v>
      </x:c>
      <x:c r="J115" s="366">
        <x:v>0</x:v>
      </x:c>
      <x:c r="K115" s="366">
        <x:v>0</x:v>
      </x:c>
      <x:c r="L115" s="366">
        <x:v>0</x:v>
      </x:c>
      <x:c r="M115" s="366">
        <x:v>0</x:v>
      </x:c>
      <x:c r="N115" s="367">
        <x:v>0</x:v>
      </x:c>
      <x:c r="O115" s="368">
        <x:v>0</x:v>
      </x:c>
      <x:c r="P115" s="366">
        <x:v>0</x:v>
      </x:c>
      <x:c r="Q115" s="366">
        <x:v>0</x:v>
      </x:c>
      <x:c r="R115" s="366">
        <x:v>0</x:v>
      </x:c>
      <x:c r="S115" s="366">
        <x:v>0</x:v>
      </x:c>
      <x:c r="T115" s="366">
        <x:v>0</x:v>
      </x:c>
      <x:c r="U115" s="366">
        <x:v>0</x:v>
      </x:c>
      <x:c r="V115" s="366">
        <x:v>0</x:v>
      </x:c>
      <x:c r="W115" s="366">
        <x:v>0</x:v>
      </x:c>
      <x:c r="X115" s="366">
        <x:v>0</x:v>
      </x:c>
      <x:c r="Y115" s="366">
        <x:v>0</x:v>
      </x:c>
      <x:c r="Z115" s="366">
        <x:v>0</x:v>
      </x:c>
      <x:c r="AA115" s="366">
        <x:v>0</x:v>
      </x:c>
      <x:c r="AB115" s="366">
        <x:v>0</x:v>
      </x:c>
      <x:c r="AC115" s="366">
        <x:v>0</x:v>
      </x:c>
      <x:c r="AD115" s="366">
        <x:v>0</x:v>
      </x:c>
      <x:c r="AE115" s="366">
        <x:v>0</x:v>
      </x:c>
      <x:c r="AF115" s="366">
        <x:v>0</x:v>
      </x:c>
      <x:c r="AG115" s="366">
        <x:v>0</x:v>
      </x:c>
      <x:c r="AH115" s="366">
        <x:v>0</x:v>
      </x:c>
      <x:c r="AI115" s="366">
        <x:v>0</x:v>
      </x:c>
      <x:c r="AJ115" s="366">
        <x:v>0</x:v>
      </x:c>
      <x:c r="AK115" s="366">
        <x:v>0</x:v>
      </x:c>
      <x:c r="AL115" s="366">
        <x:v>0</x:v>
      </x:c>
      <x:c r="AM115" s="366">
        <x:v>0</x:v>
      </x:c>
      <x:c r="AN115" s="366">
        <x:v>0</x:v>
      </x:c>
      <x:c r="AO115" s="366">
        <x:v>0</x:v>
      </x:c>
      <x:c r="AP115" s="366">
        <x:v>0</x:v>
      </x:c>
      <x:c r="AQ115" s="366">
        <x:v>0</x:v>
      </x:c>
      <x:c r="AR115" s="366">
        <x:v>0</x:v>
      </x:c>
      <x:c r="AS115" s="366">
        <x:v>0</x:v>
      </x:c>
      <x:c r="AT115" s="366">
        <x:v>0</x:v>
      </x:c>
      <x:c r="AU115" s="366">
        <x:v>0</x:v>
      </x:c>
      <x:c r="AV115" s="361"/>
    </x:row>
    <x:row r="116" spans="1:48" hidden="1" outlineLevel="1">
      <x:c r="A116" s="362">
        <x:v>82</x:v>
      </x:c>
      <x:c r="B116" s="362">
        <x:v>91</x:v>
      </x:c>
      <x:c r="C116" s="373" t="s">
        <x:v>343</x:v>
      </x:c>
      <x:c r="D116" s="376" t="s">
        <x:v>182</x:v>
      </x:c>
      <x:c r="E116" s="375" t="s">
        <x:v>346</x:v>
      </x:c>
      <x:c r="F116" s="364">
        <x:v>4.5858999999999979</x:v>
      </x:c>
      <x:c r="G116" s="365">
        <x:v>5.9509999999999987E-2</x:v>
      </x:c>
      <x:c r="H116" s="323">
        <x:v>1460.5555555555557</x:v>
      </x:c>
      <x:c r="I116" s="366">
        <x:v>17570.483333333334</x:v>
      </x:c>
      <x:c r="J116" s="366">
        <x:v>80576.479518333304</x:v>
      </x:c>
      <x:c r="K116" s="366">
        <x:v>1045.6194631666667</x:v>
      </x:c>
      <x:c r="L116" s="366">
        <x:v>1592.0055555555557</x:v>
      </x:c>
      <x:c r="M116" s="366">
        <x:v>7300.7782772222199</x:v>
      </x:c>
      <x:c r="N116" s="367">
        <x:v>94.740250611111094</x:v>
      </x:c>
      <x:c r="O116" s="368">
        <x:v>1153.838888888889</x:v>
      </x:c>
      <x:c r="P116" s="366">
        <x:v>5291.389760555553</x:v>
      </x:c>
      <x:c r="Q116" s="366">
        <x:v>68.664952277777772</x:v>
      </x:c>
      <x:c r="R116" s="366">
        <x:v>1665.0333333333333</x:v>
      </x:c>
      <x:c r="S116" s="366">
        <x:v>7635.6763633333294</x:v>
      </x:c>
      <x:c r="T116" s="366">
        <x:v>99.08613366666664</x:v>
      </x:c>
      <x:c r="U116" s="366">
        <x:v>1518.9777777777779</x:v>
      </x:c>
      <x:c r="V116" s="366">
        <x:v>6965.8801911111086</x:v>
      </x:c>
      <x:c r="W116" s="366">
        <x:v>90.394367555555547</x:v>
      </x:c>
      <x:c r="X116" s="366">
        <x:v>1299.8944444444446</x:v>
      </x:c>
      <x:c r="Y116" s="366">
        <x:v>5961.1859327777756</x:v>
      </x:c>
      <x:c r="Z116" s="366">
        <x:v>77.356718388888879</x:v>
      </x:c>
      <x:c r="AA116" s="366">
        <x:v>1518.9777777777779</x:v>
      </x:c>
      <x:c r="AB116" s="366">
        <x:v>6965.8801911111086</x:v>
      </x:c>
      <x:c r="AC116" s="366">
        <x:v>90.394367555555547</x:v>
      </x:c>
      <x:c r="AD116" s="366">
        <x:v>1518.9777777777779</x:v>
      </x:c>
      <x:c r="AE116" s="366">
        <x:v>6965.8801911111086</x:v>
      </x:c>
      <x:c r="AF116" s="366">
        <x:v>90.394367555555547</x:v>
      </x:c>
      <x:c r="AG116" s="366">
        <x:v>1299.8944444444446</x:v>
      </x:c>
      <x:c r="AH116" s="366">
        <x:v>5961.1859327777756</x:v>
      </x:c>
      <x:c r="AI116" s="366">
        <x:v>77.356718388888879</x:v>
      </x:c>
      <x:c r="AJ116" s="366">
        <x:v>1518.9777777777779</x:v>
      </x:c>
      <x:c r="AK116" s="366">
        <x:v>6965.8801911111086</x:v>
      </x:c>
      <x:c r="AL116" s="366">
        <x:v>90.394367555555547</x:v>
      </x:c>
      <x:c r="AM116" s="366">
        <x:v>1299.8944444444446</x:v>
      </x:c>
      <x:c r="AN116" s="366">
        <x:v>5961.1859327777756</x:v>
      </x:c>
      <x:c r="AO116" s="366">
        <x:v>77.356718388888879</x:v>
      </x:c>
      <x:c r="AP116" s="366">
        <x:v>1592.0055555555557</x:v>
      </x:c>
      <x:c r="AQ116" s="366">
        <x:v>7300.7782772222199</x:v>
      </x:c>
      <x:c r="AR116" s="366">
        <x:v>94.740250611111094</x:v>
      </x:c>
      <x:c r="AS116" s="366">
        <x:v>1592.0055555555557</x:v>
      </x:c>
      <x:c r="AT116" s="366">
        <x:v>7300.7782772222199</x:v>
      </x:c>
      <x:c r="AU116" s="366">
        <x:v>94.740250611111094</x:v>
      </x:c>
      <x:c r="AV116" s="361"/>
    </x:row>
    <x:row r="117" spans="1:48" hidden="1" outlineLevel="1">
      <x:c r="A117" s="362">
        <x:v>83</x:v>
      </x:c>
      <x:c r="B117" s="362">
        <x:v>92</x:v>
      </x:c>
      <x:c r="C117" s="328" t="s">
        <x:v>343</x:v>
      </x:c>
      <x:c r="D117" s="375" t="s">
        <x:v>184</x:v>
      </x:c>
      <x:c r="E117" s="375" t="s">
        <x:v>169</x:v>
      </x:c>
      <x:c r="F117" s="364">
        <x:v>8.2621000000000002</x:v>
      </x:c>
      <x:c r="G117" s="365">
        <x:v>0.13363</x:v>
      </x:c>
      <x:c r="H117" s="323">
        <x:v>1277.2222222222224</x:v>
      </x:c>
      <x:c r="I117" s="366">
        <x:v>15364.983333333337</x:v>
      </x:c>
      <x:c r="J117" s="366">
        <x:v>126947.02879833337</x:v>
      </x:c>
      <x:c r="K117" s="366">
        <x:v>2053.2227228333336</x:v>
      </x:c>
      <x:c r="L117" s="366">
        <x:v>1392.1722222222224</x:v>
      </x:c>
      <x:c r="M117" s="366">
        <x:v>11502.266117222225</x:v>
      </x:c>
      <x:c r="N117" s="367">
        <x:v>186.03597405555558</x:v>
      </x:c>
      <x:c r="O117" s="368">
        <x:v>1009.0055555555557</x:v>
      </x:c>
      <x:c r="P117" s="366">
        <x:v>8336.5048005555564</x:v>
      </x:c>
      <x:c r="Q117" s="366">
        <x:v>134.83341238888892</x:v>
      </x:c>
      <x:c r="R117" s="366">
        <x:v>1456.0333333333333</x:v>
      </x:c>
      <x:c r="S117" s="366">
        <x:v>12029.893003333333</x:v>
      </x:c>
      <x:c r="T117" s="366">
        <x:v>194.56973433333332</x:v>
      </x:c>
      <x:c r="U117" s="366">
        <x:v>1328.3111111111114</x:v>
      </x:c>
      <x:c r="V117" s="366">
        <x:v>10974.639231111114</x:v>
      </x:c>
      <x:c r="W117" s="366">
        <x:v>177.5022137777778</x:v>
      </x:c>
      <x:c r="X117" s="366">
        <x:v>1136.7277777777779</x:v>
      </x:c>
      <x:c r="Y117" s="366">
        <x:v>9391.7585727777787</x:v>
      </x:c>
      <x:c r="Z117" s="366">
        <x:v>151.90093294444446</x:v>
      </x:c>
      <x:c r="AA117" s="366">
        <x:v>1328.3111111111114</x:v>
      </x:c>
      <x:c r="AB117" s="366">
        <x:v>10974.639231111114</x:v>
      </x:c>
      <x:c r="AC117" s="366">
        <x:v>177.5022137777778</x:v>
      </x:c>
      <x:c r="AD117" s="366">
        <x:v>1328.3111111111114</x:v>
      </x:c>
      <x:c r="AE117" s="366">
        <x:v>10974.639231111114</x:v>
      </x:c>
      <x:c r="AF117" s="366">
        <x:v>177.5022137777778</x:v>
      </x:c>
      <x:c r="AG117" s="366">
        <x:v>1136.7277777777779</x:v>
      </x:c>
      <x:c r="AH117" s="366">
        <x:v>9391.7585727777787</x:v>
      </x:c>
      <x:c r="AI117" s="366">
        <x:v>151.90093294444446</x:v>
      </x:c>
      <x:c r="AJ117" s="366">
        <x:v>1328.3111111111114</x:v>
      </x:c>
      <x:c r="AK117" s="366">
        <x:v>10974.639231111114</x:v>
      </x:c>
      <x:c r="AL117" s="366">
        <x:v>177.5022137777778</x:v>
      </x:c>
      <x:c r="AM117" s="366">
        <x:v>1136.7277777777779</x:v>
      </x:c>
      <x:c r="AN117" s="366">
        <x:v>9391.7585727777787</x:v>
      </x:c>
      <x:c r="AO117" s="366">
        <x:v>151.90093294444446</x:v>
      </x:c>
      <x:c r="AP117" s="366">
        <x:v>1392.1722222222224</x:v>
      </x:c>
      <x:c r="AQ117" s="366">
        <x:v>11502.266117222225</x:v>
      </x:c>
      <x:c r="AR117" s="366">
        <x:v>186.03597405555558</x:v>
      </x:c>
      <x:c r="AS117" s="366">
        <x:v>1392.1722222222224</x:v>
      </x:c>
      <x:c r="AT117" s="366">
        <x:v>11502.266117222225</x:v>
      </x:c>
      <x:c r="AU117" s="366">
        <x:v>186.03597405555558</x:v>
      </x:c>
      <x:c r="AV117" s="361"/>
    </x:row>
    <x:row r="118" spans="1:48" hidden="1" outlineLevel="1">
      <x:c r="A118" s="362">
        <x:v>84</x:v>
      </x:c>
      <x:c r="B118" s="362">
        <x:v>93</x:v>
      </x:c>
      <x:c r="C118" s="341" t="s">
        <x:v>343</x:v>
      </x:c>
      <x:c r="D118" s="386" t="s">
        <x:v>199</x:v>
      </x:c>
      <x:c r="E118" s="386" t="s">
        <x:v>164</x:v>
      </x:c>
      <x:c r="F118" s="364">
        <x:v>10.5611</x:v>
      </x:c>
      <x:c r="G118" s="365">
        <x:v>0.16800000000000001</x:v>
      </x:c>
      <x:c r="H118" s="323">
        <x:v>1657.3333333333335</x:v>
      </x:c>
      <x:c r="I118" s="366">
        <x:v>19937.72</x:v>
      </x:c>
      <x:c r="J118" s="366">
        <x:v>210564.25469200002</x:v>
      </x:c>
      <x:c r="K118" s="366">
        <x:v>3349.5369600000004</x:v>
      </x:c>
      <x:c r="L118" s="366">
        <x:v>1806.4933333333336</x:v>
      </x:c>
      <x:c r="M118" s="366">
        <x:v>19078.556742666668</x:v>
      </x:c>
      <x:c r="N118" s="367">
        <x:v>303.49088000000006</x:v>
      </x:c>
      <x:c r="O118" s="368">
        <x:v>1309.2933333333335</x:v>
      </x:c>
      <x:c r="P118" s="366">
        <x:v>13827.577822666668</x:v>
      </x:c>
      <x:c r="Q118" s="366">
        <x:v>219.96128000000004</x:v>
      </x:c>
      <x:c r="R118" s="366">
        <x:v>1889.36</x:v>
      </x:c>
      <x:c r="S118" s="366">
        <x:v>19953.719895999999</x:v>
      </x:c>
      <x:c r="T118" s="366">
        <x:v>317.41248000000002</x:v>
      </x:c>
      <x:c r="U118" s="366">
        <x:v>1723.6266666666668</x:v>
      </x:c>
      <x:c r="V118" s="366">
        <x:v>18203.393589333333</x:v>
      </x:c>
      <x:c r="W118" s="366">
        <x:v>289.56928000000005</x:v>
      </x:c>
      <x:c r="X118" s="366">
        <x:v>1475.0266666666669</x:v>
      </x:c>
      <x:c r="Y118" s="366">
        <x:v>15577.904129333336</x:v>
      </x:c>
      <x:c r="Z118" s="366">
        <x:v>247.80448000000004</x:v>
      </x:c>
      <x:c r="AA118" s="366">
        <x:v>1723.6266666666668</x:v>
      </x:c>
      <x:c r="AB118" s="366">
        <x:v>18203.393589333333</x:v>
      </x:c>
      <x:c r="AC118" s="366">
        <x:v>289.56928000000005</x:v>
      </x:c>
      <x:c r="AD118" s="366">
        <x:v>1723.6266666666668</x:v>
      </x:c>
      <x:c r="AE118" s="366">
        <x:v>18203.393589333333</x:v>
      </x:c>
      <x:c r="AF118" s="366">
        <x:v>289.56928000000005</x:v>
      </x:c>
      <x:c r="AG118" s="366">
        <x:v>1475.0266666666669</x:v>
      </x:c>
      <x:c r="AH118" s="366">
        <x:v>15577.904129333336</x:v>
      </x:c>
      <x:c r="AI118" s="366">
        <x:v>247.80448000000004</x:v>
      </x:c>
      <x:c r="AJ118" s="366">
        <x:v>1723.6266666666668</x:v>
      </x:c>
      <x:c r="AK118" s="366">
        <x:v>18203.393589333333</x:v>
      </x:c>
      <x:c r="AL118" s="366">
        <x:v>289.56928000000005</x:v>
      </x:c>
      <x:c r="AM118" s="366">
        <x:v>1475.0266666666669</x:v>
      </x:c>
      <x:c r="AN118" s="366">
        <x:v>15577.904129333336</x:v>
      </x:c>
      <x:c r="AO118" s="366">
        <x:v>247.80448000000004</x:v>
      </x:c>
      <x:c r="AP118" s="366">
        <x:v>1806.4933333333336</x:v>
      </x:c>
      <x:c r="AQ118" s="366">
        <x:v>19078.556742666668</x:v>
      </x:c>
      <x:c r="AR118" s="366">
        <x:v>303.49088000000006</x:v>
      </x:c>
      <x:c r="AS118" s="366">
        <x:v>1806.4933333333336</x:v>
      </x:c>
      <x:c r="AT118" s="366">
        <x:v>19078.556742666668</x:v>
      </x:c>
      <x:c r="AU118" s="366">
        <x:v>303.49088000000006</x:v>
      </x:c>
      <x:c r="AV118" s="361"/>
    </x:row>
    <x:row r="119" spans="1:48" hidden="1" outlineLevel="1">
      <x:c r="A119" s="362"/>
      <x:c r="B119" s="362">
        <x:v>94</x:v>
      </x:c>
      <x:c r="C119" s="370" t="s">
        <x:v>343</x:v>
      </x:c>
      <x:c r="D119" s="377" t="s">
        <x:v>184</x:v>
      </x:c>
      <x:c r="E119" s="377" t="s">
        <x:v>164</x:v>
      </x:c>
      <x:c r="F119" s="364"/>
      <x:c r="G119" s="374">
        <x:v>0.17810000000000001</x:v>
      </x:c>
      <x:c r="H119" s="323">
        <x:v>4616.3333333333339</x:v>
      </x:c>
      <x:c r="I119" s="380"/>
      <x:c r="J119" s="366"/>
      <x:c r="K119" s="366"/>
      <x:c r="L119" s="366"/>
      <x:c r="M119" s="366"/>
      <x:c r="N119" s="367"/>
      <x:c r="O119" s="368"/>
      <x:c r="P119" s="366"/>
      <x:c r="Q119" s="366"/>
      <x:c r="R119" s="366"/>
      <x:c r="S119" s="366"/>
      <x:c r="T119" s="366"/>
      <x:c r="U119" s="366"/>
      <x:c r="V119" s="366"/>
      <x:c r="W119" s="366"/>
      <x:c r="X119" s="366"/>
      <x:c r="Y119" s="366"/>
      <x:c r="Z119" s="366"/>
      <x:c r="AA119" s="366"/>
      <x:c r="AB119" s="366"/>
      <x:c r="AC119" s="366"/>
      <x:c r="AD119" s="366"/>
      <x:c r="AE119" s="366"/>
      <x:c r="AF119" s="366"/>
      <x:c r="AG119" s="366"/>
      <x:c r="AH119" s="366"/>
      <x:c r="AI119" s="366"/>
      <x:c r="AJ119" s="366"/>
      <x:c r="AK119" s="366"/>
      <x:c r="AL119" s="366"/>
      <x:c r="AM119" s="366"/>
      <x:c r="AN119" s="366"/>
      <x:c r="AO119" s="366"/>
      <x:c r="AP119" s="366"/>
      <x:c r="AQ119" s="366"/>
      <x:c r="AR119" s="366"/>
      <x:c r="AS119" s="366"/>
      <x:c r="AT119" s="366"/>
      <x:c r="AU119" s="366"/>
      <x:c r="AV119" s="361"/>
    </x:row>
    <x:row r="120" spans="1:48" hidden="1" outlineLevel="1">
      <x:c r="A120" s="362">
        <x:v>85</x:v>
      </x:c>
      <x:c r="B120" s="362">
        <x:v>95</x:v>
      </x:c>
      <x:c r="C120" s="328" t="s">
        <x:v>343</x:v>
      </x:c>
      <x:c r="D120" s="375" t="s">
        <x:v>184</x:v>
      </x:c>
      <x:c r="E120" s="375" t="s">
        <x:v>185</x:v>
      </x:c>
      <x:c r="F120" s="364">
        <x:v>14.026300000000001</x:v>
      </x:c>
      <x:c r="G120" s="365">
        <x:v>0.23083999999999999</x:v>
      </x:c>
      <x:c r="H120" s="323">
        <x:v>6413.6111111111113</x:v>
      </x:c>
      <x:c r="I120" s="366">
        <x:v>77155.741666666669</x:v>
      </x:c>
      <x:c r="J120" s="366">
        <x:v>1082209.5793391669</x:v>
      </x:c>
      <x:c r="K120" s="366">
        <x:v>17810.631406333334</x:v>
      </x:c>
      <x:c r="L120" s="366">
        <x:v>6990.8361111111117</x:v>
      </x:c>
      <x:c r="M120" s="366">
        <x:v>98055.564545277797</x:v>
      </x:c>
      <x:c r="N120" s="367">
        <x:v>1613.764607888889</x:v>
      </x:c>
      <x:c r="O120" s="368">
        <x:v>5066.7527777777777</x:v>
      </x:c>
      <x:c r="P120" s="366">
        <x:v>71067.794486944447</x:v>
      </x:c>
      <x:c r="Q120" s="366">
        <x:v>1169.6092112222223</x:v>
      </x:c>
      <x:c r="R120" s="366">
        <x:v>7311.5166666666664</x:v>
      </x:c>
      <x:c r="S120" s="366">
        <x:v>102553.52622166667</x:v>
      </x:c>
      <x:c r="T120" s="366">
        <x:v>1687.7905073333332</x:v>
      </x:c>
      <x:c r="U120" s="366">
        <x:v>6670.155555555556</x:v>
      </x:c>
      <x:c r="V120" s="366">
        <x:v>93557.602868888906</x:v>
      </x:c>
      <x:c r="W120" s="366">
        <x:v>1539.7387084444445</x:v>
      </x:c>
      <x:c r="X120" s="366">
        <x:v>5708.1138888888891</x:v>
      </x:c>
      <x:c r="Y120" s="366">
        <x:v>80063.717839722231</x:v>
      </x:c>
      <x:c r="Z120" s="366">
        <x:v>1317.6610101111112</x:v>
      </x:c>
      <x:c r="AA120" s="366">
        <x:v>6670.155555555556</x:v>
      </x:c>
      <x:c r="AB120" s="366">
        <x:v>93557.602868888906</x:v>
      </x:c>
      <x:c r="AC120" s="366">
        <x:v>1539.7387084444445</x:v>
      </x:c>
      <x:c r="AD120" s="366">
        <x:v>6670.155555555556</x:v>
      </x:c>
      <x:c r="AE120" s="366">
        <x:v>93557.602868888906</x:v>
      </x:c>
      <x:c r="AF120" s="366">
        <x:v>1539.7387084444445</x:v>
      </x:c>
      <x:c r="AG120" s="366">
        <x:v>5708.1138888888891</x:v>
      </x:c>
      <x:c r="AH120" s="366">
        <x:v>80063.717839722231</x:v>
      </x:c>
      <x:c r="AI120" s="366">
        <x:v>1317.6610101111112</x:v>
      </x:c>
      <x:c r="AJ120" s="366">
        <x:v>6670.155555555556</x:v>
      </x:c>
      <x:c r="AK120" s="366">
        <x:v>93557.602868888906</x:v>
      </x:c>
      <x:c r="AL120" s="366">
        <x:v>1539.7387084444445</x:v>
      </x:c>
      <x:c r="AM120" s="366">
        <x:v>5708.1138888888891</x:v>
      </x:c>
      <x:c r="AN120" s="366">
        <x:v>80063.717839722231</x:v>
      </x:c>
      <x:c r="AO120" s="366">
        <x:v>1317.6610101111112</x:v>
      </x:c>
      <x:c r="AP120" s="366">
        <x:v>6990.8361111111117</x:v>
      </x:c>
      <x:c r="AQ120" s="366">
        <x:v>98055.564545277797</x:v>
      </x:c>
      <x:c r="AR120" s="366">
        <x:v>1613.764607888889</x:v>
      </x:c>
      <x:c r="AS120" s="366">
        <x:v>6990.8361111111117</x:v>
      </x:c>
      <x:c r="AT120" s="366">
        <x:v>98055.564545277797</x:v>
      </x:c>
      <x:c r="AU120" s="366">
        <x:v>1613.764607888889</x:v>
      </x:c>
      <x:c r="AV120" s="361"/>
    </x:row>
    <x:row r="121" spans="1:48" hidden="1" outlineLevel="1">
      <x:c r="A121" s="362">
        <x:v>86</x:v>
      </x:c>
      <x:c r="B121" s="362">
        <x:v>96</x:v>
      </x:c>
      <x:c r="C121" s="328" t="s">
        <x:v>343</x:v>
      </x:c>
      <x:c r="D121" s="375" t="s">
        <x:v>184</x:v>
      </x:c>
      <x:c r="E121" s="375" t="s">
        <x:v>206</x:v>
      </x:c>
      <x:c r="F121" s="364">
        <x:v>15.917999999999996</x:v>
      </x:c>
      <x:c r="G121" s="365">
        <x:v>0.26624000000000003</x:v>
      </x:c>
      <x:c r="H121" s="323">
        <x:v>0</x:v>
      </x:c>
      <x:c r="I121" s="366">
        <x:v>0</x:v>
      </x:c>
      <x:c r="J121" s="366">
        <x:v>0</x:v>
      </x:c>
      <x:c r="K121" s="366">
        <x:v>0</x:v>
      </x:c>
      <x:c r="L121" s="366">
        <x:v>0</x:v>
      </x:c>
      <x:c r="M121" s="366">
        <x:v>0</x:v>
      </x:c>
      <x:c r="N121" s="367">
        <x:v>0</x:v>
      </x:c>
      <x:c r="O121" s="368">
        <x:v>0</x:v>
      </x:c>
      <x:c r="P121" s="366">
        <x:v>0</x:v>
      </x:c>
      <x:c r="Q121" s="366">
        <x:v>0</x:v>
      </x:c>
      <x:c r="R121" s="366">
        <x:v>0</x:v>
      </x:c>
      <x:c r="S121" s="366">
        <x:v>0</x:v>
      </x:c>
      <x:c r="T121" s="366">
        <x:v>0</x:v>
      </x:c>
      <x:c r="U121" s="366">
        <x:v>0</x:v>
      </x:c>
      <x:c r="V121" s="366">
        <x:v>0</x:v>
      </x:c>
      <x:c r="W121" s="366">
        <x:v>0</x:v>
      </x:c>
      <x:c r="X121" s="366">
        <x:v>0</x:v>
      </x:c>
      <x:c r="Y121" s="366">
        <x:v>0</x:v>
      </x:c>
      <x:c r="Z121" s="366">
        <x:v>0</x:v>
      </x:c>
      <x:c r="AA121" s="366">
        <x:v>0</x:v>
      </x:c>
      <x:c r="AB121" s="366">
        <x:v>0</x:v>
      </x:c>
      <x:c r="AC121" s="366">
        <x:v>0</x:v>
      </x:c>
      <x:c r="AD121" s="366">
        <x:v>0</x:v>
      </x:c>
      <x:c r="AE121" s="366">
        <x:v>0</x:v>
      </x:c>
      <x:c r="AF121" s="366">
        <x:v>0</x:v>
      </x:c>
      <x:c r="AG121" s="366">
        <x:v>0</x:v>
      </x:c>
      <x:c r="AH121" s="366">
        <x:v>0</x:v>
      </x:c>
      <x:c r="AI121" s="366">
        <x:v>0</x:v>
      </x:c>
      <x:c r="AJ121" s="366">
        <x:v>0</x:v>
      </x:c>
      <x:c r="AK121" s="366">
        <x:v>0</x:v>
      </x:c>
      <x:c r="AL121" s="366">
        <x:v>0</x:v>
      </x:c>
      <x:c r="AM121" s="366">
        <x:v>0</x:v>
      </x:c>
      <x:c r="AN121" s="366">
        <x:v>0</x:v>
      </x:c>
      <x:c r="AO121" s="366">
        <x:v>0</x:v>
      </x:c>
      <x:c r="AP121" s="366">
        <x:v>0</x:v>
      </x:c>
      <x:c r="AQ121" s="366">
        <x:v>0</x:v>
      </x:c>
      <x:c r="AR121" s="366">
        <x:v>0</x:v>
      </x:c>
      <x:c r="AS121" s="366">
        <x:v>0</x:v>
      </x:c>
      <x:c r="AT121" s="366">
        <x:v>0</x:v>
      </x:c>
      <x:c r="AU121" s="366">
        <x:v>0</x:v>
      </x:c>
      <x:c r="AV121" s="361"/>
    </x:row>
    <x:row r="122" spans="1:48" hidden="1" outlineLevel="1">
      <x:c r="A122" s="362">
        <x:v>87</x:v>
      </x:c>
      <x:c r="B122" s="362">
        <x:v>97</x:v>
      </x:c>
      <x:c r="C122" s="328" t="s">
        <x:v>343</x:v>
      </x:c>
      <x:c r="D122" s="375" t="s">
        <x:v>184</x:v>
      </x:c>
      <x:c r="E122" s="375" t="s">
        <x:v>162</x:v>
      </x:c>
      <x:c r="F122" s="364">
        <x:v>4.4263000000000003</x:v>
      </x:c>
      <x:c r="G122" s="365">
        <x:v>7.1502999999999997E-2</x:v>
      </x:c>
      <x:c r="H122" s="323">
        <x:v>0</x:v>
      </x:c>
      <x:c r="I122" s="366">
        <x:v>0</x:v>
      </x:c>
      <x:c r="J122" s="366">
        <x:v>0</x:v>
      </x:c>
      <x:c r="K122" s="366">
        <x:v>0</x:v>
      </x:c>
      <x:c r="L122" s="366">
        <x:v>0</x:v>
      </x:c>
      <x:c r="M122" s="366">
        <x:v>0</x:v>
      </x:c>
      <x:c r="N122" s="367">
        <x:v>0</x:v>
      </x:c>
      <x:c r="O122" s="368">
        <x:v>0</x:v>
      </x:c>
      <x:c r="P122" s="366">
        <x:v>0</x:v>
      </x:c>
      <x:c r="Q122" s="366">
        <x:v>0</x:v>
      </x:c>
      <x:c r="R122" s="366">
        <x:v>0</x:v>
      </x:c>
      <x:c r="S122" s="366">
        <x:v>0</x:v>
      </x:c>
      <x:c r="T122" s="366">
        <x:v>0</x:v>
      </x:c>
      <x:c r="U122" s="366">
        <x:v>0</x:v>
      </x:c>
      <x:c r="V122" s="366">
        <x:v>0</x:v>
      </x:c>
      <x:c r="W122" s="366">
        <x:v>0</x:v>
      </x:c>
      <x:c r="X122" s="366">
        <x:v>0</x:v>
      </x:c>
      <x:c r="Y122" s="366">
        <x:v>0</x:v>
      </x:c>
      <x:c r="Z122" s="366">
        <x:v>0</x:v>
      </x:c>
      <x:c r="AA122" s="366">
        <x:v>0</x:v>
      </x:c>
      <x:c r="AB122" s="366">
        <x:v>0</x:v>
      </x:c>
      <x:c r="AC122" s="366">
        <x:v>0</x:v>
      </x:c>
      <x:c r="AD122" s="366">
        <x:v>0</x:v>
      </x:c>
      <x:c r="AE122" s="366">
        <x:v>0</x:v>
      </x:c>
      <x:c r="AF122" s="366">
        <x:v>0</x:v>
      </x:c>
      <x:c r="AG122" s="366">
        <x:v>0</x:v>
      </x:c>
      <x:c r="AH122" s="366">
        <x:v>0</x:v>
      </x:c>
      <x:c r="AI122" s="366">
        <x:v>0</x:v>
      </x:c>
      <x:c r="AJ122" s="366">
        <x:v>0</x:v>
      </x:c>
      <x:c r="AK122" s="366">
        <x:v>0</x:v>
      </x:c>
      <x:c r="AL122" s="366">
        <x:v>0</x:v>
      </x:c>
      <x:c r="AM122" s="366">
        <x:v>0</x:v>
      </x:c>
      <x:c r="AN122" s="366">
        <x:v>0</x:v>
      </x:c>
      <x:c r="AO122" s="366">
        <x:v>0</x:v>
      </x:c>
      <x:c r="AP122" s="366">
        <x:v>0</x:v>
      </x:c>
      <x:c r="AQ122" s="366">
        <x:v>0</x:v>
      </x:c>
      <x:c r="AR122" s="366">
        <x:v>0</x:v>
      </x:c>
      <x:c r="AS122" s="366">
        <x:v>0</x:v>
      </x:c>
      <x:c r="AT122" s="366">
        <x:v>0</x:v>
      </x:c>
      <x:c r="AU122" s="366">
        <x:v>0</x:v>
      </x:c>
      <x:c r="AV122" s="361"/>
    </x:row>
    <x:row r="123" spans="1:48" hidden="1" outlineLevel="1">
      <x:c r="A123" s="362">
        <x:v>88</x:v>
      </x:c>
      <x:c r="B123" s="362">
        <x:v>98</x:v>
      </x:c>
      <x:c r="C123" s="328" t="s">
        <x:v>343</x:v>
      </x:c>
      <x:c r="D123" s="375" t="s">
        <x:v>367</x:v>
      </x:c>
      <x:c r="E123" s="375" t="s">
        <x:v>164</x:v>
      </x:c>
      <x:c r="F123" s="364">
        <x:v>9.1504999999999992</x:v>
      </x:c>
      <x:c r="G123" s="365">
        <x:v>0.17849000000000001</x:v>
      </x:c>
      <x:c r="H123" s="323">
        <x:v>0</x:v>
      </x:c>
      <x:c r="I123" s="366">
        <x:v>0</x:v>
      </x:c>
      <x:c r="J123" s="366">
        <x:v>0</x:v>
      </x:c>
      <x:c r="K123" s="366">
        <x:v>0</x:v>
      </x:c>
      <x:c r="L123" s="366">
        <x:v>0</x:v>
      </x:c>
      <x:c r="M123" s="366">
        <x:v>0</x:v>
      </x:c>
      <x:c r="N123" s="367">
        <x:v>0</x:v>
      </x:c>
      <x:c r="O123" s="368">
        <x:v>0</x:v>
      </x:c>
      <x:c r="P123" s="366">
        <x:v>0</x:v>
      </x:c>
      <x:c r="Q123" s="366">
        <x:v>0</x:v>
      </x:c>
      <x:c r="R123" s="366">
        <x:v>0</x:v>
      </x:c>
      <x:c r="S123" s="366">
        <x:v>0</x:v>
      </x:c>
      <x:c r="T123" s="366">
        <x:v>0</x:v>
      </x:c>
      <x:c r="U123" s="366">
        <x:v>0</x:v>
      </x:c>
      <x:c r="V123" s="366">
        <x:v>0</x:v>
      </x:c>
      <x:c r="W123" s="366">
        <x:v>0</x:v>
      </x:c>
      <x:c r="X123" s="366">
        <x:v>0</x:v>
      </x:c>
      <x:c r="Y123" s="366">
        <x:v>0</x:v>
      </x:c>
      <x:c r="Z123" s="366">
        <x:v>0</x:v>
      </x:c>
      <x:c r="AA123" s="366">
        <x:v>0</x:v>
      </x:c>
      <x:c r="AB123" s="366">
        <x:v>0</x:v>
      </x:c>
      <x:c r="AC123" s="366">
        <x:v>0</x:v>
      </x:c>
      <x:c r="AD123" s="366">
        <x:v>0</x:v>
      </x:c>
      <x:c r="AE123" s="366">
        <x:v>0</x:v>
      </x:c>
      <x:c r="AF123" s="366">
        <x:v>0</x:v>
      </x:c>
      <x:c r="AG123" s="366">
        <x:v>0</x:v>
      </x:c>
      <x:c r="AH123" s="366">
        <x:v>0</x:v>
      </x:c>
      <x:c r="AI123" s="366">
        <x:v>0</x:v>
      </x:c>
      <x:c r="AJ123" s="366">
        <x:v>0</x:v>
      </x:c>
      <x:c r="AK123" s="366">
        <x:v>0</x:v>
      </x:c>
      <x:c r="AL123" s="366">
        <x:v>0</x:v>
      </x:c>
      <x:c r="AM123" s="366">
        <x:v>0</x:v>
      </x:c>
      <x:c r="AN123" s="366">
        <x:v>0</x:v>
      </x:c>
      <x:c r="AO123" s="366">
        <x:v>0</x:v>
      </x:c>
      <x:c r="AP123" s="366">
        <x:v>0</x:v>
      </x:c>
      <x:c r="AQ123" s="366">
        <x:v>0</x:v>
      </x:c>
      <x:c r="AR123" s="366">
        <x:v>0</x:v>
      </x:c>
      <x:c r="AS123" s="366">
        <x:v>0</x:v>
      </x:c>
      <x:c r="AT123" s="366">
        <x:v>0</x:v>
      </x:c>
      <x:c r="AU123" s="366">
        <x:v>0</x:v>
      </x:c>
      <x:c r="AV123" s="361"/>
    </x:row>
    <x:row r="124" spans="1:48" hidden="1" outlineLevel="1">
      <x:c r="A124" s="362">
        <x:v>89</x:v>
      </x:c>
      <x:c r="B124" s="362">
        <x:v>99</x:v>
      </x:c>
      <x:c r="C124" s="328" t="s">
        <x:v>343</x:v>
      </x:c>
      <x:c r="D124" s="375" t="s">
        <x:v>367</x:v>
      </x:c>
      <x:c r="E124" s="375" t="s">
        <x:v>162</x:v>
      </x:c>
      <x:c r="F124" s="364">
        <x:v>4.0129999999999999</x:v>
      </x:c>
      <x:c r="G124" s="365">
        <x:v>7.5969999999999996E-2</x:v>
      </x:c>
      <x:c r="H124" s="323">
        <x:v>0</x:v>
      </x:c>
      <x:c r="I124" s="366">
        <x:v>0</x:v>
      </x:c>
      <x:c r="J124" s="366">
        <x:v>0</x:v>
      </x:c>
      <x:c r="K124" s="366">
        <x:v>0</x:v>
      </x:c>
      <x:c r="L124" s="366">
        <x:v>0</x:v>
      </x:c>
      <x:c r="M124" s="366">
        <x:v>0</x:v>
      </x:c>
      <x:c r="N124" s="367">
        <x:v>0</x:v>
      </x:c>
      <x:c r="O124" s="368">
        <x:v>0</x:v>
      </x:c>
      <x:c r="P124" s="366">
        <x:v>0</x:v>
      </x:c>
      <x:c r="Q124" s="366">
        <x:v>0</x:v>
      </x:c>
      <x:c r="R124" s="366">
        <x:v>0</x:v>
      </x:c>
      <x:c r="S124" s="366">
        <x:v>0</x:v>
      </x:c>
      <x:c r="T124" s="366">
        <x:v>0</x:v>
      </x:c>
      <x:c r="U124" s="366">
        <x:v>0</x:v>
      </x:c>
      <x:c r="V124" s="366">
        <x:v>0</x:v>
      </x:c>
      <x:c r="W124" s="366">
        <x:v>0</x:v>
      </x:c>
      <x:c r="X124" s="366">
        <x:v>0</x:v>
      </x:c>
      <x:c r="Y124" s="366">
        <x:v>0</x:v>
      </x:c>
      <x:c r="Z124" s="366">
        <x:v>0</x:v>
      </x:c>
      <x:c r="AA124" s="366">
        <x:v>0</x:v>
      </x:c>
      <x:c r="AB124" s="366">
        <x:v>0</x:v>
      </x:c>
      <x:c r="AC124" s="366">
        <x:v>0</x:v>
      </x:c>
      <x:c r="AD124" s="366">
        <x:v>0</x:v>
      </x:c>
      <x:c r="AE124" s="366">
        <x:v>0</x:v>
      </x:c>
      <x:c r="AF124" s="366">
        <x:v>0</x:v>
      </x:c>
      <x:c r="AG124" s="366">
        <x:v>0</x:v>
      </x:c>
      <x:c r="AH124" s="366">
        <x:v>0</x:v>
      </x:c>
      <x:c r="AI124" s="366">
        <x:v>0</x:v>
      </x:c>
      <x:c r="AJ124" s="366">
        <x:v>0</x:v>
      </x:c>
      <x:c r="AK124" s="366">
        <x:v>0</x:v>
      </x:c>
      <x:c r="AL124" s="366">
        <x:v>0</x:v>
      </x:c>
      <x:c r="AM124" s="366">
        <x:v>0</x:v>
      </x:c>
      <x:c r="AN124" s="366">
        <x:v>0</x:v>
      </x:c>
      <x:c r="AO124" s="366">
        <x:v>0</x:v>
      </x:c>
      <x:c r="AP124" s="366">
        <x:v>0</x:v>
      </x:c>
      <x:c r="AQ124" s="366">
        <x:v>0</x:v>
      </x:c>
      <x:c r="AR124" s="366">
        <x:v>0</x:v>
      </x:c>
      <x:c r="AS124" s="366">
        <x:v>0</x:v>
      </x:c>
      <x:c r="AT124" s="366">
        <x:v>0</x:v>
      </x:c>
      <x:c r="AU124" s="366">
        <x:v>0</x:v>
      </x:c>
      <x:c r="AV124" s="361"/>
    </x:row>
    <x:row r="125" spans="1:48" hidden="1" outlineLevel="1">
      <x:c r="A125" s="362">
        <x:v>90</x:v>
      </x:c>
      <x:c r="B125" s="362">
        <x:v>100</x:v>
      </x:c>
      <x:c r="C125" s="328" t="s">
        <x:v>343</x:v>
      </x:c>
      <x:c r="D125" s="375" t="s">
        <x:v>186</x:v>
      </x:c>
      <x:c r="E125" s="375" t="s">
        <x:v>141</x:v>
      </x:c>
      <x:c r="F125" s="364">
        <x:v>0.2994</x:v>
      </x:c>
      <x:c r="G125" s="365">
        <x:v>2.7299999999999998E-3</x:v>
      </x:c>
      <x:c r="H125" s="323">
        <x:v>0</x:v>
      </x:c>
      <x:c r="I125" s="366">
        <x:v>0</x:v>
      </x:c>
      <x:c r="J125" s="366">
        <x:v>0</x:v>
      </x:c>
      <x:c r="K125" s="366">
        <x:v>0</x:v>
      </x:c>
      <x:c r="L125" s="366">
        <x:v>0</x:v>
      </x:c>
      <x:c r="M125" s="366">
        <x:v>0</x:v>
      </x:c>
      <x:c r="N125" s="367">
        <x:v>0</x:v>
      </x:c>
      <x:c r="O125" s="368">
        <x:v>0</x:v>
      </x:c>
      <x:c r="P125" s="366">
        <x:v>0</x:v>
      </x:c>
      <x:c r="Q125" s="366">
        <x:v>0</x:v>
      </x:c>
      <x:c r="R125" s="366">
        <x:v>0</x:v>
      </x:c>
      <x:c r="S125" s="366">
        <x:v>0</x:v>
      </x:c>
      <x:c r="T125" s="366">
        <x:v>0</x:v>
      </x:c>
      <x:c r="U125" s="366">
        <x:v>0</x:v>
      </x:c>
      <x:c r="V125" s="366">
        <x:v>0</x:v>
      </x:c>
      <x:c r="W125" s="366">
        <x:v>0</x:v>
      </x:c>
      <x:c r="X125" s="366">
        <x:v>0</x:v>
      </x:c>
      <x:c r="Y125" s="366">
        <x:v>0</x:v>
      </x:c>
      <x:c r="Z125" s="366">
        <x:v>0</x:v>
      </x:c>
      <x:c r="AA125" s="366">
        <x:v>0</x:v>
      </x:c>
      <x:c r="AB125" s="366">
        <x:v>0</x:v>
      </x:c>
      <x:c r="AC125" s="366">
        <x:v>0</x:v>
      </x:c>
      <x:c r="AD125" s="366">
        <x:v>0</x:v>
      </x:c>
      <x:c r="AE125" s="366">
        <x:v>0</x:v>
      </x:c>
      <x:c r="AF125" s="366">
        <x:v>0</x:v>
      </x:c>
      <x:c r="AG125" s="366">
        <x:v>0</x:v>
      </x:c>
      <x:c r="AH125" s="366">
        <x:v>0</x:v>
      </x:c>
      <x:c r="AI125" s="366">
        <x:v>0</x:v>
      </x:c>
      <x:c r="AJ125" s="366">
        <x:v>0</x:v>
      </x:c>
      <x:c r="AK125" s="366">
        <x:v>0</x:v>
      </x:c>
      <x:c r="AL125" s="366">
        <x:v>0</x:v>
      </x:c>
      <x:c r="AM125" s="366">
        <x:v>0</x:v>
      </x:c>
      <x:c r="AN125" s="366">
        <x:v>0</x:v>
      </x:c>
      <x:c r="AO125" s="366">
        <x:v>0</x:v>
      </x:c>
      <x:c r="AP125" s="366">
        <x:v>0</x:v>
      </x:c>
      <x:c r="AQ125" s="366">
        <x:v>0</x:v>
      </x:c>
      <x:c r="AR125" s="366">
        <x:v>0</x:v>
      </x:c>
      <x:c r="AS125" s="366">
        <x:v>0</x:v>
      </x:c>
      <x:c r="AT125" s="366">
        <x:v>0</x:v>
      </x:c>
      <x:c r="AU125" s="366">
        <x:v>0</x:v>
      </x:c>
      <x:c r="AV125" s="361"/>
    </x:row>
    <x:row r="126" spans="1:48" hidden="1" outlineLevel="1">
      <x:c r="A126" s="362">
        <x:v>91</x:v>
      </x:c>
      <x:c r="B126" s="362">
        <x:v>101</x:v>
      </x:c>
      <x:c r="C126" s="328" t="s">
        <x:v>343</x:v>
      </x:c>
      <x:c r="D126" s="375" t="s">
        <x:v>186</x:v>
      </x:c>
      <x:c r="E126" s="375" t="s">
        <x:v>143</x:v>
      </x:c>
      <x:c r="F126" s="364">
        <x:v>0.43840000000000001</x:v>
      </x:c>
      <x:c r="G126" s="365">
        <x:v>4.5490000000000001E-3</x:v>
      </x:c>
      <x:c r="H126" s="323">
        <x:v>0</x:v>
      </x:c>
      <x:c r="I126" s="366">
        <x:v>0</x:v>
      </x:c>
      <x:c r="J126" s="366">
        <x:v>0</x:v>
      </x:c>
      <x:c r="K126" s="366">
        <x:v>0</x:v>
      </x:c>
      <x:c r="L126" s="366">
        <x:v>0</x:v>
      </x:c>
      <x:c r="M126" s="366">
        <x:v>0</x:v>
      </x:c>
      <x:c r="N126" s="367">
        <x:v>0</x:v>
      </x:c>
      <x:c r="O126" s="368">
        <x:v>0</x:v>
      </x:c>
      <x:c r="P126" s="366">
        <x:v>0</x:v>
      </x:c>
      <x:c r="Q126" s="366">
        <x:v>0</x:v>
      </x:c>
      <x:c r="R126" s="366">
        <x:v>0</x:v>
      </x:c>
      <x:c r="S126" s="366">
        <x:v>0</x:v>
      </x:c>
      <x:c r="T126" s="366">
        <x:v>0</x:v>
      </x:c>
      <x:c r="U126" s="366">
        <x:v>0</x:v>
      </x:c>
      <x:c r="V126" s="366">
        <x:v>0</x:v>
      </x:c>
      <x:c r="W126" s="366">
        <x:v>0</x:v>
      </x:c>
      <x:c r="X126" s="366">
        <x:v>0</x:v>
      </x:c>
      <x:c r="Y126" s="366">
        <x:v>0</x:v>
      </x:c>
      <x:c r="Z126" s="366">
        <x:v>0</x:v>
      </x:c>
      <x:c r="AA126" s="366">
        <x:v>0</x:v>
      </x:c>
      <x:c r="AB126" s="366">
        <x:v>0</x:v>
      </x:c>
      <x:c r="AC126" s="366">
        <x:v>0</x:v>
      </x:c>
      <x:c r="AD126" s="366">
        <x:v>0</x:v>
      </x:c>
      <x:c r="AE126" s="366">
        <x:v>0</x:v>
      </x:c>
      <x:c r="AF126" s="366">
        <x:v>0</x:v>
      </x:c>
      <x:c r="AG126" s="366">
        <x:v>0</x:v>
      </x:c>
      <x:c r="AH126" s="366">
        <x:v>0</x:v>
      </x:c>
      <x:c r="AI126" s="366">
        <x:v>0</x:v>
      </x:c>
      <x:c r="AJ126" s="366">
        <x:v>0</x:v>
      </x:c>
      <x:c r="AK126" s="366">
        <x:v>0</x:v>
      </x:c>
      <x:c r="AL126" s="366">
        <x:v>0</x:v>
      </x:c>
      <x:c r="AM126" s="366">
        <x:v>0</x:v>
      </x:c>
      <x:c r="AN126" s="366">
        <x:v>0</x:v>
      </x:c>
      <x:c r="AO126" s="366">
        <x:v>0</x:v>
      </x:c>
      <x:c r="AP126" s="366">
        <x:v>0</x:v>
      </x:c>
      <x:c r="AQ126" s="366">
        <x:v>0</x:v>
      </x:c>
      <x:c r="AR126" s="366">
        <x:v>0</x:v>
      </x:c>
      <x:c r="AS126" s="366">
        <x:v>0</x:v>
      </x:c>
      <x:c r="AT126" s="366">
        <x:v>0</x:v>
      </x:c>
      <x:c r="AU126" s="366">
        <x:v>0</x:v>
      </x:c>
      <x:c r="AV126" s="361"/>
    </x:row>
    <x:row r="127" spans="1:48" hidden="1" outlineLevel="1">
      <x:c r="A127" s="362">
        <x:v>92</x:v>
      </x:c>
      <x:c r="B127" s="362">
        <x:v>102</x:v>
      </x:c>
      <x:c r="C127" s="328" t="s">
        <x:v>343</x:v>
      </x:c>
      <x:c r="D127" s="375" t="s">
        <x:v>186</x:v>
      </x:c>
      <x:c r="E127" s="375" t="s">
        <x:v>169</x:v>
      </x:c>
      <x:c r="F127" s="364">
        <x:v>9.6506000000000007</x:v>
      </x:c>
      <x:c r="G127" s="365">
        <x:v>0.13362999999999997</x:v>
      </x:c>
      <x:c r="H127" s="323">
        <x:v>7018.6111111111122</x:v>
      </x:c>
      <x:c r="I127" s="366">
        <x:v>84433.891666666677</x:v>
      </x:c>
      <x:c r="J127" s="366">
        <x:v>814837.71491833345</x:v>
      </x:c>
      <x:c r="K127" s="366">
        <x:v>11282.900943416666</x:v>
      </x:c>
      <x:c r="L127" s="366">
        <x:v>7650.2861111111133</x:v>
      </x:c>
      <x:c r="M127" s="366">
        <x:v>73829.851143888911</x:v>
      </x:c>
      <x:c r="N127" s="367">
        <x:v>1022.3077330277779</x:v>
      </x:c>
      <x:c r="O127" s="368">
        <x:v>5544.7027777777785</x:v>
      </x:c>
      <x:c r="P127" s="366">
        <x:v>53509.70862722223</x:v>
      </x:c>
      <x:c r="Q127" s="366">
        <x:v>740.93863219444438</x:v>
      </x:c>
      <x:c r="R127" s="366">
        <x:v>8001.2166666666672</x:v>
      </x:c>
      <x:c r="S127" s="366">
        <x:v>77216.541563333347</x:v>
      </x:c>
      <x:c r="T127" s="366">
        <x:v>1069.2025831666665</x:v>
      </x:c>
      <x:c r="U127" s="366">
        <x:v>7299.3555555555567</x:v>
      </x:c>
      <x:c r="V127" s="366">
        <x:v>70443.16072444446</x:v>
      </x:c>
      <x:c r="W127" s="366">
        <x:v>975.41288288888882</x:v>
      </x:c>
      <x:c r="X127" s="366">
        <x:v>6246.5638888888898</x:v>
      </x:c>
      <x:c r="Y127" s="366">
        <x:v>60283.089466111123</x:v>
      </x:c>
      <x:c r="Z127" s="366">
        <x:v>834.72833247222218</x:v>
      </x:c>
      <x:c r="AA127" s="366">
        <x:v>7299.3555555555567</x:v>
      </x:c>
      <x:c r="AB127" s="366">
        <x:v>70443.16072444446</x:v>
      </x:c>
      <x:c r="AC127" s="366">
        <x:v>975.41288288888882</x:v>
      </x:c>
      <x:c r="AD127" s="366">
        <x:v>7299.3555555555567</x:v>
      </x:c>
      <x:c r="AE127" s="366">
        <x:v>70443.16072444446</x:v>
      </x:c>
      <x:c r="AF127" s="366">
        <x:v>975.41288288888882</x:v>
      </x:c>
      <x:c r="AG127" s="366">
        <x:v>6246.5638888888898</x:v>
      </x:c>
      <x:c r="AH127" s="366">
        <x:v>60283.089466111123</x:v>
      </x:c>
      <x:c r="AI127" s="366">
        <x:v>834.72833247222218</x:v>
      </x:c>
      <x:c r="AJ127" s="366">
        <x:v>7299.3555555555567</x:v>
      </x:c>
      <x:c r="AK127" s="366">
        <x:v>70443.16072444446</x:v>
      </x:c>
      <x:c r="AL127" s="366">
        <x:v>975.41288288888882</x:v>
      </x:c>
      <x:c r="AM127" s="366">
        <x:v>6246.5638888888898</x:v>
      </x:c>
      <x:c r="AN127" s="366">
        <x:v>60283.089466111123</x:v>
      </x:c>
      <x:c r="AO127" s="366">
        <x:v>834.72833247222218</x:v>
      </x:c>
      <x:c r="AP127" s="366">
        <x:v>7650.2861111111133</x:v>
      </x:c>
      <x:c r="AQ127" s="366">
        <x:v>73829.851143888911</x:v>
      </x:c>
      <x:c r="AR127" s="366">
        <x:v>1022.3077330277779</x:v>
      </x:c>
      <x:c r="AS127" s="366">
        <x:v>7650.2861111111133</x:v>
      </x:c>
      <x:c r="AT127" s="366">
        <x:v>73829.851143888911</x:v>
      </x:c>
      <x:c r="AU127" s="366">
        <x:v>1022.3077330277779</x:v>
      </x:c>
      <x:c r="AV127" s="361"/>
    </x:row>
    <x:row r="128" spans="1:48" hidden="1" outlineLevel="1">
      <x:c r="A128" s="362">
        <x:v>93</x:v>
      </x:c>
      <x:c r="B128" s="362">
        <x:v>103</x:v>
      </x:c>
      <x:c r="C128" s="328" t="s">
        <x:v>343</x:v>
      </x:c>
      <x:c r="D128" s="375" t="s">
        <x:v>186</x:v>
      </x:c>
      <x:c r="E128" s="375" t="s">
        <x:v>164</x:v>
      </x:c>
      <x:c r="F128" s="364">
        <x:v>12.8767</x:v>
      </x:c>
      <x:c r="G128" s="365">
        <x:v>0.17849000000000001</x:v>
      </x:c>
      <x:c r="H128" s="323">
        <x:v>11410.666666666668</x:v>
      </x:c>
      <x:c r="I128" s="366">
        <x:v>137270.32</x:v>
      </x:c>
      <x:c r="J128" s="366">
        <x:v>1767588.729544</x:v>
      </x:c>
      <x:c r="K128" s="366">
        <x:v>24501.379416799999</x:v>
      </x:c>
      <x:c r="L128" s="366">
        <x:v>12437.626666666669</x:v>
      </x:c>
      <x:c r="M128" s="366">
        <x:v>160155.58729866668</x:v>
      </x:c>
      <x:c r="N128" s="367">
        <x:v>2219.9919837333337</x:v>
      </x:c>
      <x:c r="O128" s="368">
        <x:v>9014.4266666666681</x:v>
      </x:c>
      <x:c r="P128" s="366">
        <x:v>116076.06785866668</x:v>
      </x:c>
      <x:c r="Q128" s="366">
        <x:v>1608.9850157333337</x:v>
      </x:c>
      <x:c r="R128" s="366">
        <x:v>13008.16</x:v>
      </x:c>
      <x:c r="S128" s="366">
        <x:v>167502.17387199998</x:v>
      </x:c>
      <x:c r="T128" s="366">
        <x:v>2321.8264784000003</x:v>
      </x:c>
      <x:c r="U128" s="366">
        <x:v>11867.093333333334</x:v>
      </x:c>
      <x:c r="V128" s="366">
        <x:v>152809.00072533335</x:v>
      </x:c>
      <x:c r="W128" s="366">
        <x:v>2118.157489066667</x:v>
      </x:c>
      <x:c r="X128" s="366">
        <x:v>10155.493333333334</x:v>
      </x:c>
      <x:c r="Y128" s="366">
        <x:v>130769.24100533333</x:v>
      </x:c>
      <x:c r="Z128" s="366">
        <x:v>1812.6540050666667</x:v>
      </x:c>
      <x:c r="AA128" s="366">
        <x:v>11867.093333333334</x:v>
      </x:c>
      <x:c r="AB128" s="366">
        <x:v>152809.00072533335</x:v>
      </x:c>
      <x:c r="AC128" s="366">
        <x:v>2118.157489066667</x:v>
      </x:c>
      <x:c r="AD128" s="366">
        <x:v>11867.093333333334</x:v>
      </x:c>
      <x:c r="AE128" s="366">
        <x:v>152809.00072533335</x:v>
      </x:c>
      <x:c r="AF128" s="366">
        <x:v>2118.157489066667</x:v>
      </x:c>
      <x:c r="AG128" s="366">
        <x:v>10155.493333333334</x:v>
      </x:c>
      <x:c r="AH128" s="366">
        <x:v>130769.24100533333</x:v>
      </x:c>
      <x:c r="AI128" s="366">
        <x:v>1812.6540050666667</x:v>
      </x:c>
      <x:c r="AJ128" s="366">
        <x:v>11867.093333333334</x:v>
      </x:c>
      <x:c r="AK128" s="366">
        <x:v>152809.00072533335</x:v>
      </x:c>
      <x:c r="AL128" s="366">
        <x:v>2118.157489066667</x:v>
      </x:c>
      <x:c r="AM128" s="366">
        <x:v>10155.493333333334</x:v>
      </x:c>
      <x:c r="AN128" s="366">
        <x:v>130769.24100533333</x:v>
      </x:c>
      <x:c r="AO128" s="366">
        <x:v>1812.6540050666667</x:v>
      </x:c>
      <x:c r="AP128" s="366">
        <x:v>12437.626666666669</x:v>
      </x:c>
      <x:c r="AQ128" s="366">
        <x:v>160155.58729866668</x:v>
      </x:c>
      <x:c r="AR128" s="366">
        <x:v>2219.9919837333337</x:v>
      </x:c>
      <x:c r="AS128" s="366">
        <x:v>12437.626666666669</x:v>
      </x:c>
      <x:c r="AT128" s="366">
        <x:v>160155.58729866668</x:v>
      </x:c>
      <x:c r="AU128" s="366">
        <x:v>2219.9919837333337</x:v>
      </x:c>
      <x:c r="AV128" s="361"/>
    </x:row>
    <x:row r="129" spans="1:48" hidden="1" outlineLevel="1">
      <x:c r="A129" s="362">
        <x:v>94</x:v>
      </x:c>
      <x:c r="B129" s="362">
        <x:v>104</x:v>
      </x:c>
      <x:c r="C129" s="328" t="s">
        <x:v>343</x:v>
      </x:c>
      <x:c r="D129" s="375" t="s">
        <x:v>186</x:v>
      </x:c>
      <x:c r="E129" s="375" t="s">
        <x:v>142</x:v>
      </x:c>
      <x:c r="F129" s="364">
        <x:v>1.393</x:v>
      </x:c>
      <x:c r="G129" s="365">
        <x:v>1.797E-2</x:v>
      </x:c>
      <x:c r="H129" s="323">
        <x:v>0</x:v>
      </x:c>
      <x:c r="I129" s="366">
        <x:v>0</x:v>
      </x:c>
      <x:c r="J129" s="366">
        <x:v>0</x:v>
      </x:c>
      <x:c r="K129" s="366">
        <x:v>0</x:v>
      </x:c>
      <x:c r="L129" s="366">
        <x:v>0</x:v>
      </x:c>
      <x:c r="M129" s="366">
        <x:v>0</x:v>
      </x:c>
      <x:c r="N129" s="367">
        <x:v>0</x:v>
      </x:c>
      <x:c r="O129" s="368">
        <x:v>0</x:v>
      </x:c>
      <x:c r="P129" s="366">
        <x:v>0</x:v>
      </x:c>
      <x:c r="Q129" s="366">
        <x:v>0</x:v>
      </x:c>
      <x:c r="R129" s="366">
        <x:v>0</x:v>
      </x:c>
      <x:c r="S129" s="366">
        <x:v>0</x:v>
      </x:c>
      <x:c r="T129" s="366">
        <x:v>0</x:v>
      </x:c>
      <x:c r="U129" s="366">
        <x:v>0</x:v>
      </x:c>
      <x:c r="V129" s="366">
        <x:v>0</x:v>
      </x:c>
      <x:c r="W129" s="366">
        <x:v>0</x:v>
      </x:c>
      <x:c r="X129" s="366">
        <x:v>0</x:v>
      </x:c>
      <x:c r="Y129" s="366">
        <x:v>0</x:v>
      </x:c>
      <x:c r="Z129" s="366">
        <x:v>0</x:v>
      </x:c>
      <x:c r="AA129" s="366">
        <x:v>0</x:v>
      </x:c>
      <x:c r="AB129" s="366">
        <x:v>0</x:v>
      </x:c>
      <x:c r="AC129" s="366">
        <x:v>0</x:v>
      </x:c>
      <x:c r="AD129" s="366">
        <x:v>0</x:v>
      </x:c>
      <x:c r="AE129" s="366">
        <x:v>0</x:v>
      </x:c>
      <x:c r="AF129" s="366">
        <x:v>0</x:v>
      </x:c>
      <x:c r="AG129" s="366">
        <x:v>0</x:v>
      </x:c>
      <x:c r="AH129" s="366">
        <x:v>0</x:v>
      </x:c>
      <x:c r="AI129" s="366">
        <x:v>0</x:v>
      </x:c>
      <x:c r="AJ129" s="366">
        <x:v>0</x:v>
      </x:c>
      <x:c r="AK129" s="366">
        <x:v>0</x:v>
      </x:c>
      <x:c r="AL129" s="366">
        <x:v>0</x:v>
      </x:c>
      <x:c r="AM129" s="366">
        <x:v>0</x:v>
      </x:c>
      <x:c r="AN129" s="366">
        <x:v>0</x:v>
      </x:c>
      <x:c r="AO129" s="366">
        <x:v>0</x:v>
      </x:c>
      <x:c r="AP129" s="366">
        <x:v>0</x:v>
      </x:c>
      <x:c r="AQ129" s="366">
        <x:v>0</x:v>
      </x:c>
      <x:c r="AR129" s="366">
        <x:v>0</x:v>
      </x:c>
      <x:c r="AS129" s="366">
        <x:v>0</x:v>
      </x:c>
      <x:c r="AT129" s="366">
        <x:v>0</x:v>
      </x:c>
      <x:c r="AU129" s="366">
        <x:v>0</x:v>
      </x:c>
      <x:c r="AV129" s="361"/>
    </x:row>
    <x:row r="130" spans="1:48" hidden="1" outlineLevel="1">
      <x:c r="A130" s="362">
        <x:v>95</x:v>
      </x:c>
      <x:c r="B130" s="362">
        <x:v>105</x:v>
      </x:c>
      <x:c r="C130" s="328" t="s">
        <x:v>343</x:v>
      </x:c>
      <x:c r="D130" s="375" t="s">
        <x:v>186</x:v>
      </x:c>
      <x:c r="E130" s="375" t="s">
        <x:v>163</x:v>
      </x:c>
      <x:c r="F130" s="364">
        <x:v>2.0472999999999999</x:v>
      </x:c>
      <x:c r="G130" s="365">
        <x:v>2.707E-2</x:v>
      </x:c>
      <x:c r="H130" s="323">
        <x:v>94178.333333333343</x:v>
      </x:c>
      <x:c r="I130" s="366">
        <x:v>1132965.3500000001</x:v>
      </x:c>
      <x:c r="J130" s="366">
        <x:v>2319519.9610550003</x:v>
      </x:c>
      <x:c r="K130" s="366">
        <x:v>30669.372024500011</x:v>
      </x:c>
      <x:c r="L130" s="366">
        <x:v>102654.38333333335</x:v>
      </x:c>
      <x:c r="M130" s="366">
        <x:v>210164.31899833336</x:v>
      </x:c>
      <x:c r="N130" s="367">
        <x:v>2778.8541568333335</x:v>
      </x:c>
      <x:c r="O130" s="368">
        <x:v>74400.883333333346</x:v>
      </x:c>
      <x:c r="P130" s="366">
        <x:v>152320.92844833335</x:v>
      </x:c>
      <x:c r="Q130" s="366">
        <x:v>2014.0319118333337</x:v>
      </x:c>
      <x:c r="R130" s="366">
        <x:v>107363.3</x:v>
      </x:c>
      <x:c r="S130" s="366">
        <x:v>219804.88409000001</x:v>
      </x:c>
      <x:c r="T130" s="366">
        <x:v>2906.3245310000002</x:v>
      </x:c>
      <x:c r="U130" s="366">
        <x:v>97945.466666666674</x:v>
      </x:c>
      <x:c r="V130" s="366">
        <x:v>200523.75390666668</x:v>
      </x:c>
      <x:c r="W130" s="366">
        <x:v>2651.3837826666668</x:v>
      </x:c>
      <x:c r="X130" s="366">
        <x:v>83818.716666666674</x:v>
      </x:c>
      <x:c r="Y130" s="366">
        <x:v>171602.05863166667</x:v>
      </x:c>
      <x:c r="Z130" s="366">
        <x:v>2268.9726601666671</x:v>
      </x:c>
      <x:c r="AA130" s="366">
        <x:v>97945.466666666674</x:v>
      </x:c>
      <x:c r="AB130" s="366">
        <x:v>200523.75390666668</x:v>
      </x:c>
      <x:c r="AC130" s="366">
        <x:v>2651.3837826666668</x:v>
      </x:c>
      <x:c r="AD130" s="366">
        <x:v>97945.466666666674</x:v>
      </x:c>
      <x:c r="AE130" s="366">
        <x:v>200523.75390666668</x:v>
      </x:c>
      <x:c r="AF130" s="366">
        <x:v>2651.3837826666668</x:v>
      </x:c>
      <x:c r="AG130" s="366">
        <x:v>83818.716666666674</x:v>
      </x:c>
      <x:c r="AH130" s="366">
        <x:v>171602.05863166667</x:v>
      </x:c>
      <x:c r="AI130" s="366">
        <x:v>2268.9726601666671</x:v>
      </x:c>
      <x:c r="AJ130" s="366">
        <x:v>97945.466666666674</x:v>
      </x:c>
      <x:c r="AK130" s="366">
        <x:v>200523.75390666668</x:v>
      </x:c>
      <x:c r="AL130" s="366">
        <x:v>2651.3837826666668</x:v>
      </x:c>
      <x:c r="AM130" s="366">
        <x:v>83818.716666666674</x:v>
      </x:c>
      <x:c r="AN130" s="366">
        <x:v>171602.05863166667</x:v>
      </x:c>
      <x:c r="AO130" s="366">
        <x:v>2268.9726601666671</x:v>
      </x:c>
      <x:c r="AP130" s="366">
        <x:v>102654.38333333335</x:v>
      </x:c>
      <x:c r="AQ130" s="366">
        <x:v>210164.31899833336</x:v>
      </x:c>
      <x:c r="AR130" s="366">
        <x:v>2778.8541568333335</x:v>
      </x:c>
      <x:c r="AS130" s="366">
        <x:v>102654.38333333335</x:v>
      </x:c>
      <x:c r="AT130" s="366">
        <x:v>210164.31899833336</x:v>
      </x:c>
      <x:c r="AU130" s="366">
        <x:v>2778.8541568333335</x:v>
      </x:c>
      <x:c r="AV130" s="361"/>
    </x:row>
    <x:row r="131" spans="1:48" hidden="1" outlineLevel="1">
      <x:c r="A131" s="362">
        <x:v>96</x:v>
      </x:c>
      <x:c r="B131" s="362">
        <x:v>106</x:v>
      </x:c>
      <x:c r="C131" s="328" t="s">
        <x:v>343</x:v>
      </x:c>
      <x:c r="D131" s="375" t="s">
        <x:v>186</x:v>
      </x:c>
      <x:c r="E131" s="375" t="s">
        <x:v>160</x:v>
      </x:c>
      <x:c r="F131" s="364">
        <x:v>3.589</x:v>
      </x:c>
      <x:c r="G131" s="365">
        <x:v>4.7066999999999998E-2</x:v>
      </x:c>
      <x:c r="H131" s="323">
        <x:v>5956.5000000000009</x:v>
      </x:c>
      <x:c r="I131" s="366">
        <x:v>71656.695000000022</x:v>
      </x:c>
      <x:c r="J131" s="366">
        <x:v>257175.87835500005</x:v>
      </x:c>
      <x:c r="K131" s="366">
        <x:v>3372.6656635649997</x:v>
      </x:c>
      <x:c r="L131" s="366">
        <x:v>6492.5850000000019</x:v>
      </x:c>
      <x:c r="M131" s="366">
        <x:v>23301.887565000008</x:v>
      </x:c>
      <x:c r="N131" s="367">
        <x:v>305.58649819500005</x:v>
      </x:c>
      <x:c r="O131" s="368">
        <x:v>4705.6350000000011</x:v>
      </x:c>
      <x:c r="P131" s="366">
        <x:v>16888.524015000003</x:v>
      </x:c>
      <x:c r="Q131" s="366">
        <x:v>221.48012254500003</x:v>
      </x:c>
      <x:c r="R131" s="366">
        <x:v>6790.4100000000008</x:v>
      </x:c>
      <x:c r="S131" s="366">
        <x:v>24370.781490000001</x:v>
      </x:c>
      <x:c r="T131" s="366">
        <x:v>319.60422747000001</x:v>
      </x:c>
      <x:c r="U131" s="366">
        <x:v>6194.7600000000011</x:v>
      </x:c>
      <x:c r="V131" s="366">
        <x:v>22232.993640000004</x:v>
      </x:c>
      <x:c r="W131" s="366">
        <x:v>291.56876892000002</x:v>
      </x:c>
      <x:c r="X131" s="366">
        <x:v>5301.2850000000008</x:v>
      </x:c>
      <x:c r="Y131" s="366">
        <x:v>19026.311865000003</x:v>
      </x:c>
      <x:c r="Z131" s="366">
        <x:v>249.51558109500002</x:v>
      </x:c>
      <x:c r="AA131" s="366">
        <x:v>6194.7600000000011</x:v>
      </x:c>
      <x:c r="AB131" s="366">
        <x:v>22232.993640000004</x:v>
      </x:c>
      <x:c r="AC131" s="366">
        <x:v>291.56876892000002</x:v>
      </x:c>
      <x:c r="AD131" s="366">
        <x:v>6194.7600000000011</x:v>
      </x:c>
      <x:c r="AE131" s="366">
        <x:v>22232.993640000004</x:v>
      </x:c>
      <x:c r="AF131" s="366">
        <x:v>291.56876892000002</x:v>
      </x:c>
      <x:c r="AG131" s="366">
        <x:v>5301.2850000000008</x:v>
      </x:c>
      <x:c r="AH131" s="366">
        <x:v>19026.311865000003</x:v>
      </x:c>
      <x:c r="AI131" s="366">
        <x:v>249.51558109500002</x:v>
      </x:c>
      <x:c r="AJ131" s="366">
        <x:v>6194.7600000000011</x:v>
      </x:c>
      <x:c r="AK131" s="366">
        <x:v>22232.993640000004</x:v>
      </x:c>
      <x:c r="AL131" s="366">
        <x:v>291.56876892000002</x:v>
      </x:c>
      <x:c r="AM131" s="366">
        <x:v>5301.2850000000008</x:v>
      </x:c>
      <x:c r="AN131" s="366">
        <x:v>19026.311865000003</x:v>
      </x:c>
      <x:c r="AO131" s="366">
        <x:v>249.51558109500002</x:v>
      </x:c>
      <x:c r="AP131" s="366">
        <x:v>6492.5850000000019</x:v>
      </x:c>
      <x:c r="AQ131" s="366">
        <x:v>23301.887565000008</x:v>
      </x:c>
      <x:c r="AR131" s="366">
        <x:v>305.58649819500005</x:v>
      </x:c>
      <x:c r="AS131" s="366">
        <x:v>6492.5850000000019</x:v>
      </x:c>
      <x:c r="AT131" s="366">
        <x:v>23301.887565000008</x:v>
      </x:c>
      <x:c r="AU131" s="366">
        <x:v>305.58649819500005</x:v>
      </x:c>
      <x:c r="AV131" s="361"/>
    </x:row>
    <x:row r="132" spans="1:48" hidden="1" outlineLevel="1">
      <x:c r="A132" s="362">
        <x:v>97</x:v>
      </x:c>
      <x:c r="B132" s="362">
        <x:v>107</x:v>
      </x:c>
      <x:c r="C132" s="328" t="s">
        <x:v>343</x:v>
      </x:c>
      <x:c r="D132" s="375" t="s">
        <x:v>186</x:v>
      </x:c>
      <x:c r="E132" s="375" t="s">
        <x:v>162</x:v>
      </x:c>
      <x:c r="F132" s="364">
        <x:v>5.4162999999999997</x:v>
      </x:c>
      <x:c r="G132" s="365">
        <x:v>7.1502999999999997E-2</x:v>
      </x:c>
      <x:c r="H132" s="323">
        <x:v>8487.1111111111113</x:v>
      </x:c>
      <x:c r="I132" s="366">
        <x:v>102099.94666666666</x:v>
      </x:c>
      <x:c r="J132" s="366">
        <x:v>553003.94113066676</x:v>
      </x:c>
      <x:c r="K132" s="366">
        <x:v>7300.4524865066651</x:v>
      </x:c>
      <x:c r="L132" s="366">
        <x:v>9250.9511111111115</x:v>
      </x:c>
      <x:c r="M132" s="366">
        <x:v>50105.926503111114</x:v>
      </x:c>
      <x:c r="N132" s="367">
        <x:v>661.47075729777782</x:v>
      </x:c>
      <x:c r="O132" s="368">
        <x:v>6704.8177777777782</x:v>
      </x:c>
      <x:c r="P132" s="366">
        <x:v>36315.304529777779</x:v>
      </x:c>
      <x:c r="Q132" s="366">
        <x:v>479.41458556444445</x:v>
      </x:c>
      <x:c r="R132" s="366">
        <x:v>9675.3066666666655</x:v>
      </x:c>
      <x:c r="S132" s="366">
        <x:v>52404.363498666658</x:v>
      </x:c>
      <x:c r="T132" s="366">
        <x:v>691.81345258666659</x:v>
      </x:c>
      <x:c r="U132" s="366">
        <x:v>8826.5955555555556</x:v>
      </x:c>
      <x:c r="V132" s="366">
        <x:v>47807.489507555554</x:v>
      </x:c>
      <x:c r="W132" s="366">
        <x:v>631.12806200888883</x:v>
      </x:c>
      <x:c r="X132" s="366">
        <x:v>7553.528888888889</x:v>
      </x:c>
      <x:c r="Y132" s="366">
        <x:v>40912.17852088889</x:v>
      </x:c>
      <x:c r="Z132" s="366">
        <x:v>540.0999761422222</x:v>
      </x:c>
      <x:c r="AA132" s="366">
        <x:v>8826.5955555555556</x:v>
      </x:c>
      <x:c r="AB132" s="366">
        <x:v>47807.489507555554</x:v>
      </x:c>
      <x:c r="AC132" s="366">
        <x:v>631.12806200888883</x:v>
      </x:c>
      <x:c r="AD132" s="366">
        <x:v>8826.5955555555556</x:v>
      </x:c>
      <x:c r="AE132" s="366">
        <x:v>47807.489507555554</x:v>
      </x:c>
      <x:c r="AF132" s="366">
        <x:v>631.12806200888883</x:v>
      </x:c>
      <x:c r="AG132" s="366">
        <x:v>7553.528888888889</x:v>
      </x:c>
      <x:c r="AH132" s="366">
        <x:v>40912.17852088889</x:v>
      </x:c>
      <x:c r="AI132" s="366">
        <x:v>540.0999761422222</x:v>
      </x:c>
      <x:c r="AJ132" s="366">
        <x:v>8826.5955555555556</x:v>
      </x:c>
      <x:c r="AK132" s="366">
        <x:v>47807.489507555554</x:v>
      </x:c>
      <x:c r="AL132" s="366">
        <x:v>631.12806200888883</x:v>
      </x:c>
      <x:c r="AM132" s="366">
        <x:v>7553.528888888889</x:v>
      </x:c>
      <x:c r="AN132" s="366">
        <x:v>40912.17852088889</x:v>
      </x:c>
      <x:c r="AO132" s="366">
        <x:v>540.0999761422222</x:v>
      </x:c>
      <x:c r="AP132" s="366">
        <x:v>9250.9511111111115</x:v>
      </x:c>
      <x:c r="AQ132" s="366">
        <x:v>50105.926503111114</x:v>
      </x:c>
      <x:c r="AR132" s="366">
        <x:v>661.47075729777782</x:v>
      </x:c>
      <x:c r="AS132" s="366">
        <x:v>9250.9511111111115</x:v>
      </x:c>
      <x:c r="AT132" s="366">
        <x:v>50105.926503111114</x:v>
      </x:c>
      <x:c r="AU132" s="366">
        <x:v>661.47075729777782</x:v>
      </x:c>
      <x:c r="AV132" s="361"/>
    </x:row>
    <x:row r="133" spans="1:48" hidden="1" outlineLevel="1">
      <x:c r="A133" s="362">
        <x:v>98</x:v>
      </x:c>
      <x:c r="B133" s="362">
        <x:v>108</x:v>
      </x:c>
      <x:c r="C133" s="328" t="s">
        <x:v>343</x:v>
      </x:c>
      <x:c r="D133" s="375" t="s">
        <x:v>187</x:v>
      </x:c>
      <x:c r="E133" s="375" t="s">
        <x:v>188</x:v>
      </x:c>
      <x:c r="F133" s="364">
        <x:v>0.20450000000000002</x:v>
      </x:c>
      <x:c r="G133" s="365">
        <x:v>2.2200000000000006E-3</x:v>
      </x:c>
      <x:c r="H133" s="323">
        <x:v>792195.55555555562</x:v>
      </x:c>
      <x:c r="I133" s="366">
        <x:v>9530112.5333333332</x:v>
      </x:c>
      <x:c r="J133" s="366">
        <x:v>1948908.0130666674</x:v>
      </x:c>
      <x:c r="K133" s="366">
        <x:v>21156.849824000012</x:v>
      </x:c>
      <x:c r="L133" s="366">
        <x:v>863493.15555555571</x:v>
      </x:c>
      <x:c r="M133" s="366">
        <x:v>176584.35031111116</x:v>
      </x:c>
      <x:c r="N133" s="367">
        <x:v>1916.9548053333342</x:v>
      </x:c>
      <x:c r="O133" s="368">
        <x:v>625834.48888888897</x:v>
      </x:c>
      <x:c r="P133" s="366">
        <x:v>127983.15297777781</x:v>
      </x:c>
      <x:c r="Q133" s="366">
        <x:v>1389.3525653333338</x:v>
      </x:c>
      <x:c r="R133" s="366">
        <x:v>903102.93333333335</x:v>
      </x:c>
      <x:c r="S133" s="366">
        <x:v>184684.5498666667</x:v>
      </x:c>
      <x:c r="T133" s="366">
        <x:v>2004.8885120000007</x:v>
      </x:c>
      <x:c r="U133" s="366">
        <x:v>823883.37777777785</x:v>
      </x:c>
      <x:c r="V133" s="366">
        <x:v>168484.15075555557</x:v>
      </x:c>
      <x:c r="W133" s="366">
        <x:v>1829.0210986666673</x:v>
      </x:c>
      <x:c r="X133" s="366">
        <x:v>705054.04444444447</x:v>
      </x:c>
      <x:c r="Y133" s="366">
        <x:v>144183.55208888892</x:v>
      </x:c>
      <x:c r="Z133" s="366">
        <x:v>1565.2199786666672</x:v>
      </x:c>
      <x:c r="AA133" s="366">
        <x:v>823883.37777777785</x:v>
      </x:c>
      <x:c r="AB133" s="366">
        <x:v>168484.15075555557</x:v>
      </x:c>
      <x:c r="AC133" s="366">
        <x:v>1829.0210986666673</x:v>
      </x:c>
      <x:c r="AD133" s="366">
        <x:v>823883.37777777785</x:v>
      </x:c>
      <x:c r="AE133" s="366">
        <x:v>168484.15075555557</x:v>
      </x:c>
      <x:c r="AF133" s="366">
        <x:v>1829.0210986666673</x:v>
      </x:c>
      <x:c r="AG133" s="366">
        <x:v>705054.04444444447</x:v>
      </x:c>
      <x:c r="AH133" s="366">
        <x:v>144183.55208888892</x:v>
      </x:c>
      <x:c r="AI133" s="366">
        <x:v>1565.2199786666672</x:v>
      </x:c>
      <x:c r="AJ133" s="366">
        <x:v>823883.37777777785</x:v>
      </x:c>
      <x:c r="AK133" s="366">
        <x:v>168484.15075555557</x:v>
      </x:c>
      <x:c r="AL133" s="366">
        <x:v>1829.0210986666673</x:v>
      </x:c>
      <x:c r="AM133" s="366">
        <x:v>705054.04444444447</x:v>
      </x:c>
      <x:c r="AN133" s="366">
        <x:v>144183.55208888892</x:v>
      </x:c>
      <x:c r="AO133" s="366">
        <x:v>1565.2199786666672</x:v>
      </x:c>
      <x:c r="AP133" s="366">
        <x:v>863493.15555555571</x:v>
      </x:c>
      <x:c r="AQ133" s="366">
        <x:v>176584.35031111116</x:v>
      </x:c>
      <x:c r="AR133" s="366">
        <x:v>1916.9548053333342</x:v>
      </x:c>
      <x:c r="AS133" s="366">
        <x:v>863493.15555555571</x:v>
      </x:c>
      <x:c r="AT133" s="366">
        <x:v>176584.35031111116</x:v>
      </x:c>
      <x:c r="AU133" s="366">
        <x:v>1916.9548053333342</x:v>
      </x:c>
      <x:c r="AV133" s="361"/>
    </x:row>
    <x:row r="134" spans="1:48" hidden="1" outlineLevel="1">
      <x:c r="A134" s="362">
        <x:v>99</x:v>
      </x:c>
      <x:c r="B134" s="362">
        <x:v>109</x:v>
      </x:c>
      <x:c r="C134" s="328" t="s">
        <x:v>343</x:v>
      </x:c>
      <x:c r="D134" s="375"/>
      <x:c r="E134" s="375"/>
      <x:c r="F134" s="364"/>
      <x:c r="G134" s="365"/>
      <x:c r="H134" s="323">
        <x:v>0</x:v>
      </x:c>
      <x:c r="I134" s="366">
        <x:v>0</x:v>
      </x:c>
      <x:c r="J134" s="366">
        <x:v>0</x:v>
      </x:c>
      <x:c r="K134" s="366">
        <x:v>0</x:v>
      </x:c>
      <x:c r="L134" s="366">
        <x:v>0</x:v>
      </x:c>
      <x:c r="M134" s="366">
        <x:v>0</x:v>
      </x:c>
      <x:c r="N134" s="367">
        <x:v>0</x:v>
      </x:c>
      <x:c r="O134" s="368">
        <x:v>0</x:v>
      </x:c>
      <x:c r="P134" s="366">
        <x:v>0</x:v>
      </x:c>
      <x:c r="Q134" s="366">
        <x:v>0</x:v>
      </x:c>
      <x:c r="R134" s="366">
        <x:v>0</x:v>
      </x:c>
      <x:c r="S134" s="366">
        <x:v>0</x:v>
      </x:c>
      <x:c r="T134" s="366">
        <x:v>0</x:v>
      </x:c>
      <x:c r="U134" s="366">
        <x:v>0</x:v>
      </x:c>
      <x:c r="V134" s="366">
        <x:v>0</x:v>
      </x:c>
      <x:c r="W134" s="366">
        <x:v>0</x:v>
      </x:c>
      <x:c r="X134" s="366">
        <x:v>0</x:v>
      </x:c>
      <x:c r="Y134" s="366">
        <x:v>0</x:v>
      </x:c>
      <x:c r="Z134" s="366">
        <x:v>0</x:v>
      </x:c>
      <x:c r="AA134" s="366">
        <x:v>0</x:v>
      </x:c>
      <x:c r="AB134" s="366">
        <x:v>0</x:v>
      </x:c>
      <x:c r="AC134" s="366">
        <x:v>0</x:v>
      </x:c>
      <x:c r="AD134" s="366">
        <x:v>0</x:v>
      </x:c>
      <x:c r="AE134" s="366">
        <x:v>0</x:v>
      </x:c>
      <x:c r="AF134" s="366">
        <x:v>0</x:v>
      </x:c>
      <x:c r="AG134" s="366">
        <x:v>0</x:v>
      </x:c>
      <x:c r="AH134" s="366">
        <x:v>0</x:v>
      </x:c>
      <x:c r="AI134" s="366">
        <x:v>0</x:v>
      </x:c>
      <x:c r="AJ134" s="366">
        <x:v>0</x:v>
      </x:c>
      <x:c r="AK134" s="366">
        <x:v>0</x:v>
      </x:c>
      <x:c r="AL134" s="366">
        <x:v>0</x:v>
      </x:c>
      <x:c r="AM134" s="366">
        <x:v>0</x:v>
      </x:c>
      <x:c r="AN134" s="366">
        <x:v>0</x:v>
      </x:c>
      <x:c r="AO134" s="366">
        <x:v>0</x:v>
      </x:c>
      <x:c r="AP134" s="366">
        <x:v>0</x:v>
      </x:c>
      <x:c r="AQ134" s="366">
        <x:v>0</x:v>
      </x:c>
      <x:c r="AR134" s="366">
        <x:v>0</x:v>
      </x:c>
      <x:c r="AS134" s="366">
        <x:v>0</x:v>
      </x:c>
      <x:c r="AT134" s="366">
        <x:v>0</x:v>
      </x:c>
      <x:c r="AU134" s="366">
        <x:v>0</x:v>
      </x:c>
      <x:c r="AV134" s="361"/>
    </x:row>
    <x:row r="135" spans="1:48" hidden="1" outlineLevel="1">
      <x:c r="A135" s="362">
        <x:v>100</x:v>
      </x:c>
      <x:c r="B135" s="362">
        <x:v>110</x:v>
      </x:c>
      <x:c r="C135" s="373" t="s">
        <x:v>343</x:v>
      </x:c>
      <x:c r="D135" s="376"/>
      <x:c r="E135" s="375"/>
      <x:c r="F135" s="364"/>
      <x:c r="G135" s="365"/>
      <x:c r="H135" s="323">
        <x:v>0</x:v>
      </x:c>
      <x:c r="I135" s="366">
        <x:v>0</x:v>
      </x:c>
      <x:c r="J135" s="366">
        <x:v>0</x:v>
      </x:c>
      <x:c r="K135" s="366">
        <x:v>0</x:v>
      </x:c>
      <x:c r="L135" s="366">
        <x:v>0</x:v>
      </x:c>
      <x:c r="M135" s="366">
        <x:v>0</x:v>
      </x:c>
      <x:c r="N135" s="367">
        <x:v>0</x:v>
      </x:c>
      <x:c r="O135" s="368">
        <x:v>0</x:v>
      </x:c>
      <x:c r="P135" s="366">
        <x:v>0</x:v>
      </x:c>
      <x:c r="Q135" s="366">
        <x:v>0</x:v>
      </x:c>
      <x:c r="R135" s="366">
        <x:v>0</x:v>
      </x:c>
      <x:c r="S135" s="366">
        <x:v>0</x:v>
      </x:c>
      <x:c r="T135" s="366">
        <x:v>0</x:v>
      </x:c>
      <x:c r="U135" s="366">
        <x:v>0</x:v>
      </x:c>
      <x:c r="V135" s="366">
        <x:v>0</x:v>
      </x:c>
      <x:c r="W135" s="366">
        <x:v>0</x:v>
      </x:c>
      <x:c r="X135" s="366">
        <x:v>0</x:v>
      </x:c>
      <x:c r="Y135" s="366">
        <x:v>0</x:v>
      </x:c>
      <x:c r="Z135" s="366">
        <x:v>0</x:v>
      </x:c>
      <x:c r="AA135" s="366">
        <x:v>0</x:v>
      </x:c>
      <x:c r="AB135" s="366">
        <x:v>0</x:v>
      </x:c>
      <x:c r="AC135" s="366">
        <x:v>0</x:v>
      </x:c>
      <x:c r="AD135" s="366">
        <x:v>0</x:v>
      </x:c>
      <x:c r="AE135" s="366">
        <x:v>0</x:v>
      </x:c>
      <x:c r="AF135" s="366">
        <x:v>0</x:v>
      </x:c>
      <x:c r="AG135" s="366">
        <x:v>0</x:v>
      </x:c>
      <x:c r="AH135" s="366">
        <x:v>0</x:v>
      </x:c>
      <x:c r="AI135" s="366">
        <x:v>0</x:v>
      </x:c>
      <x:c r="AJ135" s="366">
        <x:v>0</x:v>
      </x:c>
      <x:c r="AK135" s="366">
        <x:v>0</x:v>
      </x:c>
      <x:c r="AL135" s="366">
        <x:v>0</x:v>
      </x:c>
      <x:c r="AM135" s="366">
        <x:v>0</x:v>
      </x:c>
      <x:c r="AN135" s="366">
        <x:v>0</x:v>
      </x:c>
      <x:c r="AO135" s="366">
        <x:v>0</x:v>
      </x:c>
      <x:c r="AP135" s="366">
        <x:v>0</x:v>
      </x:c>
      <x:c r="AQ135" s="366">
        <x:v>0</x:v>
      </x:c>
      <x:c r="AR135" s="366">
        <x:v>0</x:v>
      </x:c>
      <x:c r="AS135" s="366">
        <x:v>0</x:v>
      </x:c>
      <x:c r="AT135" s="366">
        <x:v>0</x:v>
      </x:c>
      <x:c r="AU135" s="366">
        <x:v>0</x:v>
      </x:c>
      <x:c r="AV135" s="361"/>
    </x:row>
    <x:row r="136" spans="1:48" hidden="1" outlineLevel="1">
      <x:c r="A136" s="362">
        <x:v>101</x:v>
      </x:c>
      <x:c r="B136" s="362">
        <x:v>111</x:v>
      </x:c>
      <x:c r="C136" s="373" t="s">
        <x:v>343</x:v>
      </x:c>
      <x:c r="D136" s="376" t="s">
        <x:v>196</x:v>
      </x:c>
      <x:c r="E136" s="375" t="s">
        <x:v>197</x:v>
      </x:c>
      <x:c r="F136" s="364">
        <x:v>2.2181999999999999</x:v>
      </x:c>
      <x:c r="G136" s="365">
        <x:v>3.5609999999999989E-2</x:v>
      </x:c>
      <x:c r="H136" s="323">
        <x:v>806.66666666666674</x:v>
      </x:c>
      <x:c r="I136" s="366">
        <x:v>9704.2000000000007</x:v>
      </x:c>
      <x:c r="J136" s="366">
        <x:v>21525.856440000003</x:v>
      </x:c>
      <x:c r="K136" s="366">
        <x:v>345.56656199999992</x:v>
      </x:c>
      <x:c r="L136" s="366">
        <x:v>879.26666666666677</x:v>
      </x:c>
      <x:c r="M136" s="366">
        <x:v>1950.3893200000002</x:v>
      </x:c>
      <x:c r="N136" s="367">
        <x:v>31.310685999999993</x:v>
      </x:c>
      <x:c r="O136" s="368">
        <x:v>637.26666666666677</x:v>
      </x:c>
      <x:c r="P136" s="366">
        <x:v>1413.5849200000002</x:v>
      </x:c>
      <x:c r="Q136" s="366">
        <x:v>22.693065999999998</x:v>
      </x:c>
      <x:c r="R136" s="366">
        <x:v>919.6</x:v>
      </x:c>
      <x:c r="S136" s="366">
        <x:v>2039.85672</x:v>
      </x:c>
      <x:c r="T136" s="366">
        <x:v>32.74695599999999</x:v>
      </x:c>
      <x:c r="U136" s="366">
        <x:v>838.93333333333339</x:v>
      </x:c>
      <x:c r="V136" s="366">
        <x:v>1860.92192</x:v>
      </x:c>
      <x:c r="W136" s="366">
        <x:v>29.874415999999993</x:v>
      </x:c>
      <x:c r="X136" s="366">
        <x:v>717.93333333333339</x:v>
      </x:c>
      <x:c r="Y136" s="366">
        <x:v>1592.51972</x:v>
      </x:c>
      <x:c r="Z136" s="366">
        <x:v>25.565605999999995</x:v>
      </x:c>
      <x:c r="AA136" s="366">
        <x:v>838.93333333333339</x:v>
      </x:c>
      <x:c r="AB136" s="366">
        <x:v>1860.92192</x:v>
      </x:c>
      <x:c r="AC136" s="366">
        <x:v>29.874415999999993</x:v>
      </x:c>
      <x:c r="AD136" s="366">
        <x:v>838.93333333333339</x:v>
      </x:c>
      <x:c r="AE136" s="366">
        <x:v>1860.92192</x:v>
      </x:c>
      <x:c r="AF136" s="366">
        <x:v>29.874415999999993</x:v>
      </x:c>
      <x:c r="AG136" s="366">
        <x:v>717.93333333333339</x:v>
      </x:c>
      <x:c r="AH136" s="366">
        <x:v>1592.51972</x:v>
      </x:c>
      <x:c r="AI136" s="366">
        <x:v>25.565605999999995</x:v>
      </x:c>
      <x:c r="AJ136" s="366">
        <x:v>838.93333333333339</x:v>
      </x:c>
      <x:c r="AK136" s="366">
        <x:v>1860.92192</x:v>
      </x:c>
      <x:c r="AL136" s="366">
        <x:v>29.874415999999993</x:v>
      </x:c>
      <x:c r="AM136" s="366">
        <x:v>717.93333333333339</x:v>
      </x:c>
      <x:c r="AN136" s="366">
        <x:v>1592.51972</x:v>
      </x:c>
      <x:c r="AO136" s="366">
        <x:v>25.565605999999995</x:v>
      </x:c>
      <x:c r="AP136" s="366">
        <x:v>879.26666666666677</x:v>
      </x:c>
      <x:c r="AQ136" s="366">
        <x:v>1950.3893200000002</x:v>
      </x:c>
      <x:c r="AR136" s="366">
        <x:v>31.310685999999993</x:v>
      </x:c>
      <x:c r="AS136" s="366">
        <x:v>879.26666666666677</x:v>
      </x:c>
      <x:c r="AT136" s="366">
        <x:v>1950.3893200000002</x:v>
      </x:c>
      <x:c r="AU136" s="366">
        <x:v>31.310685999999993</x:v>
      </x:c>
      <x:c r="AV136" s="361"/>
    </x:row>
    <x:row r="137" spans="1:48" hidden="1" outlineLevel="1">
      <x:c r="A137" s="362">
        <x:v>102</x:v>
      </x:c>
      <x:c r="B137" s="362">
        <x:v>112</x:v>
      </x:c>
      <x:c r="C137" s="328" t="s">
        <x:v>343</x:v>
      </x:c>
      <x:c r="D137" s="375" t="s">
        <x:v>368</x:v>
      </x:c>
      <x:c r="E137" s="375" t="s">
        <x:v>141</x:v>
      </x:c>
      <x:c r="F137" s="364">
        <x:v>0.30869999999999997</x:v>
      </x:c>
      <x:c r="G137" s="365">
        <x:v>3.4199999999999999E-3</x:v>
      </x:c>
      <x:c r="H137" s="323">
        <x:v>0</x:v>
      </x:c>
      <x:c r="I137" s="366">
        <x:v>0</x:v>
      </x:c>
      <x:c r="J137" s="366">
        <x:v>0</x:v>
      </x:c>
      <x:c r="K137" s="366">
        <x:v>0</x:v>
      </x:c>
      <x:c r="L137" s="366">
        <x:v>0</x:v>
      </x:c>
      <x:c r="M137" s="366">
        <x:v>0</x:v>
      </x:c>
      <x:c r="N137" s="367">
        <x:v>0</x:v>
      </x:c>
      <x:c r="O137" s="368">
        <x:v>0</x:v>
      </x:c>
      <x:c r="P137" s="366">
        <x:v>0</x:v>
      </x:c>
      <x:c r="Q137" s="366">
        <x:v>0</x:v>
      </x:c>
      <x:c r="R137" s="366">
        <x:v>0</x:v>
      </x:c>
      <x:c r="S137" s="366">
        <x:v>0</x:v>
      </x:c>
      <x:c r="T137" s="366">
        <x:v>0</x:v>
      </x:c>
      <x:c r="U137" s="366">
        <x:v>0</x:v>
      </x:c>
      <x:c r="V137" s="366">
        <x:v>0</x:v>
      </x:c>
      <x:c r="W137" s="366">
        <x:v>0</x:v>
      </x:c>
      <x:c r="X137" s="366">
        <x:v>0</x:v>
      </x:c>
      <x:c r="Y137" s="366">
        <x:v>0</x:v>
      </x:c>
      <x:c r="Z137" s="366">
        <x:v>0</x:v>
      </x:c>
      <x:c r="AA137" s="366">
        <x:v>0</x:v>
      </x:c>
      <x:c r="AB137" s="366">
        <x:v>0</x:v>
      </x:c>
      <x:c r="AC137" s="366">
        <x:v>0</x:v>
      </x:c>
      <x:c r="AD137" s="366">
        <x:v>0</x:v>
      </x:c>
      <x:c r="AE137" s="366">
        <x:v>0</x:v>
      </x:c>
      <x:c r="AF137" s="366">
        <x:v>0</x:v>
      </x:c>
      <x:c r="AG137" s="366">
        <x:v>0</x:v>
      </x:c>
      <x:c r="AH137" s="366">
        <x:v>0</x:v>
      </x:c>
      <x:c r="AI137" s="366">
        <x:v>0</x:v>
      </x:c>
      <x:c r="AJ137" s="366">
        <x:v>0</x:v>
      </x:c>
      <x:c r="AK137" s="366">
        <x:v>0</x:v>
      </x:c>
      <x:c r="AL137" s="366">
        <x:v>0</x:v>
      </x:c>
      <x:c r="AM137" s="366">
        <x:v>0</x:v>
      </x:c>
      <x:c r="AN137" s="366">
        <x:v>0</x:v>
      </x:c>
      <x:c r="AO137" s="366">
        <x:v>0</x:v>
      </x:c>
      <x:c r="AP137" s="366">
        <x:v>0</x:v>
      </x:c>
      <x:c r="AQ137" s="366">
        <x:v>0</x:v>
      </x:c>
      <x:c r="AR137" s="366">
        <x:v>0</x:v>
      </x:c>
      <x:c r="AS137" s="366">
        <x:v>0</x:v>
      </x:c>
      <x:c r="AT137" s="366">
        <x:v>0</x:v>
      </x:c>
      <x:c r="AU137" s="366">
        <x:v>0</x:v>
      </x:c>
      <x:c r="AV137" s="361"/>
    </x:row>
    <x:row r="138" spans="1:48" hidden="1" outlineLevel="1">
      <x:c r="A138" s="362">
        <x:v>103</x:v>
      </x:c>
      <x:c r="B138" s="362">
        <x:v>113</x:v>
      </x:c>
      <x:c r="C138" s="328" t="s">
        <x:v>343</x:v>
      </x:c>
      <x:c r="D138" s="375" t="s">
        <x:v>368</x:v>
      </x:c>
      <x:c r="E138" s="375" t="s">
        <x:v>143</x:v>
      </x:c>
      <x:c r="F138" s="364">
        <x:v>0.42469999999999997</x:v>
      </x:c>
      <x:c r="G138" s="365">
        <x:v>4.8200000000000005E-3</x:v>
      </x:c>
      <x:c r="H138" s="323">
        <x:v>0</x:v>
      </x:c>
      <x:c r="I138" s="366">
        <x:v>0</x:v>
      </x:c>
      <x:c r="J138" s="366">
        <x:v>0</x:v>
      </x:c>
      <x:c r="K138" s="366">
        <x:v>0</x:v>
      </x:c>
      <x:c r="L138" s="366">
        <x:v>0</x:v>
      </x:c>
      <x:c r="M138" s="366">
        <x:v>0</x:v>
      </x:c>
      <x:c r="N138" s="367">
        <x:v>0</x:v>
      </x:c>
      <x:c r="O138" s="368">
        <x:v>0</x:v>
      </x:c>
      <x:c r="P138" s="366">
        <x:v>0</x:v>
      </x:c>
      <x:c r="Q138" s="366">
        <x:v>0</x:v>
      </x:c>
      <x:c r="R138" s="366">
        <x:v>0</x:v>
      </x:c>
      <x:c r="S138" s="366">
        <x:v>0</x:v>
      </x:c>
      <x:c r="T138" s="366">
        <x:v>0</x:v>
      </x:c>
      <x:c r="U138" s="366">
        <x:v>0</x:v>
      </x:c>
      <x:c r="V138" s="366">
        <x:v>0</x:v>
      </x:c>
      <x:c r="W138" s="366">
        <x:v>0</x:v>
      </x:c>
      <x:c r="X138" s="366">
        <x:v>0</x:v>
      </x:c>
      <x:c r="Y138" s="366">
        <x:v>0</x:v>
      </x:c>
      <x:c r="Z138" s="366">
        <x:v>0</x:v>
      </x:c>
      <x:c r="AA138" s="366">
        <x:v>0</x:v>
      </x:c>
      <x:c r="AB138" s="366">
        <x:v>0</x:v>
      </x:c>
      <x:c r="AC138" s="366">
        <x:v>0</x:v>
      </x:c>
      <x:c r="AD138" s="366">
        <x:v>0</x:v>
      </x:c>
      <x:c r="AE138" s="366">
        <x:v>0</x:v>
      </x:c>
      <x:c r="AF138" s="366">
        <x:v>0</x:v>
      </x:c>
      <x:c r="AG138" s="366">
        <x:v>0</x:v>
      </x:c>
      <x:c r="AH138" s="366">
        <x:v>0</x:v>
      </x:c>
      <x:c r="AI138" s="366">
        <x:v>0</x:v>
      </x:c>
      <x:c r="AJ138" s="366">
        <x:v>0</x:v>
      </x:c>
      <x:c r="AK138" s="366">
        <x:v>0</x:v>
      </x:c>
      <x:c r="AL138" s="366">
        <x:v>0</x:v>
      </x:c>
      <x:c r="AM138" s="366">
        <x:v>0</x:v>
      </x:c>
      <x:c r="AN138" s="366">
        <x:v>0</x:v>
      </x:c>
      <x:c r="AO138" s="366">
        <x:v>0</x:v>
      </x:c>
      <x:c r="AP138" s="366">
        <x:v>0</x:v>
      </x:c>
      <x:c r="AQ138" s="366">
        <x:v>0</x:v>
      </x:c>
      <x:c r="AR138" s="366">
        <x:v>0</x:v>
      </x:c>
      <x:c r="AS138" s="366">
        <x:v>0</x:v>
      </x:c>
      <x:c r="AT138" s="366">
        <x:v>0</x:v>
      </x:c>
      <x:c r="AU138" s="366">
        <x:v>0</x:v>
      </x:c>
      <x:c r="AV138" s="361"/>
    </x:row>
    <x:row r="139" spans="1:48" hidden="1" outlineLevel="1">
      <x:c r="A139" s="362">
        <x:v>104</x:v>
      </x:c>
      <x:c r="B139" s="362">
        <x:v>114</x:v>
      </x:c>
      <x:c r="C139" s="328" t="s">
        <x:v>343</x:v>
      </x:c>
      <x:c r="D139" s="375" t="s">
        <x:v>368</x:v>
      </x:c>
      <x:c r="E139" s="375" t="s">
        <x:v>144</x:v>
      </x:c>
      <x:c r="F139" s="364">
        <x:v>0.51549999999999996</x:v>
      </x:c>
      <x:c r="G139" s="365">
        <x:v>7.0599999999999994E-3</x:v>
      </x:c>
      <x:c r="H139" s="323">
        <x:v>0</x:v>
      </x:c>
      <x:c r="I139" s="366">
        <x:v>0</x:v>
      </x:c>
      <x:c r="J139" s="366">
        <x:v>0</x:v>
      </x:c>
      <x:c r="K139" s="366">
        <x:v>0</x:v>
      </x:c>
      <x:c r="L139" s="366">
        <x:v>0</x:v>
      </x:c>
      <x:c r="M139" s="366">
        <x:v>0</x:v>
      </x:c>
      <x:c r="N139" s="367">
        <x:v>0</x:v>
      </x:c>
      <x:c r="O139" s="368">
        <x:v>0</x:v>
      </x:c>
      <x:c r="P139" s="366">
        <x:v>0</x:v>
      </x:c>
      <x:c r="Q139" s="366">
        <x:v>0</x:v>
      </x:c>
      <x:c r="R139" s="366">
        <x:v>0</x:v>
      </x:c>
      <x:c r="S139" s="366">
        <x:v>0</x:v>
      </x:c>
      <x:c r="T139" s="366">
        <x:v>0</x:v>
      </x:c>
      <x:c r="U139" s="366">
        <x:v>0</x:v>
      </x:c>
      <x:c r="V139" s="366">
        <x:v>0</x:v>
      </x:c>
      <x:c r="W139" s="366">
        <x:v>0</x:v>
      </x:c>
      <x:c r="X139" s="366">
        <x:v>0</x:v>
      </x:c>
      <x:c r="Y139" s="366">
        <x:v>0</x:v>
      </x:c>
      <x:c r="Z139" s="366">
        <x:v>0</x:v>
      </x:c>
      <x:c r="AA139" s="366">
        <x:v>0</x:v>
      </x:c>
      <x:c r="AB139" s="366">
        <x:v>0</x:v>
      </x:c>
      <x:c r="AC139" s="366">
        <x:v>0</x:v>
      </x:c>
      <x:c r="AD139" s="366">
        <x:v>0</x:v>
      </x:c>
      <x:c r="AE139" s="366">
        <x:v>0</x:v>
      </x:c>
      <x:c r="AF139" s="366">
        <x:v>0</x:v>
      </x:c>
      <x:c r="AG139" s="366">
        <x:v>0</x:v>
      </x:c>
      <x:c r="AH139" s="366">
        <x:v>0</x:v>
      </x:c>
      <x:c r="AI139" s="366">
        <x:v>0</x:v>
      </x:c>
      <x:c r="AJ139" s="366">
        <x:v>0</x:v>
      </x:c>
      <x:c r="AK139" s="366">
        <x:v>0</x:v>
      </x:c>
      <x:c r="AL139" s="366">
        <x:v>0</x:v>
      </x:c>
      <x:c r="AM139" s="366">
        <x:v>0</x:v>
      </x:c>
      <x:c r="AN139" s="366">
        <x:v>0</x:v>
      </x:c>
      <x:c r="AO139" s="366">
        <x:v>0</x:v>
      </x:c>
      <x:c r="AP139" s="366">
        <x:v>0</x:v>
      </x:c>
      <x:c r="AQ139" s="366">
        <x:v>0</x:v>
      </x:c>
      <x:c r="AR139" s="366">
        <x:v>0</x:v>
      </x:c>
      <x:c r="AS139" s="366">
        <x:v>0</x:v>
      </x:c>
      <x:c r="AT139" s="366">
        <x:v>0</x:v>
      </x:c>
      <x:c r="AU139" s="366">
        <x:v>0</x:v>
      </x:c>
      <x:c r="AV139" s="361"/>
    </x:row>
    <x:row r="140" spans="1:48" hidden="1" outlineLevel="1">
      <x:c r="A140" s="362">
        <x:v>105</x:v>
      </x:c>
      <x:c r="B140" s="362">
        <x:v>115</x:v>
      </x:c>
      <x:c r="C140" s="328" t="s">
        <x:v>343</x:v>
      </x:c>
      <x:c r="D140" s="375" t="s">
        <x:v>368</x:v>
      </x:c>
      <x:c r="E140" s="375" t="s">
        <x:v>145</x:v>
      </x:c>
      <x:c r="F140" s="364">
        <x:v>0.72419999999999995</x:v>
      </x:c>
      <x:c r="G140" s="365">
        <x:v>1.1640000000000001E-2</x:v>
      </x:c>
      <x:c r="H140" s="323">
        <x:v>0</x:v>
      </x:c>
      <x:c r="I140" s="366">
        <x:v>0</x:v>
      </x:c>
      <x:c r="J140" s="366">
        <x:v>0</x:v>
      </x:c>
      <x:c r="K140" s="366">
        <x:v>0</x:v>
      </x:c>
      <x:c r="L140" s="366">
        <x:v>0</x:v>
      </x:c>
      <x:c r="M140" s="366">
        <x:v>0</x:v>
      </x:c>
      <x:c r="N140" s="367">
        <x:v>0</x:v>
      </x:c>
      <x:c r="O140" s="368">
        <x:v>0</x:v>
      </x:c>
      <x:c r="P140" s="366">
        <x:v>0</x:v>
      </x:c>
      <x:c r="Q140" s="366">
        <x:v>0</x:v>
      </x:c>
      <x:c r="R140" s="366">
        <x:v>0</x:v>
      </x:c>
      <x:c r="S140" s="366">
        <x:v>0</x:v>
      </x:c>
      <x:c r="T140" s="366">
        <x:v>0</x:v>
      </x:c>
      <x:c r="U140" s="366">
        <x:v>0</x:v>
      </x:c>
      <x:c r="V140" s="366">
        <x:v>0</x:v>
      </x:c>
      <x:c r="W140" s="366">
        <x:v>0</x:v>
      </x:c>
      <x:c r="X140" s="366">
        <x:v>0</x:v>
      </x:c>
      <x:c r="Y140" s="366">
        <x:v>0</x:v>
      </x:c>
      <x:c r="Z140" s="366">
        <x:v>0</x:v>
      </x:c>
      <x:c r="AA140" s="366">
        <x:v>0</x:v>
      </x:c>
      <x:c r="AB140" s="366">
        <x:v>0</x:v>
      </x:c>
      <x:c r="AC140" s="366">
        <x:v>0</x:v>
      </x:c>
      <x:c r="AD140" s="366">
        <x:v>0</x:v>
      </x:c>
      <x:c r="AE140" s="366">
        <x:v>0</x:v>
      </x:c>
      <x:c r="AF140" s="366">
        <x:v>0</x:v>
      </x:c>
      <x:c r="AG140" s="366">
        <x:v>0</x:v>
      </x:c>
      <x:c r="AH140" s="366">
        <x:v>0</x:v>
      </x:c>
      <x:c r="AI140" s="366">
        <x:v>0</x:v>
      </x:c>
      <x:c r="AJ140" s="366">
        <x:v>0</x:v>
      </x:c>
      <x:c r="AK140" s="366">
        <x:v>0</x:v>
      </x:c>
      <x:c r="AL140" s="366">
        <x:v>0</x:v>
      </x:c>
      <x:c r="AM140" s="366">
        <x:v>0</x:v>
      </x:c>
      <x:c r="AN140" s="366">
        <x:v>0</x:v>
      </x:c>
      <x:c r="AO140" s="366">
        <x:v>0</x:v>
      </x:c>
      <x:c r="AP140" s="366">
        <x:v>0</x:v>
      </x:c>
      <x:c r="AQ140" s="366">
        <x:v>0</x:v>
      </x:c>
      <x:c r="AR140" s="366">
        <x:v>0</x:v>
      </x:c>
      <x:c r="AS140" s="366">
        <x:v>0</x:v>
      </x:c>
      <x:c r="AT140" s="366">
        <x:v>0</x:v>
      </x:c>
      <x:c r="AU140" s="366">
        <x:v>0</x:v>
      </x:c>
      <x:c r="AV140" s="361"/>
    </x:row>
    <x:row r="141" spans="1:48" hidden="1" outlineLevel="1">
      <x:c r="A141" s="362">
        <x:v>106</x:v>
      </x:c>
      <x:c r="B141" s="362">
        <x:v>116</x:v>
      </x:c>
      <x:c r="C141" s="328" t="s">
        <x:v>343</x:v>
      </x:c>
      <x:c r="D141" s="375" t="s">
        <x:v>368</x:v>
      </x:c>
      <x:c r="E141" s="375" t="s">
        <x:v>142</x:v>
      </x:c>
      <x:c r="F141" s="364">
        <x:v>1.0269999999999999</x:v>
      </x:c>
      <x:c r="G141" s="365">
        <x:v>1.805E-2</x:v>
      </x:c>
      <x:c r="H141" s="323">
        <x:v>0</x:v>
      </x:c>
      <x:c r="I141" s="366">
        <x:v>0</x:v>
      </x:c>
      <x:c r="J141" s="366">
        <x:v>0</x:v>
      </x:c>
      <x:c r="K141" s="366">
        <x:v>0</x:v>
      </x:c>
      <x:c r="L141" s="366">
        <x:v>0</x:v>
      </x:c>
      <x:c r="M141" s="366">
        <x:v>0</x:v>
      </x:c>
      <x:c r="N141" s="367">
        <x:v>0</x:v>
      </x:c>
      <x:c r="O141" s="368">
        <x:v>0</x:v>
      </x:c>
      <x:c r="P141" s="366">
        <x:v>0</x:v>
      </x:c>
      <x:c r="Q141" s="366">
        <x:v>0</x:v>
      </x:c>
      <x:c r="R141" s="366">
        <x:v>0</x:v>
      </x:c>
      <x:c r="S141" s="366">
        <x:v>0</x:v>
      </x:c>
      <x:c r="T141" s="366">
        <x:v>0</x:v>
      </x:c>
      <x:c r="U141" s="366">
        <x:v>0</x:v>
      </x:c>
      <x:c r="V141" s="366">
        <x:v>0</x:v>
      </x:c>
      <x:c r="W141" s="366">
        <x:v>0</x:v>
      </x:c>
      <x:c r="X141" s="366">
        <x:v>0</x:v>
      </x:c>
      <x:c r="Y141" s="366">
        <x:v>0</x:v>
      </x:c>
      <x:c r="Z141" s="366">
        <x:v>0</x:v>
      </x:c>
      <x:c r="AA141" s="366">
        <x:v>0</x:v>
      </x:c>
      <x:c r="AB141" s="366">
        <x:v>0</x:v>
      </x:c>
      <x:c r="AC141" s="366">
        <x:v>0</x:v>
      </x:c>
      <x:c r="AD141" s="366">
        <x:v>0</x:v>
      </x:c>
      <x:c r="AE141" s="366">
        <x:v>0</x:v>
      </x:c>
      <x:c r="AF141" s="366">
        <x:v>0</x:v>
      </x:c>
      <x:c r="AG141" s="366">
        <x:v>0</x:v>
      </x:c>
      <x:c r="AH141" s="366">
        <x:v>0</x:v>
      </x:c>
      <x:c r="AI141" s="366">
        <x:v>0</x:v>
      </x:c>
      <x:c r="AJ141" s="366">
        <x:v>0</x:v>
      </x:c>
      <x:c r="AK141" s="366">
        <x:v>0</x:v>
      </x:c>
      <x:c r="AL141" s="366">
        <x:v>0</x:v>
      </x:c>
      <x:c r="AM141" s="366">
        <x:v>0</x:v>
      </x:c>
      <x:c r="AN141" s="366">
        <x:v>0</x:v>
      </x:c>
      <x:c r="AO141" s="366">
        <x:v>0</x:v>
      </x:c>
      <x:c r="AP141" s="366">
        <x:v>0</x:v>
      </x:c>
      <x:c r="AQ141" s="366">
        <x:v>0</x:v>
      </x:c>
      <x:c r="AR141" s="366">
        <x:v>0</x:v>
      </x:c>
      <x:c r="AS141" s="366">
        <x:v>0</x:v>
      </x:c>
      <x:c r="AT141" s="366">
        <x:v>0</x:v>
      </x:c>
      <x:c r="AU141" s="366">
        <x:v>0</x:v>
      </x:c>
      <x:c r="AV141" s="361"/>
    </x:row>
    <x:row r="142" spans="1:48" hidden="1" outlineLevel="1">
      <x:c r="A142" s="362">
        <x:v>107</x:v>
      </x:c>
      <x:c r="B142" s="362">
        <x:v>117</x:v>
      </x:c>
      <x:c r="C142" s="328" t="s">
        <x:v>343</x:v>
      </x:c>
      <x:c r="D142" s="375" t="s">
        <x:v>202</x:v>
      </x:c>
      <x:c r="E142" s="375" t="s">
        <x:v>166</x:v>
      </x:c>
      <x:c r="F142" s="364">
        <x:v>6.8364000000000011</x:v>
      </x:c>
      <x:c r="G142" s="365">
        <x:v>9.8930000000000032E-2</x:v>
      </x:c>
      <x:c r="H142" s="323">
        <x:v>2053.3333333333335</x:v>
      </x:c>
      <x:c r="I142" s="366">
        <x:v>24701.600000000006</x:v>
      </x:c>
      <x:c r="J142" s="366">
        <x:v>168870.01824000003</x:v>
      </x:c>
      <x:c r="K142" s="366">
        <x:v>2443.7292880000014</x:v>
      </x:c>
      <x:c r="L142" s="366">
        <x:v>2238.1333333333337</x:v>
      </x:c>
      <x:c r="M142" s="366">
        <x:v>15300.774720000005</x:v>
      </x:c>
      <x:c r="N142" s="367">
        <x:v>221.41853066666678</x:v>
      </x:c>
      <x:c r="O142" s="368">
        <x:v>1622.1333333333334</x:v>
      </x:c>
      <x:c r="P142" s="366">
        <x:v>11089.552320000003</x:v>
      </x:c>
      <x:c r="Q142" s="366">
        <x:v>160.47765066666673</x:v>
      </x:c>
      <x:c r="R142" s="366">
        <x:v>2340.8000000000002</x:v>
      </x:c>
      <x:c r="S142" s="366">
        <x:v>16002.645120000005</x:v>
      </x:c>
      <x:c r="T142" s="366">
        <x:v>231.57534400000009</x:v>
      </x:c>
      <x:c r="U142" s="366">
        <x:v>2135.4666666666667</x:v>
      </x:c>
      <x:c r="V142" s="366">
        <x:v>14598.904320000003</x:v>
      </x:c>
      <x:c r="W142" s="366">
        <x:v>211.26171733333339</x:v>
      </x:c>
      <x:c r="X142" s="366">
        <x:v>1827.4666666666669</x:v>
      </x:c>
      <x:c r="Y142" s="366">
        <x:v>12493.293120000004</x:v>
      </x:c>
      <x:c r="Z142" s="366">
        <x:v>180.79127733333343</x:v>
      </x:c>
      <x:c r="AA142" s="366">
        <x:v>2135.4666666666667</x:v>
      </x:c>
      <x:c r="AB142" s="366">
        <x:v>14598.904320000003</x:v>
      </x:c>
      <x:c r="AC142" s="366">
        <x:v>211.26171733333339</x:v>
      </x:c>
      <x:c r="AD142" s="366">
        <x:v>2135.4666666666667</x:v>
      </x:c>
      <x:c r="AE142" s="366">
        <x:v>14598.904320000003</x:v>
      </x:c>
      <x:c r="AF142" s="366">
        <x:v>211.26171733333339</x:v>
      </x:c>
      <x:c r="AG142" s="366">
        <x:v>1827.4666666666669</x:v>
      </x:c>
      <x:c r="AH142" s="366">
        <x:v>12493.293120000004</x:v>
      </x:c>
      <x:c r="AI142" s="366">
        <x:v>180.79127733333343</x:v>
      </x:c>
      <x:c r="AJ142" s="366">
        <x:v>2135.4666666666667</x:v>
      </x:c>
      <x:c r="AK142" s="366">
        <x:v>14598.904320000003</x:v>
      </x:c>
      <x:c r="AL142" s="366">
        <x:v>211.26171733333339</x:v>
      </x:c>
      <x:c r="AM142" s="366">
        <x:v>1827.4666666666669</x:v>
      </x:c>
      <x:c r="AN142" s="366">
        <x:v>12493.293120000004</x:v>
      </x:c>
      <x:c r="AO142" s="366">
        <x:v>180.79127733333343</x:v>
      </x:c>
      <x:c r="AP142" s="366">
        <x:v>2238.1333333333337</x:v>
      </x:c>
      <x:c r="AQ142" s="366">
        <x:v>15300.774720000005</x:v>
      </x:c>
      <x:c r="AR142" s="366">
        <x:v>221.41853066666678</x:v>
      </x:c>
      <x:c r="AS142" s="366">
        <x:v>2238.1333333333337</x:v>
      </x:c>
      <x:c r="AT142" s="366">
        <x:v>15300.774720000005</x:v>
      </x:c>
      <x:c r="AU142" s="366">
        <x:v>221.41853066666678</x:v>
      </x:c>
      <x:c r="AV142" s="361"/>
    </x:row>
    <x:row r="143" spans="1:48" hidden="1" outlineLevel="1">
      <x:c r="A143" s="362">
        <x:v>108</x:v>
      </x:c>
      <x:c r="B143" s="362">
        <x:v>118</x:v>
      </x:c>
      <x:c r="C143" s="328" t="s">
        <x:v>343</x:v>
      </x:c>
      <x:c r="D143" s="375" t="s">
        <x:v>202</x:v>
      </x:c>
      <x:c r="E143" s="375" t="s">
        <x:v>169</x:v>
      </x:c>
      <x:c r="F143" s="364">
        <x:v>9.9588000000000001</x:v>
      </x:c>
      <x:c r="G143" s="365">
        <x:v>0.14389000000000002</x:v>
      </x:c>
      <x:c r="H143" s="323">
        <x:v>1613.3333333333335</x:v>
      </x:c>
      <x:c r="I143" s="366">
        <x:v>19408.400000000001</x:v>
      </x:c>
      <x:c r="J143" s="366">
        <x:v>193284.37391999998</x:v>
      </x:c>
      <x:c r="K143" s="366">
        <x:v>2792.6746760000005</x:v>
      </x:c>
      <x:c r="L143" s="366">
        <x:v>1758.5333333333335</x:v>
      </x:c>
      <x:c r="M143" s="366">
        <x:v>17512.881760000004</x:v>
      </x:c>
      <x:c r="N143" s="367">
        <x:v>253.03536133333338</x:v>
      </x:c>
      <x:c r="O143" s="368">
        <x:v>1274.5333333333335</x:v>
      </x:c>
      <x:c r="P143" s="366">
        <x:v>12692.822560000002</x:v>
      </x:c>
      <x:c r="Q143" s="366">
        <x:v>183.39260133333337</x:v>
      </x:c>
      <x:c r="R143" s="366">
        <x:v>1839.2</x:v>
      </x:c>
      <x:c r="S143" s="366">
        <x:v>18316.22496</x:v>
      </x:c>
      <x:c r="T143" s="366">
        <x:v>264.64248800000001</x:v>
      </x:c>
      <x:c r="U143" s="366">
        <x:v>1677.8666666666668</x:v>
      </x:c>
      <x:c r="V143" s="366">
        <x:v>16709.538560000001</x:v>
      </x:c>
      <x:c r="W143" s="366">
        <x:v>241.42823466666673</x:v>
      </x:c>
      <x:c r="X143" s="366">
        <x:v>1435.8666666666668</x:v>
      </x:c>
      <x:c r="Y143" s="366">
        <x:v>14299.508960000001</x:v>
      </x:c>
      <x:c r="Z143" s="366">
        <x:v>206.60685466666672</x:v>
      </x:c>
      <x:c r="AA143" s="366">
        <x:v>1677.8666666666668</x:v>
      </x:c>
      <x:c r="AB143" s="366">
        <x:v>16709.538560000001</x:v>
      </x:c>
      <x:c r="AC143" s="366">
        <x:v>241.42823466666673</x:v>
      </x:c>
      <x:c r="AD143" s="366">
        <x:v>1677.8666666666668</x:v>
      </x:c>
      <x:c r="AE143" s="366">
        <x:v>16709.538560000001</x:v>
      </x:c>
      <x:c r="AF143" s="366">
        <x:v>241.42823466666673</x:v>
      </x:c>
      <x:c r="AG143" s="366">
        <x:v>1435.8666666666668</x:v>
      </x:c>
      <x:c r="AH143" s="366">
        <x:v>14299.508960000001</x:v>
      </x:c>
      <x:c r="AI143" s="366">
        <x:v>206.60685466666672</x:v>
      </x:c>
      <x:c r="AJ143" s="366">
        <x:v>1677.8666666666668</x:v>
      </x:c>
      <x:c r="AK143" s="366">
        <x:v>16709.538560000001</x:v>
      </x:c>
      <x:c r="AL143" s="366">
        <x:v>241.42823466666673</x:v>
      </x:c>
      <x:c r="AM143" s="366">
        <x:v>1435.8666666666668</x:v>
      </x:c>
      <x:c r="AN143" s="366">
        <x:v>14299.508960000001</x:v>
      </x:c>
      <x:c r="AO143" s="366">
        <x:v>206.60685466666672</x:v>
      </x:c>
      <x:c r="AP143" s="366">
        <x:v>1758.5333333333335</x:v>
      </x:c>
      <x:c r="AQ143" s="366">
        <x:v>17512.881760000004</x:v>
      </x:c>
      <x:c r="AR143" s="366">
        <x:v>253.03536133333338</x:v>
      </x:c>
      <x:c r="AS143" s="366">
        <x:v>1758.5333333333335</x:v>
      </x:c>
      <x:c r="AT143" s="366">
        <x:v>17512.881760000004</x:v>
      </x:c>
      <x:c r="AU143" s="366">
        <x:v>253.03536133333338</x:v>
      </x:c>
      <x:c r="AV143" s="361"/>
    </x:row>
    <x:row r="144" spans="1:48" hidden="1" outlineLevel="1">
      <x:c r="A144" s="362">
        <x:v>109</x:v>
      </x:c>
      <x:c r="B144" s="362">
        <x:v>119</x:v>
      </x:c>
      <x:c r="C144" s="328" t="s">
        <x:v>343</x:v>
      </x:c>
      <x:c r="D144" s="375" t="s">
        <x:v>202</x:v>
      </x:c>
      <x:c r="E144" s="375" t="s">
        <x:v>164</x:v>
      </x:c>
      <x:c r="F144" s="364">
        <x:v>12.2178</x:v>
      </x:c>
      <x:c r="G144" s="365">
        <x:v>0.18886</x:v>
      </x:c>
      <x:c r="H144" s="323">
        <x:v>311.66666666666669</x:v>
      </x:c>
      <x:c r="I144" s="366">
        <x:v>3749.3500000000008</x:v>
      </x:c>
      <x:c r="J144" s="366">
        <x:v>45808.808430000012</x:v>
      </x:c>
      <x:c r="K144" s="366">
        <x:v>708.10224100000016</x:v>
      </x:c>
      <x:c r="L144" s="366">
        <x:v>339.7166666666667</x:v>
      </x:c>
      <x:c r="M144" s="366">
        <x:v>4150.5902900000001</x:v>
      </x:c>
      <x:c r="N144" s="367">
        <x:v>64.158889666666667</x:v>
      </x:c>
      <x:c r="O144" s="368">
        <x:v>246.2166666666667</x:v>
      </x:c>
      <x:c r="P144" s="366">
        <x:v>3008.2259900000004</x:v>
      </x:c>
      <x:c r="Q144" s="366">
        <x:v>46.500479666666671</x:v>
      </x:c>
      <x:c r="R144" s="366">
        <x:v>355.3</x:v>
      </x:c>
      <x:c r="S144" s="366">
        <x:v>4340.98434</x:v>
      </x:c>
      <x:c r="T144" s="366">
        <x:v>67.101957999999996</x:v>
      </x:c>
      <x:c r="U144" s="366">
        <x:v>324.13333333333338</x:v>
      </x:c>
      <x:c r="V144" s="366">
        <x:v>3960.1962400000007</x:v>
      </x:c>
      <x:c r="W144" s="366">
        <x:v>61.215821333333345</x:v>
      </x:c>
      <x:c r="X144" s="366">
        <x:v>277.38333333333338</x:v>
      </x:c>
      <x:c r="Y144" s="366">
        <x:v>3389.0140900000006</x:v>
      </x:c>
      <x:c r="Z144" s="366">
        <x:v>52.386616333333343</x:v>
      </x:c>
      <x:c r="AA144" s="366">
        <x:v>324.13333333333338</x:v>
      </x:c>
      <x:c r="AB144" s="366">
        <x:v>3960.1962400000007</x:v>
      </x:c>
      <x:c r="AC144" s="366">
        <x:v>61.215821333333345</x:v>
      </x:c>
      <x:c r="AD144" s="366">
        <x:v>324.13333333333338</x:v>
      </x:c>
      <x:c r="AE144" s="366">
        <x:v>3960.1962400000007</x:v>
      </x:c>
      <x:c r="AF144" s="366">
        <x:v>61.215821333333345</x:v>
      </x:c>
      <x:c r="AG144" s="366">
        <x:v>277.38333333333338</x:v>
      </x:c>
      <x:c r="AH144" s="366">
        <x:v>3389.0140900000006</x:v>
      </x:c>
      <x:c r="AI144" s="366">
        <x:v>52.386616333333343</x:v>
      </x:c>
      <x:c r="AJ144" s="366">
        <x:v>324.13333333333338</x:v>
      </x:c>
      <x:c r="AK144" s="366">
        <x:v>3960.1962400000007</x:v>
      </x:c>
      <x:c r="AL144" s="366">
        <x:v>61.215821333333345</x:v>
      </x:c>
      <x:c r="AM144" s="366">
        <x:v>277.38333333333338</x:v>
      </x:c>
      <x:c r="AN144" s="366">
        <x:v>3389.0140900000006</x:v>
      </x:c>
      <x:c r="AO144" s="366">
        <x:v>52.386616333333343</x:v>
      </x:c>
      <x:c r="AP144" s="366">
        <x:v>339.7166666666667</x:v>
      </x:c>
      <x:c r="AQ144" s="366">
        <x:v>4150.5902900000001</x:v>
      </x:c>
      <x:c r="AR144" s="366">
        <x:v>64.158889666666667</x:v>
      </x:c>
      <x:c r="AS144" s="366">
        <x:v>339.7166666666667</x:v>
      </x:c>
      <x:c r="AT144" s="366">
        <x:v>4150.5902900000001</x:v>
      </x:c>
      <x:c r="AU144" s="366">
        <x:v>64.158889666666667</x:v>
      </x:c>
      <x:c r="AV144" s="361"/>
    </x:row>
    <x:row r="145" spans="1:48" hidden="1" outlineLevel="1">
      <x:c r="A145" s="362">
        <x:v>110</x:v>
      </x:c>
      <x:c r="B145" s="362">
        <x:v>120</x:v>
      </x:c>
      <x:c r="C145" s="328" t="s">
        <x:v>343</x:v>
      </x:c>
      <x:c r="D145" s="387" t="s">
        <x:v>161</x:v>
      </x:c>
      <x:c r="E145" s="387" t="s">
        <x:v>162</x:v>
      </x:c>
      <x:c r="F145" s="364">
        <x:v>4.18</x:v>
      </x:c>
      <x:c r="G145" s="365">
        <x:v>7.149999999999998E-2</x:v>
      </x:c>
      <x:c r="H145" s="323">
        <x:v>5245.166666666667</x:v>
      </x:c>
      <x:c r="I145" s="366">
        <x:v>63099.355000000003</x:v>
      </x:c>
      <x:c r="J145" s="366">
        <x:v>263755.30390000006</x:v>
      </x:c>
      <x:c r="K145" s="366">
        <x:v>4511.6038824999996</x:v>
      </x:c>
      <x:c r="L145" s="366">
        <x:v>5717.2316666666675</x:v>
      </x:c>
      <x:c r="M145" s="366">
        <x:v>23898.028366666669</x:v>
      </x:c>
      <x:c r="N145" s="367">
        <x:v>408.7820641666666</x:v>
      </x:c>
      <x:c r="O145" s="368">
        <x:v>4143.6816666666673</x:v>
      </x:c>
      <x:c r="P145" s="366">
        <x:v>17320.589366666667</x:v>
      </x:c>
      <x:c r="Q145" s="366">
        <x:v>296.27323916666666</x:v>
      </x:c>
      <x:c r="R145" s="366">
        <x:v>5979.49</x:v>
      </x:c>
      <x:c r="S145" s="366">
        <x:v>24994.268199999999</x:v>
      </x:c>
      <x:c r="T145" s="366">
        <x:v>427.53353499999986</x:v>
      </x:c>
      <x:c r="U145" s="366">
        <x:v>5454.9733333333343</x:v>
      </x:c>
      <x:c r="V145" s="366">
        <x:v>22801.788533333336</x:v>
      </x:c>
      <x:c r="W145" s="366">
        <x:v>390.03059333333329</x:v>
      </x:c>
      <x:c r="X145" s="366">
        <x:v>4668.1983333333337</x:v>
      </x:c>
      <x:c r="Y145" s="366">
        <x:v>19513.069033333333</x:v>
      </x:c>
      <x:c r="Z145" s="366">
        <x:v>333.77618083333329</x:v>
      </x:c>
      <x:c r="AA145" s="366">
        <x:v>5454.9733333333343</x:v>
      </x:c>
      <x:c r="AB145" s="366">
        <x:v>22801.788533333336</x:v>
      </x:c>
      <x:c r="AC145" s="366">
        <x:v>390.03059333333329</x:v>
      </x:c>
      <x:c r="AD145" s="366">
        <x:v>5454.9733333333343</x:v>
      </x:c>
      <x:c r="AE145" s="366">
        <x:v>22801.788533333336</x:v>
      </x:c>
      <x:c r="AF145" s="366">
        <x:v>390.03059333333329</x:v>
      </x:c>
      <x:c r="AG145" s="366">
        <x:v>4668.1983333333337</x:v>
      </x:c>
      <x:c r="AH145" s="366">
        <x:v>19513.069033333333</x:v>
      </x:c>
      <x:c r="AI145" s="366">
        <x:v>333.77618083333329</x:v>
      </x:c>
      <x:c r="AJ145" s="366">
        <x:v>5454.9733333333343</x:v>
      </x:c>
      <x:c r="AK145" s="366">
        <x:v>22801.788533333336</x:v>
      </x:c>
      <x:c r="AL145" s="366">
        <x:v>390.03059333333329</x:v>
      </x:c>
      <x:c r="AM145" s="366">
        <x:v>4668.1983333333337</x:v>
      </x:c>
      <x:c r="AN145" s="366">
        <x:v>19513.069033333333</x:v>
      </x:c>
      <x:c r="AO145" s="366">
        <x:v>333.77618083333329</x:v>
      </x:c>
      <x:c r="AP145" s="366">
        <x:v>5717.2316666666675</x:v>
      </x:c>
      <x:c r="AQ145" s="366">
        <x:v>23898.028366666669</x:v>
      </x:c>
      <x:c r="AR145" s="366">
        <x:v>408.7820641666666</x:v>
      </x:c>
      <x:c r="AS145" s="366">
        <x:v>5717.2316666666675</x:v>
      </x:c>
      <x:c r="AT145" s="366">
        <x:v>23898.028366666669</x:v>
      </x:c>
      <x:c r="AU145" s="366">
        <x:v>408.7820641666666</x:v>
      </x:c>
      <x:c r="AV145" s="361"/>
    </x:row>
    <x:row r="146" spans="1:48" hidden="1" outlineLevel="1">
      <x:c r="A146" s="362">
        <x:v>111</x:v>
      </x:c>
      <x:c r="B146" s="362">
        <x:v>121</x:v>
      </x:c>
      <x:c r="C146" s="328" t="s">
        <x:v>343</x:v>
      </x:c>
      <x:c r="D146" s="387" t="s">
        <x:v>182</x:v>
      </x:c>
      <x:c r="E146" s="387" t="s">
        <x:v>150</x:v>
      </x:c>
      <x:c r="F146" s="364">
        <x:v>1.6346000000000003</x:v>
      </x:c>
      <x:c r="G146" s="365">
        <x:v>1.84E-2</x:v>
      </x:c>
      <x:c r="H146" s="323">
        <x:v>8884.3333333333339</x:v>
      </x:c>
      <x:c r="I146" s="366">
        <x:v>106878.53000000003</x:v>
      </x:c>
      <x:c r="J146" s="366">
        <x:v>174703.64513799999</x:v>
      </x:c>
      <x:c r="K146" s="366">
        <x:v>1966.5649519999999</x:v>
      </x:c>
      <x:c r="L146" s="366">
        <x:v>9683.9233333333341</x:v>
      </x:c>
      <x:c r="M146" s="366">
        <x:v>15829.341080666671</x:v>
      </x:c>
      <x:c r="N146" s="367">
        <x:v>178.18418933333334</x:v>
      </x:c>
      <x:c r="O146" s="368">
        <x:v>7018.6233333333339</x:v>
      </x:c>
      <x:c r="P146" s="366">
        <x:v>11472.641700666669</x:v>
      </x:c>
      <x:c r="Q146" s="366">
        <x:v>129.14266933333334</x:v>
      </x:c>
      <x:c r="R146" s="366">
        <x:v>10128.14</x:v>
      </x:c>
      <x:c r="S146" s="366">
        <x:v>16555.457644000002</x:v>
      </x:c>
      <x:c r="T146" s="366">
        <x:v>186.35777599999997</x:v>
      </x:c>
      <x:c r="U146" s="366">
        <x:v>9239.7066666666669</x:v>
      </x:c>
      <x:c r="V146" s="366">
        <x:v>15103.224517333336</x:v>
      </x:c>
      <x:c r="W146" s="366">
        <x:v>170.01060266666667</x:v>
      </x:c>
      <x:c r="X146" s="366">
        <x:v>7907.0566666666673</x:v>
      </x:c>
      <x:c r="Y146" s="366">
        <x:v>12924.874827333337</x:v>
      </x:c>
      <x:c r="Z146" s="366">
        <x:v>145.48984266666668</x:v>
      </x:c>
      <x:c r="AA146" s="366">
        <x:v>9239.7066666666669</x:v>
      </x:c>
      <x:c r="AB146" s="366">
        <x:v>15103.224517333336</x:v>
      </x:c>
      <x:c r="AC146" s="366">
        <x:v>170.01060266666667</x:v>
      </x:c>
      <x:c r="AD146" s="366">
        <x:v>9239.7066666666669</x:v>
      </x:c>
      <x:c r="AE146" s="366">
        <x:v>15103.224517333336</x:v>
      </x:c>
      <x:c r="AF146" s="366">
        <x:v>170.01060266666667</x:v>
      </x:c>
      <x:c r="AG146" s="366">
        <x:v>7907.0566666666673</x:v>
      </x:c>
      <x:c r="AH146" s="366">
        <x:v>12924.874827333337</x:v>
      </x:c>
      <x:c r="AI146" s="366">
        <x:v>145.48984266666668</x:v>
      </x:c>
      <x:c r="AJ146" s="366">
        <x:v>9239.7066666666669</x:v>
      </x:c>
      <x:c r="AK146" s="366">
        <x:v>15103.224517333336</x:v>
      </x:c>
      <x:c r="AL146" s="366">
        <x:v>170.01060266666667</x:v>
      </x:c>
      <x:c r="AM146" s="366">
        <x:v>7907.0566666666673</x:v>
      </x:c>
      <x:c r="AN146" s="366">
        <x:v>12924.874827333337</x:v>
      </x:c>
      <x:c r="AO146" s="366">
        <x:v>145.48984266666668</x:v>
      </x:c>
      <x:c r="AP146" s="366">
        <x:v>9683.9233333333341</x:v>
      </x:c>
      <x:c r="AQ146" s="366">
        <x:v>15829.341080666671</x:v>
      </x:c>
      <x:c r="AR146" s="366">
        <x:v>178.18418933333334</x:v>
      </x:c>
      <x:c r="AS146" s="366">
        <x:v>9683.9233333333341</x:v>
      </x:c>
      <x:c r="AT146" s="366">
        <x:v>15829.341080666671</x:v>
      </x:c>
      <x:c r="AU146" s="366">
        <x:v>178.18418933333334</x:v>
      </x:c>
      <x:c r="AV146" s="361"/>
    </x:row>
    <x:row r="147" spans="1:48" hidden="1" outlineLevel="1">
      <x:c r="A147" s="362">
        <x:v>112</x:v>
      </x:c>
      <x:c r="B147" s="362">
        <x:v>122</x:v>
      </x:c>
      <x:c r="C147" s="328" t="s">
        <x:v>343</x:v>
      </x:c>
      <x:c r="D147" s="387" t="s">
        <x:v>186</x:v>
      </x:c>
      <x:c r="E147" s="387" t="s">
        <x:v>185</x:v>
      </x:c>
      <x:c r="F147" s="364">
        <x:v>11.971199999999998</x:v>
      </x:c>
      <x:c r="G147" s="365">
        <x:v>0.22699999999999998</x:v>
      </x:c>
      <x:c r="H147" s="323">
        <x:v>8308.6666666666679</x:v>
      </x:c>
      <x:c r="I147" s="366">
        <x:v>99953.260000000024</x:v>
      </x:c>
      <x:c r="J147" s="366">
        <x:v>1196560.4661119999</x:v>
      </x:c>
      <x:c r="K147" s="366">
        <x:v>22689.390020000003</x:v>
      </x:c>
      <x:c r="L147" s="366">
        <x:v>9056.4466666666685</x:v>
      </x:c>
      <x:c r="M147" s="366">
        <x:v>108416.534336</x:v>
      </x:c>
      <x:c r="N147" s="367">
        <x:v>2055.8133933333334</x:v>
      </x:c>
      <x:c r="O147" s="368">
        <x:v>6563.8466666666682</x:v>
      </x:c>
      <x:c r="P147" s="366">
        <x:v>78577.121216</x:v>
      </x:c>
      <x:c r="Q147" s="366">
        <x:v>1489.9931933333335</x:v>
      </x:c>
      <x:c r="R147" s="366">
        <x:v>9471.880000000001</x:v>
      </x:c>
      <x:c r="S147" s="366">
        <x:v>113389.769856</x:v>
      </x:c>
      <x:c r="T147" s="366">
        <x:v>2150.1167599999999</x:v>
      </x:c>
      <x:c r="U147" s="366">
        <x:v>8641.0133333333342</x:v>
      </x:c>
      <x:c r="V147" s="366">
        <x:v>103443.29881599999</x:v>
      </x:c>
      <x:c r="W147" s="366">
        <x:v>1961.5100266666666</x:v>
      </x:c>
      <x:c r="X147" s="366">
        <x:v>7394.713333333335</x:v>
      </x:c>
      <x:c r="Y147" s="366">
        <x:v>88523.592256000004</x:v>
      </x:c>
      <x:c r="Z147" s="366">
        <x:v>1678.599926666667</x:v>
      </x:c>
      <x:c r="AA147" s="366">
        <x:v>8641.0133333333342</x:v>
      </x:c>
      <x:c r="AB147" s="366">
        <x:v>103443.29881599999</x:v>
      </x:c>
      <x:c r="AC147" s="366">
        <x:v>1961.5100266666666</x:v>
      </x:c>
      <x:c r="AD147" s="366">
        <x:v>8641.0133333333342</x:v>
      </x:c>
      <x:c r="AE147" s="366">
        <x:v>103443.29881599999</x:v>
      </x:c>
      <x:c r="AF147" s="366">
        <x:v>1961.5100266666666</x:v>
      </x:c>
      <x:c r="AG147" s="366">
        <x:v>7394.713333333335</x:v>
      </x:c>
      <x:c r="AH147" s="366">
        <x:v>88523.592256000004</x:v>
      </x:c>
      <x:c r="AI147" s="366">
        <x:v>1678.599926666667</x:v>
      </x:c>
      <x:c r="AJ147" s="366">
        <x:v>8641.0133333333342</x:v>
      </x:c>
      <x:c r="AK147" s="366">
        <x:v>103443.29881599999</x:v>
      </x:c>
      <x:c r="AL147" s="366">
        <x:v>1961.5100266666666</x:v>
      </x:c>
      <x:c r="AM147" s="366">
        <x:v>7394.713333333335</x:v>
      </x:c>
      <x:c r="AN147" s="366">
        <x:v>88523.592256000004</x:v>
      </x:c>
      <x:c r="AO147" s="366">
        <x:v>1678.599926666667</x:v>
      </x:c>
      <x:c r="AP147" s="366">
        <x:v>9056.4466666666685</x:v>
      </x:c>
      <x:c r="AQ147" s="366">
        <x:v>108416.534336</x:v>
      </x:c>
      <x:c r="AR147" s="366">
        <x:v>2055.8133933333334</x:v>
      </x:c>
      <x:c r="AS147" s="366">
        <x:v>9056.4466666666685</x:v>
      </x:c>
      <x:c r="AT147" s="366">
        <x:v>108416.534336</x:v>
      </x:c>
      <x:c r="AU147" s="366">
        <x:v>2055.8133933333334</x:v>
      </x:c>
      <x:c r="AV147" s="361"/>
    </x:row>
    <x:row r="148" spans="1:48" hidden="1" outlineLevel="1">
      <x:c r="A148" s="362">
        <x:v>113</x:v>
      </x:c>
      <x:c r="B148" s="362">
        <x:v>123</x:v>
      </x:c>
      <x:c r="C148" s="328" t="s">
        <x:v>343</x:v>
      </x:c>
      <x:c r="D148" s="387" t="s">
        <x:v>171</x:v>
      </x:c>
      <x:c r="E148" s="387" t="s">
        <x:v>141</x:v>
      </x:c>
      <x:c r="F148" s="364">
        <x:v>0.8337</x:v>
      </x:c>
      <x:c r="G148" s="365">
        <x:v>3.4199999999999994E-3</x:v>
      </x:c>
      <x:c r="H148" s="323">
        <x:v>2444.4444444444448</x:v>
      </x:c>
      <x:c r="I148" s="366">
        <x:v>29406.666666666675</x:v>
      </x:c>
      <x:c r="J148" s="366">
        <x:v>24516.338000000003</x:v>
      </x:c>
      <x:c r="K148" s="366">
        <x:v>100.57079999999998</x:v>
      </x:c>
      <x:c r="L148" s="366">
        <x:v>2664.4444444444448</x:v>
      </x:c>
      <x:c r="M148" s="366">
        <x:v>2221.3473333333336</x:v>
      </x:c>
      <x:c r="N148" s="367">
        <x:v>9.1123999999999992</x:v>
      </x:c>
      <x:c r="O148" s="368">
        <x:v>1931.1111111111115</x:v>
      </x:c>
      <x:c r="P148" s="366">
        <x:v>1609.9673333333337</x:v>
      </x:c>
      <x:c r="Q148" s="366">
        <x:v>6.6044</x:v>
      </x:c>
      <x:c r="R148" s="366">
        <x:v>2786.666666666667</x:v>
      </x:c>
      <x:c r="S148" s="366">
        <x:v>2323.2440000000001</x:v>
      </x:c>
      <x:c r="T148" s="366">
        <x:v>9.5304000000000002</x:v>
      </x:c>
      <x:c r="U148" s="366">
        <x:v>2542.2222222222226</x:v>
      </x:c>
      <x:c r="V148" s="366">
        <x:v>2119.4506666666671</x:v>
      </x:c>
      <x:c r="W148" s="366">
        <x:v>8.6943999999999999</x:v>
      </x:c>
      <x:c r="X148" s="366">
        <x:v>2175.5555555555561</x:v>
      </x:c>
      <x:c r="Y148" s="366">
        <x:v>1813.760666666667</x:v>
      </x:c>
      <x:c r="Z148" s="366">
        <x:v>7.4404000000000003</x:v>
      </x:c>
      <x:c r="AA148" s="366">
        <x:v>2542.2222222222226</x:v>
      </x:c>
      <x:c r="AB148" s="366">
        <x:v>2119.4506666666671</x:v>
      </x:c>
      <x:c r="AC148" s="366">
        <x:v>8.6943999999999999</x:v>
      </x:c>
      <x:c r="AD148" s="366">
        <x:v>2542.2222222222226</x:v>
      </x:c>
      <x:c r="AE148" s="366">
        <x:v>2119.4506666666671</x:v>
      </x:c>
      <x:c r="AF148" s="366">
        <x:v>8.6943999999999999</x:v>
      </x:c>
      <x:c r="AG148" s="366">
        <x:v>2175.5555555555561</x:v>
      </x:c>
      <x:c r="AH148" s="366">
        <x:v>1813.760666666667</x:v>
      </x:c>
      <x:c r="AI148" s="366">
        <x:v>7.4404000000000003</x:v>
      </x:c>
      <x:c r="AJ148" s="366">
        <x:v>2542.2222222222226</x:v>
      </x:c>
      <x:c r="AK148" s="366">
        <x:v>2119.4506666666671</x:v>
      </x:c>
      <x:c r="AL148" s="366">
        <x:v>8.6943999999999999</x:v>
      </x:c>
      <x:c r="AM148" s="366">
        <x:v>2175.5555555555561</x:v>
      </x:c>
      <x:c r="AN148" s="366">
        <x:v>1813.760666666667</x:v>
      </x:c>
      <x:c r="AO148" s="366">
        <x:v>7.4404000000000003</x:v>
      </x:c>
      <x:c r="AP148" s="366">
        <x:v>2664.4444444444448</x:v>
      </x:c>
      <x:c r="AQ148" s="366">
        <x:v>2221.3473333333336</x:v>
      </x:c>
      <x:c r="AR148" s="366">
        <x:v>9.1123999999999992</x:v>
      </x:c>
      <x:c r="AS148" s="366">
        <x:v>2664.4444444444448</x:v>
      </x:c>
      <x:c r="AT148" s="366">
        <x:v>2221.3473333333336</x:v>
      </x:c>
      <x:c r="AU148" s="366">
        <x:v>9.1123999999999992</x:v>
      </x:c>
      <x:c r="AV148" s="361"/>
    </x:row>
    <x:row r="149" spans="1:48" hidden="1" outlineLevel="1">
      <x:c r="A149" s="362">
        <x:v>114</x:v>
      </x:c>
      <x:c r="B149" s="362">
        <x:v>124</x:v>
      </x:c>
      <x:c r="C149" s="328" t="s">
        <x:v>343</x:v>
      </x:c>
      <x:c r="D149" s="387" t="s">
        <x:v>171</x:v>
      </x:c>
      <x:c r="E149" s="387" t="s">
        <x:v>143</x:v>
      </x:c>
      <x:c r="F149" s="364">
        <x:v>1.0282</x:v>
      </x:c>
      <x:c r="G149" s="365">
        <x:v>4.7999999999999987E-3</x:v>
      </x:c>
      <x:c r="H149" s="323">
        <x:v>6600.0000000000009</x:v>
      </x:c>
      <x:c r="I149" s="366">
        <x:v>79398</x:v>
      </x:c>
      <x:c r="J149" s="366">
        <x:v>81637.023600000015</x:v>
      </x:c>
      <x:c r="K149" s="366">
        <x:v>381.11040000000003</x:v>
      </x:c>
      <x:c r="L149" s="366">
        <x:v>7194.0000000000018</x:v>
      </x:c>
      <x:c r="M149" s="366">
        <x:v>7396.8708000000015</x:v>
      </x:c>
      <x:c r="N149" s="367">
        <x:v>34.531199999999998</x:v>
      </x:c>
      <x:c r="O149" s="368">
        <x:v>5214.0000000000009</x:v>
      </x:c>
      <x:c r="P149" s="366">
        <x:v>5361.0348000000013</x:v>
      </x:c>
      <x:c r="Q149" s="366">
        <x:v>25.027199999999997</x:v>
      </x:c>
      <x:c r="R149" s="366">
        <x:v>7524</x:v>
      </x:c>
      <x:c r="S149" s="366">
        <x:v>7736.1768000000002</x:v>
      </x:c>
      <x:c r="T149" s="366">
        <x:v>36.115199999999987</x:v>
      </x:c>
      <x:c r="U149" s="366">
        <x:v>6864.0000000000009</x:v>
      </x:c>
      <x:c r="V149" s="366">
        <x:v>7057.564800000001</x:v>
      </x:c>
      <x:c r="W149" s="366">
        <x:v>32.947199999999995</x:v>
      </x:c>
      <x:c r="X149" s="366">
        <x:v>5874.0000000000009</x:v>
      </x:c>
      <x:c r="Y149" s="366">
        <x:v>6039.6468000000013</x:v>
      </x:c>
      <x:c r="Z149" s="366">
        <x:v>28.195199999999996</x:v>
      </x:c>
      <x:c r="AA149" s="366">
        <x:v>6864.0000000000009</x:v>
      </x:c>
      <x:c r="AB149" s="366">
        <x:v>7057.564800000001</x:v>
      </x:c>
      <x:c r="AC149" s="366">
        <x:v>32.947199999999995</x:v>
      </x:c>
      <x:c r="AD149" s="366">
        <x:v>6864.0000000000009</x:v>
      </x:c>
      <x:c r="AE149" s="366">
        <x:v>7057.564800000001</x:v>
      </x:c>
      <x:c r="AF149" s="366">
        <x:v>32.947199999999995</x:v>
      </x:c>
      <x:c r="AG149" s="366">
        <x:v>5874.0000000000009</x:v>
      </x:c>
      <x:c r="AH149" s="366">
        <x:v>6039.6468000000013</x:v>
      </x:c>
      <x:c r="AI149" s="366">
        <x:v>28.195199999999996</x:v>
      </x:c>
      <x:c r="AJ149" s="366">
        <x:v>6864.0000000000009</x:v>
      </x:c>
      <x:c r="AK149" s="366">
        <x:v>7057.564800000001</x:v>
      </x:c>
      <x:c r="AL149" s="366">
        <x:v>32.947199999999995</x:v>
      </x:c>
      <x:c r="AM149" s="366">
        <x:v>5874.0000000000009</x:v>
      </x:c>
      <x:c r="AN149" s="366">
        <x:v>6039.6468000000013</x:v>
      </x:c>
      <x:c r="AO149" s="366">
        <x:v>28.195199999999996</x:v>
      </x:c>
      <x:c r="AP149" s="366">
        <x:v>7194.0000000000018</x:v>
      </x:c>
      <x:c r="AQ149" s="366">
        <x:v>7396.8708000000015</x:v>
      </x:c>
      <x:c r="AR149" s="366">
        <x:v>34.531199999999998</x:v>
      </x:c>
      <x:c r="AS149" s="366">
        <x:v>7194.0000000000018</x:v>
      </x:c>
      <x:c r="AT149" s="366">
        <x:v>7396.8708000000015</x:v>
      </x:c>
      <x:c r="AU149" s="366">
        <x:v>34.531199999999998</x:v>
      </x:c>
      <x:c r="AV149" s="361"/>
    </x:row>
    <x:row r="150" spans="1:48" hidden="1" outlineLevel="1">
      <x:c r="A150" s="362"/>
      <x:c r="B150" s="362">
        <x:v>125</x:v>
      </x:c>
      <x:c r="C150" s="328" t="s">
        <x:v>343</x:v>
      </x:c>
      <x:c r="D150" s="387" t="s">
        <x:v>171</x:v>
      </x:c>
      <x:c r="E150" s="387" t="s">
        <x:v>349</x:v>
      </x:c>
      <x:c r="F150" s="364">
        <x:v>1.2782</x:v>
      </x:c>
      <x:c r="G150" s="365">
        <x:v>3.4300000000000003E-3</x:v>
      </x:c>
      <x:c r="H150" s="323">
        <x:v>611.1111111111112</x:v>
      </x:c>
      <x:c r="I150" s="366">
        <x:v>7351.6666666666688</x:v>
      </x:c>
      <x:c r="J150" s="366">
        <x:v>9396.9003333333349</x:v>
      </x:c>
      <x:c r="K150" s="366">
        <x:v>25.216216666666678</x:v>
      </x:c>
      <x:c r="L150" s="366">
        <x:v>666.1111111111112</x:v>
      </x:c>
      <x:c r="M150" s="366">
        <x:v>851.42322222222231</x:v>
      </x:c>
      <x:c r="N150" s="367">
        <x:v>2.2847611111111115</x:v>
      </x:c>
      <x:c r="O150" s="368">
        <x:v>482.77777777777789</x:v>
      </x:c>
      <x:c r="P150" s="366">
        <x:v>617.08655555555572</x:v>
      </x:c>
      <x:c r="Q150" s="366">
        <x:v>1.6559277777777783</x:v>
      </x:c>
      <x:c r="R150" s="366">
        <x:v>696.66666666666674</x:v>
      </x:c>
      <x:c r="S150" s="366">
        <x:v>890.47933333333344</x:v>
      </x:c>
      <x:c r="T150" s="366">
        <x:v>2.3895666666666671</x:v>
      </x:c>
      <x:c r="U150" s="366">
        <x:v>635.55555555555566</x:v>
      </x:c>
      <x:c r="V150" s="366">
        <x:v>812.36711111111129</x:v>
      </x:c>
      <x:c r="W150" s="366">
        <x:v>2.1799555555555563</x:v>
      </x:c>
      <x:c r="X150" s="366">
        <x:v>543.88888888888903</x:v>
      </x:c>
      <x:c r="Y150" s="366">
        <x:v>695.19877777777799</x:v>
      </x:c>
      <x:c r="Z150" s="366">
        <x:v>1.8655388888888895</x:v>
      </x:c>
      <x:c r="AA150" s="366">
        <x:v>635.55555555555566</x:v>
      </x:c>
      <x:c r="AB150" s="366">
        <x:v>812.36711111111129</x:v>
      </x:c>
      <x:c r="AC150" s="366">
        <x:v>2.1799555555555563</x:v>
      </x:c>
      <x:c r="AD150" s="366">
        <x:v>635.55555555555566</x:v>
      </x:c>
      <x:c r="AE150" s="366">
        <x:v>812.36711111111129</x:v>
      </x:c>
      <x:c r="AF150" s="366">
        <x:v>2.1799555555555563</x:v>
      </x:c>
      <x:c r="AG150" s="366">
        <x:v>543.88888888888903</x:v>
      </x:c>
      <x:c r="AH150" s="366">
        <x:v>695.19877777777799</x:v>
      </x:c>
      <x:c r="AI150" s="366">
        <x:v>1.8655388888888895</x:v>
      </x:c>
      <x:c r="AJ150" s="366">
        <x:v>635.55555555555566</x:v>
      </x:c>
      <x:c r="AK150" s="366">
        <x:v>812.36711111111129</x:v>
      </x:c>
      <x:c r="AL150" s="366">
        <x:v>2.1799555555555563</x:v>
      </x:c>
      <x:c r="AM150" s="366">
        <x:v>543.88888888888903</x:v>
      </x:c>
      <x:c r="AN150" s="366">
        <x:v>695.19877777777799</x:v>
      </x:c>
      <x:c r="AO150" s="366">
        <x:v>1.8655388888888895</x:v>
      </x:c>
      <x:c r="AP150" s="366">
        <x:v>666.1111111111112</x:v>
      </x:c>
      <x:c r="AQ150" s="366">
        <x:v>851.42322222222231</x:v>
      </x:c>
      <x:c r="AR150" s="366">
        <x:v>2.2847611111111115</x:v>
      </x:c>
      <x:c r="AS150" s="366">
        <x:v>666.1111111111112</x:v>
      </x:c>
      <x:c r="AT150" s="366">
        <x:v>851.42322222222231</x:v>
      </x:c>
      <x:c r="AU150" s="366">
        <x:v>2.2847611111111115</x:v>
      </x:c>
      <x:c r="AV150" s="361"/>
    </x:row>
    <x:row r="151" spans="1:48" hidden="1" outlineLevel="1">
      <x:c r="A151" s="362">
        <x:v>115</x:v>
      </x:c>
      <x:c r="B151" s="362">
        <x:v>126</x:v>
      </x:c>
      <x:c r="C151" s="328" t="s">
        <x:v>343</x:v>
      </x:c>
      <x:c r="D151" s="387"/>
      <x:c r="E151" s="387"/>
      <x:c r="F151" s="364"/>
      <x:c r="G151" s="365"/>
      <x:c r="H151" s="323">
        <x:v>0</x:v>
      </x:c>
      <x:c r="I151" s="366">
        <x:v>0</x:v>
      </x:c>
      <x:c r="J151" s="366">
        <x:v>0</x:v>
      </x:c>
      <x:c r="K151" s="366">
        <x:v>0</x:v>
      </x:c>
      <x:c r="L151" s="366">
        <x:v>0</x:v>
      </x:c>
      <x:c r="M151" s="366">
        <x:v>0</x:v>
      </x:c>
      <x:c r="N151" s="367">
        <x:v>0</x:v>
      </x:c>
      <x:c r="O151" s="368">
        <x:v>0</x:v>
      </x:c>
      <x:c r="P151" s="366">
        <x:v>0</x:v>
      </x:c>
      <x:c r="Q151" s="366">
        <x:v>0</x:v>
      </x:c>
      <x:c r="R151" s="366">
        <x:v>0</x:v>
      </x:c>
      <x:c r="S151" s="366">
        <x:v>0</x:v>
      </x:c>
      <x:c r="T151" s="366">
        <x:v>0</x:v>
      </x:c>
      <x:c r="U151" s="366">
        <x:v>0</x:v>
      </x:c>
      <x:c r="V151" s="366">
        <x:v>0</x:v>
      </x:c>
      <x:c r="W151" s="366">
        <x:v>0</x:v>
      </x:c>
      <x:c r="X151" s="366">
        <x:v>0</x:v>
      </x:c>
      <x:c r="Y151" s="366">
        <x:v>0</x:v>
      </x:c>
      <x:c r="Z151" s="366">
        <x:v>0</x:v>
      </x:c>
      <x:c r="AA151" s="366">
        <x:v>0</x:v>
      </x:c>
      <x:c r="AB151" s="366">
        <x:v>0</x:v>
      </x:c>
      <x:c r="AC151" s="366">
        <x:v>0</x:v>
      </x:c>
      <x:c r="AD151" s="366">
        <x:v>0</x:v>
      </x:c>
      <x:c r="AE151" s="366">
        <x:v>0</x:v>
      </x:c>
      <x:c r="AF151" s="366">
        <x:v>0</x:v>
      </x:c>
      <x:c r="AG151" s="366">
        <x:v>0</x:v>
      </x:c>
      <x:c r="AH151" s="366">
        <x:v>0</x:v>
      </x:c>
      <x:c r="AI151" s="366">
        <x:v>0</x:v>
      </x:c>
      <x:c r="AJ151" s="366">
        <x:v>0</x:v>
      </x:c>
      <x:c r="AK151" s="366">
        <x:v>0</x:v>
      </x:c>
      <x:c r="AL151" s="366">
        <x:v>0</x:v>
      </x:c>
      <x:c r="AM151" s="366">
        <x:v>0</x:v>
      </x:c>
      <x:c r="AN151" s="366">
        <x:v>0</x:v>
      </x:c>
      <x:c r="AO151" s="366">
        <x:v>0</x:v>
      </x:c>
      <x:c r="AP151" s="366">
        <x:v>0</x:v>
      </x:c>
      <x:c r="AQ151" s="366">
        <x:v>0</x:v>
      </x:c>
      <x:c r="AR151" s="366">
        <x:v>0</x:v>
      </x:c>
      <x:c r="AS151" s="366">
        <x:v>0</x:v>
      </x:c>
      <x:c r="AT151" s="366">
        <x:v>0</x:v>
      </x:c>
      <x:c r="AU151" s="366">
        <x:v>0</x:v>
      </x:c>
      <x:c r="AV151" s="361"/>
    </x:row>
    <x:row r="152" spans="1:48" hidden="1" outlineLevel="1">
      <x:c r="A152" s="362">
        <x:v>116</x:v>
      </x:c>
      <x:c r="B152" s="362">
        <x:v>127</x:v>
      </x:c>
      <x:c r="C152" s="328" t="s">
        <x:v>343</x:v>
      </x:c>
      <x:c r="D152" s="387"/>
      <x:c r="E152" s="387"/>
      <x:c r="F152" s="364"/>
      <x:c r="G152" s="365"/>
      <x:c r="H152" s="323">
        <x:v>0</x:v>
      </x:c>
      <x:c r="I152" s="366">
        <x:v>0</x:v>
      </x:c>
      <x:c r="J152" s="366">
        <x:v>0</x:v>
      </x:c>
      <x:c r="K152" s="366">
        <x:v>0</x:v>
      </x:c>
      <x:c r="L152" s="366">
        <x:v>0</x:v>
      </x:c>
      <x:c r="M152" s="366">
        <x:v>0</x:v>
      </x:c>
      <x:c r="N152" s="367">
        <x:v>0</x:v>
      </x:c>
      <x:c r="O152" s="368">
        <x:v>0</x:v>
      </x:c>
      <x:c r="P152" s="366">
        <x:v>0</x:v>
      </x:c>
      <x:c r="Q152" s="366">
        <x:v>0</x:v>
      </x:c>
      <x:c r="R152" s="366">
        <x:v>0</x:v>
      </x:c>
      <x:c r="S152" s="366">
        <x:v>0</x:v>
      </x:c>
      <x:c r="T152" s="366">
        <x:v>0</x:v>
      </x:c>
      <x:c r="U152" s="366">
        <x:v>0</x:v>
      </x:c>
      <x:c r="V152" s="366">
        <x:v>0</x:v>
      </x:c>
      <x:c r="W152" s="366">
        <x:v>0</x:v>
      </x:c>
      <x:c r="X152" s="366">
        <x:v>0</x:v>
      </x:c>
      <x:c r="Y152" s="366">
        <x:v>0</x:v>
      </x:c>
      <x:c r="Z152" s="366">
        <x:v>0</x:v>
      </x:c>
      <x:c r="AA152" s="366">
        <x:v>0</x:v>
      </x:c>
      <x:c r="AB152" s="366">
        <x:v>0</x:v>
      </x:c>
      <x:c r="AC152" s="366">
        <x:v>0</x:v>
      </x:c>
      <x:c r="AD152" s="366">
        <x:v>0</x:v>
      </x:c>
      <x:c r="AE152" s="366">
        <x:v>0</x:v>
      </x:c>
      <x:c r="AF152" s="366">
        <x:v>0</x:v>
      </x:c>
      <x:c r="AG152" s="366">
        <x:v>0</x:v>
      </x:c>
      <x:c r="AH152" s="366">
        <x:v>0</x:v>
      </x:c>
      <x:c r="AI152" s="366">
        <x:v>0</x:v>
      </x:c>
      <x:c r="AJ152" s="366">
        <x:v>0</x:v>
      </x:c>
      <x:c r="AK152" s="366">
        <x:v>0</x:v>
      </x:c>
      <x:c r="AL152" s="366">
        <x:v>0</x:v>
      </x:c>
      <x:c r="AM152" s="366">
        <x:v>0</x:v>
      </x:c>
      <x:c r="AN152" s="366">
        <x:v>0</x:v>
      </x:c>
      <x:c r="AO152" s="366">
        <x:v>0</x:v>
      </x:c>
      <x:c r="AP152" s="366">
        <x:v>0</x:v>
      </x:c>
      <x:c r="AQ152" s="366">
        <x:v>0</x:v>
      </x:c>
      <x:c r="AR152" s="366">
        <x:v>0</x:v>
      </x:c>
      <x:c r="AS152" s="366">
        <x:v>0</x:v>
      </x:c>
      <x:c r="AT152" s="366">
        <x:v>0</x:v>
      </x:c>
      <x:c r="AU152" s="366">
        <x:v>0</x:v>
      </x:c>
      <x:c r="AV152" s="361"/>
    </x:row>
    <x:row r="153" spans="1:48" hidden="1" outlineLevel="1">
      <x:c r="A153" s="362">
        <x:v>117</x:v>
      </x:c>
      <x:c r="B153" s="362">
        <x:v>128</x:v>
      </x:c>
      <x:c r="C153" s="328" t="s">
        <x:v>343</x:v>
      </x:c>
      <x:c r="D153" s="387" t="s">
        <x:v>369</x:v>
      </x:c>
      <x:c r="E153" s="387" t="s">
        <x:v>181</x:v>
      </x:c>
      <x:c r="F153" s="364">
        <x:v>0.57589999999999997</x:v>
      </x:c>
      <x:c r="G153" s="365">
        <x:v>8.6E-3</x:v>
      </x:c>
      <x:c r="H153" s="323">
        <x:v>0</x:v>
      </x:c>
      <x:c r="I153" s="366">
        <x:v>0</x:v>
      </x:c>
      <x:c r="J153" s="366">
        <x:v>0</x:v>
      </x:c>
      <x:c r="K153" s="366">
        <x:v>0</x:v>
      </x:c>
      <x:c r="L153" s="366">
        <x:v>0</x:v>
      </x:c>
      <x:c r="M153" s="366">
        <x:v>0</x:v>
      </x:c>
      <x:c r="N153" s="367">
        <x:v>0</x:v>
      </x:c>
      <x:c r="O153" s="368">
        <x:v>0</x:v>
      </x:c>
      <x:c r="P153" s="366">
        <x:v>0</x:v>
      </x:c>
      <x:c r="Q153" s="366">
        <x:v>0</x:v>
      </x:c>
      <x:c r="R153" s="366">
        <x:v>0</x:v>
      </x:c>
      <x:c r="S153" s="366">
        <x:v>0</x:v>
      </x:c>
      <x:c r="T153" s="366">
        <x:v>0</x:v>
      </x:c>
      <x:c r="U153" s="366">
        <x:v>0</x:v>
      </x:c>
      <x:c r="V153" s="366">
        <x:v>0</x:v>
      </x:c>
      <x:c r="W153" s="366">
        <x:v>0</x:v>
      </x:c>
      <x:c r="X153" s="366">
        <x:v>0</x:v>
      </x:c>
      <x:c r="Y153" s="366">
        <x:v>0</x:v>
      </x:c>
      <x:c r="Z153" s="366">
        <x:v>0</x:v>
      </x:c>
      <x:c r="AA153" s="366">
        <x:v>0</x:v>
      </x:c>
      <x:c r="AB153" s="366">
        <x:v>0</x:v>
      </x:c>
      <x:c r="AC153" s="366">
        <x:v>0</x:v>
      </x:c>
      <x:c r="AD153" s="366">
        <x:v>0</x:v>
      </x:c>
      <x:c r="AE153" s="366">
        <x:v>0</x:v>
      </x:c>
      <x:c r="AF153" s="366">
        <x:v>0</x:v>
      </x:c>
      <x:c r="AG153" s="366">
        <x:v>0</x:v>
      </x:c>
      <x:c r="AH153" s="366">
        <x:v>0</x:v>
      </x:c>
      <x:c r="AI153" s="366">
        <x:v>0</x:v>
      </x:c>
      <x:c r="AJ153" s="366">
        <x:v>0</x:v>
      </x:c>
      <x:c r="AK153" s="366">
        <x:v>0</x:v>
      </x:c>
      <x:c r="AL153" s="366">
        <x:v>0</x:v>
      </x:c>
      <x:c r="AM153" s="366">
        <x:v>0</x:v>
      </x:c>
      <x:c r="AN153" s="366">
        <x:v>0</x:v>
      </x:c>
      <x:c r="AO153" s="366">
        <x:v>0</x:v>
      </x:c>
      <x:c r="AP153" s="366">
        <x:v>0</x:v>
      </x:c>
      <x:c r="AQ153" s="366">
        <x:v>0</x:v>
      </x:c>
      <x:c r="AR153" s="366">
        <x:v>0</x:v>
      </x:c>
      <x:c r="AS153" s="366">
        <x:v>0</x:v>
      </x:c>
      <x:c r="AT153" s="366">
        <x:v>0</x:v>
      </x:c>
      <x:c r="AU153" s="366">
        <x:v>0</x:v>
      </x:c>
      <x:c r="AV153" s="361"/>
    </x:row>
    <x:row r="154" spans="1:48" hidden="1" outlineLevel="1">
      <x:c r="A154" s="362">
        <x:v>118</x:v>
      </x:c>
      <x:c r="B154" s="362">
        <x:v>129</x:v>
      </x:c>
      <x:c r="C154" s="328" t="s">
        <x:v>343</x:v>
      </x:c>
      <x:c r="D154" s="387" t="s">
        <x:v>205</x:v>
      </x:c>
      <x:c r="E154" s="387" t="s">
        <x:v>181</x:v>
      </x:c>
      <x:c r="F154" s="364">
        <x:v>0.57589999999999997</x:v>
      </x:c>
      <x:c r="G154" s="365">
        <x:v>8.6E-3</x:v>
      </x:c>
      <x:c r="H154" s="323">
        <x:v>0</x:v>
      </x:c>
      <x:c r="I154" s="366">
        <x:v>0</x:v>
      </x:c>
      <x:c r="J154" s="366">
        <x:v>0</x:v>
      </x:c>
      <x:c r="K154" s="366">
        <x:v>0</x:v>
      </x:c>
      <x:c r="L154" s="366">
        <x:v>0</x:v>
      </x:c>
      <x:c r="M154" s="366">
        <x:v>0</x:v>
      </x:c>
      <x:c r="N154" s="367">
        <x:v>0</x:v>
      </x:c>
      <x:c r="O154" s="368">
        <x:v>0</x:v>
      </x:c>
      <x:c r="P154" s="366">
        <x:v>0</x:v>
      </x:c>
      <x:c r="Q154" s="366">
        <x:v>0</x:v>
      </x:c>
      <x:c r="R154" s="366">
        <x:v>0</x:v>
      </x:c>
      <x:c r="S154" s="366">
        <x:v>0</x:v>
      </x:c>
      <x:c r="T154" s="366">
        <x:v>0</x:v>
      </x:c>
      <x:c r="U154" s="366">
        <x:v>0</x:v>
      </x:c>
      <x:c r="V154" s="366">
        <x:v>0</x:v>
      </x:c>
      <x:c r="W154" s="366">
        <x:v>0</x:v>
      </x:c>
      <x:c r="X154" s="366">
        <x:v>0</x:v>
      </x:c>
      <x:c r="Y154" s="366">
        <x:v>0</x:v>
      </x:c>
      <x:c r="Z154" s="366">
        <x:v>0</x:v>
      </x:c>
      <x:c r="AA154" s="366">
        <x:v>0</x:v>
      </x:c>
      <x:c r="AB154" s="366">
        <x:v>0</x:v>
      </x:c>
      <x:c r="AC154" s="366">
        <x:v>0</x:v>
      </x:c>
      <x:c r="AD154" s="366">
        <x:v>0</x:v>
      </x:c>
      <x:c r="AE154" s="366">
        <x:v>0</x:v>
      </x:c>
      <x:c r="AF154" s="366">
        <x:v>0</x:v>
      </x:c>
      <x:c r="AG154" s="366">
        <x:v>0</x:v>
      </x:c>
      <x:c r="AH154" s="366">
        <x:v>0</x:v>
      </x:c>
      <x:c r="AI154" s="366">
        <x:v>0</x:v>
      </x:c>
      <x:c r="AJ154" s="366">
        <x:v>0</x:v>
      </x:c>
      <x:c r="AK154" s="366">
        <x:v>0</x:v>
      </x:c>
      <x:c r="AL154" s="366">
        <x:v>0</x:v>
      </x:c>
      <x:c r="AM154" s="366">
        <x:v>0</x:v>
      </x:c>
      <x:c r="AN154" s="366">
        <x:v>0</x:v>
      </x:c>
      <x:c r="AO154" s="366">
        <x:v>0</x:v>
      </x:c>
      <x:c r="AP154" s="366">
        <x:v>0</x:v>
      </x:c>
      <x:c r="AQ154" s="366">
        <x:v>0</x:v>
      </x:c>
      <x:c r="AR154" s="366">
        <x:v>0</x:v>
      </x:c>
      <x:c r="AS154" s="366">
        <x:v>0</x:v>
      </x:c>
      <x:c r="AT154" s="366">
        <x:v>0</x:v>
      </x:c>
      <x:c r="AU154" s="366">
        <x:v>0</x:v>
      </x:c>
      <x:c r="AV154" s="361"/>
    </x:row>
    <x:row r="155" spans="1:48" hidden="1" outlineLevel="1">
      <x:c r="A155" s="362">
        <x:v>119</x:v>
      </x:c>
      <x:c r="B155" s="362">
        <x:v>130</x:v>
      </x:c>
      <x:c r="C155" s="328" t="s">
        <x:v>343</x:v>
      </x:c>
      <x:c r="D155" s="388" t="s">
        <x:v>189</x:v>
      </x:c>
      <x:c r="E155" s="388" t="s">
        <x:v>190</x:v>
      </x:c>
      <x:c r="F155" s="364">
        <x:v>0.22170000000000001</x:v>
      </x:c>
      <x:c r="G155" s="365">
        <x:v>3.1099999999999999E-3</x:v>
      </x:c>
      <x:c r="H155" s="323">
        <x:v>230388.88888888891</x:v>
      </x:c>
      <x:c r="I155" s="366">
        <x:v>2771578.333333334</x:v>
      </x:c>
      <x:c r="J155" s="366">
        <x:v>614458.91650000005</x:v>
      </x:c>
      <x:c r="K155" s="366">
        <x:v>8619.6086166666682</x:v>
      </x:c>
      <x:c r="L155" s="366">
        <x:v>251123.88888888893</x:v>
      </x:c>
      <x:c r="M155" s="366">
        <x:v>55674.166166666677</x:v>
      </x:c>
      <x:c r="N155" s="367">
        <x:v>780.99529444444454</x:v>
      </x:c>
      <x:c r="O155" s="368">
        <x:v>182007.22222222225</x:v>
      </x:c>
      <x:c r="P155" s="366">
        <x:v>40351.001166666676</x:v>
      </x:c>
      <x:c r="Q155" s="366">
        <x:v>566.04246111111115</x:v>
      </x:c>
      <x:c r="R155" s="366">
        <x:v>262643.33333333331</x:v>
      </x:c>
      <x:c r="S155" s="366">
        <x:v>58228.026999999995</x:v>
      </x:c>
      <x:c r="T155" s="366">
        <x:v>816.8207666666666</x:v>
      </x:c>
      <x:c r="U155" s="366">
        <x:v>239604.44444444447</x:v>
      </x:c>
      <x:c r="V155" s="366">
        <x:v>53120.305333333337</x:v>
      </x:c>
      <x:c r="W155" s="366">
        <x:v>745.16982222222225</x:v>
      </x:c>
      <x:c r="X155" s="366">
        <x:v>205046.11111111112</x:v>
      </x:c>
      <x:c r="Y155" s="366">
        <x:v>45458.722833333341</x:v>
      </x:c>
      <x:c r="Z155" s="366">
        <x:v>637.69340555555561</x:v>
      </x:c>
      <x:c r="AA155" s="366">
        <x:v>239604.44444444447</x:v>
      </x:c>
      <x:c r="AB155" s="366">
        <x:v>53120.305333333337</x:v>
      </x:c>
      <x:c r="AC155" s="366">
        <x:v>745.16982222222225</x:v>
      </x:c>
      <x:c r="AD155" s="366">
        <x:v>239604.44444444447</x:v>
      </x:c>
      <x:c r="AE155" s="366">
        <x:v>53120.305333333337</x:v>
      </x:c>
      <x:c r="AF155" s="366">
        <x:v>745.16982222222225</x:v>
      </x:c>
      <x:c r="AG155" s="366">
        <x:v>205046.11111111112</x:v>
      </x:c>
      <x:c r="AH155" s="366">
        <x:v>45458.722833333341</x:v>
      </x:c>
      <x:c r="AI155" s="366">
        <x:v>637.69340555555561</x:v>
      </x:c>
      <x:c r="AJ155" s="366">
        <x:v>239604.44444444447</x:v>
      </x:c>
      <x:c r="AK155" s="366">
        <x:v>53120.305333333337</x:v>
      </x:c>
      <x:c r="AL155" s="366">
        <x:v>745.16982222222225</x:v>
      </x:c>
      <x:c r="AM155" s="366">
        <x:v>205046.11111111112</x:v>
      </x:c>
      <x:c r="AN155" s="366">
        <x:v>45458.722833333341</x:v>
      </x:c>
      <x:c r="AO155" s="366">
        <x:v>637.69340555555561</x:v>
      </x:c>
      <x:c r="AP155" s="366">
        <x:v>251123.88888888893</x:v>
      </x:c>
      <x:c r="AQ155" s="366">
        <x:v>55674.166166666677</x:v>
      </x:c>
      <x:c r="AR155" s="366">
        <x:v>780.99529444444454</x:v>
      </x:c>
      <x:c r="AS155" s="366">
        <x:v>251123.88888888893</x:v>
      </x:c>
      <x:c r="AT155" s="366">
        <x:v>55674.166166666677</x:v>
      </x:c>
      <x:c r="AU155" s="366">
        <x:v>780.99529444444454</x:v>
      </x:c>
      <x:c r="AV155" s="293">
        <x:v>107530310.3875</x:v>
      </x:c>
    </x:row>
    <x:row r="156" spans="1:48" hidden="1" outlineLevel="1">
      <x:c r="A156" s="362">
        <x:v>119</x:v>
      </x:c>
      <x:c r="B156" s="362">
        <x:v>131</x:v>
      </x:c>
      <x:c r="C156" s="328" t="s">
        <x:v>343</x:v>
      </x:c>
      <x:c r="D156" s="388" t="s">
        <x:v>189</x:v>
      </x:c>
      <x:c r="E156" s="388" t="s">
        <x:v>370</x:v>
      </x:c>
      <x:c r="F156" s="364">
        <x:v>0.29730000000000006</x:v>
      </x:c>
      <x:c r="G156" s="365">
        <x:v>4.4528844815130931E-3</x:v>
      </x:c>
      <x:c r="H156" s="323">
        <x:v>11733.333333333334</x:v>
      </x:c>
      <x:c r="I156" s="366">
        <x:v>141152.00000000003</x:v>
      </x:c>
      <x:c r="J156" s="366">
        <x:v>41964.489600000015</x:v>
      </x:c>
      <x:c r="K156" s="366">
        <x:v>628.53355033453613</x:v>
      </x:c>
      <x:c r="L156" s="366">
        <x:v>12789.333333333336</x:v>
      </x:c>
      <x:c r="M156" s="366">
        <x:v>3802.2688000000016</x:v>
      </x:c>
      <x:c r="N156" s="367">
        <x:v>56.949423928898128</x:v>
      </x:c>
      <x:c r="O156" s="368">
        <x:v>9269.3333333333339</x:v>
      </x:c>
      <x:c r="P156" s="366">
        <x:v>2755.7728000000006</x:v>
      </x:c>
      <x:c r="Q156" s="366">
        <x:v>41.275270553972035</x:v>
      </x:c>
      <x:c r="R156" s="366">
        <x:v>13376</x:v>
      </x:c>
      <x:c r="S156" s="366">
        <x:v>3976.6848000000009</x:v>
      </x:c>
      <x:c r="T156" s="366">
        <x:v>59.561782824719131</x:v>
      </x:c>
      <x:c r="U156" s="366">
        <x:v>12202.666666666668</x:v>
      </x:c>
      <x:c r="V156" s="366">
        <x:v>3627.852800000001</x:v>
      </x:c>
      <x:c r="W156" s="366">
        <x:v>54.33706503307711</x:v>
      </x:c>
      <x:c r="X156" s="366">
        <x:v>10442.666666666668</x:v>
      </x:c>
      <x:c r="Y156" s="366">
        <x:v>3104.604800000001</x:v>
      </x:c>
      <x:c r="Z156" s="366">
        <x:v>46.499988345614064</x:v>
      </x:c>
      <x:c r="AA156" s="366">
        <x:v>12202.666666666668</x:v>
      </x:c>
      <x:c r="AB156" s="366">
        <x:v>3627.852800000001</x:v>
      </x:c>
      <x:c r="AC156" s="366">
        <x:v>54.33706503307711</x:v>
      </x:c>
      <x:c r="AD156" s="366">
        <x:v>12202.666666666668</x:v>
      </x:c>
      <x:c r="AE156" s="366">
        <x:v>3627.852800000001</x:v>
      </x:c>
      <x:c r="AF156" s="366">
        <x:v>54.33706503307711</x:v>
      </x:c>
      <x:c r="AG156" s="366">
        <x:v>10442.666666666668</x:v>
      </x:c>
      <x:c r="AH156" s="366">
        <x:v>3104.604800000001</x:v>
      </x:c>
      <x:c r="AI156" s="366">
        <x:v>46.499988345614064</x:v>
      </x:c>
      <x:c r="AJ156" s="366">
        <x:v>12202.666666666668</x:v>
      </x:c>
      <x:c r="AK156" s="366">
        <x:v>3627.852800000001</x:v>
      </x:c>
      <x:c r="AL156" s="366">
        <x:v>54.33706503307711</x:v>
      </x:c>
      <x:c r="AM156" s="366">
        <x:v>10442.666666666668</x:v>
      </x:c>
      <x:c r="AN156" s="366">
        <x:v>3104.604800000001</x:v>
      </x:c>
      <x:c r="AO156" s="366">
        <x:v>46.499988345614064</x:v>
      </x:c>
      <x:c r="AP156" s="366">
        <x:v>12789.333333333336</x:v>
      </x:c>
      <x:c r="AQ156" s="366">
        <x:v>3802.2688000000016</x:v>
      </x:c>
      <x:c r="AR156" s="366">
        <x:v>56.949423928898128</x:v>
      </x:c>
      <x:c r="AS156" s="366">
        <x:v>12789.333333333336</x:v>
      </x:c>
      <x:c r="AT156" s="366">
        <x:v>3802.2688000000016</x:v>
      </x:c>
      <x:c r="AU156" s="366">
        <x:v>56.949423928898128</x:v>
      </x:c>
      <x:c r="AV156" s="361"/>
    </x:row>
    <x:row r="157" spans="1:48" hidden="1" outlineLevel="1">
      <x:c r="A157" s="362">
        <x:v>120</x:v>
      </x:c>
      <x:c r="B157" s="362">
        <x:v>132</x:v>
      </x:c>
      <x:c r="C157" s="328" t="s">
        <x:v>343</x:v>
      </x:c>
      <x:c r="D157" s="387" t="s">
        <x:v>148</x:v>
      </x:c>
      <x:c r="E157" s="387" t="s">
        <x:v>371</x:v>
      </x:c>
      <x:c r="F157" s="364">
        <x:v>1.4226000000000001</x:v>
      </x:c>
      <x:c r="G157" s="365">
        <x:v>3.8219999999999997E-2</x:v>
      </x:c>
      <x:c r="H157" s="323">
        <x:v>218.7777777777778</x:v>
      </x:c>
      <x:c r="I157" s="366">
        <x:v>2631.8966666666674</x:v>
      </x:c>
      <x:c r="J157" s="366">
        <x:v>3744.1361980000006</x:v>
      </x:c>
      <x:c r="K157" s="366">
        <x:v>100.59109059999999</x:v>
      </x:c>
      <x:c r="L157" s="366">
        <x:v>238.46777777777783</x:v>
      </x:c>
      <x:c r="M157" s="366">
        <x:v>339.24426066666678</x:v>
      </x:c>
      <x:c r="N157" s="367">
        <x:v>9.1142384666666683</x:v>
      </x:c>
      <x:c r="O157" s="368">
        <x:v>172.83444444444447</x:v>
      </x:c>
      <x:c r="P157" s="366">
        <x:v>245.87428066666672</x:v>
      </x:c>
      <x:c r="Q157" s="366">
        <x:v>6.6057324666666668</x:v>
      </x:c>
      <x:c r="R157" s="366">
        <x:v>249.40666666666667</x:v>
      </x:c>
      <x:c r="S157" s="366">
        <x:v>354.805924</x:v>
      </x:c>
      <x:c r="T157" s="366">
        <x:v>9.5323227999999993</x:v>
      </x:c>
      <x:c r="U157" s="366">
        <x:v>227.52888888888893</x:v>
      </x:c>
      <x:c r="V157" s="366">
        <x:v>323.68259733333343</x:v>
      </x:c>
      <x:c r="W157" s="366">
        <x:v>8.6961541333333336</x:v>
      </x:c>
      <x:c r="X157" s="366">
        <x:v>194.71222222222224</x:v>
      </x:c>
      <x:c r="Y157" s="366">
        <x:v>276.99760733333335</x:v>
      </x:c>
      <x:c r="Z157" s="366">
        <x:v>7.4419011333333334</x:v>
      </x:c>
      <x:c r="AA157" s="366">
        <x:v>227.52888888888893</x:v>
      </x:c>
      <x:c r="AB157" s="366">
        <x:v>323.68259733333343</x:v>
      </x:c>
      <x:c r="AC157" s="366">
        <x:v>8.6961541333333336</x:v>
      </x:c>
      <x:c r="AD157" s="366">
        <x:v>227.52888888888893</x:v>
      </x:c>
      <x:c r="AE157" s="366">
        <x:v>323.68259733333343</x:v>
      </x:c>
      <x:c r="AF157" s="366">
        <x:v>8.6961541333333336</x:v>
      </x:c>
      <x:c r="AG157" s="366">
        <x:v>194.71222222222224</x:v>
      </x:c>
      <x:c r="AH157" s="366">
        <x:v>276.99760733333335</x:v>
      </x:c>
      <x:c r="AI157" s="366">
        <x:v>7.4419011333333334</x:v>
      </x:c>
      <x:c r="AJ157" s="366">
        <x:v>227.52888888888893</x:v>
      </x:c>
      <x:c r="AK157" s="366">
        <x:v>323.68259733333343</x:v>
      </x:c>
      <x:c r="AL157" s="366">
        <x:v>8.6961541333333336</x:v>
      </x:c>
      <x:c r="AM157" s="366">
        <x:v>194.71222222222224</x:v>
      </x:c>
      <x:c r="AN157" s="366">
        <x:v>276.99760733333335</x:v>
      </x:c>
      <x:c r="AO157" s="366">
        <x:v>7.4419011333333334</x:v>
      </x:c>
      <x:c r="AP157" s="366">
        <x:v>238.46777777777783</x:v>
      </x:c>
      <x:c r="AQ157" s="366">
        <x:v>339.24426066666678</x:v>
      </x:c>
      <x:c r="AR157" s="366">
        <x:v>9.1142384666666683</x:v>
      </x:c>
      <x:c r="AS157" s="366">
        <x:v>238.46777777777783</x:v>
      </x:c>
      <x:c r="AT157" s="366">
        <x:v>339.24426066666678</x:v>
      </x:c>
      <x:c r="AU157" s="366">
        <x:v>9.1142384666666683</x:v>
      </x:c>
      <x:c r="AV157" s="361"/>
    </x:row>
    <x:row r="158" spans="1:48" hidden="1" outlineLevel="1">
      <x:c r="A158" s="362">
        <x:v>121</x:v>
      </x:c>
      <x:c r="B158" s="362">
        <x:v>133</x:v>
      </x:c>
      <x:c r="C158" s="328" t="s">
        <x:v>343</x:v>
      </x:c>
      <x:c r="D158" s="387" t="s">
        <x:v>354</x:v>
      </x:c>
      <x:c r="E158" s="387" t="s">
        <x:v>372</x:v>
      </x:c>
      <x:c r="F158" s="364">
        <x:v>9.6944999999999997</x:v>
      </x:c>
      <x:c r="G158" s="365">
        <x:v>0.15129999999999999</x:v>
      </x:c>
      <x:c r="H158" s="323">
        <x:v>0</x:v>
      </x:c>
      <x:c r="I158" s="366">
        <x:v>0</x:v>
      </x:c>
      <x:c r="J158" s="366">
        <x:v>0</x:v>
      </x:c>
      <x:c r="K158" s="366">
        <x:v>0</x:v>
      </x:c>
      <x:c r="L158" s="366">
        <x:v>0</x:v>
      </x:c>
      <x:c r="M158" s="366">
        <x:v>0</x:v>
      </x:c>
      <x:c r="N158" s="367">
        <x:v>0</x:v>
      </x:c>
      <x:c r="O158" s="368">
        <x:v>0</x:v>
      </x:c>
      <x:c r="P158" s="366">
        <x:v>0</x:v>
      </x:c>
      <x:c r="Q158" s="366">
        <x:v>0</x:v>
      </x:c>
      <x:c r="R158" s="366">
        <x:v>0</x:v>
      </x:c>
      <x:c r="S158" s="366">
        <x:v>0</x:v>
      </x:c>
      <x:c r="T158" s="366">
        <x:v>0</x:v>
      </x:c>
      <x:c r="U158" s="366">
        <x:v>0</x:v>
      </x:c>
      <x:c r="V158" s="366">
        <x:v>0</x:v>
      </x:c>
      <x:c r="W158" s="366">
        <x:v>0</x:v>
      </x:c>
      <x:c r="X158" s="366">
        <x:v>0</x:v>
      </x:c>
      <x:c r="Y158" s="366">
        <x:v>0</x:v>
      </x:c>
      <x:c r="Z158" s="366">
        <x:v>0</x:v>
      </x:c>
      <x:c r="AA158" s="366">
        <x:v>0</x:v>
      </x:c>
      <x:c r="AB158" s="366">
        <x:v>0</x:v>
      </x:c>
      <x:c r="AC158" s="366">
        <x:v>0</x:v>
      </x:c>
      <x:c r="AD158" s="366">
        <x:v>0</x:v>
      </x:c>
      <x:c r="AE158" s="366">
        <x:v>0</x:v>
      </x:c>
      <x:c r="AF158" s="366">
        <x:v>0</x:v>
      </x:c>
      <x:c r="AG158" s="366">
        <x:v>0</x:v>
      </x:c>
      <x:c r="AH158" s="366">
        <x:v>0</x:v>
      </x:c>
      <x:c r="AI158" s="366">
        <x:v>0</x:v>
      </x:c>
      <x:c r="AJ158" s="366">
        <x:v>0</x:v>
      </x:c>
      <x:c r="AK158" s="366">
        <x:v>0</x:v>
      </x:c>
      <x:c r="AL158" s="366">
        <x:v>0</x:v>
      </x:c>
      <x:c r="AM158" s="366">
        <x:v>0</x:v>
      </x:c>
      <x:c r="AN158" s="366">
        <x:v>0</x:v>
      </x:c>
      <x:c r="AO158" s="366">
        <x:v>0</x:v>
      </x:c>
      <x:c r="AP158" s="366">
        <x:v>0</x:v>
      </x:c>
      <x:c r="AQ158" s="366">
        <x:v>0</x:v>
      </x:c>
      <x:c r="AR158" s="366">
        <x:v>0</x:v>
      </x:c>
      <x:c r="AS158" s="366">
        <x:v>0</x:v>
      </x:c>
      <x:c r="AT158" s="366">
        <x:v>0</x:v>
      </x:c>
      <x:c r="AU158" s="366">
        <x:v>0</x:v>
      </x:c>
      <x:c r="AV158" s="361"/>
    </x:row>
    <x:row r="159" spans="1:48" hidden="1" outlineLevel="1">
      <x:c r="A159" s="362"/>
      <x:c r="B159" s="362">
        <x:v>134</x:v>
      </x:c>
      <x:c r="C159" s="328" t="s">
        <x:v>343</x:v>
      </x:c>
      <x:c r="D159" s="387" t="s">
        <x:v>195</x:v>
      </x:c>
      <x:c r="E159" s="387" t="s">
        <x:v>145</x:v>
      </x:c>
      <x:c r="F159" s="364"/>
      <x:c r="G159" s="379">
        <x:v>1.15E-2</x:v>
      </x:c>
      <x:c r="H159" s="323">
        <x:v>22855.555555555558</x:v>
      </x:c>
      <x:c r="I159" s="366"/>
      <x:c r="J159" s="366"/>
      <x:c r="K159" s="366"/>
      <x:c r="L159" s="366"/>
      <x:c r="M159" s="366"/>
      <x:c r="N159" s="367"/>
      <x:c r="O159" s="368"/>
      <x:c r="P159" s="366"/>
      <x:c r="Q159" s="366"/>
      <x:c r="R159" s="366"/>
      <x:c r="S159" s="366"/>
      <x:c r="T159" s="366"/>
      <x:c r="U159" s="366"/>
      <x:c r="V159" s="366"/>
      <x:c r="W159" s="366"/>
      <x:c r="X159" s="366"/>
      <x:c r="Y159" s="366"/>
      <x:c r="Z159" s="366"/>
      <x:c r="AA159" s="366"/>
      <x:c r="AB159" s="366"/>
      <x:c r="AC159" s="366"/>
      <x:c r="AD159" s="366"/>
      <x:c r="AE159" s="366"/>
      <x:c r="AF159" s="366"/>
      <x:c r="AG159" s="366"/>
      <x:c r="AH159" s="366"/>
      <x:c r="AI159" s="366"/>
      <x:c r="AJ159" s="366"/>
      <x:c r="AK159" s="366"/>
      <x:c r="AL159" s="366"/>
      <x:c r="AM159" s="366"/>
      <x:c r="AN159" s="366"/>
      <x:c r="AO159" s="366"/>
      <x:c r="AP159" s="366"/>
      <x:c r="AQ159" s="366"/>
      <x:c r="AR159" s="366"/>
      <x:c r="AS159" s="366"/>
      <x:c r="AT159" s="366"/>
      <x:c r="AU159" s="366"/>
      <x:c r="AV159" s="361"/>
    </x:row>
    <x:row r="160" spans="1:48" hidden="1" outlineLevel="1">
      <x:c r="A160" s="362">
        <x:v>122</x:v>
      </x:c>
      <x:c r="B160" s="362">
        <x:v>135</x:v>
      </x:c>
      <x:c r="C160" s="341" t="s">
        <x:v>343</x:v>
      </x:c>
      <x:c r="D160" s="389" t="s">
        <x:v>198</x:v>
      </x:c>
      <x:c r="E160" s="389" t="s">
        <x:v>181</x:v>
      </x:c>
      <x:c r="F160" s="364">
        <x:v>0.68220000000000003</x:v>
      </x:c>
      <x:c r="G160" s="365">
        <x:v>8.5978795343471977E-3</x:v>
      </x:c>
      <x:c r="H160" s="323">
        <x:v>10755.555555555557</x:v>
      </x:c>
      <x:c r="I160" s="366">
        <x:v>129389.33333333337</x:v>
      </x:c>
      <x:c r="J160" s="366">
        <x:v>88269.40320000003</x:v>
      </x:c>
      <x:c r="K160" s="366">
        <x:v>1112.4739010294945</x:v>
      </x:c>
      <x:c r="L160" s="366">
        <x:v>11723.555555555558</x:v>
      </x:c>
      <x:c r="M160" s="366">
        <x:v>7997.8096000000023</x:v>
      </x:c>
      <x:c r="N160" s="367">
        <x:v>100.79771838089353</x:v>
      </x:c>
      <x:c r="O160" s="368">
        <x:v>8496.8888888888905</x:v>
      </x:c>
      <x:c r="P160" s="366">
        <x:v>5796.5776000000014</x:v>
      </x:c>
      <x:c r="Q160" s="366">
        <x:v>73.055227083399885</x:v>
      </x:c>
      <x:c r="R160" s="366">
        <x:v>12261.333333333334</x:v>
      </x:c>
      <x:c r="S160" s="366">
        <x:v>8364.6815999999999</x:v>
      </x:c>
      <x:c r="T160" s="366">
        <x:v>105.42146693047577</x:v>
      </x:c>
      <x:c r="U160" s="366">
        <x:v>11185.777777777779</x:v>
      </x:c>
      <x:c r="V160" s="366">
        <x:v>7630.9376000000011</x:v>
      </x:c>
      <x:c r="W160" s="366">
        <x:v>96.17396983131124</x:v>
      </x:c>
      <x:c r="X160" s="366">
        <x:v>9572.4444444444453</x:v>
      </x:c>
      <x:c r="Y160" s="366">
        <x:v>6530.3216000000011</x:v>
      </x:c>
      <x:c r="Z160" s="366">
        <x:v>82.302724182564432</x:v>
      </x:c>
      <x:c r="AA160" s="366">
        <x:v>11185.777777777779</x:v>
      </x:c>
      <x:c r="AB160" s="366">
        <x:v>7630.9376000000011</x:v>
      </x:c>
      <x:c r="AC160" s="366">
        <x:v>96.17396983131124</x:v>
      </x:c>
      <x:c r="AD160" s="366">
        <x:v>11185.777777777779</x:v>
      </x:c>
      <x:c r="AE160" s="366">
        <x:v>7630.9376000000011</x:v>
      </x:c>
      <x:c r="AF160" s="366">
        <x:v>96.17396983131124</x:v>
      </x:c>
      <x:c r="AG160" s="366">
        <x:v>9572.4444444444453</x:v>
      </x:c>
      <x:c r="AH160" s="366">
        <x:v>6530.3216000000011</x:v>
      </x:c>
      <x:c r="AI160" s="366">
        <x:v>82.302724182564432</x:v>
      </x:c>
      <x:c r="AJ160" s="366">
        <x:v>11185.777777777779</x:v>
      </x:c>
      <x:c r="AK160" s="366">
        <x:v>7630.9376000000011</x:v>
      </x:c>
      <x:c r="AL160" s="366">
        <x:v>96.17396983131124</x:v>
      </x:c>
      <x:c r="AM160" s="366">
        <x:v>9572.4444444444453</x:v>
      </x:c>
      <x:c r="AN160" s="366">
        <x:v>6530.3216000000011</x:v>
      </x:c>
      <x:c r="AO160" s="366">
        <x:v>82.302724182564432</x:v>
      </x:c>
      <x:c r="AP160" s="366">
        <x:v>11723.555555555558</x:v>
      </x:c>
      <x:c r="AQ160" s="366">
        <x:v>7997.8096000000023</x:v>
      </x:c>
      <x:c r="AR160" s="366">
        <x:v>100.79771838089353</x:v>
      </x:c>
      <x:c r="AS160" s="366">
        <x:v>11723.555555555558</x:v>
      </x:c>
      <x:c r="AT160" s="366">
        <x:v>7997.8096000000023</x:v>
      </x:c>
      <x:c r="AU160" s="366">
        <x:v>100.79771838089353</x:v>
      </x:c>
      <x:c r="AV160" s="361"/>
    </x:row>
    <x:row r="161" spans="1:48" hidden="1" outlineLevel="1">
      <x:c r="A161" s="362">
        <x:v>122</x:v>
      </x:c>
      <x:c r="B161" s="362">
        <x:v>136</x:v>
      </x:c>
      <x:c r="C161" s="341" t="s">
        <x:v>343</x:v>
      </x:c>
      <x:c r="D161" s="389" t="s">
        <x:v>198</x:v>
      </x:c>
      <x:c r="E161" s="389" t="s">
        <x:v>373</x:v>
      </x:c>
      <x:c r="F161" s="364">
        <x:v>3.7389999999999999</x:v>
      </x:c>
      <x:c r="G161" s="365">
        <x:v>5.0607763356174139E-2</x:v>
      </x:c>
      <x:c r="H161" s="323">
        <x:v>6184.4444444444453</x:v>
      </x:c>
      <x:c r="I161" s="366">
        <x:v>74398.866666666669</x:v>
      </x:c>
      <x:c r="J161" s="366">
        <x:v>278177.36246666673</x:v>
      </x:c>
      <x:c r="K161" s="366">
        <x:v>3765.1602382342185</x:v>
      </x:c>
      <x:c r="L161" s="366">
        <x:v>6741.0444444444456</x:v>
      </x:c>
      <x:c r="M161" s="366">
        <x:v>25204.765177777783</x:v>
      </x:c>
      <x:c r="N161" s="367">
        <x:v>341.14918201789686</x:v>
      </x:c>
      <x:c r="O161" s="368">
        <x:v>4885.7111111111117</x:v>
      </x:c>
      <x:c r="P161" s="366">
        <x:v>18267.673844444445</x:v>
      </x:c>
      <x:c r="Q161" s="366">
        <x:v>247.25491173774176</x:v>
      </x:c>
      <x:c r="R161" s="366">
        <x:v>7050.2666666666673</x:v>
      </x:c>
      <x:c r="S161" s="366">
        <x:v>26360.947066666668</x:v>
      </x:c>
      <x:c r="T161" s="366">
        <x:v>356.79822706458935</x:v>
      </x:c>
      <x:c r="U161" s="366">
        <x:v>6431.822222222223</x:v>
      </x:c>
      <x:c r="V161" s="366">
        <x:v>24048.583288888891</x:v>
      </x:c>
      <x:c r="W161" s="366">
        <x:v>325.50013697120431</x:v>
      </x:c>
      <x:c r="X161" s="366">
        <x:v>5504.155555555556</x:v>
      </x:c>
      <x:c r="Y161" s="366">
        <x:v>20580.037622222222</x:v>
      </x:c>
      <x:c r="Z161" s="366">
        <x:v>278.55300183112678</x:v>
      </x:c>
      <x:c r="AA161" s="366">
        <x:v>6431.822222222223</x:v>
      </x:c>
      <x:c r="AB161" s="366">
        <x:v>24048.583288888891</x:v>
      </x:c>
      <x:c r="AC161" s="366">
        <x:v>325.50013697120431</x:v>
      </x:c>
      <x:c r="AD161" s="366">
        <x:v>6431.822222222223</x:v>
      </x:c>
      <x:c r="AE161" s="366">
        <x:v>24048.583288888891</x:v>
      </x:c>
      <x:c r="AF161" s="366">
        <x:v>325.50013697120431</x:v>
      </x:c>
      <x:c r="AG161" s="366">
        <x:v>5504.155555555556</x:v>
      </x:c>
      <x:c r="AH161" s="366">
        <x:v>20580.037622222222</x:v>
      </x:c>
      <x:c r="AI161" s="366">
        <x:v>278.55300183112678</x:v>
      </x:c>
      <x:c r="AJ161" s="366">
        <x:v>6431.822222222223</x:v>
      </x:c>
      <x:c r="AK161" s="366">
        <x:v>24048.583288888891</x:v>
      </x:c>
      <x:c r="AL161" s="366">
        <x:v>325.50013697120431</x:v>
      </x:c>
      <x:c r="AM161" s="366">
        <x:v>5504.155555555556</x:v>
      </x:c>
      <x:c r="AN161" s="366">
        <x:v>20580.037622222222</x:v>
      </x:c>
      <x:c r="AO161" s="366">
        <x:v>278.55300183112678</x:v>
      </x:c>
      <x:c r="AP161" s="366">
        <x:v>6741.0444444444456</x:v>
      </x:c>
      <x:c r="AQ161" s="366">
        <x:v>25204.765177777783</x:v>
      </x:c>
      <x:c r="AR161" s="366">
        <x:v>341.14918201789686</x:v>
      </x:c>
      <x:c r="AS161" s="366">
        <x:v>6741.0444444444456</x:v>
      </x:c>
      <x:c r="AT161" s="366">
        <x:v>25204.765177777783</x:v>
      </x:c>
      <x:c r="AU161" s="366">
        <x:v>341.14918201789686</x:v>
      </x:c>
      <x:c r="AV161" s="361"/>
    </x:row>
    <x:row r="162" spans="1:48" hidden="1" outlineLevel="1">
      <x:c r="A162" s="362">
        <x:v>122</x:v>
      </x:c>
      <x:c r="B162" s="362">
        <x:v>137</x:v>
      </x:c>
      <x:c r="C162" s="341" t="s">
        <x:v>343</x:v>
      </x:c>
      <x:c r="D162" s="389" t="s">
        <x:v>198</x:v>
      </x:c>
      <x:c r="E162" s="389" t="s">
        <x:v>370</x:v>
      </x:c>
      <x:c r="F162" s="364">
        <x:v>0.37669999999999998</x:v>
      </x:c>
      <x:c r="G162" s="365">
        <x:v>4.2989397671735997E-3</x:v>
      </x:c>
      <x:c r="H162" s="323">
        <x:v>744627.27777777787</x:v>
      </x:c>
      <x:c r="I162" s="366">
        <x:v>8957866.1516666673</x:v>
      </x:c>
      <x:c r="J162" s="366">
        <x:v>3374428.1793328333</x:v>
      </x:c>
      <x:c r="K162" s="366">
        <x:v>38509.327028418171</x:v>
      </x:c>
      <x:c r="L162" s="366">
        <x:v>811643.73277777794</x:v>
      </x:c>
      <x:c r="M162" s="366">
        <x:v>305746.19413738896</x:v>
      </x:c>
      <x:c r="N162" s="367">
        <x:v>3489.207519615612</x:v>
      </x:c>
      <x:c r="O162" s="368">
        <x:v>588255.54944444459</x:v>
      </x:c>
      <x:c r="P162" s="366">
        <x:v>221595.86547572227</x:v>
      </x:c>
      <x:c r="Q162" s="366">
        <x:v>2528.8751747672786</x:v>
      </x:c>
      <x:c r="R162" s="366">
        <x:v>848875.09666666668</x:v>
      </x:c>
      <x:c r="S162" s="366">
        <x:v>319771.24891433329</x:v>
      </x:c>
      <x:c r="T162" s="366">
        <x:v>3649.2629104236671</x:v>
      </x:c>
      <x:c r="U162" s="366">
        <x:v>774412.36888888897</x:v>
      </x:c>
      <x:c r="V162" s="366">
        <x:v>291721.13936044445</x:v>
      </x:c>
      <x:c r="W162" s="366">
        <x:v>3329.152128807556</x:v>
      </x:c>
      <x:c r="X162" s="366">
        <x:v>662718.2772222223</x:v>
      </x:c>
      <x:c r="Y162" s="366">
        <x:v>249645.97502961112</x:v>
      </x:c>
      <x:c r="Z162" s="366">
        <x:v>2848.9859563833893</x:v>
      </x:c>
      <x:c r="AA162" s="366">
        <x:v>774412.36888888897</x:v>
      </x:c>
      <x:c r="AB162" s="366">
        <x:v>291721.13936044445</x:v>
      </x:c>
      <x:c r="AC162" s="366">
        <x:v>3329.152128807556</x:v>
      </x:c>
      <x:c r="AD162" s="366">
        <x:v>774412.36888888897</x:v>
      </x:c>
      <x:c r="AE162" s="366">
        <x:v>291721.13936044445</x:v>
      </x:c>
      <x:c r="AF162" s="366">
        <x:v>3329.152128807556</x:v>
      </x:c>
      <x:c r="AG162" s="366">
        <x:v>662718.2772222223</x:v>
      </x:c>
      <x:c r="AH162" s="366">
        <x:v>249645.97502961112</x:v>
      </x:c>
      <x:c r="AI162" s="366">
        <x:v>2848.9859563833893</x:v>
      </x:c>
      <x:c r="AJ162" s="366">
        <x:v>774412.36888888897</x:v>
      </x:c>
      <x:c r="AK162" s="366">
        <x:v>291721.13936044445</x:v>
      </x:c>
      <x:c r="AL162" s="366">
        <x:v>3329.152128807556</x:v>
      </x:c>
      <x:c r="AM162" s="366">
        <x:v>662718.2772222223</x:v>
      </x:c>
      <x:c r="AN162" s="366">
        <x:v>249645.97502961112</x:v>
      </x:c>
      <x:c r="AO162" s="366">
        <x:v>2848.9859563833893</x:v>
      </x:c>
      <x:c r="AP162" s="366">
        <x:v>811643.73277777794</x:v>
      </x:c>
      <x:c r="AQ162" s="366">
        <x:v>305746.19413738896</x:v>
      </x:c>
      <x:c r="AR162" s="366">
        <x:v>3489.207519615612</x:v>
      </x:c>
      <x:c r="AS162" s="366">
        <x:v>811643.73277777794</x:v>
      </x:c>
      <x:c r="AT162" s="366">
        <x:v>305746.19413738896</x:v>
      </x:c>
      <x:c r="AU162" s="366">
        <x:v>3489.207519615612</x:v>
      </x:c>
      <x:c r="AV162" s="361"/>
    </x:row>
    <x:row r="163" spans="1:48" hidden="1" outlineLevel="1">
      <x:c r="A163" s="362">
        <x:v>122</x:v>
      </x:c>
      <x:c r="B163" s="362">
        <x:v>138</x:v>
      </x:c>
      <x:c r="C163" s="341" t="s">
        <x:v>343</x:v>
      </x:c>
      <x:c r="D163" s="389" t="s">
        <x:v>198</x:v>
      </x:c>
      <x:c r="E163" s="389" t="s">
        <x:v>374</x:v>
      </x:c>
      <x:c r="F163" s="364">
        <x:v>1.5919000000000001</x:v>
      </x:c>
      <x:c r="G163" s="365">
        <x:v>2.0861940689664193E-2</x:v>
      </x:c>
      <x:c r="H163" s="323">
        <x:v>264114.88888888888</x:v>
      </x:c>
      <x:c r="I163" s="366">
        <x:v>3177302.1133333328</x:v>
      </x:c>
      <x:c r="J163" s="366">
        <x:v>5057947.2342153331</x:v>
      </x:c>
      <x:c r="K163" s="366">
        <x:v>66284.6882415047</x:v>
      </x:c>
      <x:c r="L163" s="366">
        <x:v>287885.2288888889</x:v>
      </x:c>
      <x:c r="M163" s="366">
        <x:v>458284.49586822226</x:v>
      </x:c>
      <x:c r="N163" s="367">
        <x:v>6005.8445705104014</x:v>
      </x:c>
      <x:c r="O163" s="368">
        <x:v>208650.76222222223</x:v>
      </x:c>
      <x:c r="P163" s="366">
        <x:v>332151.14838155557</x:v>
      </x:c>
      <x:c r="Q163" s="366">
        <x:v>4352.859826333226</x:v>
      </x:c>
      <x:c r="R163" s="366">
        <x:v>301090.97333333327</x:v>
      </x:c>
      <x:c r="S163" s="366">
        <x:v>479306.72044933325</x:v>
      </x:c>
      <x:c r="T163" s="366">
        <x:v>6281.3420278732619</x:v>
      </x:c>
      <x:c r="U163" s="366">
        <x:v>274679.48444444442</x:v>
      </x:c>
      <x:c r="V163" s="366">
        <x:v>437262.2712871111</x:v>
      </x:c>
      <x:c r="W163" s="366">
        <x:v>5730.347113147538</x:v>
      </x:c>
      <x:c r="X163" s="366">
        <x:v>235062.25111111111</x:v>
      </x:c>
      <x:c r="Y163" s="366">
        <x:v>374195.59754377778</x:v>
      </x:c>
      <x:c r="Z163" s="366">
        <x:v>4903.8547410589508</x:v>
      </x:c>
      <x:c r="AA163" s="366">
        <x:v>274679.48444444442</x:v>
      </x:c>
      <x:c r="AB163" s="366">
        <x:v>437262.2712871111</x:v>
      </x:c>
      <x:c r="AC163" s="366">
        <x:v>5730.347113147538</x:v>
      </x:c>
      <x:c r="AD163" s="366">
        <x:v>274679.48444444442</x:v>
      </x:c>
      <x:c r="AE163" s="366">
        <x:v>437262.2712871111</x:v>
      </x:c>
      <x:c r="AF163" s="366">
        <x:v>5730.347113147538</x:v>
      </x:c>
      <x:c r="AG163" s="366">
        <x:v>235062.25111111111</x:v>
      </x:c>
      <x:c r="AH163" s="366">
        <x:v>374195.59754377778</x:v>
      </x:c>
      <x:c r="AI163" s="366">
        <x:v>4903.8547410589508</x:v>
      </x:c>
      <x:c r="AJ163" s="366">
        <x:v>274679.48444444442</x:v>
      </x:c>
      <x:c r="AK163" s="366">
        <x:v>437262.2712871111</x:v>
      </x:c>
      <x:c r="AL163" s="366">
        <x:v>5730.347113147538</x:v>
      </x:c>
      <x:c r="AM163" s="366">
        <x:v>235062.25111111111</x:v>
      </x:c>
      <x:c r="AN163" s="366">
        <x:v>374195.59754377778</x:v>
      </x:c>
      <x:c r="AO163" s="366">
        <x:v>4903.8547410589508</x:v>
      </x:c>
      <x:c r="AP163" s="366">
        <x:v>287885.2288888889</x:v>
      </x:c>
      <x:c r="AQ163" s="366">
        <x:v>458284.49586822226</x:v>
      </x:c>
      <x:c r="AR163" s="366">
        <x:v>6005.8445705104014</x:v>
      </x:c>
      <x:c r="AS163" s="366">
        <x:v>287885.2288888889</x:v>
      </x:c>
      <x:c r="AT163" s="366">
        <x:v>458284.49586822226</x:v>
      </x:c>
      <x:c r="AU163" s="366">
        <x:v>6005.8445705104014</x:v>
      </x:c>
      <x:c r="AV163" s="361"/>
    </x:row>
    <x:row r="164" spans="1:48" hidden="1" outlineLevel="1">
      <x:c r="A164" s="362"/>
      <x:c r="B164" s="362">
        <x:v>139</x:v>
      </x:c>
      <x:c r="C164" s="341" t="s">
        <x:v>343</x:v>
      </x:c>
      <x:c r="D164" s="389" t="s">
        <x:v>198</x:v>
      </x:c>
      <x:c r="E164" s="389" t="s">
        <x:v>375</x:v>
      </x:c>
      <x:c r="F164" s="364">
        <x:v>2.5129000000000001</x:v>
      </x:c>
      <x:c r="G164" s="365">
        <x:v>3.3738508904116074E-2</x:v>
      </x:c>
      <x:c r="H164" s="323">
        <x:v>5390</x:v>
      </x:c>
      <x:c r="I164" s="366">
        <x:v>64841.69999999999</x:v>
      </x:c>
      <x:c r="J164" s="366">
        <x:v>162940.70793000003</x:v>
      </x:c>
      <x:c r="K164" s="366">
        <x:v>2187.6622728080233</x:v>
      </x:c>
      <x:c r="L164" s="366">
        <x:v>5875.1</x:v>
      </x:c>
      <x:c r="M164" s="366">
        <x:v>14763.538790000002</x:v>
      </x:c>
      <x:c r="N164" s="367">
        <x:v>198.21711366257236</x:v>
      </x:c>
      <x:c r="O164" s="368">
        <x:v>4258.1000000000004</x:v>
      </x:c>
      <x:c r="P164" s="366">
        <x:v>10700.179490000002</x:v>
      </x:c>
      <x:c r="Q164" s="366">
        <x:v>143.66194476461666</x:v>
      </x:c>
      <x:c r="R164" s="366">
        <x:v>6144.5999999999995</x:v>
      </x:c>
      <x:c r="S164" s="366">
        <x:v>15440.76534</x:v>
      </x:c>
      <x:c r="T164" s="366">
        <x:v>207.3096418122316</x:v>
      </x:c>
      <x:c r="U164" s="366">
        <x:v>5605.6</x:v>
      </x:c>
      <x:c r="V164" s="366">
        <x:v>14086.312240000001</x:v>
      </x:c>
      <x:c r="W164" s="366">
        <x:v>189.12458551291309</x:v>
      </x:c>
      <x:c r="X164" s="366">
        <x:v>4797.1000000000004</x:v>
      </x:c>
      <x:c r="Y164" s="366">
        <x:v>12054.632590000001</x:v>
      </x:c>
      <x:c r="Z164" s="366">
        <x:v>161.84700106393524</x:v>
      </x:c>
      <x:c r="AA164" s="366">
        <x:v>5605.6</x:v>
      </x:c>
      <x:c r="AB164" s="366">
        <x:v>14086.312240000001</x:v>
      </x:c>
      <x:c r="AC164" s="366">
        <x:v>189.12458551291309</x:v>
      </x:c>
      <x:c r="AD164" s="366">
        <x:v>5605.6</x:v>
      </x:c>
      <x:c r="AE164" s="366">
        <x:v>14086.312240000001</x:v>
      </x:c>
      <x:c r="AF164" s="366">
        <x:v>189.12458551291309</x:v>
      </x:c>
      <x:c r="AG164" s="366">
        <x:v>4797.1000000000004</x:v>
      </x:c>
      <x:c r="AH164" s="366">
        <x:v>12054.632590000001</x:v>
      </x:c>
      <x:c r="AI164" s="366">
        <x:v>161.84700106393524</x:v>
      </x:c>
      <x:c r="AJ164" s="366">
        <x:v>5605.6</x:v>
      </x:c>
      <x:c r="AK164" s="366">
        <x:v>14086.312240000001</x:v>
      </x:c>
      <x:c r="AL164" s="366">
        <x:v>189.12458551291309</x:v>
      </x:c>
      <x:c r="AM164" s="366">
        <x:v>4797.1000000000004</x:v>
      </x:c>
      <x:c r="AN164" s="366">
        <x:v>12054.632590000001</x:v>
      </x:c>
      <x:c r="AO164" s="366">
        <x:v>161.84700106393524</x:v>
      </x:c>
      <x:c r="AP164" s="366">
        <x:v>5875.1</x:v>
      </x:c>
      <x:c r="AQ164" s="366">
        <x:v>14763.538790000002</x:v>
      </x:c>
      <x:c r="AR164" s="366">
        <x:v>198.21711366257236</x:v>
      </x:c>
      <x:c r="AS164" s="366">
        <x:v>5875.1</x:v>
      </x:c>
      <x:c r="AT164" s="366">
        <x:v>14763.538790000002</x:v>
      </x:c>
      <x:c r="AU164" s="366">
        <x:v>198.21711366257236</x:v>
      </x:c>
      <x:c r="AV164" s="361"/>
    </x:row>
    <x:row r="165" spans="1:48" hidden="1" outlineLevel="1">
      <x:c r="A165" s="362">
        <x:v>123</x:v>
      </x:c>
      <x:c r="B165" s="362">
        <x:v>140</x:v>
      </x:c>
      <x:c r="C165" s="341" t="s">
        <x:v>343</x:v>
      </x:c>
      <x:c r="D165" s="389" t="s">
        <x:v>147</x:v>
      </x:c>
      <x:c r="E165" s="389" t="s">
        <x:v>141</x:v>
      </x:c>
      <x:c r="F165" s="364">
        <x:v>0.35699999999999998</x:v>
      </x:c>
      <x:c r="G165" s="365">
        <x:v>3.4199999999999999E-3</x:v>
      </x:c>
      <x:c r="H165" s="323">
        <x:v>0</x:v>
      </x:c>
      <x:c r="I165" s="366">
        <x:v>0</x:v>
      </x:c>
      <x:c r="J165" s="366">
        <x:v>0</x:v>
      </x:c>
      <x:c r="K165" s="366">
        <x:v>0</x:v>
      </x:c>
      <x:c r="L165" s="366">
        <x:v>0</x:v>
      </x:c>
      <x:c r="M165" s="366">
        <x:v>0</x:v>
      </x:c>
      <x:c r="N165" s="367">
        <x:v>0</x:v>
      </x:c>
      <x:c r="O165" s="368">
        <x:v>0</x:v>
      </x:c>
      <x:c r="P165" s="366">
        <x:v>0</x:v>
      </x:c>
      <x:c r="Q165" s="366">
        <x:v>0</x:v>
      </x:c>
      <x:c r="R165" s="366">
        <x:v>0</x:v>
      </x:c>
      <x:c r="S165" s="366">
        <x:v>0</x:v>
      </x:c>
      <x:c r="T165" s="366">
        <x:v>0</x:v>
      </x:c>
      <x:c r="U165" s="366">
        <x:v>0</x:v>
      </x:c>
      <x:c r="V165" s="366">
        <x:v>0</x:v>
      </x:c>
      <x:c r="W165" s="366">
        <x:v>0</x:v>
      </x:c>
      <x:c r="X165" s="366">
        <x:v>0</x:v>
      </x:c>
      <x:c r="Y165" s="366">
        <x:v>0</x:v>
      </x:c>
      <x:c r="Z165" s="366">
        <x:v>0</x:v>
      </x:c>
      <x:c r="AA165" s="366">
        <x:v>0</x:v>
      </x:c>
      <x:c r="AB165" s="366">
        <x:v>0</x:v>
      </x:c>
      <x:c r="AC165" s="366">
        <x:v>0</x:v>
      </x:c>
      <x:c r="AD165" s="366">
        <x:v>0</x:v>
      </x:c>
      <x:c r="AE165" s="366">
        <x:v>0</x:v>
      </x:c>
      <x:c r="AF165" s="366">
        <x:v>0</x:v>
      </x:c>
      <x:c r="AG165" s="366">
        <x:v>0</x:v>
      </x:c>
      <x:c r="AH165" s="366">
        <x:v>0</x:v>
      </x:c>
      <x:c r="AI165" s="366">
        <x:v>0</x:v>
      </x:c>
      <x:c r="AJ165" s="366">
        <x:v>0</x:v>
      </x:c>
      <x:c r="AK165" s="366">
        <x:v>0</x:v>
      </x:c>
      <x:c r="AL165" s="366">
        <x:v>0</x:v>
      </x:c>
      <x:c r="AM165" s="366">
        <x:v>0</x:v>
      </x:c>
      <x:c r="AN165" s="366">
        <x:v>0</x:v>
      </x:c>
      <x:c r="AO165" s="366">
        <x:v>0</x:v>
      </x:c>
      <x:c r="AP165" s="366">
        <x:v>0</x:v>
      </x:c>
      <x:c r="AQ165" s="366">
        <x:v>0</x:v>
      </x:c>
      <x:c r="AR165" s="366">
        <x:v>0</x:v>
      </x:c>
      <x:c r="AS165" s="366">
        <x:v>0</x:v>
      </x:c>
      <x:c r="AT165" s="366">
        <x:v>0</x:v>
      </x:c>
      <x:c r="AU165" s="366">
        <x:v>0</x:v>
      </x:c>
      <x:c r="AV165" s="361"/>
    </x:row>
    <x:row r="166" spans="1:48" hidden="1" outlineLevel="1">
      <x:c r="A166" s="362">
        <x:v>124</x:v>
      </x:c>
      <x:c r="B166" s="362">
        <x:v>141</x:v>
      </x:c>
      <x:c r="C166" s="341" t="s">
        <x:v>343</x:v>
      </x:c>
      <x:c r="D166" s="389" t="s">
        <x:v>147</x:v>
      </x:c>
      <x:c r="E166" s="389" t="s">
        <x:v>143</x:v>
      </x:c>
      <x:c r="F166" s="364">
        <x:v>0.46510000000000001</x:v>
      </x:c>
      <x:c r="G166" s="365">
        <x:v>4.8170000000000001E-3</x:v>
      </x:c>
      <x:c r="H166" s="323">
        <x:v>181816.55555555556</x:v>
      </x:c>
      <x:c r="I166" s="366">
        <x:v>2187253.1633333336</x:v>
      </x:c>
      <x:c r="J166" s="366">
        <x:v>1017291.4462663333</x:v>
      </x:c>
      <x:c r="K166" s="366">
        <x:v>10535.998487776669</x:v>
      </x:c>
      <x:c r="L166" s="366">
        <x:v>198180.04555555558</x:v>
      </x:c>
      <x:c r="M166" s="366">
        <x:v>92173.539187888906</x:v>
      </x:c>
      <x:c r="N166" s="367">
        <x:v>954.63327944111131</x:v>
      </x:c>
      <x:c r="O166" s="368">
        <x:v>143635.07888888891</x:v>
      </x:c>
      <x:c r="P166" s="366">
        <x:v>66804.675191222239</x:v>
      </x:c>
      <x:c r="Q166" s="366">
        <x:v>691.89017500777788</x:v>
      </x:c>
      <x:c r="R166" s="366">
        <x:v>207270.87333333332</x:v>
      </x:c>
      <x:c r="S166" s="366">
        <x:v>96401.683187333329</x:v>
      </x:c>
      <x:c r="T166" s="366">
        <x:v>998.42379684666662</x:v>
      </x:c>
      <x:c r="U166" s="366">
        <x:v>189089.21777777778</x:v>
      </x:c>
      <x:c r="V166" s="366">
        <x:v>87945.395188444454</x:v>
      </x:c>
      <x:c r="W166" s="366">
        <x:v>910.84276203555555</x:v>
      </x:c>
      <x:c r="X166" s="366">
        <x:v>161816.73444444445</x:v>
      </x:c>
      <x:c r="Y166" s="366">
        <x:v>75260.963190111113</x:v>
      </x:c>
      <x:c r="Z166" s="366">
        <x:v>779.47120981888895</x:v>
      </x:c>
      <x:c r="AA166" s="366">
        <x:v>189089.21777777778</x:v>
      </x:c>
      <x:c r="AB166" s="366">
        <x:v>87945.395188444454</x:v>
      </x:c>
      <x:c r="AC166" s="366">
        <x:v>910.84276203555555</x:v>
      </x:c>
      <x:c r="AD166" s="366">
        <x:v>189089.21777777778</x:v>
      </x:c>
      <x:c r="AE166" s="366">
        <x:v>87945.395188444454</x:v>
      </x:c>
      <x:c r="AF166" s="366">
        <x:v>910.84276203555555</x:v>
      </x:c>
      <x:c r="AG166" s="366">
        <x:v>161816.73444444445</x:v>
      </x:c>
      <x:c r="AH166" s="366">
        <x:v>75260.963190111113</x:v>
      </x:c>
      <x:c r="AI166" s="366">
        <x:v>779.47120981888895</x:v>
      </x:c>
      <x:c r="AJ166" s="366">
        <x:v>189089.21777777778</x:v>
      </x:c>
      <x:c r="AK166" s="366">
        <x:v>87945.395188444454</x:v>
      </x:c>
      <x:c r="AL166" s="366">
        <x:v>910.84276203555555</x:v>
      </x:c>
      <x:c r="AM166" s="366">
        <x:v>161816.73444444445</x:v>
      </x:c>
      <x:c r="AN166" s="366">
        <x:v>75260.963190111113</x:v>
      </x:c>
      <x:c r="AO166" s="366">
        <x:v>779.47120981888895</x:v>
      </x:c>
      <x:c r="AP166" s="366">
        <x:v>198180.04555555558</x:v>
      </x:c>
      <x:c r="AQ166" s="366">
        <x:v>92173.539187888906</x:v>
      </x:c>
      <x:c r="AR166" s="366">
        <x:v>954.63327944111131</x:v>
      </x:c>
      <x:c r="AS166" s="366">
        <x:v>198180.04555555558</x:v>
      </x:c>
      <x:c r="AT166" s="366">
        <x:v>92173.539187888906</x:v>
      </x:c>
      <x:c r="AU166" s="366">
        <x:v>954.63327944111131</x:v>
      </x:c>
      <x:c r="AV166" s="361"/>
    </x:row>
    <x:row r="167" spans="1:48" hidden="1" outlineLevel="1">
      <x:c r="A167" s="362">
        <x:v>125</x:v>
      </x:c>
      <x:c r="B167" s="362">
        <x:v>142</x:v>
      </x:c>
      <x:c r="C167" s="341" t="s">
        <x:v>343</x:v>
      </x:c>
      <x:c r="D167" s="389" t="s">
        <x:v>147</x:v>
      </x:c>
      <x:c r="E167" s="389" t="s">
        <x:v>144</x:v>
      </x:c>
      <x:c r="F167" s="364">
        <x:v>0.64249999999999996</x:v>
      </x:c>
      <x:c r="G167" s="365">
        <x:v>7.0620000000000006E-3</x:v>
      </x:c>
      <x:c r="H167" s="323">
        <x:v>28547.444444444449</x:v>
      </x:c>
      <x:c r="I167" s="366">
        <x:v>343425.75666666677</x:v>
      </x:c>
      <x:c r="J167" s="366">
        <x:v>220651.04865833334</x:v>
      </x:c>
      <x:c r="K167" s="366">
        <x:v>2425.2726935800006</x:v>
      </x:c>
      <x:c r="L167" s="366">
        <x:v>31116.714444444453</x:v>
      </x:c>
      <x:c r="M167" s="366">
        <x:v>19992.48903055556</x:v>
      </x:c>
      <x:c r="N167" s="367">
        <x:v>219.74623740666675</x:v>
      </x:c>
      <x:c r="O167" s="368">
        <x:v>22552.481111111116</x:v>
      </x:c>
      <x:c r="P167" s="366">
        <x:v>14489.96911388889</x:v>
      </x:c>
      <x:c r="Q167" s="366">
        <x:v>159.26562160666671</x:v>
      </x:c>
      <x:c r="R167" s="366">
        <x:v>32544.08666666667</x:v>
      </x:c>
      <x:c r="S167" s="366">
        <x:v>20909.575683333333</x:v>
      </x:c>
      <x:c r="T167" s="366">
        <x:v>229.82634004000005</x:v>
      </x:c>
      <x:c r="U167" s="366">
        <x:v>29689.342222222229</x:v>
      </x:c>
      <x:c r="V167" s="366">
        <x:v>19075.40237777778</x:v>
      </x:c>
      <x:c r="W167" s="366">
        <x:v>209.6661347733334</x:v>
      </x:c>
      <x:c r="X167" s="366">
        <x:v>25407.22555555556</x:v>
      </x:c>
      <x:c r="Y167" s="366">
        <x:v>16324.142419444446</x:v>
      </x:c>
      <x:c r="Z167" s="366">
        <x:v>179.42582687333339</x:v>
      </x:c>
      <x:c r="AA167" s="366">
        <x:v>29689.342222222229</x:v>
      </x:c>
      <x:c r="AB167" s="366">
        <x:v>19075.40237777778</x:v>
      </x:c>
      <x:c r="AC167" s="366">
        <x:v>209.6661347733334</x:v>
      </x:c>
      <x:c r="AD167" s="366">
        <x:v>29689.342222222229</x:v>
      </x:c>
      <x:c r="AE167" s="366">
        <x:v>19075.40237777778</x:v>
      </x:c>
      <x:c r="AF167" s="366">
        <x:v>209.6661347733334</x:v>
      </x:c>
      <x:c r="AG167" s="366">
        <x:v>25407.22555555556</x:v>
      </x:c>
      <x:c r="AH167" s="366">
        <x:v>16324.142419444446</x:v>
      </x:c>
      <x:c r="AI167" s="366">
        <x:v>179.42582687333339</x:v>
      </x:c>
      <x:c r="AJ167" s="366">
        <x:v>29689.342222222229</x:v>
      </x:c>
      <x:c r="AK167" s="366">
        <x:v>19075.40237777778</x:v>
      </x:c>
      <x:c r="AL167" s="366">
        <x:v>209.6661347733334</x:v>
      </x:c>
      <x:c r="AM167" s="366">
        <x:v>25407.22555555556</x:v>
      </x:c>
      <x:c r="AN167" s="366">
        <x:v>16324.142419444446</x:v>
      </x:c>
      <x:c r="AO167" s="366">
        <x:v>179.42582687333339</x:v>
      </x:c>
      <x:c r="AP167" s="366">
        <x:v>31116.714444444453</x:v>
      </x:c>
      <x:c r="AQ167" s="366">
        <x:v>19992.48903055556</x:v>
      </x:c>
      <x:c r="AR167" s="366">
        <x:v>219.74623740666675</x:v>
      </x:c>
      <x:c r="AS167" s="366">
        <x:v>31116.714444444453</x:v>
      </x:c>
      <x:c r="AT167" s="366">
        <x:v>19992.48903055556</x:v>
      </x:c>
      <x:c r="AU167" s="366">
        <x:v>219.74623740666675</x:v>
      </x:c>
      <x:c r="AV167" s="361"/>
    </x:row>
    <x:row r="168" spans="1:48" hidden="1" outlineLevel="1">
      <x:c r="A168" s="362">
        <x:v>126</x:v>
      </x:c>
      <x:c r="B168" s="362">
        <x:v>143</x:v>
      </x:c>
      <x:c r="C168" s="341" t="s">
        <x:v>343</x:v>
      </x:c>
      <x:c r="D168" s="389" t="s">
        <x:v>147</x:v>
      </x:c>
      <x:c r="E168" s="389" t="s">
        <x:v>145</x:v>
      </x:c>
      <x:c r="F168" s="364">
        <x:v>0.89039999999999997</x:v>
      </x:c>
      <x:c r="G168" s="365">
        <x:v>1.1640000000000003E-2</x:v>
      </x:c>
      <x:c r="H168" s="323">
        <x:v>1344.4444444444446</x:v>
      </x:c>
      <x:c r="I168" s="366">
        <x:v>16173.666666666672</x:v>
      </x:c>
      <x:c r="J168" s="366">
        <x:v>14401.032800000004</x:v>
      </x:c>
      <x:c r="K168" s="366">
        <x:v>188.26148000000006</x:v>
      </x:c>
      <x:c r="L168" s="366">
        <x:v>1465.4444444444448</x:v>
      </x:c>
      <x:c r="M168" s="366">
        <x:v>1304.8317333333337</x:v>
      </x:c>
      <x:c r="N168" s="367">
        <x:v>17.057773333333341</x:v>
      </x:c>
      <x:c r="O168" s="368">
        <x:v>1062.1111111111113</x:v>
      </x:c>
      <x:c r="P168" s="366">
        <x:v>945.7037333333335</x:v>
      </x:c>
      <x:c r="Q168" s="366">
        <x:v>12.362973333333338</x:v>
      </x:c>
      <x:c r="R168" s="366">
        <x:v>1532.6666666666667</x:v>
      </x:c>
      <x:c r="S168" s="366">
        <x:v>1364.6864</x:v>
      </x:c>
      <x:c r="T168" s="366">
        <x:v>17.840240000000005</x:v>
      </x:c>
      <x:c r="U168" s="366">
        <x:v>1398.2222222222224</x:v>
      </x:c>
      <x:c r="V168" s="366">
        <x:v>1244.9770666666668</x:v>
      </x:c>
      <x:c r="W168" s="366">
        <x:v>16.275306666666673</x:v>
      </x:c>
      <x:c r="X168" s="366">
        <x:v>1196.5555555555557</x:v>
      </x:c>
      <x:c r="Y168" s="366">
        <x:v>1065.4130666666667</x:v>
      </x:c>
      <x:c r="Z168" s="366">
        <x:v>13.92790666666667</x:v>
      </x:c>
      <x:c r="AA168" s="366">
        <x:v>1398.2222222222224</x:v>
      </x:c>
      <x:c r="AB168" s="366">
        <x:v>1244.9770666666668</x:v>
      </x:c>
      <x:c r="AC168" s="366">
        <x:v>16.275306666666673</x:v>
      </x:c>
      <x:c r="AD168" s="366">
        <x:v>1398.2222222222224</x:v>
      </x:c>
      <x:c r="AE168" s="366">
        <x:v>1244.9770666666668</x:v>
      </x:c>
      <x:c r="AF168" s="366">
        <x:v>16.275306666666673</x:v>
      </x:c>
      <x:c r="AG168" s="366">
        <x:v>1196.5555555555557</x:v>
      </x:c>
      <x:c r="AH168" s="366">
        <x:v>1065.4130666666667</x:v>
      </x:c>
      <x:c r="AI168" s="366">
        <x:v>13.92790666666667</x:v>
      </x:c>
      <x:c r="AJ168" s="366">
        <x:v>1398.2222222222224</x:v>
      </x:c>
      <x:c r="AK168" s="366">
        <x:v>1244.9770666666668</x:v>
      </x:c>
      <x:c r="AL168" s="366">
        <x:v>16.275306666666673</x:v>
      </x:c>
      <x:c r="AM168" s="366">
        <x:v>1196.5555555555557</x:v>
      </x:c>
      <x:c r="AN168" s="366">
        <x:v>1065.4130666666667</x:v>
      </x:c>
      <x:c r="AO168" s="366">
        <x:v>13.92790666666667</x:v>
      </x:c>
      <x:c r="AP168" s="366">
        <x:v>1465.4444444444448</x:v>
      </x:c>
      <x:c r="AQ168" s="366">
        <x:v>1304.8317333333337</x:v>
      </x:c>
      <x:c r="AR168" s="366">
        <x:v>17.057773333333341</x:v>
      </x:c>
      <x:c r="AS168" s="366">
        <x:v>1465.4444444444448</x:v>
      </x:c>
      <x:c r="AT168" s="366">
        <x:v>1304.8317333333337</x:v>
      </x:c>
      <x:c r="AU168" s="366">
        <x:v>17.057773333333341</x:v>
      </x:c>
      <x:c r="AV168" s="361"/>
    </x:row>
    <x:row r="169" spans="1:48" hidden="1" outlineLevel="1">
      <x:c r="A169" s="362">
        <x:v>126</x:v>
      </x:c>
      <x:c r="B169" s="362">
        <x:v>144</x:v>
      </x:c>
      <x:c r="C169" s="341" t="s">
        <x:v>343</x:v>
      </x:c>
      <x:c r="D169" s="389" t="s">
        <x:v>147</x:v>
      </x:c>
      <x:c r="E169" s="389" t="s">
        <x:v>376</x:v>
      </x:c>
      <x:c r="F169" s="364">
        <x:v>1.3275999999999999</x:v>
      </x:c>
      <x:c r="G169" s="365">
        <x:v>1.797E-2</x:v>
      </x:c>
      <x:c r="H169" s="323">
        <x:v>0</x:v>
      </x:c>
      <x:c r="I169" s="366">
        <x:v>0</x:v>
      </x:c>
      <x:c r="J169" s="366">
        <x:v>0</x:v>
      </x:c>
      <x:c r="K169" s="366">
        <x:v>0</x:v>
      </x:c>
      <x:c r="L169" s="366">
        <x:v>0</x:v>
      </x:c>
      <x:c r="M169" s="366">
        <x:v>0</x:v>
      </x:c>
      <x:c r="N169" s="367">
        <x:v>0</x:v>
      </x:c>
      <x:c r="O169" s="368">
        <x:v>0</x:v>
      </x:c>
      <x:c r="P169" s="366">
        <x:v>0</x:v>
      </x:c>
      <x:c r="Q169" s="366">
        <x:v>0</x:v>
      </x:c>
      <x:c r="R169" s="366">
        <x:v>0</x:v>
      </x:c>
      <x:c r="S169" s="366">
        <x:v>0</x:v>
      </x:c>
      <x:c r="T169" s="366">
        <x:v>0</x:v>
      </x:c>
      <x:c r="U169" s="366">
        <x:v>0</x:v>
      </x:c>
      <x:c r="V169" s="366">
        <x:v>0</x:v>
      </x:c>
      <x:c r="W169" s="366">
        <x:v>0</x:v>
      </x:c>
      <x:c r="X169" s="366">
        <x:v>0</x:v>
      </x:c>
      <x:c r="Y169" s="366">
        <x:v>0</x:v>
      </x:c>
      <x:c r="Z169" s="366">
        <x:v>0</x:v>
      </x:c>
      <x:c r="AA169" s="366">
        <x:v>0</x:v>
      </x:c>
      <x:c r="AB169" s="366">
        <x:v>0</x:v>
      </x:c>
      <x:c r="AC169" s="366">
        <x:v>0</x:v>
      </x:c>
      <x:c r="AD169" s="366">
        <x:v>0</x:v>
      </x:c>
      <x:c r="AE169" s="366">
        <x:v>0</x:v>
      </x:c>
      <x:c r="AF169" s="366">
        <x:v>0</x:v>
      </x:c>
      <x:c r="AG169" s="366">
        <x:v>0</x:v>
      </x:c>
      <x:c r="AH169" s="366">
        <x:v>0</x:v>
      </x:c>
      <x:c r="AI169" s="366">
        <x:v>0</x:v>
      </x:c>
      <x:c r="AJ169" s="366">
        <x:v>0</x:v>
      </x:c>
      <x:c r="AK169" s="366">
        <x:v>0</x:v>
      </x:c>
      <x:c r="AL169" s="366">
        <x:v>0</x:v>
      </x:c>
      <x:c r="AM169" s="366">
        <x:v>0</x:v>
      </x:c>
      <x:c r="AN169" s="366">
        <x:v>0</x:v>
      </x:c>
      <x:c r="AO169" s="366">
        <x:v>0</x:v>
      </x:c>
      <x:c r="AP169" s="366">
        <x:v>0</x:v>
      </x:c>
      <x:c r="AQ169" s="366">
        <x:v>0</x:v>
      </x:c>
      <x:c r="AR169" s="366">
        <x:v>0</x:v>
      </x:c>
      <x:c r="AS169" s="366">
        <x:v>0</x:v>
      </x:c>
      <x:c r="AT169" s="366">
        <x:v>0</x:v>
      </x:c>
      <x:c r="AU169" s="366">
        <x:v>0</x:v>
      </x:c>
      <x:c r="AV169" s="361"/>
    </x:row>
    <x:row r="170" spans="1:48" hidden="1" outlineLevel="1">
      <x:c r="A170" s="362">
        <x:v>127</x:v>
      </x:c>
      <x:c r="B170" s="362">
        <x:v>145</x:v>
      </x:c>
      <x:c r="C170" s="341" t="s">
        <x:v>343</x:v>
      </x:c>
      <x:c r="D170" s="389" t="s">
        <x:v>147</x:v>
      </x:c>
      <x:c r="E170" s="389" t="s">
        <x:v>146</x:v>
      </x:c>
      <x:c r="F170" s="364">
        <x:v>1.7513000000000001</x:v>
      </x:c>
      <x:c r="G170" s="365">
        <x:v>2.3920999999999994E-2</x:v>
      </x:c>
      <x:c r="H170" s="323">
        <x:v>5531.5333333333338</x:v>
      </x:c>
      <x:c r="I170" s="366">
        <x:v>66544.346000000005</x:v>
      </x:c>
      <x:c r="J170" s="366">
        <x:v>116539.1131498</x:v>
      </x:c>
      <x:c r="K170" s="366">
        <x:v>1591.8073006659999</x:v>
      </x:c>
      <x:c r="L170" s="366">
        <x:v>6029.3713333333344</x:v>
      </x:c>
      <x:c r="M170" s="366">
        <x:v>10559.238016066669</x:v>
      </x:c>
      <x:c r="N170" s="367">
        <x:v>144.22859166466665</x:v>
      </x:c>
      <x:c r="O170" s="368">
        <x:v>4369.9113333333335</x:v>
      </x:c>
      <x:c r="P170" s="366">
        <x:v>7653.0257180666677</x:v>
      </x:c>
      <x:c r="Q170" s="366">
        <x:v>104.53264900466664</x:v>
      </x:c>
      <x:c r="R170" s="366">
        <x:v>6305.9480000000003</x:v>
      </x:c>
      <x:c r="S170" s="366">
        <x:v>11043.606732400001</x:v>
      </x:c>
      <x:c r="T170" s="366">
        <x:v>150.84458210799997</x:v>
      </x:c>
      <x:c r="U170" s="366">
        <x:v>5752.7946666666676</x:v>
      </x:c>
      <x:c r="V170" s="366">
        <x:v>10074.869299733335</x:v>
      </x:c>
      <x:c r="W170" s="366">
        <x:v>137.61260122133334</x:v>
      </x:c>
      <x:c r="X170" s="366">
        <x:v>4923.0646666666671</x:v>
      </x:c>
      <x:c r="Y170" s="366">
        <x:v>8621.7631507333354</x:v>
      </x:c>
      <x:c r="Z170" s="366">
        <x:v>117.76462989133331</x:v>
      </x:c>
      <x:c r="AA170" s="366">
        <x:v>5752.7946666666676</x:v>
      </x:c>
      <x:c r="AB170" s="366">
        <x:v>10074.869299733335</x:v>
      </x:c>
      <x:c r="AC170" s="366">
        <x:v>137.61260122133334</x:v>
      </x:c>
      <x:c r="AD170" s="366">
        <x:v>5752.7946666666676</x:v>
      </x:c>
      <x:c r="AE170" s="366">
        <x:v>10074.869299733335</x:v>
      </x:c>
      <x:c r="AF170" s="366">
        <x:v>137.61260122133334</x:v>
      </x:c>
      <x:c r="AG170" s="366">
        <x:v>4923.0646666666671</x:v>
      </x:c>
      <x:c r="AH170" s="366">
        <x:v>8621.7631507333354</x:v>
      </x:c>
      <x:c r="AI170" s="366">
        <x:v>117.76462989133331</x:v>
      </x:c>
      <x:c r="AJ170" s="366">
        <x:v>5752.7946666666676</x:v>
      </x:c>
      <x:c r="AK170" s="366">
        <x:v>10074.869299733335</x:v>
      </x:c>
      <x:c r="AL170" s="366">
        <x:v>137.61260122133334</x:v>
      </x:c>
      <x:c r="AM170" s="366">
        <x:v>4923.0646666666671</x:v>
      </x:c>
      <x:c r="AN170" s="366">
        <x:v>8621.7631507333354</x:v>
      </x:c>
      <x:c r="AO170" s="366">
        <x:v>117.76462989133331</x:v>
      </x:c>
      <x:c r="AP170" s="366">
        <x:v>6029.3713333333344</x:v>
      </x:c>
      <x:c r="AQ170" s="366">
        <x:v>10559.238016066669</x:v>
      </x:c>
      <x:c r="AR170" s="366">
        <x:v>144.22859166466665</x:v>
      </x:c>
      <x:c r="AS170" s="366">
        <x:v>6029.3713333333344</x:v>
      </x:c>
      <x:c r="AT170" s="366">
        <x:v>10559.238016066669</x:v>
      </x:c>
      <x:c r="AU170" s="366">
        <x:v>144.22859166466665</x:v>
      </x:c>
      <x:c r="AV170" s="361"/>
    </x:row>
    <x:row r="171" spans="1:48" hidden="1" outlineLevel="1">
      <x:c r="A171" s="362">
        <x:v>123</x:v>
      </x:c>
      <x:c r="B171" s="362">
        <x:v>146</x:v>
      </x:c>
      <x:c r="C171" s="328" t="s">
        <x:v>343</x:v>
      </x:c>
      <x:c r="D171" s="388" t="s">
        <x:v>173</x:v>
      </x:c>
      <x:c r="E171" s="388" t="s">
        <x:v>141</x:v>
      </x:c>
      <x:c r="F171" s="365">
        <x:v>0.29780000000000001</x:v>
      </x:c>
      <x:c r="G171" s="390">
        <x:v>3.31E-3</x:v>
      </x:c>
      <x:c r="H171" s="323">
        <x:v>6053731.444444445</x:v>
      </x:c>
      <x:c r="I171" s="366">
        <x:v>72826389.276666671</x:v>
      </x:c>
      <x:c r="J171" s="366">
        <x:v>21687698.726591334</x:v>
      </x:c>
      <x:c r="K171" s="366">
        <x:v>241055.34850576668</x:v>
      </x:c>
      <x:c r="L171" s="366">
        <x:v>6598567.274444445</x:v>
      </x:c>
      <x:c r="M171" s="366">
        <x:v>1965053.3343295557</x:v>
      </x:c>
      <x:c r="N171" s="367">
        <x:v>21841.257678411112</x:v>
      </x:c>
      <x:c r="O171" s="368">
        <x:v>4782447.8411111115</x:v>
      </x:c>
      <x:c r="P171" s="366">
        <x:v>1424212.9670828891</x:v>
      </x:c>
      <x:c r="Q171" s="366">
        <x:v>15829.90235407778</x:v>
      </x:c>
      <x:c r="R171" s="366">
        <x:v>6901253.8466666667</x:v>
      </x:c>
      <x:c r="S171" s="366">
        <x:v>2055193.3955373333</x:v>
      </x:c>
      <x:c r="T171" s="366">
        <x:v>22843.150232466665</x:v>
      </x:c>
      <x:c r="U171" s="366">
        <x:v>6295880.7022222234</x:v>
      </x:c>
      <x:c r="V171" s="366">
        <x:v>1874913.2731217782</x:v>
      </x:c>
      <x:c r="W171" s="366">
        <x:v>20839.365124355558</x:v>
      </x:c>
      <x:c r="X171" s="366">
        <x:v>5387820.9855555557</x:v>
      </x:c>
      <x:c r="Y171" s="366">
        <x:v>1604493.0894984445</x:v>
      </x:c>
      <x:c r="Z171" s="366">
        <x:v>17833.687462188889</x:v>
      </x:c>
      <x:c r="AA171" s="366">
        <x:v>6295880.7022222234</x:v>
      </x:c>
      <x:c r="AB171" s="366">
        <x:v>1874913.2731217782</x:v>
      </x:c>
      <x:c r="AC171" s="366">
        <x:v>20839.365124355558</x:v>
      </x:c>
      <x:c r="AD171" s="366">
        <x:v>6295880.7022222234</x:v>
      </x:c>
      <x:c r="AE171" s="366">
        <x:v>1874913.2731217782</x:v>
      </x:c>
      <x:c r="AF171" s="366">
        <x:v>20839.365124355558</x:v>
      </x:c>
      <x:c r="AG171" s="366">
        <x:v>5387820.9855555557</x:v>
      </x:c>
      <x:c r="AH171" s="366">
        <x:v>1604493.0894984445</x:v>
      </x:c>
      <x:c r="AI171" s="366">
        <x:v>17833.687462188889</x:v>
      </x:c>
      <x:c r="AJ171" s="366">
        <x:v>6295880.7022222234</x:v>
      </x:c>
      <x:c r="AK171" s="366">
        <x:v>1874913.2731217782</x:v>
      </x:c>
      <x:c r="AL171" s="366">
        <x:v>20839.365124355558</x:v>
      </x:c>
      <x:c r="AM171" s="366">
        <x:v>5387820.9855555557</x:v>
      </x:c>
      <x:c r="AN171" s="366">
        <x:v>1604493.0894984445</x:v>
      </x:c>
      <x:c r="AO171" s="366">
        <x:v>17833.687462188889</x:v>
      </x:c>
      <x:c r="AP171" s="366">
        <x:v>6598567.274444445</x:v>
      </x:c>
      <x:c r="AQ171" s="366">
        <x:v>1965053.3343295557</x:v>
      </x:c>
      <x:c r="AR171" s="366">
        <x:v>21841.257678411112</x:v>
      </x:c>
      <x:c r="AS171" s="366">
        <x:v>6598567.274444445</x:v>
      </x:c>
      <x:c r="AT171" s="366">
        <x:v>1965053.3343295557</x:v>
      </x:c>
      <x:c r="AU171" s="366">
        <x:v>21841.257678411112</x:v>
      </x:c>
      <x:c r="AV171" s="361"/>
    </x:row>
    <x:row r="172" spans="1:48" hidden="1" outlineLevel="1">
      <x:c r="A172" s="362">
        <x:v>124</x:v>
      </x:c>
      <x:c r="B172" s="362">
        <x:v>147</x:v>
      </x:c>
      <x:c r="C172" s="328" t="s">
        <x:v>343</x:v>
      </x:c>
      <x:c r="D172" s="388" t="s">
        <x:v>173</x:v>
      </x:c>
      <x:c r="E172" s="388" t="s">
        <x:v>143</x:v>
      </x:c>
      <x:c r="F172" s="365">
        <x:v>0.4153</x:v>
      </x:c>
      <x:c r="G172" s="390">
        <x:v>5.0099999999999997E-3</x:v>
      </x:c>
      <x:c r="H172" s="323">
        <x:v>1549308.4444444445</x:v>
      </x:c>
      <x:c r="I172" s="366">
        <x:v>18638180.58666667</x:v>
      </x:c>
      <x:c r="J172" s="366">
        <x:v>7740436.3976426674</x:v>
      </x:c>
      <x:c r="K172" s="366">
        <x:v>93377.284739199997</x:v>
      </x:c>
      <x:c r="L172" s="366">
        <x:v>1688746.2044444447</x:v>
      </x:c>
      <x:c r="M172" s="366">
        <x:v>701336.29870577785</x:v>
      </x:c>
      <x:c r="N172" s="367">
        <x:v>8460.618484266668</x:v>
      </x:c>
      <x:c r="O172" s="368">
        <x:v>1223953.6711111113</x:v>
      </x:c>
      <x:c r="P172" s="366">
        <x:v>508307.95961244451</x:v>
      </x:c>
      <x:c r="Q172" s="366">
        <x:v>6132.0078922666671</x:v>
      </x:c>
      <x:c r="R172" s="366">
        <x:v>1766211.6266666665</x:v>
      </x:c>
      <x:c r="S172" s="366">
        <x:v>733507.68855466659</x:v>
      </x:c>
      <x:c r="T172" s="366">
        <x:v>8848.7202495999991</x:v>
      </x:c>
      <x:c r="U172" s="366">
        <x:v>1611280.7822222223</x:v>
      </x:c>
      <x:c r="V172" s="366">
        <x:v>669164.90885688888</x:v>
      </x:c>
      <x:c r="W172" s="366">
        <x:v>8072.5167189333333</x:v>
      </x:c>
      <x:c r="X172" s="366">
        <x:v>1378884.5155555557</x:v>
      </x:c>
      <x:c r="Y172" s="366">
        <x:v>572650.73931022233</x:v>
      </x:c>
      <x:c r="Z172" s="366">
        <x:v>6908.2114229333338</x:v>
      </x:c>
      <x:c r="AA172" s="366">
        <x:v>1611280.7822222223</x:v>
      </x:c>
      <x:c r="AB172" s="366">
        <x:v>669164.90885688888</x:v>
      </x:c>
      <x:c r="AC172" s="366">
        <x:v>8072.5167189333333</x:v>
      </x:c>
      <x:c r="AD172" s="366">
        <x:v>1611280.7822222223</x:v>
      </x:c>
      <x:c r="AE172" s="366">
        <x:v>669164.90885688888</x:v>
      </x:c>
      <x:c r="AF172" s="366">
        <x:v>8072.5167189333333</x:v>
      </x:c>
      <x:c r="AG172" s="366">
        <x:v>1378884.5155555557</x:v>
      </x:c>
      <x:c r="AH172" s="366">
        <x:v>572650.73931022233</x:v>
      </x:c>
      <x:c r="AI172" s="366">
        <x:v>6908.2114229333338</x:v>
      </x:c>
      <x:c r="AJ172" s="366">
        <x:v>1611280.7822222223</x:v>
      </x:c>
      <x:c r="AK172" s="366">
        <x:v>669164.90885688888</x:v>
      </x:c>
      <x:c r="AL172" s="366">
        <x:v>8072.5167189333333</x:v>
      </x:c>
      <x:c r="AM172" s="366">
        <x:v>1378884.5155555557</x:v>
      </x:c>
      <x:c r="AN172" s="366">
        <x:v>572650.73931022233</x:v>
      </x:c>
      <x:c r="AO172" s="366">
        <x:v>6908.2114229333338</x:v>
      </x:c>
      <x:c r="AP172" s="366">
        <x:v>1688746.2044444447</x:v>
      </x:c>
      <x:c r="AQ172" s="366">
        <x:v>701336.29870577785</x:v>
      </x:c>
      <x:c r="AR172" s="366">
        <x:v>8460.618484266668</x:v>
      </x:c>
      <x:c r="AS172" s="366">
        <x:v>1688746.2044444447</x:v>
      </x:c>
      <x:c r="AT172" s="366">
        <x:v>701336.29870577785</x:v>
      </x:c>
      <x:c r="AU172" s="366">
        <x:v>8460.618484266668</x:v>
      </x:c>
      <x:c r="AV172" s="361"/>
    </x:row>
    <x:row r="173" spans="1:48" hidden="1" outlineLevel="1">
      <x:c r="A173" s="362">
        <x:v>125</x:v>
      </x:c>
      <x:c r="B173" s="362">
        <x:v>148</x:v>
      </x:c>
      <x:c r="C173" s="328" t="s">
        <x:v>343</x:v>
      </x:c>
      <x:c r="D173" s="388" t="s">
        <x:v>173</x:v>
      </x:c>
      <x:c r="E173" s="388" t="s">
        <x:v>165</x:v>
      </x:c>
      <x:c r="F173" s="365">
        <x:v>0.60970000000000002</x:v>
      </x:c>
      <x:c r="G173" s="390">
        <x:v>7.7099999999999998E-3</x:v>
      </x:c>
      <x:c r="H173" s="323">
        <x:v>803396.00000000012</x:v>
      </x:c>
      <x:c r="I173" s="366">
        <x:v>9664853.8800000045</x:v>
      </x:c>
      <x:c r="J173" s="366">
        <x:v>5892661.4106360013</x:v>
      </x:c>
      <x:c r="K173" s="366">
        <x:v>74516.023414800016</x:v>
      </x:c>
      <x:c r="L173" s="366">
        <x:v>875701.64000000025</x:v>
      </x:c>
      <x:c r="M173" s="366">
        <x:v>533915.28990800015</x:v>
      </x:c>
      <x:c r="N173" s="367">
        <x:v>6751.6596444000015</x:v>
      </x:c>
      <x:c r="O173" s="368">
        <x:v>634682.84000000008</x:v>
      </x:c>
      <x:c r="P173" s="366">
        <x:v>386966.12754800008</x:v>
      </x:c>
      <x:c r="Q173" s="366">
        <x:v>4893.4046964000008</x:v>
      </x:c>
      <x:c r="R173" s="366">
        <x:v>915871.44000000006</x:v>
      </x:c>
      <x:c r="S173" s="366">
        <x:v>558406.81696800003</x:v>
      </x:c>
      <x:c r="T173" s="366">
        <x:v>7061.3688024000003</x:v>
      </x:c>
      <x:c r="U173" s="366">
        <x:v>835531.8400000002</x:v>
      </x:c>
      <x:c r="V173" s="366">
        <x:v>509423.76284800016</x:v>
      </x:c>
      <x:c r="W173" s="366">
        <x:v>6441.9504864000019</x:v>
      </x:c>
      <x:c r="X173" s="366">
        <x:v>715022.44000000006</x:v>
      </x:c>
      <x:c r="Y173" s="366">
        <x:v>435949.18166800006</x:v>
      </x:c>
      <x:c r="Z173" s="366">
        <x:v>5512.8230124000002</x:v>
      </x:c>
      <x:c r="AA173" s="366">
        <x:v>835531.8400000002</x:v>
      </x:c>
      <x:c r="AB173" s="366">
        <x:v>509423.76284800016</x:v>
      </x:c>
      <x:c r="AC173" s="366">
        <x:v>6441.9504864000019</x:v>
      </x:c>
      <x:c r="AD173" s="366">
        <x:v>835531.8400000002</x:v>
      </x:c>
      <x:c r="AE173" s="366">
        <x:v>509423.76284800016</x:v>
      </x:c>
      <x:c r="AF173" s="366">
        <x:v>6441.9504864000019</x:v>
      </x:c>
      <x:c r="AG173" s="366">
        <x:v>715022.44000000006</x:v>
      </x:c>
      <x:c r="AH173" s="366">
        <x:v>435949.18166800006</x:v>
      </x:c>
      <x:c r="AI173" s="366">
        <x:v>5512.8230124000002</x:v>
      </x:c>
      <x:c r="AJ173" s="366">
        <x:v>835531.8400000002</x:v>
      </x:c>
      <x:c r="AK173" s="366">
        <x:v>509423.76284800016</x:v>
      </x:c>
      <x:c r="AL173" s="366">
        <x:v>6441.9504864000019</x:v>
      </x:c>
      <x:c r="AM173" s="366">
        <x:v>715022.44000000006</x:v>
      </x:c>
      <x:c r="AN173" s="366">
        <x:v>435949.18166800006</x:v>
      </x:c>
      <x:c r="AO173" s="366">
        <x:v>5512.8230124000002</x:v>
      </x:c>
      <x:c r="AP173" s="366">
        <x:v>875701.64000000025</x:v>
      </x:c>
      <x:c r="AQ173" s="366">
        <x:v>533915.28990800015</x:v>
      </x:c>
      <x:c r="AR173" s="366">
        <x:v>6751.6596444000015</x:v>
      </x:c>
      <x:c r="AS173" s="366">
        <x:v>875701.64000000025</x:v>
      </x:c>
      <x:c r="AT173" s="366">
        <x:v>533915.28990800015</x:v>
      </x:c>
      <x:c r="AU173" s="366">
        <x:v>6751.6596444000015</x:v>
      </x:c>
      <x:c r="AV173" s="361"/>
    </x:row>
    <x:row r="174" spans="1:48" hidden="1" outlineLevel="1">
      <x:c r="A174" s="362">
        <x:v>126</x:v>
      </x:c>
      <x:c r="B174" s="362">
        <x:v>149</x:v>
      </x:c>
      <x:c r="C174" s="328" t="s">
        <x:v>343</x:v>
      </x:c>
      <x:c r="D174" s="388" t="s">
        <x:v>173</x:v>
      </x:c>
      <x:c r="E174" s="388" t="s">
        <x:v>145</x:v>
      </x:c>
      <x:c r="F174" s="365">
        <x:v>0.85650000000000004</x:v>
      </x:c>
      <x:c r="G174" s="390">
        <x:v>1.129E-2</x:v>
      </x:c>
      <x:c r="H174" s="323">
        <x:v>873687.34444444452</x:v>
      </x:c>
      <x:c r="I174" s="366">
        <x:v>10510458.753666667</x:v>
      </x:c>
      <x:c r="J174" s="366">
        <x:v>9002207.9225155003</x:v>
      </x:c>
      <x:c r="K174" s="366">
        <x:v>118663.07932889667</x:v>
      </x:c>
      <x:c r="L174" s="366">
        <x:v>952319.20544444455</x:v>
      </x:c>
      <x:c r="M174" s="366">
        <x:v>815661.39946316683</x:v>
      </x:c>
      <x:c r="N174" s="367">
        <x:v>10751.683829467778</x:v>
      </x:c>
      <x:c r="O174" s="368">
        <x:v>690213.00211111119</x:v>
      </x:c>
      <x:c r="P174" s="366">
        <x:v>591167.43630816671</x:v>
      </x:c>
      <x:c r="Q174" s="366">
        <x:v>7792.5047938344451</x:v>
      </x:c>
      <x:c r="R174" s="366">
        <x:v>996003.5726666667</x:v>
      </x:c>
      <x:c r="S174" s="366">
        <x:v>853077.05998900009</x:v>
      </x:c>
      <x:c r="T174" s="366">
        <x:v>11244.880335406668</x:v>
      </x:c>
      <x:c r="U174" s="366">
        <x:v>908634.83822222229</x:v>
      </x:c>
      <x:c r="V174" s="366">
        <x:v>778245.73893733346</x:v>
      </x:c>
      <x:c r="W174" s="366">
        <x:v>10258.487323528889</x:v>
      </x:c>
      <x:c r="X174" s="366">
        <x:v>777581.7365555556</x:v>
      </x:c>
      <x:c r="Y174" s="366">
        <x:v>665998.75735983346</x:v>
      </x:c>
      <x:c r="Z174" s="366">
        <x:v>8778.8978057122222</x:v>
      </x:c>
      <x:c r="AA174" s="366">
        <x:v>908634.83822222229</x:v>
      </x:c>
      <x:c r="AB174" s="366">
        <x:v>778245.73893733346</x:v>
      </x:c>
      <x:c r="AC174" s="366">
        <x:v>10258.487323528889</x:v>
      </x:c>
      <x:c r="AD174" s="366">
        <x:v>908634.83822222229</x:v>
      </x:c>
      <x:c r="AE174" s="366">
        <x:v>778245.73893733346</x:v>
      </x:c>
      <x:c r="AF174" s="366">
        <x:v>10258.487323528889</x:v>
      </x:c>
      <x:c r="AG174" s="366">
        <x:v>777581.7365555556</x:v>
      </x:c>
      <x:c r="AH174" s="366">
        <x:v>665998.75735983346</x:v>
      </x:c>
      <x:c r="AI174" s="366">
        <x:v>8778.8978057122222</x:v>
      </x:c>
      <x:c r="AJ174" s="366">
        <x:v>908634.83822222229</x:v>
      </x:c>
      <x:c r="AK174" s="366">
        <x:v>778245.73893733346</x:v>
      </x:c>
      <x:c r="AL174" s="366">
        <x:v>10258.487323528889</x:v>
      </x:c>
      <x:c r="AM174" s="366">
        <x:v>777581.7365555556</x:v>
      </x:c>
      <x:c r="AN174" s="366">
        <x:v>665998.75735983346</x:v>
      </x:c>
      <x:c r="AO174" s="366">
        <x:v>8778.8978057122222</x:v>
      </x:c>
      <x:c r="AP174" s="366">
        <x:v>952319.20544444455</x:v>
      </x:c>
      <x:c r="AQ174" s="366">
        <x:v>815661.39946316683</x:v>
      </x:c>
      <x:c r="AR174" s="366">
        <x:v>10751.683829467778</x:v>
      </x:c>
      <x:c r="AS174" s="366">
        <x:v>952319.20544444455</x:v>
      </x:c>
      <x:c r="AT174" s="366">
        <x:v>815661.39946316683</x:v>
      </x:c>
      <x:c r="AU174" s="366">
        <x:v>10751.683829467778</x:v>
      </x:c>
      <x:c r="AV174" s="361"/>
    </x:row>
    <x:row r="175" spans="1:48" hidden="1" outlineLevel="1">
      <x:c r="A175" s="362">
        <x:v>123</x:v>
      </x:c>
      <x:c r="B175" s="362">
        <x:v>150</x:v>
      </x:c>
      <x:c r="C175" s="328" t="s">
        <x:v>343</x:v>
      </x:c>
      <x:c r="D175" s="388" t="s">
        <x:v>173</x:v>
      </x:c>
      <x:c r="E175" s="388" t="s">
        <x:v>142</x:v>
      </x:c>
      <x:c r="F175" s="365">
        <x:v>1.3418000000000001</x:v>
      </x:c>
      <x:c r="G175" s="390">
        <x:v>1.8159999999999999E-2</x:v>
      </x:c>
      <x:c r="H175" s="323">
        <x:v>163491.77777777778</x:v>
      </x:c>
      <x:c r="I175" s="366">
        <x:v>1966806.0866666669</x:v>
      </x:c>
      <x:c r="J175" s="366">
        <x:v>2639060.4070893335</x:v>
      </x:c>
      <x:c r="K175" s="366">
        <x:v>35717.198533866664</x:v>
      </x:c>
      <x:c r="L175" s="366">
        <x:v>178206.03777777779</x:v>
      </x:c>
      <x:c r="M175" s="366">
        <x:v>239116.86149022225</x:v>
      </x:c>
      <x:c r="N175" s="367">
        <x:v>3236.2216460444447</x:v>
      </x:c>
      <x:c r="O175" s="368">
        <x:v>129158.50444444445</x:v>
      </x:c>
      <x:c r="P175" s="366">
        <x:v>173304.88126355558</x:v>
      </x:c>
      <x:c r="Q175" s="366">
        <x:v>2345.518440711111</x:v>
      </x:c>
      <x:c r="R175" s="366">
        <x:v>186380.62666666665</x:v>
      </x:c>
      <x:c r="S175" s="366">
        <x:v>250085.52486133334</x:v>
      </x:c>
      <x:c r="T175" s="366">
        <x:v>3384.6721802666661</x:v>
      </x:c>
      <x:c r="U175" s="366">
        <x:v>170031.4488888889</x:v>
      </x:c>
      <x:c r="V175" s="366">
        <x:v>228148.19811911116</x:v>
      </x:c>
      <x:c r="W175" s="366">
        <x:v>3087.7711118222223</x:v>
      </x:c>
      <x:c r="X175" s="366">
        <x:v>145507.68222222224</x:v>
      </x:c>
      <x:c r="Y175" s="366">
        <x:v>195242.20800577782</x:v>
      </x:c>
      <x:c r="Z175" s="366">
        <x:v>2642.4195091555557</x:v>
      </x:c>
      <x:c r="AA175" s="366">
        <x:v>170031.4488888889</x:v>
      </x:c>
      <x:c r="AB175" s="366">
        <x:v>228148.19811911116</x:v>
      </x:c>
      <x:c r="AC175" s="366">
        <x:v>3087.7711118222223</x:v>
      </x:c>
      <x:c r="AD175" s="366">
        <x:v>170031.4488888889</x:v>
      </x:c>
      <x:c r="AE175" s="366">
        <x:v>228148.19811911116</x:v>
      </x:c>
      <x:c r="AF175" s="366">
        <x:v>3087.7711118222223</x:v>
      </x:c>
      <x:c r="AG175" s="366">
        <x:v>145507.68222222224</x:v>
      </x:c>
      <x:c r="AH175" s="366">
        <x:v>195242.20800577782</x:v>
      </x:c>
      <x:c r="AI175" s="366">
        <x:v>2642.4195091555557</x:v>
      </x:c>
      <x:c r="AJ175" s="366">
        <x:v>170031.4488888889</x:v>
      </x:c>
      <x:c r="AK175" s="366">
        <x:v>228148.19811911116</x:v>
      </x:c>
      <x:c r="AL175" s="366">
        <x:v>3087.7711118222223</x:v>
      </x:c>
      <x:c r="AM175" s="366">
        <x:v>145507.68222222224</x:v>
      </x:c>
      <x:c r="AN175" s="366">
        <x:v>195242.20800577782</x:v>
      </x:c>
      <x:c r="AO175" s="366">
        <x:v>2642.4195091555557</x:v>
      </x:c>
      <x:c r="AP175" s="366">
        <x:v>178206.03777777779</x:v>
      </x:c>
      <x:c r="AQ175" s="366">
        <x:v>239116.86149022225</x:v>
      </x:c>
      <x:c r="AR175" s="366">
        <x:v>3236.2216460444447</x:v>
      </x:c>
      <x:c r="AS175" s="366">
        <x:v>178206.03777777779</x:v>
      </x:c>
      <x:c r="AT175" s="366">
        <x:v>239116.86149022225</x:v>
      </x:c>
      <x:c r="AU175" s="366">
        <x:v>3236.2216460444447</x:v>
      </x:c>
      <x:c r="AV175" s="361"/>
    </x:row>
    <x:row r="176" spans="1:48" hidden="1" outlineLevel="1">
      <x:c r="A176" s="362">
        <x:v>124</x:v>
      </x:c>
      <x:c r="B176" s="362">
        <x:v>151</x:v>
      </x:c>
      <x:c r="C176" s="328" t="s">
        <x:v>343</x:v>
      </x:c>
      <x:c r="D176" s="388" t="s">
        <x:v>172</x:v>
      </x:c>
      <x:c r="E176" s="388" t="s">
        <x:v>163</x:v>
      </x:c>
      <x:c r="F176" s="365">
        <x:v>2.2233000000000001</x:v>
      </x:c>
      <x:c r="G176" s="390">
        <x:v>2.9700000000000001E-2</x:v>
      </x:c>
      <x:c r="H176" s="323">
        <x:v>223169.83333333334</x:v>
      </x:c>
      <x:c r="I176" s="366">
        <x:v>2684733.0950000002</x:v>
      </x:c>
      <x:c r="J176" s="366">
        <x:v>5968967.0901135001</x:v>
      </x:c>
      <x:c r="K176" s="366">
        <x:v>79736.572921500017</x:v>
      </x:c>
      <x:c r="L176" s="366">
        <x:v>243255.11833333338</x:v>
      </x:c>
      <x:c r="M176" s="366">
        <x:v>540829.10459050012</x:v>
      </x:c>
      <x:c r="N176" s="367">
        <x:v>7224.6770145000019</x:v>
      </x:c>
      <x:c r="O176" s="368">
        <x:v>176304.16833333333</x:v>
      </x:c>
      <x:c r="P176" s="366">
        <x:v>391977.05745550001</x:v>
      </x:c>
      <x:c r="Q176" s="366">
        <x:v>5236.2337994999998</x:v>
      </x:c>
      <x:c r="R176" s="366">
        <x:v>254413.61</x:v>
      </x:c>
      <x:c r="S176" s="366">
        <x:v>565637.77911300003</x:v>
      </x:c>
      <x:c r="T176" s="366">
        <x:v>7556.0842169999996</x:v>
      </x:c>
      <x:c r="U176" s="366">
        <x:v>232096.62666666668</x:v>
      </x:c>
      <x:c r="V176" s="366">
        <x:v>516020.43006800005</x:v>
      </x:c>
      <x:c r="W176" s="366">
        <x:v>6893.2698120000005</x:v>
      </x:c>
      <x:c r="X176" s="366">
        <x:v>198621.15166666667</x:v>
      </x:c>
      <x:c r="Y176" s="366">
        <x:v>441594.40650050004</x:v>
      </x:c>
      <x:c r="Z176" s="366">
        <x:v>5899.0482044999999</x:v>
      </x:c>
      <x:c r="AA176" s="366">
        <x:v>232096.62666666668</x:v>
      </x:c>
      <x:c r="AB176" s="366">
        <x:v>516020.43006800005</x:v>
      </x:c>
      <x:c r="AC176" s="366">
        <x:v>6893.2698120000005</x:v>
      </x:c>
      <x:c r="AD176" s="366">
        <x:v>232096.62666666668</x:v>
      </x:c>
      <x:c r="AE176" s="366">
        <x:v>516020.43006800005</x:v>
      </x:c>
      <x:c r="AF176" s="366">
        <x:v>6893.2698120000005</x:v>
      </x:c>
      <x:c r="AG176" s="366">
        <x:v>198621.15166666667</x:v>
      </x:c>
      <x:c r="AH176" s="366">
        <x:v>441594.40650050004</x:v>
      </x:c>
      <x:c r="AI176" s="366">
        <x:v>5899.0482044999999</x:v>
      </x:c>
      <x:c r="AJ176" s="366">
        <x:v>232096.62666666668</x:v>
      </x:c>
      <x:c r="AK176" s="366">
        <x:v>516020.43006800005</x:v>
      </x:c>
      <x:c r="AL176" s="366">
        <x:v>6893.2698120000005</x:v>
      </x:c>
      <x:c r="AM176" s="366">
        <x:v>198621.15166666667</x:v>
      </x:c>
      <x:c r="AN176" s="366">
        <x:v>441594.40650050004</x:v>
      </x:c>
      <x:c r="AO176" s="366">
        <x:v>5899.0482044999999</x:v>
      </x:c>
      <x:c r="AP176" s="366">
        <x:v>243255.11833333338</x:v>
      </x:c>
      <x:c r="AQ176" s="366">
        <x:v>540829.10459050012</x:v>
      </x:c>
      <x:c r="AR176" s="366">
        <x:v>7224.6770145000019</x:v>
      </x:c>
      <x:c r="AS176" s="366">
        <x:v>243255.11833333338</x:v>
      </x:c>
      <x:c r="AT176" s="366">
        <x:v>540829.10459050012</x:v>
      </x:c>
      <x:c r="AU176" s="366">
        <x:v>7224.6770145000019</x:v>
      </x:c>
      <x:c r="AV176" s="361"/>
    </x:row>
    <x:row r="177" spans="1:48" hidden="1" outlineLevel="1">
      <x:c r="A177" s="362">
        <x:v>125</x:v>
      </x:c>
      <x:c r="B177" s="362">
        <x:v>152</x:v>
      </x:c>
      <x:c r="C177" s="328" t="s">
        <x:v>343</x:v>
      </x:c>
      <x:c r="D177" s="388" t="s">
        <x:v>172</x:v>
      </x:c>
      <x:c r="E177" s="388" t="s">
        <x:v>160</x:v>
      </x:c>
      <x:c r="F177" s="365">
        <x:v>3.5291000000000001</x:v>
      </x:c>
      <x:c r="G177" s="390">
        <x:v>4.7030000000000002E-2</x:v>
      </x:c>
      <x:c r="H177" s="323">
        <x:v>21219.611111111113</x:v>
      </x:c>
      <x:c r="I177" s="366">
        <x:v>255271.92166666666</x:v>
      </x:c>
      <x:c r="J177" s="366">
        <x:v>900880.13875383325</x:v>
      </x:c>
      <x:c r="K177" s="366">
        <x:v>12005.438475983337</x:v>
      </x:c>
      <x:c r="L177" s="366">
        <x:v>23129.376111111116</x:v>
      </x:c>
      <x:c r="M177" s="366">
        <x:v>81625.881233722248</x:v>
      </x:c>
      <x:c r="N177" s="367">
        <x:v>1087.7745585055559</x:v>
      </x:c>
      <x:c r="O177" s="368">
        <x:v>16763.492777777781</x:v>
      </x:c>
      <x:c r="P177" s="366">
        <x:v>59160.042362055567</x:v>
      </x:c>
      <x:c r="Q177" s="366">
        <x:v>788.3870653388891</x:v>
      </x:c>
      <x:c r="R177" s="366">
        <x:v>24190.356666666667</x:v>
      </x:c>
      <x:c r="S177" s="366">
        <x:v>85370.18771233334</x:v>
      </x:c>
      <x:c r="T177" s="366">
        <x:v>1137.6724740333334</x:v>
      </x:c>
      <x:c r="U177" s="366">
        <x:v>22068.395555555559</x:v>
      </x:c>
      <x:c r="V177" s="366">
        <x:v>77881.574755111127</x:v>
      </x:c>
      <x:c r="W177" s="366">
        <x:v>1037.8766429777779</x:v>
      </x:c>
      <x:c r="X177" s="366">
        <x:v>18885.453888888889</x:v>
      </x:c>
      <x:c r="Y177" s="366">
        <x:v>66648.655319277779</x:v>
      </x:c>
      <x:c r="Z177" s="366">
        <x:v>888.18289639444447</x:v>
      </x:c>
      <x:c r="AA177" s="366">
        <x:v>22068.395555555559</x:v>
      </x:c>
      <x:c r="AB177" s="366">
        <x:v>77881.574755111127</x:v>
      </x:c>
      <x:c r="AC177" s="366">
        <x:v>1037.8766429777779</x:v>
      </x:c>
      <x:c r="AD177" s="366">
        <x:v>22068.395555555559</x:v>
      </x:c>
      <x:c r="AE177" s="366">
        <x:v>77881.574755111127</x:v>
      </x:c>
      <x:c r="AF177" s="366">
        <x:v>1037.8766429777779</x:v>
      </x:c>
      <x:c r="AG177" s="366">
        <x:v>18885.453888888889</x:v>
      </x:c>
      <x:c r="AH177" s="366">
        <x:v>66648.655319277779</x:v>
      </x:c>
      <x:c r="AI177" s="366">
        <x:v>888.18289639444447</x:v>
      </x:c>
      <x:c r="AJ177" s="366">
        <x:v>22068.395555555559</x:v>
      </x:c>
      <x:c r="AK177" s="366">
        <x:v>77881.574755111127</x:v>
      </x:c>
      <x:c r="AL177" s="366">
        <x:v>1037.8766429777779</x:v>
      </x:c>
      <x:c r="AM177" s="366">
        <x:v>18885.453888888889</x:v>
      </x:c>
      <x:c r="AN177" s="366">
        <x:v>66648.655319277779</x:v>
      </x:c>
      <x:c r="AO177" s="366">
        <x:v>888.18289639444447</x:v>
      </x:c>
      <x:c r="AP177" s="366">
        <x:v>23129.376111111116</x:v>
      </x:c>
      <x:c r="AQ177" s="366">
        <x:v>81625.881233722248</x:v>
      </x:c>
      <x:c r="AR177" s="366">
        <x:v>1087.7745585055559</x:v>
      </x:c>
      <x:c r="AS177" s="366">
        <x:v>23129.376111111116</x:v>
      </x:c>
      <x:c r="AT177" s="366">
        <x:v>81625.881233722248</x:v>
      </x:c>
      <x:c r="AU177" s="366">
        <x:v>1087.7745585055559</x:v>
      </x:c>
      <x:c r="AV177" s="361"/>
    </x:row>
    <x:row r="178" spans="1:48" hidden="1" outlineLevel="1">
      <x:c r="A178" s="14" t="s">
        <x:v>377</x:v>
      </x:c>
      <x:c r="B178" s="14"/>
      <x:c r="C178" s="14"/>
      <x:c r="D178" s="14"/>
      <x:c r="E178" s="355"/>
      <x:c r="F178" s="355"/>
      <x:c r="G178" s="356"/>
      <x:c r="H178" s="357">
        <x:v>123861.11111111111</x:v>
      </x:c>
      <x:c r="I178" s="358">
        <x:v>1454026</x:v>
      </x:c>
      <x:c r="J178" s="358">
        <x:v>639286.73470463394</x:v>
      </x:c>
      <x:c r="K178" s="358">
        <x:v>8523.0502897531351</x:v>
      </x:c>
      <x:c r="L178" s="358">
        <x:v>131744.66666666669</x:v>
      </x:c>
      <x:c r="M178" s="358">
        <x:v>57923.735729680047</x:v>
      </x:c>
      <x:c r="N178" s="359">
        <x:v>772.24645185626912</x:v>
      </x:c>
      <x:c r="O178" s="360">
        <x:v>95484.666666666672</x:v>
      </x:c>
      <x:c r="P178" s="358">
        <x:v>41981.423143529588</x:v>
      </x:c>
      <x:c r="Q178" s="358">
        <x:v>559.70155684995666</x:v>
      </x:c>
      <x:c r="R178" s="358">
        <x:v>137788</x:v>
      </x:c>
      <x:c r="S178" s="358">
        <x:v>60580.787827371802</x:v>
      </x:c>
      <x:c r="T178" s="358">
        <x:v>807.67060102398784</x:v>
      </x:c>
      <x:c r="U178" s="358">
        <x:v>125701.33333333334</x:v>
      </x:c>
      <x:c r="V178" s="358">
        <x:v>55266.683631988315</x:v>
      </x:c>
      <x:c r="W178" s="358">
        <x:v>736.82230268855028</x:v>
      </x:c>
      <x:c r="X178" s="358">
        <x:v>107571.33333333333</x:v>
      </x:c>
      <x:c r="Y178" s="358">
        <x:v>47295.527338913074</x:v>
      </x:c>
      <x:c r="Z178" s="358">
        <x:v>630.54985518539411</x:v>
      </x:c>
      <x:c r="AA178" s="358">
        <x:v>125701.33333333334</x:v>
      </x:c>
      <x:c r="AB178" s="358">
        <x:v>55266.683631988315</x:v>
      </x:c>
      <x:c r="AC178" s="358">
        <x:v>736.82230268855028</x:v>
      </x:c>
      <x:c r="AD178" s="358">
        <x:v>125701.33333333334</x:v>
      </x:c>
      <x:c r="AE178" s="358">
        <x:v>55266.683631988315</x:v>
      </x:c>
      <x:c r="AF178" s="358">
        <x:v>736.82230268855028</x:v>
      </x:c>
      <x:c r="AG178" s="358">
        <x:v>107571.33333333333</x:v>
      </x:c>
      <x:c r="AH178" s="358">
        <x:v>47295.527338913074</x:v>
      </x:c>
      <x:c r="AI178" s="358">
        <x:v>630.54985518539411</x:v>
      </x:c>
      <x:c r="AJ178" s="358">
        <x:v>125701.33333333334</x:v>
      </x:c>
      <x:c r="AK178" s="358">
        <x:v>55266.683631988315</x:v>
      </x:c>
      <x:c r="AL178" s="358">
        <x:v>736.82230268855028</x:v>
      </x:c>
      <x:c r="AM178" s="358">
        <x:v>107571.33333333333</x:v>
      </x:c>
      <x:c r="AN178" s="358">
        <x:v>47295.527338913074</x:v>
      </x:c>
      <x:c r="AO178" s="358">
        <x:v>630.54985518539411</x:v>
      </x:c>
      <x:c r="AP178" s="358">
        <x:v>131744.66666666669</x:v>
      </x:c>
      <x:c r="AQ178" s="358">
        <x:v>57923.735729680047</x:v>
      </x:c>
      <x:c r="AR178" s="358">
        <x:v>772.24645185626912</x:v>
      </x:c>
      <x:c r="AS178" s="358">
        <x:v>131744.66666666669</x:v>
      </x:c>
      <x:c r="AT178" s="358">
        <x:v>57923.735729680047</x:v>
      </x:c>
      <x:c r="AU178" s="358">
        <x:v>772.24645185626912</x:v>
      </x:c>
      <x:c r="AV178" s="361"/>
    </x:row>
    <x:row r="179" spans="1:48" hidden="1" outlineLevel="1">
      <x:c r="A179" s="328">
        <x:v>1</x:v>
      </x:c>
      <x:c r="B179" s="328">
        <x:v>1</x:v>
      </x:c>
      <x:c r="C179" s="370" t="s">
        <x:v>378</x:v>
      </x:c>
      <x:c r="D179" s="391" t="s">
        <x:v>140</x:v>
      </x:c>
      <x:c r="E179" s="375" t="s">
        <x:v>141</x:v>
      </x:c>
      <x:c r="F179" s="392">
        <x:v>0.30186358974358973</x:v>
      </x:c>
      <x:c r="G179" s="365">
        <x:v>3.48E-3</x:v>
      </x:c>
      <x:c r="H179" s="323">
        <x:v>21666.666666666668</x:v>
      </x:c>
      <x:c r="I179" s="366">
        <x:v>260650.00000000006</x:v>
      </x:c>
      <x:c r="J179" s="366">
        <x:v>78680.74466666668</x:v>
      </x:c>
      <x:c r="K179" s="366">
        <x:v>907.06200000000024</x:v>
      </x:c>
      <x:c r="L179" s="393">
        <x:v>23616.666666666672</x:v>
      </x:c>
      <x:c r="M179" s="366">
        <x:v>7129.0117777777787</x:v>
      </x:c>
      <x:c r="N179" s="367">
        <x:v>82.186000000000021</x:v>
      </x:c>
      <x:c r="O179" s="394">
        <x:v>17116.666666666668</x:v>
      </x:c>
      <x:c r="P179" s="366">
        <x:v>5166.898444444445</x:v>
      </x:c>
      <x:c r="Q179" s="366">
        <x:v>59.566000000000003</x:v>
      </x:c>
      <x:c r="R179" s="393">
        <x:v>24700</x:v>
      </x:c>
      <x:c r="S179" s="366">
        <x:v>7456.0306666666665</x:v>
      </x:c>
      <x:c r="T179" s="366">
        <x:v>85.956000000000003</x:v>
      </x:c>
      <x:c r="U179" s="393">
        <x:v>22533.333333333336</x:v>
      </x:c>
      <x:c r="V179" s="366">
        <x:v>6801.992888888889</x:v>
      </x:c>
      <x:c r="W179" s="366">
        <x:v>78.416000000000011</x:v>
      </x:c>
      <x:c r="X179" s="393">
        <x:v>19283.333333333336</x:v>
      </x:c>
      <x:c r="Y179" s="366">
        <x:v>5820.9362222222226</x:v>
      </x:c>
      <x:c r="Z179" s="366">
        <x:v>67.106000000000009</x:v>
      </x:c>
      <x:c r="AA179" s="393">
        <x:v>22533.333333333336</x:v>
      </x:c>
      <x:c r="AB179" s="366">
        <x:v>6801.992888888889</x:v>
      </x:c>
      <x:c r="AC179" s="366">
        <x:v>78.416000000000011</x:v>
      </x:c>
      <x:c r="AD179" s="393">
        <x:v>22533.333333333336</x:v>
      </x:c>
      <x:c r="AE179" s="366">
        <x:v>6801.992888888889</x:v>
      </x:c>
      <x:c r="AF179" s="366">
        <x:v>78.416000000000011</x:v>
      </x:c>
      <x:c r="AG179" s="393">
        <x:v>19283.333333333336</x:v>
      </x:c>
      <x:c r="AH179" s="366">
        <x:v>5820.9362222222226</x:v>
      </x:c>
      <x:c r="AI179" s="366">
        <x:v>67.106000000000009</x:v>
      </x:c>
      <x:c r="AJ179" s="393">
        <x:v>22533.333333333336</x:v>
      </x:c>
      <x:c r="AK179" s="366">
        <x:v>6801.992888888889</x:v>
      </x:c>
      <x:c r="AL179" s="366">
        <x:v>78.416000000000011</x:v>
      </x:c>
      <x:c r="AM179" s="393">
        <x:v>19283.333333333336</x:v>
      </x:c>
      <x:c r="AN179" s="366">
        <x:v>5820.9362222222226</x:v>
      </x:c>
      <x:c r="AO179" s="366">
        <x:v>67.106000000000009</x:v>
      </x:c>
      <x:c r="AP179" s="393">
        <x:v>23616.666666666672</x:v>
      </x:c>
      <x:c r="AQ179" s="366">
        <x:v>7129.0117777777787</x:v>
      </x:c>
      <x:c r="AR179" s="366">
        <x:v>82.186000000000021</x:v>
      </x:c>
      <x:c r="AS179" s="393">
        <x:v>23616.666666666672</x:v>
      </x:c>
      <x:c r="AT179" s="366">
        <x:v>7129.0117777777787</x:v>
      </x:c>
      <x:c r="AU179" s="366">
        <x:v>82.186000000000021</x:v>
      </x:c>
      <x:c r="AV179" s="361"/>
    </x:row>
    <x:row r="180" spans="1:48" hidden="1" outlineLevel="1">
      <x:c r="A180" s="328">
        <x:v>2</x:v>
      </x:c>
      <x:c r="B180" s="328">
        <x:v>2</x:v>
      </x:c>
      <x:c r="C180" s="370" t="s">
        <x:v>378</x:v>
      </x:c>
      <x:c r="D180" s="391" t="s">
        <x:v>140</x:v>
      </x:c>
      <x:c r="E180" s="375" t="s">
        <x:v>143</x:v>
      </x:c>
      <x:c r="F180" s="392">
        <x:v>0.3906134328358209</x:v>
      </x:c>
      <x:c r="G180" s="365">
        <x:v>4.9100000000000003E-3</x:v>
      </x:c>
      <x:c r="H180" s="323">
        <x:v>22333.333333333332</x:v>
      </x:c>
      <x:c r="I180" s="366">
        <x:v>268670</x:v>
      </x:c>
      <x:c r="J180" s="366">
        <x:v>104946.11099999999</x:v>
      </x:c>
      <x:c r="K180" s="366">
        <x:v>1319.1696999999999</x:v>
      </x:c>
      <x:c r="L180" s="393">
        <x:v>24343.333333333332</x:v>
      </x:c>
      <x:c r="M180" s="366">
        <x:v>9508.8329999999987</x:v>
      </x:c>
      <x:c r="N180" s="367">
        <x:v>119.52576666666667</x:v>
      </x:c>
      <x:c r="O180" s="394">
        <x:v>17643.333333333332</x:v>
      </x:c>
      <x:c r="P180" s="366">
        <x:v>6891.723</x:v>
      </x:c>
      <x:c r="Q180" s="366">
        <x:v>86.628766666666664</x:v>
      </x:c>
      <x:c r="R180" s="393">
        <x:v>25459.999999999996</x:v>
      </x:c>
      <x:c r="S180" s="366">
        <x:v>9945.0179999999982</x:v>
      </x:c>
      <x:c r="T180" s="366">
        <x:v>125.00859999999999</x:v>
      </x:c>
      <x:c r="U180" s="393">
        <x:v>23226.666666666668</x:v>
      </x:c>
      <x:c r="V180" s="366">
        <x:v>9072.648000000001</x:v>
      </x:c>
      <x:c r="W180" s="366">
        <x:v>114.04293333333335</x:v>
      </x:c>
      <x:c r="X180" s="393">
        <x:v>19876.666666666664</x:v>
      </x:c>
      <x:c r="Y180" s="366">
        <x:v>7764.0929999999989</x:v>
      </x:c>
      <x:c r="Z180" s="366">
        <x:v>97.594433333333328</x:v>
      </x:c>
      <x:c r="AA180" s="393">
        <x:v>23226.666666666668</x:v>
      </x:c>
      <x:c r="AB180" s="366">
        <x:v>9072.648000000001</x:v>
      </x:c>
      <x:c r="AC180" s="366">
        <x:v>114.04293333333335</x:v>
      </x:c>
      <x:c r="AD180" s="393">
        <x:v>23226.666666666668</x:v>
      </x:c>
      <x:c r="AE180" s="366">
        <x:v>9072.648000000001</x:v>
      </x:c>
      <x:c r="AF180" s="366">
        <x:v>114.04293333333335</x:v>
      </x:c>
      <x:c r="AG180" s="393">
        <x:v>19876.666666666664</x:v>
      </x:c>
      <x:c r="AH180" s="366">
        <x:v>7764.0929999999989</x:v>
      </x:c>
      <x:c r="AI180" s="366">
        <x:v>97.594433333333328</x:v>
      </x:c>
      <x:c r="AJ180" s="393">
        <x:v>23226.666666666668</x:v>
      </x:c>
      <x:c r="AK180" s="366">
        <x:v>9072.648000000001</x:v>
      </x:c>
      <x:c r="AL180" s="366">
        <x:v>114.04293333333335</x:v>
      </x:c>
      <x:c r="AM180" s="393">
        <x:v>19876.666666666664</x:v>
      </x:c>
      <x:c r="AN180" s="366">
        <x:v>7764.0929999999989</x:v>
      </x:c>
      <x:c r="AO180" s="366">
        <x:v>97.594433333333328</x:v>
      </x:c>
      <x:c r="AP180" s="393">
        <x:v>24343.333333333332</x:v>
      </x:c>
      <x:c r="AQ180" s="366">
        <x:v>9508.8329999999987</x:v>
      </x:c>
      <x:c r="AR180" s="366">
        <x:v>119.52576666666667</x:v>
      </x:c>
      <x:c r="AS180" s="393">
        <x:v>24343.333333333332</x:v>
      </x:c>
      <x:c r="AT180" s="366">
        <x:v>9508.8329999999987</x:v>
      </x:c>
      <x:c r="AU180" s="366">
        <x:v>119.52576666666667</x:v>
      </x:c>
      <x:c r="AV180" s="361"/>
    </x:row>
    <x:row r="181" spans="1:48" hidden="1" outlineLevel="1">
      <x:c r="A181" s="328">
        <x:v>3</x:v>
      </x:c>
      <x:c r="B181" s="328">
        <x:v>3</x:v>
      </x:c>
      <x:c r="C181" s="370" t="s">
        <x:v>378</x:v>
      </x:c>
      <x:c r="D181" s="391" t="s">
        <x:v>140</x:v>
      </x:c>
      <x:c r="E181" s="375" t="s">
        <x:v>165</x:v>
      </x:c>
      <x:c r="F181" s="392"/>
      <x:c r="G181" s="365">
        <x:v>8.0700000000000008E-3</x:v>
      </x:c>
      <x:c r="H181" s="323">
        <x:v>0</x:v>
      </x:c>
      <x:c r="I181" s="366">
        <x:v>0</x:v>
      </x:c>
      <x:c r="J181" s="366">
        <x:v>0</x:v>
      </x:c>
      <x:c r="K181" s="366">
        <x:v>0</x:v>
      </x:c>
      <x:c r="L181" s="393">
        <x:v>0</x:v>
      </x:c>
      <x:c r="M181" s="366">
        <x:v>0</x:v>
      </x:c>
      <x:c r="N181" s="367">
        <x:v>0</x:v>
      </x:c>
      <x:c r="O181" s="394">
        <x:v>0</x:v>
      </x:c>
      <x:c r="P181" s="366">
        <x:v>0</x:v>
      </x:c>
      <x:c r="Q181" s="366">
        <x:v>0</x:v>
      </x:c>
      <x:c r="R181" s="393">
        <x:v>0</x:v>
      </x:c>
      <x:c r="S181" s="366">
        <x:v>0</x:v>
      </x:c>
      <x:c r="T181" s="366">
        <x:v>0</x:v>
      </x:c>
      <x:c r="U181" s="393">
        <x:v>0</x:v>
      </x:c>
      <x:c r="V181" s="366">
        <x:v>0</x:v>
      </x:c>
      <x:c r="W181" s="366">
        <x:v>0</x:v>
      </x:c>
      <x:c r="X181" s="393">
        <x:v>0</x:v>
      </x:c>
      <x:c r="Y181" s="366">
        <x:v>0</x:v>
      </x:c>
      <x:c r="Z181" s="366">
        <x:v>0</x:v>
      </x:c>
      <x:c r="AA181" s="393">
        <x:v>0</x:v>
      </x:c>
      <x:c r="AB181" s="366">
        <x:v>0</x:v>
      </x:c>
      <x:c r="AC181" s="366">
        <x:v>0</x:v>
      </x:c>
      <x:c r="AD181" s="393">
        <x:v>0</x:v>
      </x:c>
      <x:c r="AE181" s="366">
        <x:v>0</x:v>
      </x:c>
      <x:c r="AF181" s="366">
        <x:v>0</x:v>
      </x:c>
      <x:c r="AG181" s="393">
        <x:v>0</x:v>
      </x:c>
      <x:c r="AH181" s="366">
        <x:v>0</x:v>
      </x:c>
      <x:c r="AI181" s="366">
        <x:v>0</x:v>
      </x:c>
      <x:c r="AJ181" s="393">
        <x:v>0</x:v>
      </x:c>
      <x:c r="AK181" s="366">
        <x:v>0</x:v>
      </x:c>
      <x:c r="AL181" s="366">
        <x:v>0</x:v>
      </x:c>
      <x:c r="AM181" s="393">
        <x:v>0</x:v>
      </x:c>
      <x:c r="AN181" s="366">
        <x:v>0</x:v>
      </x:c>
      <x:c r="AO181" s="366">
        <x:v>0</x:v>
      </x:c>
      <x:c r="AP181" s="393">
        <x:v>0</x:v>
      </x:c>
      <x:c r="AQ181" s="366">
        <x:v>0</x:v>
      </x:c>
      <x:c r="AR181" s="366">
        <x:v>0</x:v>
      </x:c>
      <x:c r="AS181" s="393">
        <x:v>0</x:v>
      </x:c>
      <x:c r="AT181" s="366">
        <x:v>0</x:v>
      </x:c>
      <x:c r="AU181" s="366">
        <x:v>0</x:v>
      </x:c>
      <x:c r="AV181" s="361"/>
    </x:row>
    <x:row r="182" spans="1:48" hidden="1" outlineLevel="1">
      <x:c r="A182" s="328">
        <x:v>4</x:v>
      </x:c>
      <x:c r="B182" s="328">
        <x:v>4</x:v>
      </x:c>
      <x:c r="C182" s="370" t="s">
        <x:v>378</x:v>
      </x:c>
      <x:c r="D182" s="391" t="s">
        <x:v>140</x:v>
      </x:c>
      <x:c r="E182" s="329" t="s">
        <x:v>145</x:v>
      </x:c>
      <x:c r="F182" s="392">
        <x:v>0.80923999999999996</x:v>
      </x:c>
      <x:c r="G182" s="365">
        <x:v>1.196E-2</x:v>
      </x:c>
      <x:c r="H182" s="323">
        <x:v>55.555555555555557</x:v>
      </x:c>
      <x:c r="I182" s="366">
        <x:v>668.33333333333337</x:v>
      </x:c>
      <x:c r="J182" s="366">
        <x:v>540.84206666666671</x:v>
      </x:c>
      <x:c r="K182" s="366">
        <x:v>7.9932666666666661</x:v>
      </x:c>
      <x:c r="L182" s="393">
        <x:v>60.555555555555564</x:v>
      </x:c>
      <x:c r="M182" s="366">
        <x:v>49.003977777777784</x:v>
      </x:c>
      <x:c r="N182" s="367">
        <x:v>0.72424444444444458</x:v>
      </x:c>
      <x:c r="O182" s="394">
        <x:v>43.888888888888893</x:v>
      </x:c>
      <x:c r="P182" s="366">
        <x:v>35.516644444444445</x:v>
      </x:c>
      <x:c r="Q182" s="366">
        <x:v>0.52491111111111122</x:v>
      </x:c>
      <x:c r="R182" s="393">
        <x:v>63.333333333333329</x:v>
      </x:c>
      <x:c r="S182" s="366">
        <x:v>51.251866666666658</x:v>
      </x:c>
      <x:c r="T182" s="366">
        <x:v>0.75746666666666662</x:v>
      </x:c>
      <x:c r="U182" s="393">
        <x:v>57.777777777777779</x:v>
      </x:c>
      <x:c r="V182" s="366">
        <x:v>46.75608888888889</x:v>
      </x:c>
      <x:c r="W182" s="366">
        <x:v>0.6910222222222222</x:v>
      </x:c>
      <x:c r="X182" s="393">
        <x:v>49.44444444444445</x:v>
      </x:c>
      <x:c r="Y182" s="366">
        <x:v>40.012422222222227</x:v>
      </x:c>
      <x:c r="Z182" s="366">
        <x:v>0.59135555555555563</x:v>
      </x:c>
      <x:c r="AA182" s="393">
        <x:v>57.777777777777779</x:v>
      </x:c>
      <x:c r="AB182" s="366">
        <x:v>46.75608888888889</x:v>
      </x:c>
      <x:c r="AC182" s="366">
        <x:v>0.6910222222222222</x:v>
      </x:c>
      <x:c r="AD182" s="393">
        <x:v>57.777777777777779</x:v>
      </x:c>
      <x:c r="AE182" s="366">
        <x:v>46.75608888888889</x:v>
      </x:c>
      <x:c r="AF182" s="366">
        <x:v>0.6910222222222222</x:v>
      </x:c>
      <x:c r="AG182" s="393">
        <x:v>49.44444444444445</x:v>
      </x:c>
      <x:c r="AH182" s="366">
        <x:v>40.012422222222227</x:v>
      </x:c>
      <x:c r="AI182" s="366">
        <x:v>0.59135555555555563</x:v>
      </x:c>
      <x:c r="AJ182" s="393">
        <x:v>57.777777777777779</x:v>
      </x:c>
      <x:c r="AK182" s="366">
        <x:v>46.75608888888889</x:v>
      </x:c>
      <x:c r="AL182" s="366">
        <x:v>0.6910222222222222</x:v>
      </x:c>
      <x:c r="AM182" s="393">
        <x:v>49.44444444444445</x:v>
      </x:c>
      <x:c r="AN182" s="366">
        <x:v>40.012422222222227</x:v>
      </x:c>
      <x:c r="AO182" s="366">
        <x:v>0.59135555555555563</x:v>
      </x:c>
      <x:c r="AP182" s="393">
        <x:v>60.555555555555564</x:v>
      </x:c>
      <x:c r="AQ182" s="366">
        <x:v>49.003977777777784</x:v>
      </x:c>
      <x:c r="AR182" s="366">
        <x:v>0.72424444444444458</x:v>
      </x:c>
      <x:c r="AS182" s="393">
        <x:v>60.555555555555564</x:v>
      </x:c>
      <x:c r="AT182" s="366">
        <x:v>49.003977777777784</x:v>
      </x:c>
      <x:c r="AU182" s="366">
        <x:v>0.72424444444444458</x:v>
      </x:c>
      <x:c r="AV182" s="361"/>
    </x:row>
    <x:row r="183" spans="1:48" hidden="1" outlineLevel="1">
      <x:c r="A183" s="328">
        <x:v>5</x:v>
      </x:c>
      <x:c r="B183" s="328">
        <x:v>5</x:v>
      </x:c>
      <x:c r="C183" s="370" t="s">
        <x:v>378</x:v>
      </x:c>
      <x:c r="D183" s="391" t="s">
        <x:v>140</x:v>
      </x:c>
      <x:c r="E183" s="329" t="s">
        <x:v>142</x:v>
      </x:c>
      <x:c r="F183" s="392">
        <x:v>1.2662100000000001</x:v>
      </x:c>
      <x:c r="G183" s="365">
        <x:v>1.8339999999999999E-2</x:v>
      </x:c>
      <x:c r="H183" s="323">
        <x:v>166.66666666666666</x:v>
      </x:c>
      <x:c r="I183" s="366">
        <x:v>2005.0000000000005</x:v>
      </x:c>
      <x:c r="J183" s="366">
        <x:v>2538.7510500000003</x:v>
      </x:c>
      <x:c r="K183" s="366">
        <x:v>36.771699999999996</x:v>
      </x:c>
      <x:c r="L183" s="393">
        <x:v>181.66666666666666</x:v>
      </x:c>
      <x:c r="M183" s="366">
        <x:v>230.02815000000001</x:v>
      </x:c>
      <x:c r="N183" s="367">
        <x:v>3.3317666666666663</x:v>
      </x:c>
      <x:c r="O183" s="394">
        <x:v>131.66666666666666</x:v>
      </x:c>
      <x:c r="P183" s="366">
        <x:v>166.71764999999999</x:v>
      </x:c>
      <x:c r="Q183" s="366">
        <x:v>2.4147666666666665</x:v>
      </x:c>
      <x:c r="R183" s="393">
        <x:v>189.99999999999997</x:v>
      </x:c>
      <x:c r="S183" s="366">
        <x:v>240.57989999999998</x:v>
      </x:c>
      <x:c r="T183" s="366">
        <x:v>3.484599999999999</x:v>
      </x:c>
      <x:c r="U183" s="393">
        <x:v>173.33333333333334</x:v>
      </x:c>
      <x:c r="V183" s="366">
        <x:v>219.47640000000001</x:v>
      </x:c>
      <x:c r="W183" s="366">
        <x:v>3.1789333333333332</x:v>
      </x:c>
      <x:c r="X183" s="393">
        <x:v>148.33333333333331</x:v>
      </x:c>
      <x:c r="Y183" s="366">
        <x:v>187.82114999999999</x:v>
      </x:c>
      <x:c r="Z183" s="366">
        <x:v>2.7204333333333328</x:v>
      </x:c>
      <x:c r="AA183" s="393">
        <x:v>173.33333333333334</x:v>
      </x:c>
      <x:c r="AB183" s="366">
        <x:v>219.47640000000001</x:v>
      </x:c>
      <x:c r="AC183" s="366">
        <x:v>3.1789333333333332</x:v>
      </x:c>
      <x:c r="AD183" s="393">
        <x:v>173.33333333333334</x:v>
      </x:c>
      <x:c r="AE183" s="366">
        <x:v>219.47640000000001</x:v>
      </x:c>
      <x:c r="AF183" s="366">
        <x:v>3.1789333333333332</x:v>
      </x:c>
      <x:c r="AG183" s="393">
        <x:v>148.33333333333331</x:v>
      </x:c>
      <x:c r="AH183" s="366">
        <x:v>187.82114999999999</x:v>
      </x:c>
      <x:c r="AI183" s="366">
        <x:v>2.7204333333333328</x:v>
      </x:c>
      <x:c r="AJ183" s="393">
        <x:v>173.33333333333334</x:v>
      </x:c>
      <x:c r="AK183" s="366">
        <x:v>219.47640000000001</x:v>
      </x:c>
      <x:c r="AL183" s="366">
        <x:v>3.1789333333333332</x:v>
      </x:c>
      <x:c r="AM183" s="393">
        <x:v>148.33333333333331</x:v>
      </x:c>
      <x:c r="AN183" s="366">
        <x:v>187.82114999999999</x:v>
      </x:c>
      <x:c r="AO183" s="366">
        <x:v>2.7204333333333328</x:v>
      </x:c>
      <x:c r="AP183" s="393">
        <x:v>181.66666666666666</x:v>
      </x:c>
      <x:c r="AQ183" s="366">
        <x:v>230.02815000000001</x:v>
      </x:c>
      <x:c r="AR183" s="366">
        <x:v>3.3317666666666663</x:v>
      </x:c>
      <x:c r="AS183" s="393">
        <x:v>181.66666666666666</x:v>
      </x:c>
      <x:c r="AT183" s="366">
        <x:v>230.02815000000001</x:v>
      </x:c>
      <x:c r="AU183" s="366">
        <x:v>3.3317666666666663</x:v>
      </x:c>
      <x:c r="AV183" s="361"/>
    </x:row>
    <x:row r="184" spans="1:48" hidden="1" outlineLevel="1">
      <x:c r="A184" s="328">
        <x:v>6</x:v>
      </x:c>
      <x:c r="B184" s="328">
        <x:v>6</x:v>
      </x:c>
      <x:c r="C184" s="370" t="s">
        <x:v>378</x:v>
      </x:c>
      <x:c r="D184" s="391" t="s">
        <x:v>161</x:v>
      </x:c>
      <x:c r="E184" s="329" t="s">
        <x:v>143</x:v>
      </x:c>
      <x:c r="F184" s="392">
        <x:v>0.39603032786885245</x:v>
      </x:c>
      <x:c r="G184" s="365">
        <x:v>4.7599999999999995E-3</x:v>
      </x:c>
      <x:c r="H184" s="323">
        <x:v>4066.6666666666665</x:v>
      </x:c>
      <x:c r="I184" s="366">
        <x:v>48921.999999999993</x:v>
      </x:c>
      <x:c r="J184" s="366">
        <x:v>19374.595699999998</x:v>
      </x:c>
      <x:c r="K184" s="366">
        <x:v>232.86871999999997</x:v>
      </x:c>
      <x:c r="L184" s="393">
        <x:v>4432.666666666667</x:v>
      </x:c>
      <x:c r="M184" s="366">
        <x:v>1755.4704333333334</x:v>
      </x:c>
      <x:c r="N184" s="367">
        <x:v>21.099493333333331</x:v>
      </x:c>
      <x:c r="O184" s="394">
        <x:v>3212.6666666666665</x:v>
      </x:c>
      <x:c r="P184" s="366">
        <x:v>1272.3134333333333</x:v>
      </x:c>
      <x:c r="Q184" s="366">
        <x:v>15.292293333333332</x:v>
      </x:c>
      <x:c r="R184" s="393">
        <x:v>4635.9999999999991</x:v>
      </x:c>
      <x:c r="S184" s="366">
        <x:v>1835.9965999999995</x:v>
      </x:c>
      <x:c r="T184" s="366">
        <x:v>22.067359999999994</x:v>
      </x:c>
      <x:c r="U184" s="393">
        <x:v>4229.333333333333</x:v>
      </x:c>
      <x:c r="V184" s="366">
        <x:v>1674.9442666666664</x:v>
      </x:c>
      <x:c r="W184" s="366">
        <x:v>20.131626666666662</x:v>
      </x:c>
      <x:c r="X184" s="393">
        <x:v>3619.333333333333</x:v>
      </x:c>
      <x:c r="Y184" s="366">
        <x:v>1433.3657666666666</x:v>
      </x:c>
      <x:c r="Z184" s="366">
        <x:v>17.228026666666665</x:v>
      </x:c>
      <x:c r="AA184" s="393">
        <x:v>4229.333333333333</x:v>
      </x:c>
      <x:c r="AB184" s="366">
        <x:v>1674.9442666666664</x:v>
      </x:c>
      <x:c r="AC184" s="366">
        <x:v>20.131626666666662</x:v>
      </x:c>
      <x:c r="AD184" s="393">
        <x:v>4229.333333333333</x:v>
      </x:c>
      <x:c r="AE184" s="366">
        <x:v>1674.9442666666664</x:v>
      </x:c>
      <x:c r="AF184" s="366">
        <x:v>20.131626666666662</x:v>
      </x:c>
      <x:c r="AG184" s="393">
        <x:v>3619.333333333333</x:v>
      </x:c>
      <x:c r="AH184" s="366">
        <x:v>1433.3657666666666</x:v>
      </x:c>
      <x:c r="AI184" s="366">
        <x:v>17.228026666666665</x:v>
      </x:c>
      <x:c r="AJ184" s="393">
        <x:v>4229.333333333333</x:v>
      </x:c>
      <x:c r="AK184" s="366">
        <x:v>1674.9442666666664</x:v>
      </x:c>
      <x:c r="AL184" s="366">
        <x:v>20.131626666666662</x:v>
      </x:c>
      <x:c r="AM184" s="393">
        <x:v>3619.333333333333</x:v>
      </x:c>
      <x:c r="AN184" s="366">
        <x:v>1433.3657666666666</x:v>
      </x:c>
      <x:c r="AO184" s="366">
        <x:v>17.228026666666665</x:v>
      </x:c>
      <x:c r="AP184" s="393">
        <x:v>4432.666666666667</x:v>
      </x:c>
      <x:c r="AQ184" s="366">
        <x:v>1755.4704333333334</x:v>
      </x:c>
      <x:c r="AR184" s="366">
        <x:v>21.099493333333331</x:v>
      </x:c>
      <x:c r="AS184" s="393">
        <x:v>4432.666666666667</x:v>
      </x:c>
      <x:c r="AT184" s="366">
        <x:v>1755.4704333333334</x:v>
      </x:c>
      <x:c r="AU184" s="366">
        <x:v>21.099493333333331</x:v>
      </x:c>
      <x:c r="AV184" s="361"/>
    </x:row>
    <x:row r="185" spans="1:48" hidden="1" outlineLevel="1">
      <x:c r="A185" s="328">
        <x:v>7</x:v>
      </x:c>
      <x:c r="B185" s="328">
        <x:v>7</x:v>
      </x:c>
      <x:c r="C185" s="370" t="s">
        <x:v>378</x:v>
      </x:c>
      <x:c r="D185" s="391" t="s">
        <x:v>161</x:v>
      </x:c>
      <x:c r="E185" s="329" t="s">
        <x:v>165</x:v>
      </x:c>
      <x:c r="F185" s="392">
        <x:v>0.70252000000000003</x:v>
      </x:c>
      <x:c r="G185" s="365">
        <x:v>8.09E-3</x:v>
      </x:c>
      <x:c r="H185" s="323">
        <x:v>55.555555555555557</x:v>
      </x:c>
      <x:c r="I185" s="366">
        <x:v>668.33333333333337</x:v>
      </x:c>
      <x:c r="J185" s="366">
        <x:v>469.51753333333346</x:v>
      </x:c>
      <x:c r="K185" s="366">
        <x:v>5.4068166666666677</x:v>
      </x:c>
      <x:c r="L185" s="393">
        <x:v>60.555555555555564</x:v>
      </x:c>
      <x:c r="M185" s="366">
        <x:v>42.5414888888889</x:v>
      </x:c>
      <x:c r="N185" s="367">
        <x:v>0.48989444444444452</x:v>
      </x:c>
      <x:c r="O185" s="394">
        <x:v>43.888888888888893</x:v>
      </x:c>
      <x:c r="P185" s="366">
        <x:v>30.832822222222227</x:v>
      </x:c>
      <x:c r="Q185" s="366">
        <x:v>0.35506111111111116</x:v>
      </x:c>
      <x:c r="R185" s="393">
        <x:v>63.333333333333329</x:v>
      </x:c>
      <x:c r="S185" s="366">
        <x:v>44.492933333333333</x:v>
      </x:c>
      <x:c r="T185" s="366">
        <x:v>0.51236666666666664</x:v>
      </x:c>
      <x:c r="U185" s="393">
        <x:v>57.777777777777779</x:v>
      </x:c>
      <x:c r="V185" s="366">
        <x:v>40.590044444444445</x:v>
      </x:c>
      <x:c r="W185" s="366">
        <x:v>0.46742222222222224</x:v>
      </x:c>
      <x:c r="X185" s="393">
        <x:v>49.44444444444445</x:v>
      </x:c>
      <x:c r="Y185" s="366">
        <x:v>34.735711111111115</x:v>
      </x:c>
      <x:c r="Z185" s="366">
        <x:v>0.40000555555555561</x:v>
      </x:c>
      <x:c r="AA185" s="393">
        <x:v>57.777777777777779</x:v>
      </x:c>
      <x:c r="AB185" s="366">
        <x:v>40.590044444444445</x:v>
      </x:c>
      <x:c r="AC185" s="366">
        <x:v>0.46742222222222224</x:v>
      </x:c>
      <x:c r="AD185" s="393">
        <x:v>57.777777777777779</x:v>
      </x:c>
      <x:c r="AE185" s="366">
        <x:v>40.590044444444445</x:v>
      </x:c>
      <x:c r="AF185" s="366">
        <x:v>0.46742222222222224</x:v>
      </x:c>
      <x:c r="AG185" s="393">
        <x:v>49.44444444444445</x:v>
      </x:c>
      <x:c r="AH185" s="366">
        <x:v>34.735711111111115</x:v>
      </x:c>
      <x:c r="AI185" s="366">
        <x:v>0.40000555555555561</x:v>
      </x:c>
      <x:c r="AJ185" s="393">
        <x:v>57.777777777777779</x:v>
      </x:c>
      <x:c r="AK185" s="366">
        <x:v>40.590044444444445</x:v>
      </x:c>
      <x:c r="AL185" s="366">
        <x:v>0.46742222222222224</x:v>
      </x:c>
      <x:c r="AM185" s="393">
        <x:v>49.44444444444445</x:v>
      </x:c>
      <x:c r="AN185" s="366">
        <x:v>34.735711111111115</x:v>
      </x:c>
      <x:c r="AO185" s="366">
        <x:v>0.40000555555555561</x:v>
      </x:c>
      <x:c r="AP185" s="393">
        <x:v>60.555555555555564</x:v>
      </x:c>
      <x:c r="AQ185" s="366">
        <x:v>42.5414888888889</x:v>
      </x:c>
      <x:c r="AR185" s="366">
        <x:v>0.48989444444444452</x:v>
      </x:c>
      <x:c r="AS185" s="393">
        <x:v>60.555555555555564</x:v>
      </x:c>
      <x:c r="AT185" s="366">
        <x:v>42.5414888888889</x:v>
      </x:c>
      <x:c r="AU185" s="366">
        <x:v>0.48989444444444452</x:v>
      </x:c>
      <x:c r="AV185" s="361"/>
    </x:row>
    <x:row r="186" spans="1:48" hidden="1" outlineLevel="1">
      <x:c r="A186" s="328">
        <x:v>8</x:v>
      </x:c>
      <x:c r="B186" s="328">
        <x:v>8</x:v>
      </x:c>
      <x:c r="C186" s="370" t="s">
        <x:v>378</x:v>
      </x:c>
      <x:c r="D186" s="391" t="s">
        <x:v>161</x:v>
      </x:c>
      <x:c r="E186" s="329" t="s">
        <x:v>145</x:v>
      </x:c>
      <x:c r="F186" s="392">
        <x:v>0.88191403361344545</x:v>
      </x:c>
      <x:c r="G186" s="365">
        <x:v>1.191E-2</x:v>
      </x:c>
      <x:c r="H186" s="323">
        <x:v>6611.1111111111113</x:v>
      </x:c>
      <x:c r="I186" s="366">
        <x:v>79531.666666666672</x:v>
      </x:c>
      <x:c r="J186" s="366">
        <x:v>70140.092950000006</x:v>
      </x:c>
      <x:c r="K186" s="366">
        <x:v>947.22215000000028</x:v>
      </x:c>
      <x:c r="L186" s="393">
        <x:v>7206.1111111111122</x:v>
      </x:c>
      <x:c r="M186" s="366">
        <x:v>6355.1705166666679</x:v>
      </x:c>
      <x:c r="N186" s="367">
        <x:v>85.824783333333343</x:v>
      </x:c>
      <x:c r="O186" s="394">
        <x:v>5222.7777777777783</x:v>
      </x:c>
      <x:c r="P186" s="366">
        <x:v>4606.041016666667</x:v>
      </x:c>
      <x:c r="Q186" s="366">
        <x:v>62.203283333333339</x:v>
      </x:c>
      <x:c r="R186" s="393">
        <x:v>7536.6666666666661</x:v>
      </x:c>
      <x:c r="S186" s="366">
        <x:v>6646.6921000000002</x:v>
      </x:c>
      <x:c r="T186" s="366">
        <x:v>89.76169999999999</x:v>
      </x:c>
      <x:c r="U186" s="393">
        <x:v>6875.5555555555557</x:v>
      </x:c>
      <x:c r="V186" s="366">
        <x:v>6063.6489333333338</x:v>
      </x:c>
      <x:c r="W186" s="366">
        <x:v>81.887866666666667</x:v>
      </x:c>
      <x:c r="X186" s="393">
        <x:v>5883.8888888888896</x:v>
      </x:c>
      <x:c r="Y186" s="366">
        <x:v>5189.0841833333343</x:v>
      </x:c>
      <x:c r="Z186" s="366">
        <x:v>70.077116666666683</x:v>
      </x:c>
      <x:c r="AA186" s="393">
        <x:v>6875.5555555555557</x:v>
      </x:c>
      <x:c r="AB186" s="366">
        <x:v>6063.6489333333338</x:v>
      </x:c>
      <x:c r="AC186" s="366">
        <x:v>81.887866666666667</x:v>
      </x:c>
      <x:c r="AD186" s="393">
        <x:v>6875.5555555555557</x:v>
      </x:c>
      <x:c r="AE186" s="366">
        <x:v>6063.6489333333338</x:v>
      </x:c>
      <x:c r="AF186" s="366">
        <x:v>81.887866666666667</x:v>
      </x:c>
      <x:c r="AG186" s="393">
        <x:v>5883.8888888888896</x:v>
      </x:c>
      <x:c r="AH186" s="366">
        <x:v>5189.0841833333343</x:v>
      </x:c>
      <x:c r="AI186" s="366">
        <x:v>70.077116666666683</x:v>
      </x:c>
      <x:c r="AJ186" s="393">
        <x:v>6875.5555555555557</x:v>
      </x:c>
      <x:c r="AK186" s="366">
        <x:v>6063.6489333333338</x:v>
      </x:c>
      <x:c r="AL186" s="366">
        <x:v>81.887866666666667</x:v>
      </x:c>
      <x:c r="AM186" s="393">
        <x:v>5883.8888888888896</x:v>
      </x:c>
      <x:c r="AN186" s="366">
        <x:v>5189.0841833333343</x:v>
      </x:c>
      <x:c r="AO186" s="366">
        <x:v>70.077116666666683</x:v>
      </x:c>
      <x:c r="AP186" s="393">
        <x:v>7206.1111111111122</x:v>
      </x:c>
      <x:c r="AQ186" s="366">
        <x:v>6355.1705166666679</x:v>
      </x:c>
      <x:c r="AR186" s="366">
        <x:v>85.824783333333343</x:v>
      </x:c>
      <x:c r="AS186" s="393">
        <x:v>7206.1111111111122</x:v>
      </x:c>
      <x:c r="AT186" s="366">
        <x:v>6355.1705166666679</x:v>
      </x:c>
      <x:c r="AU186" s="366">
        <x:v>85.824783333333343</x:v>
      </x:c>
      <x:c r="AV186" s="361"/>
    </x:row>
    <x:row r="187" spans="1:48" hidden="1" outlineLevel="1">
      <x:c r="A187" s="328">
        <x:v>15</x:v>
      </x:c>
      <x:c r="B187" s="328">
        <x:v>9</x:v>
      </x:c>
      <x:c r="C187" s="370" t="s">
        <x:v>378</x:v>
      </x:c>
      <x:c r="D187" s="391" t="s">
        <x:v>172</x:v>
      </x:c>
      <x:c r="E187" s="329" t="s">
        <x:v>141</x:v>
      </x:c>
      <x:c r="F187" s="392">
        <x:v>0.23280000000000001</x:v>
      </x:c>
      <x:c r="G187" s="365">
        <x:v>3.3400000000000001E-3</x:v>
      </x:c>
      <x:c r="H187" s="323">
        <x:v>444.44444444444446</x:v>
      </x:c>
      <x:c r="I187" s="366">
        <x:v>5346.666666666667</x:v>
      </x:c>
      <x:c r="J187" s="366">
        <x:v>1244.704</x:v>
      </x:c>
      <x:c r="K187" s="366">
        <x:v>17.85786666666667</x:v>
      </x:c>
      <x:c r="L187" s="393">
        <x:v>484.44444444444451</x:v>
      </x:c>
      <x:c r="M187" s="366">
        <x:v>112.77866666666668</x:v>
      </x:c>
      <x:c r="N187" s="367">
        <x:v>1.6180444444444446</x:v>
      </x:c>
      <x:c r="O187" s="394">
        <x:v>351.11111111111114</x:v>
      </x:c>
      <x:c r="P187" s="366">
        <x:v>81.738666666666674</x:v>
      </x:c>
      <x:c r="Q187" s="366">
        <x:v>1.1727111111111113</x:v>
      </x:c>
      <x:c r="R187" s="393">
        <x:v>506.66666666666663</x:v>
      </x:c>
      <x:c r="S187" s="366">
        <x:v>117.952</x:v>
      </x:c>
      <x:c r="T187" s="366">
        <x:v>1.6922666666666666</x:v>
      </x:c>
      <x:c r="U187" s="393">
        <x:v>462.22222222222223</x:v>
      </x:c>
      <x:c r="V187" s="366">
        <x:v>107.60533333333333</x:v>
      </x:c>
      <x:c r="W187" s="366">
        <x:v>1.5438222222222222</x:v>
      </x:c>
      <x:c r="X187" s="393">
        <x:v>395.5555555555556</x:v>
      </x:c>
      <x:c r="Y187" s="366">
        <x:v>92.085333333333352</x:v>
      </x:c>
      <x:c r="Z187" s="366">
        <x:v>1.3211555555555556</x:v>
      </x:c>
      <x:c r="AA187" s="393">
        <x:v>462.22222222222223</x:v>
      </x:c>
      <x:c r="AB187" s="366">
        <x:v>107.60533333333333</x:v>
      </x:c>
      <x:c r="AC187" s="366">
        <x:v>1.5438222222222222</x:v>
      </x:c>
      <x:c r="AD187" s="393">
        <x:v>462.22222222222223</x:v>
      </x:c>
      <x:c r="AE187" s="366">
        <x:v>107.60533333333333</x:v>
      </x:c>
      <x:c r="AF187" s="366">
        <x:v>1.5438222222222222</x:v>
      </x:c>
      <x:c r="AG187" s="393">
        <x:v>395.5555555555556</x:v>
      </x:c>
      <x:c r="AH187" s="366">
        <x:v>92.085333333333352</x:v>
      </x:c>
      <x:c r="AI187" s="366">
        <x:v>1.3211555555555556</x:v>
      </x:c>
      <x:c r="AJ187" s="393">
        <x:v>462.22222222222223</x:v>
      </x:c>
      <x:c r="AK187" s="366">
        <x:v>107.60533333333333</x:v>
      </x:c>
      <x:c r="AL187" s="366">
        <x:v>1.5438222222222222</x:v>
      </x:c>
      <x:c r="AM187" s="393">
        <x:v>395.5555555555556</x:v>
      </x:c>
      <x:c r="AN187" s="366">
        <x:v>92.085333333333352</x:v>
      </x:c>
      <x:c r="AO187" s="366">
        <x:v>1.3211555555555556</x:v>
      </x:c>
      <x:c r="AP187" s="393">
        <x:v>484.44444444444451</x:v>
      </x:c>
      <x:c r="AQ187" s="366">
        <x:v>112.77866666666668</x:v>
      </x:c>
      <x:c r="AR187" s="366">
        <x:v>1.6180444444444446</x:v>
      </x:c>
      <x:c r="AS187" s="393">
        <x:v>484.44444444444451</x:v>
      </x:c>
      <x:c r="AT187" s="366">
        <x:v>112.77866666666668</x:v>
      </x:c>
      <x:c r="AU187" s="366">
        <x:v>1.6180444444444446</x:v>
      </x:c>
      <x:c r="AV187" s="361"/>
    </x:row>
    <x:row r="188" spans="1:48" hidden="1" outlineLevel="1">
      <x:c r="A188" s="328">
        <x:v>16</x:v>
      </x:c>
      <x:c r="B188" s="328">
        <x:v>10</x:v>
      </x:c>
      <x:c r="C188" s="370" t="s">
        <x:v>378</x:v>
      </x:c>
      <x:c r="D188" s="391" t="s">
        <x:v>173</x:v>
      </x:c>
      <x:c r="E188" s="329" t="s">
        <x:v>141</x:v>
      </x:c>
      <x:c r="F188" s="392">
        <x:v>0.22626547619047618</x:v>
      </x:c>
      <x:c r="G188" s="365">
        <x:v>3.31E-3</x:v>
      </x:c>
      <x:c r="H188" s="323">
        <x:v>4666.666666666667</x:v>
      </x:c>
      <x:c r="I188" s="366">
        <x:v>56140</x:v>
      </x:c>
      <x:c r="J188" s="366">
        <x:v>12702.543833333335</x:v>
      </x:c>
      <x:c r="K188" s="366">
        <x:v>185.82340000000005</x:v>
      </x:c>
      <x:c r="L188" s="393">
        <x:v>5086.666666666667</x:v>
      </x:c>
      <x:c r="M188" s="366">
        <x:v>1150.9370555555556</x:v>
      </x:c>
      <x:c r="N188" s="367">
        <x:v>16.836866666666669</x:v>
      </x:c>
      <x:c r="O188" s="394">
        <x:v>3686.666666666667</x:v>
      </x:c>
      <x:c r="P188" s="366">
        <x:v>834.16538888888897</x:v>
      </x:c>
      <x:c r="Q188" s="366">
        <x:v>12.202866666666667</x:v>
      </x:c>
      <x:c r="R188" s="393">
        <x:v>5320</x:v>
      </x:c>
      <x:c r="S188" s="366">
        <x:v>1203.7323333333334</x:v>
      </x:c>
      <x:c r="T188" s="366">
        <x:v>17.609200000000001</x:v>
      </x:c>
      <x:c r="U188" s="393">
        <x:v>4853.3333333333339</x:v>
      </x:c>
      <x:c r="V188" s="366">
        <x:v>1098.1417777777779</x:v>
      </x:c>
      <x:c r="W188" s="366">
        <x:v>16.064533333333337</x:v>
      </x:c>
      <x:c r="X188" s="393">
        <x:v>4153.3333333333339</x:v>
      </x:c>
      <x:c r="Y188" s="366">
        <x:v>939.75594444444459</x:v>
      </x:c>
      <x:c r="Z188" s="366">
        <x:v>13.747533333333335</x:v>
      </x:c>
      <x:c r="AA188" s="393">
        <x:v>4853.3333333333339</x:v>
      </x:c>
      <x:c r="AB188" s="366">
        <x:v>1098.1417777777779</x:v>
      </x:c>
      <x:c r="AC188" s="366">
        <x:v>16.064533333333337</x:v>
      </x:c>
      <x:c r="AD188" s="393">
        <x:v>4853.3333333333339</x:v>
      </x:c>
      <x:c r="AE188" s="366">
        <x:v>1098.1417777777779</x:v>
      </x:c>
      <x:c r="AF188" s="366">
        <x:v>16.064533333333337</x:v>
      </x:c>
      <x:c r="AG188" s="393">
        <x:v>4153.3333333333339</x:v>
      </x:c>
      <x:c r="AH188" s="366">
        <x:v>939.75594444444459</x:v>
      </x:c>
      <x:c r="AI188" s="366">
        <x:v>13.747533333333335</x:v>
      </x:c>
      <x:c r="AJ188" s="393">
        <x:v>4853.3333333333339</x:v>
      </x:c>
      <x:c r="AK188" s="366">
        <x:v>1098.1417777777779</x:v>
      </x:c>
      <x:c r="AL188" s="366">
        <x:v>16.064533333333337</x:v>
      </x:c>
      <x:c r="AM188" s="393">
        <x:v>4153.3333333333339</x:v>
      </x:c>
      <x:c r="AN188" s="366">
        <x:v>939.75594444444459</x:v>
      </x:c>
      <x:c r="AO188" s="366">
        <x:v>13.747533333333335</x:v>
      </x:c>
      <x:c r="AP188" s="393">
        <x:v>5086.666666666667</x:v>
      </x:c>
      <x:c r="AQ188" s="366">
        <x:v>1150.9370555555556</x:v>
      </x:c>
      <x:c r="AR188" s="366">
        <x:v>16.836866666666669</x:v>
      </x:c>
      <x:c r="AS188" s="393">
        <x:v>5086.666666666667</x:v>
      </x:c>
      <x:c r="AT188" s="366">
        <x:v>1150.9370555555556</x:v>
      </x:c>
      <x:c r="AU188" s="366">
        <x:v>16.836866666666669</x:v>
      </x:c>
      <x:c r="AV188" s="361"/>
    </x:row>
    <x:row r="189" spans="1:48" hidden="1" outlineLevel="1">
      <x:c r="A189" s="328">
        <x:v>17</x:v>
      </x:c>
      <x:c r="B189" s="328">
        <x:v>11</x:v>
      </x:c>
      <x:c r="C189" s="370" t="s">
        <x:v>378</x:v>
      </x:c>
      <x:c r="D189" s="391" t="s">
        <x:v>173</x:v>
      </x:c>
      <x:c r="E189" s="329" t="s">
        <x:v>143</x:v>
      </x:c>
      <x:c r="F189" s="392">
        <x:v>0.3218041908713693</x:v>
      </x:c>
      <x:c r="G189" s="365">
        <x:v>5.0099999999999997E-3</x:v>
      </x:c>
      <x:c r="H189" s="323">
        <x:v>53555.555555555555</x:v>
      </x:c>
      <x:c r="I189" s="366">
        <x:v>644273.33333333326</x:v>
      </x:c>
      <x:c r="J189" s="366">
        <x:v>207329.8587333333</x:v>
      </x:c>
      <x:c r="K189" s="366">
        <x:v>3227.8094000000001</x:v>
      </x:c>
      <x:c r="L189" s="393">
        <x:v>58375.555555555562</x:v>
      </x:c>
      <x:c r="M189" s="366">
        <x:v>18785.498422222223</x:v>
      </x:c>
      <x:c r="N189" s="367">
        <x:v>292.46153333333336</x:v>
      </x:c>
      <x:c r="O189" s="394">
        <x:v>42308.888888888891</x:v>
      </x:c>
      <x:c r="P189" s="366">
        <x:v>13615.177755555556</x:v>
      </x:c>
      <x:c r="Q189" s="366">
        <x:v>211.96753333333334</x:v>
      </x:c>
      <x:c r="R189" s="393">
        <x:v>61053.333333333328</x:v>
      </x:c>
      <x:c r="S189" s="366">
        <x:v>19647.218533333333</x:v>
      </x:c>
      <x:c r="T189" s="366">
        <x:v>305.87719999999996</x:v>
      </x:c>
      <x:c r="U189" s="393">
        <x:v>55697.777777777781</x:v>
      </x:c>
      <x:c r="V189" s="366">
        <x:v>17923.778311111113</x:v>
      </x:c>
      <x:c r="W189" s="366">
        <x:v>279.04586666666665</x:v>
      </x:c>
      <x:c r="X189" s="393">
        <x:v>47664.444444444445</x:v>
      </x:c>
      <x:c r="Y189" s="366">
        <x:v>15338.617977777778</x:v>
      </x:c>
      <x:c r="Z189" s="366">
        <x:v>238.79886666666667</x:v>
      </x:c>
      <x:c r="AA189" s="393">
        <x:v>55697.777777777781</x:v>
      </x:c>
      <x:c r="AB189" s="366">
        <x:v>17923.778311111113</x:v>
      </x:c>
      <x:c r="AC189" s="366">
        <x:v>279.04586666666665</x:v>
      </x:c>
      <x:c r="AD189" s="393">
        <x:v>55697.777777777781</x:v>
      </x:c>
      <x:c r="AE189" s="366">
        <x:v>17923.778311111113</x:v>
      </x:c>
      <x:c r="AF189" s="366">
        <x:v>279.04586666666665</x:v>
      </x:c>
      <x:c r="AG189" s="393">
        <x:v>47664.444444444445</x:v>
      </x:c>
      <x:c r="AH189" s="366">
        <x:v>15338.617977777778</x:v>
      </x:c>
      <x:c r="AI189" s="366">
        <x:v>238.79886666666667</x:v>
      </x:c>
      <x:c r="AJ189" s="393">
        <x:v>55697.777777777781</x:v>
      </x:c>
      <x:c r="AK189" s="366">
        <x:v>17923.778311111113</x:v>
      </x:c>
      <x:c r="AL189" s="366">
        <x:v>279.04586666666665</x:v>
      </x:c>
      <x:c r="AM189" s="393">
        <x:v>47664.444444444445</x:v>
      </x:c>
      <x:c r="AN189" s="366">
        <x:v>15338.617977777778</x:v>
      </x:c>
      <x:c r="AO189" s="366">
        <x:v>238.79886666666667</x:v>
      </x:c>
      <x:c r="AP189" s="393">
        <x:v>58375.555555555562</x:v>
      </x:c>
      <x:c r="AQ189" s="366">
        <x:v>18785.498422222223</x:v>
      </x:c>
      <x:c r="AR189" s="366">
        <x:v>292.46153333333336</x:v>
      </x:c>
      <x:c r="AS189" s="393">
        <x:v>58375.555555555562</x:v>
      </x:c>
      <x:c r="AT189" s="366">
        <x:v>18785.498422222223</x:v>
      </x:c>
      <x:c r="AU189" s="366">
        <x:v>292.46153333333336</x:v>
      </x:c>
      <x:c r="AV189" s="361"/>
    </x:row>
    <x:row r="190" spans="1:48" hidden="1" outlineLevel="1">
      <x:c r="A190" s="328">
        <x:v>18</x:v>
      </x:c>
      <x:c r="B190" s="328">
        <x:v>13</x:v>
      </x:c>
      <x:c r="C190" s="370" t="s">
        <x:v>378</x:v>
      </x:c>
      <x:c r="D190" s="391" t="s">
        <x:v>173</x:v>
      </x:c>
      <x:c r="E190" s="329" t="s">
        <x:v>145</x:v>
      </x:c>
      <x:c r="F190" s="392">
        <x:v>0.69472</x:v>
      </x:c>
      <x:c r="G190" s="365">
        <x:v>1.129E-2</x:v>
      </x:c>
      <x:c r="H190" s="323">
        <x:v>77.777777777777771</x:v>
      </x:c>
      <x:c r="I190" s="366">
        <x:v>935.66666666666674</x:v>
      </x:c>
      <x:c r="J190" s="366">
        <x:v>650.02634666666665</x:v>
      </x:c>
      <x:c r="K190" s="366">
        <x:v>10.563676666666668</x:v>
      </x:c>
      <x:c r="L190" s="393">
        <x:v>84.777777777777771</x:v>
      </x:c>
      <x:c r="M190" s="366">
        <x:v>58.896817777777777</x:v>
      </x:c>
      <x:c r="N190" s="367">
        <x:v>0.957141111111111</x:v>
      </x:c>
      <x:c r="O190" s="394">
        <x:v>61.444444444444443</x:v>
      </x:c>
      <x:c r="P190" s="366">
        <x:v>42.686684444444445</x:v>
      </x:c>
      <x:c r="Q190" s="366">
        <x:v>0.6937077777777777</x:v>
      </x:c>
      <x:c r="R190" s="393">
        <x:v>88.666666666666657</x:v>
      </x:c>
      <x:c r="S190" s="366">
        <x:v>61.598506666666658</x:v>
      </x:c>
      <x:c r="T190" s="366">
        <x:v>1.0010466666666666</x:v>
      </x:c>
      <x:c r="U190" s="393">
        <x:v>80.888888888888886</x:v>
      </x:c>
      <x:c r="V190" s="366">
        <x:v>56.195128888888888</x:v>
      </x:c>
      <x:c r="W190" s="366">
        <x:v>0.91323555555555547</x:v>
      </x:c>
      <x:c r="X190" s="393">
        <x:v>69.222222222222214</x:v>
      </x:c>
      <x:c r="Y190" s="366">
        <x:v>48.090062222222215</x:v>
      </x:c>
      <x:c r="Z190" s="366">
        <x:v>0.78151888888888876</x:v>
      </x:c>
      <x:c r="AA190" s="393">
        <x:v>80.888888888888886</x:v>
      </x:c>
      <x:c r="AB190" s="366">
        <x:v>56.195128888888888</x:v>
      </x:c>
      <x:c r="AC190" s="366">
        <x:v>0.91323555555555547</x:v>
      </x:c>
      <x:c r="AD190" s="393">
        <x:v>80.888888888888886</x:v>
      </x:c>
      <x:c r="AE190" s="366">
        <x:v>56.195128888888888</x:v>
      </x:c>
      <x:c r="AF190" s="366">
        <x:v>0.91323555555555547</x:v>
      </x:c>
      <x:c r="AG190" s="393">
        <x:v>69.222222222222214</x:v>
      </x:c>
      <x:c r="AH190" s="366">
        <x:v>48.090062222222215</x:v>
      </x:c>
      <x:c r="AI190" s="366">
        <x:v>0.78151888888888876</x:v>
      </x:c>
      <x:c r="AJ190" s="393">
        <x:v>80.888888888888886</x:v>
      </x:c>
      <x:c r="AK190" s="366">
        <x:v>56.195128888888888</x:v>
      </x:c>
      <x:c r="AL190" s="366">
        <x:v>0.91323555555555547</x:v>
      </x:c>
      <x:c r="AM190" s="393">
        <x:v>69.222222222222214</x:v>
      </x:c>
      <x:c r="AN190" s="366">
        <x:v>48.090062222222215</x:v>
      </x:c>
      <x:c r="AO190" s="366">
        <x:v>0.78151888888888876</x:v>
      </x:c>
      <x:c r="AP190" s="393">
        <x:v>84.777777777777771</x:v>
      </x:c>
      <x:c r="AQ190" s="366">
        <x:v>58.896817777777777</x:v>
      </x:c>
      <x:c r="AR190" s="366">
        <x:v>0.957141111111111</x:v>
      </x:c>
      <x:c r="AS190" s="393">
        <x:v>84.777777777777771</x:v>
      </x:c>
      <x:c r="AT190" s="366">
        <x:v>58.896817777777777</x:v>
      </x:c>
      <x:c r="AU190" s="366">
        <x:v>0.957141111111111</x:v>
      </x:c>
      <x:c r="AV190" s="361"/>
    </x:row>
    <x:row r="191" spans="1:48" hidden="1" outlineLevel="1">
      <x:c r="A191" s="328">
        <x:v>19</x:v>
      </x:c>
      <x:c r="B191" s="328">
        <x:v>14</x:v>
      </x:c>
      <x:c r="C191" s="328" t="s">
        <x:v>379</x:v>
      </x:c>
      <x:c r="D191" s="391" t="s">
        <x:v>380</x:v>
      </x:c>
      <x:c r="E191" s="329">
        <x:v>5</x:v>
      </x:c>
      <x:c r="F191" s="392">
        <x:v>2.6155119999999998</x:v>
      </x:c>
      <x:c r="G191" s="365">
        <x:v>4.6399999999999997E-2</x:v>
      </x:c>
      <x:c r="H191" s="323">
        <x:v>0</x:v>
      </x:c>
      <x:c r="I191" s="366">
        <x:v>0</x:v>
      </x:c>
      <x:c r="J191" s="366">
        <x:v>0</x:v>
      </x:c>
      <x:c r="K191" s="366">
        <x:v>0</x:v>
      </x:c>
      <x:c r="L191" s="393">
        <x:v>0</x:v>
      </x:c>
      <x:c r="M191" s="366">
        <x:v>0</x:v>
      </x:c>
      <x:c r="N191" s="367">
        <x:v>0</x:v>
      </x:c>
      <x:c r="O191" s="394">
        <x:v>0</x:v>
      </x:c>
      <x:c r="P191" s="366">
        <x:v>0</x:v>
      </x:c>
      <x:c r="Q191" s="366">
        <x:v>0</x:v>
      </x:c>
      <x:c r="R191" s="393">
        <x:v>0</x:v>
      </x:c>
      <x:c r="S191" s="366">
        <x:v>0</x:v>
      </x:c>
      <x:c r="T191" s="366">
        <x:v>0</x:v>
      </x:c>
      <x:c r="U191" s="393">
        <x:v>0</x:v>
      </x:c>
      <x:c r="V191" s="366">
        <x:v>0</x:v>
      </x:c>
      <x:c r="W191" s="366">
        <x:v>0</x:v>
      </x:c>
      <x:c r="X191" s="393">
        <x:v>0</x:v>
      </x:c>
      <x:c r="Y191" s="366">
        <x:v>0</x:v>
      </x:c>
      <x:c r="Z191" s="366">
        <x:v>0</x:v>
      </x:c>
      <x:c r="AA191" s="393">
        <x:v>0</x:v>
      </x:c>
      <x:c r="AB191" s="366">
        <x:v>0</x:v>
      </x:c>
      <x:c r="AC191" s="366">
        <x:v>0</x:v>
      </x:c>
      <x:c r="AD191" s="393">
        <x:v>0</x:v>
      </x:c>
      <x:c r="AE191" s="366">
        <x:v>0</x:v>
      </x:c>
      <x:c r="AF191" s="366">
        <x:v>0</x:v>
      </x:c>
      <x:c r="AG191" s="393">
        <x:v>0</x:v>
      </x:c>
      <x:c r="AH191" s="366">
        <x:v>0</x:v>
      </x:c>
      <x:c r="AI191" s="366">
        <x:v>0</x:v>
      </x:c>
      <x:c r="AJ191" s="393">
        <x:v>0</x:v>
      </x:c>
      <x:c r="AK191" s="366">
        <x:v>0</x:v>
      </x:c>
      <x:c r="AL191" s="366">
        <x:v>0</x:v>
      </x:c>
      <x:c r="AM191" s="393">
        <x:v>0</x:v>
      </x:c>
      <x:c r="AN191" s="366">
        <x:v>0</x:v>
      </x:c>
      <x:c r="AO191" s="366">
        <x:v>0</x:v>
      </x:c>
      <x:c r="AP191" s="393">
        <x:v>0</x:v>
      </x:c>
      <x:c r="AQ191" s="366">
        <x:v>0</x:v>
      </x:c>
      <x:c r="AR191" s="366">
        <x:v>0</x:v>
      </x:c>
      <x:c r="AS191" s="393">
        <x:v>0</x:v>
      </x:c>
      <x:c r="AT191" s="366">
        <x:v>0</x:v>
      </x:c>
      <x:c r="AU191" s="366">
        <x:v>0</x:v>
      </x:c>
      <x:c r="AV191" s="361"/>
    </x:row>
    <x:row r="192" spans="1:48" hidden="1" outlineLevel="1">
      <x:c r="A192" s="328">
        <x:v>20</x:v>
      </x:c>
      <x:c r="B192" s="328">
        <x:v>15</x:v>
      </x:c>
      <x:c r="C192" s="328" t="s">
        <x:v>379</x:v>
      </x:c>
      <x:c r="D192" s="391" t="s">
        <x:v>380</x:v>
      </x:c>
      <x:c r="E192" s="329">
        <x:v>8</x:v>
      </x:c>
      <x:c r="F192" s="392">
        <x:v>3.9704661000000003</x:v>
      </x:c>
      <x:c r="G192" s="365">
        <x:v>7.0169999999999996E-2</x:v>
      </x:c>
      <x:c r="H192" s="323">
        <x:v>0</x:v>
      </x:c>
      <x:c r="I192" s="366">
        <x:v>0</x:v>
      </x:c>
      <x:c r="J192" s="366">
        <x:v>0</x:v>
      </x:c>
      <x:c r="K192" s="366">
        <x:v>0</x:v>
      </x:c>
      <x:c r="L192" s="393">
        <x:v>0</x:v>
      </x:c>
      <x:c r="M192" s="366">
        <x:v>0</x:v>
      </x:c>
      <x:c r="N192" s="367">
        <x:v>0</x:v>
      </x:c>
      <x:c r="O192" s="394">
        <x:v>0</x:v>
      </x:c>
      <x:c r="P192" s="366">
        <x:v>0</x:v>
      </x:c>
      <x:c r="Q192" s="366">
        <x:v>0</x:v>
      </x:c>
      <x:c r="R192" s="393">
        <x:v>0</x:v>
      </x:c>
      <x:c r="S192" s="366">
        <x:v>0</x:v>
      </x:c>
      <x:c r="T192" s="366">
        <x:v>0</x:v>
      </x:c>
      <x:c r="U192" s="393">
        <x:v>0</x:v>
      </x:c>
      <x:c r="V192" s="366">
        <x:v>0</x:v>
      </x:c>
      <x:c r="W192" s="366">
        <x:v>0</x:v>
      </x:c>
      <x:c r="X192" s="393">
        <x:v>0</x:v>
      </x:c>
      <x:c r="Y192" s="366">
        <x:v>0</x:v>
      </x:c>
      <x:c r="Z192" s="366">
        <x:v>0</x:v>
      </x:c>
      <x:c r="AA192" s="393">
        <x:v>0</x:v>
      </x:c>
      <x:c r="AB192" s="366">
        <x:v>0</x:v>
      </x:c>
      <x:c r="AC192" s="366">
        <x:v>0</x:v>
      </x:c>
      <x:c r="AD192" s="393">
        <x:v>0</x:v>
      </x:c>
      <x:c r="AE192" s="366">
        <x:v>0</x:v>
      </x:c>
      <x:c r="AF192" s="366">
        <x:v>0</x:v>
      </x:c>
      <x:c r="AG192" s="393">
        <x:v>0</x:v>
      </x:c>
      <x:c r="AH192" s="366">
        <x:v>0</x:v>
      </x:c>
      <x:c r="AI192" s="366">
        <x:v>0</x:v>
      </x:c>
      <x:c r="AJ192" s="393">
        <x:v>0</x:v>
      </x:c>
      <x:c r="AK192" s="366">
        <x:v>0</x:v>
      </x:c>
      <x:c r="AL192" s="366">
        <x:v>0</x:v>
      </x:c>
      <x:c r="AM192" s="393">
        <x:v>0</x:v>
      </x:c>
      <x:c r="AN192" s="366">
        <x:v>0</x:v>
      </x:c>
      <x:c r="AO192" s="366">
        <x:v>0</x:v>
      </x:c>
      <x:c r="AP192" s="393">
        <x:v>0</x:v>
      </x:c>
      <x:c r="AQ192" s="366">
        <x:v>0</x:v>
      </x:c>
      <x:c r="AR192" s="366">
        <x:v>0</x:v>
      </x:c>
      <x:c r="AS192" s="393">
        <x:v>0</x:v>
      </x:c>
      <x:c r="AT192" s="366">
        <x:v>0</x:v>
      </x:c>
      <x:c r="AU192" s="366">
        <x:v>0</x:v>
      </x:c>
      <x:c r="AV192" s="361"/>
    </x:row>
    <x:row r="193" spans="1:164" hidden="1" outlineLevel="1">
      <x:c r="A193" s="328">
        <x:v>21</x:v>
      </x:c>
      <x:c r="B193" s="328">
        <x:v>16</x:v>
      </x:c>
      <x:c r="C193" s="328" t="s">
        <x:v>379</x:v>
      </x:c>
      <x:c r="D193" s="391" t="s">
        <x:v>381</x:v>
      </x:c>
      <x:c r="E193" s="329">
        <x:v>0.5</x:v>
      </x:c>
      <x:c r="F193" s="392">
        <x:v>0.26241729999999996</x:v>
      </x:c>
      <x:c r="G193" s="365">
        <x:v>4.81E-3</x:v>
      </x:c>
      <x:c r="H193" s="323">
        <x:v>0</x:v>
      </x:c>
      <x:c r="I193" s="366">
        <x:v>0</x:v>
      </x:c>
      <x:c r="J193" s="366">
        <x:v>0</x:v>
      </x:c>
      <x:c r="K193" s="366">
        <x:v>0</x:v>
      </x:c>
      <x:c r="L193" s="393">
        <x:v>0</x:v>
      </x:c>
      <x:c r="M193" s="366">
        <x:v>0</x:v>
      </x:c>
      <x:c r="N193" s="367">
        <x:v>0</x:v>
      </x:c>
      <x:c r="O193" s="394">
        <x:v>0</x:v>
      </x:c>
      <x:c r="P193" s="366">
        <x:v>0</x:v>
      </x:c>
      <x:c r="Q193" s="366">
        <x:v>0</x:v>
      </x:c>
      <x:c r="R193" s="393">
        <x:v>0</x:v>
      </x:c>
      <x:c r="S193" s="366">
        <x:v>0</x:v>
      </x:c>
      <x:c r="T193" s="366">
        <x:v>0</x:v>
      </x:c>
      <x:c r="U193" s="393">
        <x:v>0</x:v>
      </x:c>
      <x:c r="V193" s="366">
        <x:v>0</x:v>
      </x:c>
      <x:c r="W193" s="366">
        <x:v>0</x:v>
      </x:c>
      <x:c r="X193" s="393">
        <x:v>0</x:v>
      </x:c>
      <x:c r="Y193" s="366">
        <x:v>0</x:v>
      </x:c>
      <x:c r="Z193" s="366">
        <x:v>0</x:v>
      </x:c>
      <x:c r="AA193" s="393">
        <x:v>0</x:v>
      </x:c>
      <x:c r="AB193" s="366">
        <x:v>0</x:v>
      </x:c>
      <x:c r="AC193" s="366">
        <x:v>0</x:v>
      </x:c>
      <x:c r="AD193" s="393">
        <x:v>0</x:v>
      </x:c>
      <x:c r="AE193" s="366">
        <x:v>0</x:v>
      </x:c>
      <x:c r="AF193" s="366">
        <x:v>0</x:v>
      </x:c>
      <x:c r="AG193" s="393">
        <x:v>0</x:v>
      </x:c>
      <x:c r="AH193" s="366">
        <x:v>0</x:v>
      </x:c>
      <x:c r="AI193" s="366">
        <x:v>0</x:v>
      </x:c>
      <x:c r="AJ193" s="393">
        <x:v>0</x:v>
      </x:c>
      <x:c r="AK193" s="366">
        <x:v>0</x:v>
      </x:c>
      <x:c r="AL193" s="366">
        <x:v>0</x:v>
      </x:c>
      <x:c r="AM193" s="393">
        <x:v>0</x:v>
      </x:c>
      <x:c r="AN193" s="366">
        <x:v>0</x:v>
      </x:c>
      <x:c r="AO193" s="366">
        <x:v>0</x:v>
      </x:c>
      <x:c r="AP193" s="393">
        <x:v>0</x:v>
      </x:c>
      <x:c r="AQ193" s="366">
        <x:v>0</x:v>
      </x:c>
      <x:c r="AR193" s="366">
        <x:v>0</x:v>
      </x:c>
      <x:c r="AS193" s="393">
        <x:v>0</x:v>
      </x:c>
      <x:c r="AT193" s="366">
        <x:v>0</x:v>
      </x:c>
      <x:c r="AU193" s="366">
        <x:v>0</x:v>
      </x:c>
      <x:c r="AV193" s="361"/>
    </x:row>
    <x:row r="194" spans="1:164" hidden="1" outlineLevel="1">
      <x:c r="A194" s="328">
        <x:v>1</x:v>
      </x:c>
      <x:c r="B194" s="328">
        <x:v>17</x:v>
      </x:c>
      <x:c r="C194" s="328" t="s">
        <x:v>379</x:v>
      </x:c>
      <x:c r="D194" s="391" t="s">
        <x:v>140</x:v>
      </x:c>
      <x:c r="E194" s="375">
        <x:v>0.3</x:v>
      </x:c>
      <x:c r="F194" s="392">
        <x:v>0.22303519999999999</x:v>
      </x:c>
      <x:c r="G194" s="365">
        <x:v>3.4399999999999999E-3</x:v>
      </x:c>
      <x:c r="H194" s="323">
        <x:v>2666.6666666666665</x:v>
      </x:c>
      <x:c r="I194" s="366">
        <x:v>32080.000000000007</x:v>
      </x:c>
      <x:c r="J194" s="366">
        <x:v>7154.9692159999995</x:v>
      </x:c>
      <x:c r="K194" s="366">
        <x:v>110.35519999999997</x:v>
      </x:c>
      <x:c r="L194" s="393">
        <x:v>2906.6666666666665</x:v>
      </x:c>
      <x:c r="M194" s="366">
        <x:v>648.28898133333325</x:v>
      </x:c>
      <x:c r="N194" s="367">
        <x:v>9.9989333333333335</x:v>
      </x:c>
      <x:c r="O194" s="394">
        <x:v>2106.6666666666665</x:v>
      </x:c>
      <x:c r="P194" s="366">
        <x:v>469.86082133333326</x:v>
      </x:c>
      <x:c r="Q194" s="366">
        <x:v>7.2469333333333328</x:v>
      </x:c>
      <x:c r="R194" s="393">
        <x:v>3039.9999999999995</x:v>
      </x:c>
      <x:c r="S194" s="366">
        <x:v>678.02700799999991</x:v>
      </x:c>
      <x:c r="T194" s="366">
        <x:v>10.457599999999998</x:v>
      </x:c>
      <x:c r="U194" s="393">
        <x:v>2773.3333333333335</x:v>
      </x:c>
      <x:c r="V194" s="366">
        <x:v>618.55095466666671</x:v>
      </x:c>
      <x:c r="W194" s="366">
        <x:v>9.5402666666666676</x:v>
      </x:c>
      <x:c r="X194" s="393">
        <x:v>2373.333333333333</x:v>
      </x:c>
      <x:c r="Y194" s="366">
        <x:v>529.33687466666652</x:v>
      </x:c>
      <x:c r="Z194" s="366">
        <x:v>8.1642666666666646</x:v>
      </x:c>
      <x:c r="AA194" s="393">
        <x:v>2773.3333333333335</x:v>
      </x:c>
      <x:c r="AB194" s="366">
        <x:v>618.55095466666671</x:v>
      </x:c>
      <x:c r="AC194" s="366">
        <x:v>9.5402666666666676</x:v>
      </x:c>
      <x:c r="AD194" s="393">
        <x:v>2773.3333333333335</x:v>
      </x:c>
      <x:c r="AE194" s="366">
        <x:v>618.55095466666671</x:v>
      </x:c>
      <x:c r="AF194" s="366">
        <x:v>9.5402666666666676</x:v>
      </x:c>
      <x:c r="AG194" s="393">
        <x:v>2373.333333333333</x:v>
      </x:c>
      <x:c r="AH194" s="366">
        <x:v>529.33687466666652</x:v>
      </x:c>
      <x:c r="AI194" s="366">
        <x:v>8.1642666666666646</x:v>
      </x:c>
      <x:c r="AJ194" s="393">
        <x:v>2773.3333333333335</x:v>
      </x:c>
      <x:c r="AK194" s="366">
        <x:v>618.55095466666671</x:v>
      </x:c>
      <x:c r="AL194" s="366">
        <x:v>9.5402666666666676</x:v>
      </x:c>
      <x:c r="AM194" s="393">
        <x:v>2373.333333333333</x:v>
      </x:c>
      <x:c r="AN194" s="366">
        <x:v>529.33687466666652</x:v>
      </x:c>
      <x:c r="AO194" s="366">
        <x:v>8.1642666666666646</x:v>
      </x:c>
      <x:c r="AP194" s="393">
        <x:v>2906.6666666666665</x:v>
      </x:c>
      <x:c r="AQ194" s="366">
        <x:v>648.28898133333325</x:v>
      </x:c>
      <x:c r="AR194" s="366">
        <x:v>9.9989333333333335</x:v>
      </x:c>
      <x:c r="AS194" s="393">
        <x:v>2906.6666666666665</x:v>
      </x:c>
      <x:c r="AT194" s="366">
        <x:v>648.28898133333325</x:v>
      </x:c>
      <x:c r="AU194" s="366">
        <x:v>9.9989333333333335</x:v>
      </x:c>
      <x:c r="AV194" s="361"/>
    </x:row>
    <x:row r="195" spans="1:164" hidden="1" outlineLevel="1">
      <x:c r="A195" s="328"/>
      <x:c r="B195" s="328">
        <x:v>12</x:v>
      </x:c>
      <x:c r="C195" s="328" t="s">
        <x:v>379</x:v>
      </x:c>
      <x:c r="D195" s="395" t="s">
        <x:v>380</x:v>
      </x:c>
      <x:c r="E195" s="339">
        <x:v>2</x:v>
      </x:c>
      <x:c r="F195" s="392"/>
      <x:c r="G195" s="374">
        <x:v>1.881E-2</x:v>
      </x:c>
      <x:c r="H195" s="323">
        <x:v>2994.4444444444443</x:v>
      </x:c>
      <x:c r="I195" s="366"/>
      <x:c r="J195" s="366"/>
      <x:c r="K195" s="366"/>
      <x:c r="L195" s="393"/>
      <x:c r="M195" s="366"/>
      <x:c r="N195" s="367"/>
      <x:c r="O195" s="394"/>
      <x:c r="P195" s="366"/>
      <x:c r="Q195" s="366"/>
      <x:c r="R195" s="393"/>
      <x:c r="S195" s="366"/>
      <x:c r="T195" s="366"/>
      <x:c r="U195" s="393"/>
      <x:c r="V195" s="366"/>
      <x:c r="W195" s="366"/>
      <x:c r="X195" s="393"/>
      <x:c r="Y195" s="366"/>
      <x:c r="Z195" s="366"/>
      <x:c r="AA195" s="393"/>
      <x:c r="AB195" s="366"/>
      <x:c r="AC195" s="366"/>
      <x:c r="AD195" s="393"/>
      <x:c r="AE195" s="366"/>
      <x:c r="AF195" s="366"/>
      <x:c r="AG195" s="393"/>
      <x:c r="AH195" s="366"/>
      <x:c r="AI195" s="366"/>
      <x:c r="AJ195" s="393"/>
      <x:c r="AK195" s="366"/>
      <x:c r="AL195" s="366"/>
      <x:c r="AM195" s="393"/>
      <x:c r="AN195" s="366"/>
      <x:c r="AO195" s="366"/>
      <x:c r="AP195" s="393"/>
      <x:c r="AQ195" s="366"/>
      <x:c r="AR195" s="366"/>
      <x:c r="AS195" s="393"/>
      <x:c r="AT195" s="366"/>
      <x:c r="AU195" s="366"/>
      <x:c r="AV195" s="361"/>
    </x:row>
    <x:row r="196" spans="1:164" hidden="1" outlineLevel="1">
      <x:c r="A196" s="328">
        <x:v>2</x:v>
      </x:c>
      <x:c r="B196" s="328">
        <x:v>18</x:v>
      </x:c>
      <x:c r="C196" s="328" t="s">
        <x:v>379</x:v>
      </x:c>
      <x:c r="D196" s="391" t="s">
        <x:v>140</x:v>
      </x:c>
      <x:c r="E196" s="375">
        <x:v>0.5</x:v>
      </x:c>
      <x:c r="F196" s="392">
        <x:v>0.28824049999999996</x:v>
      </x:c>
      <x:c r="G196" s="365">
        <x:v>4.8499999999999993E-3</x:v>
      </x:c>
      <x:c r="H196" s="323">
        <x:v>0</x:v>
      </x:c>
      <x:c r="I196" s="366">
        <x:v>0</x:v>
      </x:c>
      <x:c r="J196" s="366">
        <x:v>0</x:v>
      </x:c>
      <x:c r="K196" s="366">
        <x:v>0</x:v>
      </x:c>
      <x:c r="L196" s="393">
        <x:v>0</x:v>
      </x:c>
      <x:c r="M196" s="366">
        <x:v>0</x:v>
      </x:c>
      <x:c r="N196" s="367">
        <x:v>0</x:v>
      </x:c>
      <x:c r="O196" s="394">
        <x:v>0</x:v>
      </x:c>
      <x:c r="P196" s="366">
        <x:v>0</x:v>
      </x:c>
      <x:c r="Q196" s="366">
        <x:v>0</x:v>
      </x:c>
      <x:c r="R196" s="393">
        <x:v>0</x:v>
      </x:c>
      <x:c r="S196" s="366">
        <x:v>0</x:v>
      </x:c>
      <x:c r="T196" s="366">
        <x:v>0</x:v>
      </x:c>
      <x:c r="U196" s="393">
        <x:v>0</x:v>
      </x:c>
      <x:c r="V196" s="366">
        <x:v>0</x:v>
      </x:c>
      <x:c r="W196" s="366">
        <x:v>0</x:v>
      </x:c>
      <x:c r="X196" s="393">
        <x:v>0</x:v>
      </x:c>
      <x:c r="Y196" s="366">
        <x:v>0</x:v>
      </x:c>
      <x:c r="Z196" s="366">
        <x:v>0</x:v>
      </x:c>
      <x:c r="AA196" s="393">
        <x:v>0</x:v>
      </x:c>
      <x:c r="AB196" s="366">
        <x:v>0</x:v>
      </x:c>
      <x:c r="AC196" s="366">
        <x:v>0</x:v>
      </x:c>
      <x:c r="AD196" s="393">
        <x:v>0</x:v>
      </x:c>
      <x:c r="AE196" s="366">
        <x:v>0</x:v>
      </x:c>
      <x:c r="AF196" s="366">
        <x:v>0</x:v>
      </x:c>
      <x:c r="AG196" s="393">
        <x:v>0</x:v>
      </x:c>
      <x:c r="AH196" s="366">
        <x:v>0</x:v>
      </x:c>
      <x:c r="AI196" s="366">
        <x:v>0</x:v>
      </x:c>
      <x:c r="AJ196" s="393">
        <x:v>0</x:v>
      </x:c>
      <x:c r="AK196" s="366">
        <x:v>0</x:v>
      </x:c>
      <x:c r="AL196" s="366">
        <x:v>0</x:v>
      </x:c>
      <x:c r="AM196" s="393">
        <x:v>0</x:v>
      </x:c>
      <x:c r="AN196" s="366">
        <x:v>0</x:v>
      </x:c>
      <x:c r="AO196" s="366">
        <x:v>0</x:v>
      </x:c>
      <x:c r="AP196" s="393">
        <x:v>0</x:v>
      </x:c>
      <x:c r="AQ196" s="366">
        <x:v>0</x:v>
      </x:c>
      <x:c r="AR196" s="366">
        <x:v>0</x:v>
      </x:c>
      <x:c r="AS196" s="393">
        <x:v>0</x:v>
      </x:c>
      <x:c r="AT196" s="366">
        <x:v>0</x:v>
      </x:c>
      <x:c r="AU196" s="366">
        <x:v>0</x:v>
      </x:c>
      <x:c r="AV196" s="361"/>
    </x:row>
    <x:row r="197" spans="1:164" hidden="1" outlineLevel="1">
      <x:c r="A197" s="328">
        <x:v>3</x:v>
      </x:c>
      <x:c r="B197" s="328">
        <x:v>19</x:v>
      </x:c>
      <x:c r="C197" s="328" t="s">
        <x:v>379</x:v>
      </x:c>
      <x:c r="D197" s="391" t="s">
        <x:v>140</x:v>
      </x:c>
      <x:c r="E197" s="375">
        <x:v>0.75</x:v>
      </x:c>
      <x:c r="F197" s="392">
        <x:v>0.40474299999999996</x:v>
      </x:c>
      <x:c r="G197" s="365">
        <x:v>7.0999999999999995E-3</x:v>
      </x:c>
      <x:c r="H197" s="323">
        <x:v>0</x:v>
      </x:c>
      <x:c r="I197" s="366">
        <x:v>0</x:v>
      </x:c>
      <x:c r="J197" s="366">
        <x:v>0</x:v>
      </x:c>
      <x:c r="K197" s="366">
        <x:v>0</x:v>
      </x:c>
      <x:c r="L197" s="393">
        <x:v>0</x:v>
      </x:c>
      <x:c r="M197" s="366">
        <x:v>0</x:v>
      </x:c>
      <x:c r="N197" s="367">
        <x:v>0</x:v>
      </x:c>
      <x:c r="O197" s="394">
        <x:v>0</x:v>
      </x:c>
      <x:c r="P197" s="366">
        <x:v>0</x:v>
      </x:c>
      <x:c r="Q197" s="366">
        <x:v>0</x:v>
      </x:c>
      <x:c r="R197" s="393">
        <x:v>0</x:v>
      </x:c>
      <x:c r="S197" s="366">
        <x:v>0</x:v>
      </x:c>
      <x:c r="T197" s="366">
        <x:v>0</x:v>
      </x:c>
      <x:c r="U197" s="393">
        <x:v>0</x:v>
      </x:c>
      <x:c r="V197" s="366">
        <x:v>0</x:v>
      </x:c>
      <x:c r="W197" s="366">
        <x:v>0</x:v>
      </x:c>
      <x:c r="X197" s="393">
        <x:v>0</x:v>
      </x:c>
      <x:c r="Y197" s="366">
        <x:v>0</x:v>
      </x:c>
      <x:c r="Z197" s="366">
        <x:v>0</x:v>
      </x:c>
      <x:c r="AA197" s="393">
        <x:v>0</x:v>
      </x:c>
      <x:c r="AB197" s="366">
        <x:v>0</x:v>
      </x:c>
      <x:c r="AC197" s="366">
        <x:v>0</x:v>
      </x:c>
      <x:c r="AD197" s="393">
        <x:v>0</x:v>
      </x:c>
      <x:c r="AE197" s="366">
        <x:v>0</x:v>
      </x:c>
      <x:c r="AF197" s="366">
        <x:v>0</x:v>
      </x:c>
      <x:c r="AG197" s="393">
        <x:v>0</x:v>
      </x:c>
      <x:c r="AH197" s="366">
        <x:v>0</x:v>
      </x:c>
      <x:c r="AI197" s="366">
        <x:v>0</x:v>
      </x:c>
      <x:c r="AJ197" s="393">
        <x:v>0</x:v>
      </x:c>
      <x:c r="AK197" s="366">
        <x:v>0</x:v>
      </x:c>
      <x:c r="AL197" s="366">
        <x:v>0</x:v>
      </x:c>
      <x:c r="AM197" s="393">
        <x:v>0</x:v>
      </x:c>
      <x:c r="AN197" s="366">
        <x:v>0</x:v>
      </x:c>
      <x:c r="AO197" s="366">
        <x:v>0</x:v>
      </x:c>
      <x:c r="AP197" s="393">
        <x:v>0</x:v>
      </x:c>
      <x:c r="AQ197" s="366">
        <x:v>0</x:v>
      </x:c>
      <x:c r="AR197" s="366">
        <x:v>0</x:v>
      </x:c>
      <x:c r="AS197" s="393">
        <x:v>0</x:v>
      </x:c>
      <x:c r="AT197" s="366">
        <x:v>0</x:v>
      </x:c>
      <x:c r="AU197" s="366">
        <x:v>0</x:v>
      </x:c>
      <x:c r="AV197" s="361"/>
    </x:row>
    <x:row r="198" spans="1:164" hidden="1" outlineLevel="1">
      <x:c r="A198" s="328">
        <x:v>4</x:v>
      </x:c>
      <x:c r="B198" s="328">
        <x:v>20</x:v>
      </x:c>
      <x:c r="C198" s="328" t="s">
        <x:v>379</x:v>
      </x:c>
      <x:c r="D198" s="391" t="s">
        <x:v>140</x:v>
      </x:c>
      <x:c r="E198" s="329">
        <x:v>0.85</x:v>
      </x:c>
      <x:c r="F198" s="392">
        <x:v>0.43132499999999996</x:v>
      </x:c>
      <x:c r="G198" s="365">
        <x:v>7.4999999999999997E-3</x:v>
      </x:c>
      <x:c r="H198" s="323">
        <x:v>0</x:v>
      </x:c>
      <x:c r="I198" s="366">
        <x:v>0</x:v>
      </x:c>
      <x:c r="J198" s="366">
        <x:v>0</x:v>
      </x:c>
      <x:c r="K198" s="366">
        <x:v>0</x:v>
      </x:c>
      <x:c r="L198" s="393">
        <x:v>0</x:v>
      </x:c>
      <x:c r="M198" s="366">
        <x:v>0</x:v>
      </x:c>
      <x:c r="N198" s="367">
        <x:v>0</x:v>
      </x:c>
      <x:c r="O198" s="394">
        <x:v>0</x:v>
      </x:c>
      <x:c r="P198" s="366">
        <x:v>0</x:v>
      </x:c>
      <x:c r="Q198" s="366">
        <x:v>0</x:v>
      </x:c>
      <x:c r="R198" s="393">
        <x:v>0</x:v>
      </x:c>
      <x:c r="S198" s="366">
        <x:v>0</x:v>
      </x:c>
      <x:c r="T198" s="366">
        <x:v>0</x:v>
      </x:c>
      <x:c r="U198" s="393">
        <x:v>0</x:v>
      </x:c>
      <x:c r="V198" s="366">
        <x:v>0</x:v>
      </x:c>
      <x:c r="W198" s="366">
        <x:v>0</x:v>
      </x:c>
      <x:c r="X198" s="393">
        <x:v>0</x:v>
      </x:c>
      <x:c r="Y198" s="366">
        <x:v>0</x:v>
      </x:c>
      <x:c r="Z198" s="366">
        <x:v>0</x:v>
      </x:c>
      <x:c r="AA198" s="393">
        <x:v>0</x:v>
      </x:c>
      <x:c r="AB198" s="366">
        <x:v>0</x:v>
      </x:c>
      <x:c r="AC198" s="366">
        <x:v>0</x:v>
      </x:c>
      <x:c r="AD198" s="393">
        <x:v>0</x:v>
      </x:c>
      <x:c r="AE198" s="366">
        <x:v>0</x:v>
      </x:c>
      <x:c r="AF198" s="366">
        <x:v>0</x:v>
      </x:c>
      <x:c r="AG198" s="393">
        <x:v>0</x:v>
      </x:c>
      <x:c r="AH198" s="366">
        <x:v>0</x:v>
      </x:c>
      <x:c r="AI198" s="366">
        <x:v>0</x:v>
      </x:c>
      <x:c r="AJ198" s="393">
        <x:v>0</x:v>
      </x:c>
      <x:c r="AK198" s="366">
        <x:v>0</x:v>
      </x:c>
      <x:c r="AL198" s="366">
        <x:v>0</x:v>
      </x:c>
      <x:c r="AM198" s="393">
        <x:v>0</x:v>
      </x:c>
      <x:c r="AN198" s="366">
        <x:v>0</x:v>
      </x:c>
      <x:c r="AO198" s="366">
        <x:v>0</x:v>
      </x:c>
      <x:c r="AP198" s="393">
        <x:v>0</x:v>
      </x:c>
      <x:c r="AQ198" s="366">
        <x:v>0</x:v>
      </x:c>
      <x:c r="AR198" s="366">
        <x:v>0</x:v>
      </x:c>
      <x:c r="AS198" s="393">
        <x:v>0</x:v>
      </x:c>
      <x:c r="AT198" s="366">
        <x:v>0</x:v>
      </x:c>
      <x:c r="AU198" s="366">
        <x:v>0</x:v>
      </x:c>
      <x:c r="AV198" s="361"/>
    </x:row>
    <x:row r="199" spans="1:164" hidden="1" outlineLevel="1">
      <x:c r="A199" s="328">
        <x:v>5</x:v>
      </x:c>
      <x:c r="B199" s="328">
        <x:v>21</x:v>
      </x:c>
      <x:c r="C199" s="328" t="s">
        <x:v>379</x:v>
      </x:c>
      <x:c r="D199" s="391" t="s">
        <x:v>140</x:v>
      </x:c>
      <x:c r="E199" s="329">
        <x:v>1.25</x:v>
      </x:c>
      <x:c r="F199" s="392">
        <x:v>0.63725489999999996</x:v>
      </x:c>
      <x:c r="G199" s="365">
        <x:v>1.1529999999999999E-2</x:v>
      </x:c>
      <x:c r="H199" s="323">
        <x:v>0</x:v>
      </x:c>
      <x:c r="I199" s="366">
        <x:v>0</x:v>
      </x:c>
      <x:c r="J199" s="366">
        <x:v>0</x:v>
      </x:c>
      <x:c r="K199" s="366">
        <x:v>0</x:v>
      </x:c>
      <x:c r="L199" s="393">
        <x:v>0</x:v>
      </x:c>
      <x:c r="M199" s="366">
        <x:v>0</x:v>
      </x:c>
      <x:c r="N199" s="367">
        <x:v>0</x:v>
      </x:c>
      <x:c r="O199" s="394">
        <x:v>0</x:v>
      </x:c>
      <x:c r="P199" s="366">
        <x:v>0</x:v>
      </x:c>
      <x:c r="Q199" s="366">
        <x:v>0</x:v>
      </x:c>
      <x:c r="R199" s="393">
        <x:v>0</x:v>
      </x:c>
      <x:c r="S199" s="366">
        <x:v>0</x:v>
      </x:c>
      <x:c r="T199" s="366">
        <x:v>0</x:v>
      </x:c>
      <x:c r="U199" s="393">
        <x:v>0</x:v>
      </x:c>
      <x:c r="V199" s="366">
        <x:v>0</x:v>
      </x:c>
      <x:c r="W199" s="366">
        <x:v>0</x:v>
      </x:c>
      <x:c r="X199" s="393">
        <x:v>0</x:v>
      </x:c>
      <x:c r="Y199" s="366">
        <x:v>0</x:v>
      </x:c>
      <x:c r="Z199" s="366">
        <x:v>0</x:v>
      </x:c>
      <x:c r="AA199" s="393">
        <x:v>0</x:v>
      </x:c>
      <x:c r="AB199" s="366">
        <x:v>0</x:v>
      </x:c>
      <x:c r="AC199" s="366">
        <x:v>0</x:v>
      </x:c>
      <x:c r="AD199" s="393">
        <x:v>0</x:v>
      </x:c>
      <x:c r="AE199" s="366">
        <x:v>0</x:v>
      </x:c>
      <x:c r="AF199" s="366">
        <x:v>0</x:v>
      </x:c>
      <x:c r="AG199" s="393">
        <x:v>0</x:v>
      </x:c>
      <x:c r="AH199" s="366">
        <x:v>0</x:v>
      </x:c>
      <x:c r="AI199" s="366">
        <x:v>0</x:v>
      </x:c>
      <x:c r="AJ199" s="393">
        <x:v>0</x:v>
      </x:c>
      <x:c r="AK199" s="366">
        <x:v>0</x:v>
      </x:c>
      <x:c r="AL199" s="366">
        <x:v>0</x:v>
      </x:c>
      <x:c r="AM199" s="393">
        <x:v>0</x:v>
      </x:c>
      <x:c r="AN199" s="366">
        <x:v>0</x:v>
      </x:c>
      <x:c r="AO199" s="366">
        <x:v>0</x:v>
      </x:c>
      <x:c r="AP199" s="393">
        <x:v>0</x:v>
      </x:c>
      <x:c r="AQ199" s="366">
        <x:v>0</x:v>
      </x:c>
      <x:c r="AR199" s="366">
        <x:v>0</x:v>
      </x:c>
      <x:c r="AS199" s="393">
        <x:v>0</x:v>
      </x:c>
      <x:c r="AT199" s="366">
        <x:v>0</x:v>
      </x:c>
      <x:c r="AU199" s="366">
        <x:v>0</x:v>
      </x:c>
      <x:c r="AV199" s="361"/>
    </x:row>
    <x:row r="200" spans="1:164" hidden="1" outlineLevel="1">
      <x:c r="A200" s="328">
        <x:v>6</x:v>
      </x:c>
      <x:c r="B200" s="328">
        <x:v>22</x:v>
      </x:c>
      <x:c r="C200" s="328" t="s">
        <x:v>379</x:v>
      </x:c>
      <x:c r="D200" s="391" t="s">
        <x:v>140</x:v>
      </x:c>
      <x:c r="E200" s="329">
        <x:v>2</x:v>
      </x:c>
      <x:c r="F200" s="392">
        <x:v>0.95138110000000009</x:v>
      </x:c>
      <x:c r="G200" s="365">
        <x:v>1.7670000000000002E-2</x:v>
      </x:c>
      <x:c r="H200" s="323">
        <x:v>0</x:v>
      </x:c>
      <x:c r="I200" s="366">
        <x:v>0</x:v>
      </x:c>
      <x:c r="J200" s="366">
        <x:v>0</x:v>
      </x:c>
      <x:c r="K200" s="366">
        <x:v>0</x:v>
      </x:c>
      <x:c r="L200" s="393">
        <x:v>0</x:v>
      </x:c>
      <x:c r="M200" s="366">
        <x:v>0</x:v>
      </x:c>
      <x:c r="N200" s="367">
        <x:v>0</x:v>
      </x:c>
      <x:c r="O200" s="394">
        <x:v>0</x:v>
      </x:c>
      <x:c r="P200" s="366">
        <x:v>0</x:v>
      </x:c>
      <x:c r="Q200" s="366">
        <x:v>0</x:v>
      </x:c>
      <x:c r="R200" s="393">
        <x:v>0</x:v>
      </x:c>
      <x:c r="S200" s="366">
        <x:v>0</x:v>
      </x:c>
      <x:c r="T200" s="366">
        <x:v>0</x:v>
      </x:c>
      <x:c r="U200" s="393">
        <x:v>0</x:v>
      </x:c>
      <x:c r="V200" s="366">
        <x:v>0</x:v>
      </x:c>
      <x:c r="W200" s="366">
        <x:v>0</x:v>
      </x:c>
      <x:c r="X200" s="393">
        <x:v>0</x:v>
      </x:c>
      <x:c r="Y200" s="366">
        <x:v>0</x:v>
      </x:c>
      <x:c r="Z200" s="366">
        <x:v>0</x:v>
      </x:c>
      <x:c r="AA200" s="393">
        <x:v>0</x:v>
      </x:c>
      <x:c r="AB200" s="366">
        <x:v>0</x:v>
      </x:c>
      <x:c r="AC200" s="366">
        <x:v>0</x:v>
      </x:c>
      <x:c r="AD200" s="393">
        <x:v>0</x:v>
      </x:c>
      <x:c r="AE200" s="366">
        <x:v>0</x:v>
      </x:c>
      <x:c r="AF200" s="366">
        <x:v>0</x:v>
      </x:c>
      <x:c r="AG200" s="393">
        <x:v>0</x:v>
      </x:c>
      <x:c r="AH200" s="366">
        <x:v>0</x:v>
      </x:c>
      <x:c r="AI200" s="366">
        <x:v>0</x:v>
      </x:c>
      <x:c r="AJ200" s="393">
        <x:v>0</x:v>
      </x:c>
      <x:c r="AK200" s="366">
        <x:v>0</x:v>
      </x:c>
      <x:c r="AL200" s="366">
        <x:v>0</x:v>
      </x:c>
      <x:c r="AM200" s="393">
        <x:v>0</x:v>
      </x:c>
      <x:c r="AN200" s="366">
        <x:v>0</x:v>
      </x:c>
      <x:c r="AO200" s="366">
        <x:v>0</x:v>
      </x:c>
      <x:c r="AP200" s="393">
        <x:v>0</x:v>
      </x:c>
      <x:c r="AQ200" s="366">
        <x:v>0</x:v>
      </x:c>
      <x:c r="AR200" s="366">
        <x:v>0</x:v>
      </x:c>
      <x:c r="AS200" s="393">
        <x:v>0</x:v>
      </x:c>
      <x:c r="AT200" s="366">
        <x:v>0</x:v>
      </x:c>
      <x:c r="AU200" s="366">
        <x:v>0</x:v>
      </x:c>
      <x:c r="AV200" s="361"/>
    </x:row>
    <x:row r="201" spans="1:164" hidden="1" outlineLevel="1">
      <x:c r="A201" s="328">
        <x:v>7</x:v>
      </x:c>
      <x:c r="B201" s="328">
        <x:v>23</x:v>
      </x:c>
      <x:c r="C201" s="328" t="s">
        <x:v>379</x:v>
      </x:c>
      <x:c r="D201" s="391" t="s">
        <x:v>363</x:v>
      </x:c>
      <x:c r="E201" s="329">
        <x:v>0.5</x:v>
      </x:c>
      <x:c r="F201" s="392">
        <x:v>0.31058379999999997</x:v>
      </x:c>
      <x:c r="G201" s="365">
        <x:v>4.8600000000000006E-3</x:v>
      </x:c>
      <x:c r="H201" s="323">
        <x:v>0</x:v>
      </x:c>
      <x:c r="I201" s="366">
        <x:v>0</x:v>
      </x:c>
      <x:c r="J201" s="366">
        <x:v>0</x:v>
      </x:c>
      <x:c r="K201" s="366">
        <x:v>0</x:v>
      </x:c>
      <x:c r="L201" s="393">
        <x:v>0</x:v>
      </x:c>
      <x:c r="M201" s="366">
        <x:v>0</x:v>
      </x:c>
      <x:c r="N201" s="367">
        <x:v>0</x:v>
      </x:c>
      <x:c r="O201" s="394">
        <x:v>0</x:v>
      </x:c>
      <x:c r="P201" s="366">
        <x:v>0</x:v>
      </x:c>
      <x:c r="Q201" s="366">
        <x:v>0</x:v>
      </x:c>
      <x:c r="R201" s="393">
        <x:v>0</x:v>
      </x:c>
      <x:c r="S201" s="366">
        <x:v>0</x:v>
      </x:c>
      <x:c r="T201" s="366">
        <x:v>0</x:v>
      </x:c>
      <x:c r="U201" s="393">
        <x:v>0</x:v>
      </x:c>
      <x:c r="V201" s="366">
        <x:v>0</x:v>
      </x:c>
      <x:c r="W201" s="366">
        <x:v>0</x:v>
      </x:c>
      <x:c r="X201" s="393">
        <x:v>0</x:v>
      </x:c>
      <x:c r="Y201" s="366">
        <x:v>0</x:v>
      </x:c>
      <x:c r="Z201" s="366">
        <x:v>0</x:v>
      </x:c>
      <x:c r="AA201" s="393">
        <x:v>0</x:v>
      </x:c>
      <x:c r="AB201" s="366">
        <x:v>0</x:v>
      </x:c>
      <x:c r="AC201" s="366">
        <x:v>0</x:v>
      </x:c>
      <x:c r="AD201" s="393">
        <x:v>0</x:v>
      </x:c>
      <x:c r="AE201" s="366">
        <x:v>0</x:v>
      </x:c>
      <x:c r="AF201" s="366">
        <x:v>0</x:v>
      </x:c>
      <x:c r="AG201" s="393">
        <x:v>0</x:v>
      </x:c>
      <x:c r="AH201" s="366">
        <x:v>0</x:v>
      </x:c>
      <x:c r="AI201" s="366">
        <x:v>0</x:v>
      </x:c>
      <x:c r="AJ201" s="393">
        <x:v>0</x:v>
      </x:c>
      <x:c r="AK201" s="366">
        <x:v>0</x:v>
      </x:c>
      <x:c r="AL201" s="366">
        <x:v>0</x:v>
      </x:c>
      <x:c r="AM201" s="393">
        <x:v>0</x:v>
      </x:c>
      <x:c r="AN201" s="366">
        <x:v>0</x:v>
      </x:c>
      <x:c r="AO201" s="366">
        <x:v>0</x:v>
      </x:c>
      <x:c r="AP201" s="393">
        <x:v>0</x:v>
      </x:c>
      <x:c r="AQ201" s="366">
        <x:v>0</x:v>
      </x:c>
      <x:c r="AR201" s="366">
        <x:v>0</x:v>
      </x:c>
      <x:c r="AS201" s="393">
        <x:v>0</x:v>
      </x:c>
      <x:c r="AT201" s="366">
        <x:v>0</x:v>
      </x:c>
      <x:c r="AU201" s="366">
        <x:v>0</x:v>
      </x:c>
      <x:c r="AV201" s="361"/>
    </x:row>
    <x:row r="202" spans="1:164" hidden="1" outlineLevel="1">
      <x:c r="A202" s="328">
        <x:v>8</x:v>
      </x:c>
      <x:c r="B202" s="328">
        <x:v>24</x:v>
      </x:c>
      <x:c r="C202" s="328" t="s">
        <x:v>379</x:v>
      </x:c>
      <x:c r="D202" s="391" t="s">
        <x:v>363</x:v>
      </x:c>
      <x:c r="E202" s="329">
        <x:v>0.85</x:v>
      </x:c>
      <x:c r="F202" s="392">
        <x:v>0.44897499999999996</x:v>
      </x:c>
      <x:c r="G202" s="365">
        <x:v>7.4999999999999997E-3</x:v>
      </x:c>
      <x:c r="H202" s="323">
        <x:v>0</x:v>
      </x:c>
      <x:c r="I202" s="366">
        <x:v>0</x:v>
      </x:c>
      <x:c r="J202" s="366">
        <x:v>0</x:v>
      </x:c>
      <x:c r="K202" s="366">
        <x:v>0</x:v>
      </x:c>
      <x:c r="L202" s="393">
        <x:v>0</x:v>
      </x:c>
      <x:c r="M202" s="366">
        <x:v>0</x:v>
      </x:c>
      <x:c r="N202" s="367">
        <x:v>0</x:v>
      </x:c>
      <x:c r="O202" s="394">
        <x:v>0</x:v>
      </x:c>
      <x:c r="P202" s="366">
        <x:v>0</x:v>
      </x:c>
      <x:c r="Q202" s="366">
        <x:v>0</x:v>
      </x:c>
      <x:c r="R202" s="393">
        <x:v>0</x:v>
      </x:c>
      <x:c r="S202" s="366">
        <x:v>0</x:v>
      </x:c>
      <x:c r="T202" s="366">
        <x:v>0</x:v>
      </x:c>
      <x:c r="U202" s="393">
        <x:v>0</x:v>
      </x:c>
      <x:c r="V202" s="366">
        <x:v>0</x:v>
      </x:c>
      <x:c r="W202" s="366">
        <x:v>0</x:v>
      </x:c>
      <x:c r="X202" s="393">
        <x:v>0</x:v>
      </x:c>
      <x:c r="Y202" s="366">
        <x:v>0</x:v>
      </x:c>
      <x:c r="Z202" s="366">
        <x:v>0</x:v>
      </x:c>
      <x:c r="AA202" s="393">
        <x:v>0</x:v>
      </x:c>
      <x:c r="AB202" s="366">
        <x:v>0</x:v>
      </x:c>
      <x:c r="AC202" s="366">
        <x:v>0</x:v>
      </x:c>
      <x:c r="AD202" s="393">
        <x:v>0</x:v>
      </x:c>
      <x:c r="AE202" s="366">
        <x:v>0</x:v>
      </x:c>
      <x:c r="AF202" s="366">
        <x:v>0</x:v>
      </x:c>
      <x:c r="AG202" s="393">
        <x:v>0</x:v>
      </x:c>
      <x:c r="AH202" s="366">
        <x:v>0</x:v>
      </x:c>
      <x:c r="AI202" s="366">
        <x:v>0</x:v>
      </x:c>
      <x:c r="AJ202" s="393">
        <x:v>0</x:v>
      </x:c>
      <x:c r="AK202" s="366">
        <x:v>0</x:v>
      </x:c>
      <x:c r="AL202" s="366">
        <x:v>0</x:v>
      </x:c>
      <x:c r="AM202" s="393">
        <x:v>0</x:v>
      </x:c>
      <x:c r="AN202" s="366">
        <x:v>0</x:v>
      </x:c>
      <x:c r="AO202" s="366">
        <x:v>0</x:v>
      </x:c>
      <x:c r="AP202" s="393">
        <x:v>0</x:v>
      </x:c>
      <x:c r="AQ202" s="366">
        <x:v>0</x:v>
      </x:c>
      <x:c r="AR202" s="366">
        <x:v>0</x:v>
      </x:c>
      <x:c r="AS202" s="393">
        <x:v>0</x:v>
      </x:c>
      <x:c r="AT202" s="366">
        <x:v>0</x:v>
      </x:c>
      <x:c r="AU202" s="366">
        <x:v>0</x:v>
      </x:c>
      <x:c r="AV202" s="361"/>
    </x:row>
    <x:row r="203" spans="1:164" hidden="1" outlineLevel="1">
      <x:c r="A203" s="328">
        <x:v>15</x:v>
      </x:c>
      <x:c r="B203" s="328">
        <x:v>25</x:v>
      </x:c>
      <x:c r="C203" s="328" t="s">
        <x:v>379</x:v>
      </x:c>
      <x:c r="D203" s="391" t="s">
        <x:v>363</x:v>
      </x:c>
      <x:c r="E203" s="329">
        <x:v>1.25</x:v>
      </x:c>
      <x:c r="F203" s="392">
        <x:v>0.63206329999999999</x:v>
      </x:c>
      <x:c r="G203" s="365">
        <x:v>1.1009999999999999E-2</x:v>
      </x:c>
      <x:c r="H203" s="323">
        <x:v>0</x:v>
      </x:c>
      <x:c r="I203" s="366">
        <x:v>0</x:v>
      </x:c>
      <x:c r="J203" s="366">
        <x:v>0</x:v>
      </x:c>
      <x:c r="K203" s="366">
        <x:v>0</x:v>
      </x:c>
      <x:c r="L203" s="393">
        <x:v>0</x:v>
      </x:c>
      <x:c r="M203" s="366">
        <x:v>0</x:v>
      </x:c>
      <x:c r="N203" s="367">
        <x:v>0</x:v>
      </x:c>
      <x:c r="O203" s="394">
        <x:v>0</x:v>
      </x:c>
      <x:c r="P203" s="366">
        <x:v>0</x:v>
      </x:c>
      <x:c r="Q203" s="366">
        <x:v>0</x:v>
      </x:c>
      <x:c r="R203" s="393">
        <x:v>0</x:v>
      </x:c>
      <x:c r="S203" s="366">
        <x:v>0</x:v>
      </x:c>
      <x:c r="T203" s="366">
        <x:v>0</x:v>
      </x:c>
      <x:c r="U203" s="393">
        <x:v>0</x:v>
      </x:c>
      <x:c r="V203" s="366">
        <x:v>0</x:v>
      </x:c>
      <x:c r="W203" s="366">
        <x:v>0</x:v>
      </x:c>
      <x:c r="X203" s="393">
        <x:v>0</x:v>
      </x:c>
      <x:c r="Y203" s="366">
        <x:v>0</x:v>
      </x:c>
      <x:c r="Z203" s="366">
        <x:v>0</x:v>
      </x:c>
      <x:c r="AA203" s="393">
        <x:v>0</x:v>
      </x:c>
      <x:c r="AB203" s="366">
        <x:v>0</x:v>
      </x:c>
      <x:c r="AC203" s="366">
        <x:v>0</x:v>
      </x:c>
      <x:c r="AD203" s="393">
        <x:v>0</x:v>
      </x:c>
      <x:c r="AE203" s="366">
        <x:v>0</x:v>
      </x:c>
      <x:c r="AF203" s="366">
        <x:v>0</x:v>
      </x:c>
      <x:c r="AG203" s="393">
        <x:v>0</x:v>
      </x:c>
      <x:c r="AH203" s="366">
        <x:v>0</x:v>
      </x:c>
      <x:c r="AI203" s="366">
        <x:v>0</x:v>
      </x:c>
      <x:c r="AJ203" s="393">
        <x:v>0</x:v>
      </x:c>
      <x:c r="AK203" s="366">
        <x:v>0</x:v>
      </x:c>
      <x:c r="AL203" s="366">
        <x:v>0</x:v>
      </x:c>
      <x:c r="AM203" s="393">
        <x:v>0</x:v>
      </x:c>
      <x:c r="AN203" s="366">
        <x:v>0</x:v>
      </x:c>
      <x:c r="AO203" s="366">
        <x:v>0</x:v>
      </x:c>
      <x:c r="AP203" s="393">
        <x:v>0</x:v>
      </x:c>
      <x:c r="AQ203" s="366">
        <x:v>0</x:v>
      </x:c>
      <x:c r="AR203" s="366">
        <x:v>0</x:v>
      </x:c>
      <x:c r="AS203" s="393">
        <x:v>0</x:v>
      </x:c>
      <x:c r="AT203" s="366">
        <x:v>0</x:v>
      </x:c>
      <x:c r="AU203" s="366">
        <x:v>0</x:v>
      </x:c>
      <x:c r="AV203" s="361"/>
    </x:row>
    <x:row r="204" spans="1:164" hidden="1" outlineLevel="1">
      <x:c r="A204" s="328">
        <x:v>16</x:v>
      </x:c>
      <x:c r="B204" s="328">
        <x:v>26</x:v>
      </x:c>
      <x:c r="C204" s="328" t="s">
        <x:v>379</x:v>
      </x:c>
      <x:c r="D204" s="391" t="s">
        <x:v>363</x:v>
      </x:c>
      <x:c r="E204" s="329">
        <x:v>2</x:v>
      </x:c>
      <x:c r="F204" s="392">
        <x:v>1.0106411</x:v>
      </x:c>
      <x:c r="G204" s="365">
        <x:v>1.7670000000000002E-2</x:v>
      </x:c>
      <x:c r="H204" s="323">
        <x:v>0</x:v>
      </x:c>
      <x:c r="I204" s="366">
        <x:v>0</x:v>
      </x:c>
      <x:c r="J204" s="366">
        <x:v>0</x:v>
      </x:c>
      <x:c r="K204" s="366">
        <x:v>0</x:v>
      </x:c>
      <x:c r="L204" s="393">
        <x:v>0</x:v>
      </x:c>
      <x:c r="M204" s="366">
        <x:v>0</x:v>
      </x:c>
      <x:c r="N204" s="367">
        <x:v>0</x:v>
      </x:c>
      <x:c r="O204" s="394">
        <x:v>0</x:v>
      </x:c>
      <x:c r="P204" s="366">
        <x:v>0</x:v>
      </x:c>
      <x:c r="Q204" s="366">
        <x:v>0</x:v>
      </x:c>
      <x:c r="R204" s="393">
        <x:v>0</x:v>
      </x:c>
      <x:c r="S204" s="366">
        <x:v>0</x:v>
      </x:c>
      <x:c r="T204" s="366">
        <x:v>0</x:v>
      </x:c>
      <x:c r="U204" s="393">
        <x:v>0</x:v>
      </x:c>
      <x:c r="V204" s="366">
        <x:v>0</x:v>
      </x:c>
      <x:c r="W204" s="366">
        <x:v>0</x:v>
      </x:c>
      <x:c r="X204" s="393">
        <x:v>0</x:v>
      </x:c>
      <x:c r="Y204" s="366">
        <x:v>0</x:v>
      </x:c>
      <x:c r="Z204" s="366">
        <x:v>0</x:v>
      </x:c>
      <x:c r="AA204" s="393">
        <x:v>0</x:v>
      </x:c>
      <x:c r="AB204" s="366">
        <x:v>0</x:v>
      </x:c>
      <x:c r="AC204" s="366">
        <x:v>0</x:v>
      </x:c>
      <x:c r="AD204" s="393">
        <x:v>0</x:v>
      </x:c>
      <x:c r="AE204" s="366">
        <x:v>0</x:v>
      </x:c>
      <x:c r="AF204" s="366">
        <x:v>0</x:v>
      </x:c>
      <x:c r="AG204" s="393">
        <x:v>0</x:v>
      </x:c>
      <x:c r="AH204" s="366">
        <x:v>0</x:v>
      </x:c>
      <x:c r="AI204" s="366">
        <x:v>0</x:v>
      </x:c>
      <x:c r="AJ204" s="393">
        <x:v>0</x:v>
      </x:c>
      <x:c r="AK204" s="366">
        <x:v>0</x:v>
      </x:c>
      <x:c r="AL204" s="366">
        <x:v>0</x:v>
      </x:c>
      <x:c r="AM204" s="393">
        <x:v>0</x:v>
      </x:c>
      <x:c r="AN204" s="366">
        <x:v>0</x:v>
      </x:c>
      <x:c r="AO204" s="366">
        <x:v>0</x:v>
      </x:c>
      <x:c r="AP204" s="393">
        <x:v>0</x:v>
      </x:c>
      <x:c r="AQ204" s="366">
        <x:v>0</x:v>
      </x:c>
      <x:c r="AR204" s="366">
        <x:v>0</x:v>
      </x:c>
      <x:c r="AS204" s="393">
        <x:v>0</x:v>
      </x:c>
      <x:c r="AT204" s="366">
        <x:v>0</x:v>
      </x:c>
      <x:c r="AU204" s="366">
        <x:v>0</x:v>
      </x:c>
      <x:c r="AV204" s="361"/>
    </x:row>
    <x:row r="205" spans="1:164" hidden="1" outlineLevel="1">
      <x:c r="A205" s="328">
        <x:v>17</x:v>
      </x:c>
      <x:c r="B205" s="328">
        <x:v>27</x:v>
      </x:c>
      <x:c r="C205" s="328" t="s">
        <x:v>379</x:v>
      </x:c>
      <x:c r="D205" s="391" t="s">
        <x:v>382</x:v>
      </x:c>
      <x:c r="E205" s="396">
        <x:v>3</x:v>
      </x:c>
      <x:c r="F205" s="365">
        <x:v>2.4663152786299807</x:v>
      </x:c>
      <x:c r="G205" s="365">
        <x:v>2.796982346146613E-2</x:v>
      </x:c>
      <x:c r="H205" s="323">
        <x:v>4500</x:v>
      </x:c>
      <x:c r="I205" s="366">
        <x:v>54135</x:v>
      </x:c>
      <x:c r="J205" s="366">
        <x:v>133513.97760863398</x:v>
      </x:c>
      <x:c r="K205" s="366">
        <x:v>1514.1463930864688</x:v>
      </x:c>
      <x:c r="L205" s="393">
        <x:v>4905</x:v>
      </x:c>
      <x:c r="M205" s="366">
        <x:v>12097.276441680055</x:v>
      </x:c>
      <x:c r="N205" s="367">
        <x:v>137.19198407849137</x:v>
      </x:c>
      <x:c r="O205" s="394">
        <x:v>3555</x:v>
      </x:c>
      <x:c r="P205" s="366">
        <x:v>8767.7508155295818</x:v>
      </x:c>
      <x:c r="Q205" s="366">
        <x:v>99.432722405512095</x:v>
      </x:c>
      <x:c r="R205" s="393">
        <x:v>5130</x:v>
      </x:c>
      <x:c r="S205" s="366">
        <x:v>12652.197379371801</x:v>
      </x:c>
      <x:c r="T205" s="366">
        <x:v>143.48519435732126</x:v>
      </x:c>
      <x:c r="U205" s="393">
        <x:v>4680</x:v>
      </x:c>
      <x:c r="V205" s="366">
        <x:v>11542.35550398831</x:v>
      </x:c>
      <x:c r="W205" s="366">
        <x:v>130.89877379966148</x:v>
      </x:c>
      <x:c r="X205" s="393">
        <x:v>4005</x:v>
      </x:c>
      <x:c r="Y205" s="366">
        <x:v>9877.5926909130721</x:v>
      </x:c>
      <x:c r="Z205" s="366">
        <x:v>112.01914296317186</x:v>
      </x:c>
      <x:c r="AA205" s="393">
        <x:v>4680</x:v>
      </x:c>
      <x:c r="AB205" s="366">
        <x:v>11542.35550398831</x:v>
      </x:c>
      <x:c r="AC205" s="366">
        <x:v>130.89877379966148</x:v>
      </x:c>
      <x:c r="AD205" s="393">
        <x:v>4680</x:v>
      </x:c>
      <x:c r="AE205" s="366">
        <x:v>11542.35550398831</x:v>
      </x:c>
      <x:c r="AF205" s="366">
        <x:v>130.89877379966148</x:v>
      </x:c>
      <x:c r="AG205" s="393">
        <x:v>4005</x:v>
      </x:c>
      <x:c r="AH205" s="366">
        <x:v>9877.5926909130721</x:v>
      </x:c>
      <x:c r="AI205" s="366">
        <x:v>112.01914296317186</x:v>
      </x:c>
      <x:c r="AJ205" s="393">
        <x:v>4680</x:v>
      </x:c>
      <x:c r="AK205" s="366">
        <x:v>11542.35550398831</x:v>
      </x:c>
      <x:c r="AL205" s="366">
        <x:v>130.89877379966148</x:v>
      </x:c>
      <x:c r="AM205" s="393">
        <x:v>4005</x:v>
      </x:c>
      <x:c r="AN205" s="366">
        <x:v>9877.5926909130721</x:v>
      </x:c>
      <x:c r="AO205" s="366">
        <x:v>112.01914296317186</x:v>
      </x:c>
      <x:c r="AP205" s="393">
        <x:v>4905</x:v>
      </x:c>
      <x:c r="AQ205" s="366">
        <x:v>12097.276441680055</x:v>
      </x:c>
      <x:c r="AR205" s="366">
        <x:v>137.19198407849137</x:v>
      </x:c>
      <x:c r="AS205" s="393">
        <x:v>4905</x:v>
      </x:c>
      <x:c r="AT205" s="366">
        <x:v>12097.276441680055</x:v>
      </x:c>
      <x:c r="AU205" s="366">
        <x:v>137.19198407849137</x:v>
      </x:c>
      <x:c r="AV205" s="361"/>
    </x:row>
    <x:row r="206" spans="1:164" s="328" customFormat="1" hidden="1" outlineLevel="1">
      <x:c r="A206" s="14" t="s">
        <x:v>383</x:v>
      </x:c>
      <x:c r="B206" s="14"/>
      <x:c r="C206" s="14"/>
      <x:c r="D206" s="14"/>
      <x:c r="E206" s="14"/>
      <x:c r="F206" s="397"/>
      <x:c r="G206" s="398"/>
      <x:c r="H206" s="399">
        <x:v>8371670.666666666</x:v>
      </x:c>
      <x:c r="I206" s="400">
        <x:v>100711198.12</x:v>
      </x:c>
      <x:c r="J206" s="400">
        <x:v>47756514.231031679</x:v>
      </x:c>
      <x:c r="K206" s="400">
        <x:v>625161.43018030003</x:v>
      </x:c>
      <x:c r="L206" s="400">
        <x:v>9125121.0266666654</x:v>
      </x:c>
      <x:c r="M206" s="400">
        <x:v>4327065.7117061112</x:v>
      </x:c>
      <x:c r="N206" s="401">
        <x:v>56643.886857566671</x:v>
      </x:c>
      <x:c r="O206" s="402">
        <x:v>6613619.8266666681</x:v>
      </x:c>
      <x:c r="P206" s="400">
        <x:v>3136130.1947227791</x:v>
      </x:c>
      <x:c r="Q206" s="400">
        <x:v>41053.826254566673</x:v>
      </x:c>
      <x:c r="R206" s="400">
        <x:v>9543704.5600000024</x:v>
      </x:c>
      <x:c r="S206" s="400">
        <x:v>4525554.9645366659</x:v>
      </x:c>
      <x:c r="T206" s="400">
        <x:v>59242.230291399988</x:v>
      </x:c>
      <x:c r="U206" s="400">
        <x:v>8706537.4933333341</x:v>
      </x:c>
      <x:c r="V206" s="400">
        <x:v>4128576.4588755565</x:v>
      </x:c>
      <x:c r="W206" s="400">
        <x:v>54045.543423733325</x:v>
      </x:c>
      <x:c r="X206" s="400">
        <x:v>7450786.8933333317</x:v>
      </x:c>
      <x:c r="Y206" s="400">
        <x:v>3533108.700383889</x:v>
      </x:c>
      <x:c r="Z206" s="400">
        <x:v>46250.513122233337</x:v>
      </x:c>
      <x:c r="AA206" s="400">
        <x:v>8706537.4933333341</x:v>
      </x:c>
      <x:c r="AB206" s="400">
        <x:v>4128576.4588755565</x:v>
      </x:c>
      <x:c r="AC206" s="400">
        <x:v>54045.543423733325</x:v>
      </x:c>
      <x:c r="AD206" s="400">
        <x:v>8706537.4933333341</x:v>
      </x:c>
      <x:c r="AE206" s="400">
        <x:v>4128576.4588755565</x:v>
      </x:c>
      <x:c r="AF206" s="400">
        <x:v>54045.543423733325</x:v>
      </x:c>
      <x:c r="AG206" s="400">
        <x:v>7450786.8933333317</x:v>
      </x:c>
      <x:c r="AH206" s="400">
        <x:v>3533108.700383889</x:v>
      </x:c>
      <x:c r="AI206" s="400">
        <x:v>46250.513122233337</x:v>
      </x:c>
      <x:c r="AJ206" s="400">
        <x:v>8706537.4933333341</x:v>
      </x:c>
      <x:c r="AK206" s="400">
        <x:v>4128576.4588755565</x:v>
      </x:c>
      <x:c r="AL206" s="400">
        <x:v>54045.543423733325</x:v>
      </x:c>
      <x:c r="AM206" s="400">
        <x:v>7450786.8933333317</x:v>
      </x:c>
      <x:c r="AN206" s="400">
        <x:v>3533108.700383889</x:v>
      </x:c>
      <x:c r="AO206" s="400">
        <x:v>46250.513122233337</x:v>
      </x:c>
      <x:c r="AP206" s="400">
        <x:v>9125121.0266666654</x:v>
      </x:c>
      <x:c r="AQ206" s="400">
        <x:v>4327065.7117061112</x:v>
      </x:c>
      <x:c r="AR206" s="400">
        <x:v>56643.886857566671</x:v>
      </x:c>
      <x:c r="AS206" s="400">
        <x:v>9125121.0266666654</x:v>
      </x:c>
      <x:c r="AT206" s="400">
        <x:v>4327065.7117061112</x:v>
      </x:c>
      <x:c r="AU206" s="400">
        <x:v>56643.886857566671</x:v>
      </x:c>
      <x:c r="AV206" s="361"/>
      <x:c r="AW206" s="294"/>
      <x:c r="AX206" s="289"/>
      <x:c r="AY206" s="289"/>
      <x:c r="AZ206" s="289"/>
      <x:c r="BA206" s="289"/>
      <x:c r="BB206" s="289"/>
      <x:c r="BC206" s="289"/>
      <x:c r="BD206" s="289"/>
      <x:c r="BE206" s="289"/>
      <x:c r="BF206" s="289"/>
      <x:c r="BG206" s="289"/>
      <x:c r="BH206" s="289"/>
      <x:c r="BI206" s="289"/>
      <x:c r="BJ206" s="289"/>
      <x:c r="BK206" s="289"/>
      <x:c r="BL206" s="289"/>
      <x:c r="BM206" s="289"/>
      <x:c r="BN206" s="289"/>
      <x:c r="BO206" s="289"/>
      <x:c r="BP206" s="289"/>
      <x:c r="BQ206" s="289"/>
      <x:c r="BR206" s="289"/>
      <x:c r="BS206" s="289"/>
      <x:c r="BT206" s="289"/>
      <x:c r="BU206" s="289"/>
      <x:c r="BV206" s="289"/>
      <x:c r="BW206" s="289"/>
      <x:c r="BX206" s="289"/>
      <x:c r="BY206" s="289"/>
      <x:c r="BZ206" s="289"/>
      <x:c r="CA206" s="289"/>
      <x:c r="CB206" s="289"/>
      <x:c r="CC206" s="289"/>
      <x:c r="CD206" s="289"/>
      <x:c r="CE206" s="289"/>
      <x:c r="CF206" s="289"/>
      <x:c r="CG206" s="289"/>
      <x:c r="CH206" s="289"/>
      <x:c r="CI206" s="289"/>
      <x:c r="CJ206" s="289"/>
      <x:c r="CK206" s="289"/>
      <x:c r="CL206" s="289"/>
      <x:c r="CM206" s="289"/>
      <x:c r="CN206" s="289"/>
      <x:c r="CO206" s="289"/>
      <x:c r="CP206" s="289"/>
      <x:c r="CQ206" s="289"/>
      <x:c r="CR206" s="289"/>
      <x:c r="CS206" s="289"/>
      <x:c r="CT206" s="289"/>
      <x:c r="CU206" s="289"/>
      <x:c r="CV206" s="289"/>
      <x:c r="CW206" s="289"/>
      <x:c r="CX206" s="289"/>
      <x:c r="CY206" s="289"/>
      <x:c r="CZ206" s="289"/>
      <x:c r="DA206" s="289"/>
      <x:c r="DB206" s="289"/>
      <x:c r="DC206" s="289"/>
      <x:c r="DD206" s="289"/>
      <x:c r="DE206" s="289"/>
      <x:c r="DF206" s="289"/>
      <x:c r="DG206" s="289"/>
      <x:c r="DH206" s="289"/>
      <x:c r="DI206" s="289"/>
      <x:c r="DJ206" s="289"/>
      <x:c r="DK206" s="289"/>
      <x:c r="DL206" s="289"/>
      <x:c r="DM206" s="289"/>
      <x:c r="DN206" s="289"/>
      <x:c r="DO206" s="289"/>
      <x:c r="DP206" s="289"/>
      <x:c r="DQ206" s="289"/>
      <x:c r="DR206" s="289"/>
      <x:c r="DS206" s="289"/>
      <x:c r="DT206" s="289"/>
      <x:c r="DU206" s="289"/>
      <x:c r="DV206" s="289"/>
      <x:c r="DW206" s="289"/>
      <x:c r="DX206" s="289"/>
      <x:c r="DY206" s="289"/>
      <x:c r="DZ206" s="289"/>
      <x:c r="EA206" s="289"/>
      <x:c r="EB206" s="289"/>
      <x:c r="EC206" s="289"/>
      <x:c r="ED206" s="289"/>
      <x:c r="EE206" s="289"/>
      <x:c r="EF206" s="289"/>
      <x:c r="EG206" s="289"/>
      <x:c r="EH206" s="289"/>
      <x:c r="EI206" s="289"/>
      <x:c r="EJ206" s="289"/>
      <x:c r="EK206" s="289"/>
      <x:c r="EL206" s="289"/>
      <x:c r="EM206" s="289"/>
      <x:c r="EN206" s="289"/>
      <x:c r="EO206" s="289"/>
      <x:c r="EP206" s="289"/>
      <x:c r="EQ206" s="289"/>
      <x:c r="ER206" s="289"/>
      <x:c r="ES206" s="289"/>
      <x:c r="ET206" s="289"/>
      <x:c r="EU206" s="289"/>
      <x:c r="EV206" s="289"/>
      <x:c r="EW206" s="289"/>
      <x:c r="EX206" s="289"/>
      <x:c r="EY206" s="289"/>
      <x:c r="EZ206" s="289"/>
      <x:c r="FA206" s="289"/>
      <x:c r="FB206" s="289"/>
      <x:c r="FC206" s="289"/>
      <x:c r="FD206" s="289"/>
      <x:c r="FE206" s="289"/>
      <x:c r="FF206" s="289"/>
      <x:c r="FG206" s="289"/>
      <x:c r="FH206" s="289"/>
    </x:row>
    <x:row r="207" spans="1:164" s="328" customFormat="1" hidden="1" outlineLevel="1">
      <x:c r="A207" s="403">
        <x:v>1</x:v>
      </x:c>
      <x:c r="B207" s="403">
        <x:v>1</x:v>
      </x:c>
      <x:c r="C207" s="404" t="s">
        <x:v>384</x:v>
      </x:c>
      <x:c r="D207" s="405" t="s">
        <x:v>173</x:v>
      </x:c>
      <x:c r="E207" s="405" t="s">
        <x:v>141</x:v>
      </x:c>
      <x:c r="F207" s="379">
        <x:v>0.25330000000000003</x:v>
      </x:c>
      <x:c r="G207" s="365">
        <x:v>3.31E-3</x:v>
      </x:c>
      <x:c r="H207" s="323">
        <x:v>3398107.555555556</x:v>
      </x:c>
      <x:c r="I207" s="366">
        <x:v>40879233.893333338</x:v>
      </x:c>
      <x:c r="J207" s="366">
        <x:v>10354709.945181336</x:v>
      </x:c>
      <x:c r="K207" s="366">
        <x:v>135310.26418693337</x:v>
      </x:c>
      <x:c r="L207" s="393">
        <x:v>3703937.2355555561</x:v>
      </x:c>
      <x:c r="M207" s="366">
        <x:v>938207.30176622246</x:v>
      </x:c>
      <x:c r="N207" s="367">
        <x:v>12260.032249688891</x:v>
      </x:c>
      <x:c r="O207" s="394">
        <x:v>2684504.9688888895</x:v>
      </x:c>
      <x:c r="P207" s="366">
        <x:v>679985.10861955583</x:v>
      </x:c>
      <x:c r="Q207" s="366">
        <x:v>8885.7114470222241</x:v>
      </x:c>
      <x:c r="R207" s="393">
        <x:v>3873842.6133333333</x:v>
      </x:c>
      <x:c r="S207" s="366">
        <x:v>981244.33395733347</x:v>
      </x:c>
      <x:c r="T207" s="366">
        <x:v>12822.419050133332</x:v>
      </x:c>
      <x:c r="U207" s="393">
        <x:v>3534031.8577777785</x:v>
      </x:c>
      <x:c r="V207" s="366">
        <x:v>895170.26957511134</x:v>
      </x:c>
      <x:c r="W207" s="366">
        <x:v>11697.645449244446</x:v>
      </x:c>
      <x:c r="X207" s="393">
        <x:v>3024315.7244444448</x:v>
      </x:c>
      <x:c r="Y207" s="366">
        <x:v>766059.17300177796</x:v>
      </x:c>
      <x:c r="Z207" s="366">
        <x:v>10010.485047911112</x:v>
      </x:c>
      <x:c r="AA207" s="393">
        <x:v>3534031.8577777785</x:v>
      </x:c>
      <x:c r="AB207" s="366">
        <x:v>895170.26957511134</x:v>
      </x:c>
      <x:c r="AC207" s="366">
        <x:v>11697.645449244446</x:v>
      </x:c>
      <x:c r="AD207" s="393">
        <x:v>3534031.8577777785</x:v>
      </x:c>
      <x:c r="AE207" s="366">
        <x:v>895170.26957511134</x:v>
      </x:c>
      <x:c r="AF207" s="366">
        <x:v>11697.645449244446</x:v>
      </x:c>
      <x:c r="AG207" s="393">
        <x:v>3024315.7244444448</x:v>
      </x:c>
      <x:c r="AH207" s="366">
        <x:v>766059.17300177796</x:v>
      </x:c>
      <x:c r="AI207" s="366">
        <x:v>10010.485047911112</x:v>
      </x:c>
      <x:c r="AJ207" s="393">
        <x:v>3534031.8577777785</x:v>
      </x:c>
      <x:c r="AK207" s="366">
        <x:v>895170.26957511134</x:v>
      </x:c>
      <x:c r="AL207" s="366">
        <x:v>11697.645449244446</x:v>
      </x:c>
      <x:c r="AM207" s="393">
        <x:v>3024315.7244444448</x:v>
      </x:c>
      <x:c r="AN207" s="366">
        <x:v>766059.17300177796</x:v>
      </x:c>
      <x:c r="AO207" s="366">
        <x:v>10010.485047911112</x:v>
      </x:c>
      <x:c r="AP207" s="393">
        <x:v>3703937.2355555561</x:v>
      </x:c>
      <x:c r="AQ207" s="366">
        <x:v>938207.30176622246</x:v>
      </x:c>
      <x:c r="AR207" s="366">
        <x:v>12260.032249688891</x:v>
      </x:c>
      <x:c r="AS207" s="393">
        <x:v>3703937.2355555561</x:v>
      </x:c>
      <x:c r="AT207" s="366">
        <x:v>938207.30176622246</x:v>
      </x:c>
      <x:c r="AU207" s="366">
        <x:v>12260.032249688891</x:v>
      </x:c>
      <x:c r="AV207" s="361"/>
      <x:c r="AW207" s="294"/>
      <x:c r="AX207" s="289"/>
      <x:c r="AY207" s="289"/>
      <x:c r="AZ207" s="289"/>
      <x:c r="BA207" s="289"/>
      <x:c r="BB207" s="289"/>
      <x:c r="BC207" s="289"/>
      <x:c r="BD207" s="289"/>
      <x:c r="BE207" s="289"/>
      <x:c r="BF207" s="289"/>
      <x:c r="BG207" s="289"/>
      <x:c r="BH207" s="289"/>
      <x:c r="BI207" s="289"/>
      <x:c r="BJ207" s="289"/>
      <x:c r="BK207" s="289"/>
      <x:c r="BL207" s="289"/>
      <x:c r="BM207" s="289"/>
      <x:c r="BN207" s="289"/>
      <x:c r="BO207" s="289"/>
      <x:c r="BP207" s="289"/>
      <x:c r="BQ207" s="289"/>
      <x:c r="BR207" s="289"/>
      <x:c r="BS207" s="289"/>
      <x:c r="BT207" s="289"/>
      <x:c r="BU207" s="289"/>
      <x:c r="BV207" s="289"/>
      <x:c r="BW207" s="289"/>
      <x:c r="BX207" s="289"/>
      <x:c r="BY207" s="289"/>
      <x:c r="BZ207" s="289"/>
      <x:c r="CA207" s="289"/>
      <x:c r="CB207" s="289"/>
      <x:c r="CC207" s="289"/>
      <x:c r="CD207" s="289"/>
      <x:c r="CE207" s="289"/>
      <x:c r="CF207" s="289"/>
      <x:c r="CG207" s="289"/>
      <x:c r="CH207" s="289"/>
      <x:c r="CI207" s="289"/>
      <x:c r="CJ207" s="289"/>
      <x:c r="CK207" s="289"/>
      <x:c r="CL207" s="289"/>
      <x:c r="CM207" s="289"/>
      <x:c r="CN207" s="289"/>
      <x:c r="CO207" s="289"/>
      <x:c r="CP207" s="289"/>
      <x:c r="CQ207" s="289"/>
      <x:c r="CR207" s="289"/>
      <x:c r="CS207" s="289"/>
      <x:c r="CT207" s="289"/>
      <x:c r="CU207" s="289"/>
      <x:c r="CV207" s="289"/>
      <x:c r="CW207" s="289"/>
      <x:c r="CX207" s="289"/>
      <x:c r="CY207" s="289"/>
      <x:c r="CZ207" s="289"/>
      <x:c r="DA207" s="289"/>
      <x:c r="DB207" s="289"/>
      <x:c r="DC207" s="289"/>
      <x:c r="DD207" s="289"/>
      <x:c r="DE207" s="289"/>
      <x:c r="DF207" s="289"/>
      <x:c r="DG207" s="289"/>
      <x:c r="DH207" s="289"/>
      <x:c r="DI207" s="289"/>
      <x:c r="DJ207" s="289"/>
      <x:c r="DK207" s="289"/>
      <x:c r="DL207" s="289"/>
      <x:c r="DM207" s="289"/>
      <x:c r="DN207" s="289"/>
      <x:c r="DO207" s="289"/>
      <x:c r="DP207" s="289"/>
      <x:c r="DQ207" s="289"/>
      <x:c r="DR207" s="289"/>
      <x:c r="DS207" s="289"/>
      <x:c r="DT207" s="289"/>
      <x:c r="DU207" s="289"/>
      <x:c r="DV207" s="289"/>
      <x:c r="DW207" s="289"/>
      <x:c r="DX207" s="289"/>
      <x:c r="DY207" s="289"/>
      <x:c r="DZ207" s="289"/>
      <x:c r="EA207" s="289"/>
      <x:c r="EB207" s="289"/>
      <x:c r="EC207" s="289"/>
      <x:c r="ED207" s="289"/>
      <x:c r="EE207" s="289"/>
      <x:c r="EF207" s="289"/>
      <x:c r="EG207" s="289"/>
      <x:c r="EH207" s="289"/>
      <x:c r="EI207" s="289"/>
      <x:c r="EJ207" s="289"/>
      <x:c r="EK207" s="289"/>
      <x:c r="EL207" s="289"/>
      <x:c r="EM207" s="289"/>
      <x:c r="EN207" s="289"/>
      <x:c r="EO207" s="289"/>
      <x:c r="EP207" s="289"/>
      <x:c r="EQ207" s="289"/>
      <x:c r="ER207" s="289"/>
      <x:c r="ES207" s="289"/>
      <x:c r="ET207" s="289"/>
      <x:c r="EU207" s="289"/>
      <x:c r="EV207" s="289"/>
      <x:c r="EW207" s="289"/>
      <x:c r="EX207" s="289"/>
      <x:c r="EY207" s="289"/>
      <x:c r="EZ207" s="289"/>
      <x:c r="FA207" s="289"/>
      <x:c r="FB207" s="289"/>
      <x:c r="FC207" s="289"/>
      <x:c r="FD207" s="289"/>
      <x:c r="FE207" s="289"/>
      <x:c r="FF207" s="289"/>
      <x:c r="FG207" s="289"/>
      <x:c r="FH207" s="289"/>
    </x:row>
    <x:row r="208" spans="1:164" s="328" customFormat="1" hidden="1" outlineLevel="1">
      <x:c r="A208" s="403">
        <x:v>2</x:v>
      </x:c>
      <x:c r="B208" s="403">
        <x:v>2</x:v>
      </x:c>
      <x:c r="C208" s="404" t="s">
        <x:v>384</x:v>
      </x:c>
      <x:c r="D208" s="405" t="s">
        <x:v>173</x:v>
      </x:c>
      <x:c r="E208" s="405" t="s">
        <x:v>143</x:v>
      </x:c>
      <x:c r="F208" s="379">
        <x:v>0.37390000000000001</x:v>
      </x:c>
      <x:c r="G208" s="365">
        <x:v>5.0099999999999997E-3</x:v>
      </x:c>
      <x:c r="H208" s="323">
        <x:v>590799.4444444445</x:v>
      </x:c>
      <x:c r="I208" s="366">
        <x:v>7107317.3166666673</x:v>
      </x:c>
      <x:c r="J208" s="366">
        <x:v>2657425.9447016669</x:v>
      </x:c>
      <x:c r="K208" s="366">
        <x:v>35607.659756500005</x:v>
      </x:c>
      <x:c r="L208" s="393">
        <x:v>643971.39444444457</x:v>
      </x:c>
      <x:c r="M208" s="366">
        <x:v>240780.90438277784</x:v>
      </x:c>
      <x:c r="N208" s="367">
        <x:v>3226.2966861666669</x:v>
      </x:c>
      <x:c r="O208" s="394">
        <x:v>466731.56111111119</x:v>
      </x:c>
      <x:c r="P208" s="366">
        <x:v>174510.93069944449</x:v>
      </x:c>
      <x:c r="Q208" s="366">
        <x:v>2338.325121166667</x:v>
      </x:c>
      <x:c r="R208" s="393">
        <x:v>673511.3666666667</x:v>
      </x:c>
      <x:c r="S208" s="366">
        <x:v>251825.89999666667</x:v>
      </x:c>
      <x:c r="T208" s="366">
        <x:v>3374.2919470000002</x:v>
      </x:c>
      <x:c r="U208" s="393">
        <x:v>614431.42222222232</x:v>
      </x:c>
      <x:c r="V208" s="366">
        <x:v>229735.90876888894</x:v>
      </x:c>
      <x:c r="W208" s="366">
        <x:v>3078.3014253333336</x:v>
      </x:c>
      <x:c r="X208" s="393">
        <x:v>525811.50555555557</x:v>
      </x:c>
      <x:c r="Y208" s="366">
        <x:v>196600.92192722223</x:v>
      </x:c>
      <x:c r="Z208" s="366">
        <x:v>2634.3156428333332</x:v>
      </x:c>
      <x:c r="AA208" s="393">
        <x:v>614431.42222222232</x:v>
      </x:c>
      <x:c r="AB208" s="366">
        <x:v>229735.90876888894</x:v>
      </x:c>
      <x:c r="AC208" s="366">
        <x:v>3078.3014253333336</x:v>
      </x:c>
      <x:c r="AD208" s="393">
        <x:v>614431.42222222232</x:v>
      </x:c>
      <x:c r="AE208" s="366">
        <x:v>229735.90876888894</x:v>
      </x:c>
      <x:c r="AF208" s="366">
        <x:v>3078.3014253333336</x:v>
      </x:c>
      <x:c r="AG208" s="393">
        <x:v>525811.50555555557</x:v>
      </x:c>
      <x:c r="AH208" s="366">
        <x:v>196600.92192722223</x:v>
      </x:c>
      <x:c r="AI208" s="366">
        <x:v>2634.3156428333332</x:v>
      </x:c>
      <x:c r="AJ208" s="393">
        <x:v>614431.42222222232</x:v>
      </x:c>
      <x:c r="AK208" s="366">
        <x:v>229735.90876888894</x:v>
      </x:c>
      <x:c r="AL208" s="366">
        <x:v>3078.3014253333336</x:v>
      </x:c>
      <x:c r="AM208" s="393">
        <x:v>525811.50555555557</x:v>
      </x:c>
      <x:c r="AN208" s="366">
        <x:v>196600.92192722223</x:v>
      </x:c>
      <x:c r="AO208" s="366">
        <x:v>2634.3156428333332</x:v>
      </x:c>
      <x:c r="AP208" s="393">
        <x:v>643971.39444444457</x:v>
      </x:c>
      <x:c r="AQ208" s="366">
        <x:v>240780.90438277784</x:v>
      </x:c>
      <x:c r="AR208" s="366">
        <x:v>3226.2966861666669</x:v>
      </x:c>
      <x:c r="AS208" s="393">
        <x:v>643971.39444444457</x:v>
      </x:c>
      <x:c r="AT208" s="366">
        <x:v>240780.90438277784</x:v>
      </x:c>
      <x:c r="AU208" s="366">
        <x:v>3226.2966861666669</x:v>
      </x:c>
      <x:c r="AV208" s="361"/>
      <x:c r="AW208" s="294"/>
      <x:c r="AX208" s="289"/>
      <x:c r="AY208" s="289"/>
      <x:c r="AZ208" s="289"/>
      <x:c r="BA208" s="289"/>
      <x:c r="BB208" s="289"/>
      <x:c r="BC208" s="289"/>
      <x:c r="BD208" s="289"/>
      <x:c r="BE208" s="289"/>
      <x:c r="BF208" s="289"/>
      <x:c r="BG208" s="289"/>
      <x:c r="BH208" s="289"/>
      <x:c r="BI208" s="289"/>
      <x:c r="BJ208" s="289"/>
      <x:c r="BK208" s="289"/>
      <x:c r="BL208" s="289"/>
      <x:c r="BM208" s="289"/>
      <x:c r="BN208" s="289"/>
      <x:c r="BO208" s="289"/>
      <x:c r="BP208" s="289"/>
      <x:c r="BQ208" s="289"/>
      <x:c r="BR208" s="289"/>
      <x:c r="BS208" s="289"/>
      <x:c r="BT208" s="289"/>
      <x:c r="BU208" s="289"/>
      <x:c r="BV208" s="289"/>
      <x:c r="BW208" s="289"/>
      <x:c r="BX208" s="289"/>
      <x:c r="BY208" s="289"/>
      <x:c r="BZ208" s="289"/>
      <x:c r="CA208" s="289"/>
      <x:c r="CB208" s="289"/>
      <x:c r="CC208" s="289"/>
      <x:c r="CD208" s="289"/>
      <x:c r="CE208" s="289"/>
      <x:c r="CF208" s="289"/>
      <x:c r="CG208" s="289"/>
      <x:c r="CH208" s="289"/>
      <x:c r="CI208" s="289"/>
      <x:c r="CJ208" s="289"/>
      <x:c r="CK208" s="289"/>
      <x:c r="CL208" s="289"/>
      <x:c r="CM208" s="289"/>
      <x:c r="CN208" s="289"/>
      <x:c r="CO208" s="289"/>
      <x:c r="CP208" s="289"/>
      <x:c r="CQ208" s="289"/>
      <x:c r="CR208" s="289"/>
      <x:c r="CS208" s="289"/>
      <x:c r="CT208" s="289"/>
      <x:c r="CU208" s="289"/>
      <x:c r="CV208" s="289"/>
      <x:c r="CW208" s="289"/>
      <x:c r="CX208" s="289"/>
      <x:c r="CY208" s="289"/>
      <x:c r="CZ208" s="289"/>
      <x:c r="DA208" s="289"/>
      <x:c r="DB208" s="289"/>
      <x:c r="DC208" s="289"/>
      <x:c r="DD208" s="289"/>
      <x:c r="DE208" s="289"/>
      <x:c r="DF208" s="289"/>
      <x:c r="DG208" s="289"/>
      <x:c r="DH208" s="289"/>
      <x:c r="DI208" s="289"/>
      <x:c r="DJ208" s="289"/>
      <x:c r="DK208" s="289"/>
      <x:c r="DL208" s="289"/>
      <x:c r="DM208" s="289"/>
      <x:c r="DN208" s="289"/>
      <x:c r="DO208" s="289"/>
      <x:c r="DP208" s="289"/>
      <x:c r="DQ208" s="289"/>
      <x:c r="DR208" s="289"/>
      <x:c r="DS208" s="289"/>
      <x:c r="DT208" s="289"/>
      <x:c r="DU208" s="289"/>
      <x:c r="DV208" s="289"/>
      <x:c r="DW208" s="289"/>
      <x:c r="DX208" s="289"/>
      <x:c r="DY208" s="289"/>
      <x:c r="DZ208" s="289"/>
      <x:c r="EA208" s="289"/>
      <x:c r="EB208" s="289"/>
      <x:c r="EC208" s="289"/>
      <x:c r="ED208" s="289"/>
      <x:c r="EE208" s="289"/>
      <x:c r="EF208" s="289"/>
      <x:c r="EG208" s="289"/>
      <x:c r="EH208" s="289"/>
      <x:c r="EI208" s="289"/>
      <x:c r="EJ208" s="289"/>
      <x:c r="EK208" s="289"/>
      <x:c r="EL208" s="289"/>
      <x:c r="EM208" s="289"/>
      <x:c r="EN208" s="289"/>
      <x:c r="EO208" s="289"/>
      <x:c r="EP208" s="289"/>
      <x:c r="EQ208" s="289"/>
      <x:c r="ER208" s="289"/>
      <x:c r="ES208" s="289"/>
      <x:c r="ET208" s="289"/>
      <x:c r="EU208" s="289"/>
      <x:c r="EV208" s="289"/>
      <x:c r="EW208" s="289"/>
      <x:c r="EX208" s="289"/>
      <x:c r="EY208" s="289"/>
      <x:c r="EZ208" s="289"/>
      <x:c r="FA208" s="289"/>
      <x:c r="FB208" s="289"/>
      <x:c r="FC208" s="289"/>
      <x:c r="FD208" s="289"/>
      <x:c r="FE208" s="289"/>
      <x:c r="FF208" s="289"/>
      <x:c r="FG208" s="289"/>
      <x:c r="FH208" s="289"/>
    </x:row>
    <x:row r="209" spans="1:164" s="328" customFormat="1" hidden="1" outlineLevel="1">
      <x:c r="A209" s="403">
        <x:v>3</x:v>
      </x:c>
      <x:c r="B209" s="403">
        <x:v>3</x:v>
      </x:c>
      <x:c r="C209" s="404" t="s">
        <x:v>384</x:v>
      </x:c>
      <x:c r="D209" s="405" t="s">
        <x:v>173</x:v>
      </x:c>
      <x:c r="E209" s="405" t="s">
        <x:v>165</x:v>
      </x:c>
      <x:c r="F209" s="379">
        <x:v>0.56230000000000002</x:v>
      </x:c>
      <x:c r="G209" s="365">
        <x:v>7.7099999999999998E-3</x:v>
      </x:c>
      <x:c r="H209" s="323">
        <x:v>747046.4444444445</x:v>
      </x:c>
      <x:c r="I209" s="366">
        <x:v>8986968.7266666666</x:v>
      </x:c>
      <x:c r="J209" s="366">
        <x:v>5053372.5150046675</x:v>
      </x:c>
      <x:c r="K209" s="366">
        <x:v>69289.528882600003</x:v>
      </x:c>
      <x:c r="L209" s="393">
        <x:v>814280.62444444455</x:v>
      </x:c>
      <x:c r="M209" s="366">
        <x:v>457869.99512511119</x:v>
      </x:c>
      <x:c r="N209" s="367">
        <x:v>6278.1036144666678</x:v>
      </x:c>
      <x:c r="O209" s="394">
        <x:v>590166.6911111112</x:v>
      </x:c>
      <x:c r="P209" s="366">
        <x:v>331850.73041177785</x:v>
      </x:c>
      <x:c r="Q209" s="366">
        <x:v>4550.1851884666676</x:v>
      </x:c>
      <x:c r="R209" s="393">
        <x:v>851632.94666666666</x:v>
      </x:c>
      <x:c r="S209" s="366">
        <x:v>478873.20591066667</x:v>
      </x:c>
      <x:c r="T209" s="366">
        <x:v>6566.0900187999996</x:v>
      </x:c>
      <x:c r="U209" s="393">
        <x:v>776928.30222222232</x:v>
      </x:c>
      <x:c r="V209" s="366">
        <x:v>436866.78433955566</x:v>
      </x:c>
      <x:c r="W209" s="366">
        <x:v>5990.1172101333341</x:v>
      </x:c>
      <x:c r="X209" s="393">
        <x:v>664871.33555555565</x:v>
      </x:c>
      <x:c r="Y209" s="366">
        <x:v>373857.15198288893</x:v>
      </x:c>
      <x:c r="Z209" s="366">
        <x:v>5126.157997133334</x:v>
      </x:c>
      <x:c r="AA209" s="393">
        <x:v>776928.30222222232</x:v>
      </x:c>
      <x:c r="AB209" s="366">
        <x:v>436866.78433955566</x:v>
      </x:c>
      <x:c r="AC209" s="366">
        <x:v>5990.1172101333341</x:v>
      </x:c>
      <x:c r="AD209" s="393">
        <x:v>776928.30222222232</x:v>
      </x:c>
      <x:c r="AE209" s="366">
        <x:v>436866.78433955566</x:v>
      </x:c>
      <x:c r="AF209" s="366">
        <x:v>5990.1172101333341</x:v>
      </x:c>
      <x:c r="AG209" s="393">
        <x:v>664871.33555555565</x:v>
      </x:c>
      <x:c r="AH209" s="366">
        <x:v>373857.15198288893</x:v>
      </x:c>
      <x:c r="AI209" s="366">
        <x:v>5126.157997133334</x:v>
      </x:c>
      <x:c r="AJ209" s="393">
        <x:v>776928.30222222232</x:v>
      </x:c>
      <x:c r="AK209" s="366">
        <x:v>436866.78433955566</x:v>
      </x:c>
      <x:c r="AL209" s="366">
        <x:v>5990.1172101333341</x:v>
      </x:c>
      <x:c r="AM209" s="393">
        <x:v>664871.33555555565</x:v>
      </x:c>
      <x:c r="AN209" s="366">
        <x:v>373857.15198288893</x:v>
      </x:c>
      <x:c r="AO209" s="366">
        <x:v>5126.157997133334</x:v>
      </x:c>
      <x:c r="AP209" s="393">
        <x:v>814280.62444444455</x:v>
      </x:c>
      <x:c r="AQ209" s="366">
        <x:v>457869.99512511119</x:v>
      </x:c>
      <x:c r="AR209" s="366">
        <x:v>6278.1036144666678</x:v>
      </x:c>
      <x:c r="AS209" s="393">
        <x:v>814280.62444444455</x:v>
      </x:c>
      <x:c r="AT209" s="366">
        <x:v>457869.99512511119</x:v>
      </x:c>
      <x:c r="AU209" s="366">
        <x:v>6278.1036144666678</x:v>
      </x:c>
      <x:c r="AV209" s="361"/>
      <x:c r="AW209" s="294"/>
      <x:c r="AX209" s="289"/>
      <x:c r="AY209" s="289"/>
      <x:c r="AZ209" s="289"/>
      <x:c r="BA209" s="289"/>
      <x:c r="BB209" s="289"/>
      <x:c r="BC209" s="289"/>
      <x:c r="BD209" s="289"/>
      <x:c r="BE209" s="289"/>
      <x:c r="BF209" s="289"/>
      <x:c r="BG209" s="289"/>
      <x:c r="BH209" s="289"/>
      <x:c r="BI209" s="289"/>
      <x:c r="BJ209" s="289"/>
      <x:c r="BK209" s="289"/>
      <x:c r="BL209" s="289"/>
      <x:c r="BM209" s="289"/>
      <x:c r="BN209" s="289"/>
      <x:c r="BO209" s="289"/>
      <x:c r="BP209" s="289"/>
      <x:c r="BQ209" s="289"/>
      <x:c r="BR209" s="289"/>
      <x:c r="BS209" s="289"/>
      <x:c r="BT209" s="289"/>
      <x:c r="BU209" s="289"/>
      <x:c r="BV209" s="289"/>
      <x:c r="BW209" s="289"/>
      <x:c r="BX209" s="289"/>
      <x:c r="BY209" s="289"/>
      <x:c r="BZ209" s="289"/>
      <x:c r="CA209" s="289"/>
      <x:c r="CB209" s="289"/>
      <x:c r="CC209" s="289"/>
      <x:c r="CD209" s="289"/>
      <x:c r="CE209" s="289"/>
      <x:c r="CF209" s="289"/>
      <x:c r="CG209" s="289"/>
      <x:c r="CH209" s="289"/>
      <x:c r="CI209" s="289"/>
      <x:c r="CJ209" s="289"/>
      <x:c r="CK209" s="289"/>
      <x:c r="CL209" s="289"/>
      <x:c r="CM209" s="289"/>
      <x:c r="CN209" s="289"/>
      <x:c r="CO209" s="289"/>
      <x:c r="CP209" s="289"/>
      <x:c r="CQ209" s="289"/>
      <x:c r="CR209" s="289"/>
      <x:c r="CS209" s="289"/>
      <x:c r="CT209" s="289"/>
      <x:c r="CU209" s="289"/>
      <x:c r="CV209" s="289"/>
      <x:c r="CW209" s="289"/>
      <x:c r="CX209" s="289"/>
      <x:c r="CY209" s="289"/>
      <x:c r="CZ209" s="289"/>
      <x:c r="DA209" s="289"/>
      <x:c r="DB209" s="289"/>
      <x:c r="DC209" s="289"/>
      <x:c r="DD209" s="289"/>
      <x:c r="DE209" s="289"/>
      <x:c r="DF209" s="289"/>
      <x:c r="DG209" s="289"/>
      <x:c r="DH209" s="289"/>
      <x:c r="DI209" s="289"/>
      <x:c r="DJ209" s="289"/>
      <x:c r="DK209" s="289"/>
      <x:c r="DL209" s="289"/>
      <x:c r="DM209" s="289"/>
      <x:c r="DN209" s="289"/>
      <x:c r="DO209" s="289"/>
      <x:c r="DP209" s="289"/>
      <x:c r="DQ209" s="289"/>
      <x:c r="DR209" s="289"/>
      <x:c r="DS209" s="289"/>
      <x:c r="DT209" s="289"/>
      <x:c r="DU209" s="289"/>
      <x:c r="DV209" s="289"/>
      <x:c r="DW209" s="289"/>
      <x:c r="DX209" s="289"/>
      <x:c r="DY209" s="289"/>
      <x:c r="DZ209" s="289"/>
      <x:c r="EA209" s="289"/>
      <x:c r="EB209" s="289"/>
      <x:c r="EC209" s="289"/>
      <x:c r="ED209" s="289"/>
      <x:c r="EE209" s="289"/>
      <x:c r="EF209" s="289"/>
      <x:c r="EG209" s="289"/>
      <x:c r="EH209" s="289"/>
      <x:c r="EI209" s="289"/>
      <x:c r="EJ209" s="289"/>
      <x:c r="EK209" s="289"/>
      <x:c r="EL209" s="289"/>
      <x:c r="EM209" s="289"/>
      <x:c r="EN209" s="289"/>
      <x:c r="EO209" s="289"/>
      <x:c r="EP209" s="289"/>
      <x:c r="EQ209" s="289"/>
      <x:c r="ER209" s="289"/>
      <x:c r="ES209" s="289"/>
      <x:c r="ET209" s="289"/>
      <x:c r="EU209" s="289"/>
      <x:c r="EV209" s="289"/>
      <x:c r="EW209" s="289"/>
      <x:c r="EX209" s="289"/>
      <x:c r="EY209" s="289"/>
      <x:c r="EZ209" s="289"/>
      <x:c r="FA209" s="289"/>
      <x:c r="FB209" s="289"/>
      <x:c r="FC209" s="289"/>
      <x:c r="FD209" s="289"/>
      <x:c r="FE209" s="289"/>
      <x:c r="FF209" s="289"/>
      <x:c r="FG209" s="289"/>
      <x:c r="FH209" s="289"/>
    </x:row>
    <x:row r="210" spans="1:164" s="328" customFormat="1" hidden="1" outlineLevel="1">
      <x:c r="A210" s="403">
        <x:v>4</x:v>
      </x:c>
      <x:c r="B210" s="403">
        <x:v>4</x:v>
      </x:c>
      <x:c r="C210" s="404" t="s">
        <x:v>384</x:v>
      </x:c>
      <x:c r="D210" s="405" t="s">
        <x:v>173</x:v>
      </x:c>
      <x:c r="E210" s="405" t="s">
        <x:v>145</x:v>
      </x:c>
      <x:c r="F210" s="379">
        <x:v>0.81610000000000005</x:v>
      </x:c>
      <x:c r="G210" s="365">
        <x:v>1.1269999999999999E-2</x:v>
      </x:c>
      <x:c r="H210" s="323">
        <x:v>161227.44444444444</x:v>
      </x:c>
      <x:c r="I210" s="366">
        <x:v>1939566.1566666665</x:v>
      </x:c>
      <x:c r="J210" s="366">
        <x:v>1582879.9404556667</x:v>
      </x:c>
      <x:c r="K210" s="366">
        <x:v>21858.91058563333</x:v>
      </x:c>
      <x:c r="L210" s="393">
        <x:v>175737.91444444444</x:v>
      </x:c>
      <x:c r="M210" s="366">
        <x:v>143419.71197811113</x:v>
      </x:c>
      <x:c r="N210" s="367">
        <x:v>1980.5662957888885</x:v>
      </x:c>
      <x:c r="O210" s="394">
        <x:v>127369.68111111112</x:v>
      </x:c>
      <x:c r="P210" s="366">
        <x:v>103946.39675477779</x:v>
      </x:c>
      <x:c r="Q210" s="366">
        <x:v>1435.456306122222</x:v>
      </x:c>
      <x:c r="R210" s="393">
        <x:v>183799.28666666665</x:v>
      </x:c>
      <x:c r="S210" s="366">
        <x:v>149998.59784866666</x:v>
      </x:c>
      <x:c r="T210" s="366">
        <x:v>2071.4179607333331</x:v>
      </x:c>
      <x:c r="U210" s="393">
        <x:v>167676.54222222223</x:v>
      </x:c>
      <x:c r="V210" s="366">
        <x:v>136840.82610755556</x:v>
      </x:c>
      <x:c r="W210" s="366">
        <x:v>1889.7146308444442</x:v>
      </x:c>
      <x:c r="X210" s="393">
        <x:v>143492.42555555556</x:v>
      </x:c>
      <x:c r="Y210" s="366">
        <x:v>117104.16849588889</x:v>
      </x:c>
      <x:c r="Z210" s="366">
        <x:v>1617.1596360111109</x:v>
      </x:c>
      <x:c r="AA210" s="393">
        <x:v>167676.54222222223</x:v>
      </x:c>
      <x:c r="AB210" s="366">
        <x:v>136840.82610755556</x:v>
      </x:c>
      <x:c r="AC210" s="366">
        <x:v>1889.7146308444442</x:v>
      </x:c>
      <x:c r="AD210" s="393">
        <x:v>167676.54222222223</x:v>
      </x:c>
      <x:c r="AE210" s="366">
        <x:v>136840.82610755556</x:v>
      </x:c>
      <x:c r="AF210" s="366">
        <x:v>1889.7146308444442</x:v>
      </x:c>
      <x:c r="AG210" s="393">
        <x:v>143492.42555555556</x:v>
      </x:c>
      <x:c r="AH210" s="366">
        <x:v>117104.16849588889</x:v>
      </x:c>
      <x:c r="AI210" s="366">
        <x:v>1617.1596360111109</x:v>
      </x:c>
      <x:c r="AJ210" s="393">
        <x:v>167676.54222222223</x:v>
      </x:c>
      <x:c r="AK210" s="366">
        <x:v>136840.82610755556</x:v>
      </x:c>
      <x:c r="AL210" s="366">
        <x:v>1889.7146308444442</x:v>
      </x:c>
      <x:c r="AM210" s="393">
        <x:v>143492.42555555556</x:v>
      </x:c>
      <x:c r="AN210" s="366">
        <x:v>117104.16849588889</x:v>
      </x:c>
      <x:c r="AO210" s="366">
        <x:v>1617.1596360111109</x:v>
      </x:c>
      <x:c r="AP210" s="393">
        <x:v>175737.91444444444</x:v>
      </x:c>
      <x:c r="AQ210" s="366">
        <x:v>143419.71197811113</x:v>
      </x:c>
      <x:c r="AR210" s="366">
        <x:v>1980.5662957888885</x:v>
      </x:c>
      <x:c r="AS210" s="393">
        <x:v>175737.91444444444</x:v>
      </x:c>
      <x:c r="AT210" s="366">
        <x:v>143419.71197811113</x:v>
      </x:c>
      <x:c r="AU210" s="366">
        <x:v>1980.5662957888885</x:v>
      </x:c>
      <x:c r="AV210" s="361"/>
      <x:c r="AW210" s="294"/>
      <x:c r="AX210" s="289"/>
      <x:c r="AY210" s="289"/>
      <x:c r="AZ210" s="289"/>
      <x:c r="BA210" s="289"/>
      <x:c r="BB210" s="289"/>
      <x:c r="BC210" s="289"/>
      <x:c r="BD210" s="289"/>
      <x:c r="BE210" s="289"/>
      <x:c r="BF210" s="289"/>
      <x:c r="BG210" s="289"/>
      <x:c r="BH210" s="289"/>
      <x:c r="BI210" s="289"/>
      <x:c r="BJ210" s="289"/>
      <x:c r="BK210" s="289"/>
      <x:c r="BL210" s="289"/>
      <x:c r="BM210" s="289"/>
      <x:c r="BN210" s="289"/>
      <x:c r="BO210" s="289"/>
      <x:c r="BP210" s="289"/>
      <x:c r="BQ210" s="289"/>
      <x:c r="BR210" s="289"/>
      <x:c r="BS210" s="289"/>
      <x:c r="BT210" s="289"/>
      <x:c r="BU210" s="289"/>
      <x:c r="BV210" s="289"/>
      <x:c r="BW210" s="289"/>
      <x:c r="BX210" s="289"/>
      <x:c r="BY210" s="289"/>
      <x:c r="BZ210" s="289"/>
      <x:c r="CA210" s="289"/>
      <x:c r="CB210" s="289"/>
      <x:c r="CC210" s="289"/>
      <x:c r="CD210" s="289"/>
      <x:c r="CE210" s="289"/>
      <x:c r="CF210" s="289"/>
      <x:c r="CG210" s="289"/>
      <x:c r="CH210" s="289"/>
      <x:c r="CI210" s="289"/>
      <x:c r="CJ210" s="289"/>
      <x:c r="CK210" s="289"/>
      <x:c r="CL210" s="289"/>
      <x:c r="CM210" s="289"/>
      <x:c r="CN210" s="289"/>
      <x:c r="CO210" s="289"/>
      <x:c r="CP210" s="289"/>
      <x:c r="CQ210" s="289"/>
      <x:c r="CR210" s="289"/>
      <x:c r="CS210" s="289"/>
      <x:c r="CT210" s="289"/>
      <x:c r="CU210" s="289"/>
      <x:c r="CV210" s="289"/>
      <x:c r="CW210" s="289"/>
      <x:c r="CX210" s="289"/>
      <x:c r="CY210" s="289"/>
      <x:c r="CZ210" s="289"/>
      <x:c r="DA210" s="289"/>
      <x:c r="DB210" s="289"/>
      <x:c r="DC210" s="289"/>
      <x:c r="DD210" s="289"/>
      <x:c r="DE210" s="289"/>
      <x:c r="DF210" s="289"/>
      <x:c r="DG210" s="289"/>
      <x:c r="DH210" s="289"/>
      <x:c r="DI210" s="289"/>
      <x:c r="DJ210" s="289"/>
      <x:c r="DK210" s="289"/>
      <x:c r="DL210" s="289"/>
      <x:c r="DM210" s="289"/>
      <x:c r="DN210" s="289"/>
      <x:c r="DO210" s="289"/>
      <x:c r="DP210" s="289"/>
      <x:c r="DQ210" s="289"/>
      <x:c r="DR210" s="289"/>
      <x:c r="DS210" s="289"/>
      <x:c r="DT210" s="289"/>
      <x:c r="DU210" s="289"/>
      <x:c r="DV210" s="289"/>
      <x:c r="DW210" s="289"/>
      <x:c r="DX210" s="289"/>
      <x:c r="DY210" s="289"/>
      <x:c r="DZ210" s="289"/>
      <x:c r="EA210" s="289"/>
      <x:c r="EB210" s="289"/>
      <x:c r="EC210" s="289"/>
      <x:c r="ED210" s="289"/>
      <x:c r="EE210" s="289"/>
      <x:c r="EF210" s="289"/>
      <x:c r="EG210" s="289"/>
      <x:c r="EH210" s="289"/>
      <x:c r="EI210" s="289"/>
      <x:c r="EJ210" s="289"/>
      <x:c r="EK210" s="289"/>
      <x:c r="EL210" s="289"/>
      <x:c r="EM210" s="289"/>
      <x:c r="EN210" s="289"/>
      <x:c r="EO210" s="289"/>
      <x:c r="EP210" s="289"/>
      <x:c r="EQ210" s="289"/>
      <x:c r="ER210" s="289"/>
      <x:c r="ES210" s="289"/>
      <x:c r="ET210" s="289"/>
      <x:c r="EU210" s="289"/>
      <x:c r="EV210" s="289"/>
      <x:c r="EW210" s="289"/>
      <x:c r="EX210" s="289"/>
      <x:c r="EY210" s="289"/>
      <x:c r="EZ210" s="289"/>
      <x:c r="FA210" s="289"/>
      <x:c r="FB210" s="289"/>
      <x:c r="FC210" s="289"/>
      <x:c r="FD210" s="289"/>
      <x:c r="FE210" s="289"/>
      <x:c r="FF210" s="289"/>
      <x:c r="FG210" s="289"/>
      <x:c r="FH210" s="289"/>
    </x:row>
    <x:row r="211" spans="1:164" s="328" customFormat="1" hidden="1" outlineLevel="1">
      <x:c r="A211" s="403">
        <x:v>5</x:v>
      </x:c>
      <x:c r="B211" s="403">
        <x:v>5</x:v>
      </x:c>
      <x:c r="C211" s="404" t="s">
        <x:v>384</x:v>
      </x:c>
      <x:c r="D211" s="406" t="s">
        <x:v>173</x:v>
      </x:c>
      <x:c r="E211" s="406" t="s">
        <x:v>142</x:v>
      </x:c>
      <x:c r="F211" s="379">
        <x:v>1.2778</x:v>
      </x:c>
      <x:c r="G211" s="365">
        <x:v>1.8159999999999999E-2</x:v>
      </x:c>
      <x:c r="H211" s="323">
        <x:v>196490.66666666666</x:v>
      </x:c>
      <x:c r="I211" s="366">
        <x:v>2363782.7199999997</x:v>
      </x:c>
      <x:c r="J211" s="366">
        <x:v>3020441.5596160004</x:v>
      </x:c>
      <x:c r="K211" s="366">
        <x:v>42926.294195199989</x:v>
      </x:c>
      <x:c r="L211" s="393">
        <x:v>214174.82666666666</x:v>
      </x:c>
      <x:c r="M211" s="366">
        <x:v>273672.59351466666</x:v>
      </x:c>
      <x:c r="N211" s="367">
        <x:v>3889.4148522666665</x:v>
      </x:c>
      <x:c r="O211" s="394">
        <x:v>155227.62666666668</x:v>
      </x:c>
      <x:c r="P211" s="366">
        <x:v>198349.86135466667</x:v>
      </x:c>
      <x:c r="Q211" s="366">
        <x:v>2818.9337002666666</x:v>
      </x:c>
      <x:c r="R211" s="393">
        <x:v>223999.35999999996</x:v>
      </x:c>
      <x:c r="S211" s="366">
        <x:v>286226.38220799994</x:v>
      </x:c>
      <x:c r="T211" s="366">
        <x:v>4067.8283775999989</x:v>
      </x:c>
      <x:c r="U211" s="393">
        <x:v>204350.29333333333</x:v>
      </x:c>
      <x:c r="V211" s="366">
        <x:v>261118.80482133335</x:v>
      </x:c>
      <x:c r="W211" s="366">
        <x:v>3711.0013269333331</x:v>
      </x:c>
      <x:c r="X211" s="393">
        <x:v>174876.69333333333</x:v>
      </x:c>
      <x:c r="Y211" s="366">
        <x:v>223457.43874133335</x:v>
      </x:c>
      <x:c r="Z211" s="366">
        <x:v>3175.7607509333329</x:v>
      </x:c>
      <x:c r="AA211" s="393">
        <x:v>204350.29333333333</x:v>
      </x:c>
      <x:c r="AB211" s="366">
        <x:v>261118.80482133335</x:v>
      </x:c>
      <x:c r="AC211" s="366">
        <x:v>3711.0013269333331</x:v>
      </x:c>
      <x:c r="AD211" s="393">
        <x:v>204350.29333333333</x:v>
      </x:c>
      <x:c r="AE211" s="366">
        <x:v>261118.80482133335</x:v>
      </x:c>
      <x:c r="AF211" s="366">
        <x:v>3711.0013269333331</x:v>
      </x:c>
      <x:c r="AG211" s="393">
        <x:v>174876.69333333333</x:v>
      </x:c>
      <x:c r="AH211" s="366">
        <x:v>223457.43874133335</x:v>
      </x:c>
      <x:c r="AI211" s="366">
        <x:v>3175.7607509333329</x:v>
      </x:c>
      <x:c r="AJ211" s="393">
        <x:v>204350.29333333333</x:v>
      </x:c>
      <x:c r="AK211" s="366">
        <x:v>261118.80482133335</x:v>
      </x:c>
      <x:c r="AL211" s="366">
        <x:v>3711.0013269333331</x:v>
      </x:c>
      <x:c r="AM211" s="393">
        <x:v>174876.69333333333</x:v>
      </x:c>
      <x:c r="AN211" s="366">
        <x:v>223457.43874133335</x:v>
      </x:c>
      <x:c r="AO211" s="366">
        <x:v>3175.7607509333329</x:v>
      </x:c>
      <x:c r="AP211" s="393">
        <x:v>214174.82666666666</x:v>
      </x:c>
      <x:c r="AQ211" s="366">
        <x:v>273672.59351466666</x:v>
      </x:c>
      <x:c r="AR211" s="366">
        <x:v>3889.4148522666665</x:v>
      </x:c>
      <x:c r="AS211" s="393">
        <x:v>214174.82666666666</x:v>
      </x:c>
      <x:c r="AT211" s="366">
        <x:v>273672.59351466666</x:v>
      </x:c>
      <x:c r="AU211" s="366">
        <x:v>3889.4148522666665</x:v>
      </x:c>
      <x:c r="AV211" s="361"/>
      <x:c r="AW211" s="294"/>
      <x:c r="AX211" s="289"/>
      <x:c r="AY211" s="289"/>
      <x:c r="AZ211" s="289"/>
      <x:c r="BA211" s="289"/>
      <x:c r="BB211" s="289"/>
      <x:c r="BC211" s="289"/>
      <x:c r="BD211" s="289"/>
      <x:c r="BE211" s="289"/>
      <x:c r="BF211" s="289"/>
      <x:c r="BG211" s="289"/>
      <x:c r="BH211" s="289"/>
      <x:c r="BI211" s="289"/>
      <x:c r="BJ211" s="289"/>
      <x:c r="BK211" s="289"/>
      <x:c r="BL211" s="289"/>
      <x:c r="BM211" s="289"/>
      <x:c r="BN211" s="289"/>
      <x:c r="BO211" s="289"/>
      <x:c r="BP211" s="289"/>
      <x:c r="BQ211" s="289"/>
      <x:c r="BR211" s="289"/>
      <x:c r="BS211" s="289"/>
      <x:c r="BT211" s="289"/>
      <x:c r="BU211" s="289"/>
      <x:c r="BV211" s="289"/>
      <x:c r="BW211" s="289"/>
      <x:c r="BX211" s="289"/>
      <x:c r="BY211" s="289"/>
      <x:c r="BZ211" s="289"/>
      <x:c r="CA211" s="289"/>
      <x:c r="CB211" s="289"/>
      <x:c r="CC211" s="289"/>
      <x:c r="CD211" s="289"/>
      <x:c r="CE211" s="289"/>
      <x:c r="CF211" s="289"/>
      <x:c r="CG211" s="289"/>
      <x:c r="CH211" s="289"/>
      <x:c r="CI211" s="289"/>
      <x:c r="CJ211" s="289"/>
      <x:c r="CK211" s="289"/>
      <x:c r="CL211" s="289"/>
      <x:c r="CM211" s="289"/>
      <x:c r="CN211" s="289"/>
      <x:c r="CO211" s="289"/>
      <x:c r="CP211" s="289"/>
      <x:c r="CQ211" s="289"/>
      <x:c r="CR211" s="289"/>
      <x:c r="CS211" s="289"/>
      <x:c r="CT211" s="289"/>
      <x:c r="CU211" s="289"/>
      <x:c r="CV211" s="289"/>
      <x:c r="CW211" s="289"/>
      <x:c r="CX211" s="289"/>
      <x:c r="CY211" s="289"/>
      <x:c r="CZ211" s="289"/>
      <x:c r="DA211" s="289"/>
      <x:c r="DB211" s="289"/>
      <x:c r="DC211" s="289"/>
      <x:c r="DD211" s="289"/>
      <x:c r="DE211" s="289"/>
      <x:c r="DF211" s="289"/>
      <x:c r="DG211" s="289"/>
      <x:c r="DH211" s="289"/>
      <x:c r="DI211" s="289"/>
      <x:c r="DJ211" s="289"/>
      <x:c r="DK211" s="289"/>
      <x:c r="DL211" s="289"/>
      <x:c r="DM211" s="289"/>
      <x:c r="DN211" s="289"/>
      <x:c r="DO211" s="289"/>
      <x:c r="DP211" s="289"/>
      <x:c r="DQ211" s="289"/>
      <x:c r="DR211" s="289"/>
      <x:c r="DS211" s="289"/>
      <x:c r="DT211" s="289"/>
      <x:c r="DU211" s="289"/>
      <x:c r="DV211" s="289"/>
      <x:c r="DW211" s="289"/>
      <x:c r="DX211" s="289"/>
      <x:c r="DY211" s="289"/>
      <x:c r="DZ211" s="289"/>
      <x:c r="EA211" s="289"/>
      <x:c r="EB211" s="289"/>
      <x:c r="EC211" s="289"/>
      <x:c r="ED211" s="289"/>
      <x:c r="EE211" s="289"/>
      <x:c r="EF211" s="289"/>
      <x:c r="EG211" s="289"/>
      <x:c r="EH211" s="289"/>
      <x:c r="EI211" s="289"/>
      <x:c r="EJ211" s="289"/>
      <x:c r="EK211" s="289"/>
      <x:c r="EL211" s="289"/>
      <x:c r="EM211" s="289"/>
      <x:c r="EN211" s="289"/>
      <x:c r="EO211" s="289"/>
      <x:c r="EP211" s="289"/>
      <x:c r="EQ211" s="289"/>
      <x:c r="ER211" s="289"/>
      <x:c r="ES211" s="289"/>
      <x:c r="ET211" s="289"/>
      <x:c r="EU211" s="289"/>
      <x:c r="EV211" s="289"/>
      <x:c r="EW211" s="289"/>
      <x:c r="EX211" s="289"/>
      <x:c r="EY211" s="289"/>
      <x:c r="EZ211" s="289"/>
      <x:c r="FA211" s="289"/>
      <x:c r="FB211" s="289"/>
      <x:c r="FC211" s="289"/>
      <x:c r="FD211" s="289"/>
      <x:c r="FE211" s="289"/>
      <x:c r="FF211" s="289"/>
      <x:c r="FG211" s="289"/>
      <x:c r="FH211" s="289"/>
    </x:row>
    <x:row r="212" spans="1:164" s="328" customFormat="1" hidden="1" outlineLevel="1">
      <x:c r="A212" s="403">
        <x:v>6</x:v>
      </x:c>
      <x:c r="B212" s="403">
        <x:v>6</x:v>
      </x:c>
      <x:c r="C212" s="404" t="s">
        <x:v>384</x:v>
      </x:c>
      <x:c r="D212" s="406" t="s">
        <x:v>172</x:v>
      </x:c>
      <x:c r="E212" s="406" t="s">
        <x:v>163</x:v>
      </x:c>
      <x:c r="F212" s="379">
        <x:v>2.0990000000000002</x:v>
      </x:c>
      <x:c r="G212" s="365">
        <x:v>2.9670000000000002E-2</x:v>
      </x:c>
      <x:c r="H212" s="323">
        <x:v>97884.222222222234</x:v>
      </x:c>
      <x:c r="I212" s="366">
        <x:v>1177547.1933333334</x:v>
      </x:c>
      <x:c r="J212" s="366">
        <x:v>2471671.5588066671</x:v>
      </x:c>
      <x:c r="K212" s="366">
        <x:v>34937.82522620001</x:v>
      </x:c>
      <x:c r="L212" s="393">
        <x:v>106693.80222222224</x:v>
      </x:c>
      <x:c r="M212" s="366">
        <x:v>223950.29086444448</x:v>
      </x:c>
      <x:c r="N212" s="367">
        <x:v>3165.6051119333338</x:v>
      </x:c>
      <x:c r="O212" s="394">
        <x:v>77328.535555555573</x:v>
      </x:c>
      <x:c r="P212" s="366">
        <x:v>162312.59613111118</x:v>
      </x:c>
      <x:c r="Q212" s="366">
        <x:v>2294.337649933334</x:v>
      </x:c>
      <x:c r="R212" s="393">
        <x:v>111588.01333333334</x:v>
      </x:c>
      <x:c r="S212" s="366">
        <x:v>234223.23998666668</x:v>
      </x:c>
      <x:c r="T212" s="366">
        <x:v>3310.8163556000004</x:v>
      </x:c>
      <x:c r="U212" s="393">
        <x:v>101799.59111111112</x:v>
      </x:c>
      <x:c r="V212" s="366">
        <x:v>213677.34174222226</x:v>
      </x:c>
      <x:c r="W212" s="366">
        <x:v>3020.3938682666671</x:v>
      </x:c>
      <x:c r="X212" s="393">
        <x:v>87116.957777777789</x:v>
      </x:c>
      <x:c r="Y212" s="366">
        <x:v>182858.4943755556</x:v>
      </x:c>
      <x:c r="Z212" s="366">
        <x:v>2584.7601372666672</x:v>
      </x:c>
      <x:c r="AA212" s="393">
        <x:v>101799.59111111112</x:v>
      </x:c>
      <x:c r="AB212" s="366">
        <x:v>213677.34174222226</x:v>
      </x:c>
      <x:c r="AC212" s="366">
        <x:v>3020.3938682666671</x:v>
      </x:c>
      <x:c r="AD212" s="393">
        <x:v>101799.59111111112</x:v>
      </x:c>
      <x:c r="AE212" s="366">
        <x:v>213677.34174222226</x:v>
      </x:c>
      <x:c r="AF212" s="366">
        <x:v>3020.3938682666671</x:v>
      </x:c>
      <x:c r="AG212" s="393">
        <x:v>87116.957777777789</x:v>
      </x:c>
      <x:c r="AH212" s="366">
        <x:v>182858.4943755556</x:v>
      </x:c>
      <x:c r="AI212" s="366">
        <x:v>2584.7601372666672</x:v>
      </x:c>
      <x:c r="AJ212" s="393">
        <x:v>101799.59111111112</x:v>
      </x:c>
      <x:c r="AK212" s="366">
        <x:v>213677.34174222226</x:v>
      </x:c>
      <x:c r="AL212" s="366">
        <x:v>3020.3938682666671</x:v>
      </x:c>
      <x:c r="AM212" s="393">
        <x:v>87116.957777777789</x:v>
      </x:c>
      <x:c r="AN212" s="366">
        <x:v>182858.4943755556</x:v>
      </x:c>
      <x:c r="AO212" s="366">
        <x:v>2584.7601372666672</x:v>
      </x:c>
      <x:c r="AP212" s="393">
        <x:v>106693.80222222224</x:v>
      </x:c>
      <x:c r="AQ212" s="366">
        <x:v>223950.29086444448</x:v>
      </x:c>
      <x:c r="AR212" s="366">
        <x:v>3165.6051119333338</x:v>
      </x:c>
      <x:c r="AS212" s="393">
        <x:v>106693.80222222224</x:v>
      </x:c>
      <x:c r="AT212" s="366">
        <x:v>223950.29086444448</x:v>
      </x:c>
      <x:c r="AU212" s="366">
        <x:v>3165.6051119333338</x:v>
      </x:c>
      <x:c r="AV212" s="361"/>
      <x:c r="AW212" s="294"/>
      <x:c r="AX212" s="289"/>
      <x:c r="AY212" s="289"/>
      <x:c r="AZ212" s="289"/>
      <x:c r="BA212" s="289"/>
      <x:c r="BB212" s="289"/>
      <x:c r="BC212" s="289"/>
      <x:c r="BD212" s="289"/>
      <x:c r="BE212" s="289"/>
      <x:c r="BF212" s="289"/>
      <x:c r="BG212" s="289"/>
      <x:c r="BH212" s="289"/>
      <x:c r="BI212" s="289"/>
      <x:c r="BJ212" s="289"/>
      <x:c r="BK212" s="289"/>
      <x:c r="BL212" s="289"/>
      <x:c r="BM212" s="289"/>
      <x:c r="BN212" s="289"/>
      <x:c r="BO212" s="289"/>
      <x:c r="BP212" s="289"/>
      <x:c r="BQ212" s="289"/>
      <x:c r="BR212" s="289"/>
      <x:c r="BS212" s="289"/>
      <x:c r="BT212" s="289"/>
      <x:c r="BU212" s="289"/>
      <x:c r="BV212" s="289"/>
      <x:c r="BW212" s="289"/>
      <x:c r="BX212" s="289"/>
      <x:c r="BY212" s="289"/>
      <x:c r="BZ212" s="289"/>
      <x:c r="CA212" s="289"/>
      <x:c r="CB212" s="289"/>
      <x:c r="CC212" s="289"/>
      <x:c r="CD212" s="289"/>
      <x:c r="CE212" s="289"/>
      <x:c r="CF212" s="289"/>
      <x:c r="CG212" s="289"/>
      <x:c r="CH212" s="289"/>
      <x:c r="CI212" s="289"/>
      <x:c r="CJ212" s="289"/>
      <x:c r="CK212" s="289"/>
      <x:c r="CL212" s="289"/>
      <x:c r="CM212" s="289"/>
      <x:c r="CN212" s="289"/>
      <x:c r="CO212" s="289"/>
      <x:c r="CP212" s="289"/>
      <x:c r="CQ212" s="289"/>
      <x:c r="CR212" s="289"/>
      <x:c r="CS212" s="289"/>
      <x:c r="CT212" s="289"/>
      <x:c r="CU212" s="289"/>
      <x:c r="CV212" s="289"/>
      <x:c r="CW212" s="289"/>
      <x:c r="CX212" s="289"/>
      <x:c r="CY212" s="289"/>
      <x:c r="CZ212" s="289"/>
      <x:c r="DA212" s="289"/>
      <x:c r="DB212" s="289"/>
      <x:c r="DC212" s="289"/>
      <x:c r="DD212" s="289"/>
      <x:c r="DE212" s="289"/>
      <x:c r="DF212" s="289"/>
      <x:c r="DG212" s="289"/>
      <x:c r="DH212" s="289"/>
      <x:c r="DI212" s="289"/>
      <x:c r="DJ212" s="289"/>
      <x:c r="DK212" s="289"/>
      <x:c r="DL212" s="289"/>
      <x:c r="DM212" s="289"/>
      <x:c r="DN212" s="289"/>
      <x:c r="DO212" s="289"/>
      <x:c r="DP212" s="289"/>
      <x:c r="DQ212" s="289"/>
      <x:c r="DR212" s="289"/>
      <x:c r="DS212" s="289"/>
      <x:c r="DT212" s="289"/>
      <x:c r="DU212" s="289"/>
      <x:c r="DV212" s="289"/>
      <x:c r="DW212" s="289"/>
      <x:c r="DX212" s="289"/>
      <x:c r="DY212" s="289"/>
      <x:c r="DZ212" s="289"/>
      <x:c r="EA212" s="289"/>
      <x:c r="EB212" s="289"/>
      <x:c r="EC212" s="289"/>
      <x:c r="ED212" s="289"/>
      <x:c r="EE212" s="289"/>
      <x:c r="EF212" s="289"/>
      <x:c r="EG212" s="289"/>
      <x:c r="EH212" s="289"/>
      <x:c r="EI212" s="289"/>
      <x:c r="EJ212" s="289"/>
      <x:c r="EK212" s="289"/>
      <x:c r="EL212" s="289"/>
      <x:c r="EM212" s="289"/>
      <x:c r="EN212" s="289"/>
      <x:c r="EO212" s="289"/>
      <x:c r="EP212" s="289"/>
      <x:c r="EQ212" s="289"/>
      <x:c r="ER212" s="289"/>
      <x:c r="ES212" s="289"/>
      <x:c r="ET212" s="289"/>
      <x:c r="EU212" s="289"/>
      <x:c r="EV212" s="289"/>
      <x:c r="EW212" s="289"/>
      <x:c r="EX212" s="289"/>
      <x:c r="EY212" s="289"/>
      <x:c r="EZ212" s="289"/>
      <x:c r="FA212" s="289"/>
      <x:c r="FB212" s="289"/>
      <x:c r="FC212" s="289"/>
      <x:c r="FD212" s="289"/>
      <x:c r="FE212" s="289"/>
      <x:c r="FF212" s="289"/>
      <x:c r="FG212" s="289"/>
      <x:c r="FH212" s="289"/>
    </x:row>
    <x:row r="213" spans="1:164" s="328" customFormat="1" hidden="1" outlineLevel="1">
      <x:c r="A213" s="403">
        <x:v>7</x:v>
      </x:c>
      <x:c r="B213" s="403">
        <x:v>7</x:v>
      </x:c>
      <x:c r="C213" s="404" t="s">
        <x:v>384</x:v>
      </x:c>
      <x:c r="D213" s="406" t="s">
        <x:v>172</x:v>
      </x:c>
      <x:c r="E213" s="406" t="s">
        <x:v>160</x:v>
      </x:c>
      <x:c r="F213" s="379">
        <x:v>3.4413999999999998</x:v>
      </x:c>
      <x:c r="G213" s="365">
        <x:v>4.7030000000000002E-2</x:v>
      </x:c>
      <x:c r="H213" s="323">
        <x:v>9469.7777777777774</x:v>
      </x:c>
      <x:c r="I213" s="366">
        <x:v>113921.42666666667</x:v>
      </x:c>
      <x:c r="J213" s="366">
        <x:v>392049.19773066661</x:v>
      </x:c>
      <x:c r="K213" s="366">
        <x:v>5357.7246961333331</x:v>
      </x:c>
      <x:c r="L213" s="393">
        <x:v>10322.057777777778</x:v>
      </x:c>
      <x:c r="M213" s="366">
        <x:v>35522.32963644444</x:v>
      </x:c>
      <x:c r="N213" s="367">
        <x:v>485.44637728888893</x:v>
      </x:c>
      <x:c r="O213" s="394">
        <x:v>7481.1244444444446</x:v>
      </x:c>
      <x:c r="P213" s="366">
        <x:v>25745.541663111111</x:v>
      </x:c>
      <x:c r="Q213" s="366">
        <x:v>351.83728262222223</x:v>
      </x:c>
      <x:c r="R213" s="393">
        <x:v>10795.546666666665</x:v>
      </x:c>
      <x:c r="S213" s="366">
        <x:v>37151.79429866666</x:v>
      </x:c>
      <x:c r="T213" s="366">
        <x:v>507.71455973333332</x:v>
      </x:c>
      <x:c r="U213" s="393">
        <x:v>9848.568888888889</x:v>
      </x:c>
      <x:c r="V213" s="366">
        <x:v>33892.864974222219</x:v>
      </x:c>
      <x:c r="W213" s="366">
        <x:v>463.17819484444448</x:v>
      </x:c>
      <x:c r="X213" s="393">
        <x:v>8428.1022222222218</x:v>
      </x:c>
      <x:c r="Y213" s="366">
        <x:v>29004.470987555553</x:v>
      </x:c>
      <x:c r="Z213" s="366">
        <x:v>396.37364751111113</x:v>
      </x:c>
      <x:c r="AA213" s="393">
        <x:v>9848.568888888889</x:v>
      </x:c>
      <x:c r="AB213" s="366">
        <x:v>33892.864974222219</x:v>
      </x:c>
      <x:c r="AC213" s="366">
        <x:v>463.17819484444448</x:v>
      </x:c>
      <x:c r="AD213" s="393">
        <x:v>9848.568888888889</x:v>
      </x:c>
      <x:c r="AE213" s="366">
        <x:v>33892.864974222219</x:v>
      </x:c>
      <x:c r="AF213" s="366">
        <x:v>463.17819484444448</x:v>
      </x:c>
      <x:c r="AG213" s="393">
        <x:v>8428.1022222222218</x:v>
      </x:c>
      <x:c r="AH213" s="366">
        <x:v>29004.470987555553</x:v>
      </x:c>
      <x:c r="AI213" s="366">
        <x:v>396.37364751111113</x:v>
      </x:c>
      <x:c r="AJ213" s="393">
        <x:v>9848.568888888889</x:v>
      </x:c>
      <x:c r="AK213" s="366">
        <x:v>33892.864974222219</x:v>
      </x:c>
      <x:c r="AL213" s="366">
        <x:v>463.17819484444448</x:v>
      </x:c>
      <x:c r="AM213" s="393">
        <x:v>8428.1022222222218</x:v>
      </x:c>
      <x:c r="AN213" s="366">
        <x:v>29004.470987555553</x:v>
      </x:c>
      <x:c r="AO213" s="366">
        <x:v>396.37364751111113</x:v>
      </x:c>
      <x:c r="AP213" s="393">
        <x:v>10322.057777777778</x:v>
      </x:c>
      <x:c r="AQ213" s="366">
        <x:v>35522.32963644444</x:v>
      </x:c>
      <x:c r="AR213" s="366">
        <x:v>485.44637728888893</x:v>
      </x:c>
      <x:c r="AS213" s="393">
        <x:v>10322.057777777778</x:v>
      </x:c>
      <x:c r="AT213" s="366">
        <x:v>35522.32963644444</x:v>
      </x:c>
      <x:c r="AU213" s="366">
        <x:v>485.44637728888893</x:v>
      </x:c>
      <x:c r="AV213" s="361"/>
      <x:c r="AW213" s="294"/>
      <x:c r="AX213" s="289"/>
      <x:c r="AY213" s="289"/>
      <x:c r="AZ213" s="289"/>
      <x:c r="BA213" s="289"/>
      <x:c r="BB213" s="289"/>
      <x:c r="BC213" s="289"/>
      <x:c r="BD213" s="289"/>
      <x:c r="BE213" s="289"/>
      <x:c r="BF213" s="289"/>
      <x:c r="BG213" s="289"/>
      <x:c r="BH213" s="289"/>
      <x:c r="BI213" s="289"/>
      <x:c r="BJ213" s="289"/>
      <x:c r="BK213" s="289"/>
      <x:c r="BL213" s="289"/>
      <x:c r="BM213" s="289"/>
      <x:c r="BN213" s="289"/>
      <x:c r="BO213" s="289"/>
      <x:c r="BP213" s="289"/>
      <x:c r="BQ213" s="289"/>
      <x:c r="BR213" s="289"/>
      <x:c r="BS213" s="289"/>
      <x:c r="BT213" s="289"/>
      <x:c r="BU213" s="289"/>
      <x:c r="BV213" s="289"/>
      <x:c r="BW213" s="289"/>
      <x:c r="BX213" s="289"/>
      <x:c r="BY213" s="289"/>
      <x:c r="BZ213" s="289"/>
      <x:c r="CA213" s="289"/>
      <x:c r="CB213" s="289"/>
      <x:c r="CC213" s="289"/>
      <x:c r="CD213" s="289"/>
      <x:c r="CE213" s="289"/>
      <x:c r="CF213" s="289"/>
      <x:c r="CG213" s="289"/>
      <x:c r="CH213" s="289"/>
      <x:c r="CI213" s="289"/>
      <x:c r="CJ213" s="289"/>
      <x:c r="CK213" s="289"/>
      <x:c r="CL213" s="289"/>
      <x:c r="CM213" s="289"/>
      <x:c r="CN213" s="289"/>
      <x:c r="CO213" s="289"/>
      <x:c r="CP213" s="289"/>
      <x:c r="CQ213" s="289"/>
      <x:c r="CR213" s="289"/>
      <x:c r="CS213" s="289"/>
      <x:c r="CT213" s="289"/>
      <x:c r="CU213" s="289"/>
      <x:c r="CV213" s="289"/>
      <x:c r="CW213" s="289"/>
      <x:c r="CX213" s="289"/>
      <x:c r="CY213" s="289"/>
      <x:c r="CZ213" s="289"/>
      <x:c r="DA213" s="289"/>
      <x:c r="DB213" s="289"/>
      <x:c r="DC213" s="289"/>
      <x:c r="DD213" s="289"/>
      <x:c r="DE213" s="289"/>
      <x:c r="DF213" s="289"/>
      <x:c r="DG213" s="289"/>
      <x:c r="DH213" s="289"/>
      <x:c r="DI213" s="289"/>
      <x:c r="DJ213" s="289"/>
      <x:c r="DK213" s="289"/>
      <x:c r="DL213" s="289"/>
      <x:c r="DM213" s="289"/>
      <x:c r="DN213" s="289"/>
      <x:c r="DO213" s="289"/>
      <x:c r="DP213" s="289"/>
      <x:c r="DQ213" s="289"/>
      <x:c r="DR213" s="289"/>
      <x:c r="DS213" s="289"/>
      <x:c r="DT213" s="289"/>
      <x:c r="DU213" s="289"/>
      <x:c r="DV213" s="289"/>
      <x:c r="DW213" s="289"/>
      <x:c r="DX213" s="289"/>
      <x:c r="DY213" s="289"/>
      <x:c r="DZ213" s="289"/>
      <x:c r="EA213" s="289"/>
      <x:c r="EB213" s="289"/>
      <x:c r="EC213" s="289"/>
      <x:c r="ED213" s="289"/>
      <x:c r="EE213" s="289"/>
      <x:c r="EF213" s="289"/>
      <x:c r="EG213" s="289"/>
      <x:c r="EH213" s="289"/>
      <x:c r="EI213" s="289"/>
      <x:c r="EJ213" s="289"/>
      <x:c r="EK213" s="289"/>
      <x:c r="EL213" s="289"/>
      <x:c r="EM213" s="289"/>
      <x:c r="EN213" s="289"/>
      <x:c r="EO213" s="289"/>
      <x:c r="EP213" s="289"/>
      <x:c r="EQ213" s="289"/>
      <x:c r="ER213" s="289"/>
      <x:c r="ES213" s="289"/>
      <x:c r="ET213" s="289"/>
      <x:c r="EU213" s="289"/>
      <x:c r="EV213" s="289"/>
      <x:c r="EW213" s="289"/>
      <x:c r="EX213" s="289"/>
      <x:c r="EY213" s="289"/>
      <x:c r="EZ213" s="289"/>
      <x:c r="FA213" s="289"/>
      <x:c r="FB213" s="289"/>
      <x:c r="FC213" s="289"/>
      <x:c r="FD213" s="289"/>
      <x:c r="FE213" s="289"/>
      <x:c r="FF213" s="289"/>
      <x:c r="FG213" s="289"/>
      <x:c r="FH213" s="289"/>
    </x:row>
    <x:row r="214" spans="1:164" s="328" customFormat="1" hidden="1" outlineLevel="1">
      <x:c r="A214" s="403">
        <x:v>8</x:v>
      </x:c>
      <x:c r="B214" s="403">
        <x:v>8</x:v>
      </x:c>
      <x:c r="C214" s="404" t="s">
        <x:v>384</x:v>
      </x:c>
      <x:c r="D214" s="406" t="s">
        <x:v>172</x:v>
      </x:c>
      <x:c r="E214" s="406" t="s">
        <x:v>162</x:v>
      </x:c>
      <x:c r="F214" s="379">
        <x:v>5.1825000000000001</x:v>
      </x:c>
      <x:c r="G214" s="365">
        <x:v>7.1499999999999994E-2</x:v>
      </x:c>
      <x:c r="H214" s="323">
        <x:v>12549.333333333334</x:v>
      </x:c>
      <x:c r="I214" s="366">
        <x:v>150968.48000000001</x:v>
      </x:c>
      <x:c r="J214" s="366">
        <x:v>782394.14760000003</x:v>
      </x:c>
      <x:c r="K214" s="366">
        <x:v>10794.246319999998</x:v>
      </x:c>
      <x:c r="L214" s="393">
        <x:v>13678.773333333334</x:v>
      </x:c>
      <x:c r="M214" s="366">
        <x:v>70890.242800000007</x:v>
      </x:c>
      <x:c r="N214" s="367">
        <x:v>978.03229333333331</x:v>
      </x:c>
      <x:c r="O214" s="394">
        <x:v>9913.9733333333334</x:v>
      </x:c>
      <x:c r="P214" s="366">
        <x:v>51379.166799999999</x:v>
      </x:c>
      <x:c r="Q214" s="366">
        <x:v>708.84909333333326</x:v>
      </x:c>
      <x:c r="R214" s="393">
        <x:v>14306.24</x:v>
      </x:c>
      <x:c r="S214" s="366">
        <x:v>74142.088799999998</x:v>
      </x:c>
      <x:c r="T214" s="366">
        <x:v>1022.8961599999999</x:v>
      </x:c>
      <x:c r="U214" s="393">
        <x:v>13051.306666666667</x:v>
      </x:c>
      <x:c r="V214" s="366">
        <x:v>67638.396800000002</x:v>
      </x:c>
      <x:c r="W214" s="366">
        <x:v>933.16842666666662</x:v>
      </x:c>
      <x:c r="X214" s="393">
        <x:v>11168.906666666668</x:v>
      </x:c>
      <x:c r="Y214" s="366">
        <x:v>57882.858800000009</x:v>
      </x:c>
      <x:c r="Z214" s="366">
        <x:v>798.57682666666665</x:v>
      </x:c>
      <x:c r="AA214" s="393">
        <x:v>13051.306666666667</x:v>
      </x:c>
      <x:c r="AB214" s="366">
        <x:v>67638.396800000002</x:v>
      </x:c>
      <x:c r="AC214" s="366">
        <x:v>933.16842666666662</x:v>
      </x:c>
      <x:c r="AD214" s="393">
        <x:v>13051.306666666667</x:v>
      </x:c>
      <x:c r="AE214" s="366">
        <x:v>67638.396800000002</x:v>
      </x:c>
      <x:c r="AF214" s="366">
        <x:v>933.16842666666662</x:v>
      </x:c>
      <x:c r="AG214" s="393">
        <x:v>11168.906666666668</x:v>
      </x:c>
      <x:c r="AH214" s="366">
        <x:v>57882.858800000009</x:v>
      </x:c>
      <x:c r="AI214" s="366">
        <x:v>798.57682666666665</x:v>
      </x:c>
      <x:c r="AJ214" s="393">
        <x:v>13051.306666666667</x:v>
      </x:c>
      <x:c r="AK214" s="366">
        <x:v>67638.396800000002</x:v>
      </x:c>
      <x:c r="AL214" s="366">
        <x:v>933.16842666666662</x:v>
      </x:c>
      <x:c r="AM214" s="393">
        <x:v>11168.906666666668</x:v>
      </x:c>
      <x:c r="AN214" s="366">
        <x:v>57882.858800000009</x:v>
      </x:c>
      <x:c r="AO214" s="366">
        <x:v>798.57682666666665</x:v>
      </x:c>
      <x:c r="AP214" s="393">
        <x:v>13678.773333333334</x:v>
      </x:c>
      <x:c r="AQ214" s="366">
        <x:v>70890.242800000007</x:v>
      </x:c>
      <x:c r="AR214" s="366">
        <x:v>978.03229333333331</x:v>
      </x:c>
      <x:c r="AS214" s="393">
        <x:v>13678.773333333334</x:v>
      </x:c>
      <x:c r="AT214" s="366">
        <x:v>70890.242800000007</x:v>
      </x:c>
      <x:c r="AU214" s="366">
        <x:v>978.03229333333331</x:v>
      </x:c>
      <x:c r="AV214" s="361"/>
      <x:c r="AW214" s="294"/>
      <x:c r="AX214" s="289"/>
      <x:c r="AY214" s="289"/>
      <x:c r="AZ214" s="289"/>
      <x:c r="BA214" s="289"/>
      <x:c r="BB214" s="289"/>
      <x:c r="BC214" s="289"/>
      <x:c r="BD214" s="289"/>
      <x:c r="BE214" s="289"/>
      <x:c r="BF214" s="289"/>
      <x:c r="BG214" s="289"/>
      <x:c r="BH214" s="289"/>
      <x:c r="BI214" s="289"/>
      <x:c r="BJ214" s="289"/>
      <x:c r="BK214" s="289"/>
      <x:c r="BL214" s="289"/>
      <x:c r="BM214" s="289"/>
      <x:c r="BN214" s="289"/>
      <x:c r="BO214" s="289"/>
      <x:c r="BP214" s="289"/>
      <x:c r="BQ214" s="289"/>
      <x:c r="BR214" s="289"/>
      <x:c r="BS214" s="289"/>
      <x:c r="BT214" s="289"/>
      <x:c r="BU214" s="289"/>
      <x:c r="BV214" s="289"/>
      <x:c r="BW214" s="289"/>
      <x:c r="BX214" s="289"/>
      <x:c r="BY214" s="289"/>
      <x:c r="BZ214" s="289"/>
      <x:c r="CA214" s="289"/>
      <x:c r="CB214" s="289"/>
      <x:c r="CC214" s="289"/>
      <x:c r="CD214" s="289"/>
      <x:c r="CE214" s="289"/>
      <x:c r="CF214" s="289"/>
      <x:c r="CG214" s="289"/>
      <x:c r="CH214" s="289"/>
      <x:c r="CI214" s="289"/>
      <x:c r="CJ214" s="289"/>
      <x:c r="CK214" s="289"/>
      <x:c r="CL214" s="289"/>
      <x:c r="CM214" s="289"/>
      <x:c r="CN214" s="289"/>
      <x:c r="CO214" s="289"/>
      <x:c r="CP214" s="289"/>
      <x:c r="CQ214" s="289"/>
      <x:c r="CR214" s="289"/>
      <x:c r="CS214" s="289"/>
      <x:c r="CT214" s="289"/>
      <x:c r="CU214" s="289"/>
      <x:c r="CV214" s="289"/>
      <x:c r="CW214" s="289"/>
      <x:c r="CX214" s="289"/>
      <x:c r="CY214" s="289"/>
      <x:c r="CZ214" s="289"/>
      <x:c r="DA214" s="289"/>
      <x:c r="DB214" s="289"/>
      <x:c r="DC214" s="289"/>
      <x:c r="DD214" s="289"/>
      <x:c r="DE214" s="289"/>
      <x:c r="DF214" s="289"/>
      <x:c r="DG214" s="289"/>
      <x:c r="DH214" s="289"/>
      <x:c r="DI214" s="289"/>
      <x:c r="DJ214" s="289"/>
      <x:c r="DK214" s="289"/>
      <x:c r="DL214" s="289"/>
      <x:c r="DM214" s="289"/>
      <x:c r="DN214" s="289"/>
      <x:c r="DO214" s="289"/>
      <x:c r="DP214" s="289"/>
      <x:c r="DQ214" s="289"/>
      <x:c r="DR214" s="289"/>
      <x:c r="DS214" s="289"/>
      <x:c r="DT214" s="289"/>
      <x:c r="DU214" s="289"/>
      <x:c r="DV214" s="289"/>
      <x:c r="DW214" s="289"/>
      <x:c r="DX214" s="289"/>
      <x:c r="DY214" s="289"/>
      <x:c r="DZ214" s="289"/>
      <x:c r="EA214" s="289"/>
      <x:c r="EB214" s="289"/>
      <x:c r="EC214" s="289"/>
      <x:c r="ED214" s="289"/>
      <x:c r="EE214" s="289"/>
      <x:c r="EF214" s="289"/>
      <x:c r="EG214" s="289"/>
      <x:c r="EH214" s="289"/>
      <x:c r="EI214" s="289"/>
      <x:c r="EJ214" s="289"/>
      <x:c r="EK214" s="289"/>
      <x:c r="EL214" s="289"/>
      <x:c r="EM214" s="289"/>
      <x:c r="EN214" s="289"/>
      <x:c r="EO214" s="289"/>
      <x:c r="EP214" s="289"/>
      <x:c r="EQ214" s="289"/>
      <x:c r="ER214" s="289"/>
      <x:c r="ES214" s="289"/>
      <x:c r="ET214" s="289"/>
      <x:c r="EU214" s="289"/>
      <x:c r="EV214" s="289"/>
      <x:c r="EW214" s="289"/>
      <x:c r="EX214" s="289"/>
      <x:c r="EY214" s="289"/>
      <x:c r="EZ214" s="289"/>
      <x:c r="FA214" s="289"/>
      <x:c r="FB214" s="289"/>
      <x:c r="FC214" s="289"/>
      <x:c r="FD214" s="289"/>
      <x:c r="FE214" s="289"/>
      <x:c r="FF214" s="289"/>
      <x:c r="FG214" s="289"/>
      <x:c r="FH214" s="289"/>
    </x:row>
    <x:row r="215" spans="1:164" s="328" customFormat="1" hidden="1" outlineLevel="1">
      <x:c r="A215" s="403">
        <x:v>9</x:v>
      </x:c>
      <x:c r="B215" s="403">
        <x:v>9</x:v>
      </x:c>
      <x:c r="C215" s="404" t="s">
        <x:v>384</x:v>
      </x:c>
      <x:c r="D215" s="406"/>
      <x:c r="E215" s="406"/>
      <x:c r="F215" s="379"/>
      <x:c r="G215" s="365">
        <x:v>0</x:v>
      </x:c>
      <x:c r="H215" s="323">
        <x:v>0</x:v>
      </x:c>
      <x:c r="I215" s="366">
        <x:v>0</x:v>
      </x:c>
      <x:c r="J215" s="366">
        <x:v>0</x:v>
      </x:c>
      <x:c r="K215" s="366">
        <x:v>0</x:v>
      </x:c>
      <x:c r="L215" s="393">
        <x:v>0</x:v>
      </x:c>
      <x:c r="M215" s="366">
        <x:v>0</x:v>
      </x:c>
      <x:c r="N215" s="367">
        <x:v>0</x:v>
      </x:c>
      <x:c r="O215" s="394">
        <x:v>0</x:v>
      </x:c>
      <x:c r="P215" s="366">
        <x:v>0</x:v>
      </x:c>
      <x:c r="Q215" s="366">
        <x:v>0</x:v>
      </x:c>
      <x:c r="R215" s="393">
        <x:v>0</x:v>
      </x:c>
      <x:c r="S215" s="366">
        <x:v>0</x:v>
      </x:c>
      <x:c r="T215" s="366">
        <x:v>0</x:v>
      </x:c>
      <x:c r="U215" s="393">
        <x:v>0</x:v>
      </x:c>
      <x:c r="V215" s="366">
        <x:v>0</x:v>
      </x:c>
      <x:c r="W215" s="366">
        <x:v>0</x:v>
      </x:c>
      <x:c r="X215" s="393">
        <x:v>0</x:v>
      </x:c>
      <x:c r="Y215" s="366">
        <x:v>0</x:v>
      </x:c>
      <x:c r="Z215" s="366">
        <x:v>0</x:v>
      </x:c>
      <x:c r="AA215" s="393">
        <x:v>0</x:v>
      </x:c>
      <x:c r="AB215" s="366">
        <x:v>0</x:v>
      </x:c>
      <x:c r="AC215" s="366">
        <x:v>0</x:v>
      </x:c>
      <x:c r="AD215" s="393">
        <x:v>0</x:v>
      </x:c>
      <x:c r="AE215" s="366">
        <x:v>0</x:v>
      </x:c>
      <x:c r="AF215" s="366">
        <x:v>0</x:v>
      </x:c>
      <x:c r="AG215" s="393">
        <x:v>0</x:v>
      </x:c>
      <x:c r="AH215" s="366">
        <x:v>0</x:v>
      </x:c>
      <x:c r="AI215" s="366">
        <x:v>0</x:v>
      </x:c>
      <x:c r="AJ215" s="393">
        <x:v>0</x:v>
      </x:c>
      <x:c r="AK215" s="366">
        <x:v>0</x:v>
      </x:c>
      <x:c r="AL215" s="366">
        <x:v>0</x:v>
      </x:c>
      <x:c r="AM215" s="393">
        <x:v>0</x:v>
      </x:c>
      <x:c r="AN215" s="366">
        <x:v>0</x:v>
      </x:c>
      <x:c r="AO215" s="366">
        <x:v>0</x:v>
      </x:c>
      <x:c r="AP215" s="393">
        <x:v>0</x:v>
      </x:c>
      <x:c r="AQ215" s="366">
        <x:v>0</x:v>
      </x:c>
      <x:c r="AR215" s="366">
        <x:v>0</x:v>
      </x:c>
      <x:c r="AS215" s="393">
        <x:v>0</x:v>
      </x:c>
      <x:c r="AT215" s="366">
        <x:v>0</x:v>
      </x:c>
      <x:c r="AU215" s="366">
        <x:v>0</x:v>
      </x:c>
      <x:c r="AV215" s="361"/>
      <x:c r="AW215" s="294"/>
      <x:c r="AX215" s="289"/>
      <x:c r="AY215" s="289"/>
      <x:c r="AZ215" s="289"/>
      <x:c r="BA215" s="289"/>
      <x:c r="BB215" s="289"/>
      <x:c r="BC215" s="289"/>
      <x:c r="BD215" s="289"/>
      <x:c r="BE215" s="289"/>
      <x:c r="BF215" s="289"/>
      <x:c r="BG215" s="289"/>
      <x:c r="BH215" s="289"/>
      <x:c r="BI215" s="289"/>
      <x:c r="BJ215" s="289"/>
      <x:c r="BK215" s="289"/>
      <x:c r="BL215" s="289"/>
      <x:c r="BM215" s="289"/>
      <x:c r="BN215" s="289"/>
      <x:c r="BO215" s="289"/>
      <x:c r="BP215" s="289"/>
      <x:c r="BQ215" s="289"/>
      <x:c r="BR215" s="289"/>
      <x:c r="BS215" s="289"/>
      <x:c r="BT215" s="289"/>
      <x:c r="BU215" s="289"/>
      <x:c r="BV215" s="289"/>
      <x:c r="BW215" s="289"/>
      <x:c r="BX215" s="289"/>
      <x:c r="BY215" s="289"/>
      <x:c r="BZ215" s="289"/>
      <x:c r="CA215" s="289"/>
      <x:c r="CB215" s="289"/>
      <x:c r="CC215" s="289"/>
      <x:c r="CD215" s="289"/>
      <x:c r="CE215" s="289"/>
      <x:c r="CF215" s="289"/>
      <x:c r="CG215" s="289"/>
      <x:c r="CH215" s="289"/>
      <x:c r="CI215" s="289"/>
      <x:c r="CJ215" s="289"/>
      <x:c r="CK215" s="289"/>
      <x:c r="CL215" s="289"/>
      <x:c r="CM215" s="289"/>
      <x:c r="CN215" s="289"/>
      <x:c r="CO215" s="289"/>
      <x:c r="CP215" s="289"/>
      <x:c r="CQ215" s="289"/>
      <x:c r="CR215" s="289"/>
      <x:c r="CS215" s="289"/>
      <x:c r="CT215" s="289"/>
      <x:c r="CU215" s="289"/>
      <x:c r="CV215" s="289"/>
      <x:c r="CW215" s="289"/>
      <x:c r="CX215" s="289"/>
      <x:c r="CY215" s="289"/>
      <x:c r="CZ215" s="289"/>
      <x:c r="DA215" s="289"/>
      <x:c r="DB215" s="289"/>
      <x:c r="DC215" s="289"/>
      <x:c r="DD215" s="289"/>
      <x:c r="DE215" s="289"/>
      <x:c r="DF215" s="289"/>
      <x:c r="DG215" s="289"/>
      <x:c r="DH215" s="289"/>
      <x:c r="DI215" s="289"/>
      <x:c r="DJ215" s="289"/>
      <x:c r="DK215" s="289"/>
      <x:c r="DL215" s="289"/>
      <x:c r="DM215" s="289"/>
      <x:c r="DN215" s="289"/>
      <x:c r="DO215" s="289"/>
      <x:c r="DP215" s="289"/>
      <x:c r="DQ215" s="289"/>
      <x:c r="DR215" s="289"/>
      <x:c r="DS215" s="289"/>
      <x:c r="DT215" s="289"/>
      <x:c r="DU215" s="289"/>
      <x:c r="DV215" s="289"/>
      <x:c r="DW215" s="289"/>
      <x:c r="DX215" s="289"/>
      <x:c r="DY215" s="289"/>
      <x:c r="DZ215" s="289"/>
      <x:c r="EA215" s="289"/>
      <x:c r="EB215" s="289"/>
      <x:c r="EC215" s="289"/>
      <x:c r="ED215" s="289"/>
      <x:c r="EE215" s="289"/>
      <x:c r="EF215" s="289"/>
      <x:c r="EG215" s="289"/>
      <x:c r="EH215" s="289"/>
      <x:c r="EI215" s="289"/>
      <x:c r="EJ215" s="289"/>
      <x:c r="EK215" s="289"/>
      <x:c r="EL215" s="289"/>
      <x:c r="EM215" s="289"/>
      <x:c r="EN215" s="289"/>
      <x:c r="EO215" s="289"/>
      <x:c r="EP215" s="289"/>
      <x:c r="EQ215" s="289"/>
      <x:c r="ER215" s="289"/>
      <x:c r="ES215" s="289"/>
      <x:c r="ET215" s="289"/>
      <x:c r="EU215" s="289"/>
      <x:c r="EV215" s="289"/>
      <x:c r="EW215" s="289"/>
      <x:c r="EX215" s="289"/>
      <x:c r="EY215" s="289"/>
      <x:c r="EZ215" s="289"/>
      <x:c r="FA215" s="289"/>
      <x:c r="FB215" s="289"/>
      <x:c r="FC215" s="289"/>
      <x:c r="FD215" s="289"/>
      <x:c r="FE215" s="289"/>
      <x:c r="FF215" s="289"/>
      <x:c r="FG215" s="289"/>
      <x:c r="FH215" s="289"/>
    </x:row>
    <x:row r="216" spans="1:164" s="328" customFormat="1" hidden="1" outlineLevel="1">
      <x:c r="A216" s="403">
        <x:v>10</x:v>
      </x:c>
      <x:c r="B216" s="403">
        <x:v>10</x:v>
      </x:c>
      <x:c r="C216" s="404" t="s">
        <x:v>384</x:v>
      </x:c>
      <x:c r="D216" s="406" t="s">
        <x:v>140</x:v>
      </x:c>
      <x:c r="E216" s="406" t="s">
        <x:v>141</x:v>
      </x:c>
      <x:c r="F216" s="379"/>
      <x:c r="G216" s="365">
        <x:v>3.48E-3</x:v>
      </x:c>
      <x:c r="H216" s="323">
        <x:v>0</x:v>
      </x:c>
      <x:c r="I216" s="366">
        <x:v>0</x:v>
      </x:c>
      <x:c r="J216" s="366">
        <x:v>0</x:v>
      </x:c>
      <x:c r="K216" s="366">
        <x:v>0</x:v>
      </x:c>
      <x:c r="L216" s="393">
        <x:v>0</x:v>
      </x:c>
      <x:c r="M216" s="366">
        <x:v>0</x:v>
      </x:c>
      <x:c r="N216" s="367">
        <x:v>0</x:v>
      </x:c>
      <x:c r="O216" s="394">
        <x:v>0</x:v>
      </x:c>
      <x:c r="P216" s="366">
        <x:v>0</x:v>
      </x:c>
      <x:c r="Q216" s="366">
        <x:v>0</x:v>
      </x:c>
      <x:c r="R216" s="393">
        <x:v>0</x:v>
      </x:c>
      <x:c r="S216" s="366">
        <x:v>0</x:v>
      </x:c>
      <x:c r="T216" s="366">
        <x:v>0</x:v>
      </x:c>
      <x:c r="U216" s="393">
        <x:v>0</x:v>
      </x:c>
      <x:c r="V216" s="366">
        <x:v>0</x:v>
      </x:c>
      <x:c r="W216" s="366">
        <x:v>0</x:v>
      </x:c>
      <x:c r="X216" s="393">
        <x:v>0</x:v>
      </x:c>
      <x:c r="Y216" s="366">
        <x:v>0</x:v>
      </x:c>
      <x:c r="Z216" s="366">
        <x:v>0</x:v>
      </x:c>
      <x:c r="AA216" s="393">
        <x:v>0</x:v>
      </x:c>
      <x:c r="AB216" s="366">
        <x:v>0</x:v>
      </x:c>
      <x:c r="AC216" s="366">
        <x:v>0</x:v>
      </x:c>
      <x:c r="AD216" s="393">
        <x:v>0</x:v>
      </x:c>
      <x:c r="AE216" s="366">
        <x:v>0</x:v>
      </x:c>
      <x:c r="AF216" s="366">
        <x:v>0</x:v>
      </x:c>
      <x:c r="AG216" s="393">
        <x:v>0</x:v>
      </x:c>
      <x:c r="AH216" s="366">
        <x:v>0</x:v>
      </x:c>
      <x:c r="AI216" s="366">
        <x:v>0</x:v>
      </x:c>
      <x:c r="AJ216" s="393">
        <x:v>0</x:v>
      </x:c>
      <x:c r="AK216" s="366">
        <x:v>0</x:v>
      </x:c>
      <x:c r="AL216" s="366">
        <x:v>0</x:v>
      </x:c>
      <x:c r="AM216" s="393">
        <x:v>0</x:v>
      </x:c>
      <x:c r="AN216" s="366">
        <x:v>0</x:v>
      </x:c>
      <x:c r="AO216" s="366">
        <x:v>0</x:v>
      </x:c>
      <x:c r="AP216" s="393">
        <x:v>0</x:v>
      </x:c>
      <x:c r="AQ216" s="366">
        <x:v>0</x:v>
      </x:c>
      <x:c r="AR216" s="366">
        <x:v>0</x:v>
      </x:c>
      <x:c r="AS216" s="393">
        <x:v>0</x:v>
      </x:c>
      <x:c r="AT216" s="366">
        <x:v>0</x:v>
      </x:c>
      <x:c r="AU216" s="366">
        <x:v>0</x:v>
      </x:c>
      <x:c r="AV216" s="361"/>
      <x:c r="AW216" s="294"/>
      <x:c r="AX216" s="289"/>
      <x:c r="AY216" s="289"/>
      <x:c r="AZ216" s="289"/>
      <x:c r="BA216" s="289"/>
      <x:c r="BB216" s="289"/>
      <x:c r="BC216" s="289"/>
      <x:c r="BD216" s="289"/>
      <x:c r="BE216" s="289"/>
      <x:c r="BF216" s="289"/>
      <x:c r="BG216" s="289"/>
      <x:c r="BH216" s="289"/>
      <x:c r="BI216" s="289"/>
      <x:c r="BJ216" s="289"/>
      <x:c r="BK216" s="289"/>
      <x:c r="BL216" s="289"/>
      <x:c r="BM216" s="289"/>
      <x:c r="BN216" s="289"/>
      <x:c r="BO216" s="289"/>
      <x:c r="BP216" s="289"/>
      <x:c r="BQ216" s="289"/>
      <x:c r="BR216" s="289"/>
      <x:c r="BS216" s="289"/>
      <x:c r="BT216" s="289"/>
      <x:c r="BU216" s="289"/>
      <x:c r="BV216" s="289"/>
      <x:c r="BW216" s="289"/>
      <x:c r="BX216" s="289"/>
      <x:c r="BY216" s="289"/>
      <x:c r="BZ216" s="289"/>
      <x:c r="CA216" s="289"/>
      <x:c r="CB216" s="289"/>
      <x:c r="CC216" s="289"/>
      <x:c r="CD216" s="289"/>
      <x:c r="CE216" s="289"/>
      <x:c r="CF216" s="289"/>
      <x:c r="CG216" s="289"/>
      <x:c r="CH216" s="289"/>
      <x:c r="CI216" s="289"/>
      <x:c r="CJ216" s="289"/>
      <x:c r="CK216" s="289"/>
      <x:c r="CL216" s="289"/>
      <x:c r="CM216" s="289"/>
      <x:c r="CN216" s="289"/>
      <x:c r="CO216" s="289"/>
      <x:c r="CP216" s="289"/>
      <x:c r="CQ216" s="289"/>
      <x:c r="CR216" s="289"/>
      <x:c r="CS216" s="289"/>
      <x:c r="CT216" s="289"/>
      <x:c r="CU216" s="289"/>
      <x:c r="CV216" s="289"/>
      <x:c r="CW216" s="289"/>
      <x:c r="CX216" s="289"/>
      <x:c r="CY216" s="289"/>
      <x:c r="CZ216" s="289"/>
      <x:c r="DA216" s="289"/>
      <x:c r="DB216" s="289"/>
      <x:c r="DC216" s="289"/>
      <x:c r="DD216" s="289"/>
      <x:c r="DE216" s="289"/>
      <x:c r="DF216" s="289"/>
      <x:c r="DG216" s="289"/>
      <x:c r="DH216" s="289"/>
      <x:c r="DI216" s="289"/>
      <x:c r="DJ216" s="289"/>
      <x:c r="DK216" s="289"/>
      <x:c r="DL216" s="289"/>
      <x:c r="DM216" s="289"/>
      <x:c r="DN216" s="289"/>
      <x:c r="DO216" s="289"/>
      <x:c r="DP216" s="289"/>
      <x:c r="DQ216" s="289"/>
      <x:c r="DR216" s="289"/>
      <x:c r="DS216" s="289"/>
      <x:c r="DT216" s="289"/>
      <x:c r="DU216" s="289"/>
      <x:c r="DV216" s="289"/>
      <x:c r="DW216" s="289"/>
      <x:c r="DX216" s="289"/>
      <x:c r="DY216" s="289"/>
      <x:c r="DZ216" s="289"/>
      <x:c r="EA216" s="289"/>
      <x:c r="EB216" s="289"/>
      <x:c r="EC216" s="289"/>
      <x:c r="ED216" s="289"/>
      <x:c r="EE216" s="289"/>
      <x:c r="EF216" s="289"/>
      <x:c r="EG216" s="289"/>
      <x:c r="EH216" s="289"/>
      <x:c r="EI216" s="289"/>
      <x:c r="EJ216" s="289"/>
      <x:c r="EK216" s="289"/>
      <x:c r="EL216" s="289"/>
      <x:c r="EM216" s="289"/>
      <x:c r="EN216" s="289"/>
      <x:c r="EO216" s="289"/>
      <x:c r="EP216" s="289"/>
      <x:c r="EQ216" s="289"/>
      <x:c r="ER216" s="289"/>
      <x:c r="ES216" s="289"/>
      <x:c r="ET216" s="289"/>
      <x:c r="EU216" s="289"/>
      <x:c r="EV216" s="289"/>
      <x:c r="EW216" s="289"/>
      <x:c r="EX216" s="289"/>
      <x:c r="EY216" s="289"/>
      <x:c r="EZ216" s="289"/>
      <x:c r="FA216" s="289"/>
      <x:c r="FB216" s="289"/>
      <x:c r="FC216" s="289"/>
      <x:c r="FD216" s="289"/>
      <x:c r="FE216" s="289"/>
      <x:c r="FF216" s="289"/>
      <x:c r="FG216" s="289"/>
      <x:c r="FH216" s="289"/>
    </x:row>
    <x:row r="217" spans="1:164" s="328" customFormat="1" hidden="1" outlineLevel="1">
      <x:c r="A217" s="403">
        <x:v>11</x:v>
      </x:c>
      <x:c r="B217" s="403">
        <x:v>11</x:v>
      </x:c>
      <x:c r="C217" s="404" t="s">
        <x:v>384</x:v>
      </x:c>
      <x:c r="D217" s="406" t="s">
        <x:v>140</x:v>
      </x:c>
      <x:c r="E217" s="406" t="s">
        <x:v>143</x:v>
      </x:c>
      <x:c r="F217" s="379"/>
      <x:c r="G217" s="365">
        <x:v>4.9100000000000003E-3</x:v>
      </x:c>
      <x:c r="H217" s="323">
        <x:v>0</x:v>
      </x:c>
      <x:c r="I217" s="366">
        <x:v>0</x:v>
      </x:c>
      <x:c r="J217" s="366">
        <x:v>0</x:v>
      </x:c>
      <x:c r="K217" s="366">
        <x:v>0</x:v>
      </x:c>
      <x:c r="L217" s="393">
        <x:v>0</x:v>
      </x:c>
      <x:c r="M217" s="366">
        <x:v>0</x:v>
      </x:c>
      <x:c r="N217" s="367">
        <x:v>0</x:v>
      </x:c>
      <x:c r="O217" s="394">
        <x:v>0</x:v>
      </x:c>
      <x:c r="P217" s="366">
        <x:v>0</x:v>
      </x:c>
      <x:c r="Q217" s="366">
        <x:v>0</x:v>
      </x:c>
      <x:c r="R217" s="393">
        <x:v>0</x:v>
      </x:c>
      <x:c r="S217" s="366">
        <x:v>0</x:v>
      </x:c>
      <x:c r="T217" s="366">
        <x:v>0</x:v>
      </x:c>
      <x:c r="U217" s="393">
        <x:v>0</x:v>
      </x:c>
      <x:c r="V217" s="366">
        <x:v>0</x:v>
      </x:c>
      <x:c r="W217" s="366">
        <x:v>0</x:v>
      </x:c>
      <x:c r="X217" s="393">
        <x:v>0</x:v>
      </x:c>
      <x:c r="Y217" s="366">
        <x:v>0</x:v>
      </x:c>
      <x:c r="Z217" s="366">
        <x:v>0</x:v>
      </x:c>
      <x:c r="AA217" s="393">
        <x:v>0</x:v>
      </x:c>
      <x:c r="AB217" s="366">
        <x:v>0</x:v>
      </x:c>
      <x:c r="AC217" s="366">
        <x:v>0</x:v>
      </x:c>
      <x:c r="AD217" s="393">
        <x:v>0</x:v>
      </x:c>
      <x:c r="AE217" s="366">
        <x:v>0</x:v>
      </x:c>
      <x:c r="AF217" s="366">
        <x:v>0</x:v>
      </x:c>
      <x:c r="AG217" s="393">
        <x:v>0</x:v>
      </x:c>
      <x:c r="AH217" s="366">
        <x:v>0</x:v>
      </x:c>
      <x:c r="AI217" s="366">
        <x:v>0</x:v>
      </x:c>
      <x:c r="AJ217" s="393">
        <x:v>0</x:v>
      </x:c>
      <x:c r="AK217" s="366">
        <x:v>0</x:v>
      </x:c>
      <x:c r="AL217" s="366">
        <x:v>0</x:v>
      </x:c>
      <x:c r="AM217" s="393">
        <x:v>0</x:v>
      </x:c>
      <x:c r="AN217" s="366">
        <x:v>0</x:v>
      </x:c>
      <x:c r="AO217" s="366">
        <x:v>0</x:v>
      </x:c>
      <x:c r="AP217" s="393">
        <x:v>0</x:v>
      </x:c>
      <x:c r="AQ217" s="366">
        <x:v>0</x:v>
      </x:c>
      <x:c r="AR217" s="366">
        <x:v>0</x:v>
      </x:c>
      <x:c r="AS217" s="393">
        <x:v>0</x:v>
      </x:c>
      <x:c r="AT217" s="366">
        <x:v>0</x:v>
      </x:c>
      <x:c r="AU217" s="366">
        <x:v>0</x:v>
      </x:c>
      <x:c r="AV217" s="361"/>
      <x:c r="AW217" s="294"/>
      <x:c r="AX217" s="289"/>
      <x:c r="AY217" s="289"/>
      <x:c r="AZ217" s="289"/>
      <x:c r="BA217" s="289"/>
      <x:c r="BB217" s="289"/>
      <x:c r="BC217" s="289"/>
      <x:c r="BD217" s="289"/>
      <x:c r="BE217" s="289"/>
      <x:c r="BF217" s="289"/>
      <x:c r="BG217" s="289"/>
      <x:c r="BH217" s="289"/>
      <x:c r="BI217" s="289"/>
      <x:c r="BJ217" s="289"/>
      <x:c r="BK217" s="289"/>
      <x:c r="BL217" s="289"/>
      <x:c r="BM217" s="289"/>
      <x:c r="BN217" s="289"/>
      <x:c r="BO217" s="289"/>
      <x:c r="BP217" s="289"/>
      <x:c r="BQ217" s="289"/>
      <x:c r="BR217" s="289"/>
      <x:c r="BS217" s="289"/>
      <x:c r="BT217" s="289"/>
      <x:c r="BU217" s="289"/>
      <x:c r="BV217" s="289"/>
      <x:c r="BW217" s="289"/>
      <x:c r="BX217" s="289"/>
      <x:c r="BY217" s="289"/>
      <x:c r="BZ217" s="289"/>
      <x:c r="CA217" s="289"/>
      <x:c r="CB217" s="289"/>
      <x:c r="CC217" s="289"/>
      <x:c r="CD217" s="289"/>
      <x:c r="CE217" s="289"/>
      <x:c r="CF217" s="289"/>
      <x:c r="CG217" s="289"/>
      <x:c r="CH217" s="289"/>
      <x:c r="CI217" s="289"/>
      <x:c r="CJ217" s="289"/>
      <x:c r="CK217" s="289"/>
      <x:c r="CL217" s="289"/>
      <x:c r="CM217" s="289"/>
      <x:c r="CN217" s="289"/>
      <x:c r="CO217" s="289"/>
      <x:c r="CP217" s="289"/>
      <x:c r="CQ217" s="289"/>
      <x:c r="CR217" s="289"/>
      <x:c r="CS217" s="289"/>
      <x:c r="CT217" s="289"/>
      <x:c r="CU217" s="289"/>
      <x:c r="CV217" s="289"/>
      <x:c r="CW217" s="289"/>
      <x:c r="CX217" s="289"/>
      <x:c r="CY217" s="289"/>
      <x:c r="CZ217" s="289"/>
      <x:c r="DA217" s="289"/>
      <x:c r="DB217" s="289"/>
      <x:c r="DC217" s="289"/>
      <x:c r="DD217" s="289"/>
      <x:c r="DE217" s="289"/>
      <x:c r="DF217" s="289"/>
      <x:c r="DG217" s="289"/>
      <x:c r="DH217" s="289"/>
      <x:c r="DI217" s="289"/>
      <x:c r="DJ217" s="289"/>
      <x:c r="DK217" s="289"/>
      <x:c r="DL217" s="289"/>
      <x:c r="DM217" s="289"/>
      <x:c r="DN217" s="289"/>
      <x:c r="DO217" s="289"/>
      <x:c r="DP217" s="289"/>
      <x:c r="DQ217" s="289"/>
      <x:c r="DR217" s="289"/>
      <x:c r="DS217" s="289"/>
      <x:c r="DT217" s="289"/>
      <x:c r="DU217" s="289"/>
      <x:c r="DV217" s="289"/>
      <x:c r="DW217" s="289"/>
      <x:c r="DX217" s="289"/>
      <x:c r="DY217" s="289"/>
      <x:c r="DZ217" s="289"/>
      <x:c r="EA217" s="289"/>
      <x:c r="EB217" s="289"/>
      <x:c r="EC217" s="289"/>
      <x:c r="ED217" s="289"/>
      <x:c r="EE217" s="289"/>
      <x:c r="EF217" s="289"/>
      <x:c r="EG217" s="289"/>
      <x:c r="EH217" s="289"/>
      <x:c r="EI217" s="289"/>
      <x:c r="EJ217" s="289"/>
      <x:c r="EK217" s="289"/>
      <x:c r="EL217" s="289"/>
      <x:c r="EM217" s="289"/>
      <x:c r="EN217" s="289"/>
      <x:c r="EO217" s="289"/>
      <x:c r="EP217" s="289"/>
      <x:c r="EQ217" s="289"/>
      <x:c r="ER217" s="289"/>
      <x:c r="ES217" s="289"/>
      <x:c r="ET217" s="289"/>
      <x:c r="EU217" s="289"/>
      <x:c r="EV217" s="289"/>
      <x:c r="EW217" s="289"/>
      <x:c r="EX217" s="289"/>
      <x:c r="EY217" s="289"/>
      <x:c r="EZ217" s="289"/>
      <x:c r="FA217" s="289"/>
      <x:c r="FB217" s="289"/>
      <x:c r="FC217" s="289"/>
      <x:c r="FD217" s="289"/>
      <x:c r="FE217" s="289"/>
      <x:c r="FF217" s="289"/>
      <x:c r="FG217" s="289"/>
      <x:c r="FH217" s="289"/>
    </x:row>
    <x:row r="218" spans="1:164" s="328" customFormat="1" hidden="1" outlineLevel="1">
      <x:c r="A218" s="403">
        <x:v>12</x:v>
      </x:c>
      <x:c r="B218" s="403">
        <x:v>12</x:v>
      </x:c>
      <x:c r="C218" s="404" t="s">
        <x:v>384</x:v>
      </x:c>
      <x:c r="D218" s="406" t="s">
        <x:v>140</x:v>
      </x:c>
      <x:c r="E218" s="406" t="s">
        <x:v>144</x:v>
      </x:c>
      <x:c r="F218" s="379"/>
      <x:c r="G218" s="365">
        <x:v>7.1999999999999998E-3</x:v>
      </x:c>
      <x:c r="H218" s="323">
        <x:v>0</x:v>
      </x:c>
      <x:c r="I218" s="366">
        <x:v>0</x:v>
      </x:c>
      <x:c r="J218" s="366">
        <x:v>0</x:v>
      </x:c>
      <x:c r="K218" s="366">
        <x:v>0</x:v>
      </x:c>
      <x:c r="L218" s="393">
        <x:v>0</x:v>
      </x:c>
      <x:c r="M218" s="366">
        <x:v>0</x:v>
      </x:c>
      <x:c r="N218" s="367">
        <x:v>0</x:v>
      </x:c>
      <x:c r="O218" s="394">
        <x:v>0</x:v>
      </x:c>
      <x:c r="P218" s="366">
        <x:v>0</x:v>
      </x:c>
      <x:c r="Q218" s="366">
        <x:v>0</x:v>
      </x:c>
      <x:c r="R218" s="393">
        <x:v>0</x:v>
      </x:c>
      <x:c r="S218" s="366">
        <x:v>0</x:v>
      </x:c>
      <x:c r="T218" s="366">
        <x:v>0</x:v>
      </x:c>
      <x:c r="U218" s="393">
        <x:v>0</x:v>
      </x:c>
      <x:c r="V218" s="366">
        <x:v>0</x:v>
      </x:c>
      <x:c r="W218" s="366">
        <x:v>0</x:v>
      </x:c>
      <x:c r="X218" s="393">
        <x:v>0</x:v>
      </x:c>
      <x:c r="Y218" s="366">
        <x:v>0</x:v>
      </x:c>
      <x:c r="Z218" s="366">
        <x:v>0</x:v>
      </x:c>
      <x:c r="AA218" s="393">
        <x:v>0</x:v>
      </x:c>
      <x:c r="AB218" s="366">
        <x:v>0</x:v>
      </x:c>
      <x:c r="AC218" s="366">
        <x:v>0</x:v>
      </x:c>
      <x:c r="AD218" s="393">
        <x:v>0</x:v>
      </x:c>
      <x:c r="AE218" s="366">
        <x:v>0</x:v>
      </x:c>
      <x:c r="AF218" s="366">
        <x:v>0</x:v>
      </x:c>
      <x:c r="AG218" s="393">
        <x:v>0</x:v>
      </x:c>
      <x:c r="AH218" s="366">
        <x:v>0</x:v>
      </x:c>
      <x:c r="AI218" s="366">
        <x:v>0</x:v>
      </x:c>
      <x:c r="AJ218" s="393">
        <x:v>0</x:v>
      </x:c>
      <x:c r="AK218" s="366">
        <x:v>0</x:v>
      </x:c>
      <x:c r="AL218" s="366">
        <x:v>0</x:v>
      </x:c>
      <x:c r="AM218" s="393">
        <x:v>0</x:v>
      </x:c>
      <x:c r="AN218" s="366">
        <x:v>0</x:v>
      </x:c>
      <x:c r="AO218" s="366">
        <x:v>0</x:v>
      </x:c>
      <x:c r="AP218" s="393">
        <x:v>0</x:v>
      </x:c>
      <x:c r="AQ218" s="366">
        <x:v>0</x:v>
      </x:c>
      <x:c r="AR218" s="366">
        <x:v>0</x:v>
      </x:c>
      <x:c r="AS218" s="393">
        <x:v>0</x:v>
      </x:c>
      <x:c r="AT218" s="366">
        <x:v>0</x:v>
      </x:c>
      <x:c r="AU218" s="366">
        <x:v>0</x:v>
      </x:c>
      <x:c r="AV218" s="361"/>
      <x:c r="AW218" s="294"/>
      <x:c r="AX218" s="289"/>
      <x:c r="AY218" s="289"/>
      <x:c r="AZ218" s="289"/>
      <x:c r="BA218" s="289"/>
      <x:c r="BB218" s="289"/>
      <x:c r="BC218" s="289"/>
      <x:c r="BD218" s="289"/>
      <x:c r="BE218" s="289"/>
      <x:c r="BF218" s="289"/>
      <x:c r="BG218" s="289"/>
      <x:c r="BH218" s="289"/>
      <x:c r="BI218" s="289"/>
      <x:c r="BJ218" s="289"/>
      <x:c r="BK218" s="289"/>
      <x:c r="BL218" s="289"/>
      <x:c r="BM218" s="289"/>
      <x:c r="BN218" s="289"/>
      <x:c r="BO218" s="289"/>
      <x:c r="BP218" s="289"/>
      <x:c r="BQ218" s="289"/>
      <x:c r="BR218" s="289"/>
      <x:c r="BS218" s="289"/>
      <x:c r="BT218" s="289"/>
      <x:c r="BU218" s="289"/>
      <x:c r="BV218" s="289"/>
      <x:c r="BW218" s="289"/>
      <x:c r="BX218" s="289"/>
      <x:c r="BY218" s="289"/>
      <x:c r="BZ218" s="289"/>
      <x:c r="CA218" s="289"/>
      <x:c r="CB218" s="289"/>
      <x:c r="CC218" s="289"/>
      <x:c r="CD218" s="289"/>
      <x:c r="CE218" s="289"/>
      <x:c r="CF218" s="289"/>
      <x:c r="CG218" s="289"/>
      <x:c r="CH218" s="289"/>
      <x:c r="CI218" s="289"/>
      <x:c r="CJ218" s="289"/>
      <x:c r="CK218" s="289"/>
      <x:c r="CL218" s="289"/>
      <x:c r="CM218" s="289"/>
      <x:c r="CN218" s="289"/>
      <x:c r="CO218" s="289"/>
      <x:c r="CP218" s="289"/>
      <x:c r="CQ218" s="289"/>
      <x:c r="CR218" s="289"/>
      <x:c r="CS218" s="289"/>
      <x:c r="CT218" s="289"/>
      <x:c r="CU218" s="289"/>
      <x:c r="CV218" s="289"/>
      <x:c r="CW218" s="289"/>
      <x:c r="CX218" s="289"/>
      <x:c r="CY218" s="289"/>
      <x:c r="CZ218" s="289"/>
      <x:c r="DA218" s="289"/>
      <x:c r="DB218" s="289"/>
      <x:c r="DC218" s="289"/>
      <x:c r="DD218" s="289"/>
      <x:c r="DE218" s="289"/>
      <x:c r="DF218" s="289"/>
      <x:c r="DG218" s="289"/>
      <x:c r="DH218" s="289"/>
      <x:c r="DI218" s="289"/>
      <x:c r="DJ218" s="289"/>
      <x:c r="DK218" s="289"/>
      <x:c r="DL218" s="289"/>
      <x:c r="DM218" s="289"/>
      <x:c r="DN218" s="289"/>
      <x:c r="DO218" s="289"/>
      <x:c r="DP218" s="289"/>
      <x:c r="DQ218" s="289"/>
      <x:c r="DR218" s="289"/>
      <x:c r="DS218" s="289"/>
      <x:c r="DT218" s="289"/>
      <x:c r="DU218" s="289"/>
      <x:c r="DV218" s="289"/>
      <x:c r="DW218" s="289"/>
      <x:c r="DX218" s="289"/>
      <x:c r="DY218" s="289"/>
      <x:c r="DZ218" s="289"/>
      <x:c r="EA218" s="289"/>
      <x:c r="EB218" s="289"/>
      <x:c r="EC218" s="289"/>
      <x:c r="ED218" s="289"/>
      <x:c r="EE218" s="289"/>
      <x:c r="EF218" s="289"/>
      <x:c r="EG218" s="289"/>
      <x:c r="EH218" s="289"/>
      <x:c r="EI218" s="289"/>
      <x:c r="EJ218" s="289"/>
      <x:c r="EK218" s="289"/>
      <x:c r="EL218" s="289"/>
      <x:c r="EM218" s="289"/>
      <x:c r="EN218" s="289"/>
      <x:c r="EO218" s="289"/>
      <x:c r="EP218" s="289"/>
      <x:c r="EQ218" s="289"/>
      <x:c r="ER218" s="289"/>
      <x:c r="ES218" s="289"/>
      <x:c r="ET218" s="289"/>
      <x:c r="EU218" s="289"/>
      <x:c r="EV218" s="289"/>
      <x:c r="EW218" s="289"/>
      <x:c r="EX218" s="289"/>
      <x:c r="EY218" s="289"/>
      <x:c r="EZ218" s="289"/>
      <x:c r="FA218" s="289"/>
      <x:c r="FB218" s="289"/>
      <x:c r="FC218" s="289"/>
      <x:c r="FD218" s="289"/>
      <x:c r="FE218" s="289"/>
      <x:c r="FF218" s="289"/>
      <x:c r="FG218" s="289"/>
      <x:c r="FH218" s="289"/>
    </x:row>
    <x:row r="219" spans="1:164" s="328" customFormat="1" hidden="1" outlineLevel="1">
      <x:c r="A219" s="403">
        <x:v>13</x:v>
      </x:c>
      <x:c r="B219" s="403">
        <x:v>13</x:v>
      </x:c>
      <x:c r="C219" s="404" t="s">
        <x:v>384</x:v>
      </x:c>
      <x:c r="D219" s="406" t="s">
        <x:v>140</x:v>
      </x:c>
      <x:c r="E219" s="406" t="s">
        <x:v>165</x:v>
      </x:c>
      <x:c r="F219" s="379"/>
      <x:c r="G219" s="365">
        <x:v>8.0700000000000008E-3</x:v>
      </x:c>
      <x:c r="H219" s="323">
        <x:v>0</x:v>
      </x:c>
      <x:c r="I219" s="366">
        <x:v>0</x:v>
      </x:c>
      <x:c r="J219" s="366">
        <x:v>0</x:v>
      </x:c>
      <x:c r="K219" s="366">
        <x:v>0</x:v>
      </x:c>
      <x:c r="L219" s="393">
        <x:v>0</x:v>
      </x:c>
      <x:c r="M219" s="366">
        <x:v>0</x:v>
      </x:c>
      <x:c r="N219" s="367">
        <x:v>0</x:v>
      </x:c>
      <x:c r="O219" s="394">
        <x:v>0</x:v>
      </x:c>
      <x:c r="P219" s="366">
        <x:v>0</x:v>
      </x:c>
      <x:c r="Q219" s="366">
        <x:v>0</x:v>
      </x:c>
      <x:c r="R219" s="393">
        <x:v>0</x:v>
      </x:c>
      <x:c r="S219" s="366">
        <x:v>0</x:v>
      </x:c>
      <x:c r="T219" s="366">
        <x:v>0</x:v>
      </x:c>
      <x:c r="U219" s="393">
        <x:v>0</x:v>
      </x:c>
      <x:c r="V219" s="366">
        <x:v>0</x:v>
      </x:c>
      <x:c r="W219" s="366">
        <x:v>0</x:v>
      </x:c>
      <x:c r="X219" s="393">
        <x:v>0</x:v>
      </x:c>
      <x:c r="Y219" s="366">
        <x:v>0</x:v>
      </x:c>
      <x:c r="Z219" s="366">
        <x:v>0</x:v>
      </x:c>
      <x:c r="AA219" s="393">
        <x:v>0</x:v>
      </x:c>
      <x:c r="AB219" s="366">
        <x:v>0</x:v>
      </x:c>
      <x:c r="AC219" s="366">
        <x:v>0</x:v>
      </x:c>
      <x:c r="AD219" s="393">
        <x:v>0</x:v>
      </x:c>
      <x:c r="AE219" s="366">
        <x:v>0</x:v>
      </x:c>
      <x:c r="AF219" s="366">
        <x:v>0</x:v>
      </x:c>
      <x:c r="AG219" s="393">
        <x:v>0</x:v>
      </x:c>
      <x:c r="AH219" s="366">
        <x:v>0</x:v>
      </x:c>
      <x:c r="AI219" s="366">
        <x:v>0</x:v>
      </x:c>
      <x:c r="AJ219" s="393">
        <x:v>0</x:v>
      </x:c>
      <x:c r="AK219" s="366">
        <x:v>0</x:v>
      </x:c>
      <x:c r="AL219" s="366">
        <x:v>0</x:v>
      </x:c>
      <x:c r="AM219" s="393">
        <x:v>0</x:v>
      </x:c>
      <x:c r="AN219" s="366">
        <x:v>0</x:v>
      </x:c>
      <x:c r="AO219" s="366">
        <x:v>0</x:v>
      </x:c>
      <x:c r="AP219" s="393">
        <x:v>0</x:v>
      </x:c>
      <x:c r="AQ219" s="366">
        <x:v>0</x:v>
      </x:c>
      <x:c r="AR219" s="366">
        <x:v>0</x:v>
      </x:c>
      <x:c r="AS219" s="393">
        <x:v>0</x:v>
      </x:c>
      <x:c r="AT219" s="366">
        <x:v>0</x:v>
      </x:c>
      <x:c r="AU219" s="366">
        <x:v>0</x:v>
      </x:c>
      <x:c r="AV219" s="361"/>
      <x:c r="AW219" s="294"/>
      <x:c r="AX219" s="289"/>
      <x:c r="AY219" s="289"/>
      <x:c r="AZ219" s="289"/>
      <x:c r="BA219" s="289"/>
      <x:c r="BB219" s="289"/>
      <x:c r="BC219" s="289"/>
      <x:c r="BD219" s="289"/>
      <x:c r="BE219" s="289"/>
      <x:c r="BF219" s="289"/>
      <x:c r="BG219" s="289"/>
      <x:c r="BH219" s="289"/>
      <x:c r="BI219" s="289"/>
      <x:c r="BJ219" s="289"/>
      <x:c r="BK219" s="289"/>
      <x:c r="BL219" s="289"/>
      <x:c r="BM219" s="289"/>
      <x:c r="BN219" s="289"/>
      <x:c r="BO219" s="289"/>
      <x:c r="BP219" s="289"/>
      <x:c r="BQ219" s="289"/>
      <x:c r="BR219" s="289"/>
      <x:c r="BS219" s="289"/>
      <x:c r="BT219" s="289"/>
      <x:c r="BU219" s="289"/>
      <x:c r="BV219" s="289"/>
      <x:c r="BW219" s="289"/>
      <x:c r="BX219" s="289"/>
      <x:c r="BY219" s="289"/>
      <x:c r="BZ219" s="289"/>
      <x:c r="CA219" s="289"/>
      <x:c r="CB219" s="289"/>
      <x:c r="CC219" s="289"/>
      <x:c r="CD219" s="289"/>
      <x:c r="CE219" s="289"/>
      <x:c r="CF219" s="289"/>
      <x:c r="CG219" s="289"/>
      <x:c r="CH219" s="289"/>
      <x:c r="CI219" s="289"/>
      <x:c r="CJ219" s="289"/>
      <x:c r="CK219" s="289"/>
      <x:c r="CL219" s="289"/>
      <x:c r="CM219" s="289"/>
      <x:c r="CN219" s="289"/>
      <x:c r="CO219" s="289"/>
      <x:c r="CP219" s="289"/>
      <x:c r="CQ219" s="289"/>
      <x:c r="CR219" s="289"/>
      <x:c r="CS219" s="289"/>
      <x:c r="CT219" s="289"/>
      <x:c r="CU219" s="289"/>
      <x:c r="CV219" s="289"/>
      <x:c r="CW219" s="289"/>
      <x:c r="CX219" s="289"/>
      <x:c r="CY219" s="289"/>
      <x:c r="CZ219" s="289"/>
      <x:c r="DA219" s="289"/>
      <x:c r="DB219" s="289"/>
      <x:c r="DC219" s="289"/>
      <x:c r="DD219" s="289"/>
      <x:c r="DE219" s="289"/>
      <x:c r="DF219" s="289"/>
      <x:c r="DG219" s="289"/>
      <x:c r="DH219" s="289"/>
      <x:c r="DI219" s="289"/>
      <x:c r="DJ219" s="289"/>
      <x:c r="DK219" s="289"/>
      <x:c r="DL219" s="289"/>
      <x:c r="DM219" s="289"/>
      <x:c r="DN219" s="289"/>
      <x:c r="DO219" s="289"/>
      <x:c r="DP219" s="289"/>
      <x:c r="DQ219" s="289"/>
      <x:c r="DR219" s="289"/>
      <x:c r="DS219" s="289"/>
      <x:c r="DT219" s="289"/>
      <x:c r="DU219" s="289"/>
      <x:c r="DV219" s="289"/>
      <x:c r="DW219" s="289"/>
      <x:c r="DX219" s="289"/>
      <x:c r="DY219" s="289"/>
      <x:c r="DZ219" s="289"/>
      <x:c r="EA219" s="289"/>
      <x:c r="EB219" s="289"/>
      <x:c r="EC219" s="289"/>
      <x:c r="ED219" s="289"/>
      <x:c r="EE219" s="289"/>
      <x:c r="EF219" s="289"/>
      <x:c r="EG219" s="289"/>
      <x:c r="EH219" s="289"/>
      <x:c r="EI219" s="289"/>
      <x:c r="EJ219" s="289"/>
      <x:c r="EK219" s="289"/>
      <x:c r="EL219" s="289"/>
      <x:c r="EM219" s="289"/>
      <x:c r="EN219" s="289"/>
      <x:c r="EO219" s="289"/>
      <x:c r="EP219" s="289"/>
      <x:c r="EQ219" s="289"/>
      <x:c r="ER219" s="289"/>
      <x:c r="ES219" s="289"/>
      <x:c r="ET219" s="289"/>
      <x:c r="EU219" s="289"/>
      <x:c r="EV219" s="289"/>
      <x:c r="EW219" s="289"/>
      <x:c r="EX219" s="289"/>
      <x:c r="EY219" s="289"/>
      <x:c r="EZ219" s="289"/>
      <x:c r="FA219" s="289"/>
      <x:c r="FB219" s="289"/>
      <x:c r="FC219" s="289"/>
      <x:c r="FD219" s="289"/>
      <x:c r="FE219" s="289"/>
      <x:c r="FF219" s="289"/>
      <x:c r="FG219" s="289"/>
      <x:c r="FH219" s="289"/>
    </x:row>
    <x:row r="220" spans="1:164" s="328" customFormat="1" hidden="1" outlineLevel="1">
      <x:c r="A220" s="403">
        <x:v>14</x:v>
      </x:c>
      <x:c r="B220" s="403">
        <x:v>14</x:v>
      </x:c>
      <x:c r="C220" s="404" t="s">
        <x:v>384</x:v>
      </x:c>
      <x:c r="D220" s="405" t="s">
        <x:v>140</x:v>
      </x:c>
      <x:c r="E220" s="405" t="s">
        <x:v>145</x:v>
      </x:c>
      <x:c r="F220" s="379"/>
      <x:c r="G220" s="365">
        <x:v>1.196E-2</x:v>
      </x:c>
      <x:c r="H220" s="323">
        <x:v>0</x:v>
      </x:c>
      <x:c r="I220" s="366">
        <x:v>0</x:v>
      </x:c>
      <x:c r="J220" s="366">
        <x:v>0</x:v>
      </x:c>
      <x:c r="K220" s="366">
        <x:v>0</x:v>
      </x:c>
      <x:c r="L220" s="393">
        <x:v>0</x:v>
      </x:c>
      <x:c r="M220" s="366">
        <x:v>0</x:v>
      </x:c>
      <x:c r="N220" s="367">
        <x:v>0</x:v>
      </x:c>
      <x:c r="O220" s="394">
        <x:v>0</x:v>
      </x:c>
      <x:c r="P220" s="366">
        <x:v>0</x:v>
      </x:c>
      <x:c r="Q220" s="366">
        <x:v>0</x:v>
      </x:c>
      <x:c r="R220" s="393">
        <x:v>0</x:v>
      </x:c>
      <x:c r="S220" s="366">
        <x:v>0</x:v>
      </x:c>
      <x:c r="T220" s="366">
        <x:v>0</x:v>
      </x:c>
      <x:c r="U220" s="393">
        <x:v>0</x:v>
      </x:c>
      <x:c r="V220" s="366">
        <x:v>0</x:v>
      </x:c>
      <x:c r="W220" s="366">
        <x:v>0</x:v>
      </x:c>
      <x:c r="X220" s="393">
        <x:v>0</x:v>
      </x:c>
      <x:c r="Y220" s="366">
        <x:v>0</x:v>
      </x:c>
      <x:c r="Z220" s="366">
        <x:v>0</x:v>
      </x:c>
      <x:c r="AA220" s="393">
        <x:v>0</x:v>
      </x:c>
      <x:c r="AB220" s="366">
        <x:v>0</x:v>
      </x:c>
      <x:c r="AC220" s="366">
        <x:v>0</x:v>
      </x:c>
      <x:c r="AD220" s="393">
        <x:v>0</x:v>
      </x:c>
      <x:c r="AE220" s="366">
        <x:v>0</x:v>
      </x:c>
      <x:c r="AF220" s="366">
        <x:v>0</x:v>
      </x:c>
      <x:c r="AG220" s="393">
        <x:v>0</x:v>
      </x:c>
      <x:c r="AH220" s="366">
        <x:v>0</x:v>
      </x:c>
      <x:c r="AI220" s="366">
        <x:v>0</x:v>
      </x:c>
      <x:c r="AJ220" s="393">
        <x:v>0</x:v>
      </x:c>
      <x:c r="AK220" s="366">
        <x:v>0</x:v>
      </x:c>
      <x:c r="AL220" s="366">
        <x:v>0</x:v>
      </x:c>
      <x:c r="AM220" s="393">
        <x:v>0</x:v>
      </x:c>
      <x:c r="AN220" s="366">
        <x:v>0</x:v>
      </x:c>
      <x:c r="AO220" s="366">
        <x:v>0</x:v>
      </x:c>
      <x:c r="AP220" s="393">
        <x:v>0</x:v>
      </x:c>
      <x:c r="AQ220" s="366">
        <x:v>0</x:v>
      </x:c>
      <x:c r="AR220" s="366">
        <x:v>0</x:v>
      </x:c>
      <x:c r="AS220" s="393">
        <x:v>0</x:v>
      </x:c>
      <x:c r="AT220" s="366">
        <x:v>0</x:v>
      </x:c>
      <x:c r="AU220" s="366">
        <x:v>0</x:v>
      </x:c>
      <x:c r="AV220" s="361"/>
      <x:c r="AW220" s="294"/>
      <x:c r="AX220" s="289"/>
      <x:c r="AY220" s="289"/>
      <x:c r="AZ220" s="289"/>
      <x:c r="BA220" s="289"/>
      <x:c r="BB220" s="289"/>
      <x:c r="BC220" s="289"/>
      <x:c r="BD220" s="289"/>
      <x:c r="BE220" s="289"/>
      <x:c r="BF220" s="289"/>
      <x:c r="BG220" s="289"/>
      <x:c r="BH220" s="289"/>
      <x:c r="BI220" s="289"/>
      <x:c r="BJ220" s="289"/>
      <x:c r="BK220" s="289"/>
      <x:c r="BL220" s="289"/>
      <x:c r="BM220" s="289"/>
      <x:c r="BN220" s="289"/>
      <x:c r="BO220" s="289"/>
      <x:c r="BP220" s="289"/>
      <x:c r="BQ220" s="289"/>
      <x:c r="BR220" s="289"/>
      <x:c r="BS220" s="289"/>
      <x:c r="BT220" s="289"/>
      <x:c r="BU220" s="289"/>
      <x:c r="BV220" s="289"/>
      <x:c r="BW220" s="289"/>
      <x:c r="BX220" s="289"/>
      <x:c r="BY220" s="289"/>
      <x:c r="BZ220" s="289"/>
      <x:c r="CA220" s="289"/>
      <x:c r="CB220" s="289"/>
      <x:c r="CC220" s="289"/>
      <x:c r="CD220" s="289"/>
      <x:c r="CE220" s="289"/>
      <x:c r="CF220" s="289"/>
      <x:c r="CG220" s="289"/>
      <x:c r="CH220" s="289"/>
      <x:c r="CI220" s="289"/>
      <x:c r="CJ220" s="289"/>
      <x:c r="CK220" s="289"/>
      <x:c r="CL220" s="289"/>
      <x:c r="CM220" s="289"/>
      <x:c r="CN220" s="289"/>
      <x:c r="CO220" s="289"/>
      <x:c r="CP220" s="289"/>
      <x:c r="CQ220" s="289"/>
      <x:c r="CR220" s="289"/>
      <x:c r="CS220" s="289"/>
      <x:c r="CT220" s="289"/>
      <x:c r="CU220" s="289"/>
      <x:c r="CV220" s="289"/>
      <x:c r="CW220" s="289"/>
      <x:c r="CX220" s="289"/>
      <x:c r="CY220" s="289"/>
      <x:c r="CZ220" s="289"/>
      <x:c r="DA220" s="289"/>
      <x:c r="DB220" s="289"/>
      <x:c r="DC220" s="289"/>
      <x:c r="DD220" s="289"/>
      <x:c r="DE220" s="289"/>
      <x:c r="DF220" s="289"/>
      <x:c r="DG220" s="289"/>
      <x:c r="DH220" s="289"/>
      <x:c r="DI220" s="289"/>
      <x:c r="DJ220" s="289"/>
      <x:c r="DK220" s="289"/>
      <x:c r="DL220" s="289"/>
      <x:c r="DM220" s="289"/>
      <x:c r="DN220" s="289"/>
      <x:c r="DO220" s="289"/>
      <x:c r="DP220" s="289"/>
      <x:c r="DQ220" s="289"/>
      <x:c r="DR220" s="289"/>
      <x:c r="DS220" s="289"/>
      <x:c r="DT220" s="289"/>
      <x:c r="DU220" s="289"/>
      <x:c r="DV220" s="289"/>
      <x:c r="DW220" s="289"/>
      <x:c r="DX220" s="289"/>
      <x:c r="DY220" s="289"/>
      <x:c r="DZ220" s="289"/>
      <x:c r="EA220" s="289"/>
      <x:c r="EB220" s="289"/>
      <x:c r="EC220" s="289"/>
      <x:c r="ED220" s="289"/>
      <x:c r="EE220" s="289"/>
      <x:c r="EF220" s="289"/>
      <x:c r="EG220" s="289"/>
      <x:c r="EH220" s="289"/>
      <x:c r="EI220" s="289"/>
      <x:c r="EJ220" s="289"/>
      <x:c r="EK220" s="289"/>
      <x:c r="EL220" s="289"/>
      <x:c r="EM220" s="289"/>
      <x:c r="EN220" s="289"/>
      <x:c r="EO220" s="289"/>
      <x:c r="EP220" s="289"/>
      <x:c r="EQ220" s="289"/>
      <x:c r="ER220" s="289"/>
      <x:c r="ES220" s="289"/>
      <x:c r="ET220" s="289"/>
      <x:c r="EU220" s="289"/>
      <x:c r="EV220" s="289"/>
      <x:c r="EW220" s="289"/>
      <x:c r="EX220" s="289"/>
      <x:c r="EY220" s="289"/>
      <x:c r="EZ220" s="289"/>
      <x:c r="FA220" s="289"/>
      <x:c r="FB220" s="289"/>
      <x:c r="FC220" s="289"/>
      <x:c r="FD220" s="289"/>
      <x:c r="FE220" s="289"/>
      <x:c r="FF220" s="289"/>
      <x:c r="FG220" s="289"/>
      <x:c r="FH220" s="289"/>
    </x:row>
    <x:row r="221" spans="1:164" s="328" customFormat="1" hidden="1" outlineLevel="1">
      <x:c r="A221" s="403">
        <x:v>15</x:v>
      </x:c>
      <x:c r="B221" s="403">
        <x:v>15</x:v>
      </x:c>
      <x:c r="C221" s="404" t="s">
        <x:v>384</x:v>
      </x:c>
      <x:c r="D221" s="405" t="s">
        <x:v>140</x:v>
      </x:c>
      <x:c r="E221" s="405" t="s">
        <x:v>142</x:v>
      </x:c>
      <x:c r="F221" s="379"/>
      <x:c r="G221" s="365">
        <x:v>1.8339999999999999E-2</x:v>
      </x:c>
      <x:c r="H221" s="323">
        <x:v>0</x:v>
      </x:c>
      <x:c r="I221" s="366">
        <x:v>0</x:v>
      </x:c>
      <x:c r="J221" s="366">
        <x:v>0</x:v>
      </x:c>
      <x:c r="K221" s="366">
        <x:v>0</x:v>
      </x:c>
      <x:c r="L221" s="393">
        <x:v>0</x:v>
      </x:c>
      <x:c r="M221" s="366">
        <x:v>0</x:v>
      </x:c>
      <x:c r="N221" s="367">
        <x:v>0</x:v>
      </x:c>
      <x:c r="O221" s="394">
        <x:v>0</x:v>
      </x:c>
      <x:c r="P221" s="366">
        <x:v>0</x:v>
      </x:c>
      <x:c r="Q221" s="366">
        <x:v>0</x:v>
      </x:c>
      <x:c r="R221" s="393">
        <x:v>0</x:v>
      </x:c>
      <x:c r="S221" s="366">
        <x:v>0</x:v>
      </x:c>
      <x:c r="T221" s="366">
        <x:v>0</x:v>
      </x:c>
      <x:c r="U221" s="393">
        <x:v>0</x:v>
      </x:c>
      <x:c r="V221" s="366">
        <x:v>0</x:v>
      </x:c>
      <x:c r="W221" s="366">
        <x:v>0</x:v>
      </x:c>
      <x:c r="X221" s="393">
        <x:v>0</x:v>
      </x:c>
      <x:c r="Y221" s="366">
        <x:v>0</x:v>
      </x:c>
      <x:c r="Z221" s="366">
        <x:v>0</x:v>
      </x:c>
      <x:c r="AA221" s="393">
        <x:v>0</x:v>
      </x:c>
      <x:c r="AB221" s="366">
        <x:v>0</x:v>
      </x:c>
      <x:c r="AC221" s="366">
        <x:v>0</x:v>
      </x:c>
      <x:c r="AD221" s="393">
        <x:v>0</x:v>
      </x:c>
      <x:c r="AE221" s="366">
        <x:v>0</x:v>
      </x:c>
      <x:c r="AF221" s="366">
        <x:v>0</x:v>
      </x:c>
      <x:c r="AG221" s="393">
        <x:v>0</x:v>
      </x:c>
      <x:c r="AH221" s="366">
        <x:v>0</x:v>
      </x:c>
      <x:c r="AI221" s="366">
        <x:v>0</x:v>
      </x:c>
      <x:c r="AJ221" s="393">
        <x:v>0</x:v>
      </x:c>
      <x:c r="AK221" s="366">
        <x:v>0</x:v>
      </x:c>
      <x:c r="AL221" s="366">
        <x:v>0</x:v>
      </x:c>
      <x:c r="AM221" s="393">
        <x:v>0</x:v>
      </x:c>
      <x:c r="AN221" s="366">
        <x:v>0</x:v>
      </x:c>
      <x:c r="AO221" s="366">
        <x:v>0</x:v>
      </x:c>
      <x:c r="AP221" s="393">
        <x:v>0</x:v>
      </x:c>
      <x:c r="AQ221" s="366">
        <x:v>0</x:v>
      </x:c>
      <x:c r="AR221" s="366">
        <x:v>0</x:v>
      </x:c>
      <x:c r="AS221" s="393">
        <x:v>0</x:v>
      </x:c>
      <x:c r="AT221" s="366">
        <x:v>0</x:v>
      </x:c>
      <x:c r="AU221" s="366">
        <x:v>0</x:v>
      </x:c>
      <x:c r="AV221" s="361"/>
      <x:c r="AW221" s="294"/>
      <x:c r="AX221" s="289"/>
      <x:c r="AY221" s="289"/>
      <x:c r="AZ221" s="289"/>
      <x:c r="BA221" s="289"/>
      <x:c r="BB221" s="289"/>
      <x:c r="BC221" s="289"/>
      <x:c r="BD221" s="289"/>
      <x:c r="BE221" s="289"/>
      <x:c r="BF221" s="289"/>
      <x:c r="BG221" s="289"/>
      <x:c r="BH221" s="289"/>
      <x:c r="BI221" s="289"/>
      <x:c r="BJ221" s="289"/>
      <x:c r="BK221" s="289"/>
      <x:c r="BL221" s="289"/>
      <x:c r="BM221" s="289"/>
      <x:c r="BN221" s="289"/>
      <x:c r="BO221" s="289"/>
      <x:c r="BP221" s="289"/>
      <x:c r="BQ221" s="289"/>
      <x:c r="BR221" s="289"/>
      <x:c r="BS221" s="289"/>
      <x:c r="BT221" s="289"/>
      <x:c r="BU221" s="289"/>
      <x:c r="BV221" s="289"/>
      <x:c r="BW221" s="289"/>
      <x:c r="BX221" s="289"/>
      <x:c r="BY221" s="289"/>
      <x:c r="BZ221" s="289"/>
      <x:c r="CA221" s="289"/>
      <x:c r="CB221" s="289"/>
      <x:c r="CC221" s="289"/>
      <x:c r="CD221" s="289"/>
      <x:c r="CE221" s="289"/>
      <x:c r="CF221" s="289"/>
      <x:c r="CG221" s="289"/>
      <x:c r="CH221" s="289"/>
      <x:c r="CI221" s="289"/>
      <x:c r="CJ221" s="289"/>
      <x:c r="CK221" s="289"/>
      <x:c r="CL221" s="289"/>
      <x:c r="CM221" s="289"/>
      <x:c r="CN221" s="289"/>
      <x:c r="CO221" s="289"/>
      <x:c r="CP221" s="289"/>
      <x:c r="CQ221" s="289"/>
      <x:c r="CR221" s="289"/>
      <x:c r="CS221" s="289"/>
      <x:c r="CT221" s="289"/>
      <x:c r="CU221" s="289"/>
      <x:c r="CV221" s="289"/>
      <x:c r="CW221" s="289"/>
      <x:c r="CX221" s="289"/>
      <x:c r="CY221" s="289"/>
      <x:c r="CZ221" s="289"/>
      <x:c r="DA221" s="289"/>
      <x:c r="DB221" s="289"/>
      <x:c r="DC221" s="289"/>
      <x:c r="DD221" s="289"/>
      <x:c r="DE221" s="289"/>
      <x:c r="DF221" s="289"/>
      <x:c r="DG221" s="289"/>
      <x:c r="DH221" s="289"/>
      <x:c r="DI221" s="289"/>
      <x:c r="DJ221" s="289"/>
      <x:c r="DK221" s="289"/>
      <x:c r="DL221" s="289"/>
      <x:c r="DM221" s="289"/>
      <x:c r="DN221" s="289"/>
      <x:c r="DO221" s="289"/>
      <x:c r="DP221" s="289"/>
      <x:c r="DQ221" s="289"/>
      <x:c r="DR221" s="289"/>
      <x:c r="DS221" s="289"/>
      <x:c r="DT221" s="289"/>
      <x:c r="DU221" s="289"/>
      <x:c r="DV221" s="289"/>
      <x:c r="DW221" s="289"/>
      <x:c r="DX221" s="289"/>
      <x:c r="DY221" s="289"/>
      <x:c r="DZ221" s="289"/>
      <x:c r="EA221" s="289"/>
      <x:c r="EB221" s="289"/>
      <x:c r="EC221" s="289"/>
      <x:c r="ED221" s="289"/>
      <x:c r="EE221" s="289"/>
      <x:c r="EF221" s="289"/>
      <x:c r="EG221" s="289"/>
      <x:c r="EH221" s="289"/>
      <x:c r="EI221" s="289"/>
      <x:c r="EJ221" s="289"/>
      <x:c r="EK221" s="289"/>
      <x:c r="EL221" s="289"/>
      <x:c r="EM221" s="289"/>
      <x:c r="EN221" s="289"/>
      <x:c r="EO221" s="289"/>
      <x:c r="EP221" s="289"/>
      <x:c r="EQ221" s="289"/>
      <x:c r="ER221" s="289"/>
      <x:c r="ES221" s="289"/>
      <x:c r="ET221" s="289"/>
      <x:c r="EU221" s="289"/>
      <x:c r="EV221" s="289"/>
      <x:c r="EW221" s="289"/>
      <x:c r="EX221" s="289"/>
      <x:c r="EY221" s="289"/>
      <x:c r="EZ221" s="289"/>
      <x:c r="FA221" s="289"/>
      <x:c r="FB221" s="289"/>
      <x:c r="FC221" s="289"/>
      <x:c r="FD221" s="289"/>
      <x:c r="FE221" s="289"/>
      <x:c r="FF221" s="289"/>
      <x:c r="FG221" s="289"/>
      <x:c r="FH221" s="289"/>
    </x:row>
    <x:row r="222" spans="1:164" s="328" customFormat="1" hidden="1" outlineLevel="1">
      <x:c r="A222" s="403">
        <x:v>16</x:v>
      </x:c>
      <x:c r="B222" s="403">
        <x:v>16</x:v>
      </x:c>
      <x:c r="C222" s="404" t="s">
        <x:v>384</x:v>
      </x:c>
      <x:c r="D222" s="405" t="s">
        <x:v>140</x:v>
      </x:c>
      <x:c r="E222" s="405" t="s">
        <x:v>146</x:v>
      </x:c>
      <x:c r="F222" s="379"/>
      <x:c r="G222" s="365">
        <x:v>2.5999999999999999E-2</x:v>
      </x:c>
      <x:c r="H222" s="323">
        <x:v>0</x:v>
      </x:c>
      <x:c r="I222" s="366">
        <x:v>0</x:v>
      </x:c>
      <x:c r="J222" s="366">
        <x:v>0</x:v>
      </x:c>
      <x:c r="K222" s="366">
        <x:v>0</x:v>
      </x:c>
      <x:c r="L222" s="393">
        <x:v>0</x:v>
      </x:c>
      <x:c r="M222" s="366">
        <x:v>0</x:v>
      </x:c>
      <x:c r="N222" s="367">
        <x:v>0</x:v>
      </x:c>
      <x:c r="O222" s="394">
        <x:v>0</x:v>
      </x:c>
      <x:c r="P222" s="366">
        <x:v>0</x:v>
      </x:c>
      <x:c r="Q222" s="366">
        <x:v>0</x:v>
      </x:c>
      <x:c r="R222" s="393">
        <x:v>0</x:v>
      </x:c>
      <x:c r="S222" s="366">
        <x:v>0</x:v>
      </x:c>
      <x:c r="T222" s="366">
        <x:v>0</x:v>
      </x:c>
      <x:c r="U222" s="393">
        <x:v>0</x:v>
      </x:c>
      <x:c r="V222" s="366">
        <x:v>0</x:v>
      </x:c>
      <x:c r="W222" s="366">
        <x:v>0</x:v>
      </x:c>
      <x:c r="X222" s="393">
        <x:v>0</x:v>
      </x:c>
      <x:c r="Y222" s="366">
        <x:v>0</x:v>
      </x:c>
      <x:c r="Z222" s="366">
        <x:v>0</x:v>
      </x:c>
      <x:c r="AA222" s="393">
        <x:v>0</x:v>
      </x:c>
      <x:c r="AB222" s="366">
        <x:v>0</x:v>
      </x:c>
      <x:c r="AC222" s="366">
        <x:v>0</x:v>
      </x:c>
      <x:c r="AD222" s="393">
        <x:v>0</x:v>
      </x:c>
      <x:c r="AE222" s="366">
        <x:v>0</x:v>
      </x:c>
      <x:c r="AF222" s="366">
        <x:v>0</x:v>
      </x:c>
      <x:c r="AG222" s="393">
        <x:v>0</x:v>
      </x:c>
      <x:c r="AH222" s="366">
        <x:v>0</x:v>
      </x:c>
      <x:c r="AI222" s="366">
        <x:v>0</x:v>
      </x:c>
      <x:c r="AJ222" s="393">
        <x:v>0</x:v>
      </x:c>
      <x:c r="AK222" s="366">
        <x:v>0</x:v>
      </x:c>
      <x:c r="AL222" s="366">
        <x:v>0</x:v>
      </x:c>
      <x:c r="AM222" s="393">
        <x:v>0</x:v>
      </x:c>
      <x:c r="AN222" s="366">
        <x:v>0</x:v>
      </x:c>
      <x:c r="AO222" s="366">
        <x:v>0</x:v>
      </x:c>
      <x:c r="AP222" s="393">
        <x:v>0</x:v>
      </x:c>
      <x:c r="AQ222" s="366">
        <x:v>0</x:v>
      </x:c>
      <x:c r="AR222" s="366">
        <x:v>0</x:v>
      </x:c>
      <x:c r="AS222" s="393">
        <x:v>0</x:v>
      </x:c>
      <x:c r="AT222" s="366">
        <x:v>0</x:v>
      </x:c>
      <x:c r="AU222" s="366">
        <x:v>0</x:v>
      </x:c>
      <x:c r="AV222" s="361"/>
      <x:c r="AW222" s="294"/>
      <x:c r="AX222" s="289"/>
      <x:c r="AY222" s="289"/>
      <x:c r="AZ222" s="289"/>
      <x:c r="BA222" s="289"/>
      <x:c r="BB222" s="289"/>
      <x:c r="BC222" s="289"/>
      <x:c r="BD222" s="289"/>
      <x:c r="BE222" s="289"/>
      <x:c r="BF222" s="289"/>
      <x:c r="BG222" s="289"/>
      <x:c r="BH222" s="289"/>
      <x:c r="BI222" s="289"/>
      <x:c r="BJ222" s="289"/>
      <x:c r="BK222" s="289"/>
      <x:c r="BL222" s="289"/>
      <x:c r="BM222" s="289"/>
      <x:c r="BN222" s="289"/>
      <x:c r="BO222" s="289"/>
      <x:c r="BP222" s="289"/>
      <x:c r="BQ222" s="289"/>
      <x:c r="BR222" s="289"/>
      <x:c r="BS222" s="289"/>
      <x:c r="BT222" s="289"/>
      <x:c r="BU222" s="289"/>
      <x:c r="BV222" s="289"/>
      <x:c r="BW222" s="289"/>
      <x:c r="BX222" s="289"/>
      <x:c r="BY222" s="289"/>
      <x:c r="BZ222" s="289"/>
      <x:c r="CA222" s="289"/>
      <x:c r="CB222" s="289"/>
      <x:c r="CC222" s="289"/>
      <x:c r="CD222" s="289"/>
      <x:c r="CE222" s="289"/>
      <x:c r="CF222" s="289"/>
      <x:c r="CG222" s="289"/>
      <x:c r="CH222" s="289"/>
      <x:c r="CI222" s="289"/>
      <x:c r="CJ222" s="289"/>
      <x:c r="CK222" s="289"/>
      <x:c r="CL222" s="289"/>
      <x:c r="CM222" s="289"/>
      <x:c r="CN222" s="289"/>
      <x:c r="CO222" s="289"/>
      <x:c r="CP222" s="289"/>
      <x:c r="CQ222" s="289"/>
      <x:c r="CR222" s="289"/>
      <x:c r="CS222" s="289"/>
      <x:c r="CT222" s="289"/>
      <x:c r="CU222" s="289"/>
      <x:c r="CV222" s="289"/>
      <x:c r="CW222" s="289"/>
      <x:c r="CX222" s="289"/>
      <x:c r="CY222" s="289"/>
      <x:c r="CZ222" s="289"/>
      <x:c r="DA222" s="289"/>
      <x:c r="DB222" s="289"/>
      <x:c r="DC222" s="289"/>
      <x:c r="DD222" s="289"/>
      <x:c r="DE222" s="289"/>
      <x:c r="DF222" s="289"/>
      <x:c r="DG222" s="289"/>
      <x:c r="DH222" s="289"/>
      <x:c r="DI222" s="289"/>
      <x:c r="DJ222" s="289"/>
      <x:c r="DK222" s="289"/>
      <x:c r="DL222" s="289"/>
      <x:c r="DM222" s="289"/>
      <x:c r="DN222" s="289"/>
      <x:c r="DO222" s="289"/>
      <x:c r="DP222" s="289"/>
      <x:c r="DQ222" s="289"/>
      <x:c r="DR222" s="289"/>
      <x:c r="DS222" s="289"/>
      <x:c r="DT222" s="289"/>
      <x:c r="DU222" s="289"/>
      <x:c r="DV222" s="289"/>
      <x:c r="DW222" s="289"/>
      <x:c r="DX222" s="289"/>
      <x:c r="DY222" s="289"/>
      <x:c r="DZ222" s="289"/>
      <x:c r="EA222" s="289"/>
      <x:c r="EB222" s="289"/>
      <x:c r="EC222" s="289"/>
      <x:c r="ED222" s="289"/>
      <x:c r="EE222" s="289"/>
      <x:c r="EF222" s="289"/>
      <x:c r="EG222" s="289"/>
      <x:c r="EH222" s="289"/>
      <x:c r="EI222" s="289"/>
      <x:c r="EJ222" s="289"/>
      <x:c r="EK222" s="289"/>
      <x:c r="EL222" s="289"/>
      <x:c r="EM222" s="289"/>
      <x:c r="EN222" s="289"/>
      <x:c r="EO222" s="289"/>
      <x:c r="EP222" s="289"/>
      <x:c r="EQ222" s="289"/>
      <x:c r="ER222" s="289"/>
      <x:c r="ES222" s="289"/>
      <x:c r="ET222" s="289"/>
      <x:c r="EU222" s="289"/>
      <x:c r="EV222" s="289"/>
      <x:c r="EW222" s="289"/>
      <x:c r="EX222" s="289"/>
      <x:c r="EY222" s="289"/>
      <x:c r="EZ222" s="289"/>
      <x:c r="FA222" s="289"/>
      <x:c r="FB222" s="289"/>
      <x:c r="FC222" s="289"/>
      <x:c r="FD222" s="289"/>
      <x:c r="FE222" s="289"/>
      <x:c r="FF222" s="289"/>
      <x:c r="FG222" s="289"/>
      <x:c r="FH222" s="289"/>
    </x:row>
    <x:row r="223" spans="1:164" s="328" customFormat="1" hidden="1" outlineLevel="1">
      <x:c r="A223" s="403">
        <x:v>17</x:v>
      </x:c>
      <x:c r="B223" s="403">
        <x:v>17</x:v>
      </x:c>
      <x:c r="C223" s="404" t="s">
        <x:v>384</x:v>
      </x:c>
      <x:c r="D223" s="405" t="s">
        <x:v>161</x:v>
      </x:c>
      <x:c r="E223" s="405" t="s">
        <x:v>143</x:v>
      </x:c>
      <x:c r="F223" s="379"/>
      <x:c r="G223" s="365">
        <x:v>4.7599999999999995E-3</x:v>
      </x:c>
      <x:c r="H223" s="323">
        <x:v>0</x:v>
      </x:c>
      <x:c r="I223" s="366">
        <x:v>0</x:v>
      </x:c>
      <x:c r="J223" s="366">
        <x:v>0</x:v>
      </x:c>
      <x:c r="K223" s="366">
        <x:v>0</x:v>
      </x:c>
      <x:c r="L223" s="393">
        <x:v>0</x:v>
      </x:c>
      <x:c r="M223" s="366">
        <x:v>0</x:v>
      </x:c>
      <x:c r="N223" s="367">
        <x:v>0</x:v>
      </x:c>
      <x:c r="O223" s="394">
        <x:v>0</x:v>
      </x:c>
      <x:c r="P223" s="366">
        <x:v>0</x:v>
      </x:c>
      <x:c r="Q223" s="366">
        <x:v>0</x:v>
      </x:c>
      <x:c r="R223" s="393">
        <x:v>0</x:v>
      </x:c>
      <x:c r="S223" s="366">
        <x:v>0</x:v>
      </x:c>
      <x:c r="T223" s="366">
        <x:v>0</x:v>
      </x:c>
      <x:c r="U223" s="393">
        <x:v>0</x:v>
      </x:c>
      <x:c r="V223" s="366">
        <x:v>0</x:v>
      </x:c>
      <x:c r="W223" s="366">
        <x:v>0</x:v>
      </x:c>
      <x:c r="X223" s="393">
        <x:v>0</x:v>
      </x:c>
      <x:c r="Y223" s="366">
        <x:v>0</x:v>
      </x:c>
      <x:c r="Z223" s="366">
        <x:v>0</x:v>
      </x:c>
      <x:c r="AA223" s="393">
        <x:v>0</x:v>
      </x:c>
      <x:c r="AB223" s="366">
        <x:v>0</x:v>
      </x:c>
      <x:c r="AC223" s="366">
        <x:v>0</x:v>
      </x:c>
      <x:c r="AD223" s="393">
        <x:v>0</x:v>
      </x:c>
      <x:c r="AE223" s="366">
        <x:v>0</x:v>
      </x:c>
      <x:c r="AF223" s="366">
        <x:v>0</x:v>
      </x:c>
      <x:c r="AG223" s="393">
        <x:v>0</x:v>
      </x:c>
      <x:c r="AH223" s="366">
        <x:v>0</x:v>
      </x:c>
      <x:c r="AI223" s="366">
        <x:v>0</x:v>
      </x:c>
      <x:c r="AJ223" s="393">
        <x:v>0</x:v>
      </x:c>
      <x:c r="AK223" s="366">
        <x:v>0</x:v>
      </x:c>
      <x:c r="AL223" s="366">
        <x:v>0</x:v>
      </x:c>
      <x:c r="AM223" s="393">
        <x:v>0</x:v>
      </x:c>
      <x:c r="AN223" s="366">
        <x:v>0</x:v>
      </x:c>
      <x:c r="AO223" s="366">
        <x:v>0</x:v>
      </x:c>
      <x:c r="AP223" s="393">
        <x:v>0</x:v>
      </x:c>
      <x:c r="AQ223" s="366">
        <x:v>0</x:v>
      </x:c>
      <x:c r="AR223" s="366">
        <x:v>0</x:v>
      </x:c>
      <x:c r="AS223" s="393">
        <x:v>0</x:v>
      </x:c>
      <x:c r="AT223" s="366">
        <x:v>0</x:v>
      </x:c>
      <x:c r="AU223" s="366">
        <x:v>0</x:v>
      </x:c>
      <x:c r="AV223" s="361"/>
      <x:c r="AW223" s="294"/>
      <x:c r="AX223" s="289"/>
      <x:c r="AY223" s="289"/>
      <x:c r="AZ223" s="289"/>
      <x:c r="BA223" s="289"/>
      <x:c r="BB223" s="289"/>
      <x:c r="BC223" s="289"/>
      <x:c r="BD223" s="289"/>
      <x:c r="BE223" s="289"/>
      <x:c r="BF223" s="289"/>
      <x:c r="BG223" s="289"/>
      <x:c r="BH223" s="289"/>
      <x:c r="BI223" s="289"/>
      <x:c r="BJ223" s="289"/>
      <x:c r="BK223" s="289"/>
      <x:c r="BL223" s="289"/>
      <x:c r="BM223" s="289"/>
      <x:c r="BN223" s="289"/>
      <x:c r="BO223" s="289"/>
      <x:c r="BP223" s="289"/>
      <x:c r="BQ223" s="289"/>
      <x:c r="BR223" s="289"/>
      <x:c r="BS223" s="289"/>
      <x:c r="BT223" s="289"/>
      <x:c r="BU223" s="289"/>
      <x:c r="BV223" s="289"/>
      <x:c r="BW223" s="289"/>
      <x:c r="BX223" s="289"/>
      <x:c r="BY223" s="289"/>
      <x:c r="BZ223" s="289"/>
      <x:c r="CA223" s="289"/>
      <x:c r="CB223" s="289"/>
      <x:c r="CC223" s="289"/>
      <x:c r="CD223" s="289"/>
      <x:c r="CE223" s="289"/>
      <x:c r="CF223" s="289"/>
      <x:c r="CG223" s="289"/>
      <x:c r="CH223" s="289"/>
      <x:c r="CI223" s="289"/>
      <x:c r="CJ223" s="289"/>
      <x:c r="CK223" s="289"/>
      <x:c r="CL223" s="289"/>
      <x:c r="CM223" s="289"/>
      <x:c r="CN223" s="289"/>
      <x:c r="CO223" s="289"/>
      <x:c r="CP223" s="289"/>
      <x:c r="CQ223" s="289"/>
      <x:c r="CR223" s="289"/>
      <x:c r="CS223" s="289"/>
      <x:c r="CT223" s="289"/>
      <x:c r="CU223" s="289"/>
      <x:c r="CV223" s="289"/>
      <x:c r="CW223" s="289"/>
      <x:c r="CX223" s="289"/>
      <x:c r="CY223" s="289"/>
      <x:c r="CZ223" s="289"/>
      <x:c r="DA223" s="289"/>
      <x:c r="DB223" s="289"/>
      <x:c r="DC223" s="289"/>
      <x:c r="DD223" s="289"/>
      <x:c r="DE223" s="289"/>
      <x:c r="DF223" s="289"/>
      <x:c r="DG223" s="289"/>
      <x:c r="DH223" s="289"/>
      <x:c r="DI223" s="289"/>
      <x:c r="DJ223" s="289"/>
      <x:c r="DK223" s="289"/>
      <x:c r="DL223" s="289"/>
      <x:c r="DM223" s="289"/>
      <x:c r="DN223" s="289"/>
      <x:c r="DO223" s="289"/>
      <x:c r="DP223" s="289"/>
      <x:c r="DQ223" s="289"/>
      <x:c r="DR223" s="289"/>
      <x:c r="DS223" s="289"/>
      <x:c r="DT223" s="289"/>
      <x:c r="DU223" s="289"/>
      <x:c r="DV223" s="289"/>
      <x:c r="DW223" s="289"/>
      <x:c r="DX223" s="289"/>
      <x:c r="DY223" s="289"/>
      <x:c r="DZ223" s="289"/>
      <x:c r="EA223" s="289"/>
      <x:c r="EB223" s="289"/>
      <x:c r="EC223" s="289"/>
      <x:c r="ED223" s="289"/>
      <x:c r="EE223" s="289"/>
      <x:c r="EF223" s="289"/>
      <x:c r="EG223" s="289"/>
      <x:c r="EH223" s="289"/>
      <x:c r="EI223" s="289"/>
      <x:c r="EJ223" s="289"/>
      <x:c r="EK223" s="289"/>
      <x:c r="EL223" s="289"/>
      <x:c r="EM223" s="289"/>
      <x:c r="EN223" s="289"/>
      <x:c r="EO223" s="289"/>
      <x:c r="EP223" s="289"/>
      <x:c r="EQ223" s="289"/>
      <x:c r="ER223" s="289"/>
      <x:c r="ES223" s="289"/>
      <x:c r="ET223" s="289"/>
      <x:c r="EU223" s="289"/>
      <x:c r="EV223" s="289"/>
      <x:c r="EW223" s="289"/>
      <x:c r="EX223" s="289"/>
      <x:c r="EY223" s="289"/>
      <x:c r="EZ223" s="289"/>
      <x:c r="FA223" s="289"/>
      <x:c r="FB223" s="289"/>
      <x:c r="FC223" s="289"/>
      <x:c r="FD223" s="289"/>
      <x:c r="FE223" s="289"/>
      <x:c r="FF223" s="289"/>
      <x:c r="FG223" s="289"/>
      <x:c r="FH223" s="289"/>
    </x:row>
    <x:row r="224" spans="1:164" s="328" customFormat="1" hidden="1" outlineLevel="1">
      <x:c r="A224" s="403">
        <x:v>1</x:v>
      </x:c>
      <x:c r="B224" s="403">
        <x:v>18</x:v>
      </x:c>
      <x:c r="C224" s="404" t="s">
        <x:v>384</x:v>
      </x:c>
      <x:c r="D224" s="405" t="s">
        <x:v>161</x:v>
      </x:c>
      <x:c r="E224" s="405" t="s">
        <x:v>165</x:v>
      </x:c>
      <x:c r="F224" s="379"/>
      <x:c r="G224" s="365">
        <x:v>8.09E-3</x:v>
      </x:c>
      <x:c r="H224" s="323">
        <x:v>0</x:v>
      </x:c>
      <x:c r="I224" s="366">
        <x:v>0</x:v>
      </x:c>
      <x:c r="J224" s="366">
        <x:v>0</x:v>
      </x:c>
      <x:c r="K224" s="366">
        <x:v>0</x:v>
      </x:c>
      <x:c r="L224" s="393">
        <x:v>0</x:v>
      </x:c>
      <x:c r="M224" s="366">
        <x:v>0</x:v>
      </x:c>
      <x:c r="N224" s="367">
        <x:v>0</x:v>
      </x:c>
      <x:c r="O224" s="394">
        <x:v>0</x:v>
      </x:c>
      <x:c r="P224" s="366">
        <x:v>0</x:v>
      </x:c>
      <x:c r="Q224" s="366">
        <x:v>0</x:v>
      </x:c>
      <x:c r="R224" s="393">
        <x:v>0</x:v>
      </x:c>
      <x:c r="S224" s="366">
        <x:v>0</x:v>
      </x:c>
      <x:c r="T224" s="366">
        <x:v>0</x:v>
      </x:c>
      <x:c r="U224" s="393">
        <x:v>0</x:v>
      </x:c>
      <x:c r="V224" s="366">
        <x:v>0</x:v>
      </x:c>
      <x:c r="W224" s="366">
        <x:v>0</x:v>
      </x:c>
      <x:c r="X224" s="393">
        <x:v>0</x:v>
      </x:c>
      <x:c r="Y224" s="366">
        <x:v>0</x:v>
      </x:c>
      <x:c r="Z224" s="366">
        <x:v>0</x:v>
      </x:c>
      <x:c r="AA224" s="393">
        <x:v>0</x:v>
      </x:c>
      <x:c r="AB224" s="366">
        <x:v>0</x:v>
      </x:c>
      <x:c r="AC224" s="366">
        <x:v>0</x:v>
      </x:c>
      <x:c r="AD224" s="393">
        <x:v>0</x:v>
      </x:c>
      <x:c r="AE224" s="366">
        <x:v>0</x:v>
      </x:c>
      <x:c r="AF224" s="366">
        <x:v>0</x:v>
      </x:c>
      <x:c r="AG224" s="393">
        <x:v>0</x:v>
      </x:c>
      <x:c r="AH224" s="366">
        <x:v>0</x:v>
      </x:c>
      <x:c r="AI224" s="366">
        <x:v>0</x:v>
      </x:c>
      <x:c r="AJ224" s="393">
        <x:v>0</x:v>
      </x:c>
      <x:c r="AK224" s="366">
        <x:v>0</x:v>
      </x:c>
      <x:c r="AL224" s="366">
        <x:v>0</x:v>
      </x:c>
      <x:c r="AM224" s="393">
        <x:v>0</x:v>
      </x:c>
      <x:c r="AN224" s="366">
        <x:v>0</x:v>
      </x:c>
      <x:c r="AO224" s="366">
        <x:v>0</x:v>
      </x:c>
      <x:c r="AP224" s="393">
        <x:v>0</x:v>
      </x:c>
      <x:c r="AQ224" s="366">
        <x:v>0</x:v>
      </x:c>
      <x:c r="AR224" s="366">
        <x:v>0</x:v>
      </x:c>
      <x:c r="AS224" s="393">
        <x:v>0</x:v>
      </x:c>
      <x:c r="AT224" s="366">
        <x:v>0</x:v>
      </x:c>
      <x:c r="AU224" s="366">
        <x:v>0</x:v>
      </x:c>
      <x:c r="AV224" s="361"/>
      <x:c r="AW224" s="294"/>
      <x:c r="AX224" s="289"/>
      <x:c r="AY224" s="289"/>
      <x:c r="AZ224" s="289"/>
      <x:c r="BA224" s="289"/>
      <x:c r="BB224" s="289"/>
      <x:c r="BC224" s="289"/>
      <x:c r="BD224" s="289"/>
      <x:c r="BE224" s="289"/>
      <x:c r="BF224" s="289"/>
      <x:c r="BG224" s="289"/>
      <x:c r="BH224" s="289"/>
      <x:c r="BI224" s="289"/>
      <x:c r="BJ224" s="289"/>
      <x:c r="BK224" s="289"/>
      <x:c r="BL224" s="289"/>
      <x:c r="BM224" s="289"/>
      <x:c r="BN224" s="289"/>
      <x:c r="BO224" s="289"/>
      <x:c r="BP224" s="289"/>
      <x:c r="BQ224" s="289"/>
      <x:c r="BR224" s="289"/>
      <x:c r="BS224" s="289"/>
      <x:c r="BT224" s="289"/>
      <x:c r="BU224" s="289"/>
      <x:c r="BV224" s="289"/>
      <x:c r="BW224" s="289"/>
      <x:c r="BX224" s="289"/>
      <x:c r="BY224" s="289"/>
      <x:c r="BZ224" s="289"/>
      <x:c r="CA224" s="289"/>
      <x:c r="CB224" s="289"/>
      <x:c r="CC224" s="289"/>
      <x:c r="CD224" s="289"/>
      <x:c r="CE224" s="289"/>
      <x:c r="CF224" s="289"/>
      <x:c r="CG224" s="289"/>
      <x:c r="CH224" s="289"/>
      <x:c r="CI224" s="289"/>
      <x:c r="CJ224" s="289"/>
      <x:c r="CK224" s="289"/>
      <x:c r="CL224" s="289"/>
      <x:c r="CM224" s="289"/>
      <x:c r="CN224" s="289"/>
      <x:c r="CO224" s="289"/>
      <x:c r="CP224" s="289"/>
      <x:c r="CQ224" s="289"/>
      <x:c r="CR224" s="289"/>
      <x:c r="CS224" s="289"/>
      <x:c r="CT224" s="289"/>
      <x:c r="CU224" s="289"/>
      <x:c r="CV224" s="289"/>
      <x:c r="CW224" s="289"/>
      <x:c r="CX224" s="289"/>
      <x:c r="CY224" s="289"/>
      <x:c r="CZ224" s="289"/>
      <x:c r="DA224" s="289"/>
      <x:c r="DB224" s="289"/>
      <x:c r="DC224" s="289"/>
      <x:c r="DD224" s="289"/>
      <x:c r="DE224" s="289"/>
      <x:c r="DF224" s="289"/>
      <x:c r="DG224" s="289"/>
      <x:c r="DH224" s="289"/>
      <x:c r="DI224" s="289"/>
      <x:c r="DJ224" s="289"/>
      <x:c r="DK224" s="289"/>
      <x:c r="DL224" s="289"/>
      <x:c r="DM224" s="289"/>
      <x:c r="DN224" s="289"/>
      <x:c r="DO224" s="289"/>
      <x:c r="DP224" s="289"/>
      <x:c r="DQ224" s="289"/>
      <x:c r="DR224" s="289"/>
      <x:c r="DS224" s="289"/>
      <x:c r="DT224" s="289"/>
      <x:c r="DU224" s="289"/>
      <x:c r="DV224" s="289"/>
      <x:c r="DW224" s="289"/>
      <x:c r="DX224" s="289"/>
      <x:c r="DY224" s="289"/>
      <x:c r="DZ224" s="289"/>
      <x:c r="EA224" s="289"/>
      <x:c r="EB224" s="289"/>
      <x:c r="EC224" s="289"/>
      <x:c r="ED224" s="289"/>
      <x:c r="EE224" s="289"/>
      <x:c r="EF224" s="289"/>
      <x:c r="EG224" s="289"/>
      <x:c r="EH224" s="289"/>
      <x:c r="EI224" s="289"/>
      <x:c r="EJ224" s="289"/>
      <x:c r="EK224" s="289"/>
      <x:c r="EL224" s="289"/>
      <x:c r="EM224" s="289"/>
      <x:c r="EN224" s="289"/>
      <x:c r="EO224" s="289"/>
      <x:c r="EP224" s="289"/>
      <x:c r="EQ224" s="289"/>
      <x:c r="ER224" s="289"/>
      <x:c r="ES224" s="289"/>
      <x:c r="ET224" s="289"/>
      <x:c r="EU224" s="289"/>
      <x:c r="EV224" s="289"/>
      <x:c r="EW224" s="289"/>
      <x:c r="EX224" s="289"/>
      <x:c r="EY224" s="289"/>
      <x:c r="EZ224" s="289"/>
      <x:c r="FA224" s="289"/>
      <x:c r="FB224" s="289"/>
      <x:c r="FC224" s="289"/>
      <x:c r="FD224" s="289"/>
      <x:c r="FE224" s="289"/>
      <x:c r="FF224" s="289"/>
      <x:c r="FG224" s="289"/>
      <x:c r="FH224" s="289"/>
    </x:row>
    <x:row r="225" spans="1:164" s="328" customFormat="1" hidden="1" outlineLevel="1">
      <x:c r="A225" s="403">
        <x:v>2</x:v>
      </x:c>
      <x:c r="B225" s="403">
        <x:v>19</x:v>
      </x:c>
      <x:c r="C225" s="404" t="s">
        <x:v>384</x:v>
      </x:c>
      <x:c r="D225" s="405" t="s">
        <x:v>161</x:v>
      </x:c>
      <x:c r="E225" s="405" t="s">
        <x:v>145</x:v>
      </x:c>
      <x:c r="F225" s="379"/>
      <x:c r="G225" s="365">
        <x:v>1.191E-2</x:v>
      </x:c>
      <x:c r="H225" s="323">
        <x:v>0</x:v>
      </x:c>
      <x:c r="I225" s="366">
        <x:v>0</x:v>
      </x:c>
      <x:c r="J225" s="366">
        <x:v>0</x:v>
      </x:c>
      <x:c r="K225" s="366">
        <x:v>0</x:v>
      </x:c>
      <x:c r="L225" s="393">
        <x:v>0</x:v>
      </x:c>
      <x:c r="M225" s="366">
        <x:v>0</x:v>
      </x:c>
      <x:c r="N225" s="367">
        <x:v>0</x:v>
      </x:c>
      <x:c r="O225" s="394">
        <x:v>0</x:v>
      </x:c>
      <x:c r="P225" s="366">
        <x:v>0</x:v>
      </x:c>
      <x:c r="Q225" s="366">
        <x:v>0</x:v>
      </x:c>
      <x:c r="R225" s="393">
        <x:v>0</x:v>
      </x:c>
      <x:c r="S225" s="366">
        <x:v>0</x:v>
      </x:c>
      <x:c r="T225" s="366">
        <x:v>0</x:v>
      </x:c>
      <x:c r="U225" s="393">
        <x:v>0</x:v>
      </x:c>
      <x:c r="V225" s="366">
        <x:v>0</x:v>
      </x:c>
      <x:c r="W225" s="366">
        <x:v>0</x:v>
      </x:c>
      <x:c r="X225" s="393">
        <x:v>0</x:v>
      </x:c>
      <x:c r="Y225" s="366">
        <x:v>0</x:v>
      </x:c>
      <x:c r="Z225" s="366">
        <x:v>0</x:v>
      </x:c>
      <x:c r="AA225" s="393">
        <x:v>0</x:v>
      </x:c>
      <x:c r="AB225" s="366">
        <x:v>0</x:v>
      </x:c>
      <x:c r="AC225" s="366">
        <x:v>0</x:v>
      </x:c>
      <x:c r="AD225" s="393">
        <x:v>0</x:v>
      </x:c>
      <x:c r="AE225" s="366">
        <x:v>0</x:v>
      </x:c>
      <x:c r="AF225" s="366">
        <x:v>0</x:v>
      </x:c>
      <x:c r="AG225" s="393">
        <x:v>0</x:v>
      </x:c>
      <x:c r="AH225" s="366">
        <x:v>0</x:v>
      </x:c>
      <x:c r="AI225" s="366">
        <x:v>0</x:v>
      </x:c>
      <x:c r="AJ225" s="393">
        <x:v>0</x:v>
      </x:c>
      <x:c r="AK225" s="366">
        <x:v>0</x:v>
      </x:c>
      <x:c r="AL225" s="366">
        <x:v>0</x:v>
      </x:c>
      <x:c r="AM225" s="393">
        <x:v>0</x:v>
      </x:c>
      <x:c r="AN225" s="366">
        <x:v>0</x:v>
      </x:c>
      <x:c r="AO225" s="366">
        <x:v>0</x:v>
      </x:c>
      <x:c r="AP225" s="393">
        <x:v>0</x:v>
      </x:c>
      <x:c r="AQ225" s="366">
        <x:v>0</x:v>
      </x:c>
      <x:c r="AR225" s="366">
        <x:v>0</x:v>
      </x:c>
      <x:c r="AS225" s="393">
        <x:v>0</x:v>
      </x:c>
      <x:c r="AT225" s="366">
        <x:v>0</x:v>
      </x:c>
      <x:c r="AU225" s="366">
        <x:v>0</x:v>
      </x:c>
      <x:c r="AV225" s="361"/>
      <x:c r="AW225" s="294"/>
      <x:c r="AX225" s="289"/>
      <x:c r="AY225" s="289"/>
      <x:c r="AZ225" s="289"/>
      <x:c r="BA225" s="289"/>
      <x:c r="BB225" s="289"/>
      <x:c r="BC225" s="289"/>
      <x:c r="BD225" s="289"/>
      <x:c r="BE225" s="289"/>
      <x:c r="BF225" s="289"/>
      <x:c r="BG225" s="289"/>
      <x:c r="BH225" s="289"/>
      <x:c r="BI225" s="289"/>
      <x:c r="BJ225" s="289"/>
      <x:c r="BK225" s="289"/>
      <x:c r="BL225" s="289"/>
      <x:c r="BM225" s="289"/>
      <x:c r="BN225" s="289"/>
      <x:c r="BO225" s="289"/>
      <x:c r="BP225" s="289"/>
      <x:c r="BQ225" s="289"/>
      <x:c r="BR225" s="289"/>
      <x:c r="BS225" s="289"/>
      <x:c r="BT225" s="289"/>
      <x:c r="BU225" s="289"/>
      <x:c r="BV225" s="289"/>
      <x:c r="BW225" s="289"/>
      <x:c r="BX225" s="289"/>
      <x:c r="BY225" s="289"/>
      <x:c r="BZ225" s="289"/>
      <x:c r="CA225" s="289"/>
      <x:c r="CB225" s="289"/>
      <x:c r="CC225" s="289"/>
      <x:c r="CD225" s="289"/>
      <x:c r="CE225" s="289"/>
      <x:c r="CF225" s="289"/>
      <x:c r="CG225" s="289"/>
      <x:c r="CH225" s="289"/>
      <x:c r="CI225" s="289"/>
      <x:c r="CJ225" s="289"/>
      <x:c r="CK225" s="289"/>
      <x:c r="CL225" s="289"/>
      <x:c r="CM225" s="289"/>
      <x:c r="CN225" s="289"/>
      <x:c r="CO225" s="289"/>
      <x:c r="CP225" s="289"/>
      <x:c r="CQ225" s="289"/>
      <x:c r="CR225" s="289"/>
      <x:c r="CS225" s="289"/>
      <x:c r="CT225" s="289"/>
      <x:c r="CU225" s="289"/>
      <x:c r="CV225" s="289"/>
      <x:c r="CW225" s="289"/>
      <x:c r="CX225" s="289"/>
      <x:c r="CY225" s="289"/>
      <x:c r="CZ225" s="289"/>
      <x:c r="DA225" s="289"/>
      <x:c r="DB225" s="289"/>
      <x:c r="DC225" s="289"/>
      <x:c r="DD225" s="289"/>
      <x:c r="DE225" s="289"/>
      <x:c r="DF225" s="289"/>
      <x:c r="DG225" s="289"/>
      <x:c r="DH225" s="289"/>
      <x:c r="DI225" s="289"/>
      <x:c r="DJ225" s="289"/>
      <x:c r="DK225" s="289"/>
      <x:c r="DL225" s="289"/>
      <x:c r="DM225" s="289"/>
      <x:c r="DN225" s="289"/>
      <x:c r="DO225" s="289"/>
      <x:c r="DP225" s="289"/>
      <x:c r="DQ225" s="289"/>
      <x:c r="DR225" s="289"/>
      <x:c r="DS225" s="289"/>
      <x:c r="DT225" s="289"/>
      <x:c r="DU225" s="289"/>
      <x:c r="DV225" s="289"/>
      <x:c r="DW225" s="289"/>
      <x:c r="DX225" s="289"/>
      <x:c r="DY225" s="289"/>
      <x:c r="DZ225" s="289"/>
      <x:c r="EA225" s="289"/>
      <x:c r="EB225" s="289"/>
      <x:c r="EC225" s="289"/>
      <x:c r="ED225" s="289"/>
      <x:c r="EE225" s="289"/>
      <x:c r="EF225" s="289"/>
      <x:c r="EG225" s="289"/>
      <x:c r="EH225" s="289"/>
      <x:c r="EI225" s="289"/>
      <x:c r="EJ225" s="289"/>
      <x:c r="EK225" s="289"/>
      <x:c r="EL225" s="289"/>
      <x:c r="EM225" s="289"/>
      <x:c r="EN225" s="289"/>
      <x:c r="EO225" s="289"/>
      <x:c r="EP225" s="289"/>
      <x:c r="EQ225" s="289"/>
      <x:c r="ER225" s="289"/>
      <x:c r="ES225" s="289"/>
      <x:c r="ET225" s="289"/>
      <x:c r="EU225" s="289"/>
      <x:c r="EV225" s="289"/>
      <x:c r="EW225" s="289"/>
      <x:c r="EX225" s="289"/>
      <x:c r="EY225" s="289"/>
      <x:c r="EZ225" s="289"/>
      <x:c r="FA225" s="289"/>
      <x:c r="FB225" s="289"/>
      <x:c r="FC225" s="289"/>
      <x:c r="FD225" s="289"/>
      <x:c r="FE225" s="289"/>
      <x:c r="FF225" s="289"/>
      <x:c r="FG225" s="289"/>
      <x:c r="FH225" s="289"/>
    </x:row>
    <x:row r="226" spans="1:164" s="328" customFormat="1" hidden="1" outlineLevel="1">
      <x:c r="A226" s="403">
        <x:v>3</x:v>
      </x:c>
      <x:c r="B226" s="403">
        <x:v>20</x:v>
      </x:c>
      <x:c r="C226" s="404" t="s">
        <x:v>384</x:v>
      </x:c>
      <x:c r="D226" s="405" t="s">
        <x:v>161</x:v>
      </x:c>
      <x:c r="E226" s="405" t="s">
        <x:v>142</x:v>
      </x:c>
      <x:c r="F226" s="379"/>
      <x:c r="G226" s="365">
        <x:v>1.882E-2</x:v>
      </x:c>
      <x:c r="H226" s="323">
        <x:v>0</x:v>
      </x:c>
      <x:c r="I226" s="366">
        <x:v>0</x:v>
      </x:c>
      <x:c r="J226" s="366">
        <x:v>0</x:v>
      </x:c>
      <x:c r="K226" s="366">
        <x:v>0</x:v>
      </x:c>
      <x:c r="L226" s="393">
        <x:v>0</x:v>
      </x:c>
      <x:c r="M226" s="366">
        <x:v>0</x:v>
      </x:c>
      <x:c r="N226" s="367">
        <x:v>0</x:v>
      </x:c>
      <x:c r="O226" s="394">
        <x:v>0</x:v>
      </x:c>
      <x:c r="P226" s="366">
        <x:v>0</x:v>
      </x:c>
      <x:c r="Q226" s="366">
        <x:v>0</x:v>
      </x:c>
      <x:c r="R226" s="393">
        <x:v>0</x:v>
      </x:c>
      <x:c r="S226" s="366">
        <x:v>0</x:v>
      </x:c>
      <x:c r="T226" s="366">
        <x:v>0</x:v>
      </x:c>
      <x:c r="U226" s="393">
        <x:v>0</x:v>
      </x:c>
      <x:c r="V226" s="366">
        <x:v>0</x:v>
      </x:c>
      <x:c r="W226" s="366">
        <x:v>0</x:v>
      </x:c>
      <x:c r="X226" s="393">
        <x:v>0</x:v>
      </x:c>
      <x:c r="Y226" s="366">
        <x:v>0</x:v>
      </x:c>
      <x:c r="Z226" s="366">
        <x:v>0</x:v>
      </x:c>
      <x:c r="AA226" s="393">
        <x:v>0</x:v>
      </x:c>
      <x:c r="AB226" s="366">
        <x:v>0</x:v>
      </x:c>
      <x:c r="AC226" s="366">
        <x:v>0</x:v>
      </x:c>
      <x:c r="AD226" s="393">
        <x:v>0</x:v>
      </x:c>
      <x:c r="AE226" s="366">
        <x:v>0</x:v>
      </x:c>
      <x:c r="AF226" s="366">
        <x:v>0</x:v>
      </x:c>
      <x:c r="AG226" s="393">
        <x:v>0</x:v>
      </x:c>
      <x:c r="AH226" s="366">
        <x:v>0</x:v>
      </x:c>
      <x:c r="AI226" s="366">
        <x:v>0</x:v>
      </x:c>
      <x:c r="AJ226" s="393">
        <x:v>0</x:v>
      </x:c>
      <x:c r="AK226" s="366">
        <x:v>0</x:v>
      </x:c>
      <x:c r="AL226" s="366">
        <x:v>0</x:v>
      </x:c>
      <x:c r="AM226" s="393">
        <x:v>0</x:v>
      </x:c>
      <x:c r="AN226" s="366">
        <x:v>0</x:v>
      </x:c>
      <x:c r="AO226" s="366">
        <x:v>0</x:v>
      </x:c>
      <x:c r="AP226" s="393">
        <x:v>0</x:v>
      </x:c>
      <x:c r="AQ226" s="366">
        <x:v>0</x:v>
      </x:c>
      <x:c r="AR226" s="366">
        <x:v>0</x:v>
      </x:c>
      <x:c r="AS226" s="393">
        <x:v>0</x:v>
      </x:c>
      <x:c r="AT226" s="366">
        <x:v>0</x:v>
      </x:c>
      <x:c r="AU226" s="366">
        <x:v>0</x:v>
      </x:c>
      <x:c r="AV226" s="361"/>
      <x:c r="AW226" s="294"/>
      <x:c r="AX226" s="289"/>
      <x:c r="AY226" s="289"/>
      <x:c r="AZ226" s="289"/>
      <x:c r="BA226" s="289"/>
      <x:c r="BB226" s="289"/>
      <x:c r="BC226" s="289"/>
      <x:c r="BD226" s="289"/>
      <x:c r="BE226" s="289"/>
      <x:c r="BF226" s="289"/>
      <x:c r="BG226" s="289"/>
      <x:c r="BH226" s="289"/>
      <x:c r="BI226" s="289"/>
      <x:c r="BJ226" s="289"/>
      <x:c r="BK226" s="289"/>
      <x:c r="BL226" s="289"/>
      <x:c r="BM226" s="289"/>
      <x:c r="BN226" s="289"/>
      <x:c r="BO226" s="289"/>
      <x:c r="BP226" s="289"/>
      <x:c r="BQ226" s="289"/>
      <x:c r="BR226" s="289"/>
      <x:c r="BS226" s="289"/>
      <x:c r="BT226" s="289"/>
      <x:c r="BU226" s="289"/>
      <x:c r="BV226" s="289"/>
      <x:c r="BW226" s="289"/>
      <x:c r="BX226" s="289"/>
      <x:c r="BY226" s="289"/>
      <x:c r="BZ226" s="289"/>
      <x:c r="CA226" s="289"/>
      <x:c r="CB226" s="289"/>
      <x:c r="CC226" s="289"/>
      <x:c r="CD226" s="289"/>
      <x:c r="CE226" s="289"/>
      <x:c r="CF226" s="289"/>
      <x:c r="CG226" s="289"/>
      <x:c r="CH226" s="289"/>
      <x:c r="CI226" s="289"/>
      <x:c r="CJ226" s="289"/>
      <x:c r="CK226" s="289"/>
      <x:c r="CL226" s="289"/>
      <x:c r="CM226" s="289"/>
      <x:c r="CN226" s="289"/>
      <x:c r="CO226" s="289"/>
      <x:c r="CP226" s="289"/>
      <x:c r="CQ226" s="289"/>
      <x:c r="CR226" s="289"/>
      <x:c r="CS226" s="289"/>
      <x:c r="CT226" s="289"/>
      <x:c r="CU226" s="289"/>
      <x:c r="CV226" s="289"/>
      <x:c r="CW226" s="289"/>
      <x:c r="CX226" s="289"/>
      <x:c r="CY226" s="289"/>
      <x:c r="CZ226" s="289"/>
      <x:c r="DA226" s="289"/>
      <x:c r="DB226" s="289"/>
      <x:c r="DC226" s="289"/>
      <x:c r="DD226" s="289"/>
      <x:c r="DE226" s="289"/>
      <x:c r="DF226" s="289"/>
      <x:c r="DG226" s="289"/>
      <x:c r="DH226" s="289"/>
      <x:c r="DI226" s="289"/>
      <x:c r="DJ226" s="289"/>
      <x:c r="DK226" s="289"/>
      <x:c r="DL226" s="289"/>
      <x:c r="DM226" s="289"/>
      <x:c r="DN226" s="289"/>
      <x:c r="DO226" s="289"/>
      <x:c r="DP226" s="289"/>
      <x:c r="DQ226" s="289"/>
      <x:c r="DR226" s="289"/>
      <x:c r="DS226" s="289"/>
      <x:c r="DT226" s="289"/>
      <x:c r="DU226" s="289"/>
      <x:c r="DV226" s="289"/>
      <x:c r="DW226" s="289"/>
      <x:c r="DX226" s="289"/>
      <x:c r="DY226" s="289"/>
      <x:c r="DZ226" s="289"/>
      <x:c r="EA226" s="289"/>
      <x:c r="EB226" s="289"/>
      <x:c r="EC226" s="289"/>
      <x:c r="ED226" s="289"/>
      <x:c r="EE226" s="289"/>
      <x:c r="EF226" s="289"/>
      <x:c r="EG226" s="289"/>
      <x:c r="EH226" s="289"/>
      <x:c r="EI226" s="289"/>
      <x:c r="EJ226" s="289"/>
      <x:c r="EK226" s="289"/>
      <x:c r="EL226" s="289"/>
      <x:c r="EM226" s="289"/>
      <x:c r="EN226" s="289"/>
      <x:c r="EO226" s="289"/>
      <x:c r="EP226" s="289"/>
      <x:c r="EQ226" s="289"/>
      <x:c r="ER226" s="289"/>
      <x:c r="ES226" s="289"/>
      <x:c r="ET226" s="289"/>
      <x:c r="EU226" s="289"/>
      <x:c r="EV226" s="289"/>
      <x:c r="EW226" s="289"/>
      <x:c r="EX226" s="289"/>
      <x:c r="EY226" s="289"/>
      <x:c r="EZ226" s="289"/>
      <x:c r="FA226" s="289"/>
      <x:c r="FB226" s="289"/>
      <x:c r="FC226" s="289"/>
      <x:c r="FD226" s="289"/>
      <x:c r="FE226" s="289"/>
      <x:c r="FF226" s="289"/>
      <x:c r="FG226" s="289"/>
      <x:c r="FH226" s="289"/>
    </x:row>
    <x:row r="227" spans="1:164" s="328" customFormat="1" hidden="1" outlineLevel="1">
      <x:c r="A227" s="403">
        <x:v>4</x:v>
      </x:c>
      <x:c r="B227" s="403">
        <x:v>21</x:v>
      </x:c>
      <x:c r="C227" s="404" t="s">
        <x:v>384</x:v>
      </x:c>
      <x:c r="D227" s="405" t="s">
        <x:v>161</x:v>
      </x:c>
      <x:c r="E227" s="405" t="s">
        <x:v>163</x:v>
      </x:c>
      <x:c r="F227" s="379"/>
      <x:c r="G227" s="365">
        <x:v>2.8329999999999998E-2</x:v>
      </x:c>
      <x:c r="H227" s="323">
        <x:v>0</x:v>
      </x:c>
      <x:c r="I227" s="366">
        <x:v>0</x:v>
      </x:c>
      <x:c r="J227" s="366">
        <x:v>0</x:v>
      </x:c>
      <x:c r="K227" s="366">
        <x:v>0</x:v>
      </x:c>
      <x:c r="L227" s="393">
        <x:v>0</x:v>
      </x:c>
      <x:c r="M227" s="366">
        <x:v>0</x:v>
      </x:c>
      <x:c r="N227" s="367">
        <x:v>0</x:v>
      </x:c>
      <x:c r="O227" s="394">
        <x:v>0</x:v>
      </x:c>
      <x:c r="P227" s="366">
        <x:v>0</x:v>
      </x:c>
      <x:c r="Q227" s="366">
        <x:v>0</x:v>
      </x:c>
      <x:c r="R227" s="393">
        <x:v>0</x:v>
      </x:c>
      <x:c r="S227" s="366">
        <x:v>0</x:v>
      </x:c>
      <x:c r="T227" s="366">
        <x:v>0</x:v>
      </x:c>
      <x:c r="U227" s="393">
        <x:v>0</x:v>
      </x:c>
      <x:c r="V227" s="366">
        <x:v>0</x:v>
      </x:c>
      <x:c r="W227" s="366">
        <x:v>0</x:v>
      </x:c>
      <x:c r="X227" s="393">
        <x:v>0</x:v>
      </x:c>
      <x:c r="Y227" s="366">
        <x:v>0</x:v>
      </x:c>
      <x:c r="Z227" s="366">
        <x:v>0</x:v>
      </x:c>
      <x:c r="AA227" s="393">
        <x:v>0</x:v>
      </x:c>
      <x:c r="AB227" s="366">
        <x:v>0</x:v>
      </x:c>
      <x:c r="AC227" s="366">
        <x:v>0</x:v>
      </x:c>
      <x:c r="AD227" s="393">
        <x:v>0</x:v>
      </x:c>
      <x:c r="AE227" s="366">
        <x:v>0</x:v>
      </x:c>
      <x:c r="AF227" s="366">
        <x:v>0</x:v>
      </x:c>
      <x:c r="AG227" s="393">
        <x:v>0</x:v>
      </x:c>
      <x:c r="AH227" s="366">
        <x:v>0</x:v>
      </x:c>
      <x:c r="AI227" s="366">
        <x:v>0</x:v>
      </x:c>
      <x:c r="AJ227" s="393">
        <x:v>0</x:v>
      </x:c>
      <x:c r="AK227" s="366">
        <x:v>0</x:v>
      </x:c>
      <x:c r="AL227" s="366">
        <x:v>0</x:v>
      </x:c>
      <x:c r="AM227" s="393">
        <x:v>0</x:v>
      </x:c>
      <x:c r="AN227" s="366">
        <x:v>0</x:v>
      </x:c>
      <x:c r="AO227" s="366">
        <x:v>0</x:v>
      </x:c>
      <x:c r="AP227" s="393">
        <x:v>0</x:v>
      </x:c>
      <x:c r="AQ227" s="366">
        <x:v>0</x:v>
      </x:c>
      <x:c r="AR227" s="366">
        <x:v>0</x:v>
      </x:c>
      <x:c r="AS227" s="393">
        <x:v>0</x:v>
      </x:c>
      <x:c r="AT227" s="366">
        <x:v>0</x:v>
      </x:c>
      <x:c r="AU227" s="366">
        <x:v>0</x:v>
      </x:c>
      <x:c r="AV227" s="361"/>
      <x:c r="AW227" s="294"/>
      <x:c r="AX227" s="289"/>
      <x:c r="AY227" s="289"/>
      <x:c r="AZ227" s="289"/>
      <x:c r="BA227" s="289"/>
      <x:c r="BB227" s="289"/>
      <x:c r="BC227" s="289"/>
      <x:c r="BD227" s="289"/>
      <x:c r="BE227" s="289"/>
      <x:c r="BF227" s="289"/>
      <x:c r="BG227" s="289"/>
      <x:c r="BH227" s="289"/>
      <x:c r="BI227" s="289"/>
      <x:c r="BJ227" s="289"/>
      <x:c r="BK227" s="289"/>
      <x:c r="BL227" s="289"/>
      <x:c r="BM227" s="289"/>
      <x:c r="BN227" s="289"/>
      <x:c r="BO227" s="289"/>
      <x:c r="BP227" s="289"/>
      <x:c r="BQ227" s="289"/>
      <x:c r="BR227" s="289"/>
      <x:c r="BS227" s="289"/>
      <x:c r="BT227" s="289"/>
      <x:c r="BU227" s="289"/>
      <x:c r="BV227" s="289"/>
      <x:c r="BW227" s="289"/>
      <x:c r="BX227" s="289"/>
      <x:c r="BY227" s="289"/>
      <x:c r="BZ227" s="289"/>
      <x:c r="CA227" s="289"/>
      <x:c r="CB227" s="289"/>
      <x:c r="CC227" s="289"/>
      <x:c r="CD227" s="289"/>
      <x:c r="CE227" s="289"/>
      <x:c r="CF227" s="289"/>
      <x:c r="CG227" s="289"/>
      <x:c r="CH227" s="289"/>
      <x:c r="CI227" s="289"/>
      <x:c r="CJ227" s="289"/>
      <x:c r="CK227" s="289"/>
      <x:c r="CL227" s="289"/>
      <x:c r="CM227" s="289"/>
      <x:c r="CN227" s="289"/>
      <x:c r="CO227" s="289"/>
      <x:c r="CP227" s="289"/>
      <x:c r="CQ227" s="289"/>
      <x:c r="CR227" s="289"/>
      <x:c r="CS227" s="289"/>
      <x:c r="CT227" s="289"/>
      <x:c r="CU227" s="289"/>
      <x:c r="CV227" s="289"/>
      <x:c r="CW227" s="289"/>
      <x:c r="CX227" s="289"/>
      <x:c r="CY227" s="289"/>
      <x:c r="CZ227" s="289"/>
      <x:c r="DA227" s="289"/>
      <x:c r="DB227" s="289"/>
      <x:c r="DC227" s="289"/>
      <x:c r="DD227" s="289"/>
      <x:c r="DE227" s="289"/>
      <x:c r="DF227" s="289"/>
      <x:c r="DG227" s="289"/>
      <x:c r="DH227" s="289"/>
      <x:c r="DI227" s="289"/>
      <x:c r="DJ227" s="289"/>
      <x:c r="DK227" s="289"/>
      <x:c r="DL227" s="289"/>
      <x:c r="DM227" s="289"/>
      <x:c r="DN227" s="289"/>
      <x:c r="DO227" s="289"/>
      <x:c r="DP227" s="289"/>
      <x:c r="DQ227" s="289"/>
      <x:c r="DR227" s="289"/>
      <x:c r="DS227" s="289"/>
      <x:c r="DT227" s="289"/>
      <x:c r="DU227" s="289"/>
      <x:c r="DV227" s="289"/>
      <x:c r="DW227" s="289"/>
      <x:c r="DX227" s="289"/>
      <x:c r="DY227" s="289"/>
      <x:c r="DZ227" s="289"/>
      <x:c r="EA227" s="289"/>
      <x:c r="EB227" s="289"/>
      <x:c r="EC227" s="289"/>
      <x:c r="ED227" s="289"/>
      <x:c r="EE227" s="289"/>
      <x:c r="EF227" s="289"/>
      <x:c r="EG227" s="289"/>
      <x:c r="EH227" s="289"/>
      <x:c r="EI227" s="289"/>
      <x:c r="EJ227" s="289"/>
      <x:c r="EK227" s="289"/>
      <x:c r="EL227" s="289"/>
      <x:c r="EM227" s="289"/>
      <x:c r="EN227" s="289"/>
      <x:c r="EO227" s="289"/>
      <x:c r="EP227" s="289"/>
      <x:c r="EQ227" s="289"/>
      <x:c r="ER227" s="289"/>
      <x:c r="ES227" s="289"/>
      <x:c r="ET227" s="289"/>
      <x:c r="EU227" s="289"/>
      <x:c r="EV227" s="289"/>
      <x:c r="EW227" s="289"/>
      <x:c r="EX227" s="289"/>
      <x:c r="EY227" s="289"/>
      <x:c r="EZ227" s="289"/>
      <x:c r="FA227" s="289"/>
      <x:c r="FB227" s="289"/>
      <x:c r="FC227" s="289"/>
      <x:c r="FD227" s="289"/>
      <x:c r="FE227" s="289"/>
      <x:c r="FF227" s="289"/>
      <x:c r="FG227" s="289"/>
      <x:c r="FH227" s="289"/>
    </x:row>
    <x:row r="228" spans="1:164" s="328" customFormat="1" hidden="1" outlineLevel="1">
      <x:c r="A228" s="403">
        <x:v>5</x:v>
      </x:c>
      <x:c r="B228" s="403">
        <x:v>22</x:v>
      </x:c>
      <x:c r="C228" s="404" t="s">
        <x:v>384</x:v>
      </x:c>
      <x:c r="D228" s="405" t="s">
        <x:v>161</x:v>
      </x:c>
      <x:c r="E228" s="405" t="s">
        <x:v>160</x:v>
      </x:c>
      <x:c r="F228" s="379"/>
      <x:c r="G228" s="365">
        <x:v>5.0020000000000002E-2</x:v>
      </x:c>
      <x:c r="H228" s="323">
        <x:v>0</x:v>
      </x:c>
      <x:c r="I228" s="366">
        <x:v>0</x:v>
      </x:c>
      <x:c r="J228" s="366">
        <x:v>0</x:v>
      </x:c>
      <x:c r="K228" s="366">
        <x:v>0</x:v>
      </x:c>
      <x:c r="L228" s="393">
        <x:v>0</x:v>
      </x:c>
      <x:c r="M228" s="366">
        <x:v>0</x:v>
      </x:c>
      <x:c r="N228" s="367">
        <x:v>0</x:v>
      </x:c>
      <x:c r="O228" s="394">
        <x:v>0</x:v>
      </x:c>
      <x:c r="P228" s="366">
        <x:v>0</x:v>
      </x:c>
      <x:c r="Q228" s="366">
        <x:v>0</x:v>
      </x:c>
      <x:c r="R228" s="393">
        <x:v>0</x:v>
      </x:c>
      <x:c r="S228" s="366">
        <x:v>0</x:v>
      </x:c>
      <x:c r="T228" s="366">
        <x:v>0</x:v>
      </x:c>
      <x:c r="U228" s="393">
        <x:v>0</x:v>
      </x:c>
      <x:c r="V228" s="366">
        <x:v>0</x:v>
      </x:c>
      <x:c r="W228" s="366">
        <x:v>0</x:v>
      </x:c>
      <x:c r="X228" s="393">
        <x:v>0</x:v>
      </x:c>
      <x:c r="Y228" s="366">
        <x:v>0</x:v>
      </x:c>
      <x:c r="Z228" s="366">
        <x:v>0</x:v>
      </x:c>
      <x:c r="AA228" s="393">
        <x:v>0</x:v>
      </x:c>
      <x:c r="AB228" s="366">
        <x:v>0</x:v>
      </x:c>
      <x:c r="AC228" s="366">
        <x:v>0</x:v>
      </x:c>
      <x:c r="AD228" s="393">
        <x:v>0</x:v>
      </x:c>
      <x:c r="AE228" s="366">
        <x:v>0</x:v>
      </x:c>
      <x:c r="AF228" s="366">
        <x:v>0</x:v>
      </x:c>
      <x:c r="AG228" s="393">
        <x:v>0</x:v>
      </x:c>
      <x:c r="AH228" s="366">
        <x:v>0</x:v>
      </x:c>
      <x:c r="AI228" s="366">
        <x:v>0</x:v>
      </x:c>
      <x:c r="AJ228" s="393">
        <x:v>0</x:v>
      </x:c>
      <x:c r="AK228" s="366">
        <x:v>0</x:v>
      </x:c>
      <x:c r="AL228" s="366">
        <x:v>0</x:v>
      </x:c>
      <x:c r="AM228" s="393">
        <x:v>0</x:v>
      </x:c>
      <x:c r="AN228" s="366">
        <x:v>0</x:v>
      </x:c>
      <x:c r="AO228" s="366">
        <x:v>0</x:v>
      </x:c>
      <x:c r="AP228" s="393">
        <x:v>0</x:v>
      </x:c>
      <x:c r="AQ228" s="366">
        <x:v>0</x:v>
      </x:c>
      <x:c r="AR228" s="366">
        <x:v>0</x:v>
      </x:c>
      <x:c r="AS228" s="393">
        <x:v>0</x:v>
      </x:c>
      <x:c r="AT228" s="366">
        <x:v>0</x:v>
      </x:c>
      <x:c r="AU228" s="366">
        <x:v>0</x:v>
      </x:c>
      <x:c r="AV228" s="361"/>
      <x:c r="AW228" s="294"/>
      <x:c r="AX228" s="289"/>
      <x:c r="AY228" s="289"/>
      <x:c r="AZ228" s="289"/>
      <x:c r="BA228" s="289"/>
      <x:c r="BB228" s="289"/>
      <x:c r="BC228" s="289"/>
      <x:c r="BD228" s="289"/>
      <x:c r="BE228" s="289"/>
      <x:c r="BF228" s="289"/>
      <x:c r="BG228" s="289"/>
      <x:c r="BH228" s="289"/>
      <x:c r="BI228" s="289"/>
      <x:c r="BJ228" s="289"/>
      <x:c r="BK228" s="289"/>
      <x:c r="BL228" s="289"/>
      <x:c r="BM228" s="289"/>
      <x:c r="BN228" s="289"/>
      <x:c r="BO228" s="289"/>
      <x:c r="BP228" s="289"/>
      <x:c r="BQ228" s="289"/>
      <x:c r="BR228" s="289"/>
      <x:c r="BS228" s="289"/>
      <x:c r="BT228" s="289"/>
      <x:c r="BU228" s="289"/>
      <x:c r="BV228" s="289"/>
      <x:c r="BW228" s="289"/>
      <x:c r="BX228" s="289"/>
      <x:c r="BY228" s="289"/>
      <x:c r="BZ228" s="289"/>
      <x:c r="CA228" s="289"/>
      <x:c r="CB228" s="289"/>
      <x:c r="CC228" s="289"/>
      <x:c r="CD228" s="289"/>
      <x:c r="CE228" s="289"/>
      <x:c r="CF228" s="289"/>
      <x:c r="CG228" s="289"/>
      <x:c r="CH228" s="289"/>
      <x:c r="CI228" s="289"/>
      <x:c r="CJ228" s="289"/>
      <x:c r="CK228" s="289"/>
      <x:c r="CL228" s="289"/>
      <x:c r="CM228" s="289"/>
      <x:c r="CN228" s="289"/>
      <x:c r="CO228" s="289"/>
      <x:c r="CP228" s="289"/>
      <x:c r="CQ228" s="289"/>
      <x:c r="CR228" s="289"/>
      <x:c r="CS228" s="289"/>
      <x:c r="CT228" s="289"/>
      <x:c r="CU228" s="289"/>
      <x:c r="CV228" s="289"/>
      <x:c r="CW228" s="289"/>
      <x:c r="CX228" s="289"/>
      <x:c r="CY228" s="289"/>
      <x:c r="CZ228" s="289"/>
      <x:c r="DA228" s="289"/>
      <x:c r="DB228" s="289"/>
      <x:c r="DC228" s="289"/>
      <x:c r="DD228" s="289"/>
      <x:c r="DE228" s="289"/>
      <x:c r="DF228" s="289"/>
      <x:c r="DG228" s="289"/>
      <x:c r="DH228" s="289"/>
      <x:c r="DI228" s="289"/>
      <x:c r="DJ228" s="289"/>
      <x:c r="DK228" s="289"/>
      <x:c r="DL228" s="289"/>
      <x:c r="DM228" s="289"/>
      <x:c r="DN228" s="289"/>
      <x:c r="DO228" s="289"/>
      <x:c r="DP228" s="289"/>
      <x:c r="DQ228" s="289"/>
      <x:c r="DR228" s="289"/>
      <x:c r="DS228" s="289"/>
      <x:c r="DT228" s="289"/>
      <x:c r="DU228" s="289"/>
      <x:c r="DV228" s="289"/>
      <x:c r="DW228" s="289"/>
      <x:c r="DX228" s="289"/>
      <x:c r="DY228" s="289"/>
      <x:c r="DZ228" s="289"/>
      <x:c r="EA228" s="289"/>
      <x:c r="EB228" s="289"/>
      <x:c r="EC228" s="289"/>
      <x:c r="ED228" s="289"/>
      <x:c r="EE228" s="289"/>
      <x:c r="EF228" s="289"/>
      <x:c r="EG228" s="289"/>
      <x:c r="EH228" s="289"/>
      <x:c r="EI228" s="289"/>
      <x:c r="EJ228" s="289"/>
      <x:c r="EK228" s="289"/>
      <x:c r="EL228" s="289"/>
      <x:c r="EM228" s="289"/>
      <x:c r="EN228" s="289"/>
      <x:c r="EO228" s="289"/>
      <x:c r="EP228" s="289"/>
      <x:c r="EQ228" s="289"/>
      <x:c r="ER228" s="289"/>
      <x:c r="ES228" s="289"/>
      <x:c r="ET228" s="289"/>
      <x:c r="EU228" s="289"/>
      <x:c r="EV228" s="289"/>
      <x:c r="EW228" s="289"/>
      <x:c r="EX228" s="289"/>
      <x:c r="EY228" s="289"/>
      <x:c r="EZ228" s="289"/>
      <x:c r="FA228" s="289"/>
      <x:c r="FB228" s="289"/>
      <x:c r="FC228" s="289"/>
      <x:c r="FD228" s="289"/>
      <x:c r="FE228" s="289"/>
      <x:c r="FF228" s="289"/>
      <x:c r="FG228" s="289"/>
      <x:c r="FH228" s="289"/>
    </x:row>
    <x:row r="229" spans="1:164" s="328" customFormat="1" hidden="1" outlineLevel="1">
      <x:c r="A229" s="403">
        <x:v>6</x:v>
      </x:c>
      <x:c r="B229" s="403">
        <x:v>23</x:v>
      </x:c>
      <x:c r="C229" s="404" t="s">
        <x:v>384</x:v>
      </x:c>
      <x:c r="D229" s="405" t="s">
        <x:v>161</x:v>
      </x:c>
      <x:c r="E229" s="405" t="s">
        <x:v>162</x:v>
      </x:c>
      <x:c r="F229" s="379"/>
      <x:c r="G229" s="365">
        <x:v>7.6129999999999989E-2</x:v>
      </x:c>
      <x:c r="H229" s="323">
        <x:v>0</x:v>
      </x:c>
      <x:c r="I229" s="366">
        <x:v>0</x:v>
      </x:c>
      <x:c r="J229" s="366">
        <x:v>0</x:v>
      </x:c>
      <x:c r="K229" s="366">
        <x:v>0</x:v>
      </x:c>
      <x:c r="L229" s="393">
        <x:v>0</x:v>
      </x:c>
      <x:c r="M229" s="366">
        <x:v>0</x:v>
      </x:c>
      <x:c r="N229" s="367">
        <x:v>0</x:v>
      </x:c>
      <x:c r="O229" s="394">
        <x:v>0</x:v>
      </x:c>
      <x:c r="P229" s="366">
        <x:v>0</x:v>
      </x:c>
      <x:c r="Q229" s="366">
        <x:v>0</x:v>
      </x:c>
      <x:c r="R229" s="393">
        <x:v>0</x:v>
      </x:c>
      <x:c r="S229" s="366">
        <x:v>0</x:v>
      </x:c>
      <x:c r="T229" s="366">
        <x:v>0</x:v>
      </x:c>
      <x:c r="U229" s="393">
        <x:v>0</x:v>
      </x:c>
      <x:c r="V229" s="366">
        <x:v>0</x:v>
      </x:c>
      <x:c r="W229" s="366">
        <x:v>0</x:v>
      </x:c>
      <x:c r="X229" s="393">
        <x:v>0</x:v>
      </x:c>
      <x:c r="Y229" s="366">
        <x:v>0</x:v>
      </x:c>
      <x:c r="Z229" s="366">
        <x:v>0</x:v>
      </x:c>
      <x:c r="AA229" s="393">
        <x:v>0</x:v>
      </x:c>
      <x:c r="AB229" s="366">
        <x:v>0</x:v>
      </x:c>
      <x:c r="AC229" s="366">
        <x:v>0</x:v>
      </x:c>
      <x:c r="AD229" s="393">
        <x:v>0</x:v>
      </x:c>
      <x:c r="AE229" s="366">
        <x:v>0</x:v>
      </x:c>
      <x:c r="AF229" s="366">
        <x:v>0</x:v>
      </x:c>
      <x:c r="AG229" s="393">
        <x:v>0</x:v>
      </x:c>
      <x:c r="AH229" s="366">
        <x:v>0</x:v>
      </x:c>
      <x:c r="AI229" s="366">
        <x:v>0</x:v>
      </x:c>
      <x:c r="AJ229" s="393">
        <x:v>0</x:v>
      </x:c>
      <x:c r="AK229" s="366">
        <x:v>0</x:v>
      </x:c>
      <x:c r="AL229" s="366">
        <x:v>0</x:v>
      </x:c>
      <x:c r="AM229" s="393">
        <x:v>0</x:v>
      </x:c>
      <x:c r="AN229" s="366">
        <x:v>0</x:v>
      </x:c>
      <x:c r="AO229" s="366">
        <x:v>0</x:v>
      </x:c>
      <x:c r="AP229" s="393">
        <x:v>0</x:v>
      </x:c>
      <x:c r="AQ229" s="366">
        <x:v>0</x:v>
      </x:c>
      <x:c r="AR229" s="366">
        <x:v>0</x:v>
      </x:c>
      <x:c r="AS229" s="393">
        <x:v>0</x:v>
      </x:c>
      <x:c r="AT229" s="366">
        <x:v>0</x:v>
      </x:c>
      <x:c r="AU229" s="366">
        <x:v>0</x:v>
      </x:c>
      <x:c r="AV229" s="361"/>
      <x:c r="AW229" s="294"/>
      <x:c r="AX229" s="289"/>
      <x:c r="AY229" s="289"/>
      <x:c r="AZ229" s="289"/>
      <x:c r="BA229" s="289"/>
      <x:c r="BB229" s="289"/>
      <x:c r="BC229" s="289"/>
      <x:c r="BD229" s="289"/>
      <x:c r="BE229" s="289"/>
      <x:c r="BF229" s="289"/>
      <x:c r="BG229" s="289"/>
      <x:c r="BH229" s="289"/>
      <x:c r="BI229" s="289"/>
      <x:c r="BJ229" s="289"/>
      <x:c r="BK229" s="289"/>
      <x:c r="BL229" s="289"/>
      <x:c r="BM229" s="289"/>
      <x:c r="BN229" s="289"/>
      <x:c r="BO229" s="289"/>
      <x:c r="BP229" s="289"/>
      <x:c r="BQ229" s="289"/>
      <x:c r="BR229" s="289"/>
      <x:c r="BS229" s="289"/>
      <x:c r="BT229" s="289"/>
      <x:c r="BU229" s="289"/>
      <x:c r="BV229" s="289"/>
      <x:c r="BW229" s="289"/>
      <x:c r="BX229" s="289"/>
      <x:c r="BY229" s="289"/>
      <x:c r="BZ229" s="289"/>
      <x:c r="CA229" s="289"/>
      <x:c r="CB229" s="289"/>
      <x:c r="CC229" s="289"/>
      <x:c r="CD229" s="289"/>
      <x:c r="CE229" s="289"/>
      <x:c r="CF229" s="289"/>
      <x:c r="CG229" s="289"/>
      <x:c r="CH229" s="289"/>
      <x:c r="CI229" s="289"/>
      <x:c r="CJ229" s="289"/>
      <x:c r="CK229" s="289"/>
      <x:c r="CL229" s="289"/>
      <x:c r="CM229" s="289"/>
      <x:c r="CN229" s="289"/>
      <x:c r="CO229" s="289"/>
      <x:c r="CP229" s="289"/>
      <x:c r="CQ229" s="289"/>
      <x:c r="CR229" s="289"/>
      <x:c r="CS229" s="289"/>
      <x:c r="CT229" s="289"/>
      <x:c r="CU229" s="289"/>
      <x:c r="CV229" s="289"/>
      <x:c r="CW229" s="289"/>
      <x:c r="CX229" s="289"/>
      <x:c r="CY229" s="289"/>
      <x:c r="CZ229" s="289"/>
      <x:c r="DA229" s="289"/>
      <x:c r="DB229" s="289"/>
      <x:c r="DC229" s="289"/>
      <x:c r="DD229" s="289"/>
      <x:c r="DE229" s="289"/>
      <x:c r="DF229" s="289"/>
      <x:c r="DG229" s="289"/>
      <x:c r="DH229" s="289"/>
      <x:c r="DI229" s="289"/>
      <x:c r="DJ229" s="289"/>
      <x:c r="DK229" s="289"/>
      <x:c r="DL229" s="289"/>
      <x:c r="DM229" s="289"/>
      <x:c r="DN229" s="289"/>
      <x:c r="DO229" s="289"/>
      <x:c r="DP229" s="289"/>
      <x:c r="DQ229" s="289"/>
      <x:c r="DR229" s="289"/>
      <x:c r="DS229" s="289"/>
      <x:c r="DT229" s="289"/>
      <x:c r="DU229" s="289"/>
      <x:c r="DV229" s="289"/>
      <x:c r="DW229" s="289"/>
      <x:c r="DX229" s="289"/>
      <x:c r="DY229" s="289"/>
      <x:c r="DZ229" s="289"/>
      <x:c r="EA229" s="289"/>
      <x:c r="EB229" s="289"/>
      <x:c r="EC229" s="289"/>
      <x:c r="ED229" s="289"/>
      <x:c r="EE229" s="289"/>
      <x:c r="EF229" s="289"/>
      <x:c r="EG229" s="289"/>
      <x:c r="EH229" s="289"/>
      <x:c r="EI229" s="289"/>
      <x:c r="EJ229" s="289"/>
      <x:c r="EK229" s="289"/>
      <x:c r="EL229" s="289"/>
      <x:c r="EM229" s="289"/>
      <x:c r="EN229" s="289"/>
      <x:c r="EO229" s="289"/>
      <x:c r="EP229" s="289"/>
      <x:c r="EQ229" s="289"/>
      <x:c r="ER229" s="289"/>
      <x:c r="ES229" s="289"/>
      <x:c r="ET229" s="289"/>
      <x:c r="EU229" s="289"/>
      <x:c r="EV229" s="289"/>
      <x:c r="EW229" s="289"/>
      <x:c r="EX229" s="289"/>
      <x:c r="EY229" s="289"/>
      <x:c r="EZ229" s="289"/>
      <x:c r="FA229" s="289"/>
      <x:c r="FB229" s="289"/>
      <x:c r="FC229" s="289"/>
      <x:c r="FD229" s="289"/>
      <x:c r="FE229" s="289"/>
      <x:c r="FF229" s="289"/>
      <x:c r="FG229" s="289"/>
      <x:c r="FH229" s="289"/>
    </x:row>
    <x:row r="230" spans="1:164" s="328" customFormat="1" hidden="1" outlineLevel="1">
      <x:c r="A230" s="403">
        <x:v>7</x:v>
      </x:c>
      <x:c r="B230" s="403">
        <x:v>24</x:v>
      </x:c>
      <x:c r="C230" s="404" t="s">
        <x:v>384</x:v>
      </x:c>
      <x:c r="D230" s="405" t="s">
        <x:v>161</x:v>
      </x:c>
      <x:c r="E230" s="405" t="s">
        <x:v>169</x:v>
      </x:c>
      <x:c r="F230" s="379"/>
      <x:c r="G230" s="365">
        <x:v>0.14000000000000001</x:v>
      </x:c>
      <x:c r="H230" s="323">
        <x:v>0</x:v>
      </x:c>
      <x:c r="I230" s="366">
        <x:v>0</x:v>
      </x:c>
      <x:c r="J230" s="366">
        <x:v>0</x:v>
      </x:c>
      <x:c r="K230" s="366">
        <x:v>0</x:v>
      </x:c>
      <x:c r="L230" s="393">
        <x:v>0</x:v>
      </x:c>
      <x:c r="M230" s="366">
        <x:v>0</x:v>
      </x:c>
      <x:c r="N230" s="367">
        <x:v>0</x:v>
      </x:c>
      <x:c r="O230" s="394">
        <x:v>0</x:v>
      </x:c>
      <x:c r="P230" s="366">
        <x:v>0</x:v>
      </x:c>
      <x:c r="Q230" s="366">
        <x:v>0</x:v>
      </x:c>
      <x:c r="R230" s="393">
        <x:v>0</x:v>
      </x:c>
      <x:c r="S230" s="366">
        <x:v>0</x:v>
      </x:c>
      <x:c r="T230" s="366">
        <x:v>0</x:v>
      </x:c>
      <x:c r="U230" s="393">
        <x:v>0</x:v>
      </x:c>
      <x:c r="V230" s="366">
        <x:v>0</x:v>
      </x:c>
      <x:c r="W230" s="366">
        <x:v>0</x:v>
      </x:c>
      <x:c r="X230" s="393">
        <x:v>0</x:v>
      </x:c>
      <x:c r="Y230" s="366">
        <x:v>0</x:v>
      </x:c>
      <x:c r="Z230" s="366">
        <x:v>0</x:v>
      </x:c>
      <x:c r="AA230" s="393">
        <x:v>0</x:v>
      </x:c>
      <x:c r="AB230" s="366">
        <x:v>0</x:v>
      </x:c>
      <x:c r="AC230" s="366">
        <x:v>0</x:v>
      </x:c>
      <x:c r="AD230" s="393">
        <x:v>0</x:v>
      </x:c>
      <x:c r="AE230" s="366">
        <x:v>0</x:v>
      </x:c>
      <x:c r="AF230" s="366">
        <x:v>0</x:v>
      </x:c>
      <x:c r="AG230" s="393">
        <x:v>0</x:v>
      </x:c>
      <x:c r="AH230" s="366">
        <x:v>0</x:v>
      </x:c>
      <x:c r="AI230" s="366">
        <x:v>0</x:v>
      </x:c>
      <x:c r="AJ230" s="393">
        <x:v>0</x:v>
      </x:c>
      <x:c r="AK230" s="366">
        <x:v>0</x:v>
      </x:c>
      <x:c r="AL230" s="366">
        <x:v>0</x:v>
      </x:c>
      <x:c r="AM230" s="393">
        <x:v>0</x:v>
      </x:c>
      <x:c r="AN230" s="366">
        <x:v>0</x:v>
      </x:c>
      <x:c r="AO230" s="366">
        <x:v>0</x:v>
      </x:c>
      <x:c r="AP230" s="393">
        <x:v>0</x:v>
      </x:c>
      <x:c r="AQ230" s="366">
        <x:v>0</x:v>
      </x:c>
      <x:c r="AR230" s="366">
        <x:v>0</x:v>
      </x:c>
      <x:c r="AS230" s="393">
        <x:v>0</x:v>
      </x:c>
      <x:c r="AT230" s="366">
        <x:v>0</x:v>
      </x:c>
      <x:c r="AU230" s="366">
        <x:v>0</x:v>
      </x:c>
      <x:c r="AV230" s="361"/>
      <x:c r="AW230" s="294"/>
      <x:c r="AX230" s="289"/>
      <x:c r="AY230" s="289"/>
      <x:c r="AZ230" s="289"/>
      <x:c r="BA230" s="289"/>
      <x:c r="BB230" s="289"/>
      <x:c r="BC230" s="289"/>
      <x:c r="BD230" s="289"/>
      <x:c r="BE230" s="289"/>
      <x:c r="BF230" s="289"/>
      <x:c r="BG230" s="289"/>
      <x:c r="BH230" s="289"/>
      <x:c r="BI230" s="289"/>
      <x:c r="BJ230" s="289"/>
      <x:c r="BK230" s="289"/>
      <x:c r="BL230" s="289"/>
      <x:c r="BM230" s="289"/>
      <x:c r="BN230" s="289"/>
      <x:c r="BO230" s="289"/>
      <x:c r="BP230" s="289"/>
      <x:c r="BQ230" s="289"/>
      <x:c r="BR230" s="289"/>
      <x:c r="BS230" s="289"/>
      <x:c r="BT230" s="289"/>
      <x:c r="BU230" s="289"/>
      <x:c r="BV230" s="289"/>
      <x:c r="BW230" s="289"/>
      <x:c r="BX230" s="289"/>
      <x:c r="BY230" s="289"/>
      <x:c r="BZ230" s="289"/>
      <x:c r="CA230" s="289"/>
      <x:c r="CB230" s="289"/>
      <x:c r="CC230" s="289"/>
      <x:c r="CD230" s="289"/>
      <x:c r="CE230" s="289"/>
      <x:c r="CF230" s="289"/>
      <x:c r="CG230" s="289"/>
      <x:c r="CH230" s="289"/>
      <x:c r="CI230" s="289"/>
      <x:c r="CJ230" s="289"/>
      <x:c r="CK230" s="289"/>
      <x:c r="CL230" s="289"/>
      <x:c r="CM230" s="289"/>
      <x:c r="CN230" s="289"/>
      <x:c r="CO230" s="289"/>
      <x:c r="CP230" s="289"/>
      <x:c r="CQ230" s="289"/>
      <x:c r="CR230" s="289"/>
      <x:c r="CS230" s="289"/>
      <x:c r="CT230" s="289"/>
      <x:c r="CU230" s="289"/>
      <x:c r="CV230" s="289"/>
      <x:c r="CW230" s="289"/>
      <x:c r="CX230" s="289"/>
      <x:c r="CY230" s="289"/>
      <x:c r="CZ230" s="289"/>
      <x:c r="DA230" s="289"/>
      <x:c r="DB230" s="289"/>
      <x:c r="DC230" s="289"/>
      <x:c r="DD230" s="289"/>
      <x:c r="DE230" s="289"/>
      <x:c r="DF230" s="289"/>
      <x:c r="DG230" s="289"/>
      <x:c r="DH230" s="289"/>
      <x:c r="DI230" s="289"/>
      <x:c r="DJ230" s="289"/>
      <x:c r="DK230" s="289"/>
      <x:c r="DL230" s="289"/>
      <x:c r="DM230" s="289"/>
      <x:c r="DN230" s="289"/>
      <x:c r="DO230" s="289"/>
      <x:c r="DP230" s="289"/>
      <x:c r="DQ230" s="289"/>
      <x:c r="DR230" s="289"/>
      <x:c r="DS230" s="289"/>
      <x:c r="DT230" s="289"/>
      <x:c r="DU230" s="289"/>
      <x:c r="DV230" s="289"/>
      <x:c r="DW230" s="289"/>
      <x:c r="DX230" s="289"/>
      <x:c r="DY230" s="289"/>
      <x:c r="DZ230" s="289"/>
      <x:c r="EA230" s="289"/>
      <x:c r="EB230" s="289"/>
      <x:c r="EC230" s="289"/>
      <x:c r="ED230" s="289"/>
      <x:c r="EE230" s="289"/>
      <x:c r="EF230" s="289"/>
      <x:c r="EG230" s="289"/>
      <x:c r="EH230" s="289"/>
      <x:c r="EI230" s="289"/>
      <x:c r="EJ230" s="289"/>
      <x:c r="EK230" s="289"/>
      <x:c r="EL230" s="289"/>
      <x:c r="EM230" s="289"/>
      <x:c r="EN230" s="289"/>
      <x:c r="EO230" s="289"/>
      <x:c r="EP230" s="289"/>
      <x:c r="EQ230" s="289"/>
      <x:c r="ER230" s="289"/>
      <x:c r="ES230" s="289"/>
      <x:c r="ET230" s="289"/>
      <x:c r="EU230" s="289"/>
      <x:c r="EV230" s="289"/>
      <x:c r="EW230" s="289"/>
      <x:c r="EX230" s="289"/>
      <x:c r="EY230" s="289"/>
      <x:c r="EZ230" s="289"/>
      <x:c r="FA230" s="289"/>
      <x:c r="FB230" s="289"/>
      <x:c r="FC230" s="289"/>
      <x:c r="FD230" s="289"/>
      <x:c r="FE230" s="289"/>
      <x:c r="FF230" s="289"/>
      <x:c r="FG230" s="289"/>
      <x:c r="FH230" s="289"/>
    </x:row>
    <x:row r="231" spans="1:164" s="328" customFormat="1" hidden="1" outlineLevel="1">
      <x:c r="A231" s="403">
        <x:v>8</x:v>
      </x:c>
      <x:c r="B231" s="403">
        <x:v>25</x:v>
      </x:c>
      <x:c r="C231" s="404" t="s">
        <x:v>384</x:v>
      </x:c>
      <x:c r="D231" s="405" t="s">
        <x:v>167</x:v>
      </x:c>
      <x:c r="E231" s="405" t="s">
        <x:v>141</x:v>
      </x:c>
      <x:c r="F231" s="379"/>
      <x:c r="G231" s="365">
        <x:v>2.8599999999999997E-3</x:v>
      </x:c>
      <x:c r="H231" s="323">
        <x:v>0</x:v>
      </x:c>
      <x:c r="I231" s="366">
        <x:v>0</x:v>
      </x:c>
      <x:c r="J231" s="366">
        <x:v>0</x:v>
      </x:c>
      <x:c r="K231" s="366">
        <x:v>0</x:v>
      </x:c>
      <x:c r="L231" s="393">
        <x:v>0</x:v>
      </x:c>
      <x:c r="M231" s="366">
        <x:v>0</x:v>
      </x:c>
      <x:c r="N231" s="367">
        <x:v>0</x:v>
      </x:c>
      <x:c r="O231" s="394">
        <x:v>0</x:v>
      </x:c>
      <x:c r="P231" s="366">
        <x:v>0</x:v>
      </x:c>
      <x:c r="Q231" s="366">
        <x:v>0</x:v>
      </x:c>
      <x:c r="R231" s="393">
        <x:v>0</x:v>
      </x:c>
      <x:c r="S231" s="366">
        <x:v>0</x:v>
      </x:c>
      <x:c r="T231" s="366">
        <x:v>0</x:v>
      </x:c>
      <x:c r="U231" s="393">
        <x:v>0</x:v>
      </x:c>
      <x:c r="V231" s="366">
        <x:v>0</x:v>
      </x:c>
      <x:c r="W231" s="366">
        <x:v>0</x:v>
      </x:c>
      <x:c r="X231" s="393">
        <x:v>0</x:v>
      </x:c>
      <x:c r="Y231" s="366">
        <x:v>0</x:v>
      </x:c>
      <x:c r="Z231" s="366">
        <x:v>0</x:v>
      </x:c>
      <x:c r="AA231" s="393">
        <x:v>0</x:v>
      </x:c>
      <x:c r="AB231" s="366">
        <x:v>0</x:v>
      </x:c>
      <x:c r="AC231" s="366">
        <x:v>0</x:v>
      </x:c>
      <x:c r="AD231" s="393">
        <x:v>0</x:v>
      </x:c>
      <x:c r="AE231" s="366">
        <x:v>0</x:v>
      </x:c>
      <x:c r="AF231" s="366">
        <x:v>0</x:v>
      </x:c>
      <x:c r="AG231" s="393">
        <x:v>0</x:v>
      </x:c>
      <x:c r="AH231" s="366">
        <x:v>0</x:v>
      </x:c>
      <x:c r="AI231" s="366">
        <x:v>0</x:v>
      </x:c>
      <x:c r="AJ231" s="393">
        <x:v>0</x:v>
      </x:c>
      <x:c r="AK231" s="366">
        <x:v>0</x:v>
      </x:c>
      <x:c r="AL231" s="366">
        <x:v>0</x:v>
      </x:c>
      <x:c r="AM231" s="393">
        <x:v>0</x:v>
      </x:c>
      <x:c r="AN231" s="366">
        <x:v>0</x:v>
      </x:c>
      <x:c r="AO231" s="366">
        <x:v>0</x:v>
      </x:c>
      <x:c r="AP231" s="393">
        <x:v>0</x:v>
      </x:c>
      <x:c r="AQ231" s="366">
        <x:v>0</x:v>
      </x:c>
      <x:c r="AR231" s="366">
        <x:v>0</x:v>
      </x:c>
      <x:c r="AS231" s="393">
        <x:v>0</x:v>
      </x:c>
      <x:c r="AT231" s="366">
        <x:v>0</x:v>
      </x:c>
      <x:c r="AU231" s="366">
        <x:v>0</x:v>
      </x:c>
      <x:c r="AV231" s="361"/>
      <x:c r="AW231" s="294"/>
      <x:c r="AX231" s="289"/>
      <x:c r="AY231" s="289"/>
      <x:c r="AZ231" s="289"/>
      <x:c r="BA231" s="289"/>
      <x:c r="BB231" s="289"/>
      <x:c r="BC231" s="289"/>
      <x:c r="BD231" s="289"/>
      <x:c r="BE231" s="289"/>
      <x:c r="BF231" s="289"/>
      <x:c r="BG231" s="289"/>
      <x:c r="BH231" s="289"/>
      <x:c r="BI231" s="289"/>
      <x:c r="BJ231" s="289"/>
      <x:c r="BK231" s="289"/>
      <x:c r="BL231" s="289"/>
      <x:c r="BM231" s="289"/>
      <x:c r="BN231" s="289"/>
      <x:c r="BO231" s="289"/>
      <x:c r="BP231" s="289"/>
      <x:c r="BQ231" s="289"/>
      <x:c r="BR231" s="289"/>
      <x:c r="BS231" s="289"/>
      <x:c r="BT231" s="289"/>
      <x:c r="BU231" s="289"/>
      <x:c r="BV231" s="289"/>
      <x:c r="BW231" s="289"/>
      <x:c r="BX231" s="289"/>
      <x:c r="BY231" s="289"/>
      <x:c r="BZ231" s="289"/>
      <x:c r="CA231" s="289"/>
      <x:c r="CB231" s="289"/>
      <x:c r="CC231" s="289"/>
      <x:c r="CD231" s="289"/>
      <x:c r="CE231" s="289"/>
      <x:c r="CF231" s="289"/>
      <x:c r="CG231" s="289"/>
      <x:c r="CH231" s="289"/>
      <x:c r="CI231" s="289"/>
      <x:c r="CJ231" s="289"/>
      <x:c r="CK231" s="289"/>
      <x:c r="CL231" s="289"/>
      <x:c r="CM231" s="289"/>
      <x:c r="CN231" s="289"/>
      <x:c r="CO231" s="289"/>
      <x:c r="CP231" s="289"/>
      <x:c r="CQ231" s="289"/>
      <x:c r="CR231" s="289"/>
      <x:c r="CS231" s="289"/>
      <x:c r="CT231" s="289"/>
      <x:c r="CU231" s="289"/>
      <x:c r="CV231" s="289"/>
      <x:c r="CW231" s="289"/>
      <x:c r="CX231" s="289"/>
      <x:c r="CY231" s="289"/>
      <x:c r="CZ231" s="289"/>
      <x:c r="DA231" s="289"/>
      <x:c r="DB231" s="289"/>
      <x:c r="DC231" s="289"/>
      <x:c r="DD231" s="289"/>
      <x:c r="DE231" s="289"/>
      <x:c r="DF231" s="289"/>
      <x:c r="DG231" s="289"/>
      <x:c r="DH231" s="289"/>
      <x:c r="DI231" s="289"/>
      <x:c r="DJ231" s="289"/>
      <x:c r="DK231" s="289"/>
      <x:c r="DL231" s="289"/>
      <x:c r="DM231" s="289"/>
      <x:c r="DN231" s="289"/>
      <x:c r="DO231" s="289"/>
      <x:c r="DP231" s="289"/>
      <x:c r="DQ231" s="289"/>
      <x:c r="DR231" s="289"/>
      <x:c r="DS231" s="289"/>
      <x:c r="DT231" s="289"/>
      <x:c r="DU231" s="289"/>
      <x:c r="DV231" s="289"/>
      <x:c r="DW231" s="289"/>
      <x:c r="DX231" s="289"/>
      <x:c r="DY231" s="289"/>
      <x:c r="DZ231" s="289"/>
      <x:c r="EA231" s="289"/>
      <x:c r="EB231" s="289"/>
      <x:c r="EC231" s="289"/>
      <x:c r="ED231" s="289"/>
      <x:c r="EE231" s="289"/>
      <x:c r="EF231" s="289"/>
      <x:c r="EG231" s="289"/>
      <x:c r="EH231" s="289"/>
      <x:c r="EI231" s="289"/>
      <x:c r="EJ231" s="289"/>
      <x:c r="EK231" s="289"/>
      <x:c r="EL231" s="289"/>
      <x:c r="EM231" s="289"/>
      <x:c r="EN231" s="289"/>
      <x:c r="EO231" s="289"/>
      <x:c r="EP231" s="289"/>
      <x:c r="EQ231" s="289"/>
      <x:c r="ER231" s="289"/>
      <x:c r="ES231" s="289"/>
      <x:c r="ET231" s="289"/>
      <x:c r="EU231" s="289"/>
      <x:c r="EV231" s="289"/>
      <x:c r="EW231" s="289"/>
      <x:c r="EX231" s="289"/>
      <x:c r="EY231" s="289"/>
      <x:c r="EZ231" s="289"/>
      <x:c r="FA231" s="289"/>
      <x:c r="FB231" s="289"/>
      <x:c r="FC231" s="289"/>
      <x:c r="FD231" s="289"/>
      <x:c r="FE231" s="289"/>
      <x:c r="FF231" s="289"/>
      <x:c r="FG231" s="289"/>
      <x:c r="FH231" s="289"/>
    </x:row>
    <x:row r="232" spans="1:164" s="328" customFormat="1" hidden="1" outlineLevel="1">
      <x:c r="A232" s="403">
        <x:v>9</x:v>
      </x:c>
      <x:c r="B232" s="403">
        <x:v>26</x:v>
      </x:c>
      <x:c r="C232" s="404" t="s">
        <x:v>384</x:v>
      </x:c>
      <x:c r="D232" s="405" t="s">
        <x:v>167</x:v>
      </x:c>
      <x:c r="E232" s="405" t="s">
        <x:v>143</x:v>
      </x:c>
      <x:c r="F232" s="379"/>
      <x:c r="G232" s="365">
        <x:v>4.7599999999999995E-3</x:v>
      </x:c>
      <x:c r="H232" s="323">
        <x:v>0</x:v>
      </x:c>
      <x:c r="I232" s="366">
        <x:v>0</x:v>
      </x:c>
      <x:c r="J232" s="366">
        <x:v>0</x:v>
      </x:c>
      <x:c r="K232" s="366">
        <x:v>0</x:v>
      </x:c>
      <x:c r="L232" s="393">
        <x:v>0</x:v>
      </x:c>
      <x:c r="M232" s="366">
        <x:v>0</x:v>
      </x:c>
      <x:c r="N232" s="367">
        <x:v>0</x:v>
      </x:c>
      <x:c r="O232" s="394">
        <x:v>0</x:v>
      </x:c>
      <x:c r="P232" s="366">
        <x:v>0</x:v>
      </x:c>
      <x:c r="Q232" s="366">
        <x:v>0</x:v>
      </x:c>
      <x:c r="R232" s="393">
        <x:v>0</x:v>
      </x:c>
      <x:c r="S232" s="366">
        <x:v>0</x:v>
      </x:c>
      <x:c r="T232" s="366">
        <x:v>0</x:v>
      </x:c>
      <x:c r="U232" s="393">
        <x:v>0</x:v>
      </x:c>
      <x:c r="V232" s="366">
        <x:v>0</x:v>
      </x:c>
      <x:c r="W232" s="366">
        <x:v>0</x:v>
      </x:c>
      <x:c r="X232" s="393">
        <x:v>0</x:v>
      </x:c>
      <x:c r="Y232" s="366">
        <x:v>0</x:v>
      </x:c>
      <x:c r="Z232" s="366">
        <x:v>0</x:v>
      </x:c>
      <x:c r="AA232" s="393">
        <x:v>0</x:v>
      </x:c>
      <x:c r="AB232" s="366">
        <x:v>0</x:v>
      </x:c>
      <x:c r="AC232" s="366">
        <x:v>0</x:v>
      </x:c>
      <x:c r="AD232" s="393">
        <x:v>0</x:v>
      </x:c>
      <x:c r="AE232" s="366">
        <x:v>0</x:v>
      </x:c>
      <x:c r="AF232" s="366">
        <x:v>0</x:v>
      </x:c>
      <x:c r="AG232" s="393">
        <x:v>0</x:v>
      </x:c>
      <x:c r="AH232" s="366">
        <x:v>0</x:v>
      </x:c>
      <x:c r="AI232" s="366">
        <x:v>0</x:v>
      </x:c>
      <x:c r="AJ232" s="393">
        <x:v>0</x:v>
      </x:c>
      <x:c r="AK232" s="366">
        <x:v>0</x:v>
      </x:c>
      <x:c r="AL232" s="366">
        <x:v>0</x:v>
      </x:c>
      <x:c r="AM232" s="393">
        <x:v>0</x:v>
      </x:c>
      <x:c r="AN232" s="366">
        <x:v>0</x:v>
      </x:c>
      <x:c r="AO232" s="366">
        <x:v>0</x:v>
      </x:c>
      <x:c r="AP232" s="393">
        <x:v>0</x:v>
      </x:c>
      <x:c r="AQ232" s="366">
        <x:v>0</x:v>
      </x:c>
      <x:c r="AR232" s="366">
        <x:v>0</x:v>
      </x:c>
      <x:c r="AS232" s="393">
        <x:v>0</x:v>
      </x:c>
      <x:c r="AT232" s="366">
        <x:v>0</x:v>
      </x:c>
      <x:c r="AU232" s="366">
        <x:v>0</x:v>
      </x:c>
      <x:c r="AV232" s="361"/>
      <x:c r="AW232" s="294"/>
      <x:c r="AX232" s="289"/>
      <x:c r="AY232" s="289"/>
      <x:c r="AZ232" s="289"/>
      <x:c r="BA232" s="289"/>
      <x:c r="BB232" s="289"/>
      <x:c r="BC232" s="289"/>
      <x:c r="BD232" s="289"/>
      <x:c r="BE232" s="289"/>
      <x:c r="BF232" s="289"/>
      <x:c r="BG232" s="289"/>
      <x:c r="BH232" s="289"/>
      <x:c r="BI232" s="289"/>
      <x:c r="BJ232" s="289"/>
      <x:c r="BK232" s="289"/>
      <x:c r="BL232" s="289"/>
      <x:c r="BM232" s="289"/>
      <x:c r="BN232" s="289"/>
      <x:c r="BO232" s="289"/>
      <x:c r="BP232" s="289"/>
      <x:c r="BQ232" s="289"/>
      <x:c r="BR232" s="289"/>
      <x:c r="BS232" s="289"/>
      <x:c r="BT232" s="289"/>
      <x:c r="BU232" s="289"/>
      <x:c r="BV232" s="289"/>
      <x:c r="BW232" s="289"/>
      <x:c r="BX232" s="289"/>
      <x:c r="BY232" s="289"/>
      <x:c r="BZ232" s="289"/>
      <x:c r="CA232" s="289"/>
      <x:c r="CB232" s="289"/>
      <x:c r="CC232" s="289"/>
      <x:c r="CD232" s="289"/>
      <x:c r="CE232" s="289"/>
      <x:c r="CF232" s="289"/>
      <x:c r="CG232" s="289"/>
      <x:c r="CH232" s="289"/>
      <x:c r="CI232" s="289"/>
      <x:c r="CJ232" s="289"/>
      <x:c r="CK232" s="289"/>
      <x:c r="CL232" s="289"/>
      <x:c r="CM232" s="289"/>
      <x:c r="CN232" s="289"/>
      <x:c r="CO232" s="289"/>
      <x:c r="CP232" s="289"/>
      <x:c r="CQ232" s="289"/>
      <x:c r="CR232" s="289"/>
      <x:c r="CS232" s="289"/>
      <x:c r="CT232" s="289"/>
      <x:c r="CU232" s="289"/>
      <x:c r="CV232" s="289"/>
      <x:c r="CW232" s="289"/>
      <x:c r="CX232" s="289"/>
      <x:c r="CY232" s="289"/>
      <x:c r="CZ232" s="289"/>
      <x:c r="DA232" s="289"/>
      <x:c r="DB232" s="289"/>
      <x:c r="DC232" s="289"/>
      <x:c r="DD232" s="289"/>
      <x:c r="DE232" s="289"/>
      <x:c r="DF232" s="289"/>
      <x:c r="DG232" s="289"/>
      <x:c r="DH232" s="289"/>
      <x:c r="DI232" s="289"/>
      <x:c r="DJ232" s="289"/>
      <x:c r="DK232" s="289"/>
      <x:c r="DL232" s="289"/>
      <x:c r="DM232" s="289"/>
      <x:c r="DN232" s="289"/>
      <x:c r="DO232" s="289"/>
      <x:c r="DP232" s="289"/>
      <x:c r="DQ232" s="289"/>
      <x:c r="DR232" s="289"/>
      <x:c r="DS232" s="289"/>
      <x:c r="DT232" s="289"/>
      <x:c r="DU232" s="289"/>
      <x:c r="DV232" s="289"/>
      <x:c r="DW232" s="289"/>
      <x:c r="DX232" s="289"/>
      <x:c r="DY232" s="289"/>
      <x:c r="DZ232" s="289"/>
      <x:c r="EA232" s="289"/>
      <x:c r="EB232" s="289"/>
      <x:c r="EC232" s="289"/>
      <x:c r="ED232" s="289"/>
      <x:c r="EE232" s="289"/>
      <x:c r="EF232" s="289"/>
      <x:c r="EG232" s="289"/>
      <x:c r="EH232" s="289"/>
      <x:c r="EI232" s="289"/>
      <x:c r="EJ232" s="289"/>
      <x:c r="EK232" s="289"/>
      <x:c r="EL232" s="289"/>
      <x:c r="EM232" s="289"/>
      <x:c r="EN232" s="289"/>
      <x:c r="EO232" s="289"/>
      <x:c r="EP232" s="289"/>
      <x:c r="EQ232" s="289"/>
      <x:c r="ER232" s="289"/>
      <x:c r="ES232" s="289"/>
      <x:c r="ET232" s="289"/>
      <x:c r="EU232" s="289"/>
      <x:c r="EV232" s="289"/>
      <x:c r="EW232" s="289"/>
      <x:c r="EX232" s="289"/>
      <x:c r="EY232" s="289"/>
      <x:c r="EZ232" s="289"/>
      <x:c r="FA232" s="289"/>
      <x:c r="FB232" s="289"/>
      <x:c r="FC232" s="289"/>
      <x:c r="FD232" s="289"/>
      <x:c r="FE232" s="289"/>
      <x:c r="FF232" s="289"/>
      <x:c r="FG232" s="289"/>
      <x:c r="FH232" s="289"/>
    </x:row>
    <x:row r="233" spans="1:164" s="328" customFormat="1" hidden="1" outlineLevel="1">
      <x:c r="A233" s="403">
        <x:v>10</x:v>
      </x:c>
      <x:c r="B233" s="403">
        <x:v>27</x:v>
      </x:c>
      <x:c r="C233" s="404" t="s">
        <x:v>384</x:v>
      </x:c>
      <x:c r="D233" s="405" t="s">
        <x:v>363</x:v>
      </x:c>
      <x:c r="E233" s="405" t="s">
        <x:v>141</x:v>
      </x:c>
      <x:c r="F233" s="379"/>
      <x:c r="G233" s="365">
        <x:v>3.4399999999999999E-3</x:v>
      </x:c>
      <x:c r="H233" s="323">
        <x:v>0</x:v>
      </x:c>
      <x:c r="I233" s="366">
        <x:v>0</x:v>
      </x:c>
      <x:c r="J233" s="366">
        <x:v>0</x:v>
      </x:c>
      <x:c r="K233" s="366">
        <x:v>0</x:v>
      </x:c>
      <x:c r="L233" s="393">
        <x:v>0</x:v>
      </x:c>
      <x:c r="M233" s="366">
        <x:v>0</x:v>
      </x:c>
      <x:c r="N233" s="367">
        <x:v>0</x:v>
      </x:c>
      <x:c r="O233" s="394">
        <x:v>0</x:v>
      </x:c>
      <x:c r="P233" s="366">
        <x:v>0</x:v>
      </x:c>
      <x:c r="Q233" s="366">
        <x:v>0</x:v>
      </x:c>
      <x:c r="R233" s="393">
        <x:v>0</x:v>
      </x:c>
      <x:c r="S233" s="366">
        <x:v>0</x:v>
      </x:c>
      <x:c r="T233" s="366">
        <x:v>0</x:v>
      </x:c>
      <x:c r="U233" s="393">
        <x:v>0</x:v>
      </x:c>
      <x:c r="V233" s="366">
        <x:v>0</x:v>
      </x:c>
      <x:c r="W233" s="366">
        <x:v>0</x:v>
      </x:c>
      <x:c r="X233" s="393">
        <x:v>0</x:v>
      </x:c>
      <x:c r="Y233" s="366">
        <x:v>0</x:v>
      </x:c>
      <x:c r="Z233" s="366">
        <x:v>0</x:v>
      </x:c>
      <x:c r="AA233" s="393">
        <x:v>0</x:v>
      </x:c>
      <x:c r="AB233" s="366">
        <x:v>0</x:v>
      </x:c>
      <x:c r="AC233" s="366">
        <x:v>0</x:v>
      </x:c>
      <x:c r="AD233" s="393">
        <x:v>0</x:v>
      </x:c>
      <x:c r="AE233" s="366">
        <x:v>0</x:v>
      </x:c>
      <x:c r="AF233" s="366">
        <x:v>0</x:v>
      </x:c>
      <x:c r="AG233" s="393">
        <x:v>0</x:v>
      </x:c>
      <x:c r="AH233" s="366">
        <x:v>0</x:v>
      </x:c>
      <x:c r="AI233" s="366">
        <x:v>0</x:v>
      </x:c>
      <x:c r="AJ233" s="393">
        <x:v>0</x:v>
      </x:c>
      <x:c r="AK233" s="366">
        <x:v>0</x:v>
      </x:c>
      <x:c r="AL233" s="366">
        <x:v>0</x:v>
      </x:c>
      <x:c r="AM233" s="393">
        <x:v>0</x:v>
      </x:c>
      <x:c r="AN233" s="366">
        <x:v>0</x:v>
      </x:c>
      <x:c r="AO233" s="366">
        <x:v>0</x:v>
      </x:c>
      <x:c r="AP233" s="393">
        <x:v>0</x:v>
      </x:c>
      <x:c r="AQ233" s="366">
        <x:v>0</x:v>
      </x:c>
      <x:c r="AR233" s="366">
        <x:v>0</x:v>
      </x:c>
      <x:c r="AS233" s="393">
        <x:v>0</x:v>
      </x:c>
      <x:c r="AT233" s="366">
        <x:v>0</x:v>
      </x:c>
      <x:c r="AU233" s="366">
        <x:v>0</x:v>
      </x:c>
      <x:c r="AV233" s="361"/>
      <x:c r="AW233" s="294"/>
      <x:c r="AX233" s="289"/>
      <x:c r="AY233" s="289"/>
      <x:c r="AZ233" s="289"/>
      <x:c r="BA233" s="289"/>
      <x:c r="BB233" s="289"/>
      <x:c r="BC233" s="289"/>
      <x:c r="BD233" s="289"/>
      <x:c r="BE233" s="289"/>
      <x:c r="BF233" s="289"/>
      <x:c r="BG233" s="289"/>
      <x:c r="BH233" s="289"/>
      <x:c r="BI233" s="289"/>
      <x:c r="BJ233" s="289"/>
      <x:c r="BK233" s="289"/>
      <x:c r="BL233" s="289"/>
      <x:c r="BM233" s="289"/>
      <x:c r="BN233" s="289"/>
      <x:c r="BO233" s="289"/>
      <x:c r="BP233" s="289"/>
      <x:c r="BQ233" s="289"/>
      <x:c r="BR233" s="289"/>
      <x:c r="BS233" s="289"/>
      <x:c r="BT233" s="289"/>
      <x:c r="BU233" s="289"/>
      <x:c r="BV233" s="289"/>
      <x:c r="BW233" s="289"/>
      <x:c r="BX233" s="289"/>
      <x:c r="BY233" s="289"/>
      <x:c r="BZ233" s="289"/>
      <x:c r="CA233" s="289"/>
      <x:c r="CB233" s="289"/>
      <x:c r="CC233" s="289"/>
      <x:c r="CD233" s="289"/>
      <x:c r="CE233" s="289"/>
      <x:c r="CF233" s="289"/>
      <x:c r="CG233" s="289"/>
      <x:c r="CH233" s="289"/>
      <x:c r="CI233" s="289"/>
      <x:c r="CJ233" s="289"/>
      <x:c r="CK233" s="289"/>
      <x:c r="CL233" s="289"/>
      <x:c r="CM233" s="289"/>
      <x:c r="CN233" s="289"/>
      <x:c r="CO233" s="289"/>
      <x:c r="CP233" s="289"/>
      <x:c r="CQ233" s="289"/>
      <x:c r="CR233" s="289"/>
      <x:c r="CS233" s="289"/>
      <x:c r="CT233" s="289"/>
      <x:c r="CU233" s="289"/>
      <x:c r="CV233" s="289"/>
      <x:c r="CW233" s="289"/>
      <x:c r="CX233" s="289"/>
      <x:c r="CY233" s="289"/>
      <x:c r="CZ233" s="289"/>
      <x:c r="DA233" s="289"/>
      <x:c r="DB233" s="289"/>
      <x:c r="DC233" s="289"/>
      <x:c r="DD233" s="289"/>
      <x:c r="DE233" s="289"/>
      <x:c r="DF233" s="289"/>
      <x:c r="DG233" s="289"/>
      <x:c r="DH233" s="289"/>
      <x:c r="DI233" s="289"/>
      <x:c r="DJ233" s="289"/>
      <x:c r="DK233" s="289"/>
      <x:c r="DL233" s="289"/>
      <x:c r="DM233" s="289"/>
      <x:c r="DN233" s="289"/>
      <x:c r="DO233" s="289"/>
      <x:c r="DP233" s="289"/>
      <x:c r="DQ233" s="289"/>
      <x:c r="DR233" s="289"/>
      <x:c r="DS233" s="289"/>
      <x:c r="DT233" s="289"/>
      <x:c r="DU233" s="289"/>
      <x:c r="DV233" s="289"/>
      <x:c r="DW233" s="289"/>
      <x:c r="DX233" s="289"/>
      <x:c r="DY233" s="289"/>
      <x:c r="DZ233" s="289"/>
      <x:c r="EA233" s="289"/>
      <x:c r="EB233" s="289"/>
      <x:c r="EC233" s="289"/>
      <x:c r="ED233" s="289"/>
      <x:c r="EE233" s="289"/>
      <x:c r="EF233" s="289"/>
      <x:c r="EG233" s="289"/>
      <x:c r="EH233" s="289"/>
      <x:c r="EI233" s="289"/>
      <x:c r="EJ233" s="289"/>
      <x:c r="EK233" s="289"/>
      <x:c r="EL233" s="289"/>
      <x:c r="EM233" s="289"/>
      <x:c r="EN233" s="289"/>
      <x:c r="EO233" s="289"/>
      <x:c r="EP233" s="289"/>
      <x:c r="EQ233" s="289"/>
      <x:c r="ER233" s="289"/>
      <x:c r="ES233" s="289"/>
      <x:c r="ET233" s="289"/>
      <x:c r="EU233" s="289"/>
      <x:c r="EV233" s="289"/>
      <x:c r="EW233" s="289"/>
      <x:c r="EX233" s="289"/>
      <x:c r="EY233" s="289"/>
      <x:c r="EZ233" s="289"/>
      <x:c r="FA233" s="289"/>
      <x:c r="FB233" s="289"/>
      <x:c r="FC233" s="289"/>
      <x:c r="FD233" s="289"/>
      <x:c r="FE233" s="289"/>
      <x:c r="FF233" s="289"/>
      <x:c r="FG233" s="289"/>
      <x:c r="FH233" s="289"/>
    </x:row>
    <x:row r="234" spans="1:164" s="328" customFormat="1" hidden="1" outlineLevel="1">
      <x:c r="A234" s="403">
        <x:v>11</x:v>
      </x:c>
      <x:c r="B234" s="403">
        <x:v>28</x:v>
      </x:c>
      <x:c r="C234" s="404" t="s">
        <x:v>384</x:v>
      </x:c>
      <x:c r="D234" s="405" t="s">
        <x:v>363</x:v>
      </x:c>
      <x:c r="E234" s="405" t="s">
        <x:v>143</x:v>
      </x:c>
      <x:c r="F234" s="379"/>
      <x:c r="G234" s="365">
        <x:v>5.2300000000000003E-3</x:v>
      </x:c>
      <x:c r="H234" s="323">
        <x:v>0</x:v>
      </x:c>
      <x:c r="I234" s="366">
        <x:v>0</x:v>
      </x:c>
      <x:c r="J234" s="366">
        <x:v>0</x:v>
      </x:c>
      <x:c r="K234" s="366">
        <x:v>0</x:v>
      </x:c>
      <x:c r="L234" s="393">
        <x:v>0</x:v>
      </x:c>
      <x:c r="M234" s="366">
        <x:v>0</x:v>
      </x:c>
      <x:c r="N234" s="367">
        <x:v>0</x:v>
      </x:c>
      <x:c r="O234" s="394">
        <x:v>0</x:v>
      </x:c>
      <x:c r="P234" s="366">
        <x:v>0</x:v>
      </x:c>
      <x:c r="Q234" s="366">
        <x:v>0</x:v>
      </x:c>
      <x:c r="R234" s="393">
        <x:v>0</x:v>
      </x:c>
      <x:c r="S234" s="366">
        <x:v>0</x:v>
      </x:c>
      <x:c r="T234" s="366">
        <x:v>0</x:v>
      </x:c>
      <x:c r="U234" s="393">
        <x:v>0</x:v>
      </x:c>
      <x:c r="V234" s="366">
        <x:v>0</x:v>
      </x:c>
      <x:c r="W234" s="366">
        <x:v>0</x:v>
      </x:c>
      <x:c r="X234" s="393">
        <x:v>0</x:v>
      </x:c>
      <x:c r="Y234" s="366">
        <x:v>0</x:v>
      </x:c>
      <x:c r="Z234" s="366">
        <x:v>0</x:v>
      </x:c>
      <x:c r="AA234" s="393">
        <x:v>0</x:v>
      </x:c>
      <x:c r="AB234" s="366">
        <x:v>0</x:v>
      </x:c>
      <x:c r="AC234" s="366">
        <x:v>0</x:v>
      </x:c>
      <x:c r="AD234" s="393">
        <x:v>0</x:v>
      </x:c>
      <x:c r="AE234" s="366">
        <x:v>0</x:v>
      </x:c>
      <x:c r="AF234" s="366">
        <x:v>0</x:v>
      </x:c>
      <x:c r="AG234" s="393">
        <x:v>0</x:v>
      </x:c>
      <x:c r="AH234" s="366">
        <x:v>0</x:v>
      </x:c>
      <x:c r="AI234" s="366">
        <x:v>0</x:v>
      </x:c>
      <x:c r="AJ234" s="393">
        <x:v>0</x:v>
      </x:c>
      <x:c r="AK234" s="366">
        <x:v>0</x:v>
      </x:c>
      <x:c r="AL234" s="366">
        <x:v>0</x:v>
      </x:c>
      <x:c r="AM234" s="393">
        <x:v>0</x:v>
      </x:c>
      <x:c r="AN234" s="366">
        <x:v>0</x:v>
      </x:c>
      <x:c r="AO234" s="366">
        <x:v>0</x:v>
      </x:c>
      <x:c r="AP234" s="393">
        <x:v>0</x:v>
      </x:c>
      <x:c r="AQ234" s="366">
        <x:v>0</x:v>
      </x:c>
      <x:c r="AR234" s="366">
        <x:v>0</x:v>
      </x:c>
      <x:c r="AS234" s="393">
        <x:v>0</x:v>
      </x:c>
      <x:c r="AT234" s="366">
        <x:v>0</x:v>
      </x:c>
      <x:c r="AU234" s="366">
        <x:v>0</x:v>
      </x:c>
      <x:c r="AV234" s="361"/>
      <x:c r="AW234" s="294"/>
      <x:c r="AX234" s="289"/>
      <x:c r="AY234" s="289"/>
      <x:c r="AZ234" s="289"/>
      <x:c r="BA234" s="289"/>
      <x:c r="BB234" s="289"/>
      <x:c r="BC234" s="289"/>
      <x:c r="BD234" s="289"/>
      <x:c r="BE234" s="289"/>
      <x:c r="BF234" s="289"/>
      <x:c r="BG234" s="289"/>
      <x:c r="BH234" s="289"/>
      <x:c r="BI234" s="289"/>
      <x:c r="BJ234" s="289"/>
      <x:c r="BK234" s="289"/>
      <x:c r="BL234" s="289"/>
      <x:c r="BM234" s="289"/>
      <x:c r="BN234" s="289"/>
      <x:c r="BO234" s="289"/>
      <x:c r="BP234" s="289"/>
      <x:c r="BQ234" s="289"/>
      <x:c r="BR234" s="289"/>
      <x:c r="BS234" s="289"/>
      <x:c r="BT234" s="289"/>
      <x:c r="BU234" s="289"/>
      <x:c r="BV234" s="289"/>
      <x:c r="BW234" s="289"/>
      <x:c r="BX234" s="289"/>
      <x:c r="BY234" s="289"/>
      <x:c r="BZ234" s="289"/>
      <x:c r="CA234" s="289"/>
      <x:c r="CB234" s="289"/>
      <x:c r="CC234" s="289"/>
      <x:c r="CD234" s="289"/>
      <x:c r="CE234" s="289"/>
      <x:c r="CF234" s="289"/>
      <x:c r="CG234" s="289"/>
      <x:c r="CH234" s="289"/>
      <x:c r="CI234" s="289"/>
      <x:c r="CJ234" s="289"/>
      <x:c r="CK234" s="289"/>
      <x:c r="CL234" s="289"/>
      <x:c r="CM234" s="289"/>
      <x:c r="CN234" s="289"/>
      <x:c r="CO234" s="289"/>
      <x:c r="CP234" s="289"/>
      <x:c r="CQ234" s="289"/>
      <x:c r="CR234" s="289"/>
      <x:c r="CS234" s="289"/>
      <x:c r="CT234" s="289"/>
      <x:c r="CU234" s="289"/>
      <x:c r="CV234" s="289"/>
      <x:c r="CW234" s="289"/>
      <x:c r="CX234" s="289"/>
      <x:c r="CY234" s="289"/>
      <x:c r="CZ234" s="289"/>
      <x:c r="DA234" s="289"/>
      <x:c r="DB234" s="289"/>
      <x:c r="DC234" s="289"/>
      <x:c r="DD234" s="289"/>
      <x:c r="DE234" s="289"/>
      <x:c r="DF234" s="289"/>
      <x:c r="DG234" s="289"/>
      <x:c r="DH234" s="289"/>
      <x:c r="DI234" s="289"/>
      <x:c r="DJ234" s="289"/>
      <x:c r="DK234" s="289"/>
      <x:c r="DL234" s="289"/>
      <x:c r="DM234" s="289"/>
      <x:c r="DN234" s="289"/>
      <x:c r="DO234" s="289"/>
      <x:c r="DP234" s="289"/>
      <x:c r="DQ234" s="289"/>
      <x:c r="DR234" s="289"/>
      <x:c r="DS234" s="289"/>
      <x:c r="DT234" s="289"/>
      <x:c r="DU234" s="289"/>
      <x:c r="DV234" s="289"/>
      <x:c r="DW234" s="289"/>
      <x:c r="DX234" s="289"/>
      <x:c r="DY234" s="289"/>
      <x:c r="DZ234" s="289"/>
      <x:c r="EA234" s="289"/>
      <x:c r="EB234" s="289"/>
      <x:c r="EC234" s="289"/>
      <x:c r="ED234" s="289"/>
      <x:c r="EE234" s="289"/>
      <x:c r="EF234" s="289"/>
      <x:c r="EG234" s="289"/>
      <x:c r="EH234" s="289"/>
      <x:c r="EI234" s="289"/>
      <x:c r="EJ234" s="289"/>
      <x:c r="EK234" s="289"/>
      <x:c r="EL234" s="289"/>
      <x:c r="EM234" s="289"/>
      <x:c r="EN234" s="289"/>
      <x:c r="EO234" s="289"/>
      <x:c r="EP234" s="289"/>
      <x:c r="EQ234" s="289"/>
      <x:c r="ER234" s="289"/>
      <x:c r="ES234" s="289"/>
      <x:c r="ET234" s="289"/>
      <x:c r="EU234" s="289"/>
      <x:c r="EV234" s="289"/>
      <x:c r="EW234" s="289"/>
      <x:c r="EX234" s="289"/>
      <x:c r="EY234" s="289"/>
      <x:c r="EZ234" s="289"/>
      <x:c r="FA234" s="289"/>
      <x:c r="FB234" s="289"/>
      <x:c r="FC234" s="289"/>
      <x:c r="FD234" s="289"/>
      <x:c r="FE234" s="289"/>
      <x:c r="FF234" s="289"/>
      <x:c r="FG234" s="289"/>
      <x:c r="FH234" s="289"/>
    </x:row>
    <x:row r="235" spans="1:164" s="328" customFormat="1" hidden="1" outlineLevel="1">
      <x:c r="A235" s="403"/>
      <x:c r="B235" s="403">
        <x:v>29</x:v>
      </x:c>
      <x:c r="C235" s="404" t="s">
        <x:v>384</x:v>
      </x:c>
      <x:c r="D235" s="405" t="s">
        <x:v>363</x:v>
      </x:c>
      <x:c r="E235" s="405" t="s">
        <x:v>165</x:v>
      </x:c>
      <x:c r="F235" s="379"/>
      <x:c r="G235" s="365">
        <x:v>8.0499999999999999E-3</x:v>
      </x:c>
      <x:c r="H235" s="323">
        <x:v>0</x:v>
      </x:c>
      <x:c r="I235" s="366">
        <x:v>0</x:v>
      </x:c>
      <x:c r="J235" s="366">
        <x:v>0</x:v>
      </x:c>
      <x:c r="K235" s="366">
        <x:v>0</x:v>
      </x:c>
      <x:c r="L235" s="393">
        <x:v>0</x:v>
      </x:c>
      <x:c r="M235" s="366">
        <x:v>0</x:v>
      </x:c>
      <x:c r="N235" s="367">
        <x:v>0</x:v>
      </x:c>
      <x:c r="O235" s="394">
        <x:v>0</x:v>
      </x:c>
      <x:c r="P235" s="366">
        <x:v>0</x:v>
      </x:c>
      <x:c r="Q235" s="366">
        <x:v>0</x:v>
      </x:c>
      <x:c r="R235" s="393">
        <x:v>0</x:v>
      </x:c>
      <x:c r="S235" s="366">
        <x:v>0</x:v>
      </x:c>
      <x:c r="T235" s="366">
        <x:v>0</x:v>
      </x:c>
      <x:c r="U235" s="393">
        <x:v>0</x:v>
      </x:c>
      <x:c r="V235" s="366">
        <x:v>0</x:v>
      </x:c>
      <x:c r="W235" s="366">
        <x:v>0</x:v>
      </x:c>
      <x:c r="X235" s="393">
        <x:v>0</x:v>
      </x:c>
      <x:c r="Y235" s="366">
        <x:v>0</x:v>
      </x:c>
      <x:c r="Z235" s="366">
        <x:v>0</x:v>
      </x:c>
      <x:c r="AA235" s="393">
        <x:v>0</x:v>
      </x:c>
      <x:c r="AB235" s="366">
        <x:v>0</x:v>
      </x:c>
      <x:c r="AC235" s="366">
        <x:v>0</x:v>
      </x:c>
      <x:c r="AD235" s="393">
        <x:v>0</x:v>
      </x:c>
      <x:c r="AE235" s="366">
        <x:v>0</x:v>
      </x:c>
      <x:c r="AF235" s="366">
        <x:v>0</x:v>
      </x:c>
      <x:c r="AG235" s="393">
        <x:v>0</x:v>
      </x:c>
      <x:c r="AH235" s="366">
        <x:v>0</x:v>
      </x:c>
      <x:c r="AI235" s="366">
        <x:v>0</x:v>
      </x:c>
      <x:c r="AJ235" s="393">
        <x:v>0</x:v>
      </x:c>
      <x:c r="AK235" s="366">
        <x:v>0</x:v>
      </x:c>
      <x:c r="AL235" s="366">
        <x:v>0</x:v>
      </x:c>
      <x:c r="AM235" s="393">
        <x:v>0</x:v>
      </x:c>
      <x:c r="AN235" s="366">
        <x:v>0</x:v>
      </x:c>
      <x:c r="AO235" s="366">
        <x:v>0</x:v>
      </x:c>
      <x:c r="AP235" s="393">
        <x:v>0</x:v>
      </x:c>
      <x:c r="AQ235" s="366">
        <x:v>0</x:v>
      </x:c>
      <x:c r="AR235" s="366">
        <x:v>0</x:v>
      </x:c>
      <x:c r="AS235" s="393">
        <x:v>0</x:v>
      </x:c>
      <x:c r="AT235" s="366">
        <x:v>0</x:v>
      </x:c>
      <x:c r="AU235" s="366">
        <x:v>0</x:v>
      </x:c>
      <x:c r="AV235" s="361"/>
      <x:c r="AW235" s="294"/>
      <x:c r="AX235" s="289"/>
      <x:c r="AY235" s="289"/>
      <x:c r="AZ235" s="289"/>
      <x:c r="BA235" s="289"/>
      <x:c r="BB235" s="289"/>
      <x:c r="BC235" s="289"/>
      <x:c r="BD235" s="289"/>
      <x:c r="BE235" s="289"/>
      <x:c r="BF235" s="289"/>
      <x:c r="BG235" s="289"/>
      <x:c r="BH235" s="289"/>
      <x:c r="BI235" s="289"/>
      <x:c r="BJ235" s="289"/>
      <x:c r="BK235" s="289"/>
      <x:c r="BL235" s="289"/>
      <x:c r="BM235" s="289"/>
      <x:c r="BN235" s="289"/>
      <x:c r="BO235" s="289"/>
      <x:c r="BP235" s="289"/>
      <x:c r="BQ235" s="289"/>
      <x:c r="BR235" s="289"/>
      <x:c r="BS235" s="289"/>
      <x:c r="BT235" s="289"/>
      <x:c r="BU235" s="289"/>
      <x:c r="BV235" s="289"/>
      <x:c r="BW235" s="289"/>
      <x:c r="BX235" s="289"/>
      <x:c r="BY235" s="289"/>
      <x:c r="BZ235" s="289"/>
      <x:c r="CA235" s="289"/>
      <x:c r="CB235" s="289"/>
      <x:c r="CC235" s="289"/>
      <x:c r="CD235" s="289"/>
      <x:c r="CE235" s="289"/>
      <x:c r="CF235" s="289"/>
      <x:c r="CG235" s="289"/>
      <x:c r="CH235" s="289"/>
      <x:c r="CI235" s="289"/>
      <x:c r="CJ235" s="289"/>
      <x:c r="CK235" s="289"/>
      <x:c r="CL235" s="289"/>
      <x:c r="CM235" s="289"/>
      <x:c r="CN235" s="289"/>
      <x:c r="CO235" s="289"/>
      <x:c r="CP235" s="289"/>
      <x:c r="CQ235" s="289"/>
      <x:c r="CR235" s="289"/>
      <x:c r="CS235" s="289"/>
      <x:c r="CT235" s="289"/>
      <x:c r="CU235" s="289"/>
      <x:c r="CV235" s="289"/>
      <x:c r="CW235" s="289"/>
      <x:c r="CX235" s="289"/>
      <x:c r="CY235" s="289"/>
      <x:c r="CZ235" s="289"/>
      <x:c r="DA235" s="289"/>
      <x:c r="DB235" s="289"/>
      <x:c r="DC235" s="289"/>
      <x:c r="DD235" s="289"/>
      <x:c r="DE235" s="289"/>
      <x:c r="DF235" s="289"/>
      <x:c r="DG235" s="289"/>
      <x:c r="DH235" s="289"/>
      <x:c r="DI235" s="289"/>
      <x:c r="DJ235" s="289"/>
      <x:c r="DK235" s="289"/>
      <x:c r="DL235" s="289"/>
      <x:c r="DM235" s="289"/>
      <x:c r="DN235" s="289"/>
      <x:c r="DO235" s="289"/>
      <x:c r="DP235" s="289"/>
      <x:c r="DQ235" s="289"/>
      <x:c r="DR235" s="289"/>
      <x:c r="DS235" s="289"/>
      <x:c r="DT235" s="289"/>
      <x:c r="DU235" s="289"/>
      <x:c r="DV235" s="289"/>
      <x:c r="DW235" s="289"/>
      <x:c r="DX235" s="289"/>
      <x:c r="DY235" s="289"/>
      <x:c r="DZ235" s="289"/>
      <x:c r="EA235" s="289"/>
      <x:c r="EB235" s="289"/>
      <x:c r="EC235" s="289"/>
      <x:c r="ED235" s="289"/>
      <x:c r="EE235" s="289"/>
      <x:c r="EF235" s="289"/>
      <x:c r="EG235" s="289"/>
      <x:c r="EH235" s="289"/>
      <x:c r="EI235" s="289"/>
      <x:c r="EJ235" s="289"/>
      <x:c r="EK235" s="289"/>
      <x:c r="EL235" s="289"/>
      <x:c r="EM235" s="289"/>
      <x:c r="EN235" s="289"/>
      <x:c r="EO235" s="289"/>
      <x:c r="EP235" s="289"/>
      <x:c r="EQ235" s="289"/>
      <x:c r="ER235" s="289"/>
      <x:c r="ES235" s="289"/>
      <x:c r="ET235" s="289"/>
      <x:c r="EU235" s="289"/>
      <x:c r="EV235" s="289"/>
      <x:c r="EW235" s="289"/>
      <x:c r="EX235" s="289"/>
      <x:c r="EY235" s="289"/>
      <x:c r="EZ235" s="289"/>
      <x:c r="FA235" s="289"/>
      <x:c r="FB235" s="289"/>
      <x:c r="FC235" s="289"/>
      <x:c r="FD235" s="289"/>
      <x:c r="FE235" s="289"/>
      <x:c r="FF235" s="289"/>
      <x:c r="FG235" s="289"/>
      <x:c r="FH235" s="289"/>
    </x:row>
    <x:row r="236" spans="1:164" s="328" customFormat="1" hidden="1" outlineLevel="1">
      <x:c r="A236" s="403"/>
      <x:c r="B236" s="403">
        <x:v>30</x:v>
      </x:c>
      <x:c r="C236" s="404" t="s">
        <x:v>384</x:v>
      </x:c>
      <x:c r="D236" s="405" t="s">
        <x:v>363</x:v>
      </x:c>
      <x:c r="E236" s="406" t="s">
        <x:v>145</x:v>
      </x:c>
      <x:c r="F236" s="379"/>
      <x:c r="G236" s="365">
        <x:v>1.196E-2</x:v>
      </x:c>
      <x:c r="H236" s="323">
        <x:v>0</x:v>
      </x:c>
      <x:c r="I236" s="366">
        <x:v>0</x:v>
      </x:c>
      <x:c r="J236" s="366">
        <x:v>0</x:v>
      </x:c>
      <x:c r="K236" s="366">
        <x:v>0</x:v>
      </x:c>
      <x:c r="L236" s="393">
        <x:v>0</x:v>
      </x:c>
      <x:c r="M236" s="366">
        <x:v>0</x:v>
      </x:c>
      <x:c r="N236" s="367">
        <x:v>0</x:v>
      </x:c>
      <x:c r="O236" s="394">
        <x:v>0</x:v>
      </x:c>
      <x:c r="P236" s="366">
        <x:v>0</x:v>
      </x:c>
      <x:c r="Q236" s="366">
        <x:v>0</x:v>
      </x:c>
      <x:c r="R236" s="393">
        <x:v>0</x:v>
      </x:c>
      <x:c r="S236" s="366">
        <x:v>0</x:v>
      </x:c>
      <x:c r="T236" s="366">
        <x:v>0</x:v>
      </x:c>
      <x:c r="U236" s="393">
        <x:v>0</x:v>
      </x:c>
      <x:c r="V236" s="366">
        <x:v>0</x:v>
      </x:c>
      <x:c r="W236" s="366">
        <x:v>0</x:v>
      </x:c>
      <x:c r="X236" s="393">
        <x:v>0</x:v>
      </x:c>
      <x:c r="Y236" s="366">
        <x:v>0</x:v>
      </x:c>
      <x:c r="Z236" s="366">
        <x:v>0</x:v>
      </x:c>
      <x:c r="AA236" s="393">
        <x:v>0</x:v>
      </x:c>
      <x:c r="AB236" s="366">
        <x:v>0</x:v>
      </x:c>
      <x:c r="AC236" s="366">
        <x:v>0</x:v>
      </x:c>
      <x:c r="AD236" s="393">
        <x:v>0</x:v>
      </x:c>
      <x:c r="AE236" s="366">
        <x:v>0</x:v>
      </x:c>
      <x:c r="AF236" s="366">
        <x:v>0</x:v>
      </x:c>
      <x:c r="AG236" s="393">
        <x:v>0</x:v>
      </x:c>
      <x:c r="AH236" s="366">
        <x:v>0</x:v>
      </x:c>
      <x:c r="AI236" s="366">
        <x:v>0</x:v>
      </x:c>
      <x:c r="AJ236" s="393">
        <x:v>0</x:v>
      </x:c>
      <x:c r="AK236" s="366">
        <x:v>0</x:v>
      </x:c>
      <x:c r="AL236" s="366">
        <x:v>0</x:v>
      </x:c>
      <x:c r="AM236" s="393">
        <x:v>0</x:v>
      </x:c>
      <x:c r="AN236" s="366">
        <x:v>0</x:v>
      </x:c>
      <x:c r="AO236" s="366">
        <x:v>0</x:v>
      </x:c>
      <x:c r="AP236" s="393">
        <x:v>0</x:v>
      </x:c>
      <x:c r="AQ236" s="366">
        <x:v>0</x:v>
      </x:c>
      <x:c r="AR236" s="366">
        <x:v>0</x:v>
      </x:c>
      <x:c r="AS236" s="393">
        <x:v>0</x:v>
      </x:c>
      <x:c r="AT236" s="366">
        <x:v>0</x:v>
      </x:c>
      <x:c r="AU236" s="366">
        <x:v>0</x:v>
      </x:c>
      <x:c r="AV236" s="361"/>
      <x:c r="AW236" s="294"/>
      <x:c r="AX236" s="289"/>
      <x:c r="AY236" s="289"/>
      <x:c r="AZ236" s="289"/>
      <x:c r="BA236" s="289"/>
      <x:c r="BB236" s="289"/>
      <x:c r="BC236" s="289"/>
      <x:c r="BD236" s="289"/>
      <x:c r="BE236" s="289"/>
      <x:c r="BF236" s="289"/>
      <x:c r="BG236" s="289"/>
      <x:c r="BH236" s="289"/>
      <x:c r="BI236" s="289"/>
      <x:c r="BJ236" s="289"/>
      <x:c r="BK236" s="289"/>
      <x:c r="BL236" s="289"/>
      <x:c r="BM236" s="289"/>
      <x:c r="BN236" s="289"/>
      <x:c r="BO236" s="289"/>
      <x:c r="BP236" s="289"/>
      <x:c r="BQ236" s="289"/>
      <x:c r="BR236" s="289"/>
      <x:c r="BS236" s="289"/>
      <x:c r="BT236" s="289"/>
      <x:c r="BU236" s="289"/>
      <x:c r="BV236" s="289"/>
      <x:c r="BW236" s="289"/>
      <x:c r="BX236" s="289"/>
      <x:c r="BY236" s="289"/>
      <x:c r="BZ236" s="289"/>
      <x:c r="CA236" s="289"/>
      <x:c r="CB236" s="289"/>
      <x:c r="CC236" s="289"/>
      <x:c r="CD236" s="289"/>
      <x:c r="CE236" s="289"/>
      <x:c r="CF236" s="289"/>
      <x:c r="CG236" s="289"/>
      <x:c r="CH236" s="289"/>
      <x:c r="CI236" s="289"/>
      <x:c r="CJ236" s="289"/>
      <x:c r="CK236" s="289"/>
      <x:c r="CL236" s="289"/>
      <x:c r="CM236" s="289"/>
      <x:c r="CN236" s="289"/>
      <x:c r="CO236" s="289"/>
      <x:c r="CP236" s="289"/>
      <x:c r="CQ236" s="289"/>
      <x:c r="CR236" s="289"/>
      <x:c r="CS236" s="289"/>
      <x:c r="CT236" s="289"/>
      <x:c r="CU236" s="289"/>
      <x:c r="CV236" s="289"/>
      <x:c r="CW236" s="289"/>
      <x:c r="CX236" s="289"/>
      <x:c r="CY236" s="289"/>
      <x:c r="CZ236" s="289"/>
      <x:c r="DA236" s="289"/>
      <x:c r="DB236" s="289"/>
      <x:c r="DC236" s="289"/>
      <x:c r="DD236" s="289"/>
      <x:c r="DE236" s="289"/>
      <x:c r="DF236" s="289"/>
      <x:c r="DG236" s="289"/>
      <x:c r="DH236" s="289"/>
      <x:c r="DI236" s="289"/>
      <x:c r="DJ236" s="289"/>
      <x:c r="DK236" s="289"/>
      <x:c r="DL236" s="289"/>
      <x:c r="DM236" s="289"/>
      <x:c r="DN236" s="289"/>
      <x:c r="DO236" s="289"/>
      <x:c r="DP236" s="289"/>
      <x:c r="DQ236" s="289"/>
      <x:c r="DR236" s="289"/>
      <x:c r="DS236" s="289"/>
      <x:c r="DT236" s="289"/>
      <x:c r="DU236" s="289"/>
      <x:c r="DV236" s="289"/>
      <x:c r="DW236" s="289"/>
      <x:c r="DX236" s="289"/>
      <x:c r="DY236" s="289"/>
      <x:c r="DZ236" s="289"/>
      <x:c r="EA236" s="289"/>
      <x:c r="EB236" s="289"/>
      <x:c r="EC236" s="289"/>
      <x:c r="ED236" s="289"/>
      <x:c r="EE236" s="289"/>
      <x:c r="EF236" s="289"/>
      <x:c r="EG236" s="289"/>
      <x:c r="EH236" s="289"/>
      <x:c r="EI236" s="289"/>
      <x:c r="EJ236" s="289"/>
      <x:c r="EK236" s="289"/>
      <x:c r="EL236" s="289"/>
      <x:c r="EM236" s="289"/>
      <x:c r="EN236" s="289"/>
      <x:c r="EO236" s="289"/>
      <x:c r="EP236" s="289"/>
      <x:c r="EQ236" s="289"/>
      <x:c r="ER236" s="289"/>
      <x:c r="ES236" s="289"/>
      <x:c r="ET236" s="289"/>
      <x:c r="EU236" s="289"/>
      <x:c r="EV236" s="289"/>
      <x:c r="EW236" s="289"/>
      <x:c r="EX236" s="289"/>
      <x:c r="EY236" s="289"/>
      <x:c r="EZ236" s="289"/>
      <x:c r="FA236" s="289"/>
      <x:c r="FB236" s="289"/>
      <x:c r="FC236" s="289"/>
      <x:c r="FD236" s="289"/>
      <x:c r="FE236" s="289"/>
      <x:c r="FF236" s="289"/>
      <x:c r="FG236" s="289"/>
      <x:c r="FH236" s="289"/>
    </x:row>
    <x:row r="237" spans="1:164" s="328" customFormat="1" hidden="1" outlineLevel="1">
      <x:c r="A237" s="403"/>
      <x:c r="B237" s="403">
        <x:v>31</x:v>
      </x:c>
      <x:c r="C237" s="404" t="s">
        <x:v>384</x:v>
      </x:c>
      <x:c r="D237" s="406" t="s">
        <x:v>363</x:v>
      </x:c>
      <x:c r="E237" s="406" t="s">
        <x:v>142</x:v>
      </x:c>
      <x:c r="F237" s="379"/>
      <x:c r="G237" s="365">
        <x:v>1.8510000000000002E-2</x:v>
      </x:c>
      <x:c r="H237" s="323">
        <x:v>0</x:v>
      </x:c>
      <x:c r="I237" s="366">
        <x:v>0</x:v>
      </x:c>
      <x:c r="J237" s="366">
        <x:v>0</x:v>
      </x:c>
      <x:c r="K237" s="366">
        <x:v>0</x:v>
      </x:c>
      <x:c r="L237" s="393">
        <x:v>0</x:v>
      </x:c>
      <x:c r="M237" s="366">
        <x:v>0</x:v>
      </x:c>
      <x:c r="N237" s="367">
        <x:v>0</x:v>
      </x:c>
      <x:c r="O237" s="394">
        <x:v>0</x:v>
      </x:c>
      <x:c r="P237" s="366">
        <x:v>0</x:v>
      </x:c>
      <x:c r="Q237" s="366">
        <x:v>0</x:v>
      </x:c>
      <x:c r="R237" s="393">
        <x:v>0</x:v>
      </x:c>
      <x:c r="S237" s="366">
        <x:v>0</x:v>
      </x:c>
      <x:c r="T237" s="366">
        <x:v>0</x:v>
      </x:c>
      <x:c r="U237" s="393">
        <x:v>0</x:v>
      </x:c>
      <x:c r="V237" s="366">
        <x:v>0</x:v>
      </x:c>
      <x:c r="W237" s="366">
        <x:v>0</x:v>
      </x:c>
      <x:c r="X237" s="393">
        <x:v>0</x:v>
      </x:c>
      <x:c r="Y237" s="366">
        <x:v>0</x:v>
      </x:c>
      <x:c r="Z237" s="366">
        <x:v>0</x:v>
      </x:c>
      <x:c r="AA237" s="393">
        <x:v>0</x:v>
      </x:c>
      <x:c r="AB237" s="366">
        <x:v>0</x:v>
      </x:c>
      <x:c r="AC237" s="366">
        <x:v>0</x:v>
      </x:c>
      <x:c r="AD237" s="393">
        <x:v>0</x:v>
      </x:c>
      <x:c r="AE237" s="366">
        <x:v>0</x:v>
      </x:c>
      <x:c r="AF237" s="366">
        <x:v>0</x:v>
      </x:c>
      <x:c r="AG237" s="393">
        <x:v>0</x:v>
      </x:c>
      <x:c r="AH237" s="366">
        <x:v>0</x:v>
      </x:c>
      <x:c r="AI237" s="366">
        <x:v>0</x:v>
      </x:c>
      <x:c r="AJ237" s="393">
        <x:v>0</x:v>
      </x:c>
      <x:c r="AK237" s="366">
        <x:v>0</x:v>
      </x:c>
      <x:c r="AL237" s="366">
        <x:v>0</x:v>
      </x:c>
      <x:c r="AM237" s="393">
        <x:v>0</x:v>
      </x:c>
      <x:c r="AN237" s="366">
        <x:v>0</x:v>
      </x:c>
      <x:c r="AO237" s="366">
        <x:v>0</x:v>
      </x:c>
      <x:c r="AP237" s="393">
        <x:v>0</x:v>
      </x:c>
      <x:c r="AQ237" s="366">
        <x:v>0</x:v>
      </x:c>
      <x:c r="AR237" s="366">
        <x:v>0</x:v>
      </x:c>
      <x:c r="AS237" s="393">
        <x:v>0</x:v>
      </x:c>
      <x:c r="AT237" s="366">
        <x:v>0</x:v>
      </x:c>
      <x:c r="AU237" s="366">
        <x:v>0</x:v>
      </x:c>
      <x:c r="AV237" s="361"/>
      <x:c r="AW237" s="294"/>
      <x:c r="AX237" s="289"/>
      <x:c r="AY237" s="289"/>
      <x:c r="AZ237" s="289"/>
      <x:c r="BA237" s="289"/>
      <x:c r="BB237" s="289"/>
      <x:c r="BC237" s="289"/>
      <x:c r="BD237" s="289"/>
      <x:c r="BE237" s="289"/>
      <x:c r="BF237" s="289"/>
      <x:c r="BG237" s="289"/>
      <x:c r="BH237" s="289"/>
      <x:c r="BI237" s="289"/>
      <x:c r="BJ237" s="289"/>
      <x:c r="BK237" s="289"/>
      <x:c r="BL237" s="289"/>
      <x:c r="BM237" s="289"/>
      <x:c r="BN237" s="289"/>
      <x:c r="BO237" s="289"/>
      <x:c r="BP237" s="289"/>
      <x:c r="BQ237" s="289"/>
      <x:c r="BR237" s="289"/>
      <x:c r="BS237" s="289"/>
      <x:c r="BT237" s="289"/>
      <x:c r="BU237" s="289"/>
      <x:c r="BV237" s="289"/>
      <x:c r="BW237" s="289"/>
      <x:c r="BX237" s="289"/>
      <x:c r="BY237" s="289"/>
      <x:c r="BZ237" s="289"/>
      <x:c r="CA237" s="289"/>
      <x:c r="CB237" s="289"/>
      <x:c r="CC237" s="289"/>
      <x:c r="CD237" s="289"/>
      <x:c r="CE237" s="289"/>
      <x:c r="CF237" s="289"/>
      <x:c r="CG237" s="289"/>
      <x:c r="CH237" s="289"/>
      <x:c r="CI237" s="289"/>
      <x:c r="CJ237" s="289"/>
      <x:c r="CK237" s="289"/>
      <x:c r="CL237" s="289"/>
      <x:c r="CM237" s="289"/>
      <x:c r="CN237" s="289"/>
      <x:c r="CO237" s="289"/>
      <x:c r="CP237" s="289"/>
      <x:c r="CQ237" s="289"/>
      <x:c r="CR237" s="289"/>
      <x:c r="CS237" s="289"/>
      <x:c r="CT237" s="289"/>
      <x:c r="CU237" s="289"/>
      <x:c r="CV237" s="289"/>
      <x:c r="CW237" s="289"/>
      <x:c r="CX237" s="289"/>
      <x:c r="CY237" s="289"/>
      <x:c r="CZ237" s="289"/>
      <x:c r="DA237" s="289"/>
      <x:c r="DB237" s="289"/>
      <x:c r="DC237" s="289"/>
      <x:c r="DD237" s="289"/>
      <x:c r="DE237" s="289"/>
      <x:c r="DF237" s="289"/>
      <x:c r="DG237" s="289"/>
      <x:c r="DH237" s="289"/>
      <x:c r="DI237" s="289"/>
      <x:c r="DJ237" s="289"/>
      <x:c r="DK237" s="289"/>
      <x:c r="DL237" s="289"/>
      <x:c r="DM237" s="289"/>
      <x:c r="DN237" s="289"/>
      <x:c r="DO237" s="289"/>
      <x:c r="DP237" s="289"/>
      <x:c r="DQ237" s="289"/>
      <x:c r="DR237" s="289"/>
      <x:c r="DS237" s="289"/>
      <x:c r="DT237" s="289"/>
      <x:c r="DU237" s="289"/>
      <x:c r="DV237" s="289"/>
      <x:c r="DW237" s="289"/>
      <x:c r="DX237" s="289"/>
      <x:c r="DY237" s="289"/>
      <x:c r="DZ237" s="289"/>
      <x:c r="EA237" s="289"/>
      <x:c r="EB237" s="289"/>
      <x:c r="EC237" s="289"/>
      <x:c r="ED237" s="289"/>
      <x:c r="EE237" s="289"/>
      <x:c r="EF237" s="289"/>
      <x:c r="EG237" s="289"/>
      <x:c r="EH237" s="289"/>
      <x:c r="EI237" s="289"/>
      <x:c r="EJ237" s="289"/>
      <x:c r="EK237" s="289"/>
      <x:c r="EL237" s="289"/>
      <x:c r="EM237" s="289"/>
      <x:c r="EN237" s="289"/>
      <x:c r="EO237" s="289"/>
      <x:c r="EP237" s="289"/>
      <x:c r="EQ237" s="289"/>
      <x:c r="ER237" s="289"/>
      <x:c r="ES237" s="289"/>
      <x:c r="ET237" s="289"/>
      <x:c r="EU237" s="289"/>
      <x:c r="EV237" s="289"/>
      <x:c r="EW237" s="289"/>
      <x:c r="EX237" s="289"/>
      <x:c r="EY237" s="289"/>
      <x:c r="EZ237" s="289"/>
      <x:c r="FA237" s="289"/>
      <x:c r="FB237" s="289"/>
      <x:c r="FC237" s="289"/>
      <x:c r="FD237" s="289"/>
      <x:c r="FE237" s="289"/>
      <x:c r="FF237" s="289"/>
      <x:c r="FG237" s="289"/>
      <x:c r="FH237" s="289"/>
    </x:row>
    <x:row r="238" spans="1:164" s="328" customFormat="1" hidden="1" outlineLevel="1">
      <x:c r="A238" s="403"/>
      <x:c r="B238" s="403">
        <x:v>32</x:v>
      </x:c>
      <x:c r="C238" s="404" t="s">
        <x:v>384</x:v>
      </x:c>
      <x:c r="D238" s="406" t="s">
        <x:v>179</x:v>
      </x:c>
      <x:c r="E238" s="406" t="s">
        <x:v>141</x:v>
      </x:c>
      <x:c r="F238" s="379">
        <x:v>0.30099999999999999</x:v>
      </x:c>
      <x:c r="G238" s="365">
        <x:v>3.48E-3</x:v>
      </x:c>
      <x:c r="H238" s="323">
        <x:v>1598545</x:v>
      </x:c>
      <x:c r="I238" s="366">
        <x:v>19230496.350000005</x:v>
      </x:c>
      <x:c r="J238" s="366">
        <x:v>5788379.4013499999</x:v>
      </x:c>
      <x:c r="K238" s="366">
        <x:v>66922.127298000021</x:v>
      </x:c>
      <x:c r="L238" s="393">
        <x:v>1742414.05</x:v>
      </x:c>
      <x:c r="M238" s="366">
        <x:v>524466.62904999999</x:v>
      </x:c>
      <x:c r="N238" s="367">
        <x:v>6063.6008940000002</x:v>
      </x:c>
      <x:c r="O238" s="394">
        <x:v>1262850.55</x:v>
      </x:c>
      <x:c r="P238" s="366">
        <x:v>380118.01555000001</x:v>
      </x:c>
      <x:c r="Q238" s="366">
        <x:v>4394.7199140000002</x:v>
      </x:c>
      <x:c r="R238" s="393">
        <x:v>1822341.2999999998</x:v>
      </x:c>
      <x:c r="S238" s="366">
        <x:v>548524.73129999987</x:v>
      </x:c>
      <x:c r="T238" s="366">
        <x:v>6341.7477239999998</x:v>
      </x:c>
      <x:c r="U238" s="393">
        <x:v>1662486.8</x:v>
      </x:c>
      <x:c r="V238" s="366">
        <x:v>500408.52679999999</x:v>
      </x:c>
      <x:c r="W238" s="366">
        <x:v>5785.4540640000005</x:v>
      </x:c>
      <x:c r="X238" s="393">
        <x:v>1422705.05</x:v>
      </x:c>
      <x:c r="Y238" s="366">
        <x:v>428234.22005</x:v>
      </x:c>
      <x:c r="Z238" s="366">
        <x:v>4951.0135740000005</x:v>
      </x:c>
      <x:c r="AA238" s="393">
        <x:v>1662486.8</x:v>
      </x:c>
      <x:c r="AB238" s="366">
        <x:v>500408.52679999999</x:v>
      </x:c>
      <x:c r="AC238" s="366">
        <x:v>5785.4540640000005</x:v>
      </x:c>
      <x:c r="AD238" s="393">
        <x:v>1662486.8</x:v>
      </x:c>
      <x:c r="AE238" s="366">
        <x:v>500408.52679999999</x:v>
      </x:c>
      <x:c r="AF238" s="366">
        <x:v>5785.4540640000005</x:v>
      </x:c>
      <x:c r="AG238" s="393">
        <x:v>1422705.05</x:v>
      </x:c>
      <x:c r="AH238" s="366">
        <x:v>428234.22005</x:v>
      </x:c>
      <x:c r="AI238" s="366">
        <x:v>4951.0135740000005</x:v>
      </x:c>
      <x:c r="AJ238" s="393">
        <x:v>1662486.8</x:v>
      </x:c>
      <x:c r="AK238" s="366">
        <x:v>500408.52679999999</x:v>
      </x:c>
      <x:c r="AL238" s="366">
        <x:v>5785.4540640000005</x:v>
      </x:c>
      <x:c r="AM238" s="393">
        <x:v>1422705.05</x:v>
      </x:c>
      <x:c r="AN238" s="366">
        <x:v>428234.22005</x:v>
      </x:c>
      <x:c r="AO238" s="366">
        <x:v>4951.0135740000005</x:v>
      </x:c>
      <x:c r="AP238" s="393">
        <x:v>1742414.05</x:v>
      </x:c>
      <x:c r="AQ238" s="366">
        <x:v>524466.62904999999</x:v>
      </x:c>
      <x:c r="AR238" s="366">
        <x:v>6063.6008940000002</x:v>
      </x:c>
      <x:c r="AS238" s="393">
        <x:v>1742414.05</x:v>
      </x:c>
      <x:c r="AT238" s="366">
        <x:v>524466.62904999999</x:v>
      </x:c>
      <x:c r="AU238" s="366">
        <x:v>6063.6008940000002</x:v>
      </x:c>
      <x:c r="AV238" s="361"/>
      <x:c r="AW238" s="294"/>
      <x:c r="AX238" s="289"/>
      <x:c r="AY238" s="289"/>
      <x:c r="AZ238" s="289"/>
      <x:c r="BA238" s="289"/>
      <x:c r="BB238" s="289"/>
      <x:c r="BC238" s="289"/>
      <x:c r="BD238" s="289"/>
      <x:c r="BE238" s="289"/>
      <x:c r="BF238" s="289"/>
      <x:c r="BG238" s="289"/>
      <x:c r="BH238" s="289"/>
      <x:c r="BI238" s="289"/>
      <x:c r="BJ238" s="289"/>
      <x:c r="BK238" s="289"/>
      <x:c r="BL238" s="289"/>
      <x:c r="BM238" s="289"/>
      <x:c r="BN238" s="289"/>
      <x:c r="BO238" s="289"/>
      <x:c r="BP238" s="289"/>
      <x:c r="BQ238" s="289"/>
      <x:c r="BR238" s="289"/>
      <x:c r="BS238" s="289"/>
      <x:c r="BT238" s="289"/>
      <x:c r="BU238" s="289"/>
      <x:c r="BV238" s="289"/>
      <x:c r="BW238" s="289"/>
      <x:c r="BX238" s="289"/>
      <x:c r="BY238" s="289"/>
      <x:c r="BZ238" s="289"/>
      <x:c r="CA238" s="289"/>
      <x:c r="CB238" s="289"/>
      <x:c r="CC238" s="289"/>
      <x:c r="CD238" s="289"/>
      <x:c r="CE238" s="289"/>
      <x:c r="CF238" s="289"/>
      <x:c r="CG238" s="289"/>
      <x:c r="CH238" s="289"/>
      <x:c r="CI238" s="289"/>
      <x:c r="CJ238" s="289"/>
      <x:c r="CK238" s="289"/>
      <x:c r="CL238" s="289"/>
      <x:c r="CM238" s="289"/>
      <x:c r="CN238" s="289"/>
      <x:c r="CO238" s="289"/>
      <x:c r="CP238" s="289"/>
      <x:c r="CQ238" s="289"/>
      <x:c r="CR238" s="289"/>
      <x:c r="CS238" s="289"/>
      <x:c r="CT238" s="289"/>
      <x:c r="CU238" s="289"/>
      <x:c r="CV238" s="289"/>
      <x:c r="CW238" s="289"/>
      <x:c r="CX238" s="289"/>
      <x:c r="CY238" s="289"/>
      <x:c r="CZ238" s="289"/>
      <x:c r="DA238" s="289"/>
      <x:c r="DB238" s="289"/>
      <x:c r="DC238" s="289"/>
      <x:c r="DD238" s="289"/>
      <x:c r="DE238" s="289"/>
      <x:c r="DF238" s="289"/>
      <x:c r="DG238" s="289"/>
      <x:c r="DH238" s="289"/>
      <x:c r="DI238" s="289"/>
      <x:c r="DJ238" s="289"/>
      <x:c r="DK238" s="289"/>
      <x:c r="DL238" s="289"/>
      <x:c r="DM238" s="289"/>
      <x:c r="DN238" s="289"/>
      <x:c r="DO238" s="289"/>
      <x:c r="DP238" s="289"/>
      <x:c r="DQ238" s="289"/>
      <x:c r="DR238" s="289"/>
      <x:c r="DS238" s="289"/>
      <x:c r="DT238" s="289"/>
      <x:c r="DU238" s="289"/>
      <x:c r="DV238" s="289"/>
      <x:c r="DW238" s="289"/>
      <x:c r="DX238" s="289"/>
      <x:c r="DY238" s="289"/>
      <x:c r="DZ238" s="289"/>
      <x:c r="EA238" s="289"/>
      <x:c r="EB238" s="289"/>
      <x:c r="EC238" s="289"/>
      <x:c r="ED238" s="289"/>
      <x:c r="EE238" s="289"/>
      <x:c r="EF238" s="289"/>
      <x:c r="EG238" s="289"/>
      <x:c r="EH238" s="289"/>
      <x:c r="EI238" s="289"/>
      <x:c r="EJ238" s="289"/>
      <x:c r="EK238" s="289"/>
      <x:c r="EL238" s="289"/>
      <x:c r="EM238" s="289"/>
      <x:c r="EN238" s="289"/>
      <x:c r="EO238" s="289"/>
      <x:c r="EP238" s="289"/>
      <x:c r="EQ238" s="289"/>
      <x:c r="ER238" s="289"/>
      <x:c r="ES238" s="289"/>
      <x:c r="ET238" s="289"/>
      <x:c r="EU238" s="289"/>
      <x:c r="EV238" s="289"/>
      <x:c r="EW238" s="289"/>
      <x:c r="EX238" s="289"/>
      <x:c r="EY238" s="289"/>
      <x:c r="EZ238" s="289"/>
      <x:c r="FA238" s="289"/>
      <x:c r="FB238" s="289"/>
      <x:c r="FC238" s="289"/>
      <x:c r="FD238" s="289"/>
      <x:c r="FE238" s="289"/>
      <x:c r="FF238" s="289"/>
      <x:c r="FG238" s="289"/>
      <x:c r="FH238" s="289"/>
    </x:row>
    <x:row r="239" spans="1:164" s="328" customFormat="1" hidden="1" outlineLevel="1">
      <x:c r="A239" s="403"/>
      <x:c r="B239" s="403">
        <x:v>33</x:v>
      </x:c>
      <x:c r="C239" s="404" t="s">
        <x:v>384</x:v>
      </x:c>
      <x:c r="D239" s="406" t="s">
        <x:v>179</x:v>
      </x:c>
      <x:c r="E239" s="406" t="s">
        <x:v>143</x:v>
      </x:c>
      <x:c r="F239" s="379">
        <x:v>0.41370000000000001</x:v>
      </x:c>
      <x:c r="G239" s="365">
        <x:v>4.9100000000000003E-3</x:v>
      </x:c>
      <x:c r="H239" s="323">
        <x:v>735496.66666666663</x:v>
      </x:c>
      <x:c r="I239" s="366">
        <x:v>8848024.9000000004</x:v>
      </x:c>
      <x:c r="J239" s="366">
        <x:v>3660427.9011300001</x:v>
      </x:c>
      <x:c r="K239" s="366">
        <x:v>43443.802258999996</x:v>
      </x:c>
      <x:c r="L239" s="393">
        <x:v>801691.3666666667</x:v>
      </x:c>
      <x:c r="M239" s="366">
        <x:v>331659.71838999999</x:v>
      </x:c>
      <x:c r="N239" s="367">
        <x:v>3936.3046103333336</x:v>
      </x:c>
      <x:c r="O239" s="394">
        <x:v>581042.3666666667</x:v>
      </x:c>
      <x:c r="P239" s="366">
        <x:v>240377.22709000003</x:v>
      </x:c>
      <x:c r="Q239" s="366">
        <x:v>2852.9180203333335</x:v>
      </x:c>
      <x:c r="R239" s="393">
        <x:v>838466.19999999984</x:v>
      </x:c>
      <x:c r="S239" s="366">
        <x:v>346873.46693999995</x:v>
      </x:c>
      <x:c r="T239" s="366">
        <x:v>4116.8690419999994</x:v>
      </x:c>
      <x:c r="U239" s="393">
        <x:v>764916.53333333333</x:v>
      </x:c>
      <x:c r="V239" s="366">
        <x:v>316445.96984000003</x:v>
      </x:c>
      <x:c r="W239" s="366">
        <x:v>3755.7401786666669</x:v>
      </x:c>
      <x:c r="X239" s="393">
        <x:v>654592.03333333333</x:v>
      </x:c>
      <x:c r="Y239" s="366">
        <x:v>270804.72418999998</x:v>
      </x:c>
      <x:c r="Z239" s="366">
        <x:v>3214.0468836666669</x:v>
      </x:c>
      <x:c r="AA239" s="393">
        <x:v>764916.53333333333</x:v>
      </x:c>
      <x:c r="AB239" s="366">
        <x:v>316445.96984000003</x:v>
      </x:c>
      <x:c r="AC239" s="366">
        <x:v>3755.7401786666669</x:v>
      </x:c>
      <x:c r="AD239" s="393">
        <x:v>764916.53333333333</x:v>
      </x:c>
      <x:c r="AE239" s="366">
        <x:v>316445.96984000003</x:v>
      </x:c>
      <x:c r="AF239" s="366">
        <x:v>3755.7401786666669</x:v>
      </x:c>
      <x:c r="AG239" s="393">
        <x:v>654592.03333333333</x:v>
      </x:c>
      <x:c r="AH239" s="366">
        <x:v>270804.72418999998</x:v>
      </x:c>
      <x:c r="AI239" s="366">
        <x:v>3214.0468836666669</x:v>
      </x:c>
      <x:c r="AJ239" s="393">
        <x:v>764916.53333333333</x:v>
      </x:c>
      <x:c r="AK239" s="366">
        <x:v>316445.96984000003</x:v>
      </x:c>
      <x:c r="AL239" s="366">
        <x:v>3755.7401786666669</x:v>
      </x:c>
      <x:c r="AM239" s="393">
        <x:v>654592.03333333333</x:v>
      </x:c>
      <x:c r="AN239" s="366">
        <x:v>270804.72418999998</x:v>
      </x:c>
      <x:c r="AO239" s="366">
        <x:v>3214.0468836666669</x:v>
      </x:c>
      <x:c r="AP239" s="393">
        <x:v>801691.3666666667</x:v>
      </x:c>
      <x:c r="AQ239" s="366">
        <x:v>331659.71838999999</x:v>
      </x:c>
      <x:c r="AR239" s="366">
        <x:v>3936.3046103333336</x:v>
      </x:c>
      <x:c r="AS239" s="393">
        <x:v>801691.3666666667</x:v>
      </x:c>
      <x:c r="AT239" s="366">
        <x:v>331659.71838999999</x:v>
      </x:c>
      <x:c r="AU239" s="366">
        <x:v>3936.3046103333336</x:v>
      </x:c>
      <x:c r="AV239" s="361"/>
      <x:c r="AW239" s="294"/>
      <x:c r="AX239" s="289"/>
      <x:c r="AY239" s="289"/>
      <x:c r="AZ239" s="289"/>
      <x:c r="BA239" s="289"/>
      <x:c r="BB239" s="289"/>
      <x:c r="BC239" s="289"/>
      <x:c r="BD239" s="289"/>
      <x:c r="BE239" s="289"/>
      <x:c r="BF239" s="289"/>
      <x:c r="BG239" s="289"/>
      <x:c r="BH239" s="289"/>
      <x:c r="BI239" s="289"/>
      <x:c r="BJ239" s="289"/>
      <x:c r="BK239" s="289"/>
      <x:c r="BL239" s="289"/>
      <x:c r="BM239" s="289"/>
      <x:c r="BN239" s="289"/>
      <x:c r="BO239" s="289"/>
      <x:c r="BP239" s="289"/>
      <x:c r="BQ239" s="289"/>
      <x:c r="BR239" s="289"/>
      <x:c r="BS239" s="289"/>
      <x:c r="BT239" s="289"/>
      <x:c r="BU239" s="289"/>
      <x:c r="BV239" s="289"/>
      <x:c r="BW239" s="289"/>
      <x:c r="BX239" s="289"/>
      <x:c r="BY239" s="289"/>
      <x:c r="BZ239" s="289"/>
      <x:c r="CA239" s="289"/>
      <x:c r="CB239" s="289"/>
      <x:c r="CC239" s="289"/>
      <x:c r="CD239" s="289"/>
      <x:c r="CE239" s="289"/>
      <x:c r="CF239" s="289"/>
      <x:c r="CG239" s="289"/>
      <x:c r="CH239" s="289"/>
      <x:c r="CI239" s="289"/>
      <x:c r="CJ239" s="289"/>
      <x:c r="CK239" s="289"/>
      <x:c r="CL239" s="289"/>
      <x:c r="CM239" s="289"/>
      <x:c r="CN239" s="289"/>
      <x:c r="CO239" s="289"/>
      <x:c r="CP239" s="289"/>
      <x:c r="CQ239" s="289"/>
      <x:c r="CR239" s="289"/>
      <x:c r="CS239" s="289"/>
      <x:c r="CT239" s="289"/>
      <x:c r="CU239" s="289"/>
      <x:c r="CV239" s="289"/>
      <x:c r="CW239" s="289"/>
      <x:c r="CX239" s="289"/>
      <x:c r="CY239" s="289"/>
      <x:c r="CZ239" s="289"/>
      <x:c r="DA239" s="289"/>
      <x:c r="DB239" s="289"/>
      <x:c r="DC239" s="289"/>
      <x:c r="DD239" s="289"/>
      <x:c r="DE239" s="289"/>
      <x:c r="DF239" s="289"/>
      <x:c r="DG239" s="289"/>
      <x:c r="DH239" s="289"/>
      <x:c r="DI239" s="289"/>
      <x:c r="DJ239" s="289"/>
      <x:c r="DK239" s="289"/>
      <x:c r="DL239" s="289"/>
      <x:c r="DM239" s="289"/>
      <x:c r="DN239" s="289"/>
      <x:c r="DO239" s="289"/>
      <x:c r="DP239" s="289"/>
      <x:c r="DQ239" s="289"/>
      <x:c r="DR239" s="289"/>
      <x:c r="DS239" s="289"/>
      <x:c r="DT239" s="289"/>
      <x:c r="DU239" s="289"/>
      <x:c r="DV239" s="289"/>
      <x:c r="DW239" s="289"/>
      <x:c r="DX239" s="289"/>
      <x:c r="DY239" s="289"/>
      <x:c r="DZ239" s="289"/>
      <x:c r="EA239" s="289"/>
      <x:c r="EB239" s="289"/>
      <x:c r="EC239" s="289"/>
      <x:c r="ED239" s="289"/>
      <x:c r="EE239" s="289"/>
      <x:c r="EF239" s="289"/>
      <x:c r="EG239" s="289"/>
      <x:c r="EH239" s="289"/>
      <x:c r="EI239" s="289"/>
      <x:c r="EJ239" s="289"/>
      <x:c r="EK239" s="289"/>
      <x:c r="EL239" s="289"/>
      <x:c r="EM239" s="289"/>
      <x:c r="EN239" s="289"/>
      <x:c r="EO239" s="289"/>
      <x:c r="EP239" s="289"/>
      <x:c r="EQ239" s="289"/>
      <x:c r="ER239" s="289"/>
      <x:c r="ES239" s="289"/>
      <x:c r="ET239" s="289"/>
      <x:c r="EU239" s="289"/>
      <x:c r="EV239" s="289"/>
      <x:c r="EW239" s="289"/>
      <x:c r="EX239" s="289"/>
      <x:c r="EY239" s="289"/>
      <x:c r="EZ239" s="289"/>
      <x:c r="FA239" s="289"/>
      <x:c r="FB239" s="289"/>
      <x:c r="FC239" s="289"/>
      <x:c r="FD239" s="289"/>
      <x:c r="FE239" s="289"/>
      <x:c r="FF239" s="289"/>
      <x:c r="FG239" s="289"/>
      <x:c r="FH239" s="289"/>
    </x:row>
    <x:row r="240" spans="1:164" s="328" customFormat="1" hidden="1" outlineLevel="1">
      <x:c r="A240" s="403"/>
      <x:c r="B240" s="403">
        <x:v>34</x:v>
      </x:c>
      <x:c r="C240" s="404" t="s">
        <x:v>384</x:v>
      </x:c>
      <x:c r="D240" s="406" t="s">
        <x:v>179</x:v>
      </x:c>
      <x:c r="E240" s="406" t="s">
        <x:v>144</x:v>
      </x:c>
      <x:c r="F240" s="379">
        <x:v>0.56759999999999999</x:v>
      </x:c>
      <x:c r="G240" s="365">
        <x:v>7.1999999999999998E-3</x:v>
      </x:c>
      <x:c r="H240" s="323">
        <x:v>250865.33333333334</x:v>
      </x:c>
      <x:c r="I240" s="366">
        <x:v>3017909.96</x:v>
      </x:c>
      <x:c r="J240" s="366">
        <x:v>1712965.6932960004</x:v>
      </x:c>
      <x:c r="K240" s="366">
        <x:v>21728.951711999998</x:v>
      </x:c>
      <x:c r="L240" s="393">
        <x:v>273443.21333333338</x:v>
      </x:c>
      <x:c r="M240" s="366">
        <x:v>155206.36788800004</x:v>
      </x:c>
      <x:c r="N240" s="367">
        <x:v>1968.7911360000003</x:v>
      </x:c>
      <x:c r="O240" s="394">
        <x:v>198183.61333333334</x:v>
      </x:c>
      <x:c r="P240" s="366">
        <x:v>112489.018928</x:v>
      </x:c>
      <x:c r="Q240" s="366">
        <x:v>1426.922016</x:v>
      </x:c>
      <x:c r="R240" s="393">
        <x:v>285986.48</x:v>
      </x:c>
      <x:c r="S240" s="366">
        <x:v>162325.92604799999</x:v>
      </x:c>
      <x:c r="T240" s="366">
        <x:v>2059.102656</x:v>
      </x:c>
      <x:c r="U240" s="393">
        <x:v>260899.94666666668</x:v>
      </x:c>
      <x:c r="V240" s="366">
        <x:v>148086.80972800002</x:v>
      </x:c>
      <x:c r="W240" s="366">
        <x:v>1878.4796160000001</x:v>
      </x:c>
      <x:c r="X240" s="393">
        <x:v>223270.14666666667</x:v>
      </x:c>
      <x:c r="Y240" s="366">
        <x:v>126728.13524800001</x:v>
      </x:c>
      <x:c r="Z240" s="366">
        <x:v>1607.5450559999999</x:v>
      </x:c>
      <x:c r="AA240" s="393">
        <x:v>260899.94666666668</x:v>
      </x:c>
      <x:c r="AB240" s="366">
        <x:v>148086.80972800002</x:v>
      </x:c>
      <x:c r="AC240" s="366">
        <x:v>1878.4796160000001</x:v>
      </x:c>
      <x:c r="AD240" s="393">
        <x:v>260899.94666666668</x:v>
      </x:c>
      <x:c r="AE240" s="366">
        <x:v>148086.80972800002</x:v>
      </x:c>
      <x:c r="AF240" s="366">
        <x:v>1878.4796160000001</x:v>
      </x:c>
      <x:c r="AG240" s="393">
        <x:v>223270.14666666667</x:v>
      </x:c>
      <x:c r="AH240" s="366">
        <x:v>126728.13524800001</x:v>
      </x:c>
      <x:c r="AI240" s="366">
        <x:v>1607.5450559999999</x:v>
      </x:c>
      <x:c r="AJ240" s="393">
        <x:v>260899.94666666668</x:v>
      </x:c>
      <x:c r="AK240" s="366">
        <x:v>148086.80972800002</x:v>
      </x:c>
      <x:c r="AL240" s="366">
        <x:v>1878.4796160000001</x:v>
      </x:c>
      <x:c r="AM240" s="393">
        <x:v>223270.14666666667</x:v>
      </x:c>
      <x:c r="AN240" s="366">
        <x:v>126728.13524800001</x:v>
      </x:c>
      <x:c r="AO240" s="366">
        <x:v>1607.5450559999999</x:v>
      </x:c>
      <x:c r="AP240" s="393">
        <x:v>273443.21333333338</x:v>
      </x:c>
      <x:c r="AQ240" s="366">
        <x:v>155206.36788800004</x:v>
      </x:c>
      <x:c r="AR240" s="366">
        <x:v>1968.7911360000003</x:v>
      </x:c>
      <x:c r="AS240" s="393">
        <x:v>273443.21333333338</x:v>
      </x:c>
      <x:c r="AT240" s="366">
        <x:v>155206.36788800004</x:v>
      </x:c>
      <x:c r="AU240" s="366">
        <x:v>1968.7911360000003</x:v>
      </x:c>
      <x:c r="AV240" s="361"/>
      <x:c r="AW240" s="294"/>
      <x:c r="AX240" s="289"/>
      <x:c r="AY240" s="289"/>
      <x:c r="AZ240" s="289"/>
      <x:c r="BA240" s="289"/>
      <x:c r="BB240" s="289"/>
      <x:c r="BC240" s="289"/>
      <x:c r="BD240" s="289"/>
      <x:c r="BE240" s="289"/>
      <x:c r="BF240" s="289"/>
      <x:c r="BG240" s="289"/>
      <x:c r="BH240" s="289"/>
      <x:c r="BI240" s="289"/>
      <x:c r="BJ240" s="289"/>
      <x:c r="BK240" s="289"/>
      <x:c r="BL240" s="289"/>
      <x:c r="BM240" s="289"/>
      <x:c r="BN240" s="289"/>
      <x:c r="BO240" s="289"/>
      <x:c r="BP240" s="289"/>
      <x:c r="BQ240" s="289"/>
      <x:c r="BR240" s="289"/>
      <x:c r="BS240" s="289"/>
      <x:c r="BT240" s="289"/>
      <x:c r="BU240" s="289"/>
      <x:c r="BV240" s="289"/>
      <x:c r="BW240" s="289"/>
      <x:c r="BX240" s="289"/>
      <x:c r="BY240" s="289"/>
      <x:c r="BZ240" s="289"/>
      <x:c r="CA240" s="289"/>
      <x:c r="CB240" s="289"/>
      <x:c r="CC240" s="289"/>
      <x:c r="CD240" s="289"/>
      <x:c r="CE240" s="289"/>
      <x:c r="CF240" s="289"/>
      <x:c r="CG240" s="289"/>
      <x:c r="CH240" s="289"/>
      <x:c r="CI240" s="289"/>
      <x:c r="CJ240" s="289"/>
      <x:c r="CK240" s="289"/>
      <x:c r="CL240" s="289"/>
      <x:c r="CM240" s="289"/>
      <x:c r="CN240" s="289"/>
      <x:c r="CO240" s="289"/>
      <x:c r="CP240" s="289"/>
      <x:c r="CQ240" s="289"/>
      <x:c r="CR240" s="289"/>
      <x:c r="CS240" s="289"/>
      <x:c r="CT240" s="289"/>
      <x:c r="CU240" s="289"/>
      <x:c r="CV240" s="289"/>
      <x:c r="CW240" s="289"/>
      <x:c r="CX240" s="289"/>
      <x:c r="CY240" s="289"/>
      <x:c r="CZ240" s="289"/>
      <x:c r="DA240" s="289"/>
      <x:c r="DB240" s="289"/>
      <x:c r="DC240" s="289"/>
      <x:c r="DD240" s="289"/>
      <x:c r="DE240" s="289"/>
      <x:c r="DF240" s="289"/>
      <x:c r="DG240" s="289"/>
      <x:c r="DH240" s="289"/>
      <x:c r="DI240" s="289"/>
      <x:c r="DJ240" s="289"/>
      <x:c r="DK240" s="289"/>
      <x:c r="DL240" s="289"/>
      <x:c r="DM240" s="289"/>
      <x:c r="DN240" s="289"/>
      <x:c r="DO240" s="289"/>
      <x:c r="DP240" s="289"/>
      <x:c r="DQ240" s="289"/>
      <x:c r="DR240" s="289"/>
      <x:c r="DS240" s="289"/>
      <x:c r="DT240" s="289"/>
      <x:c r="DU240" s="289"/>
      <x:c r="DV240" s="289"/>
      <x:c r="DW240" s="289"/>
      <x:c r="DX240" s="289"/>
      <x:c r="DY240" s="289"/>
      <x:c r="DZ240" s="289"/>
      <x:c r="EA240" s="289"/>
      <x:c r="EB240" s="289"/>
      <x:c r="EC240" s="289"/>
      <x:c r="ED240" s="289"/>
      <x:c r="EE240" s="289"/>
      <x:c r="EF240" s="289"/>
      <x:c r="EG240" s="289"/>
      <x:c r="EH240" s="289"/>
      <x:c r="EI240" s="289"/>
      <x:c r="EJ240" s="289"/>
      <x:c r="EK240" s="289"/>
      <x:c r="EL240" s="289"/>
      <x:c r="EM240" s="289"/>
      <x:c r="EN240" s="289"/>
      <x:c r="EO240" s="289"/>
      <x:c r="EP240" s="289"/>
      <x:c r="EQ240" s="289"/>
      <x:c r="ER240" s="289"/>
      <x:c r="ES240" s="289"/>
      <x:c r="ET240" s="289"/>
      <x:c r="EU240" s="289"/>
      <x:c r="EV240" s="289"/>
      <x:c r="EW240" s="289"/>
      <x:c r="EX240" s="289"/>
      <x:c r="EY240" s="289"/>
      <x:c r="EZ240" s="289"/>
      <x:c r="FA240" s="289"/>
      <x:c r="FB240" s="289"/>
      <x:c r="FC240" s="289"/>
      <x:c r="FD240" s="289"/>
      <x:c r="FE240" s="289"/>
      <x:c r="FF240" s="289"/>
      <x:c r="FG240" s="289"/>
      <x:c r="FH240" s="289"/>
    </x:row>
    <x:row r="241" spans="1:164" s="328" customFormat="1" hidden="1" outlineLevel="1">
      <x:c r="A241" s="403"/>
      <x:c r="B241" s="403">
        <x:v>35</x:v>
      </x:c>
      <x:c r="C241" s="404" t="s">
        <x:v>384</x:v>
      </x:c>
      <x:c r="D241" s="406" t="s">
        <x:v>179</x:v>
      </x:c>
      <x:c r="E241" s="406" t="s">
        <x:v>165</x:v>
      </x:c>
      <x:c r="F241" s="379">
        <x:v>0.62260000000000004</x:v>
      </x:c>
      <x:c r="G241" s="365">
        <x:v>8.0299999999999989E-3</x:v>
      </x:c>
      <x:c r="H241" s="323">
        <x:v>3900</x:v>
      </x:c>
      <x:c r="I241" s="366">
        <x:v>46917</x:v>
      </x:c>
      <x:c r="J241" s="366">
        <x:v>29210.524200000007</x:v>
      </x:c>
      <x:c r="K241" s="366">
        <x:v>376.74350999999996</x:v>
      </x:c>
      <x:c r="L241" s="393">
        <x:v>4251</x:v>
      </x:c>
      <x:c r="M241" s="366">
        <x:v>2646.6726000000003</x:v>
      </x:c>
      <x:c r="N241" s="367">
        <x:v>34.135529999999996</x:v>
      </x:c>
      <x:c r="O241" s="394">
        <x:v>3081</x:v>
      </x:c>
      <x:c r="P241" s="366">
        <x:v>1918.2306000000001</x:v>
      </x:c>
      <x:c r="Q241" s="366">
        <x:v>24.740429999999996</x:v>
      </x:c>
      <x:c r="R241" s="393">
        <x:v>4446</x:v>
      </x:c>
      <x:c r="S241" s="366">
        <x:v>2768.0796</x:v>
      </x:c>
      <x:c r="T241" s="366">
        <x:v>35.701379999999993</x:v>
      </x:c>
      <x:c r="U241" s="393">
        <x:v>4056</x:v>
      </x:c>
      <x:c r="V241" s="366">
        <x:v>2525.2656000000002</x:v>
      </x:c>
      <x:c r="W241" s="366">
        <x:v>32.569679999999998</x:v>
      </x:c>
      <x:c r="X241" s="393">
        <x:v>3471</x:v>
      </x:c>
      <x:c r="Y241" s="366">
        <x:v>2161.0446000000002</x:v>
      </x:c>
      <x:c r="Z241" s="366">
        <x:v>27.872129999999995</x:v>
      </x:c>
      <x:c r="AA241" s="393">
        <x:v>4056</x:v>
      </x:c>
      <x:c r="AB241" s="366">
        <x:v>2525.2656000000002</x:v>
      </x:c>
      <x:c r="AC241" s="366">
        <x:v>32.569679999999998</x:v>
      </x:c>
      <x:c r="AD241" s="393">
        <x:v>4056</x:v>
      </x:c>
      <x:c r="AE241" s="366">
        <x:v>2525.2656000000002</x:v>
      </x:c>
      <x:c r="AF241" s="366">
        <x:v>32.569679999999998</x:v>
      </x:c>
      <x:c r="AG241" s="393">
        <x:v>3471</x:v>
      </x:c>
      <x:c r="AH241" s="366">
        <x:v>2161.0446000000002</x:v>
      </x:c>
      <x:c r="AI241" s="366">
        <x:v>27.872129999999995</x:v>
      </x:c>
      <x:c r="AJ241" s="393">
        <x:v>4056</x:v>
      </x:c>
      <x:c r="AK241" s="366">
        <x:v>2525.2656000000002</x:v>
      </x:c>
      <x:c r="AL241" s="366">
        <x:v>32.569679999999998</x:v>
      </x:c>
      <x:c r="AM241" s="393">
        <x:v>3471</x:v>
      </x:c>
      <x:c r="AN241" s="366">
        <x:v>2161.0446000000002</x:v>
      </x:c>
      <x:c r="AO241" s="366">
        <x:v>27.872129999999995</x:v>
      </x:c>
      <x:c r="AP241" s="393">
        <x:v>4251</x:v>
      </x:c>
      <x:c r="AQ241" s="366">
        <x:v>2646.6726000000003</x:v>
      </x:c>
      <x:c r="AR241" s="366">
        <x:v>34.135529999999996</x:v>
      </x:c>
      <x:c r="AS241" s="393">
        <x:v>4251</x:v>
      </x:c>
      <x:c r="AT241" s="366">
        <x:v>2646.6726000000003</x:v>
      </x:c>
      <x:c r="AU241" s="366">
        <x:v>34.135529999999996</x:v>
      </x:c>
      <x:c r="AV241" s="361"/>
      <x:c r="AW241" s="294"/>
      <x:c r="AX241" s="289"/>
      <x:c r="AY241" s="289"/>
      <x:c r="AZ241" s="289"/>
      <x:c r="BA241" s="289"/>
      <x:c r="BB241" s="289"/>
      <x:c r="BC241" s="289"/>
      <x:c r="BD241" s="289"/>
      <x:c r="BE241" s="289"/>
      <x:c r="BF241" s="289"/>
      <x:c r="BG241" s="289"/>
      <x:c r="BH241" s="289"/>
      <x:c r="BI241" s="289"/>
      <x:c r="BJ241" s="289"/>
      <x:c r="BK241" s="289"/>
      <x:c r="BL241" s="289"/>
      <x:c r="BM241" s="289"/>
      <x:c r="BN241" s="289"/>
      <x:c r="BO241" s="289"/>
      <x:c r="BP241" s="289"/>
      <x:c r="BQ241" s="289"/>
      <x:c r="BR241" s="289"/>
      <x:c r="BS241" s="289"/>
      <x:c r="BT241" s="289"/>
      <x:c r="BU241" s="289"/>
      <x:c r="BV241" s="289"/>
      <x:c r="BW241" s="289"/>
      <x:c r="BX241" s="289"/>
      <x:c r="BY241" s="289"/>
      <x:c r="BZ241" s="289"/>
      <x:c r="CA241" s="289"/>
      <x:c r="CB241" s="289"/>
      <x:c r="CC241" s="289"/>
      <x:c r="CD241" s="289"/>
      <x:c r="CE241" s="289"/>
      <x:c r="CF241" s="289"/>
      <x:c r="CG241" s="289"/>
      <x:c r="CH241" s="289"/>
      <x:c r="CI241" s="289"/>
      <x:c r="CJ241" s="289"/>
      <x:c r="CK241" s="289"/>
      <x:c r="CL241" s="289"/>
      <x:c r="CM241" s="289"/>
      <x:c r="CN241" s="289"/>
      <x:c r="CO241" s="289"/>
      <x:c r="CP241" s="289"/>
      <x:c r="CQ241" s="289"/>
      <x:c r="CR241" s="289"/>
      <x:c r="CS241" s="289"/>
      <x:c r="CT241" s="289"/>
      <x:c r="CU241" s="289"/>
      <x:c r="CV241" s="289"/>
      <x:c r="CW241" s="289"/>
      <x:c r="CX241" s="289"/>
      <x:c r="CY241" s="289"/>
      <x:c r="CZ241" s="289"/>
      <x:c r="DA241" s="289"/>
      <x:c r="DB241" s="289"/>
      <x:c r="DC241" s="289"/>
      <x:c r="DD241" s="289"/>
      <x:c r="DE241" s="289"/>
      <x:c r="DF241" s="289"/>
      <x:c r="DG241" s="289"/>
      <x:c r="DH241" s="289"/>
      <x:c r="DI241" s="289"/>
      <x:c r="DJ241" s="289"/>
      <x:c r="DK241" s="289"/>
      <x:c r="DL241" s="289"/>
      <x:c r="DM241" s="289"/>
      <x:c r="DN241" s="289"/>
      <x:c r="DO241" s="289"/>
      <x:c r="DP241" s="289"/>
      <x:c r="DQ241" s="289"/>
      <x:c r="DR241" s="289"/>
      <x:c r="DS241" s="289"/>
      <x:c r="DT241" s="289"/>
      <x:c r="DU241" s="289"/>
      <x:c r="DV241" s="289"/>
      <x:c r="DW241" s="289"/>
      <x:c r="DX241" s="289"/>
      <x:c r="DY241" s="289"/>
      <x:c r="DZ241" s="289"/>
      <x:c r="EA241" s="289"/>
      <x:c r="EB241" s="289"/>
      <x:c r="EC241" s="289"/>
      <x:c r="ED241" s="289"/>
      <x:c r="EE241" s="289"/>
      <x:c r="EF241" s="289"/>
      <x:c r="EG241" s="289"/>
      <x:c r="EH241" s="289"/>
      <x:c r="EI241" s="289"/>
      <x:c r="EJ241" s="289"/>
      <x:c r="EK241" s="289"/>
      <x:c r="EL241" s="289"/>
      <x:c r="EM241" s="289"/>
      <x:c r="EN241" s="289"/>
      <x:c r="EO241" s="289"/>
      <x:c r="EP241" s="289"/>
      <x:c r="EQ241" s="289"/>
      <x:c r="ER241" s="289"/>
      <x:c r="ES241" s="289"/>
      <x:c r="ET241" s="289"/>
      <x:c r="EU241" s="289"/>
      <x:c r="EV241" s="289"/>
      <x:c r="EW241" s="289"/>
      <x:c r="EX241" s="289"/>
      <x:c r="EY241" s="289"/>
      <x:c r="EZ241" s="289"/>
      <x:c r="FA241" s="289"/>
      <x:c r="FB241" s="289"/>
      <x:c r="FC241" s="289"/>
      <x:c r="FD241" s="289"/>
      <x:c r="FE241" s="289"/>
      <x:c r="FF241" s="289"/>
      <x:c r="FG241" s="289"/>
      <x:c r="FH241" s="289"/>
    </x:row>
    <x:row r="242" spans="1:164" s="328" customFormat="1" hidden="1" outlineLevel="1">
      <x:c r="A242" s="403"/>
      <x:c r="B242" s="403">
        <x:v>36</x:v>
      </x:c>
      <x:c r="C242" s="404" t="s">
        <x:v>384</x:v>
      </x:c>
      <x:c r="D242" s="406" t="s">
        <x:v>179</x:v>
      </x:c>
      <x:c r="E242" s="406" t="s">
        <x:v>145</x:v>
      </x:c>
      <x:c r="F242" s="379">
        <x:v>0.89159999999999995</x:v>
      </x:c>
      <x:c r="G242" s="365">
        <x:v>1.196E-2</x:v>
      </x:c>
      <x:c r="H242" s="323">
        <x:v>318598.22222222225</x:v>
      </x:c>
      <x:c r="I242" s="366">
        <x:v>3832736.6133333337</x:v>
      </x:c>
      <x:c r="J242" s="366">
        <x:v>3417267.9644480008</x:v>
      </x:c>
      <x:c r="K242" s="366">
        <x:v>45839.52989546668</x:v>
      </x:c>
      <x:c r="L242" s="393">
        <x:v>347272.06222222227</x:v>
      </x:c>
      <x:c r="M242" s="366">
        <x:v>309627.77067733335</x:v>
      </x:c>
      <x:c r="N242" s="367">
        <x:v>4153.3738641777782</x:v>
      </x:c>
      <x:c r="O242" s="394">
        <x:v>251692.5955555556</x:v>
      </x:c>
      <x:c r="P242" s="366">
        <x:v>224409.11819733336</x:v>
      </x:c>
      <x:c r="Q242" s="366">
        <x:v>3010.2434428444449</x:v>
      </x:c>
      <x:c r="R242" s="393">
        <x:v>363201.97333333333</x:v>
      </x:c>
      <x:c r="S242" s="366">
        <x:v>323830.87942399998</x:v>
      </x:c>
      <x:c r="T242" s="366">
        <x:v>4343.895601066667</x:v>
      </x:c>
      <x:c r="U242" s="393">
        <x:v>331342.15111111116</x:v>
      </x:c>
      <x:c r="V242" s="366">
        <x:v>295424.66193066671</x:v>
      </x:c>
      <x:c r="W242" s="366">
        <x:v>3962.8521272888897</x:v>
      </x:c>
      <x:c r="X242" s="393">
        <x:v>283552.41777777782</x:v>
      </x:c>
      <x:c r="Y242" s="366">
        <x:v>252815.33569066669</x:v>
      </x:c>
      <x:c r="Z242" s="366">
        <x:v>3391.2869166222226</x:v>
      </x:c>
      <x:c r="AA242" s="393">
        <x:v>331342.15111111116</x:v>
      </x:c>
      <x:c r="AB242" s="366">
        <x:v>295424.66193066671</x:v>
      </x:c>
      <x:c r="AC242" s="366">
        <x:v>3962.8521272888897</x:v>
      </x:c>
      <x:c r="AD242" s="393">
        <x:v>331342.15111111116</x:v>
      </x:c>
      <x:c r="AE242" s="366">
        <x:v>295424.66193066671</x:v>
      </x:c>
      <x:c r="AF242" s="366">
        <x:v>3962.8521272888897</x:v>
      </x:c>
      <x:c r="AG242" s="393">
        <x:v>283552.41777777782</x:v>
      </x:c>
      <x:c r="AH242" s="366">
        <x:v>252815.33569066669</x:v>
      </x:c>
      <x:c r="AI242" s="366">
        <x:v>3391.2869166222226</x:v>
      </x:c>
      <x:c r="AJ242" s="393">
        <x:v>331342.15111111116</x:v>
      </x:c>
      <x:c r="AK242" s="366">
        <x:v>295424.66193066671</x:v>
      </x:c>
      <x:c r="AL242" s="366">
        <x:v>3962.8521272888897</x:v>
      </x:c>
      <x:c r="AM242" s="393">
        <x:v>283552.41777777782</x:v>
      </x:c>
      <x:c r="AN242" s="366">
        <x:v>252815.33569066669</x:v>
      </x:c>
      <x:c r="AO242" s="366">
        <x:v>3391.2869166222226</x:v>
      </x:c>
      <x:c r="AP242" s="393">
        <x:v>347272.06222222227</x:v>
      </x:c>
      <x:c r="AQ242" s="366">
        <x:v>309627.77067733335</x:v>
      </x:c>
      <x:c r="AR242" s="366">
        <x:v>4153.3738641777782</x:v>
      </x:c>
      <x:c r="AS242" s="393">
        <x:v>347272.06222222227</x:v>
      </x:c>
      <x:c r="AT242" s="366">
        <x:v>309627.77067733335</x:v>
      </x:c>
      <x:c r="AU242" s="366">
        <x:v>4153.3738641777782</x:v>
      </x:c>
      <x:c r="AV242" s="361"/>
      <x:c r="AW242" s="294"/>
      <x:c r="AX242" s="289"/>
      <x:c r="AY242" s="289"/>
      <x:c r="AZ242" s="289"/>
      <x:c r="BA242" s="289"/>
      <x:c r="BB242" s="289"/>
      <x:c r="BC242" s="289"/>
      <x:c r="BD242" s="289"/>
      <x:c r="BE242" s="289"/>
      <x:c r="BF242" s="289"/>
      <x:c r="BG242" s="289"/>
      <x:c r="BH242" s="289"/>
      <x:c r="BI242" s="289"/>
      <x:c r="BJ242" s="289"/>
      <x:c r="BK242" s="289"/>
      <x:c r="BL242" s="289"/>
      <x:c r="BM242" s="289"/>
      <x:c r="BN242" s="289"/>
      <x:c r="BO242" s="289"/>
      <x:c r="BP242" s="289"/>
      <x:c r="BQ242" s="289"/>
      <x:c r="BR242" s="289"/>
      <x:c r="BS242" s="289"/>
      <x:c r="BT242" s="289"/>
      <x:c r="BU242" s="289"/>
      <x:c r="BV242" s="289"/>
      <x:c r="BW242" s="289"/>
      <x:c r="BX242" s="289"/>
      <x:c r="BY242" s="289"/>
      <x:c r="BZ242" s="289"/>
      <x:c r="CA242" s="289"/>
      <x:c r="CB242" s="289"/>
      <x:c r="CC242" s="289"/>
      <x:c r="CD242" s="289"/>
      <x:c r="CE242" s="289"/>
      <x:c r="CF242" s="289"/>
      <x:c r="CG242" s="289"/>
      <x:c r="CH242" s="289"/>
      <x:c r="CI242" s="289"/>
      <x:c r="CJ242" s="289"/>
      <x:c r="CK242" s="289"/>
      <x:c r="CL242" s="289"/>
      <x:c r="CM242" s="289"/>
      <x:c r="CN242" s="289"/>
      <x:c r="CO242" s="289"/>
      <x:c r="CP242" s="289"/>
      <x:c r="CQ242" s="289"/>
      <x:c r="CR242" s="289"/>
      <x:c r="CS242" s="289"/>
      <x:c r="CT242" s="289"/>
      <x:c r="CU242" s="289"/>
      <x:c r="CV242" s="289"/>
      <x:c r="CW242" s="289"/>
      <x:c r="CX242" s="289"/>
      <x:c r="CY242" s="289"/>
      <x:c r="CZ242" s="289"/>
      <x:c r="DA242" s="289"/>
      <x:c r="DB242" s="289"/>
      <x:c r="DC242" s="289"/>
      <x:c r="DD242" s="289"/>
      <x:c r="DE242" s="289"/>
      <x:c r="DF242" s="289"/>
      <x:c r="DG242" s="289"/>
      <x:c r="DH242" s="289"/>
      <x:c r="DI242" s="289"/>
      <x:c r="DJ242" s="289"/>
      <x:c r="DK242" s="289"/>
      <x:c r="DL242" s="289"/>
      <x:c r="DM242" s="289"/>
      <x:c r="DN242" s="289"/>
      <x:c r="DO242" s="289"/>
      <x:c r="DP242" s="289"/>
      <x:c r="DQ242" s="289"/>
      <x:c r="DR242" s="289"/>
      <x:c r="DS242" s="289"/>
      <x:c r="DT242" s="289"/>
      <x:c r="DU242" s="289"/>
      <x:c r="DV242" s="289"/>
      <x:c r="DW242" s="289"/>
      <x:c r="DX242" s="289"/>
      <x:c r="DY242" s="289"/>
      <x:c r="DZ242" s="289"/>
      <x:c r="EA242" s="289"/>
      <x:c r="EB242" s="289"/>
      <x:c r="EC242" s="289"/>
      <x:c r="ED242" s="289"/>
      <x:c r="EE242" s="289"/>
      <x:c r="EF242" s="289"/>
      <x:c r="EG242" s="289"/>
      <x:c r="EH242" s="289"/>
      <x:c r="EI242" s="289"/>
      <x:c r="EJ242" s="289"/>
      <x:c r="EK242" s="289"/>
      <x:c r="EL242" s="289"/>
      <x:c r="EM242" s="289"/>
      <x:c r="EN242" s="289"/>
      <x:c r="EO242" s="289"/>
      <x:c r="EP242" s="289"/>
      <x:c r="EQ242" s="289"/>
      <x:c r="ER242" s="289"/>
      <x:c r="ES242" s="289"/>
      <x:c r="ET242" s="289"/>
      <x:c r="EU242" s="289"/>
      <x:c r="EV242" s="289"/>
      <x:c r="EW242" s="289"/>
      <x:c r="EX242" s="289"/>
      <x:c r="EY242" s="289"/>
      <x:c r="EZ242" s="289"/>
      <x:c r="FA242" s="289"/>
      <x:c r="FB242" s="289"/>
      <x:c r="FC242" s="289"/>
      <x:c r="FD242" s="289"/>
      <x:c r="FE242" s="289"/>
      <x:c r="FF242" s="289"/>
      <x:c r="FG242" s="289"/>
      <x:c r="FH242" s="289"/>
    </x:row>
    <x:row r="243" spans="1:164" s="328" customFormat="1" hidden="1" outlineLevel="1">
      <x:c r="A243" s="403"/>
      <x:c r="B243" s="403">
        <x:v>37</x:v>
      </x:c>
      <x:c r="C243" s="404" t="s">
        <x:v>384</x:v>
      </x:c>
      <x:c r="D243" s="406" t="s">
        <x:v>179</x:v>
      </x:c>
      <x:c r="E243" s="406" t="s">
        <x:v>142</x:v>
      </x:c>
      <x:c r="F243" s="379">
        <x:v>1.3628</x:v>
      </x:c>
      <x:c r="G243" s="365">
        <x:v>1.8339999999999999E-2</x:v>
      </x:c>
      <x:c r="H243" s="323">
        <x:v>49392.777777777781</x:v>
      </x:c>
      <x:c r="I243" s="366">
        <x:v>594195.1166666667</x:v>
      </x:c>
      <x:c r="J243" s="366">
        <x:v>809769.10499333334</x:v>
      </x:c>
      <x:c r="K243" s="366">
        <x:v>10897.538439666667</x:v>
      </x:c>
      <x:c r="L243" s="393">
        <x:v>53838.127777777787</x:v>
      </x:c>
      <x:c r="M243" s="366">
        <x:v>73370.600535555568</x:v>
      </x:c>
      <x:c r="N243" s="367">
        <x:v>987.39126344444458</x:v>
      </x:c>
      <x:c r="O243" s="394">
        <x:v>39020.294444444451</x:v>
      </x:c>
      <x:c r="P243" s="366">
        <x:v>53176.857268888896</x:v>
      </x:c>
      <x:c r="Q243" s="366">
        <x:v>715.63220011111116</x:v>
      </x:c>
      <x:c r="R243" s="393">
        <x:v>56307.766666666663</x:v>
      </x:c>
      <x:c r="S243" s="366">
        <x:v>76736.22441333333</x:v>
      </x:c>
      <x:c r="T243" s="366">
        <x:v>1032.6844406666664</x:v>
      </x:c>
      <x:c r="U243" s="393">
        <x:v>51368.488888888896</x:v>
      </x:c>
      <x:c r="V243" s="366">
        <x:v>70004.976657777792</x:v>
      </x:c>
      <x:c r="W243" s="366">
        <x:v>942.09808622222226</x:v>
      </x:c>
      <x:c r="X243" s="393">
        <x:v>43959.572222222225</x:v>
      </x:c>
      <x:c r="Y243" s="366">
        <x:v>59908.105024444449</x:v>
      </x:c>
      <x:c r="Z243" s="366">
        <x:v>806.21855455555556</x:v>
      </x:c>
      <x:c r="AA243" s="393">
        <x:v>51368.488888888896</x:v>
      </x:c>
      <x:c r="AB243" s="366">
        <x:v>70004.976657777792</x:v>
      </x:c>
      <x:c r="AC243" s="366">
        <x:v>942.09808622222226</x:v>
      </x:c>
      <x:c r="AD243" s="393">
        <x:v>51368.488888888896</x:v>
      </x:c>
      <x:c r="AE243" s="366">
        <x:v>70004.976657777792</x:v>
      </x:c>
      <x:c r="AF243" s="366">
        <x:v>942.09808622222226</x:v>
      </x:c>
      <x:c r="AG243" s="393">
        <x:v>43959.572222222225</x:v>
      </x:c>
      <x:c r="AH243" s="366">
        <x:v>59908.105024444449</x:v>
      </x:c>
      <x:c r="AI243" s="366">
        <x:v>806.21855455555556</x:v>
      </x:c>
      <x:c r="AJ243" s="393">
        <x:v>51368.488888888896</x:v>
      </x:c>
      <x:c r="AK243" s="366">
        <x:v>70004.976657777792</x:v>
      </x:c>
      <x:c r="AL243" s="366">
        <x:v>942.09808622222226</x:v>
      </x:c>
      <x:c r="AM243" s="393">
        <x:v>43959.572222222225</x:v>
      </x:c>
      <x:c r="AN243" s="366">
        <x:v>59908.105024444449</x:v>
      </x:c>
      <x:c r="AO243" s="366">
        <x:v>806.21855455555556</x:v>
      </x:c>
      <x:c r="AP243" s="393">
        <x:v>53838.127777777787</x:v>
      </x:c>
      <x:c r="AQ243" s="366">
        <x:v>73370.600535555568</x:v>
      </x:c>
      <x:c r="AR243" s="366">
        <x:v>987.39126344444458</x:v>
      </x:c>
      <x:c r="AS243" s="393">
        <x:v>53838.127777777787</x:v>
      </x:c>
      <x:c r="AT243" s="366">
        <x:v>73370.600535555568</x:v>
      </x:c>
      <x:c r="AU243" s="366">
        <x:v>987.39126344444458</x:v>
      </x:c>
      <x:c r="AV243" s="361"/>
      <x:c r="AW243" s="294"/>
      <x:c r="AX243" s="289"/>
      <x:c r="AY243" s="289"/>
      <x:c r="AZ243" s="289"/>
      <x:c r="BA243" s="289"/>
      <x:c r="BB243" s="289"/>
      <x:c r="BC243" s="289"/>
      <x:c r="BD243" s="289"/>
      <x:c r="BE243" s="289"/>
      <x:c r="BF243" s="289"/>
      <x:c r="BG243" s="289"/>
      <x:c r="BH243" s="289"/>
      <x:c r="BI243" s="289"/>
      <x:c r="BJ243" s="289"/>
      <x:c r="BK243" s="289"/>
      <x:c r="BL243" s="289"/>
      <x:c r="BM243" s="289"/>
      <x:c r="BN243" s="289"/>
      <x:c r="BO243" s="289"/>
      <x:c r="BP243" s="289"/>
      <x:c r="BQ243" s="289"/>
      <x:c r="BR243" s="289"/>
      <x:c r="BS243" s="289"/>
      <x:c r="BT243" s="289"/>
      <x:c r="BU243" s="289"/>
      <x:c r="BV243" s="289"/>
      <x:c r="BW243" s="289"/>
      <x:c r="BX243" s="289"/>
      <x:c r="BY243" s="289"/>
      <x:c r="BZ243" s="289"/>
      <x:c r="CA243" s="289"/>
      <x:c r="CB243" s="289"/>
      <x:c r="CC243" s="289"/>
      <x:c r="CD243" s="289"/>
      <x:c r="CE243" s="289"/>
      <x:c r="CF243" s="289"/>
      <x:c r="CG243" s="289"/>
      <x:c r="CH243" s="289"/>
      <x:c r="CI243" s="289"/>
      <x:c r="CJ243" s="289"/>
      <x:c r="CK243" s="289"/>
      <x:c r="CL243" s="289"/>
      <x:c r="CM243" s="289"/>
      <x:c r="CN243" s="289"/>
      <x:c r="CO243" s="289"/>
      <x:c r="CP243" s="289"/>
      <x:c r="CQ243" s="289"/>
      <x:c r="CR243" s="289"/>
      <x:c r="CS243" s="289"/>
      <x:c r="CT243" s="289"/>
      <x:c r="CU243" s="289"/>
      <x:c r="CV243" s="289"/>
      <x:c r="CW243" s="289"/>
      <x:c r="CX243" s="289"/>
      <x:c r="CY243" s="289"/>
      <x:c r="CZ243" s="289"/>
      <x:c r="DA243" s="289"/>
      <x:c r="DB243" s="289"/>
      <x:c r="DC243" s="289"/>
      <x:c r="DD243" s="289"/>
      <x:c r="DE243" s="289"/>
      <x:c r="DF243" s="289"/>
      <x:c r="DG243" s="289"/>
      <x:c r="DH243" s="289"/>
      <x:c r="DI243" s="289"/>
      <x:c r="DJ243" s="289"/>
      <x:c r="DK243" s="289"/>
      <x:c r="DL243" s="289"/>
      <x:c r="DM243" s="289"/>
      <x:c r="DN243" s="289"/>
      <x:c r="DO243" s="289"/>
      <x:c r="DP243" s="289"/>
      <x:c r="DQ243" s="289"/>
      <x:c r="DR243" s="289"/>
      <x:c r="DS243" s="289"/>
      <x:c r="DT243" s="289"/>
      <x:c r="DU243" s="289"/>
      <x:c r="DV243" s="289"/>
      <x:c r="DW243" s="289"/>
      <x:c r="DX243" s="289"/>
      <x:c r="DY243" s="289"/>
      <x:c r="DZ243" s="289"/>
      <x:c r="EA243" s="289"/>
      <x:c r="EB243" s="289"/>
      <x:c r="EC243" s="289"/>
      <x:c r="ED243" s="289"/>
      <x:c r="EE243" s="289"/>
      <x:c r="EF243" s="289"/>
      <x:c r="EG243" s="289"/>
      <x:c r="EH243" s="289"/>
      <x:c r="EI243" s="289"/>
      <x:c r="EJ243" s="289"/>
      <x:c r="EK243" s="289"/>
      <x:c r="EL243" s="289"/>
      <x:c r="EM243" s="289"/>
      <x:c r="EN243" s="289"/>
      <x:c r="EO243" s="289"/>
      <x:c r="EP243" s="289"/>
      <x:c r="EQ243" s="289"/>
      <x:c r="ER243" s="289"/>
      <x:c r="ES243" s="289"/>
      <x:c r="ET243" s="289"/>
      <x:c r="EU243" s="289"/>
      <x:c r="EV243" s="289"/>
      <x:c r="EW243" s="289"/>
      <x:c r="EX243" s="289"/>
      <x:c r="EY243" s="289"/>
      <x:c r="EZ243" s="289"/>
      <x:c r="FA243" s="289"/>
      <x:c r="FB243" s="289"/>
      <x:c r="FC243" s="289"/>
      <x:c r="FD243" s="289"/>
      <x:c r="FE243" s="289"/>
      <x:c r="FF243" s="289"/>
      <x:c r="FG243" s="289"/>
      <x:c r="FH243" s="289"/>
    </x:row>
    <x:row r="244" spans="1:164" s="328" customFormat="1" hidden="1" outlineLevel="1">
      <x:c r="A244" s="403"/>
      <x:c r="B244" s="403">
        <x:v>38</x:v>
      </x:c>
      <x:c r="C244" s="404" t="s">
        <x:v>384</x:v>
      </x:c>
      <x:c r="D244" s="406" t="s">
        <x:v>179</x:v>
      </x:c>
      <x:c r="E244" s="406" t="s">
        <x:v>146</x:v>
      </x:c>
      <x:c r="F244" s="379">
        <x:v>1.8343</x:v>
      </x:c>
      <x:c r="G244" s="365">
        <x:v>2.5999999999999999E-2</x:v>
      </x:c>
      <x:c r="H244" s="323">
        <x:v>65628.333333333343</x:v>
      </x:c>
      <x:c r="I244" s="366">
        <x:v>789508.85000000009</x:v>
      </x:c>
      <x:c r="J244" s="366">
        <x:v>1448196.0835550004</x:v>
      </x:c>
      <x:c r="K244" s="366">
        <x:v>20527.230100000004</x:v>
      </x:c>
      <x:c r="L244" s="393">
        <x:v>71534.883333333346</x:v>
      </x:c>
      <x:c r="M244" s="366">
        <x:v>131216.43649833335</x:v>
      </x:c>
      <x:c r="N244" s="367">
        <x:v>1859.9069666666669</x:v>
      </x:c>
      <x:c r="O244" s="394">
        <x:v>51846.383333333346</x:v>
      </x:c>
      <x:c r="P244" s="366">
        <x:v>95101.820948333363</x:v>
      </x:c>
      <x:c r="Q244" s="366">
        <x:v>1348.0059666666668</x:v>
      </x:c>
      <x:c r="R244" s="393">
        <x:v>74816.3</x:v>
      </x:c>
      <x:c r="S244" s="366">
        <x:v>137235.53909000001</x:v>
      </x:c>
      <x:c r="T244" s="366">
        <x:v>1945.2238</x:v>
      </x:c>
      <x:c r="U244" s="393">
        <x:v>68253.466666666674</x:v>
      </x:c>
      <x:c r="V244" s="366">
        <x:v>125197.33390666668</x:v>
      </x:c>
      <x:c r="W244" s="366">
        <x:v>1774.5901333333334</x:v>
      </x:c>
      <x:c r="X244" s="393">
        <x:v>58409.216666666674</x:v>
      </x:c>
      <x:c r="Y244" s="366">
        <x:v>107140.02613166669</x:v>
      </x:c>
      <x:c r="Z244" s="366">
        <x:v>1518.6396333333334</x:v>
      </x:c>
      <x:c r="AA244" s="393">
        <x:v>68253.466666666674</x:v>
      </x:c>
      <x:c r="AB244" s="366">
        <x:v>125197.33390666668</x:v>
      </x:c>
      <x:c r="AC244" s="366">
        <x:v>1774.5901333333334</x:v>
      </x:c>
      <x:c r="AD244" s="393">
        <x:v>68253.466666666674</x:v>
      </x:c>
      <x:c r="AE244" s="366">
        <x:v>125197.33390666668</x:v>
      </x:c>
      <x:c r="AF244" s="366">
        <x:v>1774.5901333333334</x:v>
      </x:c>
      <x:c r="AG244" s="393">
        <x:v>58409.216666666674</x:v>
      </x:c>
      <x:c r="AH244" s="366">
        <x:v>107140.02613166669</x:v>
      </x:c>
      <x:c r="AI244" s="366">
        <x:v>1518.6396333333334</x:v>
      </x:c>
      <x:c r="AJ244" s="393">
        <x:v>68253.466666666674</x:v>
      </x:c>
      <x:c r="AK244" s="366">
        <x:v>125197.33390666668</x:v>
      </x:c>
      <x:c r="AL244" s="366">
        <x:v>1774.5901333333334</x:v>
      </x:c>
      <x:c r="AM244" s="393">
        <x:v>58409.216666666674</x:v>
      </x:c>
      <x:c r="AN244" s="366">
        <x:v>107140.02613166669</x:v>
      </x:c>
      <x:c r="AO244" s="366">
        <x:v>1518.6396333333334</x:v>
      </x:c>
      <x:c r="AP244" s="393">
        <x:v>71534.883333333346</x:v>
      </x:c>
      <x:c r="AQ244" s="366">
        <x:v>131216.43649833335</x:v>
      </x:c>
      <x:c r="AR244" s="366">
        <x:v>1859.9069666666669</x:v>
      </x:c>
      <x:c r="AS244" s="393">
        <x:v>71534.883333333346</x:v>
      </x:c>
      <x:c r="AT244" s="366">
        <x:v>131216.43649833335</x:v>
      </x:c>
      <x:c r="AU244" s="366">
        <x:v>1859.9069666666669</x:v>
      </x:c>
      <x:c r="AV244" s="361"/>
      <x:c r="AW244" s="294"/>
      <x:c r="AX244" s="289"/>
      <x:c r="AY244" s="289"/>
      <x:c r="AZ244" s="289"/>
      <x:c r="BA244" s="289"/>
      <x:c r="BB244" s="289"/>
      <x:c r="BC244" s="289"/>
      <x:c r="BD244" s="289"/>
      <x:c r="BE244" s="289"/>
      <x:c r="BF244" s="289"/>
      <x:c r="BG244" s="289"/>
      <x:c r="BH244" s="289"/>
      <x:c r="BI244" s="289"/>
      <x:c r="BJ244" s="289"/>
      <x:c r="BK244" s="289"/>
      <x:c r="BL244" s="289"/>
      <x:c r="BM244" s="289"/>
      <x:c r="BN244" s="289"/>
      <x:c r="BO244" s="289"/>
      <x:c r="BP244" s="289"/>
      <x:c r="BQ244" s="289"/>
      <x:c r="BR244" s="289"/>
      <x:c r="BS244" s="289"/>
      <x:c r="BT244" s="289"/>
      <x:c r="BU244" s="289"/>
      <x:c r="BV244" s="289"/>
      <x:c r="BW244" s="289"/>
      <x:c r="BX244" s="289"/>
      <x:c r="BY244" s="289"/>
      <x:c r="BZ244" s="289"/>
      <x:c r="CA244" s="289"/>
      <x:c r="CB244" s="289"/>
      <x:c r="CC244" s="289"/>
      <x:c r="CD244" s="289"/>
      <x:c r="CE244" s="289"/>
      <x:c r="CF244" s="289"/>
      <x:c r="CG244" s="289"/>
      <x:c r="CH244" s="289"/>
      <x:c r="CI244" s="289"/>
      <x:c r="CJ244" s="289"/>
      <x:c r="CK244" s="289"/>
      <x:c r="CL244" s="289"/>
      <x:c r="CM244" s="289"/>
      <x:c r="CN244" s="289"/>
      <x:c r="CO244" s="289"/>
      <x:c r="CP244" s="289"/>
      <x:c r="CQ244" s="289"/>
      <x:c r="CR244" s="289"/>
      <x:c r="CS244" s="289"/>
      <x:c r="CT244" s="289"/>
      <x:c r="CU244" s="289"/>
      <x:c r="CV244" s="289"/>
      <x:c r="CW244" s="289"/>
      <x:c r="CX244" s="289"/>
      <x:c r="CY244" s="289"/>
      <x:c r="CZ244" s="289"/>
      <x:c r="DA244" s="289"/>
      <x:c r="DB244" s="289"/>
      <x:c r="DC244" s="289"/>
      <x:c r="DD244" s="289"/>
      <x:c r="DE244" s="289"/>
      <x:c r="DF244" s="289"/>
      <x:c r="DG244" s="289"/>
      <x:c r="DH244" s="289"/>
      <x:c r="DI244" s="289"/>
      <x:c r="DJ244" s="289"/>
      <x:c r="DK244" s="289"/>
      <x:c r="DL244" s="289"/>
      <x:c r="DM244" s="289"/>
      <x:c r="DN244" s="289"/>
      <x:c r="DO244" s="289"/>
      <x:c r="DP244" s="289"/>
      <x:c r="DQ244" s="289"/>
      <x:c r="DR244" s="289"/>
      <x:c r="DS244" s="289"/>
      <x:c r="DT244" s="289"/>
      <x:c r="DU244" s="289"/>
      <x:c r="DV244" s="289"/>
      <x:c r="DW244" s="289"/>
      <x:c r="DX244" s="289"/>
      <x:c r="DY244" s="289"/>
      <x:c r="DZ244" s="289"/>
      <x:c r="EA244" s="289"/>
      <x:c r="EB244" s="289"/>
      <x:c r="EC244" s="289"/>
      <x:c r="ED244" s="289"/>
      <x:c r="EE244" s="289"/>
      <x:c r="EF244" s="289"/>
      <x:c r="EG244" s="289"/>
      <x:c r="EH244" s="289"/>
      <x:c r="EI244" s="289"/>
      <x:c r="EJ244" s="289"/>
      <x:c r="EK244" s="289"/>
      <x:c r="EL244" s="289"/>
      <x:c r="EM244" s="289"/>
      <x:c r="EN244" s="289"/>
      <x:c r="EO244" s="289"/>
      <x:c r="EP244" s="289"/>
      <x:c r="EQ244" s="289"/>
      <x:c r="ER244" s="289"/>
      <x:c r="ES244" s="289"/>
      <x:c r="ET244" s="289"/>
      <x:c r="EU244" s="289"/>
      <x:c r="EV244" s="289"/>
      <x:c r="EW244" s="289"/>
      <x:c r="EX244" s="289"/>
      <x:c r="EY244" s="289"/>
      <x:c r="EZ244" s="289"/>
      <x:c r="FA244" s="289"/>
      <x:c r="FB244" s="289"/>
      <x:c r="FC244" s="289"/>
      <x:c r="FD244" s="289"/>
      <x:c r="FE244" s="289"/>
      <x:c r="FF244" s="289"/>
      <x:c r="FG244" s="289"/>
      <x:c r="FH244" s="289"/>
    </x:row>
    <x:row r="245" spans="1:164" s="328" customFormat="1" hidden="1" outlineLevel="1">
      <x:c r="A245" s="403"/>
      <x:c r="B245" s="403">
        <x:v>39</x:v>
      </x:c>
      <x:c r="C245" s="404" t="s">
        <x:v>384</x:v>
      </x:c>
      <x:c r="D245" s="406" t="s">
        <x:v>186</x:v>
      </x:c>
      <x:c r="E245" s="406" t="s">
        <x:v>141</x:v>
      </x:c>
      <x:c r="F245" s="379"/>
      <x:c r="G245" s="365">
        <x:v>2.8599999999999997E-3</x:v>
      </x:c>
      <x:c r="H245" s="323">
        <x:v>0</x:v>
      </x:c>
      <x:c r="I245" s="366">
        <x:v>0</x:v>
      </x:c>
      <x:c r="J245" s="366">
        <x:v>0</x:v>
      </x:c>
      <x:c r="K245" s="366">
        <x:v>0</x:v>
      </x:c>
      <x:c r="L245" s="393">
        <x:v>0</x:v>
      </x:c>
      <x:c r="M245" s="366">
        <x:v>0</x:v>
      </x:c>
      <x:c r="N245" s="367">
        <x:v>0</x:v>
      </x:c>
      <x:c r="O245" s="394">
        <x:v>0</x:v>
      </x:c>
      <x:c r="P245" s="366">
        <x:v>0</x:v>
      </x:c>
      <x:c r="Q245" s="366">
        <x:v>0</x:v>
      </x:c>
      <x:c r="R245" s="393">
        <x:v>0</x:v>
      </x:c>
      <x:c r="S245" s="366">
        <x:v>0</x:v>
      </x:c>
      <x:c r="T245" s="366">
        <x:v>0</x:v>
      </x:c>
      <x:c r="U245" s="393">
        <x:v>0</x:v>
      </x:c>
      <x:c r="V245" s="366">
        <x:v>0</x:v>
      </x:c>
      <x:c r="W245" s="366">
        <x:v>0</x:v>
      </x:c>
      <x:c r="X245" s="393">
        <x:v>0</x:v>
      </x:c>
      <x:c r="Y245" s="366">
        <x:v>0</x:v>
      </x:c>
      <x:c r="Z245" s="366">
        <x:v>0</x:v>
      </x:c>
      <x:c r="AA245" s="393">
        <x:v>0</x:v>
      </x:c>
      <x:c r="AB245" s="366">
        <x:v>0</x:v>
      </x:c>
      <x:c r="AC245" s="366">
        <x:v>0</x:v>
      </x:c>
      <x:c r="AD245" s="393">
        <x:v>0</x:v>
      </x:c>
      <x:c r="AE245" s="366">
        <x:v>0</x:v>
      </x:c>
      <x:c r="AF245" s="366">
        <x:v>0</x:v>
      </x:c>
      <x:c r="AG245" s="393">
        <x:v>0</x:v>
      </x:c>
      <x:c r="AH245" s="366">
        <x:v>0</x:v>
      </x:c>
      <x:c r="AI245" s="366">
        <x:v>0</x:v>
      </x:c>
      <x:c r="AJ245" s="393">
        <x:v>0</x:v>
      </x:c>
      <x:c r="AK245" s="366">
        <x:v>0</x:v>
      </x:c>
      <x:c r="AL245" s="366">
        <x:v>0</x:v>
      </x:c>
      <x:c r="AM245" s="393">
        <x:v>0</x:v>
      </x:c>
      <x:c r="AN245" s="366">
        <x:v>0</x:v>
      </x:c>
      <x:c r="AO245" s="366">
        <x:v>0</x:v>
      </x:c>
      <x:c r="AP245" s="393">
        <x:v>0</x:v>
      </x:c>
      <x:c r="AQ245" s="366">
        <x:v>0</x:v>
      </x:c>
      <x:c r="AR245" s="366">
        <x:v>0</x:v>
      </x:c>
      <x:c r="AS245" s="393">
        <x:v>0</x:v>
      </x:c>
      <x:c r="AT245" s="366">
        <x:v>0</x:v>
      </x:c>
      <x:c r="AU245" s="366">
        <x:v>0</x:v>
      </x:c>
      <x:c r="AV245" s="361"/>
      <x:c r="AW245" s="294"/>
      <x:c r="AX245" s="289"/>
      <x:c r="AY245" s="289"/>
      <x:c r="AZ245" s="289"/>
      <x:c r="BA245" s="289"/>
      <x:c r="BB245" s="289"/>
      <x:c r="BC245" s="289"/>
      <x:c r="BD245" s="289"/>
      <x:c r="BE245" s="289"/>
      <x:c r="BF245" s="289"/>
      <x:c r="BG245" s="289"/>
      <x:c r="BH245" s="289"/>
      <x:c r="BI245" s="289"/>
      <x:c r="BJ245" s="289"/>
      <x:c r="BK245" s="289"/>
      <x:c r="BL245" s="289"/>
      <x:c r="BM245" s="289"/>
      <x:c r="BN245" s="289"/>
      <x:c r="BO245" s="289"/>
      <x:c r="BP245" s="289"/>
      <x:c r="BQ245" s="289"/>
      <x:c r="BR245" s="289"/>
      <x:c r="BS245" s="289"/>
      <x:c r="BT245" s="289"/>
      <x:c r="BU245" s="289"/>
      <x:c r="BV245" s="289"/>
      <x:c r="BW245" s="289"/>
      <x:c r="BX245" s="289"/>
      <x:c r="BY245" s="289"/>
      <x:c r="BZ245" s="289"/>
      <x:c r="CA245" s="289"/>
      <x:c r="CB245" s="289"/>
      <x:c r="CC245" s="289"/>
      <x:c r="CD245" s="289"/>
      <x:c r="CE245" s="289"/>
      <x:c r="CF245" s="289"/>
      <x:c r="CG245" s="289"/>
      <x:c r="CH245" s="289"/>
      <x:c r="CI245" s="289"/>
      <x:c r="CJ245" s="289"/>
      <x:c r="CK245" s="289"/>
      <x:c r="CL245" s="289"/>
      <x:c r="CM245" s="289"/>
      <x:c r="CN245" s="289"/>
      <x:c r="CO245" s="289"/>
      <x:c r="CP245" s="289"/>
      <x:c r="CQ245" s="289"/>
      <x:c r="CR245" s="289"/>
      <x:c r="CS245" s="289"/>
      <x:c r="CT245" s="289"/>
      <x:c r="CU245" s="289"/>
      <x:c r="CV245" s="289"/>
      <x:c r="CW245" s="289"/>
      <x:c r="CX245" s="289"/>
      <x:c r="CY245" s="289"/>
      <x:c r="CZ245" s="289"/>
      <x:c r="DA245" s="289"/>
      <x:c r="DB245" s="289"/>
      <x:c r="DC245" s="289"/>
      <x:c r="DD245" s="289"/>
      <x:c r="DE245" s="289"/>
      <x:c r="DF245" s="289"/>
      <x:c r="DG245" s="289"/>
      <x:c r="DH245" s="289"/>
      <x:c r="DI245" s="289"/>
      <x:c r="DJ245" s="289"/>
      <x:c r="DK245" s="289"/>
      <x:c r="DL245" s="289"/>
      <x:c r="DM245" s="289"/>
      <x:c r="DN245" s="289"/>
      <x:c r="DO245" s="289"/>
      <x:c r="DP245" s="289"/>
      <x:c r="DQ245" s="289"/>
      <x:c r="DR245" s="289"/>
      <x:c r="DS245" s="289"/>
      <x:c r="DT245" s="289"/>
      <x:c r="DU245" s="289"/>
      <x:c r="DV245" s="289"/>
      <x:c r="DW245" s="289"/>
      <x:c r="DX245" s="289"/>
      <x:c r="DY245" s="289"/>
      <x:c r="DZ245" s="289"/>
      <x:c r="EA245" s="289"/>
      <x:c r="EB245" s="289"/>
      <x:c r="EC245" s="289"/>
      <x:c r="ED245" s="289"/>
      <x:c r="EE245" s="289"/>
      <x:c r="EF245" s="289"/>
      <x:c r="EG245" s="289"/>
      <x:c r="EH245" s="289"/>
      <x:c r="EI245" s="289"/>
      <x:c r="EJ245" s="289"/>
      <x:c r="EK245" s="289"/>
      <x:c r="EL245" s="289"/>
      <x:c r="EM245" s="289"/>
      <x:c r="EN245" s="289"/>
      <x:c r="EO245" s="289"/>
      <x:c r="EP245" s="289"/>
      <x:c r="EQ245" s="289"/>
      <x:c r="ER245" s="289"/>
      <x:c r="ES245" s="289"/>
      <x:c r="ET245" s="289"/>
      <x:c r="EU245" s="289"/>
      <x:c r="EV245" s="289"/>
      <x:c r="EW245" s="289"/>
      <x:c r="EX245" s="289"/>
      <x:c r="EY245" s="289"/>
      <x:c r="EZ245" s="289"/>
      <x:c r="FA245" s="289"/>
      <x:c r="FB245" s="289"/>
      <x:c r="FC245" s="289"/>
      <x:c r="FD245" s="289"/>
      <x:c r="FE245" s="289"/>
      <x:c r="FF245" s="289"/>
      <x:c r="FG245" s="289"/>
      <x:c r="FH245" s="289"/>
    </x:row>
    <x:row r="246" spans="1:164" s="328" customFormat="1" hidden="1" outlineLevel="1">
      <x:c r="A246" s="403"/>
      <x:c r="B246" s="403">
        <x:v>40</x:v>
      </x:c>
      <x:c r="C246" s="404" t="s">
        <x:v>384</x:v>
      </x:c>
      <x:c r="D246" s="406" t="s">
        <x:v>186</x:v>
      </x:c>
      <x:c r="E246" s="406" t="s">
        <x:v>143</x:v>
      </x:c>
      <x:c r="F246" s="379"/>
      <x:c r="G246" s="365">
        <x:v>4.7599999999999995E-3</x:v>
      </x:c>
      <x:c r="H246" s="323">
        <x:v>0</x:v>
      </x:c>
      <x:c r="I246" s="366">
        <x:v>0</x:v>
      </x:c>
      <x:c r="J246" s="366">
        <x:v>0</x:v>
      </x:c>
      <x:c r="K246" s="366">
        <x:v>0</x:v>
      </x:c>
      <x:c r="L246" s="393">
        <x:v>0</x:v>
      </x:c>
      <x:c r="M246" s="366">
        <x:v>0</x:v>
      </x:c>
      <x:c r="N246" s="367">
        <x:v>0</x:v>
      </x:c>
      <x:c r="O246" s="394">
        <x:v>0</x:v>
      </x:c>
      <x:c r="P246" s="366">
        <x:v>0</x:v>
      </x:c>
      <x:c r="Q246" s="366">
        <x:v>0</x:v>
      </x:c>
      <x:c r="R246" s="393">
        <x:v>0</x:v>
      </x:c>
      <x:c r="S246" s="366">
        <x:v>0</x:v>
      </x:c>
      <x:c r="T246" s="366">
        <x:v>0</x:v>
      </x:c>
      <x:c r="U246" s="393">
        <x:v>0</x:v>
      </x:c>
      <x:c r="V246" s="366">
        <x:v>0</x:v>
      </x:c>
      <x:c r="W246" s="366">
        <x:v>0</x:v>
      </x:c>
      <x:c r="X246" s="393">
        <x:v>0</x:v>
      </x:c>
      <x:c r="Y246" s="366">
        <x:v>0</x:v>
      </x:c>
      <x:c r="Z246" s="366">
        <x:v>0</x:v>
      </x:c>
      <x:c r="AA246" s="393">
        <x:v>0</x:v>
      </x:c>
      <x:c r="AB246" s="366">
        <x:v>0</x:v>
      </x:c>
      <x:c r="AC246" s="366">
        <x:v>0</x:v>
      </x:c>
      <x:c r="AD246" s="393">
        <x:v>0</x:v>
      </x:c>
      <x:c r="AE246" s="366">
        <x:v>0</x:v>
      </x:c>
      <x:c r="AF246" s="366">
        <x:v>0</x:v>
      </x:c>
      <x:c r="AG246" s="393">
        <x:v>0</x:v>
      </x:c>
      <x:c r="AH246" s="366">
        <x:v>0</x:v>
      </x:c>
      <x:c r="AI246" s="366">
        <x:v>0</x:v>
      </x:c>
      <x:c r="AJ246" s="393">
        <x:v>0</x:v>
      </x:c>
      <x:c r="AK246" s="366">
        <x:v>0</x:v>
      </x:c>
      <x:c r="AL246" s="366">
        <x:v>0</x:v>
      </x:c>
      <x:c r="AM246" s="393">
        <x:v>0</x:v>
      </x:c>
      <x:c r="AN246" s="366">
        <x:v>0</x:v>
      </x:c>
      <x:c r="AO246" s="366">
        <x:v>0</x:v>
      </x:c>
      <x:c r="AP246" s="393">
        <x:v>0</x:v>
      </x:c>
      <x:c r="AQ246" s="366">
        <x:v>0</x:v>
      </x:c>
      <x:c r="AR246" s="366">
        <x:v>0</x:v>
      </x:c>
      <x:c r="AS246" s="393">
        <x:v>0</x:v>
      </x:c>
      <x:c r="AT246" s="366">
        <x:v>0</x:v>
      </x:c>
      <x:c r="AU246" s="366">
        <x:v>0</x:v>
      </x:c>
      <x:c r="AV246" s="361"/>
      <x:c r="AW246" s="294"/>
      <x:c r="AX246" s="289"/>
      <x:c r="AY246" s="289"/>
      <x:c r="AZ246" s="289"/>
      <x:c r="BA246" s="289"/>
      <x:c r="BB246" s="289"/>
      <x:c r="BC246" s="289"/>
      <x:c r="BD246" s="289"/>
      <x:c r="BE246" s="289"/>
      <x:c r="BF246" s="289"/>
      <x:c r="BG246" s="289"/>
      <x:c r="BH246" s="289"/>
      <x:c r="BI246" s="289"/>
      <x:c r="BJ246" s="289"/>
      <x:c r="BK246" s="289"/>
      <x:c r="BL246" s="289"/>
      <x:c r="BM246" s="289"/>
      <x:c r="BN246" s="289"/>
      <x:c r="BO246" s="289"/>
      <x:c r="BP246" s="289"/>
      <x:c r="BQ246" s="289"/>
      <x:c r="BR246" s="289"/>
      <x:c r="BS246" s="289"/>
      <x:c r="BT246" s="289"/>
      <x:c r="BU246" s="289"/>
      <x:c r="BV246" s="289"/>
      <x:c r="BW246" s="289"/>
      <x:c r="BX246" s="289"/>
      <x:c r="BY246" s="289"/>
      <x:c r="BZ246" s="289"/>
      <x:c r="CA246" s="289"/>
      <x:c r="CB246" s="289"/>
      <x:c r="CC246" s="289"/>
      <x:c r="CD246" s="289"/>
      <x:c r="CE246" s="289"/>
      <x:c r="CF246" s="289"/>
      <x:c r="CG246" s="289"/>
      <x:c r="CH246" s="289"/>
      <x:c r="CI246" s="289"/>
      <x:c r="CJ246" s="289"/>
      <x:c r="CK246" s="289"/>
      <x:c r="CL246" s="289"/>
      <x:c r="CM246" s="289"/>
      <x:c r="CN246" s="289"/>
      <x:c r="CO246" s="289"/>
      <x:c r="CP246" s="289"/>
      <x:c r="CQ246" s="289"/>
      <x:c r="CR246" s="289"/>
      <x:c r="CS246" s="289"/>
      <x:c r="CT246" s="289"/>
      <x:c r="CU246" s="289"/>
      <x:c r="CV246" s="289"/>
      <x:c r="CW246" s="289"/>
      <x:c r="CX246" s="289"/>
      <x:c r="CY246" s="289"/>
      <x:c r="CZ246" s="289"/>
      <x:c r="DA246" s="289"/>
      <x:c r="DB246" s="289"/>
      <x:c r="DC246" s="289"/>
      <x:c r="DD246" s="289"/>
      <x:c r="DE246" s="289"/>
      <x:c r="DF246" s="289"/>
      <x:c r="DG246" s="289"/>
      <x:c r="DH246" s="289"/>
      <x:c r="DI246" s="289"/>
      <x:c r="DJ246" s="289"/>
      <x:c r="DK246" s="289"/>
      <x:c r="DL246" s="289"/>
      <x:c r="DM246" s="289"/>
      <x:c r="DN246" s="289"/>
      <x:c r="DO246" s="289"/>
      <x:c r="DP246" s="289"/>
      <x:c r="DQ246" s="289"/>
      <x:c r="DR246" s="289"/>
      <x:c r="DS246" s="289"/>
      <x:c r="DT246" s="289"/>
      <x:c r="DU246" s="289"/>
      <x:c r="DV246" s="289"/>
      <x:c r="DW246" s="289"/>
      <x:c r="DX246" s="289"/>
      <x:c r="DY246" s="289"/>
      <x:c r="DZ246" s="289"/>
      <x:c r="EA246" s="289"/>
      <x:c r="EB246" s="289"/>
      <x:c r="EC246" s="289"/>
      <x:c r="ED246" s="289"/>
      <x:c r="EE246" s="289"/>
      <x:c r="EF246" s="289"/>
      <x:c r="EG246" s="289"/>
      <x:c r="EH246" s="289"/>
      <x:c r="EI246" s="289"/>
      <x:c r="EJ246" s="289"/>
      <x:c r="EK246" s="289"/>
      <x:c r="EL246" s="289"/>
      <x:c r="EM246" s="289"/>
      <x:c r="EN246" s="289"/>
      <x:c r="EO246" s="289"/>
      <x:c r="EP246" s="289"/>
      <x:c r="EQ246" s="289"/>
      <x:c r="ER246" s="289"/>
      <x:c r="ES246" s="289"/>
      <x:c r="ET246" s="289"/>
      <x:c r="EU246" s="289"/>
      <x:c r="EV246" s="289"/>
      <x:c r="EW246" s="289"/>
      <x:c r="EX246" s="289"/>
      <x:c r="EY246" s="289"/>
      <x:c r="EZ246" s="289"/>
      <x:c r="FA246" s="289"/>
      <x:c r="FB246" s="289"/>
      <x:c r="FC246" s="289"/>
      <x:c r="FD246" s="289"/>
      <x:c r="FE246" s="289"/>
      <x:c r="FF246" s="289"/>
      <x:c r="FG246" s="289"/>
      <x:c r="FH246" s="289"/>
    </x:row>
    <x:row r="247" spans="1:164" s="328" customFormat="1" hidden="1" outlineLevel="1">
      <x:c r="A247" s="403"/>
      <x:c r="B247" s="403">
        <x:v>41</x:v>
      </x:c>
      <x:c r="C247" s="404" t="s">
        <x:v>384</x:v>
      </x:c>
      <x:c r="D247" s="406" t="s">
        <x:v>186</x:v>
      </x:c>
      <x:c r="E247" s="406" t="s">
        <x:v>165</x:v>
      </x:c>
      <x:c r="F247" s="379"/>
      <x:c r="G247" s="365">
        <x:v>8.09E-3</x:v>
      </x:c>
      <x:c r="H247" s="323">
        <x:v>0</x:v>
      </x:c>
      <x:c r="I247" s="366">
        <x:v>0</x:v>
      </x:c>
      <x:c r="J247" s="366">
        <x:v>0</x:v>
      </x:c>
      <x:c r="K247" s="366">
        <x:v>0</x:v>
      </x:c>
      <x:c r="L247" s="393">
        <x:v>0</x:v>
      </x:c>
      <x:c r="M247" s="366">
        <x:v>0</x:v>
      </x:c>
      <x:c r="N247" s="367">
        <x:v>0</x:v>
      </x:c>
      <x:c r="O247" s="394">
        <x:v>0</x:v>
      </x:c>
      <x:c r="P247" s="366">
        <x:v>0</x:v>
      </x:c>
      <x:c r="Q247" s="366">
        <x:v>0</x:v>
      </x:c>
      <x:c r="R247" s="393">
        <x:v>0</x:v>
      </x:c>
      <x:c r="S247" s="366">
        <x:v>0</x:v>
      </x:c>
      <x:c r="T247" s="366">
        <x:v>0</x:v>
      </x:c>
      <x:c r="U247" s="393">
        <x:v>0</x:v>
      </x:c>
      <x:c r="V247" s="366">
        <x:v>0</x:v>
      </x:c>
      <x:c r="W247" s="366">
        <x:v>0</x:v>
      </x:c>
      <x:c r="X247" s="393">
        <x:v>0</x:v>
      </x:c>
      <x:c r="Y247" s="366">
        <x:v>0</x:v>
      </x:c>
      <x:c r="Z247" s="366">
        <x:v>0</x:v>
      </x:c>
      <x:c r="AA247" s="393">
        <x:v>0</x:v>
      </x:c>
      <x:c r="AB247" s="366">
        <x:v>0</x:v>
      </x:c>
      <x:c r="AC247" s="366">
        <x:v>0</x:v>
      </x:c>
      <x:c r="AD247" s="393">
        <x:v>0</x:v>
      </x:c>
      <x:c r="AE247" s="366">
        <x:v>0</x:v>
      </x:c>
      <x:c r="AF247" s="366">
        <x:v>0</x:v>
      </x:c>
      <x:c r="AG247" s="393">
        <x:v>0</x:v>
      </x:c>
      <x:c r="AH247" s="366">
        <x:v>0</x:v>
      </x:c>
      <x:c r="AI247" s="366">
        <x:v>0</x:v>
      </x:c>
      <x:c r="AJ247" s="393">
        <x:v>0</x:v>
      </x:c>
      <x:c r="AK247" s="366">
        <x:v>0</x:v>
      </x:c>
      <x:c r="AL247" s="366">
        <x:v>0</x:v>
      </x:c>
      <x:c r="AM247" s="393">
        <x:v>0</x:v>
      </x:c>
      <x:c r="AN247" s="366">
        <x:v>0</x:v>
      </x:c>
      <x:c r="AO247" s="366">
        <x:v>0</x:v>
      </x:c>
      <x:c r="AP247" s="393">
        <x:v>0</x:v>
      </x:c>
      <x:c r="AQ247" s="366">
        <x:v>0</x:v>
      </x:c>
      <x:c r="AR247" s="366">
        <x:v>0</x:v>
      </x:c>
      <x:c r="AS247" s="393">
        <x:v>0</x:v>
      </x:c>
      <x:c r="AT247" s="366">
        <x:v>0</x:v>
      </x:c>
      <x:c r="AU247" s="366">
        <x:v>0</x:v>
      </x:c>
      <x:c r="AV247" s="361"/>
      <x:c r="AW247" s="294"/>
      <x:c r="AX247" s="289"/>
      <x:c r="AY247" s="289"/>
      <x:c r="AZ247" s="289"/>
      <x:c r="BA247" s="289"/>
      <x:c r="BB247" s="289"/>
      <x:c r="BC247" s="289"/>
      <x:c r="BD247" s="289"/>
      <x:c r="BE247" s="289"/>
      <x:c r="BF247" s="289"/>
      <x:c r="BG247" s="289"/>
      <x:c r="BH247" s="289"/>
      <x:c r="BI247" s="289"/>
      <x:c r="BJ247" s="289"/>
      <x:c r="BK247" s="289"/>
      <x:c r="BL247" s="289"/>
      <x:c r="BM247" s="289"/>
      <x:c r="BN247" s="289"/>
      <x:c r="BO247" s="289"/>
      <x:c r="BP247" s="289"/>
      <x:c r="BQ247" s="289"/>
      <x:c r="BR247" s="289"/>
      <x:c r="BS247" s="289"/>
      <x:c r="BT247" s="289"/>
      <x:c r="BU247" s="289"/>
      <x:c r="BV247" s="289"/>
      <x:c r="BW247" s="289"/>
      <x:c r="BX247" s="289"/>
      <x:c r="BY247" s="289"/>
      <x:c r="BZ247" s="289"/>
      <x:c r="CA247" s="289"/>
      <x:c r="CB247" s="289"/>
      <x:c r="CC247" s="289"/>
      <x:c r="CD247" s="289"/>
      <x:c r="CE247" s="289"/>
      <x:c r="CF247" s="289"/>
      <x:c r="CG247" s="289"/>
      <x:c r="CH247" s="289"/>
      <x:c r="CI247" s="289"/>
      <x:c r="CJ247" s="289"/>
      <x:c r="CK247" s="289"/>
      <x:c r="CL247" s="289"/>
      <x:c r="CM247" s="289"/>
      <x:c r="CN247" s="289"/>
      <x:c r="CO247" s="289"/>
      <x:c r="CP247" s="289"/>
      <x:c r="CQ247" s="289"/>
      <x:c r="CR247" s="289"/>
      <x:c r="CS247" s="289"/>
      <x:c r="CT247" s="289"/>
      <x:c r="CU247" s="289"/>
      <x:c r="CV247" s="289"/>
      <x:c r="CW247" s="289"/>
      <x:c r="CX247" s="289"/>
      <x:c r="CY247" s="289"/>
      <x:c r="CZ247" s="289"/>
      <x:c r="DA247" s="289"/>
      <x:c r="DB247" s="289"/>
      <x:c r="DC247" s="289"/>
      <x:c r="DD247" s="289"/>
      <x:c r="DE247" s="289"/>
      <x:c r="DF247" s="289"/>
      <x:c r="DG247" s="289"/>
      <x:c r="DH247" s="289"/>
      <x:c r="DI247" s="289"/>
      <x:c r="DJ247" s="289"/>
      <x:c r="DK247" s="289"/>
      <x:c r="DL247" s="289"/>
      <x:c r="DM247" s="289"/>
      <x:c r="DN247" s="289"/>
      <x:c r="DO247" s="289"/>
      <x:c r="DP247" s="289"/>
      <x:c r="DQ247" s="289"/>
      <x:c r="DR247" s="289"/>
      <x:c r="DS247" s="289"/>
      <x:c r="DT247" s="289"/>
      <x:c r="DU247" s="289"/>
      <x:c r="DV247" s="289"/>
      <x:c r="DW247" s="289"/>
      <x:c r="DX247" s="289"/>
      <x:c r="DY247" s="289"/>
      <x:c r="DZ247" s="289"/>
      <x:c r="EA247" s="289"/>
      <x:c r="EB247" s="289"/>
      <x:c r="EC247" s="289"/>
      <x:c r="ED247" s="289"/>
      <x:c r="EE247" s="289"/>
      <x:c r="EF247" s="289"/>
      <x:c r="EG247" s="289"/>
      <x:c r="EH247" s="289"/>
      <x:c r="EI247" s="289"/>
      <x:c r="EJ247" s="289"/>
      <x:c r="EK247" s="289"/>
      <x:c r="EL247" s="289"/>
      <x:c r="EM247" s="289"/>
      <x:c r="EN247" s="289"/>
      <x:c r="EO247" s="289"/>
      <x:c r="EP247" s="289"/>
      <x:c r="EQ247" s="289"/>
      <x:c r="ER247" s="289"/>
      <x:c r="ES247" s="289"/>
      <x:c r="ET247" s="289"/>
      <x:c r="EU247" s="289"/>
      <x:c r="EV247" s="289"/>
      <x:c r="EW247" s="289"/>
      <x:c r="EX247" s="289"/>
      <x:c r="EY247" s="289"/>
      <x:c r="EZ247" s="289"/>
      <x:c r="FA247" s="289"/>
      <x:c r="FB247" s="289"/>
      <x:c r="FC247" s="289"/>
      <x:c r="FD247" s="289"/>
      <x:c r="FE247" s="289"/>
      <x:c r="FF247" s="289"/>
      <x:c r="FG247" s="289"/>
      <x:c r="FH247" s="289"/>
    </x:row>
    <x:row r="248" spans="1:164" s="328" customFormat="1" hidden="1" outlineLevel="1">
      <x:c r="A248" s="403"/>
      <x:c r="B248" s="403">
        <x:v>42</x:v>
      </x:c>
      <x:c r="C248" s="404" t="s">
        <x:v>384</x:v>
      </x:c>
      <x:c r="D248" s="406" t="s">
        <x:v>186</x:v>
      </x:c>
      <x:c r="E248" s="406" t="s">
        <x:v>142</x:v>
      </x:c>
      <x:c r="F248" s="379"/>
      <x:c r="G248" s="365">
        <x:v>1.881E-2</x:v>
      </x:c>
      <x:c r="H248" s="323">
        <x:v>0</x:v>
      </x:c>
      <x:c r="I248" s="366">
        <x:v>0</x:v>
      </x:c>
      <x:c r="J248" s="366">
        <x:v>0</x:v>
      </x:c>
      <x:c r="K248" s="366">
        <x:v>0</x:v>
      </x:c>
      <x:c r="L248" s="393">
        <x:v>0</x:v>
      </x:c>
      <x:c r="M248" s="366">
        <x:v>0</x:v>
      </x:c>
      <x:c r="N248" s="367">
        <x:v>0</x:v>
      </x:c>
      <x:c r="O248" s="394">
        <x:v>0</x:v>
      </x:c>
      <x:c r="P248" s="366">
        <x:v>0</x:v>
      </x:c>
      <x:c r="Q248" s="366">
        <x:v>0</x:v>
      </x:c>
      <x:c r="R248" s="393">
        <x:v>0</x:v>
      </x:c>
      <x:c r="S248" s="366">
        <x:v>0</x:v>
      </x:c>
      <x:c r="T248" s="366">
        <x:v>0</x:v>
      </x:c>
      <x:c r="U248" s="393">
        <x:v>0</x:v>
      </x:c>
      <x:c r="V248" s="366">
        <x:v>0</x:v>
      </x:c>
      <x:c r="W248" s="366">
        <x:v>0</x:v>
      </x:c>
      <x:c r="X248" s="393">
        <x:v>0</x:v>
      </x:c>
      <x:c r="Y248" s="366">
        <x:v>0</x:v>
      </x:c>
      <x:c r="Z248" s="366">
        <x:v>0</x:v>
      </x:c>
      <x:c r="AA248" s="393">
        <x:v>0</x:v>
      </x:c>
      <x:c r="AB248" s="366">
        <x:v>0</x:v>
      </x:c>
      <x:c r="AC248" s="366">
        <x:v>0</x:v>
      </x:c>
      <x:c r="AD248" s="393">
        <x:v>0</x:v>
      </x:c>
      <x:c r="AE248" s="366">
        <x:v>0</x:v>
      </x:c>
      <x:c r="AF248" s="366">
        <x:v>0</x:v>
      </x:c>
      <x:c r="AG248" s="393">
        <x:v>0</x:v>
      </x:c>
      <x:c r="AH248" s="366">
        <x:v>0</x:v>
      </x:c>
      <x:c r="AI248" s="366">
        <x:v>0</x:v>
      </x:c>
      <x:c r="AJ248" s="393">
        <x:v>0</x:v>
      </x:c>
      <x:c r="AK248" s="366">
        <x:v>0</x:v>
      </x:c>
      <x:c r="AL248" s="366">
        <x:v>0</x:v>
      </x:c>
      <x:c r="AM248" s="393">
        <x:v>0</x:v>
      </x:c>
      <x:c r="AN248" s="366">
        <x:v>0</x:v>
      </x:c>
      <x:c r="AO248" s="366">
        <x:v>0</x:v>
      </x:c>
      <x:c r="AP248" s="393">
        <x:v>0</x:v>
      </x:c>
      <x:c r="AQ248" s="366">
        <x:v>0</x:v>
      </x:c>
      <x:c r="AR248" s="366">
        <x:v>0</x:v>
      </x:c>
      <x:c r="AS248" s="393">
        <x:v>0</x:v>
      </x:c>
      <x:c r="AT248" s="366">
        <x:v>0</x:v>
      </x:c>
      <x:c r="AU248" s="366">
        <x:v>0</x:v>
      </x:c>
      <x:c r="AV248" s="361"/>
      <x:c r="AW248" s="294"/>
      <x:c r="AX248" s="289"/>
      <x:c r="AY248" s="289"/>
      <x:c r="AZ248" s="289"/>
      <x:c r="BA248" s="289"/>
      <x:c r="BB248" s="289"/>
      <x:c r="BC248" s="289"/>
      <x:c r="BD248" s="289"/>
      <x:c r="BE248" s="289"/>
      <x:c r="BF248" s="289"/>
      <x:c r="BG248" s="289"/>
      <x:c r="BH248" s="289"/>
      <x:c r="BI248" s="289"/>
      <x:c r="BJ248" s="289"/>
      <x:c r="BK248" s="289"/>
      <x:c r="BL248" s="289"/>
      <x:c r="BM248" s="289"/>
      <x:c r="BN248" s="289"/>
      <x:c r="BO248" s="289"/>
      <x:c r="BP248" s="289"/>
      <x:c r="BQ248" s="289"/>
      <x:c r="BR248" s="289"/>
      <x:c r="BS248" s="289"/>
      <x:c r="BT248" s="289"/>
      <x:c r="BU248" s="289"/>
      <x:c r="BV248" s="289"/>
      <x:c r="BW248" s="289"/>
      <x:c r="BX248" s="289"/>
      <x:c r="BY248" s="289"/>
      <x:c r="BZ248" s="289"/>
      <x:c r="CA248" s="289"/>
      <x:c r="CB248" s="289"/>
      <x:c r="CC248" s="289"/>
      <x:c r="CD248" s="289"/>
      <x:c r="CE248" s="289"/>
      <x:c r="CF248" s="289"/>
      <x:c r="CG248" s="289"/>
      <x:c r="CH248" s="289"/>
      <x:c r="CI248" s="289"/>
      <x:c r="CJ248" s="289"/>
      <x:c r="CK248" s="289"/>
      <x:c r="CL248" s="289"/>
      <x:c r="CM248" s="289"/>
      <x:c r="CN248" s="289"/>
      <x:c r="CO248" s="289"/>
      <x:c r="CP248" s="289"/>
      <x:c r="CQ248" s="289"/>
      <x:c r="CR248" s="289"/>
      <x:c r="CS248" s="289"/>
      <x:c r="CT248" s="289"/>
      <x:c r="CU248" s="289"/>
      <x:c r="CV248" s="289"/>
      <x:c r="CW248" s="289"/>
      <x:c r="CX248" s="289"/>
      <x:c r="CY248" s="289"/>
      <x:c r="CZ248" s="289"/>
      <x:c r="DA248" s="289"/>
      <x:c r="DB248" s="289"/>
      <x:c r="DC248" s="289"/>
      <x:c r="DD248" s="289"/>
      <x:c r="DE248" s="289"/>
      <x:c r="DF248" s="289"/>
      <x:c r="DG248" s="289"/>
      <x:c r="DH248" s="289"/>
      <x:c r="DI248" s="289"/>
      <x:c r="DJ248" s="289"/>
      <x:c r="DK248" s="289"/>
      <x:c r="DL248" s="289"/>
      <x:c r="DM248" s="289"/>
      <x:c r="DN248" s="289"/>
      <x:c r="DO248" s="289"/>
      <x:c r="DP248" s="289"/>
      <x:c r="DQ248" s="289"/>
      <x:c r="DR248" s="289"/>
      <x:c r="DS248" s="289"/>
      <x:c r="DT248" s="289"/>
      <x:c r="DU248" s="289"/>
      <x:c r="DV248" s="289"/>
      <x:c r="DW248" s="289"/>
      <x:c r="DX248" s="289"/>
      <x:c r="DY248" s="289"/>
      <x:c r="DZ248" s="289"/>
      <x:c r="EA248" s="289"/>
      <x:c r="EB248" s="289"/>
      <x:c r="EC248" s="289"/>
      <x:c r="ED248" s="289"/>
      <x:c r="EE248" s="289"/>
      <x:c r="EF248" s="289"/>
      <x:c r="EG248" s="289"/>
      <x:c r="EH248" s="289"/>
      <x:c r="EI248" s="289"/>
      <x:c r="EJ248" s="289"/>
      <x:c r="EK248" s="289"/>
      <x:c r="EL248" s="289"/>
      <x:c r="EM248" s="289"/>
      <x:c r="EN248" s="289"/>
      <x:c r="EO248" s="289"/>
      <x:c r="EP248" s="289"/>
      <x:c r="EQ248" s="289"/>
      <x:c r="ER248" s="289"/>
      <x:c r="ES248" s="289"/>
      <x:c r="ET248" s="289"/>
      <x:c r="EU248" s="289"/>
      <x:c r="EV248" s="289"/>
      <x:c r="EW248" s="289"/>
      <x:c r="EX248" s="289"/>
      <x:c r="EY248" s="289"/>
      <x:c r="EZ248" s="289"/>
      <x:c r="FA248" s="289"/>
      <x:c r="FB248" s="289"/>
      <x:c r="FC248" s="289"/>
      <x:c r="FD248" s="289"/>
      <x:c r="FE248" s="289"/>
      <x:c r="FF248" s="289"/>
      <x:c r="FG248" s="289"/>
      <x:c r="FH248" s="289"/>
    </x:row>
    <x:row r="249" spans="1:164" s="328" customFormat="1" hidden="1" outlineLevel="1">
      <x:c r="A249" s="403"/>
      <x:c r="B249" s="403">
        <x:v>43</x:v>
      </x:c>
      <x:c r="C249" s="404" t="s">
        <x:v>384</x:v>
      </x:c>
      <x:c r="D249" s="406" t="s">
        <x:v>186</x:v>
      </x:c>
      <x:c r="E249" s="406" t="s">
        <x:v>163</x:v>
      </x:c>
      <x:c r="F249" s="379">
        <x:v>2.1848000000000001</x:v>
      </x:c>
      <x:c r="G249" s="365">
        <x:v>2.8329999999999998E-2</x:v>
      </x:c>
      <x:c r="H249" s="323">
        <x:v>85443.222222222234</x:v>
      </x:c>
      <x:c r="I249" s="366">
        <x:v>1027881.9633333335</x:v>
      </x:c>
      <x:c r="J249" s="366">
        <x:v>2245716.5134906666</x:v>
      </x:c>
      <x:c r="K249" s="366">
        <x:v>29119.896021233333</x:v>
      </x:c>
      <x:c r="L249" s="393">
        <x:v>93133.112222222248</x:v>
      </x:c>
      <x:c r="M249" s="366">
        <x:v>203477.22358311116</x:v>
      </x:c>
      <x:c r="N249" s="367">
        <x:v>2638.4610692555561</x:v>
      </x:c>
      <x:c r="O249" s="394">
        <x:v>67500.145555555573</x:v>
      </x:c>
      <x:c r="P249" s="366">
        <x:v>147474.31800977781</x:v>
      </x:c>
      <x:c r="Q249" s="366">
        <x:v>1912.2791235888892</x:v>
      </x:c>
      <x:c r="R249" s="393">
        <x:v>97405.273333333331</x:v>
      </x:c>
      <x:c r="S249" s="366">
        <x:v>212811.04117866667</x:v>
      </x:c>
      <x:c r="T249" s="366">
        <x:v>2759.4913935333329</x:v>
      </x:c>
      <x:c r="U249" s="393">
        <x:v>88860.951111111121</x:v>
      </x:c>
      <x:c r="V249" s="366">
        <x:v>194143.40598755557</x:v>
      </x:c>
      <x:c r="W249" s="366">
        <x:v>2517.430744977778</x:v>
      </x:c>
      <x:c r="X249" s="393">
        <x:v>76044.467777777783</x:v>
      </x:c>
      <x:c r="Y249" s="366">
        <x:v>166141.95320088891</x:v>
      </x:c>
      <x:c r="Z249" s="366">
        <x:v>2154.3397721444444</x:v>
      </x:c>
      <x:c r="AA249" s="393">
        <x:v>88860.951111111121</x:v>
      </x:c>
      <x:c r="AB249" s="366">
        <x:v>194143.40598755557</x:v>
      </x:c>
      <x:c r="AC249" s="366">
        <x:v>2517.430744977778</x:v>
      </x:c>
      <x:c r="AD249" s="393">
        <x:v>88860.951111111121</x:v>
      </x:c>
      <x:c r="AE249" s="366">
        <x:v>194143.40598755557</x:v>
      </x:c>
      <x:c r="AF249" s="366">
        <x:v>2517.430744977778</x:v>
      </x:c>
      <x:c r="AG249" s="393">
        <x:v>76044.467777777783</x:v>
      </x:c>
      <x:c r="AH249" s="366">
        <x:v>166141.95320088891</x:v>
      </x:c>
      <x:c r="AI249" s="366">
        <x:v>2154.3397721444444</x:v>
      </x:c>
      <x:c r="AJ249" s="393">
        <x:v>88860.951111111121</x:v>
      </x:c>
      <x:c r="AK249" s="366">
        <x:v>194143.40598755557</x:v>
      </x:c>
      <x:c r="AL249" s="366">
        <x:v>2517.430744977778</x:v>
      </x:c>
      <x:c r="AM249" s="393">
        <x:v>76044.467777777783</x:v>
      </x:c>
      <x:c r="AN249" s="366">
        <x:v>166141.95320088891</x:v>
      </x:c>
      <x:c r="AO249" s="366">
        <x:v>2154.3397721444444</x:v>
      </x:c>
      <x:c r="AP249" s="393">
        <x:v>93133.112222222248</x:v>
      </x:c>
      <x:c r="AQ249" s="366">
        <x:v>203477.22358311116</x:v>
      </x:c>
      <x:c r="AR249" s="366">
        <x:v>2638.4610692555561</x:v>
      </x:c>
      <x:c r="AS249" s="393">
        <x:v>93133.112222222248</x:v>
      </x:c>
      <x:c r="AT249" s="366">
        <x:v>203477.22358311116</x:v>
      </x:c>
      <x:c r="AU249" s="366">
        <x:v>2638.4610692555561</x:v>
      </x:c>
      <x:c r="AV249" s="361"/>
      <x:c r="AW249" s="294"/>
      <x:c r="AX249" s="289"/>
      <x:c r="AY249" s="289"/>
      <x:c r="AZ249" s="289"/>
      <x:c r="BA249" s="289"/>
      <x:c r="BB249" s="289"/>
      <x:c r="BC249" s="289"/>
      <x:c r="BD249" s="289"/>
      <x:c r="BE249" s="289"/>
      <x:c r="BF249" s="289"/>
      <x:c r="BG249" s="289"/>
      <x:c r="BH249" s="289"/>
      <x:c r="BI249" s="289"/>
      <x:c r="BJ249" s="289"/>
      <x:c r="BK249" s="289"/>
      <x:c r="BL249" s="289"/>
      <x:c r="BM249" s="289"/>
      <x:c r="BN249" s="289"/>
      <x:c r="BO249" s="289"/>
      <x:c r="BP249" s="289"/>
      <x:c r="BQ249" s="289"/>
      <x:c r="BR249" s="289"/>
      <x:c r="BS249" s="289"/>
      <x:c r="BT249" s="289"/>
      <x:c r="BU249" s="289"/>
      <x:c r="BV249" s="289"/>
      <x:c r="BW249" s="289"/>
      <x:c r="BX249" s="289"/>
      <x:c r="BY249" s="289"/>
      <x:c r="BZ249" s="289"/>
      <x:c r="CA249" s="289"/>
      <x:c r="CB249" s="289"/>
      <x:c r="CC249" s="289"/>
      <x:c r="CD249" s="289"/>
      <x:c r="CE249" s="289"/>
      <x:c r="CF249" s="289"/>
      <x:c r="CG249" s="289"/>
      <x:c r="CH249" s="289"/>
      <x:c r="CI249" s="289"/>
      <x:c r="CJ249" s="289"/>
      <x:c r="CK249" s="289"/>
      <x:c r="CL249" s="289"/>
      <x:c r="CM249" s="289"/>
      <x:c r="CN249" s="289"/>
      <x:c r="CO249" s="289"/>
      <x:c r="CP249" s="289"/>
      <x:c r="CQ249" s="289"/>
      <x:c r="CR249" s="289"/>
      <x:c r="CS249" s="289"/>
      <x:c r="CT249" s="289"/>
      <x:c r="CU249" s="289"/>
      <x:c r="CV249" s="289"/>
      <x:c r="CW249" s="289"/>
      <x:c r="CX249" s="289"/>
      <x:c r="CY249" s="289"/>
      <x:c r="CZ249" s="289"/>
      <x:c r="DA249" s="289"/>
      <x:c r="DB249" s="289"/>
      <x:c r="DC249" s="289"/>
      <x:c r="DD249" s="289"/>
      <x:c r="DE249" s="289"/>
      <x:c r="DF249" s="289"/>
      <x:c r="DG249" s="289"/>
      <x:c r="DH249" s="289"/>
      <x:c r="DI249" s="289"/>
      <x:c r="DJ249" s="289"/>
      <x:c r="DK249" s="289"/>
      <x:c r="DL249" s="289"/>
      <x:c r="DM249" s="289"/>
      <x:c r="DN249" s="289"/>
      <x:c r="DO249" s="289"/>
      <x:c r="DP249" s="289"/>
      <x:c r="DQ249" s="289"/>
      <x:c r="DR249" s="289"/>
      <x:c r="DS249" s="289"/>
      <x:c r="DT249" s="289"/>
      <x:c r="DU249" s="289"/>
      <x:c r="DV249" s="289"/>
      <x:c r="DW249" s="289"/>
      <x:c r="DX249" s="289"/>
      <x:c r="DY249" s="289"/>
      <x:c r="DZ249" s="289"/>
      <x:c r="EA249" s="289"/>
      <x:c r="EB249" s="289"/>
      <x:c r="EC249" s="289"/>
      <x:c r="ED249" s="289"/>
      <x:c r="EE249" s="289"/>
      <x:c r="EF249" s="289"/>
      <x:c r="EG249" s="289"/>
      <x:c r="EH249" s="289"/>
      <x:c r="EI249" s="289"/>
      <x:c r="EJ249" s="289"/>
      <x:c r="EK249" s="289"/>
      <x:c r="EL249" s="289"/>
      <x:c r="EM249" s="289"/>
      <x:c r="EN249" s="289"/>
      <x:c r="EO249" s="289"/>
      <x:c r="EP249" s="289"/>
      <x:c r="EQ249" s="289"/>
      <x:c r="ER249" s="289"/>
      <x:c r="ES249" s="289"/>
      <x:c r="ET249" s="289"/>
      <x:c r="EU249" s="289"/>
      <x:c r="EV249" s="289"/>
      <x:c r="EW249" s="289"/>
      <x:c r="EX249" s="289"/>
      <x:c r="EY249" s="289"/>
      <x:c r="EZ249" s="289"/>
      <x:c r="FA249" s="289"/>
      <x:c r="FB249" s="289"/>
      <x:c r="FC249" s="289"/>
      <x:c r="FD249" s="289"/>
      <x:c r="FE249" s="289"/>
      <x:c r="FF249" s="289"/>
      <x:c r="FG249" s="289"/>
      <x:c r="FH249" s="289"/>
    </x:row>
    <x:row r="250" spans="1:164" s="328" customFormat="1" hidden="1" outlineLevel="1">
      <x:c r="A250" s="403">
        <x:v>12</x:v>
      </x:c>
      <x:c r="B250" s="403">
        <x:v>44</x:v>
      </x:c>
      <x:c r="C250" s="404" t="s">
        <x:v>384</x:v>
      </x:c>
      <x:c r="D250" s="406" t="s">
        <x:v>186</x:v>
      </x:c>
      <x:c r="E250" s="406" t="s">
        <x:v>160</x:v>
      </x:c>
      <x:c r="F250" s="379">
        <x:v>3.8555999999999999</x:v>
      </x:c>
      <x:c r="G250" s="365">
        <x:v>5.0020000000000002E-2</x:v>
      </x:c>
      <x:c r="H250" s="323">
        <x:v>50226.222222222226</x:v>
      </x:c>
      <x:c r="I250" s="366">
        <x:v>604221.45333333337</x:v>
      </x:c>
      <x:c r="J250" s="366">
        <x:v>2329636.2354720002</x:v>
      </x:c>
      <x:c r="K250" s="366">
        <x:v>30223.157095733339</x:v>
      </x:c>
      <x:c r="L250" s="393">
        <x:v>54746.582222222234</x:v>
      </x:c>
      <x:c r="M250" s="366">
        <x:v>211080.92241600004</x:v>
      </x:c>
      <x:c r="N250" s="367">
        <x:v>2738.4240427555565</x:v>
      </x:c>
      <x:c r="O250" s="394">
        <x:v>39678.715555555558</x:v>
      </x:c>
      <x:c r="P250" s="366">
        <x:v>152985.25569600001</x:v>
      </x:c>
      <x:c r="Q250" s="366">
        <x:v>1984.7293520888891</x:v>
      </x:c>
      <x:c r="R250" s="393">
        <x:v>57257.893333333333</x:v>
      </x:c>
      <x:c r="S250" s="366">
        <x:v>220763.533536</x:v>
      </x:c>
      <x:c r="T250" s="366">
        <x:v>2864.0398245333336</x:v>
      </x:c>
      <x:c r="U250" s="393">
        <x:v>52235.27111111112</x:v>
      </x:c>
      <x:c r="V250" s="366">
        <x:v>201398.31129600003</x:v>
      </x:c>
      <x:c r="W250" s="366">
        <x:v>2612.8082609777784</x:v>
      </x:c>
      <x:c r="X250" s="393">
        <x:v>44701.337777777779</x:v>
      </x:c>
      <x:c r="Y250" s="366">
        <x:v>172350.47793600001</x:v>
      </x:c>
      <x:c r="Z250" s="366">
        <x:v>2235.9609156444444</x:v>
      </x:c>
      <x:c r="AA250" s="393">
        <x:v>52235.27111111112</x:v>
      </x:c>
      <x:c r="AB250" s="366">
        <x:v>201398.31129600003</x:v>
      </x:c>
      <x:c r="AC250" s="366">
        <x:v>2612.8082609777784</x:v>
      </x:c>
      <x:c r="AD250" s="393">
        <x:v>52235.27111111112</x:v>
      </x:c>
      <x:c r="AE250" s="366">
        <x:v>201398.31129600003</x:v>
      </x:c>
      <x:c r="AF250" s="366">
        <x:v>2612.8082609777784</x:v>
      </x:c>
      <x:c r="AG250" s="393">
        <x:v>44701.337777777779</x:v>
      </x:c>
      <x:c r="AH250" s="366">
        <x:v>172350.47793600001</x:v>
      </x:c>
      <x:c r="AI250" s="366">
        <x:v>2235.9609156444444</x:v>
      </x:c>
      <x:c r="AJ250" s="393">
        <x:v>52235.27111111112</x:v>
      </x:c>
      <x:c r="AK250" s="366">
        <x:v>201398.31129600003</x:v>
      </x:c>
      <x:c r="AL250" s="366">
        <x:v>2612.8082609777784</x:v>
      </x:c>
      <x:c r="AM250" s="393">
        <x:v>44701.337777777779</x:v>
      </x:c>
      <x:c r="AN250" s="366">
        <x:v>172350.47793600001</x:v>
      </x:c>
      <x:c r="AO250" s="366">
        <x:v>2235.9609156444444</x:v>
      </x:c>
      <x:c r="AP250" s="393">
        <x:v>54746.582222222234</x:v>
      </x:c>
      <x:c r="AQ250" s="366">
        <x:v>211080.92241600004</x:v>
      </x:c>
      <x:c r="AR250" s="366">
        <x:v>2738.4240427555565</x:v>
      </x:c>
      <x:c r="AS250" s="393">
        <x:v>54746.582222222234</x:v>
      </x:c>
      <x:c r="AT250" s="366">
        <x:v>211080.92241600004</x:v>
      </x:c>
      <x:c r="AU250" s="366">
        <x:v>2738.4240427555565</x:v>
      </x:c>
      <x:c r="AV250" s="361"/>
      <x:c r="AW250" s="294"/>
      <x:c r="AX250" s="289"/>
      <x:c r="AY250" s="289"/>
      <x:c r="AZ250" s="289"/>
      <x:c r="BA250" s="289"/>
      <x:c r="BB250" s="289"/>
      <x:c r="BC250" s="289"/>
      <x:c r="BD250" s="289"/>
      <x:c r="BE250" s="289"/>
      <x:c r="BF250" s="289"/>
      <x:c r="BG250" s="289"/>
      <x:c r="BH250" s="289"/>
      <x:c r="BI250" s="289"/>
      <x:c r="BJ250" s="289"/>
      <x:c r="BK250" s="289"/>
      <x:c r="BL250" s="289"/>
      <x:c r="BM250" s="289"/>
      <x:c r="BN250" s="289"/>
      <x:c r="BO250" s="289"/>
      <x:c r="BP250" s="289"/>
      <x:c r="BQ250" s="289"/>
      <x:c r="BR250" s="289"/>
      <x:c r="BS250" s="289"/>
      <x:c r="BT250" s="289"/>
      <x:c r="BU250" s="289"/>
      <x:c r="BV250" s="289"/>
      <x:c r="BW250" s="289"/>
      <x:c r="BX250" s="289"/>
      <x:c r="BY250" s="289"/>
      <x:c r="BZ250" s="289"/>
      <x:c r="CA250" s="289"/>
      <x:c r="CB250" s="289"/>
      <x:c r="CC250" s="289"/>
      <x:c r="CD250" s="289"/>
      <x:c r="CE250" s="289"/>
      <x:c r="CF250" s="289"/>
      <x:c r="CG250" s="289"/>
      <x:c r="CH250" s="289"/>
      <x:c r="CI250" s="289"/>
      <x:c r="CJ250" s="289"/>
      <x:c r="CK250" s="289"/>
      <x:c r="CL250" s="289"/>
      <x:c r="CM250" s="289"/>
      <x:c r="CN250" s="289"/>
      <x:c r="CO250" s="289"/>
      <x:c r="CP250" s="289"/>
      <x:c r="CQ250" s="289"/>
      <x:c r="CR250" s="289"/>
      <x:c r="CS250" s="289"/>
      <x:c r="CT250" s="289"/>
      <x:c r="CU250" s="289"/>
      <x:c r="CV250" s="289"/>
      <x:c r="CW250" s="289"/>
      <x:c r="CX250" s="289"/>
      <x:c r="CY250" s="289"/>
      <x:c r="CZ250" s="289"/>
      <x:c r="DA250" s="289"/>
      <x:c r="DB250" s="289"/>
      <x:c r="DC250" s="289"/>
      <x:c r="DD250" s="289"/>
      <x:c r="DE250" s="289"/>
      <x:c r="DF250" s="289"/>
      <x:c r="DG250" s="289"/>
      <x:c r="DH250" s="289"/>
      <x:c r="DI250" s="289"/>
      <x:c r="DJ250" s="289"/>
      <x:c r="DK250" s="289"/>
      <x:c r="DL250" s="289"/>
      <x:c r="DM250" s="289"/>
      <x:c r="DN250" s="289"/>
      <x:c r="DO250" s="289"/>
      <x:c r="DP250" s="289"/>
      <x:c r="DQ250" s="289"/>
      <x:c r="DR250" s="289"/>
      <x:c r="DS250" s="289"/>
      <x:c r="DT250" s="289"/>
      <x:c r="DU250" s="289"/>
      <x:c r="DV250" s="289"/>
      <x:c r="DW250" s="289"/>
      <x:c r="DX250" s="289"/>
      <x:c r="DY250" s="289"/>
      <x:c r="DZ250" s="289"/>
      <x:c r="EA250" s="289"/>
      <x:c r="EB250" s="289"/>
      <x:c r="EC250" s="289"/>
      <x:c r="ED250" s="289"/>
      <x:c r="EE250" s="289"/>
      <x:c r="EF250" s="289"/>
      <x:c r="EG250" s="289"/>
      <x:c r="EH250" s="289"/>
      <x:c r="EI250" s="289"/>
      <x:c r="EJ250" s="289"/>
      <x:c r="EK250" s="289"/>
      <x:c r="EL250" s="289"/>
      <x:c r="EM250" s="289"/>
      <x:c r="EN250" s="289"/>
      <x:c r="EO250" s="289"/>
      <x:c r="EP250" s="289"/>
      <x:c r="EQ250" s="289"/>
      <x:c r="ER250" s="289"/>
      <x:c r="ES250" s="289"/>
      <x:c r="ET250" s="289"/>
      <x:c r="EU250" s="289"/>
      <x:c r="EV250" s="289"/>
      <x:c r="EW250" s="289"/>
      <x:c r="EX250" s="289"/>
      <x:c r="EY250" s="289"/>
      <x:c r="EZ250" s="289"/>
      <x:c r="FA250" s="289"/>
      <x:c r="FB250" s="289"/>
      <x:c r="FC250" s="289"/>
      <x:c r="FD250" s="289"/>
      <x:c r="FE250" s="289"/>
      <x:c r="FF250" s="289"/>
      <x:c r="FG250" s="289"/>
      <x:c r="FH250" s="289"/>
    </x:row>
    <x:row r="251" spans="1:164" s="328" customFormat="1" hidden="1" outlineLevel="1">
      <x:c r="A251" s="403">
        <x:v>13</x:v>
      </x:c>
      <x:c r="B251" s="403">
        <x:v>45</x:v>
      </x:c>
      <x:c r="C251" s="404" t="s">
        <x:v>384</x:v>
      </x:c>
      <x:c r="D251" s="406" t="s">
        <x:v>186</x:v>
      </x:c>
      <x:c r="E251" s="406" t="s">
        <x:v>160</x:v>
      </x:c>
      <x:c r="F251" s="379"/>
      <x:c r="G251" s="365">
        <x:v>5.0020000000000002E-2</x:v>
      </x:c>
      <x:c r="H251" s="323">
        <x:v>0</x:v>
      </x:c>
      <x:c r="I251" s="366">
        <x:v>0</x:v>
      </x:c>
      <x:c r="J251" s="366">
        <x:v>0</x:v>
      </x:c>
      <x:c r="K251" s="366">
        <x:v>0</x:v>
      </x:c>
      <x:c r="L251" s="393">
        <x:v>0</x:v>
      </x:c>
      <x:c r="M251" s="366">
        <x:v>0</x:v>
      </x:c>
      <x:c r="N251" s="367">
        <x:v>0</x:v>
      </x:c>
      <x:c r="O251" s="394">
        <x:v>0</x:v>
      </x:c>
      <x:c r="P251" s="366">
        <x:v>0</x:v>
      </x:c>
      <x:c r="Q251" s="366">
        <x:v>0</x:v>
      </x:c>
      <x:c r="R251" s="393">
        <x:v>0</x:v>
      </x:c>
      <x:c r="S251" s="366">
        <x:v>0</x:v>
      </x:c>
      <x:c r="T251" s="366">
        <x:v>0</x:v>
      </x:c>
      <x:c r="U251" s="393">
        <x:v>0</x:v>
      </x:c>
      <x:c r="V251" s="366">
        <x:v>0</x:v>
      </x:c>
      <x:c r="W251" s="366">
        <x:v>0</x:v>
      </x:c>
      <x:c r="X251" s="393">
        <x:v>0</x:v>
      </x:c>
      <x:c r="Y251" s="366">
        <x:v>0</x:v>
      </x:c>
      <x:c r="Z251" s="366">
        <x:v>0</x:v>
      </x:c>
      <x:c r="AA251" s="393">
        <x:v>0</x:v>
      </x:c>
      <x:c r="AB251" s="366">
        <x:v>0</x:v>
      </x:c>
      <x:c r="AC251" s="366">
        <x:v>0</x:v>
      </x:c>
      <x:c r="AD251" s="393">
        <x:v>0</x:v>
      </x:c>
      <x:c r="AE251" s="366">
        <x:v>0</x:v>
      </x:c>
      <x:c r="AF251" s="366">
        <x:v>0</x:v>
      </x:c>
      <x:c r="AG251" s="393">
        <x:v>0</x:v>
      </x:c>
      <x:c r="AH251" s="366">
        <x:v>0</x:v>
      </x:c>
      <x:c r="AI251" s="366">
        <x:v>0</x:v>
      </x:c>
      <x:c r="AJ251" s="393">
        <x:v>0</x:v>
      </x:c>
      <x:c r="AK251" s="366">
        <x:v>0</x:v>
      </x:c>
      <x:c r="AL251" s="366">
        <x:v>0</x:v>
      </x:c>
      <x:c r="AM251" s="393">
        <x:v>0</x:v>
      </x:c>
      <x:c r="AN251" s="366">
        <x:v>0</x:v>
      </x:c>
      <x:c r="AO251" s="366">
        <x:v>0</x:v>
      </x:c>
      <x:c r="AP251" s="393">
        <x:v>0</x:v>
      </x:c>
      <x:c r="AQ251" s="366">
        <x:v>0</x:v>
      </x:c>
      <x:c r="AR251" s="366">
        <x:v>0</x:v>
      </x:c>
      <x:c r="AS251" s="393">
        <x:v>0</x:v>
      </x:c>
      <x:c r="AT251" s="366">
        <x:v>0</x:v>
      </x:c>
      <x:c r="AU251" s="366">
        <x:v>0</x:v>
      </x:c>
      <x:c r="AV251" s="361"/>
      <x:c r="AW251" s="294"/>
      <x:c r="AX251" s="289"/>
      <x:c r="AY251" s="289"/>
      <x:c r="AZ251" s="289"/>
      <x:c r="BA251" s="289"/>
      <x:c r="BB251" s="289"/>
      <x:c r="BC251" s="289"/>
      <x:c r="BD251" s="289"/>
      <x:c r="BE251" s="289"/>
      <x:c r="BF251" s="289"/>
      <x:c r="BG251" s="289"/>
      <x:c r="BH251" s="289"/>
      <x:c r="BI251" s="289"/>
      <x:c r="BJ251" s="289"/>
      <x:c r="BK251" s="289"/>
      <x:c r="BL251" s="289"/>
      <x:c r="BM251" s="289"/>
      <x:c r="BN251" s="289"/>
      <x:c r="BO251" s="289"/>
      <x:c r="BP251" s="289"/>
      <x:c r="BQ251" s="289"/>
      <x:c r="BR251" s="289"/>
      <x:c r="BS251" s="289"/>
      <x:c r="BT251" s="289"/>
      <x:c r="BU251" s="289"/>
      <x:c r="BV251" s="289"/>
      <x:c r="BW251" s="289"/>
      <x:c r="BX251" s="289"/>
      <x:c r="BY251" s="289"/>
      <x:c r="BZ251" s="289"/>
      <x:c r="CA251" s="289"/>
      <x:c r="CB251" s="289"/>
      <x:c r="CC251" s="289"/>
      <x:c r="CD251" s="289"/>
      <x:c r="CE251" s="289"/>
      <x:c r="CF251" s="289"/>
      <x:c r="CG251" s="289"/>
      <x:c r="CH251" s="289"/>
      <x:c r="CI251" s="289"/>
      <x:c r="CJ251" s="289"/>
      <x:c r="CK251" s="289"/>
      <x:c r="CL251" s="289"/>
      <x:c r="CM251" s="289"/>
      <x:c r="CN251" s="289"/>
      <x:c r="CO251" s="289"/>
      <x:c r="CP251" s="289"/>
      <x:c r="CQ251" s="289"/>
      <x:c r="CR251" s="289"/>
      <x:c r="CS251" s="289"/>
      <x:c r="CT251" s="289"/>
      <x:c r="CU251" s="289"/>
      <x:c r="CV251" s="289"/>
      <x:c r="CW251" s="289"/>
      <x:c r="CX251" s="289"/>
      <x:c r="CY251" s="289"/>
      <x:c r="CZ251" s="289"/>
      <x:c r="DA251" s="289"/>
      <x:c r="DB251" s="289"/>
      <x:c r="DC251" s="289"/>
      <x:c r="DD251" s="289"/>
      <x:c r="DE251" s="289"/>
      <x:c r="DF251" s="289"/>
      <x:c r="DG251" s="289"/>
      <x:c r="DH251" s="289"/>
      <x:c r="DI251" s="289"/>
      <x:c r="DJ251" s="289"/>
      <x:c r="DK251" s="289"/>
      <x:c r="DL251" s="289"/>
      <x:c r="DM251" s="289"/>
      <x:c r="DN251" s="289"/>
      <x:c r="DO251" s="289"/>
      <x:c r="DP251" s="289"/>
      <x:c r="DQ251" s="289"/>
      <x:c r="DR251" s="289"/>
      <x:c r="DS251" s="289"/>
      <x:c r="DT251" s="289"/>
      <x:c r="DU251" s="289"/>
      <x:c r="DV251" s="289"/>
      <x:c r="DW251" s="289"/>
      <x:c r="DX251" s="289"/>
      <x:c r="DY251" s="289"/>
      <x:c r="DZ251" s="289"/>
      <x:c r="EA251" s="289"/>
      <x:c r="EB251" s="289"/>
      <x:c r="EC251" s="289"/>
      <x:c r="ED251" s="289"/>
      <x:c r="EE251" s="289"/>
      <x:c r="EF251" s="289"/>
      <x:c r="EG251" s="289"/>
      <x:c r="EH251" s="289"/>
      <x:c r="EI251" s="289"/>
      <x:c r="EJ251" s="289"/>
      <x:c r="EK251" s="289"/>
      <x:c r="EL251" s="289"/>
      <x:c r="EM251" s="289"/>
      <x:c r="EN251" s="289"/>
      <x:c r="EO251" s="289"/>
      <x:c r="EP251" s="289"/>
      <x:c r="EQ251" s="289"/>
      <x:c r="ER251" s="289"/>
      <x:c r="ES251" s="289"/>
      <x:c r="ET251" s="289"/>
      <x:c r="EU251" s="289"/>
      <x:c r="EV251" s="289"/>
      <x:c r="EW251" s="289"/>
      <x:c r="EX251" s="289"/>
      <x:c r="EY251" s="289"/>
      <x:c r="EZ251" s="289"/>
      <x:c r="FA251" s="289"/>
      <x:c r="FB251" s="289"/>
      <x:c r="FC251" s="289"/>
      <x:c r="FD251" s="289"/>
      <x:c r="FE251" s="289"/>
      <x:c r="FF251" s="289"/>
      <x:c r="FG251" s="289"/>
      <x:c r="FH251" s="289"/>
    </x:row>
    <x:row r="252" spans="1:164" s="328" customFormat="1" hidden="1" outlineLevel="1">
      <x:c r="A252" s="403">
        <x:v>13</x:v>
      </x:c>
      <x:c r="B252" s="403">
        <x:v>46</x:v>
      </x:c>
      <x:c r="C252" s="404" t="s">
        <x:v>384</x:v>
      </x:c>
      <x:c r="D252" s="405" t="s">
        <x:v>385</x:v>
      </x:c>
      <x:c r="E252" s="405" t="s">
        <x:v>386</x:v>
      </x:c>
      <x:c r="F252" s="379"/>
      <x:c r="G252" s="365">
        <x:v>2.2200000000000002E-3</x:v>
      </x:c>
      <x:c r="H252" s="323">
        <x:v>0</x:v>
      </x:c>
      <x:c r="I252" s="366">
        <x:v>0</x:v>
      </x:c>
      <x:c r="J252" s="366">
        <x:v>0</x:v>
      </x:c>
      <x:c r="K252" s="366">
        <x:v>0</x:v>
      </x:c>
      <x:c r="L252" s="393">
        <x:v>0</x:v>
      </x:c>
      <x:c r="M252" s="366">
        <x:v>0</x:v>
      </x:c>
      <x:c r="N252" s="367">
        <x:v>0</x:v>
      </x:c>
      <x:c r="O252" s="394">
        <x:v>0</x:v>
      </x:c>
      <x:c r="P252" s="366">
        <x:v>0</x:v>
      </x:c>
      <x:c r="Q252" s="366">
        <x:v>0</x:v>
      </x:c>
      <x:c r="R252" s="393">
        <x:v>0</x:v>
      </x:c>
      <x:c r="S252" s="366">
        <x:v>0</x:v>
      </x:c>
      <x:c r="T252" s="366">
        <x:v>0</x:v>
      </x:c>
      <x:c r="U252" s="393">
        <x:v>0</x:v>
      </x:c>
      <x:c r="V252" s="366">
        <x:v>0</x:v>
      </x:c>
      <x:c r="W252" s="366">
        <x:v>0</x:v>
      </x:c>
      <x:c r="X252" s="393">
        <x:v>0</x:v>
      </x:c>
      <x:c r="Y252" s="366">
        <x:v>0</x:v>
      </x:c>
      <x:c r="Z252" s="366">
        <x:v>0</x:v>
      </x:c>
      <x:c r="AA252" s="393">
        <x:v>0</x:v>
      </x:c>
      <x:c r="AB252" s="366">
        <x:v>0</x:v>
      </x:c>
      <x:c r="AC252" s="366">
        <x:v>0</x:v>
      </x:c>
      <x:c r="AD252" s="393">
        <x:v>0</x:v>
      </x:c>
      <x:c r="AE252" s="366">
        <x:v>0</x:v>
      </x:c>
      <x:c r="AF252" s="366">
        <x:v>0</x:v>
      </x:c>
      <x:c r="AG252" s="393">
        <x:v>0</x:v>
      </x:c>
      <x:c r="AH252" s="366">
        <x:v>0</x:v>
      </x:c>
      <x:c r="AI252" s="366">
        <x:v>0</x:v>
      </x:c>
      <x:c r="AJ252" s="393">
        <x:v>0</x:v>
      </x:c>
      <x:c r="AK252" s="366">
        <x:v>0</x:v>
      </x:c>
      <x:c r="AL252" s="366">
        <x:v>0</x:v>
      </x:c>
      <x:c r="AM252" s="393">
        <x:v>0</x:v>
      </x:c>
      <x:c r="AN252" s="366">
        <x:v>0</x:v>
      </x:c>
      <x:c r="AO252" s="366">
        <x:v>0</x:v>
      </x:c>
      <x:c r="AP252" s="393">
        <x:v>0</x:v>
      </x:c>
      <x:c r="AQ252" s="366">
        <x:v>0</x:v>
      </x:c>
      <x:c r="AR252" s="366">
        <x:v>0</x:v>
      </x:c>
      <x:c r="AS252" s="393">
        <x:v>0</x:v>
      </x:c>
      <x:c r="AT252" s="366">
        <x:v>0</x:v>
      </x:c>
      <x:c r="AU252" s="366">
        <x:v>0</x:v>
      </x:c>
      <x:c r="AV252" s="361"/>
      <x:c r="AW252" s="294"/>
      <x:c r="AX252" s="289"/>
      <x:c r="AY252" s="289"/>
      <x:c r="AZ252" s="289"/>
      <x:c r="BA252" s="289"/>
      <x:c r="BB252" s="289"/>
      <x:c r="BC252" s="289"/>
      <x:c r="BD252" s="289"/>
      <x:c r="BE252" s="289"/>
      <x:c r="BF252" s="289"/>
      <x:c r="BG252" s="289"/>
      <x:c r="BH252" s="289"/>
      <x:c r="BI252" s="289"/>
      <x:c r="BJ252" s="289"/>
      <x:c r="BK252" s="289"/>
      <x:c r="BL252" s="289"/>
      <x:c r="BM252" s="289"/>
      <x:c r="BN252" s="289"/>
      <x:c r="BO252" s="289"/>
      <x:c r="BP252" s="289"/>
      <x:c r="BQ252" s="289"/>
      <x:c r="BR252" s="289"/>
      <x:c r="BS252" s="289"/>
      <x:c r="BT252" s="289"/>
      <x:c r="BU252" s="289"/>
      <x:c r="BV252" s="289"/>
      <x:c r="BW252" s="289"/>
      <x:c r="BX252" s="289"/>
      <x:c r="BY252" s="289"/>
      <x:c r="BZ252" s="289"/>
      <x:c r="CA252" s="289"/>
      <x:c r="CB252" s="289"/>
      <x:c r="CC252" s="289"/>
      <x:c r="CD252" s="289"/>
      <x:c r="CE252" s="289"/>
      <x:c r="CF252" s="289"/>
      <x:c r="CG252" s="289"/>
      <x:c r="CH252" s="289"/>
      <x:c r="CI252" s="289"/>
      <x:c r="CJ252" s="289"/>
      <x:c r="CK252" s="289"/>
      <x:c r="CL252" s="289"/>
      <x:c r="CM252" s="289"/>
      <x:c r="CN252" s="289"/>
      <x:c r="CO252" s="289"/>
      <x:c r="CP252" s="289"/>
      <x:c r="CQ252" s="289"/>
      <x:c r="CR252" s="289"/>
      <x:c r="CS252" s="289"/>
      <x:c r="CT252" s="289"/>
      <x:c r="CU252" s="289"/>
      <x:c r="CV252" s="289"/>
      <x:c r="CW252" s="289"/>
      <x:c r="CX252" s="289"/>
      <x:c r="CY252" s="289"/>
      <x:c r="CZ252" s="289"/>
      <x:c r="DA252" s="289"/>
      <x:c r="DB252" s="289"/>
      <x:c r="DC252" s="289"/>
      <x:c r="DD252" s="289"/>
      <x:c r="DE252" s="289"/>
      <x:c r="DF252" s="289"/>
      <x:c r="DG252" s="289"/>
      <x:c r="DH252" s="289"/>
      <x:c r="DI252" s="289"/>
      <x:c r="DJ252" s="289"/>
      <x:c r="DK252" s="289"/>
      <x:c r="DL252" s="289"/>
      <x:c r="DM252" s="289"/>
      <x:c r="DN252" s="289"/>
      <x:c r="DO252" s="289"/>
      <x:c r="DP252" s="289"/>
      <x:c r="DQ252" s="289"/>
      <x:c r="DR252" s="289"/>
      <x:c r="DS252" s="289"/>
      <x:c r="DT252" s="289"/>
      <x:c r="DU252" s="289"/>
      <x:c r="DV252" s="289"/>
      <x:c r="DW252" s="289"/>
      <x:c r="DX252" s="289"/>
      <x:c r="DY252" s="289"/>
      <x:c r="DZ252" s="289"/>
      <x:c r="EA252" s="289"/>
      <x:c r="EB252" s="289"/>
      <x:c r="EC252" s="289"/>
      <x:c r="ED252" s="289"/>
      <x:c r="EE252" s="289"/>
      <x:c r="EF252" s="289"/>
      <x:c r="EG252" s="289"/>
      <x:c r="EH252" s="289"/>
      <x:c r="EI252" s="289"/>
      <x:c r="EJ252" s="289"/>
      <x:c r="EK252" s="289"/>
      <x:c r="EL252" s="289"/>
      <x:c r="EM252" s="289"/>
      <x:c r="EN252" s="289"/>
      <x:c r="EO252" s="289"/>
      <x:c r="EP252" s="289"/>
      <x:c r="EQ252" s="289"/>
      <x:c r="ER252" s="289"/>
      <x:c r="ES252" s="289"/>
      <x:c r="ET252" s="289"/>
      <x:c r="EU252" s="289"/>
      <x:c r="EV252" s="289"/>
      <x:c r="EW252" s="289"/>
      <x:c r="EX252" s="289"/>
      <x:c r="EY252" s="289"/>
      <x:c r="EZ252" s="289"/>
      <x:c r="FA252" s="289"/>
      <x:c r="FB252" s="289"/>
      <x:c r="FC252" s="289"/>
      <x:c r="FD252" s="289"/>
      <x:c r="FE252" s="289"/>
      <x:c r="FF252" s="289"/>
      <x:c r="FG252" s="289"/>
      <x:c r="FH252" s="289"/>
    </x:row>
    <x:row r="253" spans="1:164" s="328" customFormat="1" hidden="1" outlineLevel="1">
      <x:c r="A253" s="14" t="s">
        <x:v>387</x:v>
      </x:c>
      <x:c r="B253" s="14"/>
      <x:c r="C253" s="14"/>
      <x:c r="D253" s="14"/>
      <x:c r="E253" s="14"/>
      <x:c r="F253" s="397"/>
      <x:c r="G253" s="398"/>
      <x:c r="H253" s="399">
        <x:v>82750</x:v>
      </x:c>
      <x:c r="I253" s="400">
        <x:v>254042.5</x:v>
      </x:c>
      <x:c r="J253" s="400">
        <x:v>4809739.9657907067</x:v>
      </x:c>
      <x:c r="K253" s="400">
        <x:v>54621.122510833338</x:v>
      </x:c>
      <x:c r="L253" s="400">
        <x:v>0</x:v>
      </x:c>
      <x:c r="M253" s="400">
        <x:v>0</x:v>
      </x:c>
      <x:c r="N253" s="401">
        <x:v>0</x:v>
      </x:c>
      <x:c r="O253" s="402">
        <x:v>0</x:v>
      </x:c>
      <x:c r="P253" s="400">
        <x:v>0</x:v>
      </x:c>
      <x:c r="Q253" s="400">
        <x:v>0</x:v>
      </x:c>
      <x:c r="R253" s="400">
        <x:v>0</x:v>
      </x:c>
      <x:c r="S253" s="400">
        <x:v>0</x:v>
      </x:c>
      <x:c r="T253" s="400">
        <x:v>0</x:v>
      </x:c>
      <x:c r="U253" s="400">
        <x:v>0</x:v>
      </x:c>
      <x:c r="V253" s="400">
        <x:v>0</x:v>
      </x:c>
      <x:c r="W253" s="400">
        <x:v>0</x:v>
      </x:c>
      <x:c r="X253" s="400">
        <x:v>0</x:v>
      </x:c>
      <x:c r="Y253" s="400">
        <x:v>0</x:v>
      </x:c>
      <x:c r="Z253" s="400">
        <x:v>0</x:v>
      </x:c>
      <x:c r="AA253" s="400">
        <x:v>0</x:v>
      </x:c>
      <x:c r="AB253" s="400">
        <x:v>0</x:v>
      </x:c>
      <x:c r="AC253" s="400">
        <x:v>0</x:v>
      </x:c>
      <x:c r="AD253" s="400">
        <x:v>0</x:v>
      </x:c>
      <x:c r="AE253" s="400">
        <x:v>0</x:v>
      </x:c>
      <x:c r="AF253" s="400">
        <x:v>0</x:v>
      </x:c>
      <x:c r="AG253" s="400">
        <x:v>0</x:v>
      </x:c>
      <x:c r="AH253" s="400">
        <x:v>0</x:v>
      </x:c>
      <x:c r="AI253" s="400">
        <x:v>0</x:v>
      </x:c>
      <x:c r="AJ253" s="400">
        <x:v>0</x:v>
      </x:c>
      <x:c r="AK253" s="400">
        <x:v>0</x:v>
      </x:c>
      <x:c r="AL253" s="400">
        <x:v>0</x:v>
      </x:c>
      <x:c r="AM253" s="400">
        <x:v>73647.5</x:v>
      </x:c>
      <x:c r="AN253" s="400">
        <x:v>1394354.5829165238</x:v>
      </x:c>
      <x:c r="AO253" s="400">
        <x:v>15834.787959166668</x:v>
      </x:c>
      <x:c r="AP253" s="400">
        <x:v>90197.5</x:v>
      </x:c>
      <x:c r="AQ253" s="400">
        <x:v>1707692.6914370912</x:v>
      </x:c>
      <x:c r="AR253" s="400">
        <x:v>19393.167275833337</x:v>
      </x:c>
      <x:c r="AS253" s="400">
        <x:v>90197.5</x:v>
      </x:c>
      <x:c r="AT253" s="400">
        <x:v>1707692.6914370912</x:v>
      </x:c>
      <x:c r="AU253" s="400">
        <x:v>19393.167275833337</x:v>
      </x:c>
      <x:c r="AV253" s="361"/>
      <x:c r="AW253" s="294"/>
      <x:c r="AX253" s="289"/>
      <x:c r="AY253" s="289"/>
      <x:c r="AZ253" s="289"/>
      <x:c r="BA253" s="289"/>
      <x:c r="BB253" s="289"/>
      <x:c r="BC253" s="289"/>
      <x:c r="BD253" s="289"/>
      <x:c r="BE253" s="289"/>
      <x:c r="BF253" s="289"/>
      <x:c r="BG253" s="289"/>
      <x:c r="BH253" s="289"/>
      <x:c r="BI253" s="289"/>
      <x:c r="BJ253" s="289"/>
      <x:c r="BK253" s="289"/>
      <x:c r="BL253" s="289"/>
      <x:c r="BM253" s="289"/>
      <x:c r="BN253" s="289"/>
      <x:c r="BO253" s="289"/>
      <x:c r="BP253" s="289"/>
      <x:c r="BQ253" s="289"/>
      <x:c r="BR253" s="289"/>
      <x:c r="BS253" s="289"/>
      <x:c r="BT253" s="289"/>
      <x:c r="BU253" s="289"/>
      <x:c r="BV253" s="289"/>
      <x:c r="BW253" s="289"/>
      <x:c r="BX253" s="289"/>
      <x:c r="BY253" s="289"/>
      <x:c r="BZ253" s="289"/>
      <x:c r="CA253" s="289"/>
      <x:c r="CB253" s="289"/>
      <x:c r="CC253" s="289"/>
      <x:c r="CD253" s="289"/>
      <x:c r="CE253" s="289"/>
      <x:c r="CF253" s="289"/>
      <x:c r="CG253" s="289"/>
      <x:c r="CH253" s="289"/>
      <x:c r="CI253" s="289"/>
      <x:c r="CJ253" s="289"/>
      <x:c r="CK253" s="289"/>
      <x:c r="CL253" s="289"/>
      <x:c r="CM253" s="289"/>
      <x:c r="CN253" s="289"/>
      <x:c r="CO253" s="289"/>
      <x:c r="CP253" s="289"/>
      <x:c r="CQ253" s="289"/>
      <x:c r="CR253" s="289"/>
      <x:c r="CS253" s="289"/>
      <x:c r="CT253" s="289"/>
      <x:c r="CU253" s="289"/>
      <x:c r="CV253" s="289"/>
      <x:c r="CW253" s="289"/>
      <x:c r="CX253" s="289"/>
      <x:c r="CY253" s="289"/>
      <x:c r="CZ253" s="289"/>
      <x:c r="DA253" s="289"/>
      <x:c r="DB253" s="289"/>
      <x:c r="DC253" s="289"/>
      <x:c r="DD253" s="289"/>
      <x:c r="DE253" s="289"/>
      <x:c r="DF253" s="289"/>
      <x:c r="DG253" s="289"/>
      <x:c r="DH253" s="289"/>
      <x:c r="DI253" s="289"/>
      <x:c r="DJ253" s="289"/>
      <x:c r="DK253" s="289"/>
      <x:c r="DL253" s="289"/>
      <x:c r="DM253" s="289"/>
      <x:c r="DN253" s="289"/>
      <x:c r="DO253" s="289"/>
      <x:c r="DP253" s="289"/>
      <x:c r="DQ253" s="289"/>
      <x:c r="DR253" s="289"/>
      <x:c r="DS253" s="289"/>
      <x:c r="DT253" s="289"/>
      <x:c r="DU253" s="289"/>
      <x:c r="DV253" s="289"/>
      <x:c r="DW253" s="289"/>
      <x:c r="DX253" s="289"/>
      <x:c r="DY253" s="289"/>
      <x:c r="DZ253" s="289"/>
      <x:c r="EA253" s="289"/>
      <x:c r="EB253" s="289"/>
      <x:c r="EC253" s="289"/>
      <x:c r="ED253" s="289"/>
      <x:c r="EE253" s="289"/>
      <x:c r="EF253" s="289"/>
      <x:c r="EG253" s="289"/>
      <x:c r="EH253" s="289"/>
      <x:c r="EI253" s="289"/>
      <x:c r="EJ253" s="289"/>
      <x:c r="EK253" s="289"/>
      <x:c r="EL253" s="289"/>
      <x:c r="EM253" s="289"/>
      <x:c r="EN253" s="289"/>
      <x:c r="EO253" s="289"/>
      <x:c r="EP253" s="289"/>
      <x:c r="EQ253" s="289"/>
      <x:c r="ER253" s="289"/>
      <x:c r="ES253" s="289"/>
      <x:c r="ET253" s="289"/>
      <x:c r="EU253" s="289"/>
      <x:c r="EV253" s="289"/>
      <x:c r="EW253" s="289"/>
      <x:c r="EX253" s="289"/>
      <x:c r="EY253" s="289"/>
      <x:c r="EZ253" s="289"/>
      <x:c r="FA253" s="289"/>
      <x:c r="FB253" s="289"/>
      <x:c r="FC253" s="289"/>
      <x:c r="FD253" s="289"/>
      <x:c r="FE253" s="289"/>
      <x:c r="FF253" s="289"/>
      <x:c r="FG253" s="289"/>
      <x:c r="FH253" s="289"/>
    </x:row>
    <x:row r="254" spans="1:164" s="328" customFormat="1" hidden="1" outlineLevel="1">
      <x:c r="A254" s="403">
        <x:v>1</x:v>
      </x:c>
      <x:c r="B254" s="403">
        <x:v>1</x:v>
      </x:c>
      <x:c r="C254" s="407" t="s">
        <x:v>333</x:v>
      </x:c>
      <x:c r="D254" s="408" t="s">
        <x:v>191</x:v>
      </x:c>
      <x:c r="E254" s="408" t="s">
        <x:v>192</x:v>
      </x:c>
      <x:c r="F254" s="409">
        <x:v>7.2314243816952679</x:v>
      </x:c>
      <x:c r="G254" s="374">
        <x:v>8.7501000000000009E-2</x:v>
      </x:c>
      <x:c r="H254" s="323">
        <x:v>42000</x:v>
      </x:c>
      <x:c r="I254" s="366">
        <x:v>128940</x:v>
      </x:c>
      <x:c r="J254" s="366">
        <x:v>932419.85977578792</x:v>
      </x:c>
      <x:c r="K254" s="366">
        <x:v>11282.378940000001</x:v>
      </x:c>
      <x:c r="L254" s="393">
        <x:v>0</x:v>
      </x:c>
      <x:c r="M254" s="366">
        <x:v>0</x:v>
      </x:c>
      <x:c r="N254" s="367">
        <x:v>0</x:v>
      </x:c>
      <x:c r="O254" s="394">
        <x:v>0</x:v>
      </x:c>
      <x:c r="P254" s="366">
        <x:v>0</x:v>
      </x:c>
      <x:c r="Q254" s="366">
        <x:v>0</x:v>
      </x:c>
      <x:c r="R254" s="393">
        <x:v>0</x:v>
      </x:c>
      <x:c r="S254" s="366">
        <x:v>0</x:v>
      </x:c>
      <x:c r="T254" s="366">
        <x:v>0</x:v>
      </x:c>
      <x:c r="U254" s="393">
        <x:v>0</x:v>
      </x:c>
      <x:c r="V254" s="366">
        <x:v>0</x:v>
      </x:c>
      <x:c r="W254" s="366">
        <x:v>0</x:v>
      </x:c>
      <x:c r="X254" s="393">
        <x:v>0</x:v>
      </x:c>
      <x:c r="Y254" s="366">
        <x:v>0</x:v>
      </x:c>
      <x:c r="Z254" s="366">
        <x:v>0</x:v>
      </x:c>
      <x:c r="AA254" s="393">
        <x:v>0</x:v>
      </x:c>
      <x:c r="AB254" s="366">
        <x:v>0</x:v>
      </x:c>
      <x:c r="AC254" s="366">
        <x:v>0</x:v>
      </x:c>
      <x:c r="AD254" s="393">
        <x:v>0</x:v>
      </x:c>
      <x:c r="AE254" s="366">
        <x:v>0</x:v>
      </x:c>
      <x:c r="AF254" s="366">
        <x:v>0</x:v>
      </x:c>
      <x:c r="AG254" s="393">
        <x:v>0</x:v>
      </x:c>
      <x:c r="AH254" s="366">
        <x:v>0</x:v>
      </x:c>
      <x:c r="AI254" s="366">
        <x:v>0</x:v>
      </x:c>
      <x:c r="AJ254" s="393">
        <x:v>0</x:v>
      </x:c>
      <x:c r="AK254" s="366">
        <x:v>0</x:v>
      </x:c>
      <x:c r="AL254" s="366">
        <x:v>0</x:v>
      </x:c>
      <x:c r="AM254" s="393">
        <x:v>37380</x:v>
      </x:c>
      <x:c r="AN254" s="366">
        <x:v>270310.64338776912</x:v>
      </x:c>
      <x:c r="AO254" s="366">
        <x:v>3270.7873800000002</x:v>
      </x:c>
      <x:c r="AP254" s="393">
        <x:v>45780</x:v>
      </x:c>
      <x:c r="AQ254" s="366">
        <x:v>331054.60819400934</x:v>
      </x:c>
      <x:c r="AR254" s="366">
        <x:v>4005.7957800000004</x:v>
      </x:c>
      <x:c r="AS254" s="393">
        <x:v>45780</x:v>
      </x:c>
      <x:c r="AT254" s="366">
        <x:v>331054.60819400934</x:v>
      </x:c>
      <x:c r="AU254" s="366">
        <x:v>4005.7957800000004</x:v>
      </x:c>
      <x:c r="AV254" s="361"/>
      <x:c r="AW254" s="294"/>
      <x:c r="AX254" s="289"/>
      <x:c r="AY254" s="289"/>
      <x:c r="AZ254" s="289"/>
      <x:c r="BA254" s="289"/>
      <x:c r="BB254" s="289"/>
      <x:c r="BC254" s="289"/>
      <x:c r="BD254" s="289"/>
      <x:c r="BE254" s="289"/>
      <x:c r="BF254" s="289"/>
      <x:c r="BG254" s="289"/>
      <x:c r="BH254" s="289"/>
      <x:c r="BI254" s="289"/>
      <x:c r="BJ254" s="289"/>
      <x:c r="BK254" s="289"/>
      <x:c r="BL254" s="289"/>
      <x:c r="BM254" s="289"/>
      <x:c r="BN254" s="289"/>
      <x:c r="BO254" s="289"/>
      <x:c r="BP254" s="289"/>
      <x:c r="BQ254" s="289"/>
      <x:c r="BR254" s="289"/>
      <x:c r="BS254" s="289"/>
      <x:c r="BT254" s="289"/>
      <x:c r="BU254" s="289"/>
      <x:c r="BV254" s="289"/>
      <x:c r="BW254" s="289"/>
      <x:c r="BX254" s="289"/>
      <x:c r="BY254" s="289"/>
      <x:c r="BZ254" s="289"/>
      <x:c r="CA254" s="289"/>
      <x:c r="CB254" s="289"/>
      <x:c r="CC254" s="289"/>
      <x:c r="CD254" s="289"/>
      <x:c r="CE254" s="289"/>
      <x:c r="CF254" s="289"/>
      <x:c r="CG254" s="289"/>
      <x:c r="CH254" s="289"/>
      <x:c r="CI254" s="289"/>
      <x:c r="CJ254" s="289"/>
      <x:c r="CK254" s="289"/>
      <x:c r="CL254" s="289"/>
      <x:c r="CM254" s="289"/>
      <x:c r="CN254" s="289"/>
      <x:c r="CO254" s="289"/>
      <x:c r="CP254" s="289"/>
      <x:c r="CQ254" s="289"/>
      <x:c r="CR254" s="289"/>
      <x:c r="CS254" s="289"/>
      <x:c r="CT254" s="289"/>
      <x:c r="CU254" s="289"/>
      <x:c r="CV254" s="289"/>
      <x:c r="CW254" s="289"/>
      <x:c r="CX254" s="289"/>
      <x:c r="CY254" s="289"/>
      <x:c r="CZ254" s="289"/>
      <x:c r="DA254" s="289"/>
      <x:c r="DB254" s="289"/>
      <x:c r="DC254" s="289"/>
      <x:c r="DD254" s="289"/>
      <x:c r="DE254" s="289"/>
      <x:c r="DF254" s="289"/>
      <x:c r="DG254" s="289"/>
      <x:c r="DH254" s="289"/>
      <x:c r="DI254" s="289"/>
      <x:c r="DJ254" s="289"/>
      <x:c r="DK254" s="289"/>
      <x:c r="DL254" s="289"/>
      <x:c r="DM254" s="289"/>
      <x:c r="DN254" s="289"/>
      <x:c r="DO254" s="289"/>
      <x:c r="DP254" s="289"/>
      <x:c r="DQ254" s="289"/>
      <x:c r="DR254" s="289"/>
      <x:c r="DS254" s="289"/>
      <x:c r="DT254" s="289"/>
      <x:c r="DU254" s="289"/>
      <x:c r="DV254" s="289"/>
      <x:c r="DW254" s="289"/>
      <x:c r="DX254" s="289"/>
      <x:c r="DY254" s="289"/>
      <x:c r="DZ254" s="289"/>
      <x:c r="EA254" s="289"/>
      <x:c r="EB254" s="289"/>
      <x:c r="EC254" s="289"/>
      <x:c r="ED254" s="289"/>
      <x:c r="EE254" s="289"/>
      <x:c r="EF254" s="289"/>
      <x:c r="EG254" s="289"/>
      <x:c r="EH254" s="289"/>
      <x:c r="EI254" s="289"/>
      <x:c r="EJ254" s="289"/>
      <x:c r="EK254" s="289"/>
      <x:c r="EL254" s="289"/>
      <x:c r="EM254" s="289"/>
      <x:c r="EN254" s="289"/>
      <x:c r="EO254" s="289"/>
      <x:c r="EP254" s="289"/>
      <x:c r="EQ254" s="289"/>
      <x:c r="ER254" s="289"/>
      <x:c r="ES254" s="289"/>
      <x:c r="ET254" s="289"/>
      <x:c r="EU254" s="289"/>
      <x:c r="EV254" s="289"/>
      <x:c r="EW254" s="289"/>
      <x:c r="EX254" s="289"/>
      <x:c r="EY254" s="289"/>
      <x:c r="EZ254" s="289"/>
      <x:c r="FA254" s="289"/>
      <x:c r="FB254" s="289"/>
      <x:c r="FC254" s="289"/>
      <x:c r="FD254" s="289"/>
      <x:c r="FE254" s="289"/>
      <x:c r="FF254" s="289"/>
      <x:c r="FG254" s="289"/>
      <x:c r="FH254" s="289"/>
    </x:row>
    <x:row r="255" spans="1:164" s="328" customFormat="1" hidden="1" outlineLevel="1">
      <x:c r="A255" s="403">
        <x:v>2</x:v>
      </x:c>
      <x:c r="B255" s="403">
        <x:v>2</x:v>
      </x:c>
      <x:c r="C255" s="407" t="s">
        <x:v>333</x:v>
      </x:c>
      <x:c r="D255" s="408" t="s">
        <x:v>193</x:v>
      </x:c>
      <x:c r="E255" s="408" t="s">
        <x:v>192</x:v>
      </x:c>
      <x:c r="F255" s="409">
        <x:v>7.8369577603061096</x:v>
      </x:c>
      <x:c r="G255" s="374">
        <x:v>8.7501000000000009E-2</x:v>
      </x:c>
      <x:c r="H255" s="323">
        <x:v>10166.666666666666</x:v>
      </x:c>
      <x:c r="I255" s="366">
        <x:v>31211.666666666664</x:v>
      </x:c>
      <x:c r="J255" s="366">
        <x:v>244604.51329542085</x:v>
      </x:c>
      <x:c r="K255" s="366">
        <x:v>2731.0520449999999</x:v>
      </x:c>
      <x:c r="L255" s="393">
        <x:v>0</x:v>
      </x:c>
      <x:c r="M255" s="366">
        <x:v>0</x:v>
      </x:c>
      <x:c r="N255" s="367">
        <x:v>0</x:v>
      </x:c>
      <x:c r="O255" s="394">
        <x:v>0</x:v>
      </x:c>
      <x:c r="P255" s="366">
        <x:v>0</x:v>
      </x:c>
      <x:c r="Q255" s="366">
        <x:v>0</x:v>
      </x:c>
      <x:c r="R255" s="393">
        <x:v>0</x:v>
      </x:c>
      <x:c r="S255" s="366">
        <x:v>0</x:v>
      </x:c>
      <x:c r="T255" s="366">
        <x:v>0</x:v>
      </x:c>
      <x:c r="U255" s="393">
        <x:v>0</x:v>
      </x:c>
      <x:c r="V255" s="366">
        <x:v>0</x:v>
      </x:c>
      <x:c r="W255" s="366">
        <x:v>0</x:v>
      </x:c>
      <x:c r="X255" s="393">
        <x:v>0</x:v>
      </x:c>
      <x:c r="Y255" s="366">
        <x:v>0</x:v>
      </x:c>
      <x:c r="Z255" s="366">
        <x:v>0</x:v>
      </x:c>
      <x:c r="AA255" s="393">
        <x:v>0</x:v>
      </x:c>
      <x:c r="AB255" s="366">
        <x:v>0</x:v>
      </x:c>
      <x:c r="AC255" s="366">
        <x:v>0</x:v>
      </x:c>
      <x:c r="AD255" s="393">
        <x:v>0</x:v>
      </x:c>
      <x:c r="AE255" s="366">
        <x:v>0</x:v>
      </x:c>
      <x:c r="AF255" s="366">
        <x:v>0</x:v>
      </x:c>
      <x:c r="AG255" s="393">
        <x:v>0</x:v>
      </x:c>
      <x:c r="AH255" s="366">
        <x:v>0</x:v>
      </x:c>
      <x:c r="AI255" s="366">
        <x:v>0</x:v>
      </x:c>
      <x:c r="AJ255" s="393">
        <x:v>0</x:v>
      </x:c>
      <x:c r="AK255" s="366">
        <x:v>0</x:v>
      </x:c>
      <x:c r="AL255" s="366">
        <x:v>0</x:v>
      </x:c>
      <x:c r="AM255" s="393">
        <x:v>9048.3333333333321</x:v>
      </x:c>
      <x:c r="AN255" s="366">
        <x:v>70911.406134503108</x:v>
      </x:c>
      <x:c r="AO255" s="366">
        <x:v>791.73821499999997</x:v>
      </x:c>
      <x:c r="AP255" s="393">
        <x:v>11081.666666666666</x:v>
      </x:c>
      <x:c r="AQ255" s="366">
        <x:v>86846.553580458873</x:v>
      </x:c>
      <x:c r="AR255" s="366">
        <x:v>969.65691500000003</x:v>
      </x:c>
      <x:c r="AS255" s="393">
        <x:v>11081.666666666666</x:v>
      </x:c>
      <x:c r="AT255" s="366">
        <x:v>86846.553580458873</x:v>
      </x:c>
      <x:c r="AU255" s="366">
        <x:v>969.65691500000003</x:v>
      </x:c>
      <x:c r="AV255" s="361"/>
      <x:c r="AW255" s="294"/>
      <x:c r="AX255" s="289"/>
      <x:c r="AY255" s="289"/>
      <x:c r="AZ255" s="289"/>
      <x:c r="BA255" s="289"/>
      <x:c r="BB255" s="289"/>
      <x:c r="BC255" s="289"/>
      <x:c r="BD255" s="289"/>
      <x:c r="BE255" s="289"/>
      <x:c r="BF255" s="289"/>
      <x:c r="BG255" s="289"/>
      <x:c r="BH255" s="289"/>
      <x:c r="BI255" s="289"/>
      <x:c r="BJ255" s="289"/>
      <x:c r="BK255" s="289"/>
      <x:c r="BL255" s="289"/>
      <x:c r="BM255" s="289"/>
      <x:c r="BN255" s="289"/>
      <x:c r="BO255" s="289"/>
      <x:c r="BP255" s="289"/>
      <x:c r="BQ255" s="289"/>
      <x:c r="BR255" s="289"/>
      <x:c r="BS255" s="289"/>
      <x:c r="BT255" s="289"/>
      <x:c r="BU255" s="289"/>
      <x:c r="BV255" s="289"/>
      <x:c r="BW255" s="289"/>
      <x:c r="BX255" s="289"/>
      <x:c r="BY255" s="289"/>
      <x:c r="BZ255" s="289"/>
      <x:c r="CA255" s="289"/>
      <x:c r="CB255" s="289"/>
      <x:c r="CC255" s="289"/>
      <x:c r="CD255" s="289"/>
      <x:c r="CE255" s="289"/>
      <x:c r="CF255" s="289"/>
      <x:c r="CG255" s="289"/>
      <x:c r="CH255" s="289"/>
      <x:c r="CI255" s="289"/>
      <x:c r="CJ255" s="289"/>
      <x:c r="CK255" s="289"/>
      <x:c r="CL255" s="289"/>
      <x:c r="CM255" s="289"/>
      <x:c r="CN255" s="289"/>
      <x:c r="CO255" s="289"/>
      <x:c r="CP255" s="289"/>
      <x:c r="CQ255" s="289"/>
      <x:c r="CR255" s="289"/>
      <x:c r="CS255" s="289"/>
      <x:c r="CT255" s="289"/>
      <x:c r="CU255" s="289"/>
      <x:c r="CV255" s="289"/>
      <x:c r="CW255" s="289"/>
      <x:c r="CX255" s="289"/>
      <x:c r="CY255" s="289"/>
      <x:c r="CZ255" s="289"/>
      <x:c r="DA255" s="289"/>
      <x:c r="DB255" s="289"/>
      <x:c r="DC255" s="289"/>
      <x:c r="DD255" s="289"/>
      <x:c r="DE255" s="289"/>
      <x:c r="DF255" s="289"/>
      <x:c r="DG255" s="289"/>
      <x:c r="DH255" s="289"/>
      <x:c r="DI255" s="289"/>
      <x:c r="DJ255" s="289"/>
      <x:c r="DK255" s="289"/>
      <x:c r="DL255" s="289"/>
      <x:c r="DM255" s="289"/>
      <x:c r="DN255" s="289"/>
      <x:c r="DO255" s="289"/>
      <x:c r="DP255" s="289"/>
      <x:c r="DQ255" s="289"/>
      <x:c r="DR255" s="289"/>
      <x:c r="DS255" s="289"/>
      <x:c r="DT255" s="289"/>
      <x:c r="DU255" s="289"/>
      <x:c r="DV255" s="289"/>
      <x:c r="DW255" s="289"/>
      <x:c r="DX255" s="289"/>
      <x:c r="DY255" s="289"/>
      <x:c r="DZ255" s="289"/>
      <x:c r="EA255" s="289"/>
      <x:c r="EB255" s="289"/>
      <x:c r="EC255" s="289"/>
      <x:c r="ED255" s="289"/>
      <x:c r="EE255" s="289"/>
      <x:c r="EF255" s="289"/>
      <x:c r="EG255" s="289"/>
      <x:c r="EH255" s="289"/>
      <x:c r="EI255" s="289"/>
      <x:c r="EJ255" s="289"/>
      <x:c r="EK255" s="289"/>
      <x:c r="EL255" s="289"/>
      <x:c r="EM255" s="289"/>
      <x:c r="EN255" s="289"/>
      <x:c r="EO255" s="289"/>
      <x:c r="EP255" s="289"/>
      <x:c r="EQ255" s="289"/>
      <x:c r="ER255" s="289"/>
      <x:c r="ES255" s="289"/>
      <x:c r="ET255" s="289"/>
      <x:c r="EU255" s="289"/>
      <x:c r="EV255" s="289"/>
      <x:c r="EW255" s="289"/>
      <x:c r="EX255" s="289"/>
      <x:c r="EY255" s="289"/>
      <x:c r="EZ255" s="289"/>
      <x:c r="FA255" s="289"/>
      <x:c r="FB255" s="289"/>
      <x:c r="FC255" s="289"/>
      <x:c r="FD255" s="289"/>
      <x:c r="FE255" s="289"/>
      <x:c r="FF255" s="289"/>
      <x:c r="FG255" s="289"/>
      <x:c r="FH255" s="289"/>
    </x:row>
    <x:row r="256" spans="1:164" s="328" customFormat="1" hidden="1" outlineLevel="1">
      <x:c r="A256" s="403">
        <x:v>3</x:v>
      </x:c>
      <x:c r="B256" s="403">
        <x:v>3</x:v>
      </x:c>
      <x:c r="C256" s="407" t="s">
        <x:v>333</x:v>
      </x:c>
      <x:c r="D256" s="408" t="s">
        <x:v>193</x:v>
      </x:c>
      <x:c r="E256" s="408" t="s">
        <x:v>194</x:v>
      </x:c>
      <x:c r="F256" s="409">
        <x:v>38.690844076572944</x:v>
      </x:c>
      <x:c r="G256" s="374">
        <x:v>0.43249900000000002</x:v>
      </x:c>
      <x:c r="H256" s="323">
        <x:v>30583.333333333332</x:v>
      </x:c>
      <x:c r="I256" s="366">
        <x:v>93890.833333333343</x:v>
      </x:c>
      <x:c r="J256" s="366">
        <x:v>3632715.5927194981</x:v>
      </x:c>
      <x:c r="K256" s="366">
        <x:v>40607.691525833339</x:v>
      </x:c>
      <x:c r="L256" s="393">
        <x:v>0</x:v>
      </x:c>
      <x:c r="M256" s="366">
        <x:v>0</x:v>
      </x:c>
      <x:c r="N256" s="367">
        <x:v>0</x:v>
      </x:c>
      <x:c r="O256" s="394">
        <x:v>0</x:v>
      </x:c>
      <x:c r="P256" s="366">
        <x:v>0</x:v>
      </x:c>
      <x:c r="Q256" s="366">
        <x:v>0</x:v>
      </x:c>
      <x:c r="R256" s="393">
        <x:v>0</x:v>
      </x:c>
      <x:c r="S256" s="366">
        <x:v>0</x:v>
      </x:c>
      <x:c r="T256" s="366">
        <x:v>0</x:v>
      </x:c>
      <x:c r="U256" s="393">
        <x:v>0</x:v>
      </x:c>
      <x:c r="V256" s="366">
        <x:v>0</x:v>
      </x:c>
      <x:c r="W256" s="366">
        <x:v>0</x:v>
      </x:c>
      <x:c r="X256" s="393">
        <x:v>0</x:v>
      </x:c>
      <x:c r="Y256" s="366">
        <x:v>0</x:v>
      </x:c>
      <x:c r="Z256" s="366">
        <x:v>0</x:v>
      </x:c>
      <x:c r="AA256" s="393">
        <x:v>0</x:v>
      </x:c>
      <x:c r="AB256" s="366">
        <x:v>0</x:v>
      </x:c>
      <x:c r="AC256" s="366">
        <x:v>0</x:v>
      </x:c>
      <x:c r="AD256" s="393">
        <x:v>0</x:v>
      </x:c>
      <x:c r="AE256" s="366">
        <x:v>0</x:v>
      </x:c>
      <x:c r="AF256" s="366">
        <x:v>0</x:v>
      </x:c>
      <x:c r="AG256" s="393">
        <x:v>0</x:v>
      </x:c>
      <x:c r="AH256" s="366">
        <x:v>0</x:v>
      </x:c>
      <x:c r="AI256" s="366">
        <x:v>0</x:v>
      </x:c>
      <x:c r="AJ256" s="393">
        <x:v>0</x:v>
      </x:c>
      <x:c r="AK256" s="366">
        <x:v>0</x:v>
      </x:c>
      <x:c r="AL256" s="366">
        <x:v>0</x:v>
      </x:c>
      <x:c r="AM256" s="393">
        <x:v>27219.166666666664</x:v>
      </x:c>
      <x:c r="AN256" s="366">
        <x:v>1053132.5333942517</x:v>
      </x:c>
      <x:c r="AO256" s="366">
        <x:v>11772.262364166667</x:v>
      </x:c>
      <x:c r="AP256" s="393">
        <x:v>33335.833333333336</x:v>
      </x:c>
      <x:c r="AQ256" s="366">
        <x:v>1289791.5296626231</x:v>
      </x:c>
      <x:c r="AR256" s="366">
        <x:v>14417.714580833335</x:v>
      </x:c>
      <x:c r="AS256" s="393">
        <x:v>33335.833333333336</x:v>
      </x:c>
      <x:c r="AT256" s="366">
        <x:v>1289791.5296626231</x:v>
      </x:c>
      <x:c r="AU256" s="366">
        <x:v>14417.714580833335</x:v>
      </x:c>
      <x:c r="AV256" s="361"/>
      <x:c r="AW256" s="294"/>
      <x:c r="AX256" s="289"/>
      <x:c r="AY256" s="289"/>
      <x:c r="AZ256" s="289"/>
      <x:c r="BA256" s="289"/>
      <x:c r="BB256" s="289"/>
      <x:c r="BC256" s="289"/>
      <x:c r="BD256" s="289"/>
      <x:c r="BE256" s="289"/>
      <x:c r="BF256" s="289"/>
      <x:c r="BG256" s="289"/>
      <x:c r="BH256" s="289"/>
      <x:c r="BI256" s="289"/>
      <x:c r="BJ256" s="289"/>
      <x:c r="BK256" s="289"/>
      <x:c r="BL256" s="289"/>
      <x:c r="BM256" s="289"/>
      <x:c r="BN256" s="289"/>
      <x:c r="BO256" s="289"/>
      <x:c r="BP256" s="289"/>
      <x:c r="BQ256" s="289"/>
      <x:c r="BR256" s="289"/>
      <x:c r="BS256" s="289"/>
      <x:c r="BT256" s="289"/>
      <x:c r="BU256" s="289"/>
      <x:c r="BV256" s="289"/>
      <x:c r="BW256" s="289"/>
      <x:c r="BX256" s="289"/>
      <x:c r="BY256" s="289"/>
      <x:c r="BZ256" s="289"/>
      <x:c r="CA256" s="289"/>
      <x:c r="CB256" s="289"/>
      <x:c r="CC256" s="289"/>
      <x:c r="CD256" s="289"/>
      <x:c r="CE256" s="289"/>
      <x:c r="CF256" s="289"/>
      <x:c r="CG256" s="289"/>
      <x:c r="CH256" s="289"/>
      <x:c r="CI256" s="289"/>
      <x:c r="CJ256" s="289"/>
      <x:c r="CK256" s="289"/>
      <x:c r="CL256" s="289"/>
      <x:c r="CM256" s="289"/>
      <x:c r="CN256" s="289"/>
      <x:c r="CO256" s="289"/>
      <x:c r="CP256" s="289"/>
      <x:c r="CQ256" s="289"/>
      <x:c r="CR256" s="289"/>
      <x:c r="CS256" s="289"/>
      <x:c r="CT256" s="289"/>
      <x:c r="CU256" s="289"/>
      <x:c r="CV256" s="289"/>
      <x:c r="CW256" s="289"/>
      <x:c r="CX256" s="289"/>
      <x:c r="CY256" s="289"/>
      <x:c r="CZ256" s="289"/>
      <x:c r="DA256" s="289"/>
      <x:c r="DB256" s="289"/>
      <x:c r="DC256" s="289"/>
      <x:c r="DD256" s="289"/>
      <x:c r="DE256" s="289"/>
      <x:c r="DF256" s="289"/>
      <x:c r="DG256" s="289"/>
      <x:c r="DH256" s="289"/>
      <x:c r="DI256" s="289"/>
      <x:c r="DJ256" s="289"/>
      <x:c r="DK256" s="289"/>
      <x:c r="DL256" s="289"/>
      <x:c r="DM256" s="289"/>
      <x:c r="DN256" s="289"/>
      <x:c r="DO256" s="289"/>
      <x:c r="DP256" s="289"/>
      <x:c r="DQ256" s="289"/>
      <x:c r="DR256" s="289"/>
      <x:c r="DS256" s="289"/>
      <x:c r="DT256" s="289"/>
      <x:c r="DU256" s="289"/>
      <x:c r="DV256" s="289"/>
      <x:c r="DW256" s="289"/>
      <x:c r="DX256" s="289"/>
      <x:c r="DY256" s="289"/>
      <x:c r="DZ256" s="289"/>
      <x:c r="EA256" s="289"/>
      <x:c r="EB256" s="289"/>
      <x:c r="EC256" s="289"/>
      <x:c r="ED256" s="289"/>
      <x:c r="EE256" s="289"/>
      <x:c r="EF256" s="289"/>
      <x:c r="EG256" s="289"/>
      <x:c r="EH256" s="289"/>
      <x:c r="EI256" s="289"/>
      <x:c r="EJ256" s="289"/>
      <x:c r="EK256" s="289"/>
      <x:c r="EL256" s="289"/>
      <x:c r="EM256" s="289"/>
      <x:c r="EN256" s="289"/>
      <x:c r="EO256" s="289"/>
      <x:c r="EP256" s="289"/>
      <x:c r="EQ256" s="289"/>
      <x:c r="ER256" s="289"/>
      <x:c r="ES256" s="289"/>
      <x:c r="ET256" s="289"/>
      <x:c r="EU256" s="289"/>
      <x:c r="EV256" s="289"/>
      <x:c r="EW256" s="289"/>
      <x:c r="EX256" s="289"/>
      <x:c r="EY256" s="289"/>
      <x:c r="EZ256" s="289"/>
      <x:c r="FA256" s="289"/>
      <x:c r="FB256" s="289"/>
      <x:c r="FC256" s="289"/>
      <x:c r="FD256" s="289"/>
      <x:c r="FE256" s="289"/>
      <x:c r="FF256" s="289"/>
      <x:c r="FG256" s="289"/>
      <x:c r="FH256" s="289"/>
    </x:row>
    <x:row r="257" spans="1:164" hidden="1" outlineLevel="1">
      <x:c r="A257" s="403">
        <x:v>4</x:v>
      </x:c>
      <x:c r="B257" s="403">
        <x:v>4</x:v>
      </x:c>
      <x:c r="C257" s="404"/>
      <x:c r="D257" s="329"/>
      <x:c r="E257" s="329"/>
      <x:c r="F257" s="410"/>
      <x:c r="G257" s="365"/>
      <x:c r="H257" s="323"/>
      <x:c r="I257" s="366">
        <x:v>0</x:v>
      </x:c>
      <x:c r="J257" s="366">
        <x:v>0</x:v>
      </x:c>
      <x:c r="K257" s="366">
        <x:v>0</x:v>
      </x:c>
      <x:c r="L257" s="393">
        <x:v>0</x:v>
      </x:c>
      <x:c r="M257" s="366">
        <x:v>0</x:v>
      </x:c>
      <x:c r="N257" s="367">
        <x:v>0</x:v>
      </x:c>
      <x:c r="O257" s="394">
        <x:v>0</x:v>
      </x:c>
      <x:c r="P257" s="366">
        <x:v>0</x:v>
      </x:c>
      <x:c r="Q257" s="366">
        <x:v>0</x:v>
      </x:c>
      <x:c r="R257" s="393">
        <x:v>0</x:v>
      </x:c>
      <x:c r="S257" s="366">
        <x:v>0</x:v>
      </x:c>
      <x:c r="T257" s="366">
        <x:v>0</x:v>
      </x:c>
      <x:c r="U257" s="393">
        <x:v>0</x:v>
      </x:c>
      <x:c r="V257" s="366">
        <x:v>0</x:v>
      </x:c>
      <x:c r="W257" s="366">
        <x:v>0</x:v>
      </x:c>
      <x:c r="X257" s="393">
        <x:v>0</x:v>
      </x:c>
      <x:c r="Y257" s="366">
        <x:v>0</x:v>
      </x:c>
      <x:c r="Z257" s="366">
        <x:v>0</x:v>
      </x:c>
      <x:c r="AA257" s="393">
        <x:v>0</x:v>
      </x:c>
      <x:c r="AB257" s="366">
        <x:v>0</x:v>
      </x:c>
      <x:c r="AC257" s="366">
        <x:v>0</x:v>
      </x:c>
      <x:c r="AD257" s="393">
        <x:v>0</x:v>
      </x:c>
      <x:c r="AE257" s="366">
        <x:v>0</x:v>
      </x:c>
      <x:c r="AF257" s="366">
        <x:v>0</x:v>
      </x:c>
      <x:c r="AG257" s="393">
        <x:v>0</x:v>
      </x:c>
      <x:c r="AH257" s="366">
        <x:v>0</x:v>
      </x:c>
      <x:c r="AI257" s="366">
        <x:v>0</x:v>
      </x:c>
      <x:c r="AJ257" s="393">
        <x:v>0</x:v>
      </x:c>
      <x:c r="AK257" s="366">
        <x:v>0</x:v>
      </x:c>
      <x:c r="AL257" s="366">
        <x:v>0</x:v>
      </x:c>
      <x:c r="AM257" s="393">
        <x:v>0</x:v>
      </x:c>
      <x:c r="AN257" s="366">
        <x:v>0</x:v>
      </x:c>
      <x:c r="AO257" s="366">
        <x:v>0</x:v>
      </x:c>
      <x:c r="AP257" s="393">
        <x:v>0</x:v>
      </x:c>
      <x:c r="AQ257" s="366">
        <x:v>0</x:v>
      </x:c>
      <x:c r="AR257" s="366">
        <x:v>0</x:v>
      </x:c>
      <x:c r="AS257" s="393">
        <x:v>0</x:v>
      </x:c>
      <x:c r="AT257" s="366">
        <x:v>0</x:v>
      </x:c>
      <x:c r="AU257" s="366">
        <x:v>0</x:v>
      </x:c>
      <x:c r="AV257" s="361"/>
    </x:row>
    <x:row r="258" spans="1:164" hidden="1" outlineLevel="1">
      <x:c r="A258" s="403">
        <x:v>5</x:v>
      </x:c>
      <x:c r="B258" s="403">
        <x:v>5</x:v>
      </x:c>
      <x:c r="C258" s="404"/>
      <x:c r="D258" s="329"/>
      <x:c r="E258" s="329"/>
      <x:c r="F258" s="410"/>
      <x:c r="G258" s="365"/>
      <x:c r="H258" s="323"/>
      <x:c r="I258" s="366">
        <x:v>0</x:v>
      </x:c>
      <x:c r="J258" s="366">
        <x:v>0</x:v>
      </x:c>
      <x:c r="K258" s="366">
        <x:v>0</x:v>
      </x:c>
      <x:c r="L258" s="393">
        <x:v>0</x:v>
      </x:c>
      <x:c r="M258" s="366">
        <x:v>0</x:v>
      </x:c>
      <x:c r="N258" s="367">
        <x:v>0</x:v>
      </x:c>
      <x:c r="O258" s="394">
        <x:v>0</x:v>
      </x:c>
      <x:c r="P258" s="366">
        <x:v>0</x:v>
      </x:c>
      <x:c r="Q258" s="366">
        <x:v>0</x:v>
      </x:c>
      <x:c r="R258" s="393">
        <x:v>0</x:v>
      </x:c>
      <x:c r="S258" s="366">
        <x:v>0</x:v>
      </x:c>
      <x:c r="T258" s="366">
        <x:v>0</x:v>
      </x:c>
      <x:c r="U258" s="393">
        <x:v>0</x:v>
      </x:c>
      <x:c r="V258" s="366">
        <x:v>0</x:v>
      </x:c>
      <x:c r="W258" s="366">
        <x:v>0</x:v>
      </x:c>
      <x:c r="X258" s="393">
        <x:v>0</x:v>
      </x:c>
      <x:c r="Y258" s="366">
        <x:v>0</x:v>
      </x:c>
      <x:c r="Z258" s="366">
        <x:v>0</x:v>
      </x:c>
      <x:c r="AA258" s="393">
        <x:v>0</x:v>
      </x:c>
      <x:c r="AB258" s="366">
        <x:v>0</x:v>
      </x:c>
      <x:c r="AC258" s="366">
        <x:v>0</x:v>
      </x:c>
      <x:c r="AD258" s="393">
        <x:v>0</x:v>
      </x:c>
      <x:c r="AE258" s="366">
        <x:v>0</x:v>
      </x:c>
      <x:c r="AF258" s="366">
        <x:v>0</x:v>
      </x:c>
      <x:c r="AG258" s="393">
        <x:v>0</x:v>
      </x:c>
      <x:c r="AH258" s="366">
        <x:v>0</x:v>
      </x:c>
      <x:c r="AI258" s="366">
        <x:v>0</x:v>
      </x:c>
      <x:c r="AJ258" s="393">
        <x:v>0</x:v>
      </x:c>
      <x:c r="AK258" s="366">
        <x:v>0</x:v>
      </x:c>
      <x:c r="AL258" s="366">
        <x:v>0</x:v>
      </x:c>
      <x:c r="AM258" s="393">
        <x:v>0</x:v>
      </x:c>
      <x:c r="AN258" s="366">
        <x:v>0</x:v>
      </x:c>
      <x:c r="AO258" s="366">
        <x:v>0</x:v>
      </x:c>
      <x:c r="AP258" s="393">
        <x:v>0</x:v>
      </x:c>
      <x:c r="AQ258" s="366">
        <x:v>0</x:v>
      </x:c>
      <x:c r="AR258" s="366">
        <x:v>0</x:v>
      </x:c>
      <x:c r="AS258" s="393">
        <x:v>0</x:v>
      </x:c>
      <x:c r="AT258" s="366">
        <x:v>0</x:v>
      </x:c>
      <x:c r="AU258" s="366">
        <x:v>0</x:v>
      </x:c>
      <x:c r="AV258" s="361"/>
    </x:row>
    <x:row r="259" spans="1:164" hidden="1" outlineLevel="1">
      <x:c r="A259" s="403"/>
      <x:c r="B259" s="403">
        <x:v>6</x:v>
      </x:c>
      <x:c r="C259" s="407"/>
      <x:c r="D259" s="339"/>
      <x:c r="E259" s="339"/>
      <x:c r="F259" s="410"/>
      <x:c r="G259" s="365"/>
      <x:c r="H259" s="323"/>
      <x:c r="I259" s="366">
        <x:v>0</x:v>
      </x:c>
      <x:c r="J259" s="366">
        <x:v>0</x:v>
      </x:c>
      <x:c r="K259" s="366">
        <x:v>0</x:v>
      </x:c>
      <x:c r="L259" s="393">
        <x:v>0</x:v>
      </x:c>
      <x:c r="M259" s="366">
        <x:v>0</x:v>
      </x:c>
      <x:c r="N259" s="367">
        <x:v>0</x:v>
      </x:c>
      <x:c r="O259" s="394">
        <x:v>0</x:v>
      </x:c>
      <x:c r="P259" s="366">
        <x:v>0</x:v>
      </x:c>
      <x:c r="Q259" s="366">
        <x:v>0</x:v>
      </x:c>
      <x:c r="R259" s="393">
        <x:v>0</x:v>
      </x:c>
      <x:c r="S259" s="366">
        <x:v>0</x:v>
      </x:c>
      <x:c r="T259" s="366">
        <x:v>0</x:v>
      </x:c>
      <x:c r="U259" s="393">
        <x:v>0</x:v>
      </x:c>
      <x:c r="V259" s="366">
        <x:v>0</x:v>
      </x:c>
      <x:c r="W259" s="366">
        <x:v>0</x:v>
      </x:c>
      <x:c r="X259" s="393">
        <x:v>0</x:v>
      </x:c>
      <x:c r="Y259" s="366">
        <x:v>0</x:v>
      </x:c>
      <x:c r="Z259" s="366">
        <x:v>0</x:v>
      </x:c>
      <x:c r="AA259" s="393">
        <x:v>0</x:v>
      </x:c>
      <x:c r="AB259" s="366">
        <x:v>0</x:v>
      </x:c>
      <x:c r="AC259" s="366">
        <x:v>0</x:v>
      </x:c>
      <x:c r="AD259" s="393">
        <x:v>0</x:v>
      </x:c>
      <x:c r="AE259" s="366">
        <x:v>0</x:v>
      </x:c>
      <x:c r="AF259" s="366">
        <x:v>0</x:v>
      </x:c>
      <x:c r="AG259" s="393">
        <x:v>0</x:v>
      </x:c>
      <x:c r="AH259" s="366">
        <x:v>0</x:v>
      </x:c>
      <x:c r="AI259" s="366">
        <x:v>0</x:v>
      </x:c>
      <x:c r="AJ259" s="393">
        <x:v>0</x:v>
      </x:c>
      <x:c r="AK259" s="366">
        <x:v>0</x:v>
      </x:c>
      <x:c r="AL259" s="366">
        <x:v>0</x:v>
      </x:c>
      <x:c r="AM259" s="393">
        <x:v>0</x:v>
      </x:c>
      <x:c r="AN259" s="366">
        <x:v>0</x:v>
      </x:c>
      <x:c r="AO259" s="366">
        <x:v>0</x:v>
      </x:c>
      <x:c r="AP259" s="393">
        <x:v>0</x:v>
      </x:c>
      <x:c r="AQ259" s="366">
        <x:v>0</x:v>
      </x:c>
      <x:c r="AR259" s="366">
        <x:v>0</x:v>
      </x:c>
      <x:c r="AS259" s="393">
        <x:v>0</x:v>
      </x:c>
      <x:c r="AT259" s="366">
        <x:v>0</x:v>
      </x:c>
      <x:c r="AU259" s="366">
        <x:v>0</x:v>
      </x:c>
      <x:c r="AV259" s="361"/>
    </x:row>
    <x:row r="260" spans="1:164" hidden="1" outlineLevel="1">
      <x:c r="A260" s="403">
        <x:v>6</x:v>
      </x:c>
      <x:c r="B260" s="403">
        <x:v>7</x:v>
      </x:c>
      <x:c r="C260" s="404"/>
      <x:c r="D260" s="329"/>
      <x:c r="E260" s="329"/>
      <x:c r="F260" s="410"/>
      <x:c r="G260" s="365"/>
      <x:c r="H260" s="323"/>
      <x:c r="I260" s="366">
        <x:v>0</x:v>
      </x:c>
      <x:c r="J260" s="366">
        <x:v>0</x:v>
      </x:c>
      <x:c r="K260" s="366">
        <x:v>0</x:v>
      </x:c>
      <x:c r="L260" s="393">
        <x:v>0</x:v>
      </x:c>
      <x:c r="M260" s="366">
        <x:v>0</x:v>
      </x:c>
      <x:c r="N260" s="367">
        <x:v>0</x:v>
      </x:c>
      <x:c r="O260" s="394">
        <x:v>0</x:v>
      </x:c>
      <x:c r="P260" s="366">
        <x:v>0</x:v>
      </x:c>
      <x:c r="Q260" s="366">
        <x:v>0</x:v>
      </x:c>
      <x:c r="R260" s="393">
        <x:v>0</x:v>
      </x:c>
      <x:c r="S260" s="366">
        <x:v>0</x:v>
      </x:c>
      <x:c r="T260" s="366">
        <x:v>0</x:v>
      </x:c>
      <x:c r="U260" s="393">
        <x:v>0</x:v>
      </x:c>
      <x:c r="V260" s="366">
        <x:v>0</x:v>
      </x:c>
      <x:c r="W260" s="366">
        <x:v>0</x:v>
      </x:c>
      <x:c r="X260" s="393">
        <x:v>0</x:v>
      </x:c>
      <x:c r="Y260" s="366">
        <x:v>0</x:v>
      </x:c>
      <x:c r="Z260" s="366">
        <x:v>0</x:v>
      </x:c>
      <x:c r="AA260" s="393">
        <x:v>0</x:v>
      </x:c>
      <x:c r="AB260" s="366">
        <x:v>0</x:v>
      </x:c>
      <x:c r="AC260" s="366">
        <x:v>0</x:v>
      </x:c>
      <x:c r="AD260" s="393">
        <x:v>0</x:v>
      </x:c>
      <x:c r="AE260" s="366">
        <x:v>0</x:v>
      </x:c>
      <x:c r="AF260" s="366">
        <x:v>0</x:v>
      </x:c>
      <x:c r="AG260" s="393">
        <x:v>0</x:v>
      </x:c>
      <x:c r="AH260" s="366">
        <x:v>0</x:v>
      </x:c>
      <x:c r="AI260" s="366">
        <x:v>0</x:v>
      </x:c>
      <x:c r="AJ260" s="393">
        <x:v>0</x:v>
      </x:c>
      <x:c r="AK260" s="366">
        <x:v>0</x:v>
      </x:c>
      <x:c r="AL260" s="366">
        <x:v>0</x:v>
      </x:c>
      <x:c r="AM260" s="393">
        <x:v>0</x:v>
      </x:c>
      <x:c r="AN260" s="366">
        <x:v>0</x:v>
      </x:c>
      <x:c r="AO260" s="366">
        <x:v>0</x:v>
      </x:c>
      <x:c r="AP260" s="393">
        <x:v>0</x:v>
      </x:c>
      <x:c r="AQ260" s="366">
        <x:v>0</x:v>
      </x:c>
      <x:c r="AR260" s="366">
        <x:v>0</x:v>
      </x:c>
      <x:c r="AS260" s="393">
        <x:v>0</x:v>
      </x:c>
      <x:c r="AT260" s="366">
        <x:v>0</x:v>
      </x:c>
      <x:c r="AU260" s="366">
        <x:v>0</x:v>
      </x:c>
      <x:c r="AV260" s="361"/>
    </x:row>
    <x:row r="261" spans="1:164" hidden="1" outlineLevel="1">
      <x:c r="A261" s="403"/>
      <x:c r="B261" s="403">
        <x:v>8</x:v>
      </x:c>
      <x:c r="C261" s="407"/>
      <x:c r="D261" s="339"/>
      <x:c r="E261" s="339"/>
      <x:c r="F261" s="410"/>
      <x:c r="G261" s="365"/>
      <x:c r="H261" s="323"/>
      <x:c r="I261" s="366">
        <x:v>0</x:v>
      </x:c>
      <x:c r="J261" s="366">
        <x:v>0</x:v>
      </x:c>
      <x:c r="K261" s="366">
        <x:v>0</x:v>
      </x:c>
      <x:c r="L261" s="393">
        <x:v>0</x:v>
      </x:c>
      <x:c r="M261" s="366">
        <x:v>0</x:v>
      </x:c>
      <x:c r="N261" s="367">
        <x:v>0</x:v>
      </x:c>
      <x:c r="O261" s="394">
        <x:v>0</x:v>
      </x:c>
      <x:c r="P261" s="366">
        <x:v>0</x:v>
      </x:c>
      <x:c r="Q261" s="366">
        <x:v>0</x:v>
      </x:c>
      <x:c r="R261" s="393">
        <x:v>0</x:v>
      </x:c>
      <x:c r="S261" s="366">
        <x:v>0</x:v>
      </x:c>
      <x:c r="T261" s="366">
        <x:v>0</x:v>
      </x:c>
      <x:c r="U261" s="393">
        <x:v>0</x:v>
      </x:c>
      <x:c r="V261" s="366">
        <x:v>0</x:v>
      </x:c>
      <x:c r="W261" s="366">
        <x:v>0</x:v>
      </x:c>
      <x:c r="X261" s="393">
        <x:v>0</x:v>
      </x:c>
      <x:c r="Y261" s="366">
        <x:v>0</x:v>
      </x:c>
      <x:c r="Z261" s="366">
        <x:v>0</x:v>
      </x:c>
      <x:c r="AA261" s="393">
        <x:v>0</x:v>
      </x:c>
      <x:c r="AB261" s="366">
        <x:v>0</x:v>
      </x:c>
      <x:c r="AC261" s="366">
        <x:v>0</x:v>
      </x:c>
      <x:c r="AD261" s="393">
        <x:v>0</x:v>
      </x:c>
      <x:c r="AE261" s="366">
        <x:v>0</x:v>
      </x:c>
      <x:c r="AF261" s="366">
        <x:v>0</x:v>
      </x:c>
      <x:c r="AG261" s="393">
        <x:v>0</x:v>
      </x:c>
      <x:c r="AH261" s="366">
        <x:v>0</x:v>
      </x:c>
      <x:c r="AI261" s="366">
        <x:v>0</x:v>
      </x:c>
      <x:c r="AJ261" s="393">
        <x:v>0</x:v>
      </x:c>
      <x:c r="AK261" s="366">
        <x:v>0</x:v>
      </x:c>
      <x:c r="AL261" s="366">
        <x:v>0</x:v>
      </x:c>
      <x:c r="AM261" s="393">
        <x:v>0</x:v>
      </x:c>
      <x:c r="AN261" s="366">
        <x:v>0</x:v>
      </x:c>
      <x:c r="AO261" s="366">
        <x:v>0</x:v>
      </x:c>
      <x:c r="AP261" s="393">
        <x:v>0</x:v>
      </x:c>
      <x:c r="AQ261" s="366">
        <x:v>0</x:v>
      </x:c>
      <x:c r="AR261" s="366">
        <x:v>0</x:v>
      </x:c>
      <x:c r="AS261" s="393">
        <x:v>0</x:v>
      </x:c>
      <x:c r="AT261" s="366">
        <x:v>0</x:v>
      </x:c>
      <x:c r="AU261" s="366">
        <x:v>0</x:v>
      </x:c>
      <x:c r="AV261" s="361"/>
    </x:row>
    <x:row r="262" spans="1:164" hidden="1" outlineLevel="1">
      <x:c r="A262" s="403">
        <x:v>7</x:v>
      </x:c>
      <x:c r="B262" s="403">
        <x:v>9</x:v>
      </x:c>
      <x:c r="C262" s="404"/>
      <x:c r="D262" s="329"/>
      <x:c r="E262" s="329"/>
      <x:c r="F262" s="410"/>
      <x:c r="G262" s="365"/>
      <x:c r="H262" s="323"/>
      <x:c r="I262" s="366">
        <x:v>0</x:v>
      </x:c>
      <x:c r="J262" s="366">
        <x:v>0</x:v>
      </x:c>
      <x:c r="K262" s="366">
        <x:v>0</x:v>
      </x:c>
      <x:c r="L262" s="393">
        <x:v>0</x:v>
      </x:c>
      <x:c r="M262" s="366">
        <x:v>0</x:v>
      </x:c>
      <x:c r="N262" s="367">
        <x:v>0</x:v>
      </x:c>
      <x:c r="O262" s="394">
        <x:v>0</x:v>
      </x:c>
      <x:c r="P262" s="366">
        <x:v>0</x:v>
      </x:c>
      <x:c r="Q262" s="366">
        <x:v>0</x:v>
      </x:c>
      <x:c r="R262" s="393">
        <x:v>0</x:v>
      </x:c>
      <x:c r="S262" s="366">
        <x:v>0</x:v>
      </x:c>
      <x:c r="T262" s="366">
        <x:v>0</x:v>
      </x:c>
      <x:c r="U262" s="393">
        <x:v>0</x:v>
      </x:c>
      <x:c r="V262" s="366">
        <x:v>0</x:v>
      </x:c>
      <x:c r="W262" s="366">
        <x:v>0</x:v>
      </x:c>
      <x:c r="X262" s="393">
        <x:v>0</x:v>
      </x:c>
      <x:c r="Y262" s="366">
        <x:v>0</x:v>
      </x:c>
      <x:c r="Z262" s="366">
        <x:v>0</x:v>
      </x:c>
      <x:c r="AA262" s="393">
        <x:v>0</x:v>
      </x:c>
      <x:c r="AB262" s="366">
        <x:v>0</x:v>
      </x:c>
      <x:c r="AC262" s="366">
        <x:v>0</x:v>
      </x:c>
      <x:c r="AD262" s="393">
        <x:v>0</x:v>
      </x:c>
      <x:c r="AE262" s="366">
        <x:v>0</x:v>
      </x:c>
      <x:c r="AF262" s="366">
        <x:v>0</x:v>
      </x:c>
      <x:c r="AG262" s="393">
        <x:v>0</x:v>
      </x:c>
      <x:c r="AH262" s="366">
        <x:v>0</x:v>
      </x:c>
      <x:c r="AI262" s="366">
        <x:v>0</x:v>
      </x:c>
      <x:c r="AJ262" s="393">
        <x:v>0</x:v>
      </x:c>
      <x:c r="AK262" s="366">
        <x:v>0</x:v>
      </x:c>
      <x:c r="AL262" s="366">
        <x:v>0</x:v>
      </x:c>
      <x:c r="AM262" s="393">
        <x:v>0</x:v>
      </x:c>
      <x:c r="AN262" s="366">
        <x:v>0</x:v>
      </x:c>
      <x:c r="AO262" s="366">
        <x:v>0</x:v>
      </x:c>
      <x:c r="AP262" s="393">
        <x:v>0</x:v>
      </x:c>
      <x:c r="AQ262" s="366">
        <x:v>0</x:v>
      </x:c>
      <x:c r="AR262" s="366">
        <x:v>0</x:v>
      </x:c>
      <x:c r="AS262" s="393">
        <x:v>0</x:v>
      </x:c>
      <x:c r="AT262" s="366">
        <x:v>0</x:v>
      </x:c>
      <x:c r="AU262" s="366">
        <x:v>0</x:v>
      </x:c>
      <x:c r="AV262" s="361"/>
    </x:row>
    <x:row r="263" spans="1:164" hidden="1" outlineLevel="1">
      <x:c r="A263" s="403"/>
      <x:c r="B263" s="403">
        <x:v>10</x:v>
      </x:c>
      <x:c r="C263" s="404"/>
      <x:c r="D263" s="329"/>
      <x:c r="E263" s="329"/>
      <x:c r="F263" s="411"/>
      <x:c r="G263" s="365"/>
      <x:c r="H263" s="323">
        <x:v>0</x:v>
      </x:c>
      <x:c r="I263" s="366">
        <x:v>0</x:v>
      </x:c>
      <x:c r="J263" s="366">
        <x:v>0</x:v>
      </x:c>
      <x:c r="K263" s="366">
        <x:v>0</x:v>
      </x:c>
      <x:c r="L263" s="393">
        <x:v>0</x:v>
      </x:c>
      <x:c r="M263" s="366">
        <x:v>0</x:v>
      </x:c>
      <x:c r="N263" s="367"/>
      <x:c r="O263" s="394">
        <x:v>0</x:v>
      </x:c>
      <x:c r="P263" s="366">
        <x:v>0</x:v>
      </x:c>
      <x:c r="Q263" s="366"/>
      <x:c r="R263" s="393">
        <x:v>0</x:v>
      </x:c>
      <x:c r="S263" s="366">
        <x:v>0</x:v>
      </x:c>
      <x:c r="T263" s="366"/>
      <x:c r="U263" s="393">
        <x:v>0</x:v>
      </x:c>
      <x:c r="V263" s="366">
        <x:v>0</x:v>
      </x:c>
      <x:c r="W263" s="366"/>
      <x:c r="X263" s="393">
        <x:v>0</x:v>
      </x:c>
      <x:c r="Y263" s="366">
        <x:v>0</x:v>
      </x:c>
      <x:c r="Z263" s="366"/>
      <x:c r="AA263" s="393">
        <x:v>0</x:v>
      </x:c>
      <x:c r="AB263" s="366">
        <x:v>0</x:v>
      </x:c>
      <x:c r="AC263" s="366"/>
      <x:c r="AD263" s="393">
        <x:v>0</x:v>
      </x:c>
      <x:c r="AE263" s="366">
        <x:v>0</x:v>
      </x:c>
      <x:c r="AF263" s="366"/>
      <x:c r="AG263" s="393">
        <x:v>0</x:v>
      </x:c>
      <x:c r="AH263" s="366">
        <x:v>0</x:v>
      </x:c>
      <x:c r="AI263" s="366"/>
      <x:c r="AJ263" s="393">
        <x:v>0</x:v>
      </x:c>
      <x:c r="AK263" s="366">
        <x:v>0</x:v>
      </x:c>
      <x:c r="AL263" s="366"/>
      <x:c r="AM263" s="393">
        <x:v>0</x:v>
      </x:c>
      <x:c r="AN263" s="366">
        <x:v>0</x:v>
      </x:c>
      <x:c r="AO263" s="366"/>
      <x:c r="AP263" s="393">
        <x:v>0</x:v>
      </x:c>
      <x:c r="AQ263" s="366">
        <x:v>0</x:v>
      </x:c>
      <x:c r="AR263" s="366"/>
      <x:c r="AS263" s="393">
        <x:v>0</x:v>
      </x:c>
      <x:c r="AT263" s="366">
        <x:v>0</x:v>
      </x:c>
      <x:c r="AU263" s="366"/>
      <x:c r="AV263" s="361"/>
    </x:row>
    <x:row r="264" spans="1:164" hidden="1" outlineLevel="1">
      <x:c r="A264" s="403"/>
      <x:c r="B264" s="403"/>
      <x:c r="C264" s="404"/>
      <x:c r="D264" s="329"/>
      <x:c r="E264" s="329"/>
      <x:c r="F264" s="329"/>
      <x:c r="G264" s="365"/>
      <x:c r="H264" s="323">
        <x:v>0</x:v>
      </x:c>
      <x:c r="I264" s="366"/>
      <x:c r="J264" s="366"/>
      <x:c r="K264" s="366"/>
      <x:c r="L264" s="366"/>
      <x:c r="M264" s="366"/>
      <x:c r="N264" s="367"/>
      <x:c r="O264" s="368"/>
      <x:c r="P264" s="366"/>
      <x:c r="Q264" s="366"/>
      <x:c r="R264" s="366"/>
      <x:c r="S264" s="366"/>
      <x:c r="T264" s="366"/>
      <x:c r="U264" s="366"/>
      <x:c r="V264" s="366"/>
      <x:c r="W264" s="366"/>
      <x:c r="X264" s="366"/>
      <x:c r="Y264" s="366"/>
      <x:c r="Z264" s="366"/>
      <x:c r="AA264" s="366"/>
      <x:c r="AB264" s="366"/>
      <x:c r="AC264" s="366"/>
      <x:c r="AD264" s="366"/>
      <x:c r="AE264" s="366"/>
      <x:c r="AF264" s="366"/>
      <x:c r="AG264" s="366"/>
      <x:c r="AH264" s="366"/>
      <x:c r="AI264" s="366"/>
      <x:c r="AJ264" s="366"/>
      <x:c r="AK264" s="366"/>
      <x:c r="AL264" s="366"/>
      <x:c r="AM264" s="366"/>
      <x:c r="AN264" s="366"/>
      <x:c r="AO264" s="366"/>
      <x:c r="AP264" s="366"/>
      <x:c r="AQ264" s="366"/>
      <x:c r="AR264" s="366"/>
      <x:c r="AS264" s="366"/>
      <x:c r="AT264" s="366"/>
      <x:c r="AU264" s="366"/>
      <x:c r="AV264" s="361"/>
    </x:row>
    <x:row r="265" spans="1:164" hidden="1" outlineLevel="1">
      <x:c r="A265" s="403"/>
      <x:c r="B265" s="403"/>
      <x:c r="C265" s="404"/>
      <x:c r="D265" s="329"/>
      <x:c r="E265" s="329"/>
      <x:c r="F265" s="329"/>
      <x:c r="G265" s="365"/>
      <x:c r="H265" s="323">
        <x:v>0</x:v>
      </x:c>
      <x:c r="I265" s="366"/>
      <x:c r="J265" s="366"/>
      <x:c r="K265" s="366"/>
      <x:c r="L265" s="366"/>
      <x:c r="M265" s="366"/>
      <x:c r="N265" s="367"/>
      <x:c r="O265" s="368"/>
      <x:c r="P265" s="366"/>
      <x:c r="Q265" s="366"/>
      <x:c r="R265" s="366"/>
      <x:c r="S265" s="366"/>
      <x:c r="T265" s="366"/>
      <x:c r="U265" s="366"/>
      <x:c r="V265" s="366"/>
      <x:c r="W265" s="366"/>
      <x:c r="X265" s="366"/>
      <x:c r="Y265" s="366"/>
      <x:c r="Z265" s="366"/>
      <x:c r="AA265" s="366"/>
      <x:c r="AB265" s="366"/>
      <x:c r="AC265" s="366"/>
      <x:c r="AD265" s="366"/>
      <x:c r="AE265" s="366"/>
      <x:c r="AF265" s="366"/>
      <x:c r="AG265" s="366"/>
      <x:c r="AH265" s="366"/>
      <x:c r="AI265" s="366"/>
      <x:c r="AJ265" s="366"/>
      <x:c r="AK265" s="366"/>
      <x:c r="AL265" s="366"/>
      <x:c r="AM265" s="366"/>
      <x:c r="AN265" s="366"/>
      <x:c r="AO265" s="366"/>
      <x:c r="AP265" s="366"/>
      <x:c r="AQ265" s="366"/>
      <x:c r="AR265" s="366"/>
      <x:c r="AS265" s="366"/>
      <x:c r="AT265" s="366"/>
      <x:c r="AU265" s="366"/>
      <x:c r="AV265" s="361"/>
    </x:row>
    <x:row r="266" spans="1:164" hidden="1" outlineLevel="1">
      <x:c r="A266" s="403"/>
      <x:c r="B266" s="403"/>
      <x:c r="C266" s="404"/>
      <x:c r="D266" s="329"/>
      <x:c r="E266" s="329"/>
      <x:c r="F266" s="329"/>
      <x:c r="G266" s="365"/>
      <x:c r="H266" s="323">
        <x:v>0</x:v>
      </x:c>
      <x:c r="I266" s="366"/>
      <x:c r="J266" s="366"/>
      <x:c r="K266" s="366"/>
      <x:c r="L266" s="366"/>
      <x:c r="M266" s="366"/>
      <x:c r="N266" s="367"/>
      <x:c r="O266" s="368"/>
      <x:c r="P266" s="366"/>
      <x:c r="Q266" s="366"/>
      <x:c r="R266" s="366"/>
      <x:c r="S266" s="366"/>
      <x:c r="T266" s="366"/>
      <x:c r="U266" s="366"/>
      <x:c r="V266" s="366"/>
      <x:c r="W266" s="366"/>
      <x:c r="X266" s="366"/>
      <x:c r="Y266" s="366"/>
      <x:c r="Z266" s="366"/>
      <x:c r="AA266" s="366"/>
      <x:c r="AB266" s="366"/>
      <x:c r="AC266" s="366"/>
      <x:c r="AD266" s="366"/>
      <x:c r="AE266" s="366"/>
      <x:c r="AF266" s="366"/>
      <x:c r="AG266" s="366"/>
      <x:c r="AH266" s="366"/>
      <x:c r="AI266" s="366"/>
      <x:c r="AJ266" s="366"/>
      <x:c r="AK266" s="366"/>
      <x:c r="AL266" s="366"/>
      <x:c r="AM266" s="366"/>
      <x:c r="AN266" s="366"/>
      <x:c r="AO266" s="366"/>
      <x:c r="AP266" s="366"/>
      <x:c r="AQ266" s="366"/>
      <x:c r="AR266" s="366"/>
      <x:c r="AS266" s="366"/>
      <x:c r="AT266" s="366"/>
      <x:c r="AU266" s="366"/>
      <x:c r="AV266" s="361"/>
    </x:row>
    <x:row r="267" spans="1:164" hidden="1" outlineLevel="1">
      <x:c r="A267" s="403"/>
      <x:c r="B267" s="403"/>
      <x:c r="C267" s="404"/>
      <x:c r="D267" s="329"/>
      <x:c r="E267" s="329"/>
      <x:c r="F267" s="329"/>
      <x:c r="G267" s="365"/>
      <x:c r="H267" s="323">
        <x:v>0</x:v>
      </x:c>
      <x:c r="I267" s="366"/>
      <x:c r="J267" s="366"/>
      <x:c r="K267" s="366"/>
      <x:c r="L267" s="366"/>
      <x:c r="M267" s="366"/>
      <x:c r="N267" s="367"/>
      <x:c r="O267" s="368"/>
      <x:c r="P267" s="366"/>
      <x:c r="Q267" s="366"/>
      <x:c r="R267" s="366"/>
      <x:c r="S267" s="366"/>
      <x:c r="T267" s="366"/>
      <x:c r="U267" s="366"/>
      <x:c r="V267" s="366"/>
      <x:c r="W267" s="366"/>
      <x:c r="X267" s="366"/>
      <x:c r="Y267" s="366"/>
      <x:c r="Z267" s="366"/>
      <x:c r="AA267" s="366"/>
      <x:c r="AB267" s="366"/>
      <x:c r="AC267" s="366"/>
      <x:c r="AD267" s="366"/>
      <x:c r="AE267" s="366"/>
      <x:c r="AF267" s="366"/>
      <x:c r="AG267" s="366"/>
      <x:c r="AH267" s="366"/>
      <x:c r="AI267" s="366"/>
      <x:c r="AJ267" s="366"/>
      <x:c r="AK267" s="366"/>
      <x:c r="AL267" s="366"/>
      <x:c r="AM267" s="366"/>
      <x:c r="AN267" s="366"/>
      <x:c r="AO267" s="366"/>
      <x:c r="AP267" s="366"/>
      <x:c r="AQ267" s="366"/>
      <x:c r="AR267" s="366"/>
      <x:c r="AS267" s="366"/>
      <x:c r="AT267" s="366"/>
      <x:c r="AU267" s="366"/>
      <x:c r="AV267" s="361"/>
    </x:row>
    <x:row r="268" spans="1:164" ht="14.25" hidden="1" customHeight="1" outlineLevel="1">
      <x:c r="A268" s="328"/>
      <x:c r="B268" s="14" t="s">
        <x:v>388</x:v>
      </x:c>
      <x:c r="C268" s="14"/>
      <x:c r="D268" s="14"/>
      <x:c r="E268" s="14"/>
      <x:c r="F268" s="397"/>
      <x:c r="G268" s="398"/>
      <x:c r="H268" s="399">
        <x:v>302817.77777777787</x:v>
      </x:c>
      <x:c r="I268" s="400">
        <x:v>3621644.8666666667</x:v>
      </x:c>
      <x:c r="J268" s="400">
        <x:v>3527850.5785592343</x:v>
      </x:c>
      <x:c r="K268" s="400">
        <x:v>37137.247605626137</x:v>
      </x:c>
      <x:c r="L268" s="400">
        <x:v>328145.71111111122</x:v>
      </x:c>
      <x:c r="M268" s="400">
        <x:v>319647.30927926564</x:v>
      </x:c>
      <x:c r="N268" s="401">
        <x:v>3364.8877714158348</x:v>
      </x:c>
      <x:c r="O268" s="402">
        <x:v>237830.37777777779</x:v>
      </x:c>
      <x:c r="P268" s="400">
        <x:v>231670.98562442185</x:v>
      </x:c>
      <x:c r="Q268" s="400">
        <x:v>2438.7718710261547</x:v>
      </x:c>
      <x:c r="R268" s="400">
        <x:v>343198.2666666666</x:v>
      </x:c>
      <x:c r="S268" s="400">
        <x:v>334310.02988840616</x:v>
      </x:c>
      <x:c r="T268" s="400">
        <x:v>3519.2404214807802</x:v>
      </x:c>
      <x:c r="U268" s="400">
        <x:v>313093.15555555554</x:v>
      </x:c>
      <x:c r="V268" s="400">
        <x:v>304984.58867012494</x:v>
      </x:c>
      <x:c r="W268" s="400">
        <x:v>3210.5351213508875</x:v>
      </x:c>
      <x:c r="X268" s="400">
        <x:v>267935.48888888885</x:v>
      </x:c>
      <x:c r="Y268" s="400">
        <x:v>260996.42684270305</x:v>
      </x:c>
      <x:c r="Z268" s="400">
        <x:v>2747.4771711560484</x:v>
      </x:c>
      <x:c r="AA268" s="400">
        <x:v>313093.15555555554</x:v>
      </x:c>
      <x:c r="AB268" s="400">
        <x:v>304984.58867012494</x:v>
      </x:c>
      <x:c r="AC268" s="400">
        <x:v>3210.5351213508875</x:v>
      </x:c>
      <x:c r="AD268" s="400">
        <x:v>313093.15555555554</x:v>
      </x:c>
      <x:c r="AE268" s="400">
        <x:v>304984.58867012494</x:v>
      </x:c>
      <x:c r="AF268" s="400">
        <x:v>3210.5351213508875</x:v>
      </x:c>
      <x:c r="AG268" s="400">
        <x:v>267935.48888888885</x:v>
      </x:c>
      <x:c r="AH268" s="400">
        <x:v>260996.42684270305</x:v>
      </x:c>
      <x:c r="AI268" s="400">
        <x:v>2747.4771711560484</x:v>
      </x:c>
      <x:c r="AJ268" s="400">
        <x:v>313093.15555555554</x:v>
      </x:c>
      <x:c r="AK268" s="400">
        <x:v>304984.58867012494</x:v>
      </x:c>
      <x:c r="AL268" s="400">
        <x:v>3210.5351213508875</x:v>
      </x:c>
      <x:c r="AM268" s="400">
        <x:v>267935.48888888885</x:v>
      </x:c>
      <x:c r="AN268" s="400">
        <x:v>260996.42684270305</x:v>
      </x:c>
      <x:c r="AO268" s="400">
        <x:v>2747.4771711560484</x:v>
      </x:c>
      <x:c r="AP268" s="400">
        <x:v>328145.71111111122</x:v>
      </x:c>
      <x:c r="AQ268" s="400">
        <x:v>319647.30927926564</x:v>
      </x:c>
      <x:c r="AR268" s="400">
        <x:v>3364.8877714158348</x:v>
      </x:c>
      <x:c r="AS268" s="400">
        <x:v>328145.71111111122</x:v>
      </x:c>
      <x:c r="AT268" s="400">
        <x:v>319647.30927926564</x:v>
      </x:c>
      <x:c r="AU268" s="400">
        <x:v>3364.8877714158348</x:v>
      </x:c>
      <x:c r="AV268" s="361"/>
    </x:row>
    <x:row r="269" spans="1:164" s="328" customFormat="1" hidden="1" outlineLevel="1">
      <x:c r="A269" s="403">
        <x:v>1</x:v>
      </x:c>
      <x:c r="B269" s="403">
        <x:v>1</x:v>
      </x:c>
      <x:c r="C269" s="404" t="s">
        <x:v>389</x:v>
      </x:c>
      <x:c r="D269" s="405" t="s">
        <x:v>140</x:v>
      </x:c>
      <x:c r="E269" s="405" t="s">
        <x:v>143</x:v>
      </x:c>
      <x:c r="F269" s="412">
        <x:v>0.41223127748790378</x:v>
      </x:c>
      <x:c r="G269" s="390">
        <x:v>4.8199999999999996E-3</x:v>
      </x:c>
      <x:c r="H269" s="323">
        <x:v>0</x:v>
      </x:c>
      <x:c r="I269" s="366">
        <x:v>0</x:v>
      </x:c>
      <x:c r="J269" s="366">
        <x:v>0</x:v>
      </x:c>
      <x:c r="K269" s="366">
        <x:v>0</x:v>
      </x:c>
      <x:c r="L269" s="393">
        <x:v>0</x:v>
      </x:c>
      <x:c r="M269" s="366">
        <x:v>0</x:v>
      </x:c>
      <x:c r="N269" s="367">
        <x:v>0</x:v>
      </x:c>
      <x:c r="O269" s="394">
        <x:v>0</x:v>
      </x:c>
      <x:c r="P269" s="366">
        <x:v>0</x:v>
      </x:c>
      <x:c r="Q269" s="366">
        <x:v>0</x:v>
      </x:c>
      <x:c r="R269" s="393">
        <x:v>0</x:v>
      </x:c>
      <x:c r="S269" s="366">
        <x:v>0</x:v>
      </x:c>
      <x:c r="T269" s="366">
        <x:v>0</x:v>
      </x:c>
      <x:c r="U269" s="393">
        <x:v>0</x:v>
      </x:c>
      <x:c r="V269" s="366">
        <x:v>0</x:v>
      </x:c>
      <x:c r="W269" s="366">
        <x:v>0</x:v>
      </x:c>
      <x:c r="X269" s="393">
        <x:v>0</x:v>
      </x:c>
      <x:c r="Y269" s="366">
        <x:v>0</x:v>
      </x:c>
      <x:c r="Z269" s="366">
        <x:v>0</x:v>
      </x:c>
      <x:c r="AA269" s="393">
        <x:v>0</x:v>
      </x:c>
      <x:c r="AB269" s="366">
        <x:v>0</x:v>
      </x:c>
      <x:c r="AC269" s="366">
        <x:v>0</x:v>
      </x:c>
      <x:c r="AD269" s="393">
        <x:v>0</x:v>
      </x:c>
      <x:c r="AE269" s="366">
        <x:v>0</x:v>
      </x:c>
      <x:c r="AF269" s="366">
        <x:v>0</x:v>
      </x:c>
      <x:c r="AG269" s="393">
        <x:v>0</x:v>
      </x:c>
      <x:c r="AH269" s="366">
        <x:v>0</x:v>
      </x:c>
      <x:c r="AI269" s="366">
        <x:v>0</x:v>
      </x:c>
      <x:c r="AJ269" s="393">
        <x:v>0</x:v>
      </x:c>
      <x:c r="AK269" s="366">
        <x:v>0</x:v>
      </x:c>
      <x:c r="AL269" s="366">
        <x:v>0</x:v>
      </x:c>
      <x:c r="AM269" s="393">
        <x:v>0</x:v>
      </x:c>
      <x:c r="AN269" s="366">
        <x:v>0</x:v>
      </x:c>
      <x:c r="AO269" s="366">
        <x:v>0</x:v>
      </x:c>
      <x:c r="AP269" s="393">
        <x:v>0</x:v>
      </x:c>
      <x:c r="AQ269" s="366">
        <x:v>0</x:v>
      </x:c>
      <x:c r="AR269" s="366">
        <x:v>0</x:v>
      </x:c>
      <x:c r="AS269" s="393">
        <x:v>0</x:v>
      </x:c>
      <x:c r="AT269" s="366">
        <x:v>0</x:v>
      </x:c>
      <x:c r="AU269" s="366">
        <x:v>0</x:v>
      </x:c>
      <x:c r="AV269" s="361"/>
      <x:c r="AW269" s="294"/>
      <x:c r="AX269" s="289"/>
      <x:c r="AY269" s="289"/>
      <x:c r="AZ269" s="289"/>
      <x:c r="BA269" s="289"/>
      <x:c r="BB269" s="289"/>
      <x:c r="BC269" s="289"/>
      <x:c r="BD269" s="289"/>
      <x:c r="BE269" s="289"/>
      <x:c r="BF269" s="289"/>
      <x:c r="BG269" s="289"/>
      <x:c r="BH269" s="289"/>
      <x:c r="BI269" s="289"/>
      <x:c r="BJ269" s="289"/>
      <x:c r="BK269" s="289"/>
      <x:c r="BL269" s="289"/>
      <x:c r="BM269" s="289"/>
      <x:c r="BN269" s="289"/>
      <x:c r="BO269" s="289"/>
      <x:c r="BP269" s="289"/>
      <x:c r="BQ269" s="289"/>
      <x:c r="BR269" s="289"/>
      <x:c r="BS269" s="289"/>
      <x:c r="BT269" s="289"/>
      <x:c r="BU269" s="289"/>
      <x:c r="BV269" s="289"/>
      <x:c r="BW269" s="289"/>
      <x:c r="BX269" s="289"/>
      <x:c r="BY269" s="289"/>
      <x:c r="BZ269" s="289"/>
      <x:c r="CA269" s="289"/>
      <x:c r="CB269" s="289"/>
      <x:c r="CC269" s="289"/>
      <x:c r="CD269" s="289"/>
      <x:c r="CE269" s="289"/>
      <x:c r="CF269" s="289"/>
      <x:c r="CG269" s="289"/>
      <x:c r="CH269" s="289"/>
      <x:c r="CI269" s="289"/>
      <x:c r="CJ269" s="289"/>
      <x:c r="CK269" s="289"/>
      <x:c r="CL269" s="289"/>
      <x:c r="CM269" s="289"/>
      <x:c r="CN269" s="289"/>
      <x:c r="CO269" s="289"/>
      <x:c r="CP269" s="289"/>
      <x:c r="CQ269" s="289"/>
      <x:c r="CR269" s="289"/>
      <x:c r="CS269" s="289"/>
      <x:c r="CT269" s="289"/>
      <x:c r="CU269" s="289"/>
      <x:c r="CV269" s="289"/>
      <x:c r="CW269" s="289"/>
      <x:c r="CX269" s="289"/>
      <x:c r="CY269" s="289"/>
      <x:c r="CZ269" s="289"/>
      <x:c r="DA269" s="289"/>
      <x:c r="DB269" s="289"/>
      <x:c r="DC269" s="289"/>
      <x:c r="DD269" s="289"/>
      <x:c r="DE269" s="289"/>
      <x:c r="DF269" s="289"/>
      <x:c r="DG269" s="289"/>
      <x:c r="DH269" s="289"/>
      <x:c r="DI269" s="289"/>
      <x:c r="DJ269" s="289"/>
      <x:c r="DK269" s="289"/>
      <x:c r="DL269" s="289"/>
      <x:c r="DM269" s="289"/>
      <x:c r="DN269" s="289"/>
      <x:c r="DO269" s="289"/>
      <x:c r="DP269" s="289"/>
      <x:c r="DQ269" s="289"/>
      <x:c r="DR269" s="289"/>
      <x:c r="DS269" s="289"/>
      <x:c r="DT269" s="289"/>
      <x:c r="DU269" s="289"/>
      <x:c r="DV269" s="289"/>
      <x:c r="DW269" s="289"/>
      <x:c r="DX269" s="289"/>
      <x:c r="DY269" s="289"/>
      <x:c r="DZ269" s="289"/>
      <x:c r="EA269" s="289"/>
      <x:c r="EB269" s="289"/>
      <x:c r="EC269" s="289"/>
      <x:c r="ED269" s="289"/>
      <x:c r="EE269" s="289"/>
      <x:c r="EF269" s="289"/>
      <x:c r="EG269" s="289"/>
      <x:c r="EH269" s="289"/>
      <x:c r="EI269" s="289"/>
      <x:c r="EJ269" s="289"/>
      <x:c r="EK269" s="289"/>
      <x:c r="EL269" s="289"/>
      <x:c r="EM269" s="289"/>
      <x:c r="EN269" s="289"/>
      <x:c r="EO269" s="289"/>
      <x:c r="EP269" s="289"/>
      <x:c r="EQ269" s="289"/>
      <x:c r="ER269" s="289"/>
      <x:c r="ES269" s="289"/>
      <x:c r="ET269" s="289"/>
      <x:c r="EU269" s="289"/>
      <x:c r="EV269" s="289"/>
      <x:c r="EW269" s="289"/>
      <x:c r="EX269" s="289"/>
      <x:c r="EY269" s="289"/>
      <x:c r="EZ269" s="289"/>
      <x:c r="FA269" s="289"/>
      <x:c r="FB269" s="289"/>
      <x:c r="FC269" s="289"/>
      <x:c r="FD269" s="289"/>
      <x:c r="FE269" s="289"/>
      <x:c r="FF269" s="289"/>
      <x:c r="FG269" s="289"/>
      <x:c r="FH269" s="289"/>
    </x:row>
    <x:row r="270" spans="1:164" s="328" customFormat="1" hidden="1" outlineLevel="1">
      <x:c r="A270" s="403">
        <x:v>2</x:v>
      </x:c>
      <x:c r="B270" s="403">
        <x:v>2</x:v>
      </x:c>
      <x:c r="C270" s="404" t="s">
        <x:v>389</x:v>
      </x:c>
      <x:c r="D270" s="405" t="s">
        <x:v>159</x:v>
      </x:c>
      <x:c r="E270" s="405" t="s">
        <x:v>142</x:v>
      </x:c>
      <x:c r="F270" s="412">
        <x:v>1.287551224137931</x:v>
      </x:c>
      <x:c r="G270" s="390">
        <x:v>1.881E-2</x:v>
      </x:c>
      <x:c r="H270" s="323">
        <x:v>933.33333333333337</x:v>
      </x:c>
      <x:c r="I270" s="366">
        <x:v>11228.000000000004</x:v>
      </x:c>
      <x:c r="J270" s="366">
        <x:v>14456.62514462069</x:v>
      </x:c>
      <x:c r="K270" s="366">
        <x:v>211.19868000000005</x:v>
      </x:c>
      <x:c r="L270" s="393">
        <x:v>1017.3333333333335</x:v>
      </x:c>
      <x:c r="M270" s="366">
        <x:v>1309.8687786896553</x:v>
      </x:c>
      <x:c r="N270" s="367">
        <x:v>19.136040000000005</x:v>
      </x:c>
      <x:c r="O270" s="394">
        <x:v>737.33333333333337</x:v>
      </x:c>
      <x:c r="P270" s="366">
        <x:v>949.35443593103446</x:v>
      </x:c>
      <x:c r="Q270" s="366">
        <x:v>13.869240000000001</x:v>
      </x:c>
      <x:c r="R270" s="393">
        <x:v>1064</x:v>
      </x:c>
      <x:c r="S270" s="366">
        <x:v>1369.9545024827585</x:v>
      </x:c>
      <x:c r="T270" s="366">
        <x:v>20.013840000000002</x:v>
      </x:c>
      <x:c r="U270" s="393">
        <x:v>970.66666666666674</x:v>
      </x:c>
      <x:c r="V270" s="366">
        <x:v>1249.7830548965517</x:v>
      </x:c>
      <x:c r="W270" s="366">
        <x:v>18.258240000000001</x:v>
      </x:c>
      <x:c r="X270" s="393">
        <x:v>830.66666666666674</x:v>
      </x:c>
      <x:c r="Y270" s="366">
        <x:v>1069.5258835172415</x:v>
      </x:c>
      <x:c r="Z270" s="366">
        <x:v>15.624840000000003</x:v>
      </x:c>
      <x:c r="AA270" s="393">
        <x:v>970.66666666666674</x:v>
      </x:c>
      <x:c r="AB270" s="366">
        <x:v>1249.7830548965517</x:v>
      </x:c>
      <x:c r="AC270" s="366">
        <x:v>18.258240000000001</x:v>
      </x:c>
      <x:c r="AD270" s="393">
        <x:v>970.66666666666674</x:v>
      </x:c>
      <x:c r="AE270" s="366">
        <x:v>1249.7830548965517</x:v>
      </x:c>
      <x:c r="AF270" s="366">
        <x:v>18.258240000000001</x:v>
      </x:c>
      <x:c r="AG270" s="393">
        <x:v>830.66666666666674</x:v>
      </x:c>
      <x:c r="AH270" s="366">
        <x:v>1069.5258835172415</x:v>
      </x:c>
      <x:c r="AI270" s="366">
        <x:v>15.624840000000003</x:v>
      </x:c>
      <x:c r="AJ270" s="393">
        <x:v>970.66666666666674</x:v>
      </x:c>
      <x:c r="AK270" s="366">
        <x:v>1249.7830548965517</x:v>
      </x:c>
      <x:c r="AL270" s="366">
        <x:v>18.258240000000001</x:v>
      </x:c>
      <x:c r="AM270" s="393">
        <x:v>830.66666666666674</x:v>
      </x:c>
      <x:c r="AN270" s="366">
        <x:v>1069.5258835172415</x:v>
      </x:c>
      <x:c r="AO270" s="366">
        <x:v>15.624840000000003</x:v>
      </x:c>
      <x:c r="AP270" s="393">
        <x:v>1017.3333333333335</x:v>
      </x:c>
      <x:c r="AQ270" s="366">
        <x:v>1309.8687786896553</x:v>
      </x:c>
      <x:c r="AR270" s="366">
        <x:v>19.136040000000005</x:v>
      </x:c>
      <x:c r="AS270" s="393">
        <x:v>1017.3333333333335</x:v>
      </x:c>
      <x:c r="AT270" s="366">
        <x:v>1309.8687786896553</x:v>
      </x:c>
      <x:c r="AU270" s="366">
        <x:v>19.136040000000005</x:v>
      </x:c>
      <x:c r="AV270" s="361"/>
      <x:c r="AW270" s="294"/>
      <x:c r="AX270" s="289"/>
      <x:c r="AY270" s="289"/>
      <x:c r="AZ270" s="289"/>
      <x:c r="BA270" s="289"/>
      <x:c r="BB270" s="289"/>
      <x:c r="BC270" s="289"/>
      <x:c r="BD270" s="289"/>
      <x:c r="BE270" s="289"/>
      <x:c r="BF270" s="289"/>
      <x:c r="BG270" s="289"/>
      <x:c r="BH270" s="289"/>
      <x:c r="BI270" s="289"/>
      <x:c r="BJ270" s="289"/>
      <x:c r="BK270" s="289"/>
      <x:c r="BL270" s="289"/>
      <x:c r="BM270" s="289"/>
      <x:c r="BN270" s="289"/>
      <x:c r="BO270" s="289"/>
      <x:c r="BP270" s="289"/>
      <x:c r="BQ270" s="289"/>
      <x:c r="BR270" s="289"/>
      <x:c r="BS270" s="289"/>
      <x:c r="BT270" s="289"/>
      <x:c r="BU270" s="289"/>
      <x:c r="BV270" s="289"/>
      <x:c r="BW270" s="289"/>
      <x:c r="BX270" s="289"/>
      <x:c r="BY270" s="289"/>
      <x:c r="BZ270" s="289"/>
      <x:c r="CA270" s="289"/>
      <x:c r="CB270" s="289"/>
      <x:c r="CC270" s="289"/>
      <x:c r="CD270" s="289"/>
      <x:c r="CE270" s="289"/>
      <x:c r="CF270" s="289"/>
      <x:c r="CG270" s="289"/>
      <x:c r="CH270" s="289"/>
      <x:c r="CI270" s="289"/>
      <x:c r="CJ270" s="289"/>
      <x:c r="CK270" s="289"/>
      <x:c r="CL270" s="289"/>
      <x:c r="CM270" s="289"/>
      <x:c r="CN270" s="289"/>
      <x:c r="CO270" s="289"/>
      <x:c r="CP270" s="289"/>
      <x:c r="CQ270" s="289"/>
      <x:c r="CR270" s="289"/>
      <x:c r="CS270" s="289"/>
      <x:c r="CT270" s="289"/>
      <x:c r="CU270" s="289"/>
      <x:c r="CV270" s="289"/>
      <x:c r="CW270" s="289"/>
      <x:c r="CX270" s="289"/>
      <x:c r="CY270" s="289"/>
      <x:c r="CZ270" s="289"/>
      <x:c r="DA270" s="289"/>
      <x:c r="DB270" s="289"/>
      <x:c r="DC270" s="289"/>
      <x:c r="DD270" s="289"/>
      <x:c r="DE270" s="289"/>
      <x:c r="DF270" s="289"/>
      <x:c r="DG270" s="289"/>
      <x:c r="DH270" s="289"/>
      <x:c r="DI270" s="289"/>
      <x:c r="DJ270" s="289"/>
      <x:c r="DK270" s="289"/>
      <x:c r="DL270" s="289"/>
      <x:c r="DM270" s="289"/>
      <x:c r="DN270" s="289"/>
      <x:c r="DO270" s="289"/>
      <x:c r="DP270" s="289"/>
      <x:c r="DQ270" s="289"/>
      <x:c r="DR270" s="289"/>
      <x:c r="DS270" s="289"/>
      <x:c r="DT270" s="289"/>
      <x:c r="DU270" s="289"/>
      <x:c r="DV270" s="289"/>
      <x:c r="DW270" s="289"/>
      <x:c r="DX270" s="289"/>
      <x:c r="DY270" s="289"/>
      <x:c r="DZ270" s="289"/>
      <x:c r="EA270" s="289"/>
      <x:c r="EB270" s="289"/>
      <x:c r="EC270" s="289"/>
      <x:c r="ED270" s="289"/>
      <x:c r="EE270" s="289"/>
      <x:c r="EF270" s="289"/>
      <x:c r="EG270" s="289"/>
      <x:c r="EH270" s="289"/>
      <x:c r="EI270" s="289"/>
      <x:c r="EJ270" s="289"/>
      <x:c r="EK270" s="289"/>
      <x:c r="EL270" s="289"/>
      <x:c r="EM270" s="289"/>
      <x:c r="EN270" s="289"/>
      <x:c r="EO270" s="289"/>
      <x:c r="EP270" s="289"/>
      <x:c r="EQ270" s="289"/>
      <x:c r="ER270" s="289"/>
      <x:c r="ES270" s="289"/>
      <x:c r="ET270" s="289"/>
      <x:c r="EU270" s="289"/>
      <x:c r="EV270" s="289"/>
      <x:c r="EW270" s="289"/>
      <x:c r="EX270" s="289"/>
      <x:c r="EY270" s="289"/>
      <x:c r="EZ270" s="289"/>
      <x:c r="FA270" s="289"/>
      <x:c r="FB270" s="289"/>
      <x:c r="FC270" s="289"/>
      <x:c r="FD270" s="289"/>
      <x:c r="FE270" s="289"/>
      <x:c r="FF270" s="289"/>
      <x:c r="FG270" s="289"/>
      <x:c r="FH270" s="289"/>
    </x:row>
    <x:row r="271" spans="1:164" s="328" customFormat="1" hidden="1" outlineLevel="1">
      <x:c r="A271" s="403">
        <x:v>3</x:v>
      </x:c>
      <x:c r="B271" s="403">
        <x:v>3</x:v>
      </x:c>
      <x:c r="C271" s="404" t="s">
        <x:v>389</x:v>
      </x:c>
      <x:c r="D271" s="405" t="s">
        <x:v>159</x:v>
      </x:c>
      <x:c r="E271" s="405" t="s">
        <x:v>163</x:v>
      </x:c>
      <x:c r="F271" s="412">
        <x:v>1.9537351551724143</x:v>
      </x:c>
      <x:c r="G271" s="390">
        <x:v>2.9530000000000001E-2</x:v>
      </x:c>
      <x:c r="H271" s="323">
        <x:v>900</x:v>
      </x:c>
      <x:c r="I271" s="366">
        <x:v>10827</x:v>
      </x:c>
      <x:c r="J271" s="366">
        <x:v>21153.090525051732</x:v>
      </x:c>
      <x:c r="K271" s="366">
        <x:v>319.72131000000002</x:v>
      </x:c>
      <x:c r="L271" s="393">
        <x:v>981.00000000000011</x:v>
      </x:c>
      <x:c r="M271" s="366">
        <x:v>1916.6141872241385</x:v>
      </x:c>
      <x:c r="N271" s="367">
        <x:v>28.968930000000004</x:v>
      </x:c>
      <x:c r="O271" s="394">
        <x:v>711</x:v>
      </x:c>
      <x:c r="P271" s="366">
        <x:v>1389.1056953275865</x:v>
      </x:c>
      <x:c r="Q271" s="366">
        <x:v>20.995830000000002</x:v>
      </x:c>
      <x:c r="R271" s="393">
        <x:v>1026</x:v>
      </x:c>
      <x:c r="S271" s="366">
        <x:v>2004.5322692068971</x:v>
      </x:c>
      <x:c r="T271" s="366">
        <x:v>30.297779999999999</x:v>
      </x:c>
      <x:c r="U271" s="393">
        <x:v>936</x:v>
      </x:c>
      <x:c r="V271" s="366">
        <x:v>1828.6961052413797</x:v>
      </x:c>
      <x:c r="W271" s="366">
        <x:v>27.640080000000001</x:v>
      </x:c>
      <x:c r="X271" s="393">
        <x:v>801</x:v>
      </x:c>
      <x:c r="Y271" s="366">
        <x:v>1564.9418592931038</x:v>
      </x:c>
      <x:c r="Z271" s="366">
        <x:v>23.65353</x:v>
      </x:c>
      <x:c r="AA271" s="393">
        <x:v>936</x:v>
      </x:c>
      <x:c r="AB271" s="366">
        <x:v>1828.6961052413797</x:v>
      </x:c>
      <x:c r="AC271" s="366">
        <x:v>27.640080000000001</x:v>
      </x:c>
      <x:c r="AD271" s="393">
        <x:v>936</x:v>
      </x:c>
      <x:c r="AE271" s="366">
        <x:v>1828.6961052413797</x:v>
      </x:c>
      <x:c r="AF271" s="366">
        <x:v>27.640080000000001</x:v>
      </x:c>
      <x:c r="AG271" s="393">
        <x:v>801</x:v>
      </x:c>
      <x:c r="AH271" s="366">
        <x:v>1564.9418592931038</x:v>
      </x:c>
      <x:c r="AI271" s="366">
        <x:v>23.65353</x:v>
      </x:c>
      <x:c r="AJ271" s="393">
        <x:v>936</x:v>
      </x:c>
      <x:c r="AK271" s="366">
        <x:v>1828.6961052413797</x:v>
      </x:c>
      <x:c r="AL271" s="366">
        <x:v>27.640080000000001</x:v>
      </x:c>
      <x:c r="AM271" s="393">
        <x:v>801</x:v>
      </x:c>
      <x:c r="AN271" s="366">
        <x:v>1564.9418592931038</x:v>
      </x:c>
      <x:c r="AO271" s="366">
        <x:v>23.65353</x:v>
      </x:c>
      <x:c r="AP271" s="393">
        <x:v>981.00000000000011</x:v>
      </x:c>
      <x:c r="AQ271" s="366">
        <x:v>1916.6141872241385</x:v>
      </x:c>
      <x:c r="AR271" s="366">
        <x:v>28.968930000000004</x:v>
      </x:c>
      <x:c r="AS271" s="393">
        <x:v>981.00000000000011</x:v>
      </x:c>
      <x:c r="AT271" s="366">
        <x:v>1916.6141872241385</x:v>
      </x:c>
      <x:c r="AU271" s="366">
        <x:v>28.968930000000004</x:v>
      </x:c>
      <x:c r="AV271" s="361"/>
      <x:c r="AW271" s="294"/>
      <x:c r="AX271" s="289"/>
      <x:c r="AY271" s="289"/>
      <x:c r="AZ271" s="289"/>
      <x:c r="BA271" s="289"/>
      <x:c r="BB271" s="289"/>
      <x:c r="BC271" s="289"/>
      <x:c r="BD271" s="289"/>
      <x:c r="BE271" s="289"/>
      <x:c r="BF271" s="289"/>
      <x:c r="BG271" s="289"/>
      <x:c r="BH271" s="289"/>
      <x:c r="BI271" s="289"/>
      <x:c r="BJ271" s="289"/>
      <x:c r="BK271" s="289"/>
      <x:c r="BL271" s="289"/>
      <x:c r="BM271" s="289"/>
      <x:c r="BN271" s="289"/>
      <x:c r="BO271" s="289"/>
      <x:c r="BP271" s="289"/>
      <x:c r="BQ271" s="289"/>
      <x:c r="BR271" s="289"/>
      <x:c r="BS271" s="289"/>
      <x:c r="BT271" s="289"/>
      <x:c r="BU271" s="289"/>
      <x:c r="BV271" s="289"/>
      <x:c r="BW271" s="289"/>
      <x:c r="BX271" s="289"/>
      <x:c r="BY271" s="289"/>
      <x:c r="BZ271" s="289"/>
      <x:c r="CA271" s="289"/>
      <x:c r="CB271" s="289"/>
      <x:c r="CC271" s="289"/>
      <x:c r="CD271" s="289"/>
      <x:c r="CE271" s="289"/>
      <x:c r="CF271" s="289"/>
      <x:c r="CG271" s="289"/>
      <x:c r="CH271" s="289"/>
      <x:c r="CI271" s="289"/>
      <x:c r="CJ271" s="289"/>
      <x:c r="CK271" s="289"/>
      <x:c r="CL271" s="289"/>
      <x:c r="CM271" s="289"/>
      <x:c r="CN271" s="289"/>
      <x:c r="CO271" s="289"/>
      <x:c r="CP271" s="289"/>
      <x:c r="CQ271" s="289"/>
      <x:c r="CR271" s="289"/>
      <x:c r="CS271" s="289"/>
      <x:c r="CT271" s="289"/>
      <x:c r="CU271" s="289"/>
      <x:c r="CV271" s="289"/>
      <x:c r="CW271" s="289"/>
      <x:c r="CX271" s="289"/>
      <x:c r="CY271" s="289"/>
      <x:c r="CZ271" s="289"/>
      <x:c r="DA271" s="289"/>
      <x:c r="DB271" s="289"/>
      <x:c r="DC271" s="289"/>
      <x:c r="DD271" s="289"/>
      <x:c r="DE271" s="289"/>
      <x:c r="DF271" s="289"/>
      <x:c r="DG271" s="289"/>
      <x:c r="DH271" s="289"/>
      <x:c r="DI271" s="289"/>
      <x:c r="DJ271" s="289"/>
      <x:c r="DK271" s="289"/>
      <x:c r="DL271" s="289"/>
      <x:c r="DM271" s="289"/>
      <x:c r="DN271" s="289"/>
      <x:c r="DO271" s="289"/>
      <x:c r="DP271" s="289"/>
      <x:c r="DQ271" s="289"/>
      <x:c r="DR271" s="289"/>
      <x:c r="DS271" s="289"/>
      <x:c r="DT271" s="289"/>
      <x:c r="DU271" s="289"/>
      <x:c r="DV271" s="289"/>
      <x:c r="DW271" s="289"/>
      <x:c r="DX271" s="289"/>
      <x:c r="DY271" s="289"/>
      <x:c r="DZ271" s="289"/>
      <x:c r="EA271" s="289"/>
      <x:c r="EB271" s="289"/>
      <x:c r="EC271" s="289"/>
      <x:c r="ED271" s="289"/>
      <x:c r="EE271" s="289"/>
      <x:c r="EF271" s="289"/>
      <x:c r="EG271" s="289"/>
      <x:c r="EH271" s="289"/>
      <x:c r="EI271" s="289"/>
      <x:c r="EJ271" s="289"/>
      <x:c r="EK271" s="289"/>
      <x:c r="EL271" s="289"/>
      <x:c r="EM271" s="289"/>
      <x:c r="EN271" s="289"/>
      <x:c r="EO271" s="289"/>
      <x:c r="EP271" s="289"/>
      <x:c r="EQ271" s="289"/>
      <x:c r="ER271" s="289"/>
      <x:c r="ES271" s="289"/>
      <x:c r="ET271" s="289"/>
      <x:c r="EU271" s="289"/>
      <x:c r="EV271" s="289"/>
      <x:c r="EW271" s="289"/>
      <x:c r="EX271" s="289"/>
      <x:c r="EY271" s="289"/>
      <x:c r="EZ271" s="289"/>
      <x:c r="FA271" s="289"/>
      <x:c r="FB271" s="289"/>
      <x:c r="FC271" s="289"/>
      <x:c r="FD271" s="289"/>
      <x:c r="FE271" s="289"/>
      <x:c r="FF271" s="289"/>
      <x:c r="FG271" s="289"/>
      <x:c r="FH271" s="289"/>
    </x:row>
    <x:row r="272" spans="1:164" s="328" customFormat="1" hidden="1" outlineLevel="1">
      <x:c r="A272" s="403"/>
      <x:c r="B272" s="403">
        <x:v>4</x:v>
      </x:c>
      <x:c r="C272" s="404" t="s">
        <x:v>389</x:v>
      </x:c>
      <x:c r="D272" s="405" t="s">
        <x:v>159</x:v>
      </x:c>
      <x:c r="E272" s="405" t="s">
        <x:v>390</x:v>
      </x:c>
      <x:c r="F272" s="412">
        <x:v>3.11916684482759</x:v>
      </x:c>
      <x:c r="G272" s="390">
        <x:v>4.7030000000000002E-2</x:v>
      </x:c>
      <x:c r="H272" s="323">
        <x:v>200</x:v>
      </x:c>
      <x:c r="I272" s="366">
        <x:v>2406</x:v>
      </x:c>
      <x:c r="J272" s="366">
        <x:v>7504.7154286551795</x:v>
      </x:c>
      <x:c r="K272" s="366">
        <x:v>113.15418</x:v>
      </x:c>
      <x:c r="L272" s="393">
        <x:v>218.00000000000003</x:v>
      </x:c>
      <x:c r="M272" s="366">
        <x:v>679.97837217241465</x:v>
      </x:c>
      <x:c r="N272" s="367">
        <x:v>10.252540000000002</x:v>
      </x:c>
      <x:c r="O272" s="394">
        <x:v>158</x:v>
      </x:c>
      <x:c r="P272" s="366">
        <x:v>492.82836148275919</x:v>
      </x:c>
      <x:c r="Q272" s="366">
        <x:v>7.4307400000000001</x:v>
      </x:c>
      <x:c r="R272" s="393">
        <x:v>227.99999999999997</x:v>
      </x:c>
      <x:c r="S272" s="366">
        <x:v>711.17004062069043</x:v>
      </x:c>
      <x:c r="T272" s="366">
        <x:v>10.72284</x:v>
      </x:c>
      <x:c r="U272" s="393">
        <x:v>208</x:v>
      </x:c>
      <x:c r="V272" s="366">
        <x:v>648.78670372413876</x:v>
      </x:c>
      <x:c r="W272" s="366">
        <x:v>9.7822399999999998</x:v>
      </x:c>
      <x:c r="X272" s="393">
        <x:v>178</x:v>
      </x:c>
      <x:c r="Y272" s="366">
        <x:v>555.21169837931097</x:v>
      </x:c>
      <x:c r="Z272" s="366">
        <x:v>8.37134</x:v>
      </x:c>
      <x:c r="AA272" s="393">
        <x:v>208</x:v>
      </x:c>
      <x:c r="AB272" s="366">
        <x:v>648.78670372413876</x:v>
      </x:c>
      <x:c r="AC272" s="366">
        <x:v>9.7822399999999998</x:v>
      </x:c>
      <x:c r="AD272" s="393">
        <x:v>208</x:v>
      </x:c>
      <x:c r="AE272" s="366">
        <x:v>648.78670372413876</x:v>
      </x:c>
      <x:c r="AF272" s="366">
        <x:v>9.7822399999999998</x:v>
      </x:c>
      <x:c r="AG272" s="393">
        <x:v>178</x:v>
      </x:c>
      <x:c r="AH272" s="366">
        <x:v>555.21169837931097</x:v>
      </x:c>
      <x:c r="AI272" s="366">
        <x:v>8.37134</x:v>
      </x:c>
      <x:c r="AJ272" s="393">
        <x:v>208</x:v>
      </x:c>
      <x:c r="AK272" s="366">
        <x:v>648.78670372413876</x:v>
      </x:c>
      <x:c r="AL272" s="366">
        <x:v>9.7822399999999998</x:v>
      </x:c>
      <x:c r="AM272" s="393">
        <x:v>178</x:v>
      </x:c>
      <x:c r="AN272" s="366">
        <x:v>555.21169837931097</x:v>
      </x:c>
      <x:c r="AO272" s="366">
        <x:v>8.37134</x:v>
      </x:c>
      <x:c r="AP272" s="393">
        <x:v>218.00000000000003</x:v>
      </x:c>
      <x:c r="AQ272" s="366">
        <x:v>679.97837217241465</x:v>
      </x:c>
      <x:c r="AR272" s="366">
        <x:v>10.252540000000002</x:v>
      </x:c>
      <x:c r="AS272" s="393">
        <x:v>218.00000000000003</x:v>
      </x:c>
      <x:c r="AT272" s="366">
        <x:v>679.97837217241465</x:v>
      </x:c>
      <x:c r="AU272" s="366">
        <x:v>10.252540000000002</x:v>
      </x:c>
      <x:c r="AV272" s="361"/>
      <x:c r="AW272" s="294"/>
      <x:c r="AX272" s="289"/>
      <x:c r="AY272" s="289"/>
      <x:c r="AZ272" s="289"/>
      <x:c r="BA272" s="289"/>
      <x:c r="BB272" s="289"/>
      <x:c r="BC272" s="289"/>
      <x:c r="BD272" s="289"/>
      <x:c r="BE272" s="289"/>
      <x:c r="BF272" s="289"/>
      <x:c r="BG272" s="289"/>
      <x:c r="BH272" s="289"/>
      <x:c r="BI272" s="289"/>
      <x:c r="BJ272" s="289"/>
      <x:c r="BK272" s="289"/>
      <x:c r="BL272" s="289"/>
      <x:c r="BM272" s="289"/>
      <x:c r="BN272" s="289"/>
      <x:c r="BO272" s="289"/>
      <x:c r="BP272" s="289"/>
      <x:c r="BQ272" s="289"/>
      <x:c r="BR272" s="289"/>
      <x:c r="BS272" s="289"/>
      <x:c r="BT272" s="289"/>
      <x:c r="BU272" s="289"/>
      <x:c r="BV272" s="289"/>
      <x:c r="BW272" s="289"/>
      <x:c r="BX272" s="289"/>
      <x:c r="BY272" s="289"/>
      <x:c r="BZ272" s="289"/>
      <x:c r="CA272" s="289"/>
      <x:c r="CB272" s="289"/>
      <x:c r="CC272" s="289"/>
      <x:c r="CD272" s="289"/>
      <x:c r="CE272" s="289"/>
      <x:c r="CF272" s="289"/>
      <x:c r="CG272" s="289"/>
      <x:c r="CH272" s="289"/>
      <x:c r="CI272" s="289"/>
      <x:c r="CJ272" s="289"/>
      <x:c r="CK272" s="289"/>
      <x:c r="CL272" s="289"/>
      <x:c r="CM272" s="289"/>
      <x:c r="CN272" s="289"/>
      <x:c r="CO272" s="289"/>
      <x:c r="CP272" s="289"/>
      <x:c r="CQ272" s="289"/>
      <x:c r="CR272" s="289"/>
      <x:c r="CS272" s="289"/>
      <x:c r="CT272" s="289"/>
      <x:c r="CU272" s="289"/>
      <x:c r="CV272" s="289"/>
      <x:c r="CW272" s="289"/>
      <x:c r="CX272" s="289"/>
      <x:c r="CY272" s="289"/>
      <x:c r="CZ272" s="289"/>
      <x:c r="DA272" s="289"/>
      <x:c r="DB272" s="289"/>
      <x:c r="DC272" s="289"/>
      <x:c r="DD272" s="289"/>
      <x:c r="DE272" s="289"/>
      <x:c r="DF272" s="289"/>
      <x:c r="DG272" s="289"/>
      <x:c r="DH272" s="289"/>
      <x:c r="DI272" s="289"/>
      <x:c r="DJ272" s="289"/>
      <x:c r="DK272" s="289"/>
      <x:c r="DL272" s="289"/>
      <x:c r="DM272" s="289"/>
      <x:c r="DN272" s="289"/>
      <x:c r="DO272" s="289"/>
      <x:c r="DP272" s="289"/>
      <x:c r="DQ272" s="289"/>
      <x:c r="DR272" s="289"/>
      <x:c r="DS272" s="289"/>
      <x:c r="DT272" s="289"/>
      <x:c r="DU272" s="289"/>
      <x:c r="DV272" s="289"/>
      <x:c r="DW272" s="289"/>
      <x:c r="DX272" s="289"/>
      <x:c r="DY272" s="289"/>
      <x:c r="DZ272" s="289"/>
      <x:c r="EA272" s="289"/>
      <x:c r="EB272" s="289"/>
      <x:c r="EC272" s="289"/>
      <x:c r="ED272" s="289"/>
      <x:c r="EE272" s="289"/>
      <x:c r="EF272" s="289"/>
      <x:c r="EG272" s="289"/>
      <x:c r="EH272" s="289"/>
      <x:c r="EI272" s="289"/>
      <x:c r="EJ272" s="289"/>
      <x:c r="EK272" s="289"/>
      <x:c r="EL272" s="289"/>
      <x:c r="EM272" s="289"/>
      <x:c r="EN272" s="289"/>
      <x:c r="EO272" s="289"/>
      <x:c r="EP272" s="289"/>
      <x:c r="EQ272" s="289"/>
      <x:c r="ER272" s="289"/>
      <x:c r="ES272" s="289"/>
      <x:c r="ET272" s="289"/>
      <x:c r="EU272" s="289"/>
      <x:c r="EV272" s="289"/>
      <x:c r="EW272" s="289"/>
      <x:c r="EX272" s="289"/>
      <x:c r="EY272" s="289"/>
      <x:c r="EZ272" s="289"/>
      <x:c r="FA272" s="289"/>
      <x:c r="FB272" s="289"/>
      <x:c r="FC272" s="289"/>
      <x:c r="FD272" s="289"/>
      <x:c r="FE272" s="289"/>
      <x:c r="FF272" s="289"/>
      <x:c r="FG272" s="289"/>
      <x:c r="FH272" s="289"/>
    </x:row>
    <x:row r="273" spans="1:164" s="328" customFormat="1" hidden="1" outlineLevel="1">
      <x:c r="A273" s="403"/>
      <x:c r="B273" s="403">
        <x:v>5</x:v>
      </x:c>
      <x:c r="C273" s="404" t="s">
        <x:v>389</x:v>
      </x:c>
      <x:c r="D273" s="405" t="s">
        <x:v>159</x:v>
      </x:c>
      <x:c r="E273" s="410" t="s">
        <x:v>391</x:v>
      </x:c>
      <x:c r="F273" s="412">
        <x:v>5.2957764539404399</x:v>
      </x:c>
      <x:c r="G273" s="390">
        <x:v>7.15400986001309E-2</x:v>
      </x:c>
      <x:c r="H273" s="323">
        <x:v>33.333333333333336</x:v>
      </x:c>
      <x:c r="I273" s="366">
        <x:v>400.99999999999994</x:v>
      </x:c>
      <x:c r="J273" s="366">
        <x:v>2123.6063580301166</x:v>
      </x:c>
      <x:c r="K273" s="366">
        <x:v>28.687579538652493</x:v>
      </x:c>
      <x:c r="L273" s="393">
        <x:v>36.333333333333336</x:v>
      </x:c>
      <x:c r="M273" s="366">
        <x:v>192.41321115983601</x:v>
      </x:c>
      <x:c r="N273" s="367">
        <x:v>2.5992902491380896</x:v>
      </x:c>
      <x:c r="O273" s="394">
        <x:v>26.333333333333336</x:v>
      </x:c>
      <x:c r="P273" s="366">
        <x:v>139.45544662043159</x:v>
      </x:c>
      <x:c r="Q273" s="366">
        <x:v>1.8838892631367805</x:v>
      </x:c>
      <x:c r="R273" s="393">
        <x:v>38</x:v>
      </x:c>
      <x:c r="S273" s="366">
        <x:v>201.23950524973671</x:v>
      </x:c>
      <x:c r="T273" s="366">
        <x:v>2.7185237468049741</x:v>
      </x:c>
      <x:c r="U273" s="393">
        <x:v>34.666666666666671</x:v>
      </x:c>
      <x:c r="V273" s="366">
        <x:v>183.58691706993528</x:v>
      </x:c>
      <x:c r="W273" s="366">
        <x:v>2.4800567514712051</x:v>
      </x:c>
      <x:c r="X273" s="393">
        <x:v>29.666666666666668</x:v>
      </x:c>
      <x:c r="Y273" s="366">
        <x:v>157.10803480023307</x:v>
      </x:c>
      <x:c r="Z273" s="366">
        <x:v>2.1223562584705502</x:v>
      </x:c>
      <x:c r="AA273" s="393">
        <x:v>34.666666666666671</x:v>
      </x:c>
      <x:c r="AB273" s="366">
        <x:v>183.58691706993528</x:v>
      </x:c>
      <x:c r="AC273" s="366">
        <x:v>2.4800567514712051</x:v>
      </x:c>
      <x:c r="AD273" s="393">
        <x:v>34.666666666666671</x:v>
      </x:c>
      <x:c r="AE273" s="366">
        <x:v>183.58691706993528</x:v>
      </x:c>
      <x:c r="AF273" s="366">
        <x:v>2.4800567514712051</x:v>
      </x:c>
      <x:c r="AG273" s="393">
        <x:v>29.666666666666668</x:v>
      </x:c>
      <x:c r="AH273" s="366">
        <x:v>157.10803480023307</x:v>
      </x:c>
      <x:c r="AI273" s="366">
        <x:v>2.1223562584705502</x:v>
      </x:c>
      <x:c r="AJ273" s="393">
        <x:v>34.666666666666671</x:v>
      </x:c>
      <x:c r="AK273" s="366">
        <x:v>183.58691706993528</x:v>
      </x:c>
      <x:c r="AL273" s="366">
        <x:v>2.4800567514712051</x:v>
      </x:c>
      <x:c r="AM273" s="393">
        <x:v>29.666666666666668</x:v>
      </x:c>
      <x:c r="AN273" s="366">
        <x:v>157.10803480023307</x:v>
      </x:c>
      <x:c r="AO273" s="366">
        <x:v>2.1223562584705502</x:v>
      </x:c>
      <x:c r="AP273" s="393">
        <x:v>36.333333333333336</x:v>
      </x:c>
      <x:c r="AQ273" s="366">
        <x:v>192.41321115983601</x:v>
      </x:c>
      <x:c r="AR273" s="366">
        <x:v>2.5992902491380896</x:v>
      </x:c>
      <x:c r="AS273" s="393">
        <x:v>36.333333333333336</x:v>
      </x:c>
      <x:c r="AT273" s="366">
        <x:v>192.41321115983601</x:v>
      </x:c>
      <x:c r="AU273" s="366">
        <x:v>2.5992902491380896</x:v>
      </x:c>
      <x:c r="AV273" s="361"/>
      <x:c r="AW273" s="294"/>
      <x:c r="AX273" s="289"/>
      <x:c r="AY273" s="289"/>
      <x:c r="AZ273" s="289"/>
      <x:c r="BA273" s="289"/>
      <x:c r="BB273" s="289"/>
      <x:c r="BC273" s="289"/>
      <x:c r="BD273" s="289"/>
      <x:c r="BE273" s="289"/>
      <x:c r="BF273" s="289"/>
      <x:c r="BG273" s="289"/>
      <x:c r="BH273" s="289"/>
      <x:c r="BI273" s="289"/>
      <x:c r="BJ273" s="289"/>
      <x:c r="BK273" s="289"/>
      <x:c r="BL273" s="289"/>
      <x:c r="BM273" s="289"/>
      <x:c r="BN273" s="289"/>
      <x:c r="BO273" s="289"/>
      <x:c r="BP273" s="289"/>
      <x:c r="BQ273" s="289"/>
      <x:c r="BR273" s="289"/>
      <x:c r="BS273" s="289"/>
      <x:c r="BT273" s="289"/>
      <x:c r="BU273" s="289"/>
      <x:c r="BV273" s="289"/>
      <x:c r="BW273" s="289"/>
      <x:c r="BX273" s="289"/>
      <x:c r="BY273" s="289"/>
      <x:c r="BZ273" s="289"/>
      <x:c r="CA273" s="289"/>
      <x:c r="CB273" s="289"/>
      <x:c r="CC273" s="289"/>
      <x:c r="CD273" s="289"/>
      <x:c r="CE273" s="289"/>
      <x:c r="CF273" s="289"/>
      <x:c r="CG273" s="289"/>
      <x:c r="CH273" s="289"/>
      <x:c r="CI273" s="289"/>
      <x:c r="CJ273" s="289"/>
      <x:c r="CK273" s="289"/>
      <x:c r="CL273" s="289"/>
      <x:c r="CM273" s="289"/>
      <x:c r="CN273" s="289"/>
      <x:c r="CO273" s="289"/>
      <x:c r="CP273" s="289"/>
      <x:c r="CQ273" s="289"/>
      <x:c r="CR273" s="289"/>
      <x:c r="CS273" s="289"/>
      <x:c r="CT273" s="289"/>
      <x:c r="CU273" s="289"/>
      <x:c r="CV273" s="289"/>
      <x:c r="CW273" s="289"/>
      <x:c r="CX273" s="289"/>
      <x:c r="CY273" s="289"/>
      <x:c r="CZ273" s="289"/>
      <x:c r="DA273" s="289"/>
      <x:c r="DB273" s="289"/>
      <x:c r="DC273" s="289"/>
      <x:c r="DD273" s="289"/>
      <x:c r="DE273" s="289"/>
      <x:c r="DF273" s="289"/>
      <x:c r="DG273" s="289"/>
      <x:c r="DH273" s="289"/>
      <x:c r="DI273" s="289"/>
      <x:c r="DJ273" s="289"/>
      <x:c r="DK273" s="289"/>
      <x:c r="DL273" s="289"/>
      <x:c r="DM273" s="289"/>
      <x:c r="DN273" s="289"/>
      <x:c r="DO273" s="289"/>
      <x:c r="DP273" s="289"/>
      <x:c r="DQ273" s="289"/>
      <x:c r="DR273" s="289"/>
      <x:c r="DS273" s="289"/>
      <x:c r="DT273" s="289"/>
      <x:c r="DU273" s="289"/>
      <x:c r="DV273" s="289"/>
      <x:c r="DW273" s="289"/>
      <x:c r="DX273" s="289"/>
      <x:c r="DY273" s="289"/>
      <x:c r="DZ273" s="289"/>
      <x:c r="EA273" s="289"/>
      <x:c r="EB273" s="289"/>
      <x:c r="EC273" s="289"/>
      <x:c r="ED273" s="289"/>
      <x:c r="EE273" s="289"/>
      <x:c r="EF273" s="289"/>
      <x:c r="EG273" s="289"/>
      <x:c r="EH273" s="289"/>
      <x:c r="EI273" s="289"/>
      <x:c r="EJ273" s="289"/>
      <x:c r="EK273" s="289"/>
      <x:c r="EL273" s="289"/>
      <x:c r="EM273" s="289"/>
      <x:c r="EN273" s="289"/>
      <x:c r="EO273" s="289"/>
      <x:c r="EP273" s="289"/>
      <x:c r="EQ273" s="289"/>
      <x:c r="ER273" s="289"/>
      <x:c r="ES273" s="289"/>
      <x:c r="ET273" s="289"/>
      <x:c r="EU273" s="289"/>
      <x:c r="EV273" s="289"/>
      <x:c r="EW273" s="289"/>
      <x:c r="EX273" s="289"/>
      <x:c r="EY273" s="289"/>
      <x:c r="EZ273" s="289"/>
      <x:c r="FA273" s="289"/>
      <x:c r="FB273" s="289"/>
      <x:c r="FC273" s="289"/>
      <x:c r="FD273" s="289"/>
      <x:c r="FE273" s="289"/>
      <x:c r="FF273" s="289"/>
      <x:c r="FG273" s="289"/>
      <x:c r="FH273" s="289"/>
    </x:row>
    <x:row r="274" spans="1:164" s="328" customFormat="1" hidden="1" outlineLevel="1">
      <x:c r="A274" s="403"/>
      <x:c r="B274" s="403">
        <x:v>6</x:v>
      </x:c>
      <x:c r="C274" s="407" t="s">
        <x:v>389</x:v>
      </x:c>
      <x:c r="D274" s="408" t="s">
        <x:v>161</x:v>
      </x:c>
      <x:c r="E274" s="408" t="s">
        <x:v>392</x:v>
      </x:c>
      <x:c r="F274" s="412"/>
      <x:c r="G274" s="413">
        <x:v>1.145E-2</x:v>
      </x:c>
      <x:c r="H274" s="323">
        <x:v>166.66666666666666</x:v>
      </x:c>
      <x:c r="I274" s="366"/>
      <x:c r="J274" s="366"/>
      <x:c r="K274" s="366"/>
      <x:c r="L274" s="393"/>
      <x:c r="M274" s="366"/>
      <x:c r="N274" s="367"/>
      <x:c r="O274" s="394"/>
      <x:c r="P274" s="366"/>
      <x:c r="Q274" s="366"/>
      <x:c r="R274" s="393"/>
      <x:c r="S274" s="366"/>
      <x:c r="T274" s="366"/>
      <x:c r="U274" s="393"/>
      <x:c r="V274" s="366"/>
      <x:c r="W274" s="366"/>
      <x:c r="X274" s="393"/>
      <x:c r="Y274" s="366"/>
      <x:c r="Z274" s="366"/>
      <x:c r="AA274" s="393"/>
      <x:c r="AB274" s="366"/>
      <x:c r="AC274" s="366"/>
      <x:c r="AD274" s="393"/>
      <x:c r="AE274" s="366"/>
      <x:c r="AF274" s="366"/>
      <x:c r="AG274" s="393"/>
      <x:c r="AH274" s="366"/>
      <x:c r="AI274" s="366"/>
      <x:c r="AJ274" s="393"/>
      <x:c r="AK274" s="366"/>
      <x:c r="AL274" s="366"/>
      <x:c r="AM274" s="393"/>
      <x:c r="AN274" s="366"/>
      <x:c r="AO274" s="366"/>
      <x:c r="AP274" s="393"/>
      <x:c r="AQ274" s="366"/>
      <x:c r="AR274" s="366"/>
      <x:c r="AS274" s="393"/>
      <x:c r="AT274" s="366"/>
      <x:c r="AU274" s="366"/>
      <x:c r="AV274" s="361"/>
      <x:c r="AW274" s="294"/>
      <x:c r="AX274" s="289"/>
      <x:c r="AY274" s="289"/>
      <x:c r="AZ274" s="289"/>
      <x:c r="BA274" s="289"/>
      <x:c r="BB274" s="289"/>
      <x:c r="BC274" s="289"/>
      <x:c r="BD274" s="289"/>
      <x:c r="BE274" s="289"/>
      <x:c r="BF274" s="289"/>
      <x:c r="BG274" s="289"/>
      <x:c r="BH274" s="289"/>
      <x:c r="BI274" s="289"/>
      <x:c r="BJ274" s="289"/>
      <x:c r="BK274" s="289"/>
      <x:c r="BL274" s="289"/>
      <x:c r="BM274" s="289"/>
      <x:c r="BN274" s="289"/>
      <x:c r="BO274" s="289"/>
      <x:c r="BP274" s="289"/>
      <x:c r="BQ274" s="289"/>
      <x:c r="BR274" s="289"/>
      <x:c r="BS274" s="289"/>
      <x:c r="BT274" s="289"/>
      <x:c r="BU274" s="289"/>
      <x:c r="BV274" s="289"/>
      <x:c r="BW274" s="289"/>
      <x:c r="BX274" s="289"/>
      <x:c r="BY274" s="289"/>
      <x:c r="BZ274" s="289"/>
      <x:c r="CA274" s="289"/>
      <x:c r="CB274" s="289"/>
      <x:c r="CC274" s="289"/>
      <x:c r="CD274" s="289"/>
      <x:c r="CE274" s="289"/>
      <x:c r="CF274" s="289"/>
      <x:c r="CG274" s="289"/>
      <x:c r="CH274" s="289"/>
      <x:c r="CI274" s="289"/>
      <x:c r="CJ274" s="289"/>
      <x:c r="CK274" s="289"/>
      <x:c r="CL274" s="289"/>
      <x:c r="CM274" s="289"/>
      <x:c r="CN274" s="289"/>
      <x:c r="CO274" s="289"/>
      <x:c r="CP274" s="289"/>
      <x:c r="CQ274" s="289"/>
      <x:c r="CR274" s="289"/>
      <x:c r="CS274" s="289"/>
      <x:c r="CT274" s="289"/>
      <x:c r="CU274" s="289"/>
      <x:c r="CV274" s="289"/>
      <x:c r="CW274" s="289"/>
      <x:c r="CX274" s="289"/>
      <x:c r="CY274" s="289"/>
      <x:c r="CZ274" s="289"/>
      <x:c r="DA274" s="289"/>
      <x:c r="DB274" s="289"/>
      <x:c r="DC274" s="289"/>
      <x:c r="DD274" s="289"/>
      <x:c r="DE274" s="289"/>
      <x:c r="DF274" s="289"/>
      <x:c r="DG274" s="289"/>
      <x:c r="DH274" s="289"/>
      <x:c r="DI274" s="289"/>
      <x:c r="DJ274" s="289"/>
      <x:c r="DK274" s="289"/>
      <x:c r="DL274" s="289"/>
      <x:c r="DM274" s="289"/>
      <x:c r="DN274" s="289"/>
      <x:c r="DO274" s="289"/>
      <x:c r="DP274" s="289"/>
      <x:c r="DQ274" s="289"/>
      <x:c r="DR274" s="289"/>
      <x:c r="DS274" s="289"/>
      <x:c r="DT274" s="289"/>
      <x:c r="DU274" s="289"/>
      <x:c r="DV274" s="289"/>
      <x:c r="DW274" s="289"/>
      <x:c r="DX274" s="289"/>
      <x:c r="DY274" s="289"/>
      <x:c r="DZ274" s="289"/>
      <x:c r="EA274" s="289"/>
      <x:c r="EB274" s="289"/>
      <x:c r="EC274" s="289"/>
      <x:c r="ED274" s="289"/>
      <x:c r="EE274" s="289"/>
      <x:c r="EF274" s="289"/>
      <x:c r="EG274" s="289"/>
      <x:c r="EH274" s="289"/>
      <x:c r="EI274" s="289"/>
      <x:c r="EJ274" s="289"/>
      <x:c r="EK274" s="289"/>
      <x:c r="EL274" s="289"/>
      <x:c r="EM274" s="289"/>
      <x:c r="EN274" s="289"/>
      <x:c r="EO274" s="289"/>
      <x:c r="EP274" s="289"/>
      <x:c r="EQ274" s="289"/>
      <x:c r="ER274" s="289"/>
      <x:c r="ES274" s="289"/>
      <x:c r="ET274" s="289"/>
      <x:c r="EU274" s="289"/>
      <x:c r="EV274" s="289"/>
      <x:c r="EW274" s="289"/>
      <x:c r="EX274" s="289"/>
      <x:c r="EY274" s="289"/>
      <x:c r="EZ274" s="289"/>
      <x:c r="FA274" s="289"/>
      <x:c r="FB274" s="289"/>
      <x:c r="FC274" s="289"/>
      <x:c r="FD274" s="289"/>
      <x:c r="FE274" s="289"/>
      <x:c r="FF274" s="289"/>
      <x:c r="FG274" s="289"/>
      <x:c r="FH274" s="289"/>
    </x:row>
    <x:row r="275" spans="1:164" s="328" customFormat="1" hidden="1" outlineLevel="1">
      <x:c r="A275" s="403">
        <x:v>4</x:v>
      </x:c>
      <x:c r="B275" s="403">
        <x:v>7</x:v>
      </x:c>
      <x:c r="C275" s="404" t="s">
        <x:v>389</x:v>
      </x:c>
      <x:c r="D275" s="405" t="s">
        <x:v>161</x:v>
      </x:c>
      <x:c r="E275" s="405" t="s">
        <x:v>142</x:v>
      </x:c>
      <x:c r="F275" s="412">
        <x:v>1.7022198378498197</x:v>
      </x:c>
      <x:c r="G275" s="390">
        <x:v>1.797E-2</x:v>
      </x:c>
      <x:c r="H275" s="323">
        <x:v>352.22222222222223</x:v>
      </x:c>
      <x:c r="I275" s="366">
        <x:v>4237.2333333333336</x:v>
      </x:c>
      <x:c r="J275" s="366">
        <x:v>7212.702637598517</x:v>
      </x:c>
      <x:c r="K275" s="366">
        <x:v>76.143083000000004</x:v>
      </x:c>
      <x:c r="L275" s="393">
        <x:v>383.92222222222227</x:v>
      </x:c>
      <x:c r="M275" s="366">
        <x:v>653.52002285805361</x:v>
      </x:c>
      <x:c r="N275" s="367">
        <x:v>6.8990823333333342</x:v>
      </x:c>
      <x:c r="O275" s="394">
        <x:v>278.25555555555559</x:v>
      </x:c>
      <x:c r="P275" s="366">
        <x:v>473.65212665858934</x:v>
      </x:c>
      <x:c r="Q275" s="366">
        <x:v>5.000252333333334</x:v>
      </x:c>
      <x:c r="R275" s="393">
        <x:v>401.5333333333333</x:v>
      </x:c>
      <x:c r="S275" s="366">
        <x:v>683.49800555796423</x:v>
      </x:c>
      <x:c r="T275" s="366">
        <x:v>7.2155539999999991</x:v>
      </x:c>
      <x:c r="U275" s="393">
        <x:v>366.31111111111113</x:v>
      </x:c>
      <x:c r="V275" s="366">
        <x:v>623.54204015814287</x:v>
      </x:c>
      <x:c r="W275" s="366">
        <x:v>6.5826106666666666</x:v>
      </x:c>
      <x:c r="X275" s="393">
        <x:v>313.47777777777776</x:v>
      </x:c>
      <x:c r="Y275" s="366">
        <x:v>533.60809205841065</x:v>
      </x:c>
      <x:c r="Z275" s="366">
        <x:v>5.6331956666666665</x:v>
      </x:c>
      <x:c r="AA275" s="393">
        <x:v>366.31111111111113</x:v>
      </x:c>
      <x:c r="AB275" s="366">
        <x:v>623.54204015814287</x:v>
      </x:c>
      <x:c r="AC275" s="366">
        <x:v>6.5826106666666666</x:v>
      </x:c>
      <x:c r="AD275" s="393">
        <x:v>366.31111111111113</x:v>
      </x:c>
      <x:c r="AE275" s="366">
        <x:v>623.54204015814287</x:v>
      </x:c>
      <x:c r="AF275" s="366">
        <x:v>6.5826106666666666</x:v>
      </x:c>
      <x:c r="AG275" s="393">
        <x:v>313.47777777777776</x:v>
      </x:c>
      <x:c r="AH275" s="366">
        <x:v>533.60809205841065</x:v>
      </x:c>
      <x:c r="AI275" s="366">
        <x:v>5.6331956666666665</x:v>
      </x:c>
      <x:c r="AJ275" s="393">
        <x:v>366.31111111111113</x:v>
      </x:c>
      <x:c r="AK275" s="366">
        <x:v>623.54204015814287</x:v>
      </x:c>
      <x:c r="AL275" s="366">
        <x:v>6.5826106666666666</x:v>
      </x:c>
      <x:c r="AM275" s="393">
        <x:v>313.47777777777776</x:v>
      </x:c>
      <x:c r="AN275" s="366">
        <x:v>533.60809205841065</x:v>
      </x:c>
      <x:c r="AO275" s="366">
        <x:v>5.6331956666666665</x:v>
      </x:c>
      <x:c r="AP275" s="393">
        <x:v>383.92222222222227</x:v>
      </x:c>
      <x:c r="AQ275" s="366">
        <x:v>653.52002285805361</x:v>
      </x:c>
      <x:c r="AR275" s="366">
        <x:v>6.8990823333333342</x:v>
      </x:c>
      <x:c r="AS275" s="393">
        <x:v>383.92222222222227</x:v>
      </x:c>
      <x:c r="AT275" s="366">
        <x:v>653.52002285805361</x:v>
      </x:c>
      <x:c r="AU275" s="366">
        <x:v>6.8990823333333342</x:v>
      </x:c>
      <x:c r="AV275" s="361"/>
      <x:c r="AW275" s="294"/>
      <x:c r="AX275" s="289"/>
      <x:c r="AY275" s="289"/>
      <x:c r="AZ275" s="289"/>
      <x:c r="BA275" s="289"/>
      <x:c r="BB275" s="289"/>
      <x:c r="BC275" s="289"/>
      <x:c r="BD275" s="289"/>
      <x:c r="BE275" s="289"/>
      <x:c r="BF275" s="289"/>
      <x:c r="BG275" s="289"/>
      <x:c r="BH275" s="289"/>
      <x:c r="BI275" s="289"/>
      <x:c r="BJ275" s="289"/>
      <x:c r="BK275" s="289"/>
      <x:c r="BL275" s="289"/>
      <x:c r="BM275" s="289"/>
      <x:c r="BN275" s="289"/>
      <x:c r="BO275" s="289"/>
      <x:c r="BP275" s="289"/>
      <x:c r="BQ275" s="289"/>
      <x:c r="BR275" s="289"/>
      <x:c r="BS275" s="289"/>
      <x:c r="BT275" s="289"/>
      <x:c r="BU275" s="289"/>
      <x:c r="BV275" s="289"/>
      <x:c r="BW275" s="289"/>
      <x:c r="BX275" s="289"/>
      <x:c r="BY275" s="289"/>
      <x:c r="BZ275" s="289"/>
      <x:c r="CA275" s="289"/>
      <x:c r="CB275" s="289"/>
      <x:c r="CC275" s="289"/>
      <x:c r="CD275" s="289"/>
      <x:c r="CE275" s="289"/>
      <x:c r="CF275" s="289"/>
      <x:c r="CG275" s="289"/>
      <x:c r="CH275" s="289"/>
      <x:c r="CI275" s="289"/>
      <x:c r="CJ275" s="289"/>
      <x:c r="CK275" s="289"/>
      <x:c r="CL275" s="289"/>
      <x:c r="CM275" s="289"/>
      <x:c r="CN275" s="289"/>
      <x:c r="CO275" s="289"/>
      <x:c r="CP275" s="289"/>
      <x:c r="CQ275" s="289"/>
      <x:c r="CR275" s="289"/>
      <x:c r="CS275" s="289"/>
      <x:c r="CT275" s="289"/>
      <x:c r="CU275" s="289"/>
      <x:c r="CV275" s="289"/>
      <x:c r="CW275" s="289"/>
      <x:c r="CX275" s="289"/>
      <x:c r="CY275" s="289"/>
      <x:c r="CZ275" s="289"/>
      <x:c r="DA275" s="289"/>
      <x:c r="DB275" s="289"/>
      <x:c r="DC275" s="289"/>
      <x:c r="DD275" s="289"/>
      <x:c r="DE275" s="289"/>
      <x:c r="DF275" s="289"/>
      <x:c r="DG275" s="289"/>
      <x:c r="DH275" s="289"/>
      <x:c r="DI275" s="289"/>
      <x:c r="DJ275" s="289"/>
      <x:c r="DK275" s="289"/>
      <x:c r="DL275" s="289"/>
      <x:c r="DM275" s="289"/>
      <x:c r="DN275" s="289"/>
      <x:c r="DO275" s="289"/>
      <x:c r="DP275" s="289"/>
      <x:c r="DQ275" s="289"/>
      <x:c r="DR275" s="289"/>
      <x:c r="DS275" s="289"/>
      <x:c r="DT275" s="289"/>
      <x:c r="DU275" s="289"/>
      <x:c r="DV275" s="289"/>
      <x:c r="DW275" s="289"/>
      <x:c r="DX275" s="289"/>
      <x:c r="DY275" s="289"/>
      <x:c r="DZ275" s="289"/>
      <x:c r="EA275" s="289"/>
      <x:c r="EB275" s="289"/>
      <x:c r="EC275" s="289"/>
      <x:c r="ED275" s="289"/>
      <x:c r="EE275" s="289"/>
      <x:c r="EF275" s="289"/>
      <x:c r="EG275" s="289"/>
      <x:c r="EH275" s="289"/>
      <x:c r="EI275" s="289"/>
      <x:c r="EJ275" s="289"/>
      <x:c r="EK275" s="289"/>
      <x:c r="EL275" s="289"/>
      <x:c r="EM275" s="289"/>
      <x:c r="EN275" s="289"/>
      <x:c r="EO275" s="289"/>
      <x:c r="EP275" s="289"/>
      <x:c r="EQ275" s="289"/>
      <x:c r="ER275" s="289"/>
      <x:c r="ES275" s="289"/>
      <x:c r="ET275" s="289"/>
      <x:c r="EU275" s="289"/>
      <x:c r="EV275" s="289"/>
      <x:c r="EW275" s="289"/>
      <x:c r="EX275" s="289"/>
      <x:c r="EY275" s="289"/>
      <x:c r="EZ275" s="289"/>
      <x:c r="FA275" s="289"/>
      <x:c r="FB275" s="289"/>
      <x:c r="FC275" s="289"/>
      <x:c r="FD275" s="289"/>
      <x:c r="FE275" s="289"/>
      <x:c r="FF275" s="289"/>
      <x:c r="FG275" s="289"/>
      <x:c r="FH275" s="289"/>
    </x:row>
    <x:row r="276" spans="1:164" s="328" customFormat="1" hidden="1" outlineLevel="1">
      <x:c r="A276" s="403"/>
      <x:c r="B276" s="403">
        <x:v>8</x:v>
      </x:c>
      <x:c r="C276" s="404" t="s">
        <x:v>389</x:v>
      </x:c>
      <x:c r="D276" s="405" t="s">
        <x:v>161</x:v>
      </x:c>
      <x:c r="E276" s="405" t="s">
        <x:v>163</x:v>
      </x:c>
      <x:c r="F276" s="412">
        <x:v>2.4101111610921326</x:v>
      </x:c>
      <x:c r="G276" s="390">
        <x:v>2.7068999999999999E-2</x:v>
      </x:c>
      <x:c r="H276" s="323">
        <x:v>166.66666666666666</x:v>
      </x:c>
      <x:c r="I276" s="366">
        <x:v>2005.0000000000005</x:v>
      </x:c>
      <x:c r="J276" s="366">
        <x:v>4832.2728779897261</x:v>
      </x:c>
      <x:c r="K276" s="366">
        <x:v>54.273344999999999</x:v>
      </x:c>
      <x:c r="L276" s="393">
        <x:v>181.66666666666666</x:v>
      </x:c>
      <x:c r="M276" s="366">
        <x:v>437.83686093173742</x:v>
      </x:c>
      <x:c r="N276" s="367">
        <x:v>4.917535</x:v>
      </x:c>
      <x:c r="O276" s="394">
        <x:v>131.66666666666666</x:v>
      </x:c>
      <x:c r="P276" s="366">
        <x:v>317.33130287713078</x:v>
      </x:c>
      <x:c r="Q276" s="366">
        <x:v>3.5640849999999995</x:v>
      </x:c>
      <x:c r="R276" s="393">
        <x:v>189.99999999999997</x:v>
      </x:c>
      <x:c r="S276" s="366">
        <x:v>457.92112060750515</x:v>
      </x:c>
      <x:c r="T276" s="366">
        <x:v>5.1431099999999992</x:v>
      </x:c>
      <x:c r="U276" s="393">
        <x:v>173.33333333333334</x:v>
      </x:c>
      <x:c r="V276" s="366">
        <x:v>417.75260125596969</x:v>
      </x:c>
      <x:c r="W276" s="366">
        <x:v>4.6919599999999999</x:v>
      </x:c>
      <x:c r="X276" s="393">
        <x:v>148.33333333333331</x:v>
      </x:c>
      <x:c r="Y276" s="366">
        <x:v>357.49982222866629</x:v>
      </x:c>
      <x:c r="Z276" s="366">
        <x:v>4.0152349999999997</x:v>
      </x:c>
      <x:c r="AA276" s="393">
        <x:v>173.33333333333334</x:v>
      </x:c>
      <x:c r="AB276" s="366">
        <x:v>417.75260125596969</x:v>
      </x:c>
      <x:c r="AC276" s="366">
        <x:v>4.6919599999999999</x:v>
      </x:c>
      <x:c r="AD276" s="393">
        <x:v>173.33333333333334</x:v>
      </x:c>
      <x:c r="AE276" s="366">
        <x:v>417.75260125596969</x:v>
      </x:c>
      <x:c r="AF276" s="366">
        <x:v>4.6919599999999999</x:v>
      </x:c>
      <x:c r="AG276" s="393">
        <x:v>148.33333333333331</x:v>
      </x:c>
      <x:c r="AH276" s="366">
        <x:v>357.49982222866629</x:v>
      </x:c>
      <x:c r="AI276" s="366">
        <x:v>4.0152349999999997</x:v>
      </x:c>
      <x:c r="AJ276" s="393">
        <x:v>173.33333333333334</x:v>
      </x:c>
      <x:c r="AK276" s="366">
        <x:v>417.75260125596969</x:v>
      </x:c>
      <x:c r="AL276" s="366">
        <x:v>4.6919599999999999</x:v>
      </x:c>
      <x:c r="AM276" s="393">
        <x:v>148.33333333333331</x:v>
      </x:c>
      <x:c r="AN276" s="366">
        <x:v>357.49982222866629</x:v>
      </x:c>
      <x:c r="AO276" s="366">
        <x:v>4.0152349999999997</x:v>
      </x:c>
      <x:c r="AP276" s="393">
        <x:v>181.66666666666666</x:v>
      </x:c>
      <x:c r="AQ276" s="366">
        <x:v>437.83686093173742</x:v>
      </x:c>
      <x:c r="AR276" s="366">
        <x:v>4.917535</x:v>
      </x:c>
      <x:c r="AS276" s="393">
        <x:v>181.66666666666666</x:v>
      </x:c>
      <x:c r="AT276" s="366">
        <x:v>437.83686093173742</x:v>
      </x:c>
      <x:c r="AU276" s="366">
        <x:v>4.917535</x:v>
      </x:c>
      <x:c r="AV276" s="361"/>
      <x:c r="AW276" s="294"/>
      <x:c r="AX276" s="289"/>
      <x:c r="AY276" s="289"/>
      <x:c r="AZ276" s="289"/>
      <x:c r="BA276" s="289"/>
      <x:c r="BB276" s="289"/>
      <x:c r="BC276" s="289"/>
      <x:c r="BD276" s="289"/>
      <x:c r="BE276" s="289"/>
      <x:c r="BF276" s="289"/>
      <x:c r="BG276" s="289"/>
      <x:c r="BH276" s="289"/>
      <x:c r="BI276" s="289"/>
      <x:c r="BJ276" s="289"/>
      <x:c r="BK276" s="289"/>
      <x:c r="BL276" s="289"/>
      <x:c r="BM276" s="289"/>
      <x:c r="BN276" s="289"/>
      <x:c r="BO276" s="289"/>
      <x:c r="BP276" s="289"/>
      <x:c r="BQ276" s="289"/>
      <x:c r="BR276" s="289"/>
      <x:c r="BS276" s="289"/>
      <x:c r="BT276" s="289"/>
      <x:c r="BU276" s="289"/>
      <x:c r="BV276" s="289"/>
      <x:c r="BW276" s="289"/>
      <x:c r="BX276" s="289"/>
      <x:c r="BY276" s="289"/>
      <x:c r="BZ276" s="289"/>
      <x:c r="CA276" s="289"/>
      <x:c r="CB276" s="289"/>
      <x:c r="CC276" s="289"/>
      <x:c r="CD276" s="289"/>
      <x:c r="CE276" s="289"/>
      <x:c r="CF276" s="289"/>
      <x:c r="CG276" s="289"/>
      <x:c r="CH276" s="289"/>
      <x:c r="CI276" s="289"/>
      <x:c r="CJ276" s="289"/>
      <x:c r="CK276" s="289"/>
      <x:c r="CL276" s="289"/>
      <x:c r="CM276" s="289"/>
      <x:c r="CN276" s="289"/>
      <x:c r="CO276" s="289"/>
      <x:c r="CP276" s="289"/>
      <x:c r="CQ276" s="289"/>
      <x:c r="CR276" s="289"/>
      <x:c r="CS276" s="289"/>
      <x:c r="CT276" s="289"/>
      <x:c r="CU276" s="289"/>
      <x:c r="CV276" s="289"/>
      <x:c r="CW276" s="289"/>
      <x:c r="CX276" s="289"/>
      <x:c r="CY276" s="289"/>
      <x:c r="CZ276" s="289"/>
      <x:c r="DA276" s="289"/>
      <x:c r="DB276" s="289"/>
      <x:c r="DC276" s="289"/>
      <x:c r="DD276" s="289"/>
      <x:c r="DE276" s="289"/>
      <x:c r="DF276" s="289"/>
      <x:c r="DG276" s="289"/>
      <x:c r="DH276" s="289"/>
      <x:c r="DI276" s="289"/>
      <x:c r="DJ276" s="289"/>
      <x:c r="DK276" s="289"/>
      <x:c r="DL276" s="289"/>
      <x:c r="DM276" s="289"/>
      <x:c r="DN276" s="289"/>
      <x:c r="DO276" s="289"/>
      <x:c r="DP276" s="289"/>
      <x:c r="DQ276" s="289"/>
      <x:c r="DR276" s="289"/>
      <x:c r="DS276" s="289"/>
      <x:c r="DT276" s="289"/>
      <x:c r="DU276" s="289"/>
      <x:c r="DV276" s="289"/>
      <x:c r="DW276" s="289"/>
      <x:c r="DX276" s="289"/>
      <x:c r="DY276" s="289"/>
      <x:c r="DZ276" s="289"/>
      <x:c r="EA276" s="289"/>
      <x:c r="EB276" s="289"/>
      <x:c r="EC276" s="289"/>
      <x:c r="ED276" s="289"/>
      <x:c r="EE276" s="289"/>
      <x:c r="EF276" s="289"/>
      <x:c r="EG276" s="289"/>
      <x:c r="EH276" s="289"/>
      <x:c r="EI276" s="289"/>
      <x:c r="EJ276" s="289"/>
      <x:c r="EK276" s="289"/>
      <x:c r="EL276" s="289"/>
      <x:c r="EM276" s="289"/>
      <x:c r="EN276" s="289"/>
      <x:c r="EO276" s="289"/>
      <x:c r="EP276" s="289"/>
      <x:c r="EQ276" s="289"/>
      <x:c r="ER276" s="289"/>
      <x:c r="ES276" s="289"/>
      <x:c r="ET276" s="289"/>
      <x:c r="EU276" s="289"/>
      <x:c r="EV276" s="289"/>
      <x:c r="EW276" s="289"/>
      <x:c r="EX276" s="289"/>
      <x:c r="EY276" s="289"/>
      <x:c r="EZ276" s="289"/>
      <x:c r="FA276" s="289"/>
      <x:c r="FB276" s="289"/>
      <x:c r="FC276" s="289"/>
      <x:c r="FD276" s="289"/>
      <x:c r="FE276" s="289"/>
      <x:c r="FF276" s="289"/>
      <x:c r="FG276" s="289"/>
      <x:c r="FH276" s="289"/>
    </x:row>
    <x:row r="277" spans="1:164" s="328" customFormat="1" hidden="1" outlineLevel="1">
      <x:c r="A277" s="403">
        <x:v>5</x:v>
      </x:c>
      <x:c r="B277" s="403">
        <x:v>9</x:v>
      </x:c>
      <x:c r="C277" s="404" t="s">
        <x:v>389</x:v>
      </x:c>
      <x:c r="D277" s="405" t="s">
        <x:v>161</x:v>
      </x:c>
      <x:c r="E277" s="405" t="s">
        <x:v>160</x:v>
      </x:c>
      <x:c r="F277" s="412">
        <x:v>4.7653910013849554</x:v>
      </x:c>
      <x:c r="G277" s="390">
        <x:v>4.8000000000000001E-2</x:v>
      </x:c>
      <x:c r="H277" s="323">
        <x:v>66.666666666666671</x:v>
      </x:c>
      <x:c r="I277" s="366">
        <x:v>801.99999999999989</x:v>
      </x:c>
      <x:c r="J277" s="366">
        <x:v>3821.843583110734</x:v>
      </x:c>
      <x:c r="K277" s="366">
        <x:v>38.496000000000002</x:v>
      </x:c>
      <x:c r="L277" s="393">
        <x:v>72.666666666666671</x:v>
      </x:c>
      <x:c r="M277" s="366">
        <x:v>346.28507943397346</x:v>
      </x:c>
      <x:c r="N277" s="367">
        <x:v>3.4880000000000004</x:v>
      </x:c>
      <x:c r="O277" s="394">
        <x:v>52.666666666666671</x:v>
      </x:c>
      <x:c r="P277" s="366">
        <x:v>250.97725940627433</x:v>
      </x:c>
      <x:c r="Q277" s="366">
        <x:v>2.5280000000000005</x:v>
      </x:c>
      <x:c r="R277" s="393">
        <x:v>76</x:v>
      </x:c>
      <x:c r="S277" s="366">
        <x:v>362.16971610525661</x:v>
      </x:c>
      <x:c r="T277" s="366">
        <x:v>3.6480000000000001</x:v>
      </x:c>
      <x:c r="U277" s="393">
        <x:v>69.333333333333343</x:v>
      </x:c>
      <x:c r="V277" s="366">
        <x:v>330.40044276269026</x:v>
      </x:c>
      <x:c r="W277" s="366">
        <x:v>3.3280000000000007</x:v>
      </x:c>
      <x:c r="X277" s="393">
        <x:v>59.333333333333336</x:v>
      </x:c>
      <x:c r="Y277" s="366">
        <x:v>282.74653274884071</x:v>
      </x:c>
      <x:c r="Z277" s="366">
        <x:v>2.8480000000000003</x:v>
      </x:c>
      <x:c r="AA277" s="393">
        <x:v>69.333333333333343</x:v>
      </x:c>
      <x:c r="AB277" s="366">
        <x:v>330.40044276269026</x:v>
      </x:c>
      <x:c r="AC277" s="366">
        <x:v>3.3280000000000007</x:v>
      </x:c>
      <x:c r="AD277" s="393">
        <x:v>69.333333333333343</x:v>
      </x:c>
      <x:c r="AE277" s="366">
        <x:v>330.40044276269026</x:v>
      </x:c>
      <x:c r="AF277" s="366">
        <x:v>3.3280000000000007</x:v>
      </x:c>
      <x:c r="AG277" s="393">
        <x:v>59.333333333333336</x:v>
      </x:c>
      <x:c r="AH277" s="366">
        <x:v>282.74653274884071</x:v>
      </x:c>
      <x:c r="AI277" s="366">
        <x:v>2.8480000000000003</x:v>
      </x:c>
      <x:c r="AJ277" s="393">
        <x:v>69.333333333333343</x:v>
      </x:c>
      <x:c r="AK277" s="366">
        <x:v>330.40044276269026</x:v>
      </x:c>
      <x:c r="AL277" s="366">
        <x:v>3.3280000000000007</x:v>
      </x:c>
      <x:c r="AM277" s="393">
        <x:v>59.333333333333336</x:v>
      </x:c>
      <x:c r="AN277" s="366">
        <x:v>282.74653274884071</x:v>
      </x:c>
      <x:c r="AO277" s="366">
        <x:v>2.8480000000000003</x:v>
      </x:c>
      <x:c r="AP277" s="393">
        <x:v>72.666666666666671</x:v>
      </x:c>
      <x:c r="AQ277" s="366">
        <x:v>346.28507943397346</x:v>
      </x:c>
      <x:c r="AR277" s="366">
        <x:v>3.4880000000000004</x:v>
      </x:c>
      <x:c r="AS277" s="393">
        <x:v>72.666666666666671</x:v>
      </x:c>
      <x:c r="AT277" s="366">
        <x:v>346.28507943397346</x:v>
      </x:c>
      <x:c r="AU277" s="366">
        <x:v>3.4880000000000004</x:v>
      </x:c>
      <x:c r="AV277" s="361"/>
      <x:c r="AW277" s="294"/>
      <x:c r="AX277" s="289"/>
      <x:c r="AY277" s="289"/>
      <x:c r="AZ277" s="289"/>
      <x:c r="BA277" s="289"/>
      <x:c r="BB277" s="289"/>
      <x:c r="BC277" s="289"/>
      <x:c r="BD277" s="289"/>
      <x:c r="BE277" s="289"/>
      <x:c r="BF277" s="289"/>
      <x:c r="BG277" s="289"/>
      <x:c r="BH277" s="289"/>
      <x:c r="BI277" s="289"/>
      <x:c r="BJ277" s="289"/>
      <x:c r="BK277" s="289"/>
      <x:c r="BL277" s="289"/>
      <x:c r="BM277" s="289"/>
      <x:c r="BN277" s="289"/>
      <x:c r="BO277" s="289"/>
      <x:c r="BP277" s="289"/>
      <x:c r="BQ277" s="289"/>
      <x:c r="BR277" s="289"/>
      <x:c r="BS277" s="289"/>
      <x:c r="BT277" s="289"/>
      <x:c r="BU277" s="289"/>
      <x:c r="BV277" s="289"/>
      <x:c r="BW277" s="289"/>
      <x:c r="BX277" s="289"/>
      <x:c r="BY277" s="289"/>
      <x:c r="BZ277" s="289"/>
      <x:c r="CA277" s="289"/>
      <x:c r="CB277" s="289"/>
      <x:c r="CC277" s="289"/>
      <x:c r="CD277" s="289"/>
      <x:c r="CE277" s="289"/>
      <x:c r="CF277" s="289"/>
      <x:c r="CG277" s="289"/>
      <x:c r="CH277" s="289"/>
      <x:c r="CI277" s="289"/>
      <x:c r="CJ277" s="289"/>
      <x:c r="CK277" s="289"/>
      <x:c r="CL277" s="289"/>
      <x:c r="CM277" s="289"/>
      <x:c r="CN277" s="289"/>
      <x:c r="CO277" s="289"/>
      <x:c r="CP277" s="289"/>
      <x:c r="CQ277" s="289"/>
      <x:c r="CR277" s="289"/>
      <x:c r="CS277" s="289"/>
      <x:c r="CT277" s="289"/>
      <x:c r="CU277" s="289"/>
      <x:c r="CV277" s="289"/>
      <x:c r="CW277" s="289"/>
      <x:c r="CX277" s="289"/>
      <x:c r="CY277" s="289"/>
      <x:c r="CZ277" s="289"/>
      <x:c r="DA277" s="289"/>
      <x:c r="DB277" s="289"/>
      <x:c r="DC277" s="289"/>
      <x:c r="DD277" s="289"/>
      <x:c r="DE277" s="289"/>
      <x:c r="DF277" s="289"/>
      <x:c r="DG277" s="289"/>
      <x:c r="DH277" s="289"/>
      <x:c r="DI277" s="289"/>
      <x:c r="DJ277" s="289"/>
      <x:c r="DK277" s="289"/>
      <x:c r="DL277" s="289"/>
      <x:c r="DM277" s="289"/>
      <x:c r="DN277" s="289"/>
      <x:c r="DO277" s="289"/>
      <x:c r="DP277" s="289"/>
      <x:c r="DQ277" s="289"/>
      <x:c r="DR277" s="289"/>
      <x:c r="DS277" s="289"/>
      <x:c r="DT277" s="289"/>
      <x:c r="DU277" s="289"/>
      <x:c r="DV277" s="289"/>
      <x:c r="DW277" s="289"/>
      <x:c r="DX277" s="289"/>
      <x:c r="DY277" s="289"/>
      <x:c r="DZ277" s="289"/>
      <x:c r="EA277" s="289"/>
      <x:c r="EB277" s="289"/>
      <x:c r="EC277" s="289"/>
      <x:c r="ED277" s="289"/>
      <x:c r="EE277" s="289"/>
      <x:c r="EF277" s="289"/>
      <x:c r="EG277" s="289"/>
      <x:c r="EH277" s="289"/>
      <x:c r="EI277" s="289"/>
      <x:c r="EJ277" s="289"/>
      <x:c r="EK277" s="289"/>
      <x:c r="EL277" s="289"/>
      <x:c r="EM277" s="289"/>
      <x:c r="EN277" s="289"/>
      <x:c r="EO277" s="289"/>
      <x:c r="EP277" s="289"/>
      <x:c r="EQ277" s="289"/>
      <x:c r="ER277" s="289"/>
      <x:c r="ES277" s="289"/>
      <x:c r="ET277" s="289"/>
      <x:c r="EU277" s="289"/>
      <x:c r="EV277" s="289"/>
      <x:c r="EW277" s="289"/>
      <x:c r="EX277" s="289"/>
      <x:c r="EY277" s="289"/>
      <x:c r="EZ277" s="289"/>
      <x:c r="FA277" s="289"/>
      <x:c r="FB277" s="289"/>
      <x:c r="FC277" s="289"/>
      <x:c r="FD277" s="289"/>
      <x:c r="FE277" s="289"/>
      <x:c r="FF277" s="289"/>
      <x:c r="FG277" s="289"/>
      <x:c r="FH277" s="289"/>
    </x:row>
    <x:row r="278" spans="1:164" s="328" customFormat="1" hidden="1" outlineLevel="1">
      <x:c r="A278" s="403"/>
      <x:c r="B278" s="403">
        <x:v>10</x:v>
      </x:c>
      <x:c r="C278" s="407" t="s">
        <x:v>389</x:v>
      </x:c>
      <x:c r="D278" s="408" t="s">
        <x:v>167</x:v>
      </x:c>
      <x:c r="E278" s="408" t="s">
        <x:v>142</x:v>
      </x:c>
      <x:c r="F278" s="412"/>
      <x:c r="G278" s="414">
        <x:v>1.7680000000000001E-2</x:v>
      </x:c>
      <x:c r="H278" s="323">
        <x:v>766.66666666666663</x:v>
      </x:c>
      <x:c r="I278" s="366"/>
      <x:c r="J278" s="366"/>
      <x:c r="K278" s="366"/>
      <x:c r="L278" s="393"/>
      <x:c r="M278" s="366"/>
      <x:c r="N278" s="367"/>
      <x:c r="O278" s="394"/>
      <x:c r="P278" s="366"/>
      <x:c r="Q278" s="366"/>
      <x:c r="R278" s="393"/>
      <x:c r="S278" s="366"/>
      <x:c r="T278" s="366"/>
      <x:c r="U278" s="393"/>
      <x:c r="V278" s="366"/>
      <x:c r="W278" s="366"/>
      <x:c r="X278" s="393"/>
      <x:c r="Y278" s="366"/>
      <x:c r="Z278" s="366"/>
      <x:c r="AA278" s="393"/>
      <x:c r="AB278" s="366"/>
      <x:c r="AC278" s="366"/>
      <x:c r="AD278" s="393"/>
      <x:c r="AE278" s="366"/>
      <x:c r="AF278" s="366"/>
      <x:c r="AG278" s="393"/>
      <x:c r="AH278" s="366"/>
      <x:c r="AI278" s="366"/>
      <x:c r="AJ278" s="393"/>
      <x:c r="AK278" s="366"/>
      <x:c r="AL278" s="366"/>
      <x:c r="AM278" s="393"/>
      <x:c r="AN278" s="366"/>
      <x:c r="AO278" s="366"/>
      <x:c r="AP278" s="393"/>
      <x:c r="AQ278" s="366"/>
      <x:c r="AR278" s="366"/>
      <x:c r="AS278" s="393"/>
      <x:c r="AT278" s="366"/>
      <x:c r="AU278" s="366"/>
      <x:c r="AV278" s="361"/>
      <x:c r="AW278" s="294"/>
      <x:c r="AX278" s="289"/>
      <x:c r="AY278" s="289"/>
      <x:c r="AZ278" s="289"/>
      <x:c r="BA278" s="289"/>
      <x:c r="BB278" s="289"/>
      <x:c r="BC278" s="289"/>
      <x:c r="BD278" s="289"/>
      <x:c r="BE278" s="289"/>
      <x:c r="BF278" s="289"/>
      <x:c r="BG278" s="289"/>
      <x:c r="BH278" s="289"/>
      <x:c r="BI278" s="289"/>
      <x:c r="BJ278" s="289"/>
      <x:c r="BK278" s="289"/>
      <x:c r="BL278" s="289"/>
      <x:c r="BM278" s="289"/>
      <x:c r="BN278" s="289"/>
      <x:c r="BO278" s="289"/>
      <x:c r="BP278" s="289"/>
      <x:c r="BQ278" s="289"/>
      <x:c r="BR278" s="289"/>
      <x:c r="BS278" s="289"/>
      <x:c r="BT278" s="289"/>
      <x:c r="BU278" s="289"/>
      <x:c r="BV278" s="289"/>
      <x:c r="BW278" s="289"/>
      <x:c r="BX278" s="289"/>
      <x:c r="BY278" s="289"/>
      <x:c r="BZ278" s="289"/>
      <x:c r="CA278" s="289"/>
      <x:c r="CB278" s="289"/>
      <x:c r="CC278" s="289"/>
      <x:c r="CD278" s="289"/>
      <x:c r="CE278" s="289"/>
      <x:c r="CF278" s="289"/>
      <x:c r="CG278" s="289"/>
      <x:c r="CH278" s="289"/>
      <x:c r="CI278" s="289"/>
      <x:c r="CJ278" s="289"/>
      <x:c r="CK278" s="289"/>
      <x:c r="CL278" s="289"/>
      <x:c r="CM278" s="289"/>
      <x:c r="CN278" s="289"/>
      <x:c r="CO278" s="289"/>
      <x:c r="CP278" s="289"/>
      <x:c r="CQ278" s="289"/>
      <x:c r="CR278" s="289"/>
      <x:c r="CS278" s="289"/>
      <x:c r="CT278" s="289"/>
      <x:c r="CU278" s="289"/>
      <x:c r="CV278" s="289"/>
      <x:c r="CW278" s="289"/>
      <x:c r="CX278" s="289"/>
      <x:c r="CY278" s="289"/>
      <x:c r="CZ278" s="289"/>
      <x:c r="DA278" s="289"/>
      <x:c r="DB278" s="289"/>
      <x:c r="DC278" s="289"/>
      <x:c r="DD278" s="289"/>
      <x:c r="DE278" s="289"/>
      <x:c r="DF278" s="289"/>
      <x:c r="DG278" s="289"/>
      <x:c r="DH278" s="289"/>
      <x:c r="DI278" s="289"/>
      <x:c r="DJ278" s="289"/>
      <x:c r="DK278" s="289"/>
      <x:c r="DL278" s="289"/>
      <x:c r="DM278" s="289"/>
      <x:c r="DN278" s="289"/>
      <x:c r="DO278" s="289"/>
      <x:c r="DP278" s="289"/>
      <x:c r="DQ278" s="289"/>
      <x:c r="DR278" s="289"/>
      <x:c r="DS278" s="289"/>
      <x:c r="DT278" s="289"/>
      <x:c r="DU278" s="289"/>
      <x:c r="DV278" s="289"/>
      <x:c r="DW278" s="289"/>
      <x:c r="DX278" s="289"/>
      <x:c r="DY278" s="289"/>
      <x:c r="DZ278" s="289"/>
      <x:c r="EA278" s="289"/>
      <x:c r="EB278" s="289"/>
      <x:c r="EC278" s="289"/>
      <x:c r="ED278" s="289"/>
      <x:c r="EE278" s="289"/>
      <x:c r="EF278" s="289"/>
      <x:c r="EG278" s="289"/>
      <x:c r="EH278" s="289"/>
      <x:c r="EI278" s="289"/>
      <x:c r="EJ278" s="289"/>
      <x:c r="EK278" s="289"/>
      <x:c r="EL278" s="289"/>
      <x:c r="EM278" s="289"/>
      <x:c r="EN278" s="289"/>
      <x:c r="EO278" s="289"/>
      <x:c r="EP278" s="289"/>
      <x:c r="EQ278" s="289"/>
      <x:c r="ER278" s="289"/>
      <x:c r="ES278" s="289"/>
      <x:c r="ET278" s="289"/>
      <x:c r="EU278" s="289"/>
      <x:c r="EV278" s="289"/>
      <x:c r="EW278" s="289"/>
      <x:c r="EX278" s="289"/>
      <x:c r="EY278" s="289"/>
      <x:c r="EZ278" s="289"/>
      <x:c r="FA278" s="289"/>
      <x:c r="FB278" s="289"/>
      <x:c r="FC278" s="289"/>
      <x:c r="FD278" s="289"/>
      <x:c r="FE278" s="289"/>
      <x:c r="FF278" s="289"/>
      <x:c r="FG278" s="289"/>
      <x:c r="FH278" s="289"/>
    </x:row>
    <x:row r="279" spans="1:164" s="328" customFormat="1" hidden="1" outlineLevel="1">
      <x:c r="A279" s="403">
        <x:v>6</x:v>
      </x:c>
      <x:c r="B279" s="403">
        <x:v>11</x:v>
      </x:c>
      <x:c r="C279" s="404" t="s">
        <x:v>389</x:v>
      </x:c>
      <x:c r="D279" s="405" t="s">
        <x:v>172</x:v>
      </x:c>
      <x:c r="E279" s="405" t="s">
        <x:v>142</x:v>
      </x:c>
      <x:c r="F279" s="412">
        <x:v>1.4125904959254647</x:v>
      </x:c>
      <x:c r="G279" s="415">
        <x:v>1.8811689729677901E-2</x:v>
      </x:c>
      <x:c r="H279" s="323">
        <x:v>0</x:v>
      </x:c>
      <x:c r="I279" s="366">
        <x:v>0</x:v>
      </x:c>
      <x:c r="J279" s="366">
        <x:v>0</x:v>
      </x:c>
      <x:c r="K279" s="366">
        <x:v>0</x:v>
      </x:c>
      <x:c r="L279" s="393">
        <x:v>0</x:v>
      </x:c>
      <x:c r="M279" s="366">
        <x:v>0</x:v>
      </x:c>
      <x:c r="N279" s="367">
        <x:v>0</x:v>
      </x:c>
      <x:c r="O279" s="394">
        <x:v>0</x:v>
      </x:c>
      <x:c r="P279" s="366">
        <x:v>0</x:v>
      </x:c>
      <x:c r="Q279" s="366">
        <x:v>0</x:v>
      </x:c>
      <x:c r="R279" s="393">
        <x:v>0</x:v>
      </x:c>
      <x:c r="S279" s="366">
        <x:v>0</x:v>
      </x:c>
      <x:c r="T279" s="366">
        <x:v>0</x:v>
      </x:c>
      <x:c r="U279" s="393">
        <x:v>0</x:v>
      </x:c>
      <x:c r="V279" s="366">
        <x:v>0</x:v>
      </x:c>
      <x:c r="W279" s="366">
        <x:v>0</x:v>
      </x:c>
      <x:c r="X279" s="393">
        <x:v>0</x:v>
      </x:c>
      <x:c r="Y279" s="366">
        <x:v>0</x:v>
      </x:c>
      <x:c r="Z279" s="366">
        <x:v>0</x:v>
      </x:c>
      <x:c r="AA279" s="393">
        <x:v>0</x:v>
      </x:c>
      <x:c r="AB279" s="366">
        <x:v>0</x:v>
      </x:c>
      <x:c r="AC279" s="366">
        <x:v>0</x:v>
      </x:c>
      <x:c r="AD279" s="393">
        <x:v>0</x:v>
      </x:c>
      <x:c r="AE279" s="366">
        <x:v>0</x:v>
      </x:c>
      <x:c r="AF279" s="366">
        <x:v>0</x:v>
      </x:c>
      <x:c r="AG279" s="393">
        <x:v>0</x:v>
      </x:c>
      <x:c r="AH279" s="366">
        <x:v>0</x:v>
      </x:c>
      <x:c r="AI279" s="366">
        <x:v>0</x:v>
      </x:c>
      <x:c r="AJ279" s="393">
        <x:v>0</x:v>
      </x:c>
      <x:c r="AK279" s="366">
        <x:v>0</x:v>
      </x:c>
      <x:c r="AL279" s="366">
        <x:v>0</x:v>
      </x:c>
      <x:c r="AM279" s="393">
        <x:v>0</x:v>
      </x:c>
      <x:c r="AN279" s="366">
        <x:v>0</x:v>
      </x:c>
      <x:c r="AO279" s="366">
        <x:v>0</x:v>
      </x:c>
      <x:c r="AP279" s="393">
        <x:v>0</x:v>
      </x:c>
      <x:c r="AQ279" s="366">
        <x:v>0</x:v>
      </x:c>
      <x:c r="AR279" s="366">
        <x:v>0</x:v>
      </x:c>
      <x:c r="AS279" s="393">
        <x:v>0</x:v>
      </x:c>
      <x:c r="AT279" s="366">
        <x:v>0</x:v>
      </x:c>
      <x:c r="AU279" s="366">
        <x:v>0</x:v>
      </x:c>
      <x:c r="AV279" s="361"/>
      <x:c r="AW279" s="294"/>
      <x:c r="AX279" s="289"/>
      <x:c r="AY279" s="289"/>
      <x:c r="AZ279" s="289"/>
      <x:c r="BA279" s="289"/>
      <x:c r="BB279" s="289"/>
      <x:c r="BC279" s="289"/>
      <x:c r="BD279" s="289"/>
      <x:c r="BE279" s="289"/>
      <x:c r="BF279" s="289"/>
      <x:c r="BG279" s="289"/>
      <x:c r="BH279" s="289"/>
      <x:c r="BI279" s="289"/>
      <x:c r="BJ279" s="289"/>
      <x:c r="BK279" s="289"/>
      <x:c r="BL279" s="289"/>
      <x:c r="BM279" s="289"/>
      <x:c r="BN279" s="289"/>
      <x:c r="BO279" s="289"/>
      <x:c r="BP279" s="289"/>
      <x:c r="BQ279" s="289"/>
      <x:c r="BR279" s="289"/>
      <x:c r="BS279" s="289"/>
      <x:c r="BT279" s="289"/>
      <x:c r="BU279" s="289"/>
      <x:c r="BV279" s="289"/>
      <x:c r="BW279" s="289"/>
      <x:c r="BX279" s="289"/>
      <x:c r="BY279" s="289"/>
      <x:c r="BZ279" s="289"/>
      <x:c r="CA279" s="289"/>
      <x:c r="CB279" s="289"/>
      <x:c r="CC279" s="289"/>
      <x:c r="CD279" s="289"/>
      <x:c r="CE279" s="289"/>
      <x:c r="CF279" s="289"/>
      <x:c r="CG279" s="289"/>
      <x:c r="CH279" s="289"/>
      <x:c r="CI279" s="289"/>
      <x:c r="CJ279" s="289"/>
      <x:c r="CK279" s="289"/>
      <x:c r="CL279" s="289"/>
      <x:c r="CM279" s="289"/>
      <x:c r="CN279" s="289"/>
      <x:c r="CO279" s="289"/>
      <x:c r="CP279" s="289"/>
      <x:c r="CQ279" s="289"/>
      <x:c r="CR279" s="289"/>
      <x:c r="CS279" s="289"/>
      <x:c r="CT279" s="289"/>
      <x:c r="CU279" s="289"/>
      <x:c r="CV279" s="289"/>
      <x:c r="CW279" s="289"/>
      <x:c r="CX279" s="289"/>
      <x:c r="CY279" s="289"/>
      <x:c r="CZ279" s="289"/>
      <x:c r="DA279" s="289"/>
      <x:c r="DB279" s="289"/>
      <x:c r="DC279" s="289"/>
      <x:c r="DD279" s="289"/>
      <x:c r="DE279" s="289"/>
      <x:c r="DF279" s="289"/>
      <x:c r="DG279" s="289"/>
      <x:c r="DH279" s="289"/>
      <x:c r="DI279" s="289"/>
      <x:c r="DJ279" s="289"/>
      <x:c r="DK279" s="289"/>
      <x:c r="DL279" s="289"/>
      <x:c r="DM279" s="289"/>
      <x:c r="DN279" s="289"/>
      <x:c r="DO279" s="289"/>
      <x:c r="DP279" s="289"/>
      <x:c r="DQ279" s="289"/>
      <x:c r="DR279" s="289"/>
      <x:c r="DS279" s="289"/>
      <x:c r="DT279" s="289"/>
      <x:c r="DU279" s="289"/>
      <x:c r="DV279" s="289"/>
      <x:c r="DW279" s="289"/>
      <x:c r="DX279" s="289"/>
      <x:c r="DY279" s="289"/>
      <x:c r="DZ279" s="289"/>
      <x:c r="EA279" s="289"/>
      <x:c r="EB279" s="289"/>
      <x:c r="EC279" s="289"/>
      <x:c r="ED279" s="289"/>
      <x:c r="EE279" s="289"/>
      <x:c r="EF279" s="289"/>
      <x:c r="EG279" s="289"/>
      <x:c r="EH279" s="289"/>
      <x:c r="EI279" s="289"/>
      <x:c r="EJ279" s="289"/>
      <x:c r="EK279" s="289"/>
      <x:c r="EL279" s="289"/>
      <x:c r="EM279" s="289"/>
      <x:c r="EN279" s="289"/>
      <x:c r="EO279" s="289"/>
      <x:c r="EP279" s="289"/>
      <x:c r="EQ279" s="289"/>
      <x:c r="ER279" s="289"/>
      <x:c r="ES279" s="289"/>
      <x:c r="ET279" s="289"/>
      <x:c r="EU279" s="289"/>
      <x:c r="EV279" s="289"/>
      <x:c r="EW279" s="289"/>
      <x:c r="EX279" s="289"/>
      <x:c r="EY279" s="289"/>
      <x:c r="EZ279" s="289"/>
      <x:c r="FA279" s="289"/>
      <x:c r="FB279" s="289"/>
      <x:c r="FC279" s="289"/>
      <x:c r="FD279" s="289"/>
      <x:c r="FE279" s="289"/>
      <x:c r="FF279" s="289"/>
      <x:c r="FG279" s="289"/>
      <x:c r="FH279" s="289"/>
    </x:row>
    <x:row r="280" spans="1:164" s="328" customFormat="1" hidden="1" outlineLevel="1">
      <x:c r="A280" s="403">
        <x:v>7</x:v>
      </x:c>
      <x:c r="B280" s="403">
        <x:v>12</x:v>
      </x:c>
      <x:c r="C280" s="404" t="s">
        <x:v>389</x:v>
      </x:c>
      <x:c r="D280" s="405" t="s">
        <x:v>172</x:v>
      </x:c>
      <x:c r="E280" s="405" t="s">
        <x:v>163</x:v>
      </x:c>
      <x:c r="F280" s="412">
        <x:v>2.2681739829687544</x:v>
      </x:c>
      <x:c r="G280" s="390">
        <x:v>2.9664587650645897E-2</x:v>
      </x:c>
      <x:c r="H280" s="323">
        <x:v>808.88888888888891</x:v>
      </x:c>
      <x:c r="I280" s="366">
        <x:v>9730.9333333333343</x:v>
      </x:c>
      <x:c r="J280" s="366">
        <x:v>22071.449816670087</x:v>
      </x:c>
      <x:c r="K280" s="366">
        <x:v>288.66412478925849</x:v>
      </x:c>
      <x:c r="L280" s="393">
        <x:v>881.68888888888898</x:v>
      </x:c>
      <x:c r="M280" s="366">
        <x:v>1999.8237988504068</x:v>
      </x:c>
      <x:c r="N280" s="367">
        <x:v>26.15493732504504</x:v>
      </x:c>
      <x:c r="O280" s="394">
        <x:v>639.02222222222224</x:v>
      </x:c>
      <x:c r="P280" s="366">
        <x:v>1449.4135789833224</x:v>
      </x:c>
      <x:c r="Q280" s="366">
        <x:v>18.956330721821633</x:v>
      </x:c>
      <x:c r="R280" s="393">
        <x:v>922.13333333333333</x:v>
      </x:c>
      <x:c r="S280" s="366">
        <x:v>2091.5588354949209</x:v>
      </x:c>
      <x:c r="T280" s="366">
        <x:v>27.354705092248938</x:v>
      </x:c>
      <x:c r="U280" s="393">
        <x:v>841.24444444444453</x:v>
      </x:c>
      <x:c r="V280" s="366">
        <x:v>1908.0887622058929</x:v>
      </x:c>
      <x:c r="W280" s="366">
        <x:v>24.955169557841138</x:v>
      </x:c>
      <x:c r="X280" s="393">
        <x:v>719.91111111111115</x:v>
      </x:c>
      <x:c r="Y280" s="366">
        <x:v>1632.8836522723504</x:v>
      </x:c>
      <x:c r="Z280" s="366">
        <x:v>21.355866256229433</x:v>
      </x:c>
      <x:c r="AA280" s="393">
        <x:v>841.24444444444453</x:v>
      </x:c>
      <x:c r="AB280" s="366">
        <x:v>1908.0887622058929</x:v>
      </x:c>
      <x:c r="AC280" s="366">
        <x:v>24.955169557841138</x:v>
      </x:c>
      <x:c r="AD280" s="393">
        <x:v>841.24444444444453</x:v>
      </x:c>
      <x:c r="AE280" s="366">
        <x:v>1908.0887622058929</x:v>
      </x:c>
      <x:c r="AF280" s="366">
        <x:v>24.955169557841138</x:v>
      </x:c>
      <x:c r="AG280" s="393">
        <x:v>719.91111111111115</x:v>
      </x:c>
      <x:c r="AH280" s="366">
        <x:v>1632.8836522723504</x:v>
      </x:c>
      <x:c r="AI280" s="366">
        <x:v>21.355866256229433</x:v>
      </x:c>
      <x:c r="AJ280" s="393">
        <x:v>841.24444444444453</x:v>
      </x:c>
      <x:c r="AK280" s="366">
        <x:v>1908.0887622058929</x:v>
      </x:c>
      <x:c r="AL280" s="366">
        <x:v>24.955169557841138</x:v>
      </x:c>
      <x:c r="AM280" s="393">
        <x:v>719.91111111111115</x:v>
      </x:c>
      <x:c r="AN280" s="366">
        <x:v>1632.8836522723504</x:v>
      </x:c>
      <x:c r="AO280" s="366">
        <x:v>21.355866256229433</x:v>
      </x:c>
      <x:c r="AP280" s="393">
        <x:v>881.68888888888898</x:v>
      </x:c>
      <x:c r="AQ280" s="366">
        <x:v>1999.8237988504068</x:v>
      </x:c>
      <x:c r="AR280" s="366">
        <x:v>26.15493732504504</x:v>
      </x:c>
      <x:c r="AS280" s="393">
        <x:v>881.68888888888898</x:v>
      </x:c>
      <x:c r="AT280" s="366">
        <x:v>1999.8237988504068</x:v>
      </x:c>
      <x:c r="AU280" s="366">
        <x:v>26.15493732504504</x:v>
      </x:c>
      <x:c r="AV280" s="361"/>
      <x:c r="AW280" s="294"/>
      <x:c r="AX280" s="289"/>
      <x:c r="AY280" s="289"/>
      <x:c r="AZ280" s="289"/>
      <x:c r="BA280" s="289"/>
      <x:c r="BB280" s="289"/>
      <x:c r="BC280" s="289"/>
      <x:c r="BD280" s="289"/>
      <x:c r="BE280" s="289"/>
      <x:c r="BF280" s="289"/>
      <x:c r="BG280" s="289"/>
      <x:c r="BH280" s="289"/>
      <x:c r="BI280" s="289"/>
      <x:c r="BJ280" s="289"/>
      <x:c r="BK280" s="289"/>
      <x:c r="BL280" s="289"/>
      <x:c r="BM280" s="289"/>
      <x:c r="BN280" s="289"/>
      <x:c r="BO280" s="289"/>
      <x:c r="BP280" s="289"/>
      <x:c r="BQ280" s="289"/>
      <x:c r="BR280" s="289"/>
      <x:c r="BS280" s="289"/>
      <x:c r="BT280" s="289"/>
      <x:c r="BU280" s="289"/>
      <x:c r="BV280" s="289"/>
      <x:c r="BW280" s="289"/>
      <x:c r="BX280" s="289"/>
      <x:c r="BY280" s="289"/>
      <x:c r="BZ280" s="289"/>
      <x:c r="CA280" s="289"/>
      <x:c r="CB280" s="289"/>
      <x:c r="CC280" s="289"/>
      <x:c r="CD280" s="289"/>
      <x:c r="CE280" s="289"/>
      <x:c r="CF280" s="289"/>
      <x:c r="CG280" s="289"/>
      <x:c r="CH280" s="289"/>
      <x:c r="CI280" s="289"/>
      <x:c r="CJ280" s="289"/>
      <x:c r="CK280" s="289"/>
      <x:c r="CL280" s="289"/>
      <x:c r="CM280" s="289"/>
      <x:c r="CN280" s="289"/>
      <x:c r="CO280" s="289"/>
      <x:c r="CP280" s="289"/>
      <x:c r="CQ280" s="289"/>
      <x:c r="CR280" s="289"/>
      <x:c r="CS280" s="289"/>
      <x:c r="CT280" s="289"/>
      <x:c r="CU280" s="289"/>
      <x:c r="CV280" s="289"/>
      <x:c r="CW280" s="289"/>
      <x:c r="CX280" s="289"/>
      <x:c r="CY280" s="289"/>
      <x:c r="CZ280" s="289"/>
      <x:c r="DA280" s="289"/>
      <x:c r="DB280" s="289"/>
      <x:c r="DC280" s="289"/>
      <x:c r="DD280" s="289"/>
      <x:c r="DE280" s="289"/>
      <x:c r="DF280" s="289"/>
      <x:c r="DG280" s="289"/>
      <x:c r="DH280" s="289"/>
      <x:c r="DI280" s="289"/>
      <x:c r="DJ280" s="289"/>
      <x:c r="DK280" s="289"/>
      <x:c r="DL280" s="289"/>
      <x:c r="DM280" s="289"/>
      <x:c r="DN280" s="289"/>
      <x:c r="DO280" s="289"/>
      <x:c r="DP280" s="289"/>
      <x:c r="DQ280" s="289"/>
      <x:c r="DR280" s="289"/>
      <x:c r="DS280" s="289"/>
      <x:c r="DT280" s="289"/>
      <x:c r="DU280" s="289"/>
      <x:c r="DV280" s="289"/>
      <x:c r="DW280" s="289"/>
      <x:c r="DX280" s="289"/>
      <x:c r="DY280" s="289"/>
      <x:c r="DZ280" s="289"/>
      <x:c r="EA280" s="289"/>
      <x:c r="EB280" s="289"/>
      <x:c r="EC280" s="289"/>
      <x:c r="ED280" s="289"/>
      <x:c r="EE280" s="289"/>
      <x:c r="EF280" s="289"/>
      <x:c r="EG280" s="289"/>
      <x:c r="EH280" s="289"/>
      <x:c r="EI280" s="289"/>
      <x:c r="EJ280" s="289"/>
      <x:c r="EK280" s="289"/>
      <x:c r="EL280" s="289"/>
      <x:c r="EM280" s="289"/>
      <x:c r="EN280" s="289"/>
      <x:c r="EO280" s="289"/>
      <x:c r="EP280" s="289"/>
      <x:c r="EQ280" s="289"/>
      <x:c r="ER280" s="289"/>
      <x:c r="ES280" s="289"/>
      <x:c r="ET280" s="289"/>
      <x:c r="EU280" s="289"/>
      <x:c r="EV280" s="289"/>
      <x:c r="EW280" s="289"/>
      <x:c r="EX280" s="289"/>
      <x:c r="EY280" s="289"/>
      <x:c r="EZ280" s="289"/>
      <x:c r="FA280" s="289"/>
      <x:c r="FB280" s="289"/>
      <x:c r="FC280" s="289"/>
      <x:c r="FD280" s="289"/>
      <x:c r="FE280" s="289"/>
      <x:c r="FF280" s="289"/>
      <x:c r="FG280" s="289"/>
      <x:c r="FH280" s="289"/>
    </x:row>
    <x:row r="281" spans="1:164" s="328" customFormat="1" hidden="1" outlineLevel="1">
      <x:c r="A281" s="403">
        <x:v>8</x:v>
      </x:c>
      <x:c r="B281" s="403">
        <x:v>13</x:v>
      </x:c>
      <x:c r="C281" s="404" t="s">
        <x:v>389</x:v>
      </x:c>
      <x:c r="D281" s="405" t="s">
        <x:v>172</x:v>
      </x:c>
      <x:c r="E281" s="405" t="s">
        <x:v>160</x:v>
      </x:c>
      <x:c r="F281" s="412">
        <x:v>3.5173344783233129</x:v>
      </x:c>
      <x:c r="G281" s="390">
        <x:v>4.70292243241947E-2</x:v>
      </x:c>
      <x:c r="H281" s="323">
        <x:v>2015.5555555555557</x:v>
      </x:c>
      <x:c r="I281" s="366">
        <x:v>24247.133333333335</x:v>
      </x:c>
      <x:c r="J281" s="366">
        <x:v>85285.278073835812</x:v>
      </x:c>
      <x:c r="K281" s="366">
        <x:v>1140.3238727519924</x:v>
      </x:c>
      <x:c r="L281" s="393">
        <x:v>2196.9555555555557</x:v>
      </x:c>
      <x:c r="M281" s="366">
        <x:v>7727.4275228995048</x:v>
      </x:c>
      <x:c r="N281" s="367">
        <x:v>103.32111565250803</x:v>
      </x:c>
      <x:c r="O281" s="394">
        <x:v>1592.288888888889</x:v>
      </x:c>
      <x:c r="P281" s="366">
        <x:v>5600.6126083400077</x:v>
      </x:c>
      <x:c r="Q281" s="366">
        <x:v>74.884111344478285</x:v>
      </x:c>
      <x:c r="R281" s="393">
        <x:v>2297.7333333333331</x:v>
      </x:c>
      <x:c r="S281" s="366">
        <x:v>8081.8966753260866</x:v>
      </x:c>
      <x:c r="T281" s="366">
        <x:v>108.06061637051296</x:v>
      </x:c>
      <x:c r="U281" s="393">
        <x:v>2096.1777777777779</x:v>
      </x:c>
      <x:c r="V281" s="366">
        <x:v>7372.9583704729221</x:v>
      </x:c>
      <x:c r="W281" s="366">
        <x:v>98.581614934503065</x:v>
      </x:c>
      <x:c r="X281" s="393">
        <x:v>1793.8444444444447</x:v>
      </x:c>
      <x:c r="Y281" s="366">
        <x:v>6309.550913193174</x:v>
      </x:c>
      <x:c r="Z281" s="366">
        <x:v>84.363112780488208</x:v>
      </x:c>
      <x:c r="AA281" s="393">
        <x:v>2096.1777777777779</x:v>
      </x:c>
      <x:c r="AB281" s="366">
        <x:v>7372.9583704729221</x:v>
      </x:c>
      <x:c r="AC281" s="366">
        <x:v>98.581614934503065</x:v>
      </x:c>
      <x:c r="AD281" s="393">
        <x:v>2096.1777777777779</x:v>
      </x:c>
      <x:c r="AE281" s="366">
        <x:v>7372.9583704729221</x:v>
      </x:c>
      <x:c r="AF281" s="366">
        <x:v>98.581614934503065</x:v>
      </x:c>
      <x:c r="AG281" s="393">
        <x:v>1793.8444444444447</x:v>
      </x:c>
      <x:c r="AH281" s="366">
        <x:v>6309.550913193174</x:v>
      </x:c>
      <x:c r="AI281" s="366">
        <x:v>84.363112780488208</x:v>
      </x:c>
      <x:c r="AJ281" s="393">
        <x:v>2096.1777777777779</x:v>
      </x:c>
      <x:c r="AK281" s="366">
        <x:v>7372.9583704729221</x:v>
      </x:c>
      <x:c r="AL281" s="366">
        <x:v>98.581614934503065</x:v>
      </x:c>
      <x:c r="AM281" s="393">
        <x:v>1793.8444444444447</x:v>
      </x:c>
      <x:c r="AN281" s="366">
        <x:v>6309.550913193174</x:v>
      </x:c>
      <x:c r="AO281" s="366">
        <x:v>84.363112780488208</x:v>
      </x:c>
      <x:c r="AP281" s="393">
        <x:v>2196.9555555555557</x:v>
      </x:c>
      <x:c r="AQ281" s="366">
        <x:v>7727.4275228995048</x:v>
      </x:c>
      <x:c r="AR281" s="366">
        <x:v>103.32111565250803</x:v>
      </x:c>
      <x:c r="AS281" s="393">
        <x:v>2196.9555555555557</x:v>
      </x:c>
      <x:c r="AT281" s="366">
        <x:v>7727.4275228995048</x:v>
      </x:c>
      <x:c r="AU281" s="366">
        <x:v>103.32111565250803</x:v>
      </x:c>
      <x:c r="AV281" s="361"/>
      <x:c r="AW281" s="294"/>
      <x:c r="AX281" s="289"/>
      <x:c r="AY281" s="289"/>
      <x:c r="AZ281" s="289"/>
      <x:c r="BA281" s="289"/>
      <x:c r="BB281" s="289"/>
      <x:c r="BC281" s="289"/>
      <x:c r="BD281" s="289"/>
      <x:c r="BE281" s="289"/>
      <x:c r="BF281" s="289"/>
      <x:c r="BG281" s="289"/>
      <x:c r="BH281" s="289"/>
      <x:c r="BI281" s="289"/>
      <x:c r="BJ281" s="289"/>
      <x:c r="BK281" s="289"/>
      <x:c r="BL281" s="289"/>
      <x:c r="BM281" s="289"/>
      <x:c r="BN281" s="289"/>
      <x:c r="BO281" s="289"/>
      <x:c r="BP281" s="289"/>
      <x:c r="BQ281" s="289"/>
      <x:c r="BR281" s="289"/>
      <x:c r="BS281" s="289"/>
      <x:c r="BT281" s="289"/>
      <x:c r="BU281" s="289"/>
      <x:c r="BV281" s="289"/>
      <x:c r="BW281" s="289"/>
      <x:c r="BX281" s="289"/>
      <x:c r="BY281" s="289"/>
      <x:c r="BZ281" s="289"/>
      <x:c r="CA281" s="289"/>
      <x:c r="CB281" s="289"/>
      <x:c r="CC281" s="289"/>
      <x:c r="CD281" s="289"/>
      <x:c r="CE281" s="289"/>
      <x:c r="CF281" s="289"/>
      <x:c r="CG281" s="289"/>
      <x:c r="CH281" s="289"/>
      <x:c r="CI281" s="289"/>
      <x:c r="CJ281" s="289"/>
      <x:c r="CK281" s="289"/>
      <x:c r="CL281" s="289"/>
      <x:c r="CM281" s="289"/>
      <x:c r="CN281" s="289"/>
      <x:c r="CO281" s="289"/>
      <x:c r="CP281" s="289"/>
      <x:c r="CQ281" s="289"/>
      <x:c r="CR281" s="289"/>
      <x:c r="CS281" s="289"/>
      <x:c r="CT281" s="289"/>
      <x:c r="CU281" s="289"/>
      <x:c r="CV281" s="289"/>
      <x:c r="CW281" s="289"/>
      <x:c r="CX281" s="289"/>
      <x:c r="CY281" s="289"/>
      <x:c r="CZ281" s="289"/>
      <x:c r="DA281" s="289"/>
      <x:c r="DB281" s="289"/>
      <x:c r="DC281" s="289"/>
      <x:c r="DD281" s="289"/>
      <x:c r="DE281" s="289"/>
      <x:c r="DF281" s="289"/>
      <x:c r="DG281" s="289"/>
      <x:c r="DH281" s="289"/>
      <x:c r="DI281" s="289"/>
      <x:c r="DJ281" s="289"/>
      <x:c r="DK281" s="289"/>
      <x:c r="DL281" s="289"/>
      <x:c r="DM281" s="289"/>
      <x:c r="DN281" s="289"/>
      <x:c r="DO281" s="289"/>
      <x:c r="DP281" s="289"/>
      <x:c r="DQ281" s="289"/>
      <x:c r="DR281" s="289"/>
      <x:c r="DS281" s="289"/>
      <x:c r="DT281" s="289"/>
      <x:c r="DU281" s="289"/>
      <x:c r="DV281" s="289"/>
      <x:c r="DW281" s="289"/>
      <x:c r="DX281" s="289"/>
      <x:c r="DY281" s="289"/>
      <x:c r="DZ281" s="289"/>
      <x:c r="EA281" s="289"/>
      <x:c r="EB281" s="289"/>
      <x:c r="EC281" s="289"/>
      <x:c r="ED281" s="289"/>
      <x:c r="EE281" s="289"/>
      <x:c r="EF281" s="289"/>
      <x:c r="EG281" s="289"/>
      <x:c r="EH281" s="289"/>
      <x:c r="EI281" s="289"/>
      <x:c r="EJ281" s="289"/>
      <x:c r="EK281" s="289"/>
      <x:c r="EL281" s="289"/>
      <x:c r="EM281" s="289"/>
      <x:c r="EN281" s="289"/>
      <x:c r="EO281" s="289"/>
      <x:c r="EP281" s="289"/>
      <x:c r="EQ281" s="289"/>
      <x:c r="ER281" s="289"/>
      <x:c r="ES281" s="289"/>
      <x:c r="ET281" s="289"/>
      <x:c r="EU281" s="289"/>
      <x:c r="EV281" s="289"/>
      <x:c r="EW281" s="289"/>
      <x:c r="EX281" s="289"/>
      <x:c r="EY281" s="289"/>
      <x:c r="EZ281" s="289"/>
      <x:c r="FA281" s="289"/>
      <x:c r="FB281" s="289"/>
      <x:c r="FC281" s="289"/>
      <x:c r="FD281" s="289"/>
      <x:c r="FE281" s="289"/>
      <x:c r="FF281" s="289"/>
      <x:c r="FG281" s="289"/>
      <x:c r="FH281" s="289"/>
    </x:row>
    <x:row r="282" spans="1:164" s="328" customFormat="1" hidden="1" outlineLevel="1">
      <x:c r="A282" s="403">
        <x:v>9</x:v>
      </x:c>
      <x:c r="B282" s="403">
        <x:v>14</x:v>
      </x:c>
      <x:c r="C282" s="404" t="s">
        <x:v>389</x:v>
      </x:c>
      <x:c r="D282" s="405" t="s">
        <x:v>172</x:v>
      </x:c>
      <x:c r="E282" s="410" t="s">
        <x:v>391</x:v>
      </x:c>
      <x:c r="F282" s="412">
        <x:v>5.0577079446902653</x:v>
      </x:c>
      <x:c r="G282" s="390">
        <x:v>7.1540000000000006E-2</x:v>
      </x:c>
      <x:c r="H282" s="323">
        <x:v>0</x:v>
      </x:c>
      <x:c r="I282" s="366">
        <x:v>0</x:v>
      </x:c>
      <x:c r="J282" s="366">
        <x:v>0</x:v>
      </x:c>
      <x:c r="K282" s="366">
        <x:v>0</x:v>
      </x:c>
      <x:c r="L282" s="393">
        <x:v>0</x:v>
      </x:c>
      <x:c r="M282" s="366">
        <x:v>0</x:v>
      </x:c>
      <x:c r="N282" s="367">
        <x:v>0</x:v>
      </x:c>
      <x:c r="O282" s="394">
        <x:v>0</x:v>
      </x:c>
      <x:c r="P282" s="366">
        <x:v>0</x:v>
      </x:c>
      <x:c r="Q282" s="366">
        <x:v>0</x:v>
      </x:c>
      <x:c r="R282" s="393">
        <x:v>0</x:v>
      </x:c>
      <x:c r="S282" s="366">
        <x:v>0</x:v>
      </x:c>
      <x:c r="T282" s="366">
        <x:v>0</x:v>
      </x:c>
      <x:c r="U282" s="393">
        <x:v>0</x:v>
      </x:c>
      <x:c r="V282" s="366">
        <x:v>0</x:v>
      </x:c>
      <x:c r="W282" s="366">
        <x:v>0</x:v>
      </x:c>
      <x:c r="X282" s="393">
        <x:v>0</x:v>
      </x:c>
      <x:c r="Y282" s="366">
        <x:v>0</x:v>
      </x:c>
      <x:c r="Z282" s="366">
        <x:v>0</x:v>
      </x:c>
      <x:c r="AA282" s="393">
        <x:v>0</x:v>
      </x:c>
      <x:c r="AB282" s="366">
        <x:v>0</x:v>
      </x:c>
      <x:c r="AC282" s="366">
        <x:v>0</x:v>
      </x:c>
      <x:c r="AD282" s="393">
        <x:v>0</x:v>
      </x:c>
      <x:c r="AE282" s="366">
        <x:v>0</x:v>
      </x:c>
      <x:c r="AF282" s="366">
        <x:v>0</x:v>
      </x:c>
      <x:c r="AG282" s="393">
        <x:v>0</x:v>
      </x:c>
      <x:c r="AH282" s="366">
        <x:v>0</x:v>
      </x:c>
      <x:c r="AI282" s="366">
        <x:v>0</x:v>
      </x:c>
      <x:c r="AJ282" s="393">
        <x:v>0</x:v>
      </x:c>
      <x:c r="AK282" s="366">
        <x:v>0</x:v>
      </x:c>
      <x:c r="AL282" s="366">
        <x:v>0</x:v>
      </x:c>
      <x:c r="AM282" s="393">
        <x:v>0</x:v>
      </x:c>
      <x:c r="AN282" s="366">
        <x:v>0</x:v>
      </x:c>
      <x:c r="AO282" s="366">
        <x:v>0</x:v>
      </x:c>
      <x:c r="AP282" s="393">
        <x:v>0</x:v>
      </x:c>
      <x:c r="AQ282" s="366">
        <x:v>0</x:v>
      </x:c>
      <x:c r="AR282" s="366">
        <x:v>0</x:v>
      </x:c>
      <x:c r="AS282" s="393">
        <x:v>0</x:v>
      </x:c>
      <x:c r="AT282" s="366">
        <x:v>0</x:v>
      </x:c>
      <x:c r="AU282" s="366">
        <x:v>0</x:v>
      </x:c>
      <x:c r="AV282" s="361"/>
      <x:c r="AW282" s="294"/>
      <x:c r="AX282" s="289"/>
      <x:c r="AY282" s="289"/>
      <x:c r="AZ282" s="289"/>
      <x:c r="BA282" s="289"/>
      <x:c r="BB282" s="289"/>
      <x:c r="BC282" s="289"/>
      <x:c r="BD282" s="289"/>
      <x:c r="BE282" s="289"/>
      <x:c r="BF282" s="289"/>
      <x:c r="BG282" s="289"/>
      <x:c r="BH282" s="289"/>
      <x:c r="BI282" s="289"/>
      <x:c r="BJ282" s="289"/>
      <x:c r="BK282" s="289"/>
      <x:c r="BL282" s="289"/>
      <x:c r="BM282" s="289"/>
      <x:c r="BN282" s="289"/>
      <x:c r="BO282" s="289"/>
      <x:c r="BP282" s="289"/>
      <x:c r="BQ282" s="289"/>
      <x:c r="BR282" s="289"/>
      <x:c r="BS282" s="289"/>
      <x:c r="BT282" s="289"/>
      <x:c r="BU282" s="289"/>
      <x:c r="BV282" s="289"/>
      <x:c r="BW282" s="289"/>
      <x:c r="BX282" s="289"/>
      <x:c r="BY282" s="289"/>
      <x:c r="BZ282" s="289"/>
      <x:c r="CA282" s="289"/>
      <x:c r="CB282" s="289"/>
      <x:c r="CC282" s="289"/>
      <x:c r="CD282" s="289"/>
      <x:c r="CE282" s="289"/>
      <x:c r="CF282" s="289"/>
      <x:c r="CG282" s="289"/>
      <x:c r="CH282" s="289"/>
      <x:c r="CI282" s="289"/>
      <x:c r="CJ282" s="289"/>
      <x:c r="CK282" s="289"/>
      <x:c r="CL282" s="289"/>
      <x:c r="CM282" s="289"/>
      <x:c r="CN282" s="289"/>
      <x:c r="CO282" s="289"/>
      <x:c r="CP282" s="289"/>
      <x:c r="CQ282" s="289"/>
      <x:c r="CR282" s="289"/>
      <x:c r="CS282" s="289"/>
      <x:c r="CT282" s="289"/>
      <x:c r="CU282" s="289"/>
      <x:c r="CV282" s="289"/>
      <x:c r="CW282" s="289"/>
      <x:c r="CX282" s="289"/>
      <x:c r="CY282" s="289"/>
      <x:c r="CZ282" s="289"/>
      <x:c r="DA282" s="289"/>
      <x:c r="DB282" s="289"/>
      <x:c r="DC282" s="289"/>
      <x:c r="DD282" s="289"/>
      <x:c r="DE282" s="289"/>
      <x:c r="DF282" s="289"/>
      <x:c r="DG282" s="289"/>
      <x:c r="DH282" s="289"/>
      <x:c r="DI282" s="289"/>
      <x:c r="DJ282" s="289"/>
      <x:c r="DK282" s="289"/>
      <x:c r="DL282" s="289"/>
      <x:c r="DM282" s="289"/>
      <x:c r="DN282" s="289"/>
      <x:c r="DO282" s="289"/>
      <x:c r="DP282" s="289"/>
      <x:c r="DQ282" s="289"/>
      <x:c r="DR282" s="289"/>
      <x:c r="DS282" s="289"/>
      <x:c r="DT282" s="289"/>
      <x:c r="DU282" s="289"/>
      <x:c r="DV282" s="289"/>
      <x:c r="DW282" s="289"/>
      <x:c r="DX282" s="289"/>
      <x:c r="DY282" s="289"/>
      <x:c r="DZ282" s="289"/>
      <x:c r="EA282" s="289"/>
      <x:c r="EB282" s="289"/>
      <x:c r="EC282" s="289"/>
      <x:c r="ED282" s="289"/>
      <x:c r="EE282" s="289"/>
      <x:c r="EF282" s="289"/>
      <x:c r="EG282" s="289"/>
      <x:c r="EH282" s="289"/>
      <x:c r="EI282" s="289"/>
      <x:c r="EJ282" s="289"/>
      <x:c r="EK282" s="289"/>
      <x:c r="EL282" s="289"/>
      <x:c r="EM282" s="289"/>
      <x:c r="EN282" s="289"/>
      <x:c r="EO282" s="289"/>
      <x:c r="EP282" s="289"/>
      <x:c r="EQ282" s="289"/>
      <x:c r="ER282" s="289"/>
      <x:c r="ES282" s="289"/>
      <x:c r="ET282" s="289"/>
      <x:c r="EU282" s="289"/>
      <x:c r="EV282" s="289"/>
      <x:c r="EW282" s="289"/>
      <x:c r="EX282" s="289"/>
      <x:c r="EY282" s="289"/>
      <x:c r="EZ282" s="289"/>
      <x:c r="FA282" s="289"/>
      <x:c r="FB282" s="289"/>
      <x:c r="FC282" s="289"/>
      <x:c r="FD282" s="289"/>
      <x:c r="FE282" s="289"/>
      <x:c r="FF282" s="289"/>
      <x:c r="FG282" s="289"/>
      <x:c r="FH282" s="289"/>
    </x:row>
    <x:row r="283" spans="1:164" s="328" customFormat="1" hidden="1" outlineLevel="1">
      <x:c r="A283" s="403">
        <x:v>10</x:v>
      </x:c>
      <x:c r="B283" s="403">
        <x:v>15</x:v>
      </x:c>
      <x:c r="C283" s="404" t="s">
        <x:v>389</x:v>
      </x:c>
      <x:c r="D283" s="405" t="s">
        <x:v>173</x:v>
      </x:c>
      <x:c r="E283" s="405" t="s">
        <x:v>141</x:v>
      </x:c>
      <x:c r="F283" s="412">
        <x:v>0.27374304296702656</x:v>
      </x:c>
      <x:c r="G283" s="390">
        <x:v>3.31E-3</x:v>
      </x:c>
      <x:c r="H283" s="323">
        <x:v>166.66666666666666</x:v>
      </x:c>
      <x:c r="I283" s="366">
        <x:v>2005.0000000000005</x:v>
      </x:c>
      <x:c r="J283" s="366">
        <x:v>548.85480114888833</x:v>
      </x:c>
      <x:c r="K283" s="366">
        <x:v>6.6365499999999988</x:v>
      </x:c>
      <x:c r="L283" s="393">
        <x:v>181.66666666666666</x:v>
      </x:c>
      <x:c r="M283" s="366">
        <x:v>49.729986139009824</x:v>
      </x:c>
      <x:c r="N283" s="367">
        <x:v>0.60131666666666661</x:v>
      </x:c>
      <x:c r="O283" s="394">
        <x:v>131.66666666666666</x:v>
      </x:c>
      <x:c r="P283" s="366">
        <x:v>36.042833990658494</x:v>
      </x:c>
      <x:c r="Q283" s="366">
        <x:v>0.43581666666666663</x:v>
      </x:c>
      <x:c r="R283" s="393">
        <x:v>189.99999999999997</x:v>
      </x:c>
      <x:c r="S283" s="366">
        <x:v>52.011178163735039</x:v>
      </x:c>
      <x:c r="T283" s="366">
        <x:v>0.6288999999999999</x:v>
      </x:c>
      <x:c r="U283" s="393">
        <x:v>173.33333333333334</x:v>
      </x:c>
      <x:c r="V283" s="366">
        <x:v>47.44879411428461</x:v>
      </x:c>
      <x:c r="W283" s="366">
        <x:v>0.57373333333333332</x:v>
      </x:c>
      <x:c r="X283" s="393">
        <x:v>148.33333333333331</x:v>
      </x:c>
      <x:c r="Y283" s="366">
        <x:v>40.605218040108937</x:v>
      </x:c>
      <x:c r="Z283" s="366">
        <x:v>0.49098333333333327</x:v>
      </x:c>
      <x:c r="AA283" s="393">
        <x:v>173.33333333333334</x:v>
      </x:c>
      <x:c r="AB283" s="366">
        <x:v>47.44879411428461</x:v>
      </x:c>
      <x:c r="AC283" s="366">
        <x:v>0.57373333333333332</x:v>
      </x:c>
      <x:c r="AD283" s="393">
        <x:v>173.33333333333334</x:v>
      </x:c>
      <x:c r="AE283" s="366">
        <x:v>47.44879411428461</x:v>
      </x:c>
      <x:c r="AF283" s="366">
        <x:v>0.57373333333333332</x:v>
      </x:c>
      <x:c r="AG283" s="393">
        <x:v>148.33333333333331</x:v>
      </x:c>
      <x:c r="AH283" s="366">
        <x:v>40.605218040108937</x:v>
      </x:c>
      <x:c r="AI283" s="366">
        <x:v>0.49098333333333327</x:v>
      </x:c>
      <x:c r="AJ283" s="393">
        <x:v>173.33333333333334</x:v>
      </x:c>
      <x:c r="AK283" s="366">
        <x:v>47.44879411428461</x:v>
      </x:c>
      <x:c r="AL283" s="366">
        <x:v>0.57373333333333332</x:v>
      </x:c>
      <x:c r="AM283" s="393">
        <x:v>148.33333333333331</x:v>
      </x:c>
      <x:c r="AN283" s="366">
        <x:v>40.605218040108937</x:v>
      </x:c>
      <x:c r="AO283" s="366">
        <x:v>0.49098333333333327</x:v>
      </x:c>
      <x:c r="AP283" s="393">
        <x:v>181.66666666666666</x:v>
      </x:c>
      <x:c r="AQ283" s="366">
        <x:v>49.729986139009824</x:v>
      </x:c>
      <x:c r="AR283" s="366">
        <x:v>0.60131666666666661</x:v>
      </x:c>
      <x:c r="AS283" s="393">
        <x:v>181.66666666666666</x:v>
      </x:c>
      <x:c r="AT283" s="366">
        <x:v>49.729986139009824</x:v>
      </x:c>
      <x:c r="AU283" s="366">
        <x:v>0.60131666666666661</x:v>
      </x:c>
      <x:c r="AV283" s="361"/>
      <x:c r="AW283" s="294"/>
      <x:c r="AX283" s="289"/>
      <x:c r="AY283" s="289"/>
      <x:c r="AZ283" s="289"/>
      <x:c r="BA283" s="289"/>
      <x:c r="BB283" s="289"/>
      <x:c r="BC283" s="289"/>
      <x:c r="BD283" s="289"/>
      <x:c r="BE283" s="289"/>
      <x:c r="BF283" s="289"/>
      <x:c r="BG283" s="289"/>
      <x:c r="BH283" s="289"/>
      <x:c r="BI283" s="289"/>
      <x:c r="BJ283" s="289"/>
      <x:c r="BK283" s="289"/>
      <x:c r="BL283" s="289"/>
      <x:c r="BM283" s="289"/>
      <x:c r="BN283" s="289"/>
      <x:c r="BO283" s="289"/>
      <x:c r="BP283" s="289"/>
      <x:c r="BQ283" s="289"/>
      <x:c r="BR283" s="289"/>
      <x:c r="BS283" s="289"/>
      <x:c r="BT283" s="289"/>
      <x:c r="BU283" s="289"/>
      <x:c r="BV283" s="289"/>
      <x:c r="BW283" s="289"/>
      <x:c r="BX283" s="289"/>
      <x:c r="BY283" s="289"/>
      <x:c r="BZ283" s="289"/>
      <x:c r="CA283" s="289"/>
      <x:c r="CB283" s="289"/>
      <x:c r="CC283" s="289"/>
      <x:c r="CD283" s="289"/>
      <x:c r="CE283" s="289"/>
      <x:c r="CF283" s="289"/>
      <x:c r="CG283" s="289"/>
      <x:c r="CH283" s="289"/>
      <x:c r="CI283" s="289"/>
      <x:c r="CJ283" s="289"/>
      <x:c r="CK283" s="289"/>
      <x:c r="CL283" s="289"/>
      <x:c r="CM283" s="289"/>
      <x:c r="CN283" s="289"/>
      <x:c r="CO283" s="289"/>
      <x:c r="CP283" s="289"/>
      <x:c r="CQ283" s="289"/>
      <x:c r="CR283" s="289"/>
      <x:c r="CS283" s="289"/>
      <x:c r="CT283" s="289"/>
      <x:c r="CU283" s="289"/>
      <x:c r="CV283" s="289"/>
      <x:c r="CW283" s="289"/>
      <x:c r="CX283" s="289"/>
      <x:c r="CY283" s="289"/>
      <x:c r="CZ283" s="289"/>
      <x:c r="DA283" s="289"/>
      <x:c r="DB283" s="289"/>
      <x:c r="DC283" s="289"/>
      <x:c r="DD283" s="289"/>
      <x:c r="DE283" s="289"/>
      <x:c r="DF283" s="289"/>
      <x:c r="DG283" s="289"/>
      <x:c r="DH283" s="289"/>
      <x:c r="DI283" s="289"/>
      <x:c r="DJ283" s="289"/>
      <x:c r="DK283" s="289"/>
      <x:c r="DL283" s="289"/>
      <x:c r="DM283" s="289"/>
      <x:c r="DN283" s="289"/>
      <x:c r="DO283" s="289"/>
      <x:c r="DP283" s="289"/>
      <x:c r="DQ283" s="289"/>
      <x:c r="DR283" s="289"/>
      <x:c r="DS283" s="289"/>
      <x:c r="DT283" s="289"/>
      <x:c r="DU283" s="289"/>
      <x:c r="DV283" s="289"/>
      <x:c r="DW283" s="289"/>
      <x:c r="DX283" s="289"/>
      <x:c r="DY283" s="289"/>
      <x:c r="DZ283" s="289"/>
      <x:c r="EA283" s="289"/>
      <x:c r="EB283" s="289"/>
      <x:c r="EC283" s="289"/>
      <x:c r="ED283" s="289"/>
      <x:c r="EE283" s="289"/>
      <x:c r="EF283" s="289"/>
      <x:c r="EG283" s="289"/>
      <x:c r="EH283" s="289"/>
      <x:c r="EI283" s="289"/>
      <x:c r="EJ283" s="289"/>
      <x:c r="EK283" s="289"/>
      <x:c r="EL283" s="289"/>
      <x:c r="EM283" s="289"/>
      <x:c r="EN283" s="289"/>
      <x:c r="EO283" s="289"/>
      <x:c r="EP283" s="289"/>
      <x:c r="EQ283" s="289"/>
      <x:c r="ER283" s="289"/>
      <x:c r="ES283" s="289"/>
      <x:c r="ET283" s="289"/>
      <x:c r="EU283" s="289"/>
      <x:c r="EV283" s="289"/>
      <x:c r="EW283" s="289"/>
      <x:c r="EX283" s="289"/>
      <x:c r="EY283" s="289"/>
      <x:c r="EZ283" s="289"/>
      <x:c r="FA283" s="289"/>
      <x:c r="FB283" s="289"/>
      <x:c r="FC283" s="289"/>
      <x:c r="FD283" s="289"/>
      <x:c r="FE283" s="289"/>
      <x:c r="FF283" s="289"/>
      <x:c r="FG283" s="289"/>
      <x:c r="FH283" s="289"/>
    </x:row>
    <x:row r="284" spans="1:164" s="328" customFormat="1" hidden="1" outlineLevel="1">
      <x:c r="A284" s="403">
        <x:v>11</x:v>
      </x:c>
      <x:c r="B284" s="403">
        <x:v>16</x:v>
      </x:c>
      <x:c r="C284" s="404" t="s">
        <x:v>389</x:v>
      </x:c>
      <x:c r="D284" s="405" t="s">
        <x:v>173</x:v>
      </x:c>
      <x:c r="E284" s="405" t="s">
        <x:v>143</x:v>
      </x:c>
      <x:c r="F284" s="412">
        <x:v>0.38459016270937846</x:v>
      </x:c>
      <x:c r="G284" s="390">
        <x:v>5.0099999999999997E-3</x:v>
      </x:c>
      <x:c r="H284" s="323">
        <x:v>2655.5555555555557</x:v>
      </x:c>
      <x:c r="I284" s="366">
        <x:v>31946.333333333332</x:v>
      </x:c>
      <x:c r="J284" s="366">
        <x:v>12286.245534634711</x:v>
      </x:c>
      <x:c r="K284" s="366">
        <x:v>160.05112999999997</x:v>
      </x:c>
      <x:c r="L284" s="393">
        <x:v>2894.5555555555557</x:v>
      </x:c>
      <x:c r="M284" s="366">
        <x:v>1113.2175920824466</x:v>
      </x:c>
      <x:c r="N284" s="367">
        <x:v>14.501723333333333</x:v>
      </x:c>
      <x:c r="O284" s="394">
        <x:v>2097.8888888888891</x:v>
      </x:c>
      <x:c r="P284" s="366">
        <x:v>806.82742912397509</x:v>
      </x:c>
      <x:c r="Q284" s="366">
        <x:v>10.510423333333334</x:v>
      </x:c>
      <x:c r="R284" s="393">
        <x:v>3027.333333333333</x:v>
      </x:c>
      <x:c r="S284" s="366">
        <x:v>1164.2826192421917</x:v>
      </x:c>
      <x:c r="T284" s="366">
        <x:v>15.166939999999997</x:v>
      </x:c>
      <x:c r="U284" s="393">
        <x:v>2761.7777777777778</x:v>
      </x:c>
      <x:c r="V284" s="366">
        <x:v>1062.1525649227012</x:v>
      </x:c>
      <x:c r="W284" s="366">
        <x:v>13.836506666666667</x:v>
      </x:c>
      <x:c r="X284" s="393">
        <x:v>2363.4444444444443</x:v>
      </x:c>
      <x:c r="Y284" s="366">
        <x:v>908.95748344346543</x:v>
      </x:c>
      <x:c r="Z284" s="366">
        <x:v>11.840856666666665</x:v>
      </x:c>
      <x:c r="AA284" s="393">
        <x:v>2761.7777777777778</x:v>
      </x:c>
      <x:c r="AB284" s="366">
        <x:v>1062.1525649227012</x:v>
      </x:c>
      <x:c r="AC284" s="366">
        <x:v>13.836506666666667</x:v>
      </x:c>
      <x:c r="AD284" s="393">
        <x:v>2761.7777777777778</x:v>
      </x:c>
      <x:c r="AE284" s="366">
        <x:v>1062.1525649227012</x:v>
      </x:c>
      <x:c r="AF284" s="366">
        <x:v>13.836506666666667</x:v>
      </x:c>
      <x:c r="AG284" s="393">
        <x:v>2363.4444444444443</x:v>
      </x:c>
      <x:c r="AH284" s="366">
        <x:v>908.95748344346543</x:v>
      </x:c>
      <x:c r="AI284" s="366">
        <x:v>11.840856666666665</x:v>
      </x:c>
      <x:c r="AJ284" s="393">
        <x:v>2761.7777777777778</x:v>
      </x:c>
      <x:c r="AK284" s="366">
        <x:v>1062.1525649227012</x:v>
      </x:c>
      <x:c r="AL284" s="366">
        <x:v>13.836506666666667</x:v>
      </x:c>
      <x:c r="AM284" s="393">
        <x:v>2363.4444444444443</x:v>
      </x:c>
      <x:c r="AN284" s="366">
        <x:v>908.95748344346543</x:v>
      </x:c>
      <x:c r="AO284" s="366">
        <x:v>11.840856666666665</x:v>
      </x:c>
      <x:c r="AP284" s="393">
        <x:v>2894.5555555555557</x:v>
      </x:c>
      <x:c r="AQ284" s="366">
        <x:v>1113.2175920824466</x:v>
      </x:c>
      <x:c r="AR284" s="366">
        <x:v>14.501723333333333</x:v>
      </x:c>
      <x:c r="AS284" s="393">
        <x:v>2894.5555555555557</x:v>
      </x:c>
      <x:c r="AT284" s="366">
        <x:v>1113.2175920824466</x:v>
      </x:c>
      <x:c r="AU284" s="366">
        <x:v>14.501723333333333</x:v>
      </x:c>
      <x:c r="AV284" s="361"/>
      <x:c r="AW284" s="294"/>
      <x:c r="AX284" s="289"/>
      <x:c r="AY284" s="289"/>
      <x:c r="AZ284" s="289"/>
      <x:c r="BA284" s="289"/>
      <x:c r="BB284" s="289"/>
      <x:c r="BC284" s="289"/>
      <x:c r="BD284" s="289"/>
      <x:c r="BE284" s="289"/>
      <x:c r="BF284" s="289"/>
      <x:c r="BG284" s="289"/>
      <x:c r="BH284" s="289"/>
      <x:c r="BI284" s="289"/>
      <x:c r="BJ284" s="289"/>
      <x:c r="BK284" s="289"/>
      <x:c r="BL284" s="289"/>
      <x:c r="BM284" s="289"/>
      <x:c r="BN284" s="289"/>
      <x:c r="BO284" s="289"/>
      <x:c r="BP284" s="289"/>
      <x:c r="BQ284" s="289"/>
      <x:c r="BR284" s="289"/>
      <x:c r="BS284" s="289"/>
      <x:c r="BT284" s="289"/>
      <x:c r="BU284" s="289"/>
      <x:c r="BV284" s="289"/>
      <x:c r="BW284" s="289"/>
      <x:c r="BX284" s="289"/>
      <x:c r="BY284" s="289"/>
      <x:c r="BZ284" s="289"/>
      <x:c r="CA284" s="289"/>
      <x:c r="CB284" s="289"/>
      <x:c r="CC284" s="289"/>
      <x:c r="CD284" s="289"/>
      <x:c r="CE284" s="289"/>
      <x:c r="CF284" s="289"/>
      <x:c r="CG284" s="289"/>
      <x:c r="CH284" s="289"/>
      <x:c r="CI284" s="289"/>
      <x:c r="CJ284" s="289"/>
      <x:c r="CK284" s="289"/>
      <x:c r="CL284" s="289"/>
      <x:c r="CM284" s="289"/>
      <x:c r="CN284" s="289"/>
      <x:c r="CO284" s="289"/>
      <x:c r="CP284" s="289"/>
      <x:c r="CQ284" s="289"/>
      <x:c r="CR284" s="289"/>
      <x:c r="CS284" s="289"/>
      <x:c r="CT284" s="289"/>
      <x:c r="CU284" s="289"/>
      <x:c r="CV284" s="289"/>
      <x:c r="CW284" s="289"/>
      <x:c r="CX284" s="289"/>
      <x:c r="CY284" s="289"/>
      <x:c r="CZ284" s="289"/>
      <x:c r="DA284" s="289"/>
      <x:c r="DB284" s="289"/>
      <x:c r="DC284" s="289"/>
      <x:c r="DD284" s="289"/>
      <x:c r="DE284" s="289"/>
      <x:c r="DF284" s="289"/>
      <x:c r="DG284" s="289"/>
      <x:c r="DH284" s="289"/>
      <x:c r="DI284" s="289"/>
      <x:c r="DJ284" s="289"/>
      <x:c r="DK284" s="289"/>
      <x:c r="DL284" s="289"/>
      <x:c r="DM284" s="289"/>
      <x:c r="DN284" s="289"/>
      <x:c r="DO284" s="289"/>
      <x:c r="DP284" s="289"/>
      <x:c r="DQ284" s="289"/>
      <x:c r="DR284" s="289"/>
      <x:c r="DS284" s="289"/>
      <x:c r="DT284" s="289"/>
      <x:c r="DU284" s="289"/>
      <x:c r="DV284" s="289"/>
      <x:c r="DW284" s="289"/>
      <x:c r="DX284" s="289"/>
      <x:c r="DY284" s="289"/>
      <x:c r="DZ284" s="289"/>
      <x:c r="EA284" s="289"/>
      <x:c r="EB284" s="289"/>
      <x:c r="EC284" s="289"/>
      <x:c r="ED284" s="289"/>
      <x:c r="EE284" s="289"/>
      <x:c r="EF284" s="289"/>
      <x:c r="EG284" s="289"/>
      <x:c r="EH284" s="289"/>
      <x:c r="EI284" s="289"/>
      <x:c r="EJ284" s="289"/>
      <x:c r="EK284" s="289"/>
      <x:c r="EL284" s="289"/>
      <x:c r="EM284" s="289"/>
      <x:c r="EN284" s="289"/>
      <x:c r="EO284" s="289"/>
      <x:c r="EP284" s="289"/>
      <x:c r="EQ284" s="289"/>
      <x:c r="ER284" s="289"/>
      <x:c r="ES284" s="289"/>
      <x:c r="ET284" s="289"/>
      <x:c r="EU284" s="289"/>
      <x:c r="EV284" s="289"/>
      <x:c r="EW284" s="289"/>
      <x:c r="EX284" s="289"/>
      <x:c r="EY284" s="289"/>
      <x:c r="EZ284" s="289"/>
      <x:c r="FA284" s="289"/>
      <x:c r="FB284" s="289"/>
      <x:c r="FC284" s="289"/>
      <x:c r="FD284" s="289"/>
      <x:c r="FE284" s="289"/>
      <x:c r="FF284" s="289"/>
      <x:c r="FG284" s="289"/>
      <x:c r="FH284" s="289"/>
    </x:row>
    <x:row r="285" spans="1:164" s="328" customFormat="1" hidden="1" outlineLevel="1">
      <x:c r="A285" s="403">
        <x:v>12</x:v>
      </x:c>
      <x:c r="B285" s="403">
        <x:v>17</x:v>
      </x:c>
      <x:c r="C285" s="404" t="s">
        <x:v>389</x:v>
      </x:c>
      <x:c r="D285" s="405" t="s">
        <x:v>173</x:v>
      </x:c>
      <x:c r="E285" s="405" t="s">
        <x:v>165</x:v>
      </x:c>
      <x:c r="F285" s="412">
        <x:v>0.57506066102043407</x:v>
      </x:c>
      <x:c r="G285" s="390">
        <x:v>7.7099999999999998E-3</x:v>
      </x:c>
      <x:c r="H285" s="323">
        <x:v>32105.555555555555</x:v>
      </x:c>
      <x:c r="I285" s="366">
        <x:v>386229.83333333331</x:v>
      </x:c>
      <x:c r="J285" s="366">
        <x:v>222105.58326247876</x:v>
      </x:c>
      <x:c r="K285" s="366">
        <x:v>2977.832015</x:v>
      </x:c>
      <x:c r="L285" s="393">
        <x:v>34995.055555555555</x:v>
      </x:c>
      <x:c r="M285" s="366">
        <x:v>20124.279780224591</x:v>
      </x:c>
      <x:c r="N285" s="367">
        <x:v>269.81187833333331</x:v>
      </x:c>
      <x:c r="O285" s="394">
        <x:v>25363.388888888891</x:v>
      </x:c>
      <x:c r="P285" s="366">
        <x:v>14585.487180162778</x:v>
      </x:c>
      <x:c r="Q285" s="366">
        <x:v>195.55172833333333</x:v>
      </x:c>
      <x:c r="R285" s="393">
        <x:v>36600.333333333328</x:v>
      </x:c>
      <x:c r="S285" s="366">
        <x:v>21047.411880234889</x:v>
      </x:c>
      <x:c r="T285" s="366">
        <x:v>282.18856999999997</x:v>
      </x:c>
      <x:c r="U285" s="393">
        <x:v>33389.777777777781</x:v>
      </x:c>
      <x:c r="V285" s="366">
        <x:v>19201.14768021429</x:v>
      </x:c>
      <x:c r="W285" s="366">
        <x:v>257.43518666666671</x:v>
      </x:c>
      <x:c r="X285" s="393">
        <x:v>28573.944444444445</x:v>
      </x:c>
      <x:c r="Y285" s="366">
        <x:v>16431.751380183381</x:v>
      </x:c>
      <x:c r="Z285" s="366">
        <x:v>220.30511166666668</x:v>
      </x:c>
      <x:c r="AA285" s="393">
        <x:v>33389.777777777781</x:v>
      </x:c>
      <x:c r="AB285" s="366">
        <x:v>19201.14768021429</x:v>
      </x:c>
      <x:c r="AC285" s="366">
        <x:v>257.43518666666671</x:v>
      </x:c>
      <x:c r="AD285" s="393">
        <x:v>33389.777777777781</x:v>
      </x:c>
      <x:c r="AE285" s="366">
        <x:v>19201.14768021429</x:v>
      </x:c>
      <x:c r="AF285" s="366">
        <x:v>257.43518666666671</x:v>
      </x:c>
      <x:c r="AG285" s="393">
        <x:v>28573.944444444445</x:v>
      </x:c>
      <x:c r="AH285" s="366">
        <x:v>16431.751380183381</x:v>
      </x:c>
      <x:c r="AI285" s="366">
        <x:v>220.30511166666668</x:v>
      </x:c>
      <x:c r="AJ285" s="393">
        <x:v>33389.777777777781</x:v>
      </x:c>
      <x:c r="AK285" s="366">
        <x:v>19201.14768021429</x:v>
      </x:c>
      <x:c r="AL285" s="366">
        <x:v>257.43518666666671</x:v>
      </x:c>
      <x:c r="AM285" s="393">
        <x:v>28573.944444444445</x:v>
      </x:c>
      <x:c r="AN285" s="366">
        <x:v>16431.751380183381</x:v>
      </x:c>
      <x:c r="AO285" s="366">
        <x:v>220.30511166666668</x:v>
      </x:c>
      <x:c r="AP285" s="393">
        <x:v>34995.055555555555</x:v>
      </x:c>
      <x:c r="AQ285" s="366">
        <x:v>20124.279780224591</x:v>
      </x:c>
      <x:c r="AR285" s="366">
        <x:v>269.81187833333331</x:v>
      </x:c>
      <x:c r="AS285" s="393">
        <x:v>34995.055555555555</x:v>
      </x:c>
      <x:c r="AT285" s="366">
        <x:v>20124.279780224591</x:v>
      </x:c>
      <x:c r="AU285" s="366">
        <x:v>269.81187833333331</x:v>
      </x:c>
      <x:c r="AV285" s="361"/>
      <x:c r="AW285" s="294"/>
      <x:c r="AX285" s="289"/>
      <x:c r="AY285" s="289"/>
      <x:c r="AZ285" s="289"/>
      <x:c r="BA285" s="289"/>
      <x:c r="BB285" s="289"/>
      <x:c r="BC285" s="289"/>
      <x:c r="BD285" s="289"/>
      <x:c r="BE285" s="289"/>
      <x:c r="BF285" s="289"/>
      <x:c r="BG285" s="289"/>
      <x:c r="BH285" s="289"/>
      <x:c r="BI285" s="289"/>
      <x:c r="BJ285" s="289"/>
      <x:c r="BK285" s="289"/>
      <x:c r="BL285" s="289"/>
      <x:c r="BM285" s="289"/>
      <x:c r="BN285" s="289"/>
      <x:c r="BO285" s="289"/>
      <x:c r="BP285" s="289"/>
      <x:c r="BQ285" s="289"/>
      <x:c r="BR285" s="289"/>
      <x:c r="BS285" s="289"/>
      <x:c r="BT285" s="289"/>
      <x:c r="BU285" s="289"/>
      <x:c r="BV285" s="289"/>
      <x:c r="BW285" s="289"/>
      <x:c r="BX285" s="289"/>
      <x:c r="BY285" s="289"/>
      <x:c r="BZ285" s="289"/>
      <x:c r="CA285" s="289"/>
      <x:c r="CB285" s="289"/>
      <x:c r="CC285" s="289"/>
      <x:c r="CD285" s="289"/>
      <x:c r="CE285" s="289"/>
      <x:c r="CF285" s="289"/>
      <x:c r="CG285" s="289"/>
      <x:c r="CH285" s="289"/>
      <x:c r="CI285" s="289"/>
      <x:c r="CJ285" s="289"/>
      <x:c r="CK285" s="289"/>
      <x:c r="CL285" s="289"/>
      <x:c r="CM285" s="289"/>
      <x:c r="CN285" s="289"/>
      <x:c r="CO285" s="289"/>
      <x:c r="CP285" s="289"/>
      <x:c r="CQ285" s="289"/>
      <x:c r="CR285" s="289"/>
      <x:c r="CS285" s="289"/>
      <x:c r="CT285" s="289"/>
      <x:c r="CU285" s="289"/>
      <x:c r="CV285" s="289"/>
      <x:c r="CW285" s="289"/>
      <x:c r="CX285" s="289"/>
      <x:c r="CY285" s="289"/>
      <x:c r="CZ285" s="289"/>
      <x:c r="DA285" s="289"/>
      <x:c r="DB285" s="289"/>
      <x:c r="DC285" s="289"/>
      <x:c r="DD285" s="289"/>
      <x:c r="DE285" s="289"/>
      <x:c r="DF285" s="289"/>
      <x:c r="DG285" s="289"/>
      <x:c r="DH285" s="289"/>
      <x:c r="DI285" s="289"/>
      <x:c r="DJ285" s="289"/>
      <x:c r="DK285" s="289"/>
      <x:c r="DL285" s="289"/>
      <x:c r="DM285" s="289"/>
      <x:c r="DN285" s="289"/>
      <x:c r="DO285" s="289"/>
      <x:c r="DP285" s="289"/>
      <x:c r="DQ285" s="289"/>
      <x:c r="DR285" s="289"/>
      <x:c r="DS285" s="289"/>
      <x:c r="DT285" s="289"/>
      <x:c r="DU285" s="289"/>
      <x:c r="DV285" s="289"/>
      <x:c r="DW285" s="289"/>
      <x:c r="DX285" s="289"/>
      <x:c r="DY285" s="289"/>
      <x:c r="DZ285" s="289"/>
      <x:c r="EA285" s="289"/>
      <x:c r="EB285" s="289"/>
      <x:c r="EC285" s="289"/>
      <x:c r="ED285" s="289"/>
      <x:c r="EE285" s="289"/>
      <x:c r="EF285" s="289"/>
      <x:c r="EG285" s="289"/>
      <x:c r="EH285" s="289"/>
      <x:c r="EI285" s="289"/>
      <x:c r="EJ285" s="289"/>
      <x:c r="EK285" s="289"/>
      <x:c r="EL285" s="289"/>
      <x:c r="EM285" s="289"/>
      <x:c r="EN285" s="289"/>
      <x:c r="EO285" s="289"/>
      <x:c r="EP285" s="289"/>
      <x:c r="EQ285" s="289"/>
      <x:c r="ER285" s="289"/>
      <x:c r="ES285" s="289"/>
      <x:c r="ET285" s="289"/>
      <x:c r="EU285" s="289"/>
      <x:c r="EV285" s="289"/>
      <x:c r="EW285" s="289"/>
      <x:c r="EX285" s="289"/>
      <x:c r="EY285" s="289"/>
      <x:c r="EZ285" s="289"/>
      <x:c r="FA285" s="289"/>
      <x:c r="FB285" s="289"/>
      <x:c r="FC285" s="289"/>
      <x:c r="FD285" s="289"/>
      <x:c r="FE285" s="289"/>
      <x:c r="FF285" s="289"/>
      <x:c r="FG285" s="289"/>
      <x:c r="FH285" s="289"/>
    </x:row>
    <x:row r="286" spans="1:164" s="328" customFormat="1" hidden="1" outlineLevel="1">
      <x:c r="A286" s="403">
        <x:v>13</x:v>
      </x:c>
      <x:c r="B286" s="403">
        <x:v>18</x:v>
      </x:c>
      <x:c r="C286" s="404" t="s">
        <x:v>389</x:v>
      </x:c>
      <x:c r="D286" s="405" t="s">
        <x:v>173</x:v>
      </x:c>
      <x:c r="E286" s="405" t="s">
        <x:v>145</x:v>
      </x:c>
      <x:c r="F286" s="412">
        <x:v>0.86843588907653724</x:v>
      </x:c>
      <x:c r="G286" s="390">
        <x:v>1.129E-2</x:v>
      </x:c>
      <x:c r="H286" s="323">
        <x:v>8421.1111111111113</x:v>
      </x:c>
      <x:c r="I286" s="366">
        <x:v>101305.96666666669</x:v>
      </x:c>
      <x:c r="J286" s="366">
        <x:v>87977.7372309247</x:v>
      </x:c>
      <x:c r="K286" s="366">
        <x:v>1143.7443636666667</x:v>
      </x:c>
      <x:c r="L286" s="393">
        <x:v>9179.0111111111128</x:v>
      </x:c>
      <x:c r="M286" s="366">
        <x:v>7971.3826751211927</x:v>
      </x:c>
      <x:c r="N286" s="367">
        <x:v>103.63103544444446</x:v>
      </x:c>
      <x:c r="O286" s="394">
        <x:v>6652.6777777777779</x:v>
      </x:c>
      <x:c r="P286" s="366">
        <x:v>5777.4241406841666</x:v>
      </x:c>
      <x:c r="Q286" s="366">
        <x:v>75.108732111111109</x:v>
      </x:c>
      <x:c r="R286" s="393">
        <x:v>9600.0666666666657</x:v>
      </x:c>
      <x:c r="S286" s="366">
        <x:v>8337.0424308606944</x:v>
      </x:c>
      <x:c r="T286" s="366">
        <x:v>108.38475266666666</x:v>
      </x:c>
      <x:c r="U286" s="393">
        <x:v>8757.9555555555562</x:v>
      </x:c>
      <x:c r="V286" s="366">
        <x:v>7605.7229193816884</x:v>
      </x:c>
      <x:c r="W286" s="366">
        <x:v>98.877318222222229</x:v>
      </x:c>
      <x:c r="X286" s="393">
        <x:v>7494.7888888888892</x:v>
      </x:c>
      <x:c r="Y286" s="366">
        <x:v>6508.7436521631753</x:v>
      </x:c>
      <x:c r="Z286" s="366">
        <x:v>84.616166555555552</x:v>
      </x:c>
      <x:c r="AA286" s="393">
        <x:v>8757.9555555555562</x:v>
      </x:c>
      <x:c r="AB286" s="366">
        <x:v>7605.7229193816884</x:v>
      </x:c>
      <x:c r="AC286" s="366">
        <x:v>98.877318222222229</x:v>
      </x:c>
      <x:c r="AD286" s="393">
        <x:v>8757.9555555555562</x:v>
      </x:c>
      <x:c r="AE286" s="366">
        <x:v>7605.7229193816884</x:v>
      </x:c>
      <x:c r="AF286" s="366">
        <x:v>98.877318222222229</x:v>
      </x:c>
      <x:c r="AG286" s="393">
        <x:v>7494.7888888888892</x:v>
      </x:c>
      <x:c r="AH286" s="366">
        <x:v>6508.7436521631753</x:v>
      </x:c>
      <x:c r="AI286" s="366">
        <x:v>84.616166555555552</x:v>
      </x:c>
      <x:c r="AJ286" s="393">
        <x:v>8757.9555555555562</x:v>
      </x:c>
      <x:c r="AK286" s="366">
        <x:v>7605.7229193816884</x:v>
      </x:c>
      <x:c r="AL286" s="366">
        <x:v>98.877318222222229</x:v>
      </x:c>
      <x:c r="AM286" s="393">
        <x:v>7494.7888888888892</x:v>
      </x:c>
      <x:c r="AN286" s="366">
        <x:v>6508.7436521631753</x:v>
      </x:c>
      <x:c r="AO286" s="366">
        <x:v>84.616166555555552</x:v>
      </x:c>
      <x:c r="AP286" s="393">
        <x:v>9179.0111111111128</x:v>
      </x:c>
      <x:c r="AQ286" s="366">
        <x:v>7971.3826751211927</x:v>
      </x:c>
      <x:c r="AR286" s="366">
        <x:v>103.63103544444446</x:v>
      </x:c>
      <x:c r="AS286" s="393">
        <x:v>9179.0111111111128</x:v>
      </x:c>
      <x:c r="AT286" s="366">
        <x:v>7971.3826751211927</x:v>
      </x:c>
      <x:c r="AU286" s="366">
        <x:v>103.63103544444446</x:v>
      </x:c>
      <x:c r="AV286" s="361"/>
      <x:c r="AW286" s="294"/>
      <x:c r="AX286" s="289"/>
      <x:c r="AY286" s="289"/>
      <x:c r="AZ286" s="289"/>
      <x:c r="BA286" s="289"/>
      <x:c r="BB286" s="289"/>
      <x:c r="BC286" s="289"/>
      <x:c r="BD286" s="289"/>
      <x:c r="BE286" s="289"/>
      <x:c r="BF286" s="289"/>
      <x:c r="BG286" s="289"/>
      <x:c r="BH286" s="289"/>
      <x:c r="BI286" s="289"/>
      <x:c r="BJ286" s="289"/>
      <x:c r="BK286" s="289"/>
      <x:c r="BL286" s="289"/>
      <x:c r="BM286" s="289"/>
      <x:c r="BN286" s="289"/>
      <x:c r="BO286" s="289"/>
      <x:c r="BP286" s="289"/>
      <x:c r="BQ286" s="289"/>
      <x:c r="BR286" s="289"/>
      <x:c r="BS286" s="289"/>
      <x:c r="BT286" s="289"/>
      <x:c r="BU286" s="289"/>
      <x:c r="BV286" s="289"/>
      <x:c r="BW286" s="289"/>
      <x:c r="BX286" s="289"/>
      <x:c r="BY286" s="289"/>
      <x:c r="BZ286" s="289"/>
      <x:c r="CA286" s="289"/>
      <x:c r="CB286" s="289"/>
      <x:c r="CC286" s="289"/>
      <x:c r="CD286" s="289"/>
      <x:c r="CE286" s="289"/>
      <x:c r="CF286" s="289"/>
      <x:c r="CG286" s="289"/>
      <x:c r="CH286" s="289"/>
      <x:c r="CI286" s="289"/>
      <x:c r="CJ286" s="289"/>
      <x:c r="CK286" s="289"/>
      <x:c r="CL286" s="289"/>
      <x:c r="CM286" s="289"/>
      <x:c r="CN286" s="289"/>
      <x:c r="CO286" s="289"/>
      <x:c r="CP286" s="289"/>
      <x:c r="CQ286" s="289"/>
      <x:c r="CR286" s="289"/>
      <x:c r="CS286" s="289"/>
      <x:c r="CT286" s="289"/>
      <x:c r="CU286" s="289"/>
      <x:c r="CV286" s="289"/>
      <x:c r="CW286" s="289"/>
      <x:c r="CX286" s="289"/>
      <x:c r="CY286" s="289"/>
      <x:c r="CZ286" s="289"/>
      <x:c r="DA286" s="289"/>
      <x:c r="DB286" s="289"/>
      <x:c r="DC286" s="289"/>
      <x:c r="DD286" s="289"/>
      <x:c r="DE286" s="289"/>
      <x:c r="DF286" s="289"/>
      <x:c r="DG286" s="289"/>
      <x:c r="DH286" s="289"/>
      <x:c r="DI286" s="289"/>
      <x:c r="DJ286" s="289"/>
      <x:c r="DK286" s="289"/>
      <x:c r="DL286" s="289"/>
      <x:c r="DM286" s="289"/>
      <x:c r="DN286" s="289"/>
      <x:c r="DO286" s="289"/>
      <x:c r="DP286" s="289"/>
      <x:c r="DQ286" s="289"/>
      <x:c r="DR286" s="289"/>
      <x:c r="DS286" s="289"/>
      <x:c r="DT286" s="289"/>
      <x:c r="DU286" s="289"/>
      <x:c r="DV286" s="289"/>
      <x:c r="DW286" s="289"/>
      <x:c r="DX286" s="289"/>
      <x:c r="DY286" s="289"/>
      <x:c r="DZ286" s="289"/>
      <x:c r="EA286" s="289"/>
      <x:c r="EB286" s="289"/>
      <x:c r="EC286" s="289"/>
      <x:c r="ED286" s="289"/>
      <x:c r="EE286" s="289"/>
      <x:c r="EF286" s="289"/>
      <x:c r="EG286" s="289"/>
      <x:c r="EH286" s="289"/>
      <x:c r="EI286" s="289"/>
      <x:c r="EJ286" s="289"/>
      <x:c r="EK286" s="289"/>
      <x:c r="EL286" s="289"/>
      <x:c r="EM286" s="289"/>
      <x:c r="EN286" s="289"/>
      <x:c r="EO286" s="289"/>
      <x:c r="EP286" s="289"/>
      <x:c r="EQ286" s="289"/>
      <x:c r="ER286" s="289"/>
      <x:c r="ES286" s="289"/>
      <x:c r="ET286" s="289"/>
      <x:c r="EU286" s="289"/>
      <x:c r="EV286" s="289"/>
      <x:c r="EW286" s="289"/>
      <x:c r="EX286" s="289"/>
      <x:c r="EY286" s="289"/>
      <x:c r="EZ286" s="289"/>
      <x:c r="FA286" s="289"/>
      <x:c r="FB286" s="289"/>
      <x:c r="FC286" s="289"/>
      <x:c r="FD286" s="289"/>
      <x:c r="FE286" s="289"/>
      <x:c r="FF286" s="289"/>
      <x:c r="FG286" s="289"/>
      <x:c r="FH286" s="289"/>
    </x:row>
    <x:row r="287" spans="1:164" s="328" customFormat="1" hidden="1" outlineLevel="1">
      <x:c r="A287" s="403"/>
      <x:c r="B287" s="403">
        <x:v>19</x:v>
      </x:c>
      <x:c r="C287" s="404" t="s">
        <x:v>389</x:v>
      </x:c>
      <x:c r="D287" s="405" t="s">
        <x:v>173</x:v>
      </x:c>
      <x:c r="E287" s="405" t="s">
        <x:v>142</x:v>
      </x:c>
      <x:c r="F287" s="412">
        <x:v>1.3367266495031389</x:v>
      </x:c>
      <x:c r="G287" s="390">
        <x:v>1.8159999999999999E-2</x:v>
      </x:c>
      <x:c r="H287" s="323">
        <x:v>8021.1111111111113</x:v>
      </x:c>
      <x:c r="I287" s="366">
        <x:v>96493.966666666674</x:v>
      </x:c>
      <x:c r="J287" s="366">
        <x:v>128986.05675960091</x:v>
      </x:c>
      <x:c r="K287" s="366">
        <x:v>1752.3304346666669</x:v>
      </x:c>
      <x:c r="L287" s="393">
        <x:v>8743.0111111111128</x:v>
      </x:c>
      <x:c r="M287" s="366">
        <x:v>11687.015949124274</x:v>
      </x:c>
      <x:c r="N287" s="367">
        <x:v>158.7730817777778</x:v>
      </x:c>
      <x:c r="O287" s="394">
        <x:v>6336.6777777777779</x:v>
      </x:c>
      <x:c r="P287" s="366">
        <x:v>8470.4060548698853</x:v>
      </x:c>
      <x:c r="Q287" s="366">
        <x:v>115.07406844444444</x:v>
      </x:c>
      <x:c r="R287" s="393">
        <x:v>9144.0666666666657</x:v>
      </x:c>
      <x:c r="S287" s="366">
        <x:v>12223.117598166667</x:v>
      </x:c>
      <x:c r="T287" s="366">
        <x:v>166.05625066666664</x:v>
      </x:c>
      <x:c r="U287" s="393">
        <x:v>8341.9555555555562</x:v>
      </x:c>
      <x:c r="V287" s="366">
        <x:v>11150.914300081875</x:v>
      </x:c>
      <x:c r="W287" s="366">
        <x:v>151.48991288888888</x:v>
      </x:c>
      <x:c r="X287" s="393">
        <x:v>7138.7888888888892</x:v>
      </x:c>
      <x:c r="Y287" s="366">
        <x:v>9542.6093529546815</x:v>
      </x:c>
      <x:c r="Z287" s="366">
        <x:v>129.64040622222223</x:v>
      </x:c>
      <x:c r="AA287" s="393">
        <x:v>8341.9555555555562</x:v>
      </x:c>
      <x:c r="AB287" s="366">
        <x:v>11150.914300081875</x:v>
      </x:c>
      <x:c r="AC287" s="366">
        <x:v>151.48991288888888</x:v>
      </x:c>
      <x:c r="AD287" s="393">
        <x:v>8341.9555555555562</x:v>
      </x:c>
      <x:c r="AE287" s="366">
        <x:v>11150.914300081875</x:v>
      </x:c>
      <x:c r="AF287" s="366">
        <x:v>151.48991288888888</x:v>
      </x:c>
      <x:c r="AG287" s="393">
        <x:v>7138.7888888888892</x:v>
      </x:c>
      <x:c r="AH287" s="366">
        <x:v>9542.6093529546815</x:v>
      </x:c>
      <x:c r="AI287" s="366">
        <x:v>129.64040622222223</x:v>
      </x:c>
      <x:c r="AJ287" s="393">
        <x:v>8341.9555555555562</x:v>
      </x:c>
      <x:c r="AK287" s="366">
        <x:v>11150.914300081875</x:v>
      </x:c>
      <x:c r="AL287" s="366">
        <x:v>151.48991288888888</x:v>
      </x:c>
      <x:c r="AM287" s="393">
        <x:v>7138.7888888888892</x:v>
      </x:c>
      <x:c r="AN287" s="366">
        <x:v>9542.6093529546815</x:v>
      </x:c>
      <x:c r="AO287" s="366">
        <x:v>129.64040622222223</x:v>
      </x:c>
      <x:c r="AP287" s="393">
        <x:v>8743.0111111111128</x:v>
      </x:c>
      <x:c r="AQ287" s="366">
        <x:v>11687.015949124274</x:v>
      </x:c>
      <x:c r="AR287" s="366">
        <x:v>158.7730817777778</x:v>
      </x:c>
      <x:c r="AS287" s="393">
        <x:v>8743.0111111111128</x:v>
      </x:c>
      <x:c r="AT287" s="366">
        <x:v>11687.015949124274</x:v>
      </x:c>
      <x:c r="AU287" s="366">
        <x:v>158.7730817777778</x:v>
      </x:c>
      <x:c r="AV287" s="361"/>
      <x:c r="AW287" s="294"/>
      <x:c r="AX287" s="289"/>
      <x:c r="AY287" s="289"/>
      <x:c r="AZ287" s="289"/>
      <x:c r="BA287" s="289"/>
      <x:c r="BB287" s="289"/>
      <x:c r="BC287" s="289"/>
      <x:c r="BD287" s="289"/>
      <x:c r="BE287" s="289"/>
      <x:c r="BF287" s="289"/>
      <x:c r="BG287" s="289"/>
      <x:c r="BH287" s="289"/>
      <x:c r="BI287" s="289"/>
      <x:c r="BJ287" s="289"/>
      <x:c r="BK287" s="289"/>
      <x:c r="BL287" s="289"/>
      <x:c r="BM287" s="289"/>
      <x:c r="BN287" s="289"/>
      <x:c r="BO287" s="289"/>
      <x:c r="BP287" s="289"/>
      <x:c r="BQ287" s="289"/>
      <x:c r="BR287" s="289"/>
      <x:c r="BS287" s="289"/>
      <x:c r="BT287" s="289"/>
      <x:c r="BU287" s="289"/>
      <x:c r="BV287" s="289"/>
      <x:c r="BW287" s="289"/>
      <x:c r="BX287" s="289"/>
      <x:c r="BY287" s="289"/>
      <x:c r="BZ287" s="289"/>
      <x:c r="CA287" s="289"/>
      <x:c r="CB287" s="289"/>
      <x:c r="CC287" s="289"/>
      <x:c r="CD287" s="289"/>
      <x:c r="CE287" s="289"/>
      <x:c r="CF287" s="289"/>
      <x:c r="CG287" s="289"/>
      <x:c r="CH287" s="289"/>
      <x:c r="CI287" s="289"/>
      <x:c r="CJ287" s="289"/>
      <x:c r="CK287" s="289"/>
      <x:c r="CL287" s="289"/>
      <x:c r="CM287" s="289"/>
      <x:c r="CN287" s="289"/>
      <x:c r="CO287" s="289"/>
      <x:c r="CP287" s="289"/>
      <x:c r="CQ287" s="289"/>
      <x:c r="CR287" s="289"/>
      <x:c r="CS287" s="289"/>
      <x:c r="CT287" s="289"/>
      <x:c r="CU287" s="289"/>
      <x:c r="CV287" s="289"/>
      <x:c r="CW287" s="289"/>
      <x:c r="CX287" s="289"/>
      <x:c r="CY287" s="289"/>
      <x:c r="CZ287" s="289"/>
      <x:c r="DA287" s="289"/>
      <x:c r="DB287" s="289"/>
      <x:c r="DC287" s="289"/>
      <x:c r="DD287" s="289"/>
      <x:c r="DE287" s="289"/>
      <x:c r="DF287" s="289"/>
      <x:c r="DG287" s="289"/>
      <x:c r="DH287" s="289"/>
      <x:c r="DI287" s="289"/>
      <x:c r="DJ287" s="289"/>
      <x:c r="DK287" s="289"/>
      <x:c r="DL287" s="289"/>
      <x:c r="DM287" s="289"/>
      <x:c r="DN287" s="289"/>
      <x:c r="DO287" s="289"/>
      <x:c r="DP287" s="289"/>
      <x:c r="DQ287" s="289"/>
      <x:c r="DR287" s="289"/>
      <x:c r="DS287" s="289"/>
      <x:c r="DT287" s="289"/>
      <x:c r="DU287" s="289"/>
      <x:c r="DV287" s="289"/>
      <x:c r="DW287" s="289"/>
      <x:c r="DX287" s="289"/>
      <x:c r="DY287" s="289"/>
      <x:c r="DZ287" s="289"/>
      <x:c r="EA287" s="289"/>
      <x:c r="EB287" s="289"/>
      <x:c r="EC287" s="289"/>
      <x:c r="ED287" s="289"/>
      <x:c r="EE287" s="289"/>
      <x:c r="EF287" s="289"/>
      <x:c r="EG287" s="289"/>
      <x:c r="EH287" s="289"/>
      <x:c r="EI287" s="289"/>
      <x:c r="EJ287" s="289"/>
      <x:c r="EK287" s="289"/>
      <x:c r="EL287" s="289"/>
      <x:c r="EM287" s="289"/>
      <x:c r="EN287" s="289"/>
      <x:c r="EO287" s="289"/>
      <x:c r="EP287" s="289"/>
      <x:c r="EQ287" s="289"/>
      <x:c r="ER287" s="289"/>
      <x:c r="ES287" s="289"/>
      <x:c r="ET287" s="289"/>
      <x:c r="EU287" s="289"/>
      <x:c r="EV287" s="289"/>
      <x:c r="EW287" s="289"/>
      <x:c r="EX287" s="289"/>
      <x:c r="EY287" s="289"/>
      <x:c r="EZ287" s="289"/>
      <x:c r="FA287" s="289"/>
      <x:c r="FB287" s="289"/>
      <x:c r="FC287" s="289"/>
      <x:c r="FD287" s="289"/>
      <x:c r="FE287" s="289"/>
      <x:c r="FF287" s="289"/>
      <x:c r="FG287" s="289"/>
      <x:c r="FH287" s="289"/>
    </x:row>
    <x:row r="288" spans="1:164" s="328" customFormat="1" hidden="1" outlineLevel="1">
      <x:c r="A288" s="403">
        <x:v>14</x:v>
      </x:c>
      <x:c r="B288" s="403">
        <x:v>20</x:v>
      </x:c>
      <x:c r="C288" s="404" t="s">
        <x:v>389</x:v>
      </x:c>
      <x:c r="D288" s="405" t="s">
        <x:v>174</x:v>
      </x:c>
      <x:c r="E288" s="405" t="s">
        <x:v>393</x:v>
      </x:c>
      <x:c r="F288" s="412">
        <x:v>1.4932482905172415</x:v>
      </x:c>
      <x:c r="G288" s="390">
        <x:v>1.4449999999999999E-2</x:v>
      </x:c>
      <x:c r="H288" s="323">
        <x:v>766.66666666666663</x:v>
      </x:c>
      <x:c r="I288" s="366">
        <x:v>9223</x:v>
      </x:c>
      <x:c r="J288" s="366">
        <x:v>13772.228983440518</x:v>
      </x:c>
      <x:c r="K288" s="366">
        <x:v>133.27235000000002</x:v>
      </x:c>
      <x:c r="L288" s="393">
        <x:v>835.66666666666674</x:v>
      </x:c>
      <x:c r="M288" s="366">
        <x:v>1247.8578214422416</x:v>
      </x:c>
      <x:c r="N288" s="367">
        <x:v>12.075383333333335</x:v>
      </x:c>
      <x:c r="O288" s="394">
        <x:v>605.66666666666663</x:v>
      </x:c>
      <x:c r="P288" s="366">
        <x:v>904.41071462327591</x:v>
      </x:c>
      <x:c r="Q288" s="366">
        <x:v>8.7518833333333319</x:v>
      </x:c>
      <x:c r="R288" s="393">
        <x:v>873.99999999999989</x:v>
      </x:c>
      <x:c r="S288" s="366">
        <x:v>1305.0990059120688</x:v>
      </x:c>
      <x:c r="T288" s="366">
        <x:v>12.629299999999997</x:v>
      </x:c>
      <x:c r="U288" s="393">
        <x:v>797.33333333333337</x:v>
      </x:c>
      <x:c r="V288" s="366">
        <x:v>1190.616636972414</x:v>
      </x:c>
      <x:c r="W288" s="366">
        <x:v>11.521466666666667</x:v>
      </x:c>
      <x:c r="X288" s="393">
        <x:v>682.33333333333326</x:v>
      </x:c>
      <x:c r="Y288" s="366">
        <x:v>1018.893083562931</x:v>
      </x:c>
      <x:c r="Z288" s="366">
        <x:v>9.8597166666666656</x:v>
      </x:c>
      <x:c r="AA288" s="393">
        <x:v>797.33333333333337</x:v>
      </x:c>
      <x:c r="AB288" s="366">
        <x:v>1190.616636972414</x:v>
      </x:c>
      <x:c r="AC288" s="366">
        <x:v>11.521466666666667</x:v>
      </x:c>
      <x:c r="AD288" s="393">
        <x:v>797.33333333333337</x:v>
      </x:c>
      <x:c r="AE288" s="366">
        <x:v>1190.616636972414</x:v>
      </x:c>
      <x:c r="AF288" s="366">
        <x:v>11.521466666666667</x:v>
      </x:c>
      <x:c r="AG288" s="393">
        <x:v>682.33333333333326</x:v>
      </x:c>
      <x:c r="AH288" s="366">
        <x:v>1018.893083562931</x:v>
      </x:c>
      <x:c r="AI288" s="366">
        <x:v>9.8597166666666656</x:v>
      </x:c>
      <x:c r="AJ288" s="393">
        <x:v>797.33333333333337</x:v>
      </x:c>
      <x:c r="AK288" s="366">
        <x:v>1190.616636972414</x:v>
      </x:c>
      <x:c r="AL288" s="366">
        <x:v>11.521466666666667</x:v>
      </x:c>
      <x:c r="AM288" s="393">
        <x:v>682.33333333333326</x:v>
      </x:c>
      <x:c r="AN288" s="366">
        <x:v>1018.893083562931</x:v>
      </x:c>
      <x:c r="AO288" s="366">
        <x:v>9.8597166666666656</x:v>
      </x:c>
      <x:c r="AP288" s="393">
        <x:v>835.66666666666674</x:v>
      </x:c>
      <x:c r="AQ288" s="366">
        <x:v>1247.8578214422416</x:v>
      </x:c>
      <x:c r="AR288" s="366">
        <x:v>12.075383333333335</x:v>
      </x:c>
      <x:c r="AS288" s="393">
        <x:v>835.66666666666674</x:v>
      </x:c>
      <x:c r="AT288" s="366">
        <x:v>1247.8578214422416</x:v>
      </x:c>
      <x:c r="AU288" s="366">
        <x:v>12.075383333333335</x:v>
      </x:c>
      <x:c r="AV288" s="361"/>
      <x:c r="AW288" s="294"/>
      <x:c r="AX288" s="289"/>
      <x:c r="AY288" s="289"/>
      <x:c r="AZ288" s="289"/>
      <x:c r="BA288" s="289"/>
      <x:c r="BB288" s="289"/>
      <x:c r="BC288" s="289"/>
      <x:c r="BD288" s="289"/>
      <x:c r="BE288" s="289"/>
      <x:c r="BF288" s="289"/>
      <x:c r="BG288" s="289"/>
      <x:c r="BH288" s="289"/>
      <x:c r="BI288" s="289"/>
      <x:c r="BJ288" s="289"/>
      <x:c r="BK288" s="289"/>
      <x:c r="BL288" s="289"/>
      <x:c r="BM288" s="289"/>
      <x:c r="BN288" s="289"/>
      <x:c r="BO288" s="289"/>
      <x:c r="BP288" s="289"/>
      <x:c r="BQ288" s="289"/>
      <x:c r="BR288" s="289"/>
      <x:c r="BS288" s="289"/>
      <x:c r="BT288" s="289"/>
      <x:c r="BU288" s="289"/>
      <x:c r="BV288" s="289"/>
      <x:c r="BW288" s="289"/>
      <x:c r="BX288" s="289"/>
      <x:c r="BY288" s="289"/>
      <x:c r="BZ288" s="289"/>
      <x:c r="CA288" s="289"/>
      <x:c r="CB288" s="289"/>
      <x:c r="CC288" s="289"/>
      <x:c r="CD288" s="289"/>
      <x:c r="CE288" s="289"/>
      <x:c r="CF288" s="289"/>
      <x:c r="CG288" s="289"/>
      <x:c r="CH288" s="289"/>
      <x:c r="CI288" s="289"/>
      <x:c r="CJ288" s="289"/>
      <x:c r="CK288" s="289"/>
      <x:c r="CL288" s="289"/>
      <x:c r="CM288" s="289"/>
      <x:c r="CN288" s="289"/>
      <x:c r="CO288" s="289"/>
      <x:c r="CP288" s="289"/>
      <x:c r="CQ288" s="289"/>
      <x:c r="CR288" s="289"/>
      <x:c r="CS288" s="289"/>
      <x:c r="CT288" s="289"/>
      <x:c r="CU288" s="289"/>
      <x:c r="CV288" s="289"/>
      <x:c r="CW288" s="289"/>
      <x:c r="CX288" s="289"/>
      <x:c r="CY288" s="289"/>
      <x:c r="CZ288" s="289"/>
      <x:c r="DA288" s="289"/>
      <x:c r="DB288" s="289"/>
      <x:c r="DC288" s="289"/>
      <x:c r="DD288" s="289"/>
      <x:c r="DE288" s="289"/>
      <x:c r="DF288" s="289"/>
      <x:c r="DG288" s="289"/>
      <x:c r="DH288" s="289"/>
      <x:c r="DI288" s="289"/>
      <x:c r="DJ288" s="289"/>
      <x:c r="DK288" s="289"/>
      <x:c r="DL288" s="289"/>
      <x:c r="DM288" s="289"/>
      <x:c r="DN288" s="289"/>
      <x:c r="DO288" s="289"/>
      <x:c r="DP288" s="289"/>
      <x:c r="DQ288" s="289"/>
      <x:c r="DR288" s="289"/>
      <x:c r="DS288" s="289"/>
      <x:c r="DT288" s="289"/>
      <x:c r="DU288" s="289"/>
      <x:c r="DV288" s="289"/>
      <x:c r="DW288" s="289"/>
      <x:c r="DX288" s="289"/>
      <x:c r="DY288" s="289"/>
      <x:c r="DZ288" s="289"/>
      <x:c r="EA288" s="289"/>
      <x:c r="EB288" s="289"/>
      <x:c r="EC288" s="289"/>
      <x:c r="ED288" s="289"/>
      <x:c r="EE288" s="289"/>
      <x:c r="EF288" s="289"/>
      <x:c r="EG288" s="289"/>
      <x:c r="EH288" s="289"/>
      <x:c r="EI288" s="289"/>
      <x:c r="EJ288" s="289"/>
      <x:c r="EK288" s="289"/>
      <x:c r="EL288" s="289"/>
      <x:c r="EM288" s="289"/>
      <x:c r="EN288" s="289"/>
      <x:c r="EO288" s="289"/>
      <x:c r="EP288" s="289"/>
      <x:c r="EQ288" s="289"/>
      <x:c r="ER288" s="289"/>
      <x:c r="ES288" s="289"/>
      <x:c r="ET288" s="289"/>
      <x:c r="EU288" s="289"/>
      <x:c r="EV288" s="289"/>
      <x:c r="EW288" s="289"/>
      <x:c r="EX288" s="289"/>
      <x:c r="EY288" s="289"/>
      <x:c r="EZ288" s="289"/>
      <x:c r="FA288" s="289"/>
      <x:c r="FB288" s="289"/>
      <x:c r="FC288" s="289"/>
      <x:c r="FD288" s="289"/>
      <x:c r="FE288" s="289"/>
      <x:c r="FF288" s="289"/>
      <x:c r="FG288" s="289"/>
      <x:c r="FH288" s="289"/>
    </x:row>
    <x:row r="289" spans="1:164" s="328" customFormat="1" hidden="1" outlineLevel="1">
      <x:c r="A289" s="403">
        <x:v>15</x:v>
      </x:c>
      <x:c r="B289" s="403">
        <x:v>21</x:v>
      </x:c>
      <x:c r="C289" s="404" t="s">
        <x:v>389</x:v>
      </x:c>
      <x:c r="D289" s="405" t="s">
        <x:v>174</x:v>
      </x:c>
      <x:c r="E289" s="416" t="s">
        <x:v>150</x:v>
      </x:c>
      <x:c r="F289" s="412">
        <x:v>1.9662463455172408</x:v>
      </x:c>
      <x:c r="G289" s="390">
        <x:v>1.8800000000000001E-2</x:v>
      </x:c>
      <x:c r="H289" s="323">
        <x:v>2000</x:v>
      </x:c>
      <x:c r="I289" s="366">
        <x:v>24060</x:v>
      </x:c>
      <x:c r="J289" s="366">
        <x:v>47307.887073144811</x:v>
      </x:c>
      <x:c r="K289" s="366">
        <x:v>452.32799999999997</x:v>
      </x:c>
      <x:c r="L289" s="393">
        <x:v>2180</x:v>
      </x:c>
      <x:c r="M289" s="366">
        <x:v>4286.4170332275844</x:v>
      </x:c>
      <x:c r="N289" s="367">
        <x:v>40.984000000000002</x:v>
      </x:c>
      <x:c r="O289" s="394">
        <x:v>1580</x:v>
      </x:c>
      <x:c r="P289" s="366">
        <x:v>3106.6692259172405</x:v>
      </x:c>
      <x:c r="Q289" s="366">
        <x:v>29.704000000000001</x:v>
      </x:c>
      <x:c r="R289" s="393">
        <x:v>2280</x:v>
      </x:c>
      <x:c r="S289" s="366">
        <x:v>4483.0416677793091</x:v>
      </x:c>
      <x:c r="T289" s="366">
        <x:v>42.864000000000004</x:v>
      </x:c>
      <x:c r="U289" s="393">
        <x:v>2080</x:v>
      </x:c>
      <x:c r="V289" s="366">
        <x:v>4089.7923986758606</x:v>
      </x:c>
      <x:c r="W289" s="366">
        <x:v>39.103999999999999</x:v>
      </x:c>
      <x:c r="X289" s="393">
        <x:v>1780</x:v>
      </x:c>
      <x:c r="Y289" s="366">
        <x:v>3499.9184950206886</x:v>
      </x:c>
      <x:c r="Z289" s="366">
        <x:v>33.463999999999999</x:v>
      </x:c>
      <x:c r="AA289" s="393">
        <x:v>2080</x:v>
      </x:c>
      <x:c r="AB289" s="366">
        <x:v>4089.7923986758606</x:v>
      </x:c>
      <x:c r="AC289" s="366">
        <x:v>39.103999999999999</x:v>
      </x:c>
      <x:c r="AD289" s="393">
        <x:v>2080</x:v>
      </x:c>
      <x:c r="AE289" s="366">
        <x:v>4089.7923986758606</x:v>
      </x:c>
      <x:c r="AF289" s="366">
        <x:v>39.103999999999999</x:v>
      </x:c>
      <x:c r="AG289" s="393">
        <x:v>1780</x:v>
      </x:c>
      <x:c r="AH289" s="366">
        <x:v>3499.9184950206886</x:v>
      </x:c>
      <x:c r="AI289" s="366">
        <x:v>33.463999999999999</x:v>
      </x:c>
      <x:c r="AJ289" s="393">
        <x:v>2080</x:v>
      </x:c>
      <x:c r="AK289" s="366">
        <x:v>4089.7923986758606</x:v>
      </x:c>
      <x:c r="AL289" s="366">
        <x:v>39.103999999999999</x:v>
      </x:c>
      <x:c r="AM289" s="393">
        <x:v>1780</x:v>
      </x:c>
      <x:c r="AN289" s="366">
        <x:v>3499.9184950206886</x:v>
      </x:c>
      <x:c r="AO289" s="366">
        <x:v>33.463999999999999</x:v>
      </x:c>
      <x:c r="AP289" s="393">
        <x:v>2180</x:v>
      </x:c>
      <x:c r="AQ289" s="366">
        <x:v>4286.4170332275844</x:v>
      </x:c>
      <x:c r="AR289" s="366">
        <x:v>40.984000000000002</x:v>
      </x:c>
      <x:c r="AS289" s="393">
        <x:v>2180</x:v>
      </x:c>
      <x:c r="AT289" s="366">
        <x:v>4286.4170332275844</x:v>
      </x:c>
      <x:c r="AU289" s="366">
        <x:v>40.984000000000002</x:v>
      </x:c>
      <x:c r="AV289" s="361"/>
      <x:c r="AW289" s="294"/>
      <x:c r="AX289" s="289"/>
      <x:c r="AY289" s="289"/>
      <x:c r="AZ289" s="289"/>
      <x:c r="BA289" s="289"/>
      <x:c r="BB289" s="289"/>
      <x:c r="BC289" s="289"/>
      <x:c r="BD289" s="289"/>
      <x:c r="BE289" s="289"/>
      <x:c r="BF289" s="289"/>
      <x:c r="BG289" s="289"/>
      <x:c r="BH289" s="289"/>
      <x:c r="BI289" s="289"/>
      <x:c r="BJ289" s="289"/>
      <x:c r="BK289" s="289"/>
      <x:c r="BL289" s="289"/>
      <x:c r="BM289" s="289"/>
      <x:c r="BN289" s="289"/>
      <x:c r="BO289" s="289"/>
      <x:c r="BP289" s="289"/>
      <x:c r="BQ289" s="289"/>
      <x:c r="BR289" s="289"/>
      <x:c r="BS289" s="289"/>
      <x:c r="BT289" s="289"/>
      <x:c r="BU289" s="289"/>
      <x:c r="BV289" s="289"/>
      <x:c r="BW289" s="289"/>
      <x:c r="BX289" s="289"/>
      <x:c r="BY289" s="289"/>
      <x:c r="BZ289" s="289"/>
      <x:c r="CA289" s="289"/>
      <x:c r="CB289" s="289"/>
      <x:c r="CC289" s="289"/>
      <x:c r="CD289" s="289"/>
      <x:c r="CE289" s="289"/>
      <x:c r="CF289" s="289"/>
      <x:c r="CG289" s="289"/>
      <x:c r="CH289" s="289"/>
      <x:c r="CI289" s="289"/>
      <x:c r="CJ289" s="289"/>
      <x:c r="CK289" s="289"/>
      <x:c r="CL289" s="289"/>
      <x:c r="CM289" s="289"/>
      <x:c r="CN289" s="289"/>
      <x:c r="CO289" s="289"/>
      <x:c r="CP289" s="289"/>
      <x:c r="CQ289" s="289"/>
      <x:c r="CR289" s="289"/>
      <x:c r="CS289" s="289"/>
      <x:c r="CT289" s="289"/>
      <x:c r="CU289" s="289"/>
      <x:c r="CV289" s="289"/>
      <x:c r="CW289" s="289"/>
      <x:c r="CX289" s="289"/>
      <x:c r="CY289" s="289"/>
      <x:c r="CZ289" s="289"/>
      <x:c r="DA289" s="289"/>
      <x:c r="DB289" s="289"/>
      <x:c r="DC289" s="289"/>
      <x:c r="DD289" s="289"/>
      <x:c r="DE289" s="289"/>
      <x:c r="DF289" s="289"/>
      <x:c r="DG289" s="289"/>
      <x:c r="DH289" s="289"/>
      <x:c r="DI289" s="289"/>
      <x:c r="DJ289" s="289"/>
      <x:c r="DK289" s="289"/>
      <x:c r="DL289" s="289"/>
      <x:c r="DM289" s="289"/>
      <x:c r="DN289" s="289"/>
      <x:c r="DO289" s="289"/>
      <x:c r="DP289" s="289"/>
      <x:c r="DQ289" s="289"/>
      <x:c r="DR289" s="289"/>
      <x:c r="DS289" s="289"/>
      <x:c r="DT289" s="289"/>
      <x:c r="DU289" s="289"/>
      <x:c r="DV289" s="289"/>
      <x:c r="DW289" s="289"/>
      <x:c r="DX289" s="289"/>
      <x:c r="DY289" s="289"/>
      <x:c r="DZ289" s="289"/>
      <x:c r="EA289" s="289"/>
      <x:c r="EB289" s="289"/>
      <x:c r="EC289" s="289"/>
      <x:c r="ED289" s="289"/>
      <x:c r="EE289" s="289"/>
      <x:c r="EF289" s="289"/>
      <x:c r="EG289" s="289"/>
      <x:c r="EH289" s="289"/>
      <x:c r="EI289" s="289"/>
      <x:c r="EJ289" s="289"/>
      <x:c r="EK289" s="289"/>
      <x:c r="EL289" s="289"/>
      <x:c r="EM289" s="289"/>
      <x:c r="EN289" s="289"/>
      <x:c r="EO289" s="289"/>
      <x:c r="EP289" s="289"/>
      <x:c r="EQ289" s="289"/>
      <x:c r="ER289" s="289"/>
      <x:c r="ES289" s="289"/>
      <x:c r="ET289" s="289"/>
      <x:c r="EU289" s="289"/>
      <x:c r="EV289" s="289"/>
      <x:c r="EW289" s="289"/>
      <x:c r="EX289" s="289"/>
      <x:c r="EY289" s="289"/>
      <x:c r="EZ289" s="289"/>
      <x:c r="FA289" s="289"/>
      <x:c r="FB289" s="289"/>
      <x:c r="FC289" s="289"/>
      <x:c r="FD289" s="289"/>
      <x:c r="FE289" s="289"/>
      <x:c r="FF289" s="289"/>
      <x:c r="FG289" s="289"/>
      <x:c r="FH289" s="289"/>
    </x:row>
    <x:row r="290" spans="1:164" s="328" customFormat="1" hidden="1" outlineLevel="1">
      <x:c r="A290" s="403"/>
      <x:c r="B290" s="403">
        <x:v>22</x:v>
      </x:c>
      <x:c r="C290" s="404" t="s">
        <x:v>389</x:v>
      </x:c>
      <x:c r="D290" s="405" t="s">
        <x:v>174</x:v>
      </x:c>
      <x:c r="E290" s="405" t="s">
        <x:v>178</x:v>
      </x:c>
      <x:c r="F290" s="412">
        <x:v>2.4436737751724138</x:v>
      </x:c>
      <x:c r="G290" s="390">
        <x:v>2.444E-2</x:v>
      </x:c>
      <x:c r="H290" s="323">
        <x:v>4066.6666666666665</x:v>
      </x:c>
      <x:c r="I290" s="366">
        <x:v>48921.999999999993</x:v>
      </x:c>
      <x:c r="J290" s="366">
        <x:v>119549.40842898481</x:v>
      </x:c>
      <x:c r="K290" s="366">
        <x:v>1195.6536799999999</x:v>
      </x:c>
      <x:c r="L290" s="393">
        <x:v>4432.666666666667</x:v>
      </x:c>
      <x:c r="M290" s="366">
        <x:v>10831.991287414254</x:v>
      </x:c>
      <x:c r="N290" s="367">
        <x:v>108.33437333333335</x:v>
      </x:c>
      <x:c r="O290" s="394">
        <x:v>3212.6666666666665</x:v>
      </x:c>
      <x:c r="P290" s="366">
        <x:v>7850.7092817039074</x:v>
      </x:c>
      <x:c r="Q290" s="366">
        <x:v>78.517573333333331</x:v>
      </x:c>
      <x:c r="R290" s="393">
        <x:v>4635.9999999999991</x:v>
      </x:c>
      <x:c r="S290" s="366">
        <x:v>11328.871621699309</x:v>
      </x:c>
      <x:c r="T290" s="366">
        <x:v>113.30383999999998</x:v>
      </x:c>
      <x:c r="U290" s="393">
        <x:v>4229.333333333333</x:v>
      </x:c>
      <x:c r="V290" s="366">
        <x:v>10335.110953129195</x:v>
      </x:c>
      <x:c r="W290" s="366">
        <x:v>103.36490666666666</x:v>
      </x:c>
      <x:c r="X290" s="393">
        <x:v>3619.333333333333</x:v>
      </x:c>
      <x:c r="Y290" s="366">
        <x:v>8844.4699502740223</x:v>
      </x:c>
      <x:c r="Z290" s="366">
        <x:v>88.456506666666655</x:v>
      </x:c>
      <x:c r="AA290" s="393">
        <x:v>4229.333333333333</x:v>
      </x:c>
      <x:c r="AB290" s="366">
        <x:v>10335.110953129195</x:v>
      </x:c>
      <x:c r="AC290" s="366">
        <x:v>103.36490666666666</x:v>
      </x:c>
      <x:c r="AD290" s="393">
        <x:v>4229.333333333333</x:v>
      </x:c>
      <x:c r="AE290" s="366">
        <x:v>10335.110953129195</x:v>
      </x:c>
      <x:c r="AF290" s="366">
        <x:v>103.36490666666666</x:v>
      </x:c>
      <x:c r="AG290" s="393">
        <x:v>3619.333333333333</x:v>
      </x:c>
      <x:c r="AH290" s="366">
        <x:v>8844.4699502740223</x:v>
      </x:c>
      <x:c r="AI290" s="366">
        <x:v>88.456506666666655</x:v>
      </x:c>
      <x:c r="AJ290" s="393">
        <x:v>4229.333333333333</x:v>
      </x:c>
      <x:c r="AK290" s="366">
        <x:v>10335.110953129195</x:v>
      </x:c>
      <x:c r="AL290" s="366">
        <x:v>103.36490666666666</x:v>
      </x:c>
      <x:c r="AM290" s="393">
        <x:v>3619.333333333333</x:v>
      </x:c>
      <x:c r="AN290" s="366">
        <x:v>8844.4699502740223</x:v>
      </x:c>
      <x:c r="AO290" s="366">
        <x:v>88.456506666666655</x:v>
      </x:c>
      <x:c r="AP290" s="393">
        <x:v>4432.666666666667</x:v>
      </x:c>
      <x:c r="AQ290" s="366">
        <x:v>10831.991287414254</x:v>
      </x:c>
      <x:c r="AR290" s="366">
        <x:v>108.33437333333335</x:v>
      </x:c>
      <x:c r="AS290" s="393">
        <x:v>4432.666666666667</x:v>
      </x:c>
      <x:c r="AT290" s="366">
        <x:v>10831.991287414254</x:v>
      </x:c>
      <x:c r="AU290" s="366">
        <x:v>108.33437333333335</x:v>
      </x:c>
      <x:c r="AV290" s="361"/>
      <x:c r="AW290" s="294"/>
      <x:c r="AX290" s="289"/>
      <x:c r="AY290" s="289"/>
      <x:c r="AZ290" s="289"/>
      <x:c r="BA290" s="289"/>
      <x:c r="BB290" s="289"/>
      <x:c r="BC290" s="289"/>
      <x:c r="BD290" s="289"/>
      <x:c r="BE290" s="289"/>
      <x:c r="BF290" s="289"/>
      <x:c r="BG290" s="289"/>
      <x:c r="BH290" s="289"/>
      <x:c r="BI290" s="289"/>
      <x:c r="BJ290" s="289"/>
      <x:c r="BK290" s="289"/>
      <x:c r="BL290" s="289"/>
      <x:c r="BM290" s="289"/>
      <x:c r="BN290" s="289"/>
      <x:c r="BO290" s="289"/>
      <x:c r="BP290" s="289"/>
      <x:c r="BQ290" s="289"/>
      <x:c r="BR290" s="289"/>
      <x:c r="BS290" s="289"/>
      <x:c r="BT290" s="289"/>
      <x:c r="BU290" s="289"/>
      <x:c r="BV290" s="289"/>
      <x:c r="BW290" s="289"/>
      <x:c r="BX290" s="289"/>
      <x:c r="BY290" s="289"/>
      <x:c r="BZ290" s="289"/>
      <x:c r="CA290" s="289"/>
      <x:c r="CB290" s="289"/>
      <x:c r="CC290" s="289"/>
      <x:c r="CD290" s="289"/>
      <x:c r="CE290" s="289"/>
      <x:c r="CF290" s="289"/>
      <x:c r="CG290" s="289"/>
      <x:c r="CH290" s="289"/>
      <x:c r="CI290" s="289"/>
      <x:c r="CJ290" s="289"/>
      <x:c r="CK290" s="289"/>
      <x:c r="CL290" s="289"/>
      <x:c r="CM290" s="289"/>
      <x:c r="CN290" s="289"/>
      <x:c r="CO290" s="289"/>
      <x:c r="CP290" s="289"/>
      <x:c r="CQ290" s="289"/>
      <x:c r="CR290" s="289"/>
      <x:c r="CS290" s="289"/>
      <x:c r="CT290" s="289"/>
      <x:c r="CU290" s="289"/>
      <x:c r="CV290" s="289"/>
      <x:c r="CW290" s="289"/>
      <x:c r="CX290" s="289"/>
      <x:c r="CY290" s="289"/>
      <x:c r="CZ290" s="289"/>
      <x:c r="DA290" s="289"/>
      <x:c r="DB290" s="289"/>
      <x:c r="DC290" s="289"/>
      <x:c r="DD290" s="289"/>
      <x:c r="DE290" s="289"/>
      <x:c r="DF290" s="289"/>
      <x:c r="DG290" s="289"/>
      <x:c r="DH290" s="289"/>
      <x:c r="DI290" s="289"/>
      <x:c r="DJ290" s="289"/>
      <x:c r="DK290" s="289"/>
      <x:c r="DL290" s="289"/>
      <x:c r="DM290" s="289"/>
      <x:c r="DN290" s="289"/>
      <x:c r="DO290" s="289"/>
      <x:c r="DP290" s="289"/>
      <x:c r="DQ290" s="289"/>
      <x:c r="DR290" s="289"/>
      <x:c r="DS290" s="289"/>
      <x:c r="DT290" s="289"/>
      <x:c r="DU290" s="289"/>
      <x:c r="DV290" s="289"/>
      <x:c r="DW290" s="289"/>
      <x:c r="DX290" s="289"/>
      <x:c r="DY290" s="289"/>
      <x:c r="DZ290" s="289"/>
      <x:c r="EA290" s="289"/>
      <x:c r="EB290" s="289"/>
      <x:c r="EC290" s="289"/>
      <x:c r="ED290" s="289"/>
      <x:c r="EE290" s="289"/>
      <x:c r="EF290" s="289"/>
      <x:c r="EG290" s="289"/>
      <x:c r="EH290" s="289"/>
      <x:c r="EI290" s="289"/>
      <x:c r="EJ290" s="289"/>
      <x:c r="EK290" s="289"/>
      <x:c r="EL290" s="289"/>
      <x:c r="EM290" s="289"/>
      <x:c r="EN290" s="289"/>
      <x:c r="EO290" s="289"/>
      <x:c r="EP290" s="289"/>
      <x:c r="EQ290" s="289"/>
      <x:c r="ER290" s="289"/>
      <x:c r="ES290" s="289"/>
      <x:c r="ET290" s="289"/>
      <x:c r="EU290" s="289"/>
      <x:c r="EV290" s="289"/>
      <x:c r="EW290" s="289"/>
      <x:c r="EX290" s="289"/>
      <x:c r="EY290" s="289"/>
      <x:c r="EZ290" s="289"/>
      <x:c r="FA290" s="289"/>
      <x:c r="FB290" s="289"/>
      <x:c r="FC290" s="289"/>
      <x:c r="FD290" s="289"/>
      <x:c r="FE290" s="289"/>
      <x:c r="FF290" s="289"/>
      <x:c r="FG290" s="289"/>
      <x:c r="FH290" s="289"/>
    </x:row>
    <x:row r="291" spans="1:164" s="328" customFormat="1" hidden="1" outlineLevel="1">
      <x:c r="A291" s="403"/>
      <x:c r="B291" s="403">
        <x:v>23</x:v>
      </x:c>
      <x:c r="C291" s="407" t="s">
        <x:v>389</x:v>
      </x:c>
      <x:c r="D291" s="408" t="s">
        <x:v>394</x:v>
      </x:c>
      <x:c r="E291" s="408" t="s">
        <x:v>395</x:v>
      </x:c>
      <x:c r="F291" s="412"/>
      <x:c r="G291" s="414">
        <x:v>3.5880000000000005E-3</x:v>
      </x:c>
      <x:c r="H291" s="323">
        <x:v>833.33333333333337</x:v>
      </x:c>
      <x:c r="I291" s="366"/>
      <x:c r="J291" s="366"/>
      <x:c r="K291" s="366"/>
      <x:c r="L291" s="393"/>
      <x:c r="M291" s="366"/>
      <x:c r="N291" s="367"/>
      <x:c r="O291" s="394"/>
      <x:c r="P291" s="366"/>
      <x:c r="Q291" s="366"/>
      <x:c r="R291" s="393"/>
      <x:c r="S291" s="366"/>
      <x:c r="T291" s="366"/>
      <x:c r="U291" s="393"/>
      <x:c r="V291" s="366"/>
      <x:c r="W291" s="366"/>
      <x:c r="X291" s="393"/>
      <x:c r="Y291" s="366"/>
      <x:c r="Z291" s="366"/>
      <x:c r="AA291" s="393"/>
      <x:c r="AB291" s="366"/>
      <x:c r="AC291" s="366"/>
      <x:c r="AD291" s="393"/>
      <x:c r="AE291" s="366"/>
      <x:c r="AF291" s="366"/>
      <x:c r="AG291" s="393"/>
      <x:c r="AH291" s="366"/>
      <x:c r="AI291" s="366"/>
      <x:c r="AJ291" s="393"/>
      <x:c r="AK291" s="366"/>
      <x:c r="AL291" s="366"/>
      <x:c r="AM291" s="393"/>
      <x:c r="AN291" s="366"/>
      <x:c r="AO291" s="366"/>
      <x:c r="AP291" s="393"/>
      <x:c r="AQ291" s="366"/>
      <x:c r="AR291" s="366"/>
      <x:c r="AS291" s="393"/>
      <x:c r="AT291" s="366"/>
      <x:c r="AU291" s="366"/>
      <x:c r="AV291" s="361"/>
      <x:c r="AW291" s="294"/>
      <x:c r="AX291" s="289"/>
      <x:c r="AY291" s="289"/>
      <x:c r="AZ291" s="289"/>
      <x:c r="BA291" s="289"/>
      <x:c r="BB291" s="289"/>
      <x:c r="BC291" s="289"/>
      <x:c r="BD291" s="289"/>
      <x:c r="BE291" s="289"/>
      <x:c r="BF291" s="289"/>
      <x:c r="BG291" s="289"/>
      <x:c r="BH291" s="289"/>
      <x:c r="BI291" s="289"/>
      <x:c r="BJ291" s="289"/>
      <x:c r="BK291" s="289"/>
      <x:c r="BL291" s="289"/>
      <x:c r="BM291" s="289"/>
      <x:c r="BN291" s="289"/>
      <x:c r="BO291" s="289"/>
      <x:c r="BP291" s="289"/>
      <x:c r="BQ291" s="289"/>
      <x:c r="BR291" s="289"/>
      <x:c r="BS291" s="289"/>
      <x:c r="BT291" s="289"/>
      <x:c r="BU291" s="289"/>
      <x:c r="BV291" s="289"/>
      <x:c r="BW291" s="289"/>
      <x:c r="BX291" s="289"/>
      <x:c r="BY291" s="289"/>
      <x:c r="BZ291" s="289"/>
      <x:c r="CA291" s="289"/>
      <x:c r="CB291" s="289"/>
      <x:c r="CC291" s="289"/>
      <x:c r="CD291" s="289"/>
      <x:c r="CE291" s="289"/>
      <x:c r="CF291" s="289"/>
      <x:c r="CG291" s="289"/>
      <x:c r="CH291" s="289"/>
      <x:c r="CI291" s="289"/>
      <x:c r="CJ291" s="289"/>
      <x:c r="CK291" s="289"/>
      <x:c r="CL291" s="289"/>
      <x:c r="CM291" s="289"/>
      <x:c r="CN291" s="289"/>
      <x:c r="CO291" s="289"/>
      <x:c r="CP291" s="289"/>
      <x:c r="CQ291" s="289"/>
      <x:c r="CR291" s="289"/>
      <x:c r="CS291" s="289"/>
      <x:c r="CT291" s="289"/>
      <x:c r="CU291" s="289"/>
      <x:c r="CV291" s="289"/>
      <x:c r="CW291" s="289"/>
      <x:c r="CX291" s="289"/>
      <x:c r="CY291" s="289"/>
      <x:c r="CZ291" s="289"/>
      <x:c r="DA291" s="289"/>
      <x:c r="DB291" s="289"/>
      <x:c r="DC291" s="289"/>
      <x:c r="DD291" s="289"/>
      <x:c r="DE291" s="289"/>
      <x:c r="DF291" s="289"/>
      <x:c r="DG291" s="289"/>
      <x:c r="DH291" s="289"/>
      <x:c r="DI291" s="289"/>
      <x:c r="DJ291" s="289"/>
      <x:c r="DK291" s="289"/>
      <x:c r="DL291" s="289"/>
      <x:c r="DM291" s="289"/>
      <x:c r="DN291" s="289"/>
      <x:c r="DO291" s="289"/>
      <x:c r="DP291" s="289"/>
      <x:c r="DQ291" s="289"/>
      <x:c r="DR291" s="289"/>
      <x:c r="DS291" s="289"/>
      <x:c r="DT291" s="289"/>
      <x:c r="DU291" s="289"/>
      <x:c r="DV291" s="289"/>
      <x:c r="DW291" s="289"/>
      <x:c r="DX291" s="289"/>
      <x:c r="DY291" s="289"/>
      <x:c r="DZ291" s="289"/>
      <x:c r="EA291" s="289"/>
      <x:c r="EB291" s="289"/>
      <x:c r="EC291" s="289"/>
      <x:c r="ED291" s="289"/>
      <x:c r="EE291" s="289"/>
      <x:c r="EF291" s="289"/>
      <x:c r="EG291" s="289"/>
      <x:c r="EH291" s="289"/>
      <x:c r="EI291" s="289"/>
      <x:c r="EJ291" s="289"/>
      <x:c r="EK291" s="289"/>
      <x:c r="EL291" s="289"/>
      <x:c r="EM291" s="289"/>
      <x:c r="EN291" s="289"/>
      <x:c r="EO291" s="289"/>
      <x:c r="EP291" s="289"/>
      <x:c r="EQ291" s="289"/>
      <x:c r="ER291" s="289"/>
      <x:c r="ES291" s="289"/>
      <x:c r="ET291" s="289"/>
      <x:c r="EU291" s="289"/>
      <x:c r="EV291" s="289"/>
      <x:c r="EW291" s="289"/>
      <x:c r="EX291" s="289"/>
      <x:c r="EY291" s="289"/>
      <x:c r="EZ291" s="289"/>
      <x:c r="FA291" s="289"/>
      <x:c r="FB291" s="289"/>
      <x:c r="FC291" s="289"/>
      <x:c r="FD291" s="289"/>
      <x:c r="FE291" s="289"/>
      <x:c r="FF291" s="289"/>
      <x:c r="FG291" s="289"/>
      <x:c r="FH291" s="289"/>
    </x:row>
    <x:row r="292" spans="1:164" s="328" customFormat="1" hidden="1" outlineLevel="1">
      <x:c r="A292" s="403"/>
      <x:c r="B292" s="403">
        <x:v>24</x:v>
      </x:c>
      <x:c r="C292" s="404" t="s">
        <x:v>389</x:v>
      </x:c>
      <x:c r="D292" s="405" t="s">
        <x:v>394</x:v>
      </x:c>
      <x:c r="E292" s="405" t="s">
        <x:v>143</x:v>
      </x:c>
      <x:c r="F292" s="412">
        <x:v>0.36820000000000003</x:v>
      </x:c>
      <x:c r="G292" s="390">
        <x:v>4.8200000000000005E-3</x:v>
      </x:c>
      <x:c r="H292" s="323">
        <x:v>0</x:v>
      </x:c>
      <x:c r="I292" s="366">
        <x:v>0</x:v>
      </x:c>
      <x:c r="J292" s="366">
        <x:v>0</x:v>
      </x:c>
      <x:c r="K292" s="366">
        <x:v>0</x:v>
      </x:c>
      <x:c r="L292" s="393">
        <x:v>0</x:v>
      </x:c>
      <x:c r="M292" s="366">
        <x:v>0</x:v>
      </x:c>
      <x:c r="N292" s="367">
        <x:v>0</x:v>
      </x:c>
      <x:c r="O292" s="394">
        <x:v>0</x:v>
      </x:c>
      <x:c r="P292" s="366">
        <x:v>0</x:v>
      </x:c>
      <x:c r="Q292" s="366">
        <x:v>0</x:v>
      </x:c>
      <x:c r="R292" s="393">
        <x:v>0</x:v>
      </x:c>
      <x:c r="S292" s="366">
        <x:v>0</x:v>
      </x:c>
      <x:c r="T292" s="366">
        <x:v>0</x:v>
      </x:c>
      <x:c r="U292" s="393">
        <x:v>0</x:v>
      </x:c>
      <x:c r="V292" s="366">
        <x:v>0</x:v>
      </x:c>
      <x:c r="W292" s="366">
        <x:v>0</x:v>
      </x:c>
      <x:c r="X292" s="393">
        <x:v>0</x:v>
      </x:c>
      <x:c r="Y292" s="366">
        <x:v>0</x:v>
      </x:c>
      <x:c r="Z292" s="366">
        <x:v>0</x:v>
      </x:c>
      <x:c r="AA292" s="393">
        <x:v>0</x:v>
      </x:c>
      <x:c r="AB292" s="366">
        <x:v>0</x:v>
      </x:c>
      <x:c r="AC292" s="366">
        <x:v>0</x:v>
      </x:c>
      <x:c r="AD292" s="393">
        <x:v>0</x:v>
      </x:c>
      <x:c r="AE292" s="366">
        <x:v>0</x:v>
      </x:c>
      <x:c r="AF292" s="366">
        <x:v>0</x:v>
      </x:c>
      <x:c r="AG292" s="393">
        <x:v>0</x:v>
      </x:c>
      <x:c r="AH292" s="366">
        <x:v>0</x:v>
      </x:c>
      <x:c r="AI292" s="366">
        <x:v>0</x:v>
      </x:c>
      <x:c r="AJ292" s="393">
        <x:v>0</x:v>
      </x:c>
      <x:c r="AK292" s="366">
        <x:v>0</x:v>
      </x:c>
      <x:c r="AL292" s="366">
        <x:v>0</x:v>
      </x:c>
      <x:c r="AM292" s="393">
        <x:v>0</x:v>
      </x:c>
      <x:c r="AN292" s="366">
        <x:v>0</x:v>
      </x:c>
      <x:c r="AO292" s="366">
        <x:v>0</x:v>
      </x:c>
      <x:c r="AP292" s="393">
        <x:v>0</x:v>
      </x:c>
      <x:c r="AQ292" s="366">
        <x:v>0</x:v>
      </x:c>
      <x:c r="AR292" s="366">
        <x:v>0</x:v>
      </x:c>
      <x:c r="AS292" s="393">
        <x:v>0</x:v>
      </x:c>
      <x:c r="AT292" s="366">
        <x:v>0</x:v>
      </x:c>
      <x:c r="AU292" s="366">
        <x:v>0</x:v>
      </x:c>
      <x:c r="AV292" s="361"/>
      <x:c r="AW292" s="294"/>
      <x:c r="AX292" s="289"/>
      <x:c r="AY292" s="289"/>
      <x:c r="AZ292" s="289"/>
      <x:c r="BA292" s="289"/>
      <x:c r="BB292" s="289"/>
      <x:c r="BC292" s="289"/>
      <x:c r="BD292" s="289"/>
      <x:c r="BE292" s="289"/>
      <x:c r="BF292" s="289"/>
      <x:c r="BG292" s="289"/>
      <x:c r="BH292" s="289"/>
      <x:c r="BI292" s="289"/>
      <x:c r="BJ292" s="289"/>
      <x:c r="BK292" s="289"/>
      <x:c r="BL292" s="289"/>
      <x:c r="BM292" s="289"/>
      <x:c r="BN292" s="289"/>
      <x:c r="BO292" s="289"/>
      <x:c r="BP292" s="289"/>
      <x:c r="BQ292" s="289"/>
      <x:c r="BR292" s="289"/>
      <x:c r="BS292" s="289"/>
      <x:c r="BT292" s="289"/>
      <x:c r="BU292" s="289"/>
      <x:c r="BV292" s="289"/>
      <x:c r="BW292" s="289"/>
      <x:c r="BX292" s="289"/>
      <x:c r="BY292" s="289"/>
      <x:c r="BZ292" s="289"/>
      <x:c r="CA292" s="289"/>
      <x:c r="CB292" s="289"/>
      <x:c r="CC292" s="289"/>
      <x:c r="CD292" s="289"/>
      <x:c r="CE292" s="289"/>
      <x:c r="CF292" s="289"/>
      <x:c r="CG292" s="289"/>
      <x:c r="CH292" s="289"/>
      <x:c r="CI292" s="289"/>
      <x:c r="CJ292" s="289"/>
      <x:c r="CK292" s="289"/>
      <x:c r="CL292" s="289"/>
      <x:c r="CM292" s="289"/>
      <x:c r="CN292" s="289"/>
      <x:c r="CO292" s="289"/>
      <x:c r="CP292" s="289"/>
      <x:c r="CQ292" s="289"/>
      <x:c r="CR292" s="289"/>
      <x:c r="CS292" s="289"/>
      <x:c r="CT292" s="289"/>
      <x:c r="CU292" s="289"/>
      <x:c r="CV292" s="289"/>
      <x:c r="CW292" s="289"/>
      <x:c r="CX292" s="289"/>
      <x:c r="CY292" s="289"/>
      <x:c r="CZ292" s="289"/>
      <x:c r="DA292" s="289"/>
      <x:c r="DB292" s="289"/>
      <x:c r="DC292" s="289"/>
      <x:c r="DD292" s="289"/>
      <x:c r="DE292" s="289"/>
      <x:c r="DF292" s="289"/>
      <x:c r="DG292" s="289"/>
      <x:c r="DH292" s="289"/>
      <x:c r="DI292" s="289"/>
      <x:c r="DJ292" s="289"/>
      <x:c r="DK292" s="289"/>
      <x:c r="DL292" s="289"/>
      <x:c r="DM292" s="289"/>
      <x:c r="DN292" s="289"/>
      <x:c r="DO292" s="289"/>
      <x:c r="DP292" s="289"/>
      <x:c r="DQ292" s="289"/>
      <x:c r="DR292" s="289"/>
      <x:c r="DS292" s="289"/>
      <x:c r="DT292" s="289"/>
      <x:c r="DU292" s="289"/>
      <x:c r="DV292" s="289"/>
      <x:c r="DW292" s="289"/>
      <x:c r="DX292" s="289"/>
      <x:c r="DY292" s="289"/>
      <x:c r="DZ292" s="289"/>
      <x:c r="EA292" s="289"/>
      <x:c r="EB292" s="289"/>
      <x:c r="EC292" s="289"/>
      <x:c r="ED292" s="289"/>
      <x:c r="EE292" s="289"/>
      <x:c r="EF292" s="289"/>
      <x:c r="EG292" s="289"/>
      <x:c r="EH292" s="289"/>
      <x:c r="EI292" s="289"/>
      <x:c r="EJ292" s="289"/>
      <x:c r="EK292" s="289"/>
      <x:c r="EL292" s="289"/>
      <x:c r="EM292" s="289"/>
      <x:c r="EN292" s="289"/>
      <x:c r="EO292" s="289"/>
      <x:c r="EP292" s="289"/>
      <x:c r="EQ292" s="289"/>
      <x:c r="ER292" s="289"/>
      <x:c r="ES292" s="289"/>
      <x:c r="ET292" s="289"/>
      <x:c r="EU292" s="289"/>
      <x:c r="EV292" s="289"/>
      <x:c r="EW292" s="289"/>
      <x:c r="EX292" s="289"/>
      <x:c r="EY292" s="289"/>
      <x:c r="EZ292" s="289"/>
      <x:c r="FA292" s="289"/>
      <x:c r="FB292" s="289"/>
      <x:c r="FC292" s="289"/>
      <x:c r="FD292" s="289"/>
      <x:c r="FE292" s="289"/>
      <x:c r="FF292" s="289"/>
      <x:c r="FG292" s="289"/>
      <x:c r="FH292" s="289"/>
    </x:row>
    <x:row r="293" spans="1:164" s="328" customFormat="1" hidden="1" outlineLevel="1">
      <x:c r="A293" s="403">
        <x:v>16</x:v>
      </x:c>
      <x:c r="B293" s="403">
        <x:v>25</x:v>
      </x:c>
      <x:c r="C293" s="404" t="s">
        <x:v>389</x:v>
      </x:c>
      <x:c r="D293" s="405" t="s">
        <x:v>394</x:v>
      </x:c>
      <x:c r="E293" s="405" t="s">
        <x:v>165</x:v>
      </x:c>
      <x:c r="F293" s="412">
        <x:v>0.48705892930155997</x:v>
      </x:c>
      <x:c r="G293" s="390">
        <x:v>8.0704000000000001E-3</x:v>
      </x:c>
      <x:c r="H293" s="323">
        <x:v>0</x:v>
      </x:c>
      <x:c r="I293" s="366">
        <x:v>0</x:v>
      </x:c>
      <x:c r="J293" s="366">
        <x:v>0</x:v>
      </x:c>
      <x:c r="K293" s="366">
        <x:v>0</x:v>
      </x:c>
      <x:c r="L293" s="393">
        <x:v>0</x:v>
      </x:c>
      <x:c r="M293" s="366">
        <x:v>0</x:v>
      </x:c>
      <x:c r="N293" s="367">
        <x:v>0</x:v>
      </x:c>
      <x:c r="O293" s="394">
        <x:v>0</x:v>
      </x:c>
      <x:c r="P293" s="366">
        <x:v>0</x:v>
      </x:c>
      <x:c r="Q293" s="366">
        <x:v>0</x:v>
      </x:c>
      <x:c r="R293" s="393">
        <x:v>0</x:v>
      </x:c>
      <x:c r="S293" s="366">
        <x:v>0</x:v>
      </x:c>
      <x:c r="T293" s="366">
        <x:v>0</x:v>
      </x:c>
      <x:c r="U293" s="393">
        <x:v>0</x:v>
      </x:c>
      <x:c r="V293" s="366">
        <x:v>0</x:v>
      </x:c>
      <x:c r="W293" s="366">
        <x:v>0</x:v>
      </x:c>
      <x:c r="X293" s="393">
        <x:v>0</x:v>
      </x:c>
      <x:c r="Y293" s="366">
        <x:v>0</x:v>
      </x:c>
      <x:c r="Z293" s="366">
        <x:v>0</x:v>
      </x:c>
      <x:c r="AA293" s="393">
        <x:v>0</x:v>
      </x:c>
      <x:c r="AB293" s="366">
        <x:v>0</x:v>
      </x:c>
      <x:c r="AC293" s="366">
        <x:v>0</x:v>
      </x:c>
      <x:c r="AD293" s="393">
        <x:v>0</x:v>
      </x:c>
      <x:c r="AE293" s="366">
        <x:v>0</x:v>
      </x:c>
      <x:c r="AF293" s="366">
        <x:v>0</x:v>
      </x:c>
      <x:c r="AG293" s="393">
        <x:v>0</x:v>
      </x:c>
      <x:c r="AH293" s="366">
        <x:v>0</x:v>
      </x:c>
      <x:c r="AI293" s="366">
        <x:v>0</x:v>
      </x:c>
      <x:c r="AJ293" s="393">
        <x:v>0</x:v>
      </x:c>
      <x:c r="AK293" s="366">
        <x:v>0</x:v>
      </x:c>
      <x:c r="AL293" s="366">
        <x:v>0</x:v>
      </x:c>
      <x:c r="AM293" s="393">
        <x:v>0</x:v>
      </x:c>
      <x:c r="AN293" s="366">
        <x:v>0</x:v>
      </x:c>
      <x:c r="AO293" s="366">
        <x:v>0</x:v>
      </x:c>
      <x:c r="AP293" s="393">
        <x:v>0</x:v>
      </x:c>
      <x:c r="AQ293" s="366">
        <x:v>0</x:v>
      </x:c>
      <x:c r="AR293" s="366">
        <x:v>0</x:v>
      </x:c>
      <x:c r="AS293" s="393">
        <x:v>0</x:v>
      </x:c>
      <x:c r="AT293" s="366">
        <x:v>0</x:v>
      </x:c>
      <x:c r="AU293" s="366">
        <x:v>0</x:v>
      </x:c>
      <x:c r="AV293" s="361"/>
      <x:c r="AW293" s="294"/>
      <x:c r="AX293" s="289"/>
      <x:c r="AY293" s="289"/>
      <x:c r="AZ293" s="289"/>
      <x:c r="BA293" s="289"/>
      <x:c r="BB293" s="289"/>
      <x:c r="BC293" s="289"/>
      <x:c r="BD293" s="289"/>
      <x:c r="BE293" s="289"/>
      <x:c r="BF293" s="289"/>
      <x:c r="BG293" s="289"/>
      <x:c r="BH293" s="289"/>
      <x:c r="BI293" s="289"/>
      <x:c r="BJ293" s="289"/>
      <x:c r="BK293" s="289"/>
      <x:c r="BL293" s="289"/>
      <x:c r="BM293" s="289"/>
      <x:c r="BN293" s="289"/>
      <x:c r="BO293" s="289"/>
      <x:c r="BP293" s="289"/>
      <x:c r="BQ293" s="289"/>
      <x:c r="BR293" s="289"/>
      <x:c r="BS293" s="289"/>
      <x:c r="BT293" s="289"/>
      <x:c r="BU293" s="289"/>
      <x:c r="BV293" s="289"/>
      <x:c r="BW293" s="289"/>
      <x:c r="BX293" s="289"/>
      <x:c r="BY293" s="289"/>
      <x:c r="BZ293" s="289"/>
      <x:c r="CA293" s="289"/>
      <x:c r="CB293" s="289"/>
      <x:c r="CC293" s="289"/>
      <x:c r="CD293" s="289"/>
      <x:c r="CE293" s="289"/>
      <x:c r="CF293" s="289"/>
      <x:c r="CG293" s="289"/>
      <x:c r="CH293" s="289"/>
      <x:c r="CI293" s="289"/>
      <x:c r="CJ293" s="289"/>
      <x:c r="CK293" s="289"/>
      <x:c r="CL293" s="289"/>
      <x:c r="CM293" s="289"/>
      <x:c r="CN293" s="289"/>
      <x:c r="CO293" s="289"/>
      <x:c r="CP293" s="289"/>
      <x:c r="CQ293" s="289"/>
      <x:c r="CR293" s="289"/>
      <x:c r="CS293" s="289"/>
      <x:c r="CT293" s="289"/>
      <x:c r="CU293" s="289"/>
      <x:c r="CV293" s="289"/>
      <x:c r="CW293" s="289"/>
      <x:c r="CX293" s="289"/>
      <x:c r="CY293" s="289"/>
      <x:c r="CZ293" s="289"/>
      <x:c r="DA293" s="289"/>
      <x:c r="DB293" s="289"/>
      <x:c r="DC293" s="289"/>
      <x:c r="DD293" s="289"/>
      <x:c r="DE293" s="289"/>
      <x:c r="DF293" s="289"/>
      <x:c r="DG293" s="289"/>
      <x:c r="DH293" s="289"/>
      <x:c r="DI293" s="289"/>
      <x:c r="DJ293" s="289"/>
      <x:c r="DK293" s="289"/>
      <x:c r="DL293" s="289"/>
      <x:c r="DM293" s="289"/>
      <x:c r="DN293" s="289"/>
      <x:c r="DO293" s="289"/>
      <x:c r="DP293" s="289"/>
      <x:c r="DQ293" s="289"/>
      <x:c r="DR293" s="289"/>
      <x:c r="DS293" s="289"/>
      <x:c r="DT293" s="289"/>
      <x:c r="DU293" s="289"/>
      <x:c r="DV293" s="289"/>
      <x:c r="DW293" s="289"/>
      <x:c r="DX293" s="289"/>
      <x:c r="DY293" s="289"/>
      <x:c r="DZ293" s="289"/>
      <x:c r="EA293" s="289"/>
      <x:c r="EB293" s="289"/>
      <x:c r="EC293" s="289"/>
      <x:c r="ED293" s="289"/>
      <x:c r="EE293" s="289"/>
      <x:c r="EF293" s="289"/>
      <x:c r="EG293" s="289"/>
      <x:c r="EH293" s="289"/>
      <x:c r="EI293" s="289"/>
      <x:c r="EJ293" s="289"/>
      <x:c r="EK293" s="289"/>
      <x:c r="EL293" s="289"/>
      <x:c r="EM293" s="289"/>
      <x:c r="EN293" s="289"/>
      <x:c r="EO293" s="289"/>
      <x:c r="EP293" s="289"/>
      <x:c r="EQ293" s="289"/>
      <x:c r="ER293" s="289"/>
      <x:c r="ES293" s="289"/>
      <x:c r="ET293" s="289"/>
      <x:c r="EU293" s="289"/>
      <x:c r="EV293" s="289"/>
      <x:c r="EW293" s="289"/>
      <x:c r="EX293" s="289"/>
      <x:c r="EY293" s="289"/>
      <x:c r="EZ293" s="289"/>
      <x:c r="FA293" s="289"/>
      <x:c r="FB293" s="289"/>
      <x:c r="FC293" s="289"/>
      <x:c r="FD293" s="289"/>
      <x:c r="FE293" s="289"/>
      <x:c r="FF293" s="289"/>
      <x:c r="FG293" s="289"/>
      <x:c r="FH293" s="289"/>
    </x:row>
    <x:row r="294" spans="1:164" s="328" customFormat="1" hidden="1" outlineLevel="1">
      <x:c r="A294" s="403"/>
      <x:c r="B294" s="403">
        <x:v>26</x:v>
      </x:c>
      <x:c r="C294" s="404" t="s">
        <x:v>389</x:v>
      </x:c>
      <x:c r="D294" s="405" t="s">
        <x:v>394</x:v>
      </x:c>
      <x:c r="E294" s="405" t="s">
        <x:v>146</x:v>
      </x:c>
      <x:c r="F294" s="412">
        <x:v>1.3595862548487623</x:v>
      </x:c>
      <x:c r="G294" s="390">
        <x:v>2.392E-2</x:v>
      </x:c>
      <x:c r="H294" s="323">
        <x:v>0</x:v>
      </x:c>
      <x:c r="I294" s="366">
        <x:v>0</x:v>
      </x:c>
      <x:c r="J294" s="366">
        <x:v>0</x:v>
      </x:c>
      <x:c r="K294" s="366">
        <x:v>0</x:v>
      </x:c>
      <x:c r="L294" s="393">
        <x:v>0</x:v>
      </x:c>
      <x:c r="M294" s="366">
        <x:v>0</x:v>
      </x:c>
      <x:c r="N294" s="367">
        <x:v>0</x:v>
      </x:c>
      <x:c r="O294" s="394">
        <x:v>0</x:v>
      </x:c>
      <x:c r="P294" s="366">
        <x:v>0</x:v>
      </x:c>
      <x:c r="Q294" s="366">
        <x:v>0</x:v>
      </x:c>
      <x:c r="R294" s="393">
        <x:v>0</x:v>
      </x:c>
      <x:c r="S294" s="366">
        <x:v>0</x:v>
      </x:c>
      <x:c r="T294" s="366">
        <x:v>0</x:v>
      </x:c>
      <x:c r="U294" s="393">
        <x:v>0</x:v>
      </x:c>
      <x:c r="V294" s="366">
        <x:v>0</x:v>
      </x:c>
      <x:c r="W294" s="366">
        <x:v>0</x:v>
      </x:c>
      <x:c r="X294" s="393">
        <x:v>0</x:v>
      </x:c>
      <x:c r="Y294" s="366">
        <x:v>0</x:v>
      </x:c>
      <x:c r="Z294" s="366">
        <x:v>0</x:v>
      </x:c>
      <x:c r="AA294" s="393">
        <x:v>0</x:v>
      </x:c>
      <x:c r="AB294" s="366">
        <x:v>0</x:v>
      </x:c>
      <x:c r="AC294" s="366">
        <x:v>0</x:v>
      </x:c>
      <x:c r="AD294" s="393">
        <x:v>0</x:v>
      </x:c>
      <x:c r="AE294" s="366">
        <x:v>0</x:v>
      </x:c>
      <x:c r="AF294" s="366">
        <x:v>0</x:v>
      </x:c>
      <x:c r="AG294" s="393">
        <x:v>0</x:v>
      </x:c>
      <x:c r="AH294" s="366">
        <x:v>0</x:v>
      </x:c>
      <x:c r="AI294" s="366">
        <x:v>0</x:v>
      </x:c>
      <x:c r="AJ294" s="393">
        <x:v>0</x:v>
      </x:c>
      <x:c r="AK294" s="366">
        <x:v>0</x:v>
      </x:c>
      <x:c r="AL294" s="366">
        <x:v>0</x:v>
      </x:c>
      <x:c r="AM294" s="393">
        <x:v>0</x:v>
      </x:c>
      <x:c r="AN294" s="366">
        <x:v>0</x:v>
      </x:c>
      <x:c r="AO294" s="366">
        <x:v>0</x:v>
      </x:c>
      <x:c r="AP294" s="393">
        <x:v>0</x:v>
      </x:c>
      <x:c r="AQ294" s="366">
        <x:v>0</x:v>
      </x:c>
      <x:c r="AR294" s="366">
        <x:v>0</x:v>
      </x:c>
      <x:c r="AS294" s="393">
        <x:v>0</x:v>
      </x:c>
      <x:c r="AT294" s="366">
        <x:v>0</x:v>
      </x:c>
      <x:c r="AU294" s="366">
        <x:v>0</x:v>
      </x:c>
      <x:c r="AV294" s="361"/>
      <x:c r="AW294" s="294"/>
      <x:c r="AX294" s="289"/>
      <x:c r="AY294" s="289"/>
      <x:c r="AZ294" s="289"/>
      <x:c r="BA294" s="289"/>
      <x:c r="BB294" s="289"/>
      <x:c r="BC294" s="289"/>
      <x:c r="BD294" s="289"/>
      <x:c r="BE294" s="289"/>
      <x:c r="BF294" s="289"/>
      <x:c r="BG294" s="289"/>
      <x:c r="BH294" s="289"/>
      <x:c r="BI294" s="289"/>
      <x:c r="BJ294" s="289"/>
      <x:c r="BK294" s="289"/>
      <x:c r="BL294" s="289"/>
      <x:c r="BM294" s="289"/>
      <x:c r="BN294" s="289"/>
      <x:c r="BO294" s="289"/>
      <x:c r="BP294" s="289"/>
      <x:c r="BQ294" s="289"/>
      <x:c r="BR294" s="289"/>
      <x:c r="BS294" s="289"/>
      <x:c r="BT294" s="289"/>
      <x:c r="BU294" s="289"/>
      <x:c r="BV294" s="289"/>
      <x:c r="BW294" s="289"/>
      <x:c r="BX294" s="289"/>
      <x:c r="BY294" s="289"/>
      <x:c r="BZ294" s="289"/>
      <x:c r="CA294" s="289"/>
      <x:c r="CB294" s="289"/>
      <x:c r="CC294" s="289"/>
      <x:c r="CD294" s="289"/>
      <x:c r="CE294" s="289"/>
      <x:c r="CF294" s="289"/>
      <x:c r="CG294" s="289"/>
      <x:c r="CH294" s="289"/>
      <x:c r="CI294" s="289"/>
      <x:c r="CJ294" s="289"/>
      <x:c r="CK294" s="289"/>
      <x:c r="CL294" s="289"/>
      <x:c r="CM294" s="289"/>
      <x:c r="CN294" s="289"/>
      <x:c r="CO294" s="289"/>
      <x:c r="CP294" s="289"/>
      <x:c r="CQ294" s="289"/>
      <x:c r="CR294" s="289"/>
      <x:c r="CS294" s="289"/>
      <x:c r="CT294" s="289"/>
      <x:c r="CU294" s="289"/>
      <x:c r="CV294" s="289"/>
      <x:c r="CW294" s="289"/>
      <x:c r="CX294" s="289"/>
      <x:c r="CY294" s="289"/>
      <x:c r="CZ294" s="289"/>
      <x:c r="DA294" s="289"/>
      <x:c r="DB294" s="289"/>
      <x:c r="DC294" s="289"/>
      <x:c r="DD294" s="289"/>
      <x:c r="DE294" s="289"/>
      <x:c r="DF294" s="289"/>
      <x:c r="DG294" s="289"/>
      <x:c r="DH294" s="289"/>
      <x:c r="DI294" s="289"/>
      <x:c r="DJ294" s="289"/>
      <x:c r="DK294" s="289"/>
      <x:c r="DL294" s="289"/>
      <x:c r="DM294" s="289"/>
      <x:c r="DN294" s="289"/>
      <x:c r="DO294" s="289"/>
      <x:c r="DP294" s="289"/>
      <x:c r="DQ294" s="289"/>
      <x:c r="DR294" s="289"/>
      <x:c r="DS294" s="289"/>
      <x:c r="DT294" s="289"/>
      <x:c r="DU294" s="289"/>
      <x:c r="DV294" s="289"/>
      <x:c r="DW294" s="289"/>
      <x:c r="DX294" s="289"/>
      <x:c r="DY294" s="289"/>
      <x:c r="DZ294" s="289"/>
      <x:c r="EA294" s="289"/>
      <x:c r="EB294" s="289"/>
      <x:c r="EC294" s="289"/>
      <x:c r="ED294" s="289"/>
      <x:c r="EE294" s="289"/>
      <x:c r="EF294" s="289"/>
      <x:c r="EG294" s="289"/>
      <x:c r="EH294" s="289"/>
      <x:c r="EI294" s="289"/>
      <x:c r="EJ294" s="289"/>
      <x:c r="EK294" s="289"/>
      <x:c r="EL294" s="289"/>
      <x:c r="EM294" s="289"/>
      <x:c r="EN294" s="289"/>
      <x:c r="EO294" s="289"/>
      <x:c r="EP294" s="289"/>
      <x:c r="EQ294" s="289"/>
      <x:c r="ER294" s="289"/>
      <x:c r="ES294" s="289"/>
      <x:c r="ET294" s="289"/>
      <x:c r="EU294" s="289"/>
      <x:c r="EV294" s="289"/>
      <x:c r="EW294" s="289"/>
      <x:c r="EX294" s="289"/>
      <x:c r="EY294" s="289"/>
      <x:c r="EZ294" s="289"/>
      <x:c r="FA294" s="289"/>
      <x:c r="FB294" s="289"/>
      <x:c r="FC294" s="289"/>
      <x:c r="FD294" s="289"/>
      <x:c r="FE294" s="289"/>
      <x:c r="FF294" s="289"/>
      <x:c r="FG294" s="289"/>
      <x:c r="FH294" s="289"/>
    </x:row>
    <x:row r="295" spans="1:164" s="328" customFormat="1" hidden="1" outlineLevel="1">
      <x:c r="A295" s="403"/>
      <x:c r="B295" s="403">
        <x:v>27</x:v>
      </x:c>
      <x:c r="C295" s="404" t="s">
        <x:v>389</x:v>
      </x:c>
      <x:c r="D295" s="405" t="s">
        <x:v>380</x:v>
      </x:c>
      <x:c r="E295" s="405" t="s">
        <x:v>163</x:v>
      </x:c>
      <x:c r="F295" s="412">
        <x:v>2.0906770241010935</x:v>
      </x:c>
      <x:c r="G295" s="390">
        <x:v>2.9664587650645897E-2</x:v>
      </x:c>
      <x:c r="H295" s="323">
        <x:v>266.66666666666669</x:v>
      </x:c>
      <x:c r="I295" s="366">
        <x:v>3207.9999999999995</x:v>
      </x:c>
      <x:c r="J295" s="366">
        <x:v>6706.8918933163077</x:v>
      </x:c>
      <x:c r="K295" s="366">
        <x:v>95.163997183272031</x:v>
      </x:c>
      <x:c r="L295" s="393">
        <x:v>290.66666666666669</x:v>
      </x:c>
      <x:c r="M295" s="366">
        <x:v>607.69012167205119</x:v>
      </x:c>
      <x:c r="N295" s="367">
        <x:v>8.6225068104544089</x:v>
      </x:c>
      <x:c r="O295" s="394">
        <x:v>210.66666666666669</x:v>
      </x:c>
      <x:c r="P295" s="366">
        <x:v>440.43595974396374</x:v>
      </x:c>
      <x:c r="Q295" s="366">
        <x:v>6.2493397984027359</x:v>
      </x:c>
      <x:c r="R295" s="393">
        <x:v>304</x:v>
      </x:c>
      <x:c r="S295" s="366">
        <x:v>635.56581532673238</x:v>
      </x:c>
      <x:c r="T295" s="366">
        <x:v>9.0180346457963534</x:v>
      </x:c>
      <x:c r="U295" s="393">
        <x:v>277.33333333333337</x:v>
      </x:c>
      <x:c r="V295" s="366">
        <x:v>579.81442801737001</x:v>
      </x:c>
      <x:c r="W295" s="366">
        <x:v>8.2269789751124627</x:v>
      </x:c>
      <x:c r="X295" s="393">
        <x:v>237.33333333333334</x:v>
      </x:c>
      <x:c r="Y295" s="366">
        <x:v>496.18734705332622</x:v>
      </x:c>
      <x:c r="Z295" s="366">
        <x:v>7.0403954690866266</x:v>
      </x:c>
      <x:c r="AA295" s="393">
        <x:v>277.33333333333337</x:v>
      </x:c>
      <x:c r="AB295" s="366">
        <x:v>579.81442801737001</x:v>
      </x:c>
      <x:c r="AC295" s="366">
        <x:v>8.2269789751124627</x:v>
      </x:c>
      <x:c r="AD295" s="393">
        <x:v>277.33333333333337</x:v>
      </x:c>
      <x:c r="AE295" s="366">
        <x:v>579.81442801737001</x:v>
      </x:c>
      <x:c r="AF295" s="366">
        <x:v>8.2269789751124627</x:v>
      </x:c>
      <x:c r="AG295" s="393">
        <x:v>237.33333333333334</x:v>
      </x:c>
      <x:c r="AH295" s="366">
        <x:v>496.18734705332622</x:v>
      </x:c>
      <x:c r="AI295" s="366">
        <x:v>7.0403954690866266</x:v>
      </x:c>
      <x:c r="AJ295" s="393">
        <x:v>277.33333333333337</x:v>
      </x:c>
      <x:c r="AK295" s="366">
        <x:v>579.81442801737001</x:v>
      </x:c>
      <x:c r="AL295" s="366">
        <x:v>8.2269789751124627</x:v>
      </x:c>
      <x:c r="AM295" s="393">
        <x:v>237.33333333333334</x:v>
      </x:c>
      <x:c r="AN295" s="366">
        <x:v>496.18734705332622</x:v>
      </x:c>
      <x:c r="AO295" s="366">
        <x:v>7.0403954690866266</x:v>
      </x:c>
      <x:c r="AP295" s="393">
        <x:v>290.66666666666669</x:v>
      </x:c>
      <x:c r="AQ295" s="366">
        <x:v>607.69012167205119</x:v>
      </x:c>
      <x:c r="AR295" s="366">
        <x:v>8.6225068104544089</x:v>
      </x:c>
      <x:c r="AS295" s="393">
        <x:v>290.66666666666669</x:v>
      </x:c>
      <x:c r="AT295" s="366">
        <x:v>607.69012167205119</x:v>
      </x:c>
      <x:c r="AU295" s="366">
        <x:v>8.6225068104544089</x:v>
      </x:c>
      <x:c r="AV295" s="361"/>
      <x:c r="AW295" s="294"/>
      <x:c r="AX295" s="289"/>
      <x:c r="AY295" s="289"/>
      <x:c r="AZ295" s="289"/>
      <x:c r="BA295" s="289"/>
      <x:c r="BB295" s="289"/>
      <x:c r="BC295" s="289"/>
      <x:c r="BD295" s="289"/>
      <x:c r="BE295" s="289"/>
      <x:c r="BF295" s="289"/>
      <x:c r="BG295" s="289"/>
      <x:c r="BH295" s="289"/>
      <x:c r="BI295" s="289"/>
      <x:c r="BJ295" s="289"/>
      <x:c r="BK295" s="289"/>
      <x:c r="BL295" s="289"/>
      <x:c r="BM295" s="289"/>
      <x:c r="BN295" s="289"/>
      <x:c r="BO295" s="289"/>
      <x:c r="BP295" s="289"/>
      <x:c r="BQ295" s="289"/>
      <x:c r="BR295" s="289"/>
      <x:c r="BS295" s="289"/>
      <x:c r="BT295" s="289"/>
      <x:c r="BU295" s="289"/>
      <x:c r="BV295" s="289"/>
      <x:c r="BW295" s="289"/>
      <x:c r="BX295" s="289"/>
      <x:c r="BY295" s="289"/>
      <x:c r="BZ295" s="289"/>
      <x:c r="CA295" s="289"/>
      <x:c r="CB295" s="289"/>
      <x:c r="CC295" s="289"/>
      <x:c r="CD295" s="289"/>
      <x:c r="CE295" s="289"/>
      <x:c r="CF295" s="289"/>
      <x:c r="CG295" s="289"/>
      <x:c r="CH295" s="289"/>
      <x:c r="CI295" s="289"/>
      <x:c r="CJ295" s="289"/>
      <x:c r="CK295" s="289"/>
      <x:c r="CL295" s="289"/>
      <x:c r="CM295" s="289"/>
      <x:c r="CN295" s="289"/>
      <x:c r="CO295" s="289"/>
      <x:c r="CP295" s="289"/>
      <x:c r="CQ295" s="289"/>
      <x:c r="CR295" s="289"/>
      <x:c r="CS295" s="289"/>
      <x:c r="CT295" s="289"/>
      <x:c r="CU295" s="289"/>
      <x:c r="CV295" s="289"/>
      <x:c r="CW295" s="289"/>
      <x:c r="CX295" s="289"/>
      <x:c r="CY295" s="289"/>
      <x:c r="CZ295" s="289"/>
      <x:c r="DA295" s="289"/>
      <x:c r="DB295" s="289"/>
      <x:c r="DC295" s="289"/>
      <x:c r="DD295" s="289"/>
      <x:c r="DE295" s="289"/>
      <x:c r="DF295" s="289"/>
      <x:c r="DG295" s="289"/>
      <x:c r="DH295" s="289"/>
      <x:c r="DI295" s="289"/>
      <x:c r="DJ295" s="289"/>
      <x:c r="DK295" s="289"/>
      <x:c r="DL295" s="289"/>
      <x:c r="DM295" s="289"/>
      <x:c r="DN295" s="289"/>
      <x:c r="DO295" s="289"/>
      <x:c r="DP295" s="289"/>
      <x:c r="DQ295" s="289"/>
      <x:c r="DR295" s="289"/>
      <x:c r="DS295" s="289"/>
      <x:c r="DT295" s="289"/>
      <x:c r="DU295" s="289"/>
      <x:c r="DV295" s="289"/>
      <x:c r="DW295" s="289"/>
      <x:c r="DX295" s="289"/>
      <x:c r="DY295" s="289"/>
      <x:c r="DZ295" s="289"/>
      <x:c r="EA295" s="289"/>
      <x:c r="EB295" s="289"/>
      <x:c r="EC295" s="289"/>
      <x:c r="ED295" s="289"/>
      <x:c r="EE295" s="289"/>
      <x:c r="EF295" s="289"/>
      <x:c r="EG295" s="289"/>
      <x:c r="EH295" s="289"/>
      <x:c r="EI295" s="289"/>
      <x:c r="EJ295" s="289"/>
      <x:c r="EK295" s="289"/>
      <x:c r="EL295" s="289"/>
      <x:c r="EM295" s="289"/>
      <x:c r="EN295" s="289"/>
      <x:c r="EO295" s="289"/>
      <x:c r="EP295" s="289"/>
      <x:c r="EQ295" s="289"/>
      <x:c r="ER295" s="289"/>
      <x:c r="ES295" s="289"/>
      <x:c r="ET295" s="289"/>
      <x:c r="EU295" s="289"/>
      <x:c r="EV295" s="289"/>
      <x:c r="EW295" s="289"/>
      <x:c r="EX295" s="289"/>
      <x:c r="EY295" s="289"/>
      <x:c r="EZ295" s="289"/>
      <x:c r="FA295" s="289"/>
      <x:c r="FB295" s="289"/>
      <x:c r="FC295" s="289"/>
      <x:c r="FD295" s="289"/>
      <x:c r="FE295" s="289"/>
      <x:c r="FF295" s="289"/>
      <x:c r="FG295" s="289"/>
      <x:c r="FH295" s="289"/>
    </x:row>
    <x:row r="296" spans="1:164" s="328" customFormat="1" hidden="1" outlineLevel="1">
      <x:c r="A296" s="403">
        <x:v>17</x:v>
      </x:c>
      <x:c r="B296" s="403">
        <x:v>28</x:v>
      </x:c>
      <x:c r="C296" s="404" t="s">
        <x:v>389</x:v>
      </x:c>
      <x:c r="D296" s="405" t="s">
        <x:v>380</x:v>
      </x:c>
      <x:c r="E296" s="405" t="s">
        <x:v>160</x:v>
      </x:c>
      <x:c r="F296" s="412">
        <x:v>2.9462208448275864</x:v>
      </x:c>
      <x:c r="G296" s="390">
        <x:v>4.7030000000000002E-2</x:v>
      </x:c>
      <x:c r="H296" s="323">
        <x:v>777.77777777777783</x:v>
      </x:c>
      <x:c r="I296" s="366">
        <x:v>9356.6666666666679</x:v>
      </x:c>
      <x:c r="J296" s="366">
        <x:v>27566.806371436789</x:v>
      </x:c>
      <x:c r="K296" s="366">
        <x:v>440.0440333333334</x:v>
      </x:c>
      <x:c r="L296" s="393">
        <x:v>847.77777777777794</x:v>
      </x:c>
      <x:c r="M296" s="366">
        <x:v>2497.7405606704988</x:v>
      </x:c>
      <x:c r="N296" s="367">
        <x:v>39.870988888888895</x:v>
      </x:c>
      <x:c r="O296" s="394">
        <x:v>614.44444444444446</x:v>
      </x:c>
      <x:c r="P296" s="366">
        <x:v>1810.289030210728</x:v>
      </x:c>
      <x:c r="Q296" s="366">
        <x:v>28.897322222222225</x:v>
      </x:c>
      <x:c r="R296" s="393">
        <x:v>886.66666666666663</x:v>
      </x:c>
      <x:c r="S296" s="366">
        <x:v>2612.3158157471266</x:v>
      </x:c>
      <x:c r="T296" s="366">
        <x:v>41.699933333333334</x:v>
      </x:c>
      <x:c r="U296" s="393">
        <x:v>808.88888888888891</x:v>
      </x:c>
      <x:c r="V296" s="366">
        <x:v>2383.16530559387</x:v>
      </x:c>
      <x:c r="W296" s="366">
        <x:v>38.04204444444445</x:v>
      </x:c>
      <x:c r="X296" s="393">
        <x:v>692.22222222222229</x:v>
      </x:c>
      <x:c r="Y296" s="366">
        <x:v>2039.4395403639851</x:v>
      </x:c>
      <x:c r="Z296" s="366">
        <x:v>32.555211111111113</x:v>
      </x:c>
      <x:c r="AA296" s="393">
        <x:v>808.88888888888891</x:v>
      </x:c>
      <x:c r="AB296" s="366">
        <x:v>2383.16530559387</x:v>
      </x:c>
      <x:c r="AC296" s="366">
        <x:v>38.04204444444445</x:v>
      </x:c>
      <x:c r="AD296" s="393">
        <x:v>808.88888888888891</x:v>
      </x:c>
      <x:c r="AE296" s="366">
        <x:v>2383.16530559387</x:v>
      </x:c>
      <x:c r="AF296" s="366">
        <x:v>38.04204444444445</x:v>
      </x:c>
      <x:c r="AG296" s="393">
        <x:v>692.22222222222229</x:v>
      </x:c>
      <x:c r="AH296" s="366">
        <x:v>2039.4395403639851</x:v>
      </x:c>
      <x:c r="AI296" s="366">
        <x:v>32.555211111111113</x:v>
      </x:c>
      <x:c r="AJ296" s="393">
        <x:v>808.88888888888891</x:v>
      </x:c>
      <x:c r="AK296" s="366">
        <x:v>2383.16530559387</x:v>
      </x:c>
      <x:c r="AL296" s="366">
        <x:v>38.04204444444445</x:v>
      </x:c>
      <x:c r="AM296" s="393">
        <x:v>692.22222222222229</x:v>
      </x:c>
      <x:c r="AN296" s="366">
        <x:v>2039.4395403639851</x:v>
      </x:c>
      <x:c r="AO296" s="366">
        <x:v>32.555211111111113</x:v>
      </x:c>
      <x:c r="AP296" s="393">
        <x:v>847.77777777777794</x:v>
      </x:c>
      <x:c r="AQ296" s="366">
        <x:v>2497.7405606704988</x:v>
      </x:c>
      <x:c r="AR296" s="366">
        <x:v>39.870988888888895</x:v>
      </x:c>
      <x:c r="AS296" s="393">
        <x:v>847.77777777777794</x:v>
      </x:c>
      <x:c r="AT296" s="366">
        <x:v>2497.7405606704988</x:v>
      </x:c>
      <x:c r="AU296" s="366">
        <x:v>39.870988888888895</x:v>
      </x:c>
      <x:c r="AV296" s="361"/>
      <x:c r="AW296" s="294"/>
      <x:c r="AX296" s="289"/>
      <x:c r="AY296" s="289"/>
      <x:c r="AZ296" s="289"/>
      <x:c r="BA296" s="289"/>
      <x:c r="BB296" s="289"/>
      <x:c r="BC296" s="289"/>
      <x:c r="BD296" s="289"/>
      <x:c r="BE296" s="289"/>
      <x:c r="BF296" s="289"/>
      <x:c r="BG296" s="289"/>
      <x:c r="BH296" s="289"/>
      <x:c r="BI296" s="289"/>
      <x:c r="BJ296" s="289"/>
      <x:c r="BK296" s="289"/>
      <x:c r="BL296" s="289"/>
      <x:c r="BM296" s="289"/>
      <x:c r="BN296" s="289"/>
      <x:c r="BO296" s="289"/>
      <x:c r="BP296" s="289"/>
      <x:c r="BQ296" s="289"/>
      <x:c r="BR296" s="289"/>
      <x:c r="BS296" s="289"/>
      <x:c r="BT296" s="289"/>
      <x:c r="BU296" s="289"/>
      <x:c r="BV296" s="289"/>
      <x:c r="BW296" s="289"/>
      <x:c r="BX296" s="289"/>
      <x:c r="BY296" s="289"/>
      <x:c r="BZ296" s="289"/>
      <x:c r="CA296" s="289"/>
      <x:c r="CB296" s="289"/>
      <x:c r="CC296" s="289"/>
      <x:c r="CD296" s="289"/>
      <x:c r="CE296" s="289"/>
      <x:c r="CF296" s="289"/>
      <x:c r="CG296" s="289"/>
      <x:c r="CH296" s="289"/>
      <x:c r="CI296" s="289"/>
      <x:c r="CJ296" s="289"/>
      <x:c r="CK296" s="289"/>
      <x:c r="CL296" s="289"/>
      <x:c r="CM296" s="289"/>
      <x:c r="CN296" s="289"/>
      <x:c r="CO296" s="289"/>
      <x:c r="CP296" s="289"/>
      <x:c r="CQ296" s="289"/>
      <x:c r="CR296" s="289"/>
      <x:c r="CS296" s="289"/>
      <x:c r="CT296" s="289"/>
      <x:c r="CU296" s="289"/>
      <x:c r="CV296" s="289"/>
      <x:c r="CW296" s="289"/>
      <x:c r="CX296" s="289"/>
      <x:c r="CY296" s="289"/>
      <x:c r="CZ296" s="289"/>
      <x:c r="DA296" s="289"/>
      <x:c r="DB296" s="289"/>
      <x:c r="DC296" s="289"/>
      <x:c r="DD296" s="289"/>
      <x:c r="DE296" s="289"/>
      <x:c r="DF296" s="289"/>
      <x:c r="DG296" s="289"/>
      <x:c r="DH296" s="289"/>
      <x:c r="DI296" s="289"/>
      <x:c r="DJ296" s="289"/>
      <x:c r="DK296" s="289"/>
      <x:c r="DL296" s="289"/>
      <x:c r="DM296" s="289"/>
      <x:c r="DN296" s="289"/>
      <x:c r="DO296" s="289"/>
      <x:c r="DP296" s="289"/>
      <x:c r="DQ296" s="289"/>
      <x:c r="DR296" s="289"/>
      <x:c r="DS296" s="289"/>
      <x:c r="DT296" s="289"/>
      <x:c r="DU296" s="289"/>
      <x:c r="DV296" s="289"/>
      <x:c r="DW296" s="289"/>
      <x:c r="DX296" s="289"/>
      <x:c r="DY296" s="289"/>
      <x:c r="DZ296" s="289"/>
      <x:c r="EA296" s="289"/>
      <x:c r="EB296" s="289"/>
      <x:c r="EC296" s="289"/>
      <x:c r="ED296" s="289"/>
      <x:c r="EE296" s="289"/>
      <x:c r="EF296" s="289"/>
      <x:c r="EG296" s="289"/>
      <x:c r="EH296" s="289"/>
      <x:c r="EI296" s="289"/>
      <x:c r="EJ296" s="289"/>
      <x:c r="EK296" s="289"/>
      <x:c r="EL296" s="289"/>
      <x:c r="EM296" s="289"/>
      <x:c r="EN296" s="289"/>
      <x:c r="EO296" s="289"/>
      <x:c r="EP296" s="289"/>
      <x:c r="EQ296" s="289"/>
      <x:c r="ER296" s="289"/>
      <x:c r="ES296" s="289"/>
      <x:c r="ET296" s="289"/>
      <x:c r="EU296" s="289"/>
      <x:c r="EV296" s="289"/>
      <x:c r="EW296" s="289"/>
      <x:c r="EX296" s="289"/>
      <x:c r="EY296" s="289"/>
      <x:c r="EZ296" s="289"/>
      <x:c r="FA296" s="289"/>
      <x:c r="FB296" s="289"/>
      <x:c r="FC296" s="289"/>
      <x:c r="FD296" s="289"/>
      <x:c r="FE296" s="289"/>
      <x:c r="FF296" s="289"/>
      <x:c r="FG296" s="289"/>
      <x:c r="FH296" s="289"/>
    </x:row>
    <x:row r="297" spans="1:164" ht="14.25" hidden="1" customHeight="1" outlineLevel="1">
      <x:c r="A297" s="328"/>
      <x:c r="B297" s="403">
        <x:v>29</x:v>
      </x:c>
      <x:c r="C297" s="404" t="s">
        <x:v>389</x:v>
      </x:c>
      <x:c r="D297" s="405" t="s">
        <x:v>186</x:v>
      </x:c>
      <x:c r="E297" s="405" t="s">
        <x:v>392</x:v>
      </x:c>
      <x:c r="F297" s="412">
        <x:v>0.81531846551724096</x:v>
      </x:c>
      <x:c r="G297" s="390">
        <x:v>1.145E-2</x:v>
      </x:c>
      <x:c r="H297" s="323">
        <x:v>55.555555555555557</x:v>
      </x:c>
      <x:c r="I297" s="366">
        <x:v>668.33333333333337</x:v>
      </x:c>
      <x:c r="J297" s="366">
        <x:v>544.90450778735612</x:v>
      </x:c>
      <x:c r="K297" s="366">
        <x:v>7.6524166666666664</x:v>
      </x:c>
      <x:c r="L297" s="393">
        <x:v>60.555555555555564</x:v>
      </x:c>
      <x:c r="M297" s="366">
        <x:v>49.372062634099599</x:v>
      </x:c>
      <x:c r="N297" s="367">
        <x:v>0.69336111111111121</x:v>
      </x:c>
      <x:c r="O297" s="394">
        <x:v>43.888888888888893</x:v>
      </x:c>
      <x:c r="P297" s="366">
        <x:v>35.783421542145582</x:v>
      </x:c>
      <x:c r="Q297" s="366">
        <x:v>0.5025277777777778</x:v>
      </x:c>
      <x:c r="R297" s="393">
        <x:v>63.333333333333329</x:v>
      </x:c>
      <x:c r="S297" s="366">
        <x:v>51.636836149425257</x:v>
      </x:c>
      <x:c r="T297" s="366">
        <x:v>0.72516666666666663</x:v>
      </x:c>
      <x:c r="U297" s="393">
        <x:v>57.777777777777779</x:v>
      </x:c>
      <x:c r="V297" s="366">
        <x:v>47.10728911877392</x:v>
      </x:c>
      <x:c r="W297" s="366">
        <x:v>0.66155555555555556</x:v>
      </x:c>
      <x:c r="X297" s="393">
        <x:v>49.44444444444445</x:v>
      </x:c>
      <x:c r="Y297" s="366">
        <x:v>40.312968572796919</x:v>
      </x:c>
      <x:c r="Z297" s="366">
        <x:v>0.56613888888888897</x:v>
      </x:c>
      <x:c r="AA297" s="393">
        <x:v>57.777777777777779</x:v>
      </x:c>
      <x:c r="AB297" s="366">
        <x:v>47.10728911877392</x:v>
      </x:c>
      <x:c r="AC297" s="366">
        <x:v>0.66155555555555556</x:v>
      </x:c>
      <x:c r="AD297" s="393">
        <x:v>57.777777777777779</x:v>
      </x:c>
      <x:c r="AE297" s="366">
        <x:v>47.10728911877392</x:v>
      </x:c>
      <x:c r="AF297" s="366">
        <x:v>0.66155555555555556</x:v>
      </x:c>
      <x:c r="AG297" s="393">
        <x:v>49.44444444444445</x:v>
      </x:c>
      <x:c r="AH297" s="366">
        <x:v>40.312968572796919</x:v>
      </x:c>
      <x:c r="AI297" s="366">
        <x:v>0.56613888888888897</x:v>
      </x:c>
      <x:c r="AJ297" s="393">
        <x:v>57.777777777777779</x:v>
      </x:c>
      <x:c r="AK297" s="366">
        <x:v>47.10728911877392</x:v>
      </x:c>
      <x:c r="AL297" s="366">
        <x:v>0.66155555555555556</x:v>
      </x:c>
      <x:c r="AM297" s="393">
        <x:v>49.44444444444445</x:v>
      </x:c>
      <x:c r="AN297" s="366">
        <x:v>40.312968572796919</x:v>
      </x:c>
      <x:c r="AO297" s="366">
        <x:v>0.56613888888888897</x:v>
      </x:c>
      <x:c r="AP297" s="393">
        <x:v>60.555555555555564</x:v>
      </x:c>
      <x:c r="AQ297" s="366">
        <x:v>49.372062634099599</x:v>
      </x:c>
      <x:c r="AR297" s="366">
        <x:v>0.69336111111111121</x:v>
      </x:c>
      <x:c r="AS297" s="393">
        <x:v>60.555555555555564</x:v>
      </x:c>
      <x:c r="AT297" s="366">
        <x:v>49.372062634099599</x:v>
      </x:c>
      <x:c r="AU297" s="366">
        <x:v>0.69336111111111121</x:v>
      </x:c>
      <x:c r="AV297" s="361"/>
    </x:row>
    <x:row r="298" spans="1:164" ht="14.25" hidden="1" customHeight="1" outlineLevel="1">
      <x:c r="A298" s="328"/>
      <x:c r="B298" s="403">
        <x:v>30</x:v>
      </x:c>
      <x:c r="C298" s="404" t="s">
        <x:v>389</x:v>
      </x:c>
      <x:c r="D298" s="405" t="s">
        <x:v>186</x:v>
      </x:c>
      <x:c r="E298" s="405" t="s">
        <x:v>142</x:v>
      </x:c>
      <x:c r="F298" s="412">
        <x:v>1.3080607870798082</x:v>
      </x:c>
      <x:c r="G298" s="390">
        <x:v>1.80906981920003E-2</x:v>
      </x:c>
      <x:c r="H298" s="323">
        <x:v>0</x:v>
      </x:c>
      <x:c r="I298" s="366">
        <x:v>0</x:v>
      </x:c>
      <x:c r="J298" s="366">
        <x:v>0</x:v>
      </x:c>
      <x:c r="K298" s="366">
        <x:v>0</x:v>
      </x:c>
      <x:c r="L298" s="393">
        <x:v>0</x:v>
      </x:c>
      <x:c r="M298" s="366">
        <x:v>0</x:v>
      </x:c>
      <x:c r="N298" s="367">
        <x:v>0</x:v>
      </x:c>
      <x:c r="O298" s="394">
        <x:v>0</x:v>
      </x:c>
      <x:c r="P298" s="366">
        <x:v>0</x:v>
      </x:c>
      <x:c r="Q298" s="366">
        <x:v>0</x:v>
      </x:c>
      <x:c r="R298" s="393">
        <x:v>0</x:v>
      </x:c>
      <x:c r="S298" s="366">
        <x:v>0</x:v>
      </x:c>
      <x:c r="T298" s="366">
        <x:v>0</x:v>
      </x:c>
      <x:c r="U298" s="393">
        <x:v>0</x:v>
      </x:c>
      <x:c r="V298" s="366">
        <x:v>0</x:v>
      </x:c>
      <x:c r="W298" s="366">
        <x:v>0</x:v>
      </x:c>
      <x:c r="X298" s="393">
        <x:v>0</x:v>
      </x:c>
      <x:c r="Y298" s="366">
        <x:v>0</x:v>
      </x:c>
      <x:c r="Z298" s="366">
        <x:v>0</x:v>
      </x:c>
      <x:c r="AA298" s="393">
        <x:v>0</x:v>
      </x:c>
      <x:c r="AB298" s="366">
        <x:v>0</x:v>
      </x:c>
      <x:c r="AC298" s="366">
        <x:v>0</x:v>
      </x:c>
      <x:c r="AD298" s="393">
        <x:v>0</x:v>
      </x:c>
      <x:c r="AE298" s="366">
        <x:v>0</x:v>
      </x:c>
      <x:c r="AF298" s="366">
        <x:v>0</x:v>
      </x:c>
      <x:c r="AG298" s="393">
        <x:v>0</x:v>
      </x:c>
      <x:c r="AH298" s="366">
        <x:v>0</x:v>
      </x:c>
      <x:c r="AI298" s="366">
        <x:v>0</x:v>
      </x:c>
      <x:c r="AJ298" s="393">
        <x:v>0</x:v>
      </x:c>
      <x:c r="AK298" s="366">
        <x:v>0</x:v>
      </x:c>
      <x:c r="AL298" s="366">
        <x:v>0</x:v>
      </x:c>
      <x:c r="AM298" s="393">
        <x:v>0</x:v>
      </x:c>
      <x:c r="AN298" s="366">
        <x:v>0</x:v>
      </x:c>
      <x:c r="AO298" s="366">
        <x:v>0</x:v>
      </x:c>
      <x:c r="AP298" s="393">
        <x:v>0</x:v>
      </x:c>
      <x:c r="AQ298" s="366">
        <x:v>0</x:v>
      </x:c>
      <x:c r="AR298" s="366">
        <x:v>0</x:v>
      </x:c>
      <x:c r="AS298" s="393">
        <x:v>0</x:v>
      </x:c>
      <x:c r="AT298" s="366">
        <x:v>0</x:v>
      </x:c>
      <x:c r="AU298" s="366">
        <x:v>0</x:v>
      </x:c>
      <x:c r="AV298" s="361"/>
    </x:row>
    <x:row r="299" spans="1:164" ht="14.25" hidden="1" customHeight="1" outlineLevel="1">
      <x:c r="A299" s="328"/>
      <x:c r="B299" s="403">
        <x:v>31</x:v>
      </x:c>
      <x:c r="C299" s="404" t="s">
        <x:v>389</x:v>
      </x:c>
      <x:c r="D299" s="405" t="s">
        <x:v>186</x:v>
      </x:c>
      <x:c r="E299" s="405" t="s">
        <x:v>160</x:v>
      </x:c>
      <x:c r="F299" s="412">
        <x:v>3.8260051115016012</x:v>
      </x:c>
      <x:c r="G299" s="390">
        <x:v>4.79710356968732E-2</x:v>
      </x:c>
      <x:c r="H299" s="323">
        <x:v>0</x:v>
      </x:c>
      <x:c r="I299" s="366">
        <x:v>0</x:v>
      </x:c>
      <x:c r="J299" s="366">
        <x:v>0</x:v>
      </x:c>
      <x:c r="K299" s="366">
        <x:v>0</x:v>
      </x:c>
      <x:c r="L299" s="393">
        <x:v>0</x:v>
      </x:c>
      <x:c r="M299" s="366">
        <x:v>0</x:v>
      </x:c>
      <x:c r="N299" s="367">
        <x:v>0</x:v>
      </x:c>
      <x:c r="O299" s="394">
        <x:v>0</x:v>
      </x:c>
      <x:c r="P299" s="366">
        <x:v>0</x:v>
      </x:c>
      <x:c r="Q299" s="366">
        <x:v>0</x:v>
      </x:c>
      <x:c r="R299" s="393">
        <x:v>0</x:v>
      </x:c>
      <x:c r="S299" s="366">
        <x:v>0</x:v>
      </x:c>
      <x:c r="T299" s="366">
        <x:v>0</x:v>
      </x:c>
      <x:c r="U299" s="393">
        <x:v>0</x:v>
      </x:c>
      <x:c r="V299" s="366">
        <x:v>0</x:v>
      </x:c>
      <x:c r="W299" s="366">
        <x:v>0</x:v>
      </x:c>
      <x:c r="X299" s="393">
        <x:v>0</x:v>
      </x:c>
      <x:c r="Y299" s="366">
        <x:v>0</x:v>
      </x:c>
      <x:c r="Z299" s="366">
        <x:v>0</x:v>
      </x:c>
      <x:c r="AA299" s="393">
        <x:v>0</x:v>
      </x:c>
      <x:c r="AB299" s="366">
        <x:v>0</x:v>
      </x:c>
      <x:c r="AC299" s="366">
        <x:v>0</x:v>
      </x:c>
      <x:c r="AD299" s="393">
        <x:v>0</x:v>
      </x:c>
      <x:c r="AE299" s="366">
        <x:v>0</x:v>
      </x:c>
      <x:c r="AF299" s="366">
        <x:v>0</x:v>
      </x:c>
      <x:c r="AG299" s="393">
        <x:v>0</x:v>
      </x:c>
      <x:c r="AH299" s="366">
        <x:v>0</x:v>
      </x:c>
      <x:c r="AI299" s="366">
        <x:v>0</x:v>
      </x:c>
      <x:c r="AJ299" s="393">
        <x:v>0</x:v>
      </x:c>
      <x:c r="AK299" s="366">
        <x:v>0</x:v>
      </x:c>
      <x:c r="AL299" s="366">
        <x:v>0</x:v>
      </x:c>
      <x:c r="AM299" s="393">
        <x:v>0</x:v>
      </x:c>
      <x:c r="AN299" s="366">
        <x:v>0</x:v>
      </x:c>
      <x:c r="AO299" s="366">
        <x:v>0</x:v>
      </x:c>
      <x:c r="AP299" s="393">
        <x:v>0</x:v>
      </x:c>
      <x:c r="AQ299" s="366">
        <x:v>0</x:v>
      </x:c>
      <x:c r="AR299" s="366">
        <x:v>0</x:v>
      </x:c>
      <x:c r="AS299" s="393">
        <x:v>0</x:v>
      </x:c>
      <x:c r="AT299" s="366">
        <x:v>0</x:v>
      </x:c>
      <x:c r="AU299" s="366">
        <x:v>0</x:v>
      </x:c>
      <x:c r="AV299" s="361"/>
    </x:row>
    <x:row r="300" spans="1:164" ht="14.25" hidden="1" customHeight="1" outlineLevel="1">
      <x:c r="A300" s="328"/>
      <x:c r="B300" s="403">
        <x:v>32</x:v>
      </x:c>
      <x:c r="C300" s="404" t="s">
        <x:v>389</x:v>
      </x:c>
      <x:c r="D300" s="405" t="s">
        <x:v>196</x:v>
      </x:c>
      <x:c r="E300" s="416" t="s">
        <x:v>144</x:v>
      </x:c>
      <x:c r="F300" s="412">
        <x:v>0.5038530584842551</x:v>
      </x:c>
      <x:c r="G300" s="390">
        <x:v>6.45E-3</x:v>
      </x:c>
      <x:c r="H300" s="323">
        <x:v>0</x:v>
      </x:c>
      <x:c r="I300" s="366">
        <x:v>0</x:v>
      </x:c>
      <x:c r="J300" s="366">
        <x:v>0</x:v>
      </x:c>
      <x:c r="K300" s="366">
        <x:v>0</x:v>
      </x:c>
      <x:c r="L300" s="393">
        <x:v>0</x:v>
      </x:c>
      <x:c r="M300" s="366">
        <x:v>0</x:v>
      </x:c>
      <x:c r="N300" s="367">
        <x:v>0</x:v>
      </x:c>
      <x:c r="O300" s="394">
        <x:v>0</x:v>
      </x:c>
      <x:c r="P300" s="366">
        <x:v>0</x:v>
      </x:c>
      <x:c r="Q300" s="366">
        <x:v>0</x:v>
      </x:c>
      <x:c r="R300" s="393">
        <x:v>0</x:v>
      </x:c>
      <x:c r="S300" s="366">
        <x:v>0</x:v>
      </x:c>
      <x:c r="T300" s="366">
        <x:v>0</x:v>
      </x:c>
      <x:c r="U300" s="393">
        <x:v>0</x:v>
      </x:c>
      <x:c r="V300" s="366">
        <x:v>0</x:v>
      </x:c>
      <x:c r="W300" s="366">
        <x:v>0</x:v>
      </x:c>
      <x:c r="X300" s="393">
        <x:v>0</x:v>
      </x:c>
      <x:c r="Y300" s="366">
        <x:v>0</x:v>
      </x:c>
      <x:c r="Z300" s="366">
        <x:v>0</x:v>
      </x:c>
      <x:c r="AA300" s="393">
        <x:v>0</x:v>
      </x:c>
      <x:c r="AB300" s="366">
        <x:v>0</x:v>
      </x:c>
      <x:c r="AC300" s="366">
        <x:v>0</x:v>
      </x:c>
      <x:c r="AD300" s="393">
        <x:v>0</x:v>
      </x:c>
      <x:c r="AE300" s="366">
        <x:v>0</x:v>
      </x:c>
      <x:c r="AF300" s="366">
        <x:v>0</x:v>
      </x:c>
      <x:c r="AG300" s="393">
        <x:v>0</x:v>
      </x:c>
      <x:c r="AH300" s="366">
        <x:v>0</x:v>
      </x:c>
      <x:c r="AI300" s="366">
        <x:v>0</x:v>
      </x:c>
      <x:c r="AJ300" s="393">
        <x:v>0</x:v>
      </x:c>
      <x:c r="AK300" s="366">
        <x:v>0</x:v>
      </x:c>
      <x:c r="AL300" s="366">
        <x:v>0</x:v>
      </x:c>
      <x:c r="AM300" s="393">
        <x:v>0</x:v>
      </x:c>
      <x:c r="AN300" s="366">
        <x:v>0</x:v>
      </x:c>
      <x:c r="AO300" s="366">
        <x:v>0</x:v>
      </x:c>
      <x:c r="AP300" s="393">
        <x:v>0</x:v>
      </x:c>
      <x:c r="AQ300" s="366">
        <x:v>0</x:v>
      </x:c>
      <x:c r="AR300" s="366">
        <x:v>0</x:v>
      </x:c>
      <x:c r="AS300" s="393">
        <x:v>0</x:v>
      </x:c>
      <x:c r="AT300" s="366">
        <x:v>0</x:v>
      </x:c>
      <x:c r="AU300" s="366">
        <x:v>0</x:v>
      </x:c>
      <x:c r="AV300" s="361"/>
    </x:row>
    <x:row r="301" spans="1:164" ht="14.25" hidden="1" customHeight="1" outlineLevel="1">
      <x:c r="A301" s="328"/>
      <x:c r="B301" s="403">
        <x:v>33</x:v>
      </x:c>
      <x:c r="C301" s="404" t="s">
        <x:v>389</x:v>
      </x:c>
      <x:c r="D301" s="405" t="s">
        <x:v>196</x:v>
      </x:c>
      <x:c r="E301" s="416" t="s">
        <x:v>396</x:v>
      </x:c>
      <x:c r="F301" s="412">
        <x:v>0.9181176176009489</x:v>
      </x:c>
      <x:c r="G301" s="390">
        <x:v>1.2517164413798515E-2</x:v>
      </x:c>
      <x:c r="H301" s="323">
        <x:v>0</x:v>
      </x:c>
      <x:c r="I301" s="366">
        <x:v>0</x:v>
      </x:c>
      <x:c r="J301" s="366">
        <x:v>0</x:v>
      </x:c>
      <x:c r="K301" s="366">
        <x:v>0</x:v>
      </x:c>
      <x:c r="L301" s="393">
        <x:v>0</x:v>
      </x:c>
      <x:c r="M301" s="366">
        <x:v>0</x:v>
      </x:c>
      <x:c r="N301" s="367">
        <x:v>0</x:v>
      </x:c>
      <x:c r="O301" s="394">
        <x:v>0</x:v>
      </x:c>
      <x:c r="P301" s="366">
        <x:v>0</x:v>
      </x:c>
      <x:c r="Q301" s="366">
        <x:v>0</x:v>
      </x:c>
      <x:c r="R301" s="393">
        <x:v>0</x:v>
      </x:c>
      <x:c r="S301" s="366">
        <x:v>0</x:v>
      </x:c>
      <x:c r="T301" s="366">
        <x:v>0</x:v>
      </x:c>
      <x:c r="U301" s="393">
        <x:v>0</x:v>
      </x:c>
      <x:c r="V301" s="366">
        <x:v>0</x:v>
      </x:c>
      <x:c r="W301" s="366">
        <x:v>0</x:v>
      </x:c>
      <x:c r="X301" s="393">
        <x:v>0</x:v>
      </x:c>
      <x:c r="Y301" s="366">
        <x:v>0</x:v>
      </x:c>
      <x:c r="Z301" s="366">
        <x:v>0</x:v>
      </x:c>
      <x:c r="AA301" s="393">
        <x:v>0</x:v>
      </x:c>
      <x:c r="AB301" s="366">
        <x:v>0</x:v>
      </x:c>
      <x:c r="AC301" s="366">
        <x:v>0</x:v>
      </x:c>
      <x:c r="AD301" s="393">
        <x:v>0</x:v>
      </x:c>
      <x:c r="AE301" s="366">
        <x:v>0</x:v>
      </x:c>
      <x:c r="AF301" s="366">
        <x:v>0</x:v>
      </x:c>
      <x:c r="AG301" s="393">
        <x:v>0</x:v>
      </x:c>
      <x:c r="AH301" s="366">
        <x:v>0</x:v>
      </x:c>
      <x:c r="AI301" s="366">
        <x:v>0</x:v>
      </x:c>
      <x:c r="AJ301" s="393">
        <x:v>0</x:v>
      </x:c>
      <x:c r="AK301" s="366">
        <x:v>0</x:v>
      </x:c>
      <x:c r="AL301" s="366">
        <x:v>0</x:v>
      </x:c>
      <x:c r="AM301" s="393">
        <x:v>0</x:v>
      </x:c>
      <x:c r="AN301" s="366">
        <x:v>0</x:v>
      </x:c>
      <x:c r="AO301" s="366">
        <x:v>0</x:v>
      </x:c>
      <x:c r="AP301" s="393">
        <x:v>0</x:v>
      </x:c>
      <x:c r="AQ301" s="366">
        <x:v>0</x:v>
      </x:c>
      <x:c r="AR301" s="366">
        <x:v>0</x:v>
      </x:c>
      <x:c r="AS301" s="393">
        <x:v>0</x:v>
      </x:c>
      <x:c r="AT301" s="366">
        <x:v>0</x:v>
      </x:c>
      <x:c r="AU301" s="366">
        <x:v>0</x:v>
      </x:c>
      <x:c r="AV301" s="361"/>
    </x:row>
    <x:row r="302" spans="1:164" ht="14.25" hidden="1" customHeight="1" outlineLevel="1">
      <x:c r="A302" s="328"/>
      <x:c r="B302" s="403">
        <x:v>34</x:v>
      </x:c>
      <x:c r="C302" s="404" t="s">
        <x:v>389</x:v>
      </x:c>
      <x:c r="D302" s="405" t="s">
        <x:v>196</x:v>
      </x:c>
      <x:c r="E302" s="416" t="s">
        <x:v>397</x:v>
      </x:c>
      <x:c r="F302" s="412">
        <x:v>0.66778117204999066</x:v>
      </x:c>
      <x:c r="G302" s="390">
        <x:v>8.5978795343471977E-3</x:v>
      </x:c>
      <x:c r="H302" s="323">
        <x:v>0</x:v>
      </x:c>
      <x:c r="I302" s="366">
        <x:v>0</x:v>
      </x:c>
      <x:c r="J302" s="366">
        <x:v>0</x:v>
      </x:c>
      <x:c r="K302" s="366">
        <x:v>0</x:v>
      </x:c>
      <x:c r="L302" s="393">
        <x:v>0</x:v>
      </x:c>
      <x:c r="M302" s="366">
        <x:v>0</x:v>
      </x:c>
      <x:c r="N302" s="367">
        <x:v>0</x:v>
      </x:c>
      <x:c r="O302" s="394">
        <x:v>0</x:v>
      </x:c>
      <x:c r="P302" s="366">
        <x:v>0</x:v>
      </x:c>
      <x:c r="Q302" s="366">
        <x:v>0</x:v>
      </x:c>
      <x:c r="R302" s="393">
        <x:v>0</x:v>
      </x:c>
      <x:c r="S302" s="366">
        <x:v>0</x:v>
      </x:c>
      <x:c r="T302" s="366">
        <x:v>0</x:v>
      </x:c>
      <x:c r="U302" s="393">
        <x:v>0</x:v>
      </x:c>
      <x:c r="V302" s="366">
        <x:v>0</x:v>
      </x:c>
      <x:c r="W302" s="366">
        <x:v>0</x:v>
      </x:c>
      <x:c r="X302" s="393">
        <x:v>0</x:v>
      </x:c>
      <x:c r="Y302" s="366">
        <x:v>0</x:v>
      </x:c>
      <x:c r="Z302" s="366">
        <x:v>0</x:v>
      </x:c>
      <x:c r="AA302" s="393">
        <x:v>0</x:v>
      </x:c>
      <x:c r="AB302" s="366">
        <x:v>0</x:v>
      </x:c>
      <x:c r="AC302" s="366">
        <x:v>0</x:v>
      </x:c>
      <x:c r="AD302" s="393">
        <x:v>0</x:v>
      </x:c>
      <x:c r="AE302" s="366">
        <x:v>0</x:v>
      </x:c>
      <x:c r="AF302" s="366">
        <x:v>0</x:v>
      </x:c>
      <x:c r="AG302" s="393">
        <x:v>0</x:v>
      </x:c>
      <x:c r="AH302" s="366">
        <x:v>0</x:v>
      </x:c>
      <x:c r="AI302" s="366">
        <x:v>0</x:v>
      </x:c>
      <x:c r="AJ302" s="393">
        <x:v>0</x:v>
      </x:c>
      <x:c r="AK302" s="366">
        <x:v>0</x:v>
      </x:c>
      <x:c r="AL302" s="366">
        <x:v>0</x:v>
      </x:c>
      <x:c r="AM302" s="393">
        <x:v>0</x:v>
      </x:c>
      <x:c r="AN302" s="366">
        <x:v>0</x:v>
      </x:c>
      <x:c r="AO302" s="366">
        <x:v>0</x:v>
      </x:c>
      <x:c r="AP302" s="393">
        <x:v>0</x:v>
      </x:c>
      <x:c r="AQ302" s="366">
        <x:v>0</x:v>
      </x:c>
      <x:c r="AR302" s="366">
        <x:v>0</x:v>
      </x:c>
      <x:c r="AS302" s="393">
        <x:v>0</x:v>
      </x:c>
      <x:c r="AT302" s="366">
        <x:v>0</x:v>
      </x:c>
      <x:c r="AU302" s="366">
        <x:v>0</x:v>
      </x:c>
      <x:c r="AV302" s="361"/>
    </x:row>
    <x:row r="303" spans="1:164" ht="14.25" hidden="1" customHeight="1" outlineLevel="1">
      <x:c r="A303" s="328"/>
      <x:c r="B303" s="403">
        <x:v>35</x:v>
      </x:c>
      <x:c r="C303" s="404" t="s">
        <x:v>389</x:v>
      </x:c>
      <x:c r="D303" s="405" t="s">
        <x:v>196</x:v>
      </x:c>
      <x:c r="E303" s="416" t="s">
        <x:v>398</x:v>
      </x:c>
      <x:c r="F303" s="412">
        <x:v>2.3485490879041921</x:v>
      </x:c>
      <x:c r="G303" s="390">
        <x:v>3.3738508904116081E-2</x:v>
      </x:c>
      <x:c r="H303" s="323">
        <x:v>0</x:v>
      </x:c>
      <x:c r="I303" s="366">
        <x:v>0</x:v>
      </x:c>
      <x:c r="J303" s="366">
        <x:v>0</x:v>
      </x:c>
      <x:c r="K303" s="366">
        <x:v>0</x:v>
      </x:c>
      <x:c r="L303" s="393">
        <x:v>0</x:v>
      </x:c>
      <x:c r="M303" s="366">
        <x:v>0</x:v>
      </x:c>
      <x:c r="N303" s="367">
        <x:v>0</x:v>
      </x:c>
      <x:c r="O303" s="394">
        <x:v>0</x:v>
      </x:c>
      <x:c r="P303" s="366">
        <x:v>0</x:v>
      </x:c>
      <x:c r="Q303" s="366">
        <x:v>0</x:v>
      </x:c>
      <x:c r="R303" s="393">
        <x:v>0</x:v>
      </x:c>
      <x:c r="S303" s="366">
        <x:v>0</x:v>
      </x:c>
      <x:c r="T303" s="366">
        <x:v>0</x:v>
      </x:c>
      <x:c r="U303" s="393">
        <x:v>0</x:v>
      </x:c>
      <x:c r="V303" s="366">
        <x:v>0</x:v>
      </x:c>
      <x:c r="W303" s="366">
        <x:v>0</x:v>
      </x:c>
      <x:c r="X303" s="393">
        <x:v>0</x:v>
      </x:c>
      <x:c r="Y303" s="366">
        <x:v>0</x:v>
      </x:c>
      <x:c r="Z303" s="366">
        <x:v>0</x:v>
      </x:c>
      <x:c r="AA303" s="393">
        <x:v>0</x:v>
      </x:c>
      <x:c r="AB303" s="366">
        <x:v>0</x:v>
      </x:c>
      <x:c r="AC303" s="366">
        <x:v>0</x:v>
      </x:c>
      <x:c r="AD303" s="393">
        <x:v>0</x:v>
      </x:c>
      <x:c r="AE303" s="366">
        <x:v>0</x:v>
      </x:c>
      <x:c r="AF303" s="366">
        <x:v>0</x:v>
      </x:c>
      <x:c r="AG303" s="393">
        <x:v>0</x:v>
      </x:c>
      <x:c r="AH303" s="366">
        <x:v>0</x:v>
      </x:c>
      <x:c r="AI303" s="366">
        <x:v>0</x:v>
      </x:c>
      <x:c r="AJ303" s="393">
        <x:v>0</x:v>
      </x:c>
      <x:c r="AK303" s="366">
        <x:v>0</x:v>
      </x:c>
      <x:c r="AL303" s="366">
        <x:v>0</x:v>
      </x:c>
      <x:c r="AM303" s="393">
        <x:v>0</x:v>
      </x:c>
      <x:c r="AN303" s="366">
        <x:v>0</x:v>
      </x:c>
      <x:c r="AO303" s="366">
        <x:v>0</x:v>
      </x:c>
      <x:c r="AP303" s="393">
        <x:v>0</x:v>
      </x:c>
      <x:c r="AQ303" s="366">
        <x:v>0</x:v>
      </x:c>
      <x:c r="AR303" s="366">
        <x:v>0</x:v>
      </x:c>
      <x:c r="AS303" s="393">
        <x:v>0</x:v>
      </x:c>
      <x:c r="AT303" s="366">
        <x:v>0</x:v>
      </x:c>
      <x:c r="AU303" s="366">
        <x:v>0</x:v>
      </x:c>
      <x:c r="AV303" s="361"/>
    </x:row>
    <x:row r="304" spans="1:164" ht="14.25" hidden="1" customHeight="1" outlineLevel="1">
      <x:c r="A304" s="328"/>
      <x:c r="B304" s="403">
        <x:v>36</x:v>
      </x:c>
      <x:c r="C304" s="404" t="s">
        <x:v>389</x:v>
      </x:c>
      <x:c r="D304" s="405" t="s">
        <x:v>369</x:v>
      </x:c>
      <x:c r="E304" s="405" t="s">
        <x:v>144</x:v>
      </x:c>
      <x:c r="F304" s="412">
        <x:v>0.52426657986574843</x:v>
      </x:c>
      <x:c r="G304" s="390">
        <x:v>6.45E-3</x:v>
      </x:c>
      <x:c r="H304" s="323">
        <x:v>0</x:v>
      </x:c>
      <x:c r="I304" s="366">
        <x:v>0</x:v>
      </x:c>
      <x:c r="J304" s="366">
        <x:v>0</x:v>
      </x:c>
      <x:c r="K304" s="366">
        <x:v>0</x:v>
      </x:c>
      <x:c r="L304" s="393">
        <x:v>0</x:v>
      </x:c>
      <x:c r="M304" s="366">
        <x:v>0</x:v>
      </x:c>
      <x:c r="N304" s="367">
        <x:v>0</x:v>
      </x:c>
      <x:c r="O304" s="394">
        <x:v>0</x:v>
      </x:c>
      <x:c r="P304" s="366">
        <x:v>0</x:v>
      </x:c>
      <x:c r="Q304" s="366">
        <x:v>0</x:v>
      </x:c>
      <x:c r="R304" s="393">
        <x:v>0</x:v>
      </x:c>
      <x:c r="S304" s="366">
        <x:v>0</x:v>
      </x:c>
      <x:c r="T304" s="366">
        <x:v>0</x:v>
      </x:c>
      <x:c r="U304" s="393">
        <x:v>0</x:v>
      </x:c>
      <x:c r="V304" s="366">
        <x:v>0</x:v>
      </x:c>
      <x:c r="W304" s="366">
        <x:v>0</x:v>
      </x:c>
      <x:c r="X304" s="393">
        <x:v>0</x:v>
      </x:c>
      <x:c r="Y304" s="366">
        <x:v>0</x:v>
      </x:c>
      <x:c r="Z304" s="366">
        <x:v>0</x:v>
      </x:c>
      <x:c r="AA304" s="393">
        <x:v>0</x:v>
      </x:c>
      <x:c r="AB304" s="366">
        <x:v>0</x:v>
      </x:c>
      <x:c r="AC304" s="366">
        <x:v>0</x:v>
      </x:c>
      <x:c r="AD304" s="393">
        <x:v>0</x:v>
      </x:c>
      <x:c r="AE304" s="366">
        <x:v>0</x:v>
      </x:c>
      <x:c r="AF304" s="366">
        <x:v>0</x:v>
      </x:c>
      <x:c r="AG304" s="393">
        <x:v>0</x:v>
      </x:c>
      <x:c r="AH304" s="366">
        <x:v>0</x:v>
      </x:c>
      <x:c r="AI304" s="366">
        <x:v>0</x:v>
      </x:c>
      <x:c r="AJ304" s="393">
        <x:v>0</x:v>
      </x:c>
      <x:c r="AK304" s="366">
        <x:v>0</x:v>
      </x:c>
      <x:c r="AL304" s="366">
        <x:v>0</x:v>
      </x:c>
      <x:c r="AM304" s="393">
        <x:v>0</x:v>
      </x:c>
      <x:c r="AN304" s="366">
        <x:v>0</x:v>
      </x:c>
      <x:c r="AO304" s="366">
        <x:v>0</x:v>
      </x:c>
      <x:c r="AP304" s="393">
        <x:v>0</x:v>
      </x:c>
      <x:c r="AQ304" s="366">
        <x:v>0</x:v>
      </x:c>
      <x:c r="AR304" s="366">
        <x:v>0</x:v>
      </x:c>
      <x:c r="AS304" s="393">
        <x:v>0</x:v>
      </x:c>
      <x:c r="AT304" s="366">
        <x:v>0</x:v>
      </x:c>
      <x:c r="AU304" s="366">
        <x:v>0</x:v>
      </x:c>
      <x:c r="AV304" s="361"/>
    </x:row>
    <x:row r="305" spans="1:164" ht="14.25" hidden="1" customHeight="1" outlineLevel="1">
      <x:c r="A305" s="328"/>
      <x:c r="B305" s="403">
        <x:v>37</x:v>
      </x:c>
      <x:c r="C305" s="404" t="s">
        <x:v>389</x:v>
      </x:c>
      <x:c r="D305" s="405" t="s">
        <x:v>369</x:v>
      </x:c>
      <x:c r="E305" s="405" t="s">
        <x:v>399</x:v>
      </x:c>
      <x:c r="F305" s="412">
        <x:v>0.92972377011494256</x:v>
      </x:c>
      <x:c r="G305" s="390">
        <x:v>1.252E-2</x:v>
      </x:c>
      <x:c r="H305" s="323">
        <x:v>0</x:v>
      </x:c>
      <x:c r="I305" s="366">
        <x:v>0</x:v>
      </x:c>
      <x:c r="J305" s="366">
        <x:v>0</x:v>
      </x:c>
      <x:c r="K305" s="366">
        <x:v>0</x:v>
      </x:c>
      <x:c r="L305" s="393">
        <x:v>0</x:v>
      </x:c>
      <x:c r="M305" s="366">
        <x:v>0</x:v>
      </x:c>
      <x:c r="N305" s="367">
        <x:v>0</x:v>
      </x:c>
      <x:c r="O305" s="394">
        <x:v>0</x:v>
      </x:c>
      <x:c r="P305" s="366">
        <x:v>0</x:v>
      </x:c>
      <x:c r="Q305" s="366">
        <x:v>0</x:v>
      </x:c>
      <x:c r="R305" s="393">
        <x:v>0</x:v>
      </x:c>
      <x:c r="S305" s="366">
        <x:v>0</x:v>
      </x:c>
      <x:c r="T305" s="366">
        <x:v>0</x:v>
      </x:c>
      <x:c r="U305" s="393">
        <x:v>0</x:v>
      </x:c>
      <x:c r="V305" s="366">
        <x:v>0</x:v>
      </x:c>
      <x:c r="W305" s="366">
        <x:v>0</x:v>
      </x:c>
      <x:c r="X305" s="393">
        <x:v>0</x:v>
      </x:c>
      <x:c r="Y305" s="366">
        <x:v>0</x:v>
      </x:c>
      <x:c r="Z305" s="366">
        <x:v>0</x:v>
      </x:c>
      <x:c r="AA305" s="393">
        <x:v>0</x:v>
      </x:c>
      <x:c r="AB305" s="366">
        <x:v>0</x:v>
      </x:c>
      <x:c r="AC305" s="366">
        <x:v>0</x:v>
      </x:c>
      <x:c r="AD305" s="393">
        <x:v>0</x:v>
      </x:c>
      <x:c r="AE305" s="366">
        <x:v>0</x:v>
      </x:c>
      <x:c r="AF305" s="366">
        <x:v>0</x:v>
      </x:c>
      <x:c r="AG305" s="393">
        <x:v>0</x:v>
      </x:c>
      <x:c r="AH305" s="366">
        <x:v>0</x:v>
      </x:c>
      <x:c r="AI305" s="366">
        <x:v>0</x:v>
      </x:c>
      <x:c r="AJ305" s="393">
        <x:v>0</x:v>
      </x:c>
      <x:c r="AK305" s="366">
        <x:v>0</x:v>
      </x:c>
      <x:c r="AL305" s="366">
        <x:v>0</x:v>
      </x:c>
      <x:c r="AM305" s="393">
        <x:v>0</x:v>
      </x:c>
      <x:c r="AN305" s="366">
        <x:v>0</x:v>
      </x:c>
      <x:c r="AO305" s="366">
        <x:v>0</x:v>
      </x:c>
      <x:c r="AP305" s="393">
        <x:v>0</x:v>
      </x:c>
      <x:c r="AQ305" s="366">
        <x:v>0</x:v>
      </x:c>
      <x:c r="AR305" s="366">
        <x:v>0</x:v>
      </x:c>
      <x:c r="AS305" s="393">
        <x:v>0</x:v>
      </x:c>
      <x:c r="AT305" s="366">
        <x:v>0</x:v>
      </x:c>
      <x:c r="AU305" s="366">
        <x:v>0</x:v>
      </x:c>
      <x:c r="AV305" s="361"/>
    </x:row>
    <x:row r="306" spans="1:164" ht="14.25" hidden="1" customHeight="1" outlineLevel="1">
      <x:c r="A306" s="328"/>
      <x:c r="B306" s="403">
        <x:v>38</x:v>
      </x:c>
      <x:c r="C306" s="404" t="s">
        <x:v>389</x:v>
      </x:c>
      <x:c r="D306" s="405" t="s">
        <x:v>400</x:v>
      </x:c>
      <x:c r="E306" s="405"/>
      <x:c r="F306" s="412"/>
      <x:c r="G306" s="390"/>
      <x:c r="H306" s="323">
        <x:v>0</x:v>
      </x:c>
      <x:c r="I306" s="366">
        <x:v>0</x:v>
      </x:c>
      <x:c r="J306" s="366">
        <x:v>0</x:v>
      </x:c>
      <x:c r="K306" s="366">
        <x:v>0</x:v>
      </x:c>
      <x:c r="L306" s="393">
        <x:v>0</x:v>
      </x:c>
      <x:c r="M306" s="366">
        <x:v>0</x:v>
      </x:c>
      <x:c r="N306" s="367">
        <x:v>0</x:v>
      </x:c>
      <x:c r="O306" s="394">
        <x:v>0</x:v>
      </x:c>
      <x:c r="P306" s="366">
        <x:v>0</x:v>
      </x:c>
      <x:c r="Q306" s="366">
        <x:v>0</x:v>
      </x:c>
      <x:c r="R306" s="393">
        <x:v>0</x:v>
      </x:c>
      <x:c r="S306" s="366">
        <x:v>0</x:v>
      </x:c>
      <x:c r="T306" s="366">
        <x:v>0</x:v>
      </x:c>
      <x:c r="U306" s="393">
        <x:v>0</x:v>
      </x:c>
      <x:c r="V306" s="366">
        <x:v>0</x:v>
      </x:c>
      <x:c r="W306" s="366">
        <x:v>0</x:v>
      </x:c>
      <x:c r="X306" s="393">
        <x:v>0</x:v>
      </x:c>
      <x:c r="Y306" s="366">
        <x:v>0</x:v>
      </x:c>
      <x:c r="Z306" s="366">
        <x:v>0</x:v>
      </x:c>
      <x:c r="AA306" s="393">
        <x:v>0</x:v>
      </x:c>
      <x:c r="AB306" s="366">
        <x:v>0</x:v>
      </x:c>
      <x:c r="AC306" s="366">
        <x:v>0</x:v>
      </x:c>
      <x:c r="AD306" s="393">
        <x:v>0</x:v>
      </x:c>
      <x:c r="AE306" s="366">
        <x:v>0</x:v>
      </x:c>
      <x:c r="AF306" s="366">
        <x:v>0</x:v>
      </x:c>
      <x:c r="AG306" s="393">
        <x:v>0</x:v>
      </x:c>
      <x:c r="AH306" s="366">
        <x:v>0</x:v>
      </x:c>
      <x:c r="AI306" s="366">
        <x:v>0</x:v>
      </x:c>
      <x:c r="AJ306" s="393">
        <x:v>0</x:v>
      </x:c>
      <x:c r="AK306" s="366">
        <x:v>0</x:v>
      </x:c>
      <x:c r="AL306" s="366">
        <x:v>0</x:v>
      </x:c>
      <x:c r="AM306" s="393">
        <x:v>0</x:v>
      </x:c>
      <x:c r="AN306" s="366">
        <x:v>0</x:v>
      </x:c>
      <x:c r="AO306" s="366">
        <x:v>0</x:v>
      </x:c>
      <x:c r="AP306" s="393">
        <x:v>0</x:v>
      </x:c>
      <x:c r="AQ306" s="366">
        <x:v>0</x:v>
      </x:c>
      <x:c r="AR306" s="366">
        <x:v>0</x:v>
      </x:c>
      <x:c r="AS306" s="393">
        <x:v>0</x:v>
      </x:c>
      <x:c r="AT306" s="366">
        <x:v>0</x:v>
      </x:c>
      <x:c r="AU306" s="366">
        <x:v>0</x:v>
      </x:c>
      <x:c r="AV306" s="361"/>
    </x:row>
    <x:row r="307" spans="1:164" ht="14.25" hidden="1" customHeight="1" outlineLevel="1">
      <x:c r="A307" s="328"/>
      <x:c r="B307" s="403">
        <x:v>39</x:v>
      </x:c>
      <x:c r="C307" s="404" t="s">
        <x:v>389</x:v>
      </x:c>
      <x:c r="D307" s="405" t="s">
        <x:v>400</x:v>
      </x:c>
      <x:c r="E307" s="405" t="s">
        <x:v>144</x:v>
      </x:c>
      <x:c r="F307" s="412">
        <x:v>0.46646058064849877</x:v>
      </x:c>
      <x:c r="G307" s="390">
        <x:v>6.4481475538251303E-3</x:v>
      </x:c>
      <x:c r="H307" s="323">
        <x:v>10555.555555555555</x:v>
      </x:c>
      <x:c r="I307" s="366">
        <x:v>126983.33333333334</x:v>
      </x:c>
      <x:c r="J307" s="366">
        <x:v>59232.71939934852</x:v>
      </x:c>
      <x:c r="K307" s="366">
        <x:v>818.80727020989434</x:v>
      </x:c>
      <x:c r="L307" s="393">
        <x:v>11505.555555555555</x:v>
      </x:c>
      <x:c r="M307" s="366">
        <x:v>5366.8881251280045</x:v>
      </x:c>
      <x:c r="N307" s="367">
        <x:v>74.189519910954687</x:v>
      </x:c>
      <x:c r="O307" s="394">
        <x:v>8338.8888888888887</x:v>
      </x:c>
      <x:c r="P307" s="366">
        <x:v>3889.7629530744257</x:v>
      </x:c>
      <x:c r="Q307" s="366">
        <x:v>53.770385990508444</x:v>
      </x:c>
      <x:c r="R307" s="393">
        <x:v>12033.333333333332</x:v>
      </x:c>
      <x:c r="S307" s="366">
        <x:v>5613.0756538036012</x:v>
      </x:c>
      <x:c r="T307" s="366">
        <x:v>77.592708897695729</x:v>
      </x:c>
      <x:c r="U307" s="393">
        <x:v>10977.777777777777</x:v>
      </x:c>
      <x:c r="V307" s="366">
        <x:v>5120.7005964524087</x:v>
      </x:c>
      <x:c r="W307" s="366">
        <x:v>70.786330924213644</x:v>
      </x:c>
      <x:c r="X307" s="393">
        <x:v>9394.4444444444434</x:v>
      </x:c>
      <x:c r="Y307" s="366">
        <x:v>4382.1380104256186</x:v>
      </x:c>
      <x:c r="Z307" s="366">
        <x:v>60.576763963990523</x:v>
      </x:c>
      <x:c r="AA307" s="393">
        <x:v>10977.777777777777</x:v>
      </x:c>
      <x:c r="AB307" s="366">
        <x:v>5120.7005964524087</x:v>
      </x:c>
      <x:c r="AC307" s="366">
        <x:v>70.786330924213644</x:v>
      </x:c>
      <x:c r="AD307" s="393">
        <x:v>10977.777777777777</x:v>
      </x:c>
      <x:c r="AE307" s="366">
        <x:v>5120.7005964524087</x:v>
      </x:c>
      <x:c r="AF307" s="366">
        <x:v>70.786330924213644</x:v>
      </x:c>
      <x:c r="AG307" s="393">
        <x:v>9394.4444444444434</x:v>
      </x:c>
      <x:c r="AH307" s="366">
        <x:v>4382.1380104256186</x:v>
      </x:c>
      <x:c r="AI307" s="366">
        <x:v>60.576763963990523</x:v>
      </x:c>
      <x:c r="AJ307" s="393">
        <x:v>10977.777777777777</x:v>
      </x:c>
      <x:c r="AK307" s="366">
        <x:v>5120.7005964524087</x:v>
      </x:c>
      <x:c r="AL307" s="366">
        <x:v>70.786330924213644</x:v>
      </x:c>
      <x:c r="AM307" s="393">
        <x:v>9394.4444444444434</x:v>
      </x:c>
      <x:c r="AN307" s="366">
        <x:v>4382.1380104256186</x:v>
      </x:c>
      <x:c r="AO307" s="366">
        <x:v>60.576763963990523</x:v>
      </x:c>
      <x:c r="AP307" s="393">
        <x:v>11505.555555555555</x:v>
      </x:c>
      <x:c r="AQ307" s="366">
        <x:v>5366.8881251280045</x:v>
      </x:c>
      <x:c r="AR307" s="366">
        <x:v>74.189519910954687</x:v>
      </x:c>
      <x:c r="AS307" s="393">
        <x:v>11505.555555555555</x:v>
      </x:c>
      <x:c r="AT307" s="366">
        <x:v>5366.8881251280045</x:v>
      </x:c>
      <x:c r="AU307" s="366">
        <x:v>74.189519910954687</x:v>
      </x:c>
      <x:c r="AV307" s="361"/>
    </x:row>
    <x:row r="308" spans="1:164" ht="14.25" hidden="1" customHeight="1" outlineLevel="1">
      <x:c r="A308" s="328"/>
      <x:c r="B308" s="403">
        <x:v>40</x:v>
      </x:c>
      <x:c r="C308" s="404" t="s">
        <x:v>389</x:v>
      </x:c>
      <x:c r="D308" s="405" t="s">
        <x:v>400</x:v>
      </x:c>
      <x:c r="E308" s="405" t="s">
        <x:v>180</x:v>
      </x:c>
      <x:c r="F308" s="412">
        <x:v>0.86746381350141955</x:v>
      </x:c>
      <x:c r="G308" s="390">
        <x:v>1.2516655651078899E-2</x:v>
      </x:c>
      <x:c r="H308" s="323">
        <x:v>0</x:v>
      </x:c>
      <x:c r="I308" s="366">
        <x:v>0</x:v>
      </x:c>
      <x:c r="J308" s="366">
        <x:v>0</x:v>
      </x:c>
      <x:c r="K308" s="366">
        <x:v>0</x:v>
      </x:c>
      <x:c r="L308" s="393">
        <x:v>0</x:v>
      </x:c>
      <x:c r="M308" s="366">
        <x:v>0</x:v>
      </x:c>
      <x:c r="N308" s="367">
        <x:v>0</x:v>
      </x:c>
      <x:c r="O308" s="394">
        <x:v>0</x:v>
      </x:c>
      <x:c r="P308" s="366">
        <x:v>0</x:v>
      </x:c>
      <x:c r="Q308" s="366">
        <x:v>0</x:v>
      </x:c>
      <x:c r="R308" s="393">
        <x:v>0</x:v>
      </x:c>
      <x:c r="S308" s="366">
        <x:v>0</x:v>
      </x:c>
      <x:c r="T308" s="366">
        <x:v>0</x:v>
      </x:c>
      <x:c r="U308" s="393">
        <x:v>0</x:v>
      </x:c>
      <x:c r="V308" s="366">
        <x:v>0</x:v>
      </x:c>
      <x:c r="W308" s="366">
        <x:v>0</x:v>
      </x:c>
      <x:c r="X308" s="393">
        <x:v>0</x:v>
      </x:c>
      <x:c r="Y308" s="366">
        <x:v>0</x:v>
      </x:c>
      <x:c r="Z308" s="366">
        <x:v>0</x:v>
      </x:c>
      <x:c r="AA308" s="393">
        <x:v>0</x:v>
      </x:c>
      <x:c r="AB308" s="366">
        <x:v>0</x:v>
      </x:c>
      <x:c r="AC308" s="366">
        <x:v>0</x:v>
      </x:c>
      <x:c r="AD308" s="393">
        <x:v>0</x:v>
      </x:c>
      <x:c r="AE308" s="366">
        <x:v>0</x:v>
      </x:c>
      <x:c r="AF308" s="366">
        <x:v>0</x:v>
      </x:c>
      <x:c r="AG308" s="393">
        <x:v>0</x:v>
      </x:c>
      <x:c r="AH308" s="366">
        <x:v>0</x:v>
      </x:c>
      <x:c r="AI308" s="366">
        <x:v>0</x:v>
      </x:c>
      <x:c r="AJ308" s="393">
        <x:v>0</x:v>
      </x:c>
      <x:c r="AK308" s="366">
        <x:v>0</x:v>
      </x:c>
      <x:c r="AL308" s="366">
        <x:v>0</x:v>
      </x:c>
      <x:c r="AM308" s="393">
        <x:v>0</x:v>
      </x:c>
      <x:c r="AN308" s="366">
        <x:v>0</x:v>
      </x:c>
      <x:c r="AO308" s="366">
        <x:v>0</x:v>
      </x:c>
      <x:c r="AP308" s="393">
        <x:v>0</x:v>
      </x:c>
      <x:c r="AQ308" s="366">
        <x:v>0</x:v>
      </x:c>
      <x:c r="AR308" s="366">
        <x:v>0</x:v>
      </x:c>
      <x:c r="AS308" s="393">
        <x:v>0</x:v>
      </x:c>
      <x:c r="AT308" s="366">
        <x:v>0</x:v>
      </x:c>
      <x:c r="AU308" s="366">
        <x:v>0</x:v>
      </x:c>
      <x:c r="AV308" s="361"/>
    </x:row>
    <x:row r="309" spans="1:164" ht="14.25" hidden="1" customHeight="1" outlineLevel="1">
      <x:c r="A309" s="328"/>
      <x:c r="B309" s="403">
        <x:v>41</x:v>
      </x:c>
      <x:c r="C309" s="404" t="s">
        <x:v>389</x:v>
      </x:c>
      <x:c r="D309" s="405" t="s">
        <x:v>400</x:v>
      </x:c>
      <x:c r="E309" s="416" t="s">
        <x:v>181</x:v>
      </x:c>
      <x:c r="F309" s="412">
        <x:v>0.57941793315462797</x:v>
      </x:c>
      <x:c r="G309" s="390">
        <x:v>8.6E-3</x:v>
      </x:c>
      <x:c r="H309" s="323">
        <x:v>1000</x:v>
      </x:c>
      <x:c r="I309" s="366">
        <x:v>12030</x:v>
      </x:c>
      <x:c r="J309" s="366">
        <x:v>6970.3977358501743</x:v>
      </x:c>
      <x:c r="K309" s="366">
        <x:v>103.45799999999998</x:v>
      </x:c>
      <x:c r="L309" s="393">
        <x:v>1090</x:v>
      </x:c>
      <x:c r="M309" s="366">
        <x:v>631.5655471385445</x:v>
      </x:c>
      <x:c r="N309" s="367">
        <x:v>9.3740000000000006</x:v>
      </x:c>
      <x:c r="O309" s="394">
        <x:v>790</x:v>
      </x:c>
      <x:c r="P309" s="366">
        <x:v>457.74016719215609</x:v>
      </x:c>
      <x:c r="Q309" s="366">
        <x:v>6.7939999999999996</x:v>
      </x:c>
      <x:c r="R309" s="393">
        <x:v>1140</x:v>
      </x:c>
      <x:c r="S309" s="366">
        <x:v>660.53644379627588</x:v>
      </x:c>
      <x:c r="T309" s="366">
        <x:v>9.8040000000000003</x:v>
      </x:c>
      <x:c r="U309" s="393">
        <x:v>1040</x:v>
      </x:c>
      <x:c r="V309" s="366">
        <x:v>602.59465048081313</x:v>
      </x:c>
      <x:c r="W309" s="366">
        <x:v>8.9440000000000008</x:v>
      </x:c>
      <x:c r="X309" s="393">
        <x:v>890</x:v>
      </x:c>
      <x:c r="Y309" s="366">
        <x:v>515.6819605076189</x:v>
      </x:c>
      <x:c r="Z309" s="366">
        <x:v>7.6539999999999999</x:v>
      </x:c>
      <x:c r="AA309" s="393">
        <x:v>1040</x:v>
      </x:c>
      <x:c r="AB309" s="366">
        <x:v>602.59465048081313</x:v>
      </x:c>
      <x:c r="AC309" s="366">
        <x:v>8.9440000000000008</x:v>
      </x:c>
      <x:c r="AD309" s="393">
        <x:v>1040</x:v>
      </x:c>
      <x:c r="AE309" s="366">
        <x:v>602.59465048081313</x:v>
      </x:c>
      <x:c r="AF309" s="366">
        <x:v>8.9440000000000008</x:v>
      </x:c>
      <x:c r="AG309" s="393">
        <x:v>890</x:v>
      </x:c>
      <x:c r="AH309" s="366">
        <x:v>515.6819605076189</x:v>
      </x:c>
      <x:c r="AI309" s="366">
        <x:v>7.6539999999999999</x:v>
      </x:c>
      <x:c r="AJ309" s="393">
        <x:v>1040</x:v>
      </x:c>
      <x:c r="AK309" s="366">
        <x:v>602.59465048081313</x:v>
      </x:c>
      <x:c r="AL309" s="366">
        <x:v>8.9440000000000008</x:v>
      </x:c>
      <x:c r="AM309" s="393">
        <x:v>890</x:v>
      </x:c>
      <x:c r="AN309" s="366">
        <x:v>515.6819605076189</x:v>
      </x:c>
      <x:c r="AO309" s="366">
        <x:v>7.6539999999999999</x:v>
      </x:c>
      <x:c r="AP309" s="393">
        <x:v>1090</x:v>
      </x:c>
      <x:c r="AQ309" s="366">
        <x:v>631.5655471385445</x:v>
      </x:c>
      <x:c r="AR309" s="366">
        <x:v>9.3740000000000006</x:v>
      </x:c>
      <x:c r="AS309" s="393">
        <x:v>1090</x:v>
      </x:c>
      <x:c r="AT309" s="366">
        <x:v>631.5655471385445</x:v>
      </x:c>
      <x:c r="AU309" s="366">
        <x:v>9.3740000000000006</x:v>
      </x:c>
      <x:c r="AV309" s="361"/>
    </x:row>
    <x:row r="310" spans="1:164" ht="14.25" hidden="1" customHeight="1" outlineLevel="1">
      <x:c r="A310" s="328"/>
      <x:c r="B310" s="403">
        <x:v>42</x:v>
      </x:c>
      <x:c r="C310" s="404" t="s">
        <x:v>389</x:v>
      </x:c>
      <x:c r="D310" s="405" t="s">
        <x:v>400</x:v>
      </x:c>
      <x:c r="E310" s="405" t="s">
        <x:v>146</x:v>
      </x:c>
      <x:c r="F310" s="412">
        <x:v>1.3502061525600837</x:v>
      </x:c>
      <x:c r="G310" s="390">
        <x:v>2.086E-2</x:v>
      </x:c>
      <x:c r="H310" s="323">
        <x:v>0</x:v>
      </x:c>
      <x:c r="I310" s="366">
        <x:v>0</x:v>
      </x:c>
      <x:c r="J310" s="366">
        <x:v>0</x:v>
      </x:c>
      <x:c r="K310" s="366">
        <x:v>0</x:v>
      </x:c>
      <x:c r="L310" s="393">
        <x:v>0</x:v>
      </x:c>
      <x:c r="M310" s="366">
        <x:v>0</x:v>
      </x:c>
      <x:c r="N310" s="367">
        <x:v>0</x:v>
      </x:c>
      <x:c r="O310" s="394">
        <x:v>0</x:v>
      </x:c>
      <x:c r="P310" s="366">
        <x:v>0</x:v>
      </x:c>
      <x:c r="Q310" s="366">
        <x:v>0</x:v>
      </x:c>
      <x:c r="R310" s="393">
        <x:v>0</x:v>
      </x:c>
      <x:c r="S310" s="366">
        <x:v>0</x:v>
      </x:c>
      <x:c r="T310" s="366">
        <x:v>0</x:v>
      </x:c>
      <x:c r="U310" s="393">
        <x:v>0</x:v>
      </x:c>
      <x:c r="V310" s="366">
        <x:v>0</x:v>
      </x:c>
      <x:c r="W310" s="366">
        <x:v>0</x:v>
      </x:c>
      <x:c r="X310" s="393">
        <x:v>0</x:v>
      </x:c>
      <x:c r="Y310" s="366">
        <x:v>0</x:v>
      </x:c>
      <x:c r="Z310" s="366">
        <x:v>0</x:v>
      </x:c>
      <x:c r="AA310" s="393">
        <x:v>0</x:v>
      </x:c>
      <x:c r="AB310" s="366">
        <x:v>0</x:v>
      </x:c>
      <x:c r="AC310" s="366">
        <x:v>0</x:v>
      </x:c>
      <x:c r="AD310" s="393">
        <x:v>0</x:v>
      </x:c>
      <x:c r="AE310" s="366">
        <x:v>0</x:v>
      </x:c>
      <x:c r="AF310" s="366">
        <x:v>0</x:v>
      </x:c>
      <x:c r="AG310" s="393">
        <x:v>0</x:v>
      </x:c>
      <x:c r="AH310" s="366">
        <x:v>0</x:v>
      </x:c>
      <x:c r="AI310" s="366">
        <x:v>0</x:v>
      </x:c>
      <x:c r="AJ310" s="393">
        <x:v>0</x:v>
      </x:c>
      <x:c r="AK310" s="366">
        <x:v>0</x:v>
      </x:c>
      <x:c r="AL310" s="366">
        <x:v>0</x:v>
      </x:c>
      <x:c r="AM310" s="393">
        <x:v>0</x:v>
      </x:c>
      <x:c r="AN310" s="366">
        <x:v>0</x:v>
      </x:c>
      <x:c r="AO310" s="366">
        <x:v>0</x:v>
      </x:c>
      <x:c r="AP310" s="393">
        <x:v>0</x:v>
      </x:c>
      <x:c r="AQ310" s="366">
        <x:v>0</x:v>
      </x:c>
      <x:c r="AR310" s="366">
        <x:v>0</x:v>
      </x:c>
      <x:c r="AS310" s="393">
        <x:v>0</x:v>
      </x:c>
      <x:c r="AT310" s="366">
        <x:v>0</x:v>
      </x:c>
      <x:c r="AU310" s="366">
        <x:v>0</x:v>
      </x:c>
      <x:c r="AV310" s="361"/>
    </x:row>
    <x:row r="311" spans="1:164" ht="14.25" hidden="1" customHeight="1" outlineLevel="1">
      <x:c r="A311" s="328"/>
      <x:c r="B311" s="403">
        <x:v>43</x:v>
      </x:c>
      <x:c r="C311" s="404" t="s">
        <x:v>389</x:v>
      </x:c>
      <x:c r="D311" s="405" t="s">
        <x:v>400</x:v>
      </x:c>
      <x:c r="E311" s="405" t="s">
        <x:v>142</x:v>
      </x:c>
      <x:c r="F311" s="412">
        <x:v>1.08686449738767</x:v>
      </x:c>
      <x:c r="G311" s="390">
        <x:v>1.687E-2</x:v>
      </x:c>
      <x:c r="H311" s="323">
        <x:v>0</x:v>
      </x:c>
      <x:c r="I311" s="366">
        <x:v>0</x:v>
      </x:c>
      <x:c r="J311" s="366">
        <x:v>0</x:v>
      </x:c>
      <x:c r="K311" s="366">
        <x:v>0</x:v>
      </x:c>
      <x:c r="L311" s="393">
        <x:v>0</x:v>
      </x:c>
      <x:c r="M311" s="366">
        <x:v>0</x:v>
      </x:c>
      <x:c r="N311" s="367">
        <x:v>0</x:v>
      </x:c>
      <x:c r="O311" s="394">
        <x:v>0</x:v>
      </x:c>
      <x:c r="P311" s="366">
        <x:v>0</x:v>
      </x:c>
      <x:c r="Q311" s="366">
        <x:v>0</x:v>
      </x:c>
      <x:c r="R311" s="393">
        <x:v>0</x:v>
      </x:c>
      <x:c r="S311" s="366">
        <x:v>0</x:v>
      </x:c>
      <x:c r="T311" s="366">
        <x:v>0</x:v>
      </x:c>
      <x:c r="U311" s="393">
        <x:v>0</x:v>
      </x:c>
      <x:c r="V311" s="366">
        <x:v>0</x:v>
      </x:c>
      <x:c r="W311" s="366">
        <x:v>0</x:v>
      </x:c>
      <x:c r="X311" s="393">
        <x:v>0</x:v>
      </x:c>
      <x:c r="Y311" s="366">
        <x:v>0</x:v>
      </x:c>
      <x:c r="Z311" s="366">
        <x:v>0</x:v>
      </x:c>
      <x:c r="AA311" s="393">
        <x:v>0</x:v>
      </x:c>
      <x:c r="AB311" s="366">
        <x:v>0</x:v>
      </x:c>
      <x:c r="AC311" s="366">
        <x:v>0</x:v>
      </x:c>
      <x:c r="AD311" s="393">
        <x:v>0</x:v>
      </x:c>
      <x:c r="AE311" s="366">
        <x:v>0</x:v>
      </x:c>
      <x:c r="AF311" s="366">
        <x:v>0</x:v>
      </x:c>
      <x:c r="AG311" s="393">
        <x:v>0</x:v>
      </x:c>
      <x:c r="AH311" s="366">
        <x:v>0</x:v>
      </x:c>
      <x:c r="AI311" s="366">
        <x:v>0</x:v>
      </x:c>
      <x:c r="AJ311" s="393">
        <x:v>0</x:v>
      </x:c>
      <x:c r="AK311" s="366">
        <x:v>0</x:v>
      </x:c>
      <x:c r="AL311" s="366">
        <x:v>0</x:v>
      </x:c>
      <x:c r="AM311" s="393">
        <x:v>0</x:v>
      </x:c>
      <x:c r="AN311" s="366">
        <x:v>0</x:v>
      </x:c>
      <x:c r="AO311" s="366">
        <x:v>0</x:v>
      </x:c>
      <x:c r="AP311" s="393">
        <x:v>0</x:v>
      </x:c>
      <x:c r="AQ311" s="366">
        <x:v>0</x:v>
      </x:c>
      <x:c r="AR311" s="366">
        <x:v>0</x:v>
      </x:c>
      <x:c r="AS311" s="393">
        <x:v>0</x:v>
      </x:c>
      <x:c r="AT311" s="366">
        <x:v>0</x:v>
      </x:c>
      <x:c r="AU311" s="366">
        <x:v>0</x:v>
      </x:c>
      <x:c r="AV311" s="361"/>
    </x:row>
    <x:row r="312" spans="1:164" ht="14.25" hidden="1" customHeight="1" outlineLevel="1">
      <x:c r="A312" s="328"/>
      <x:c r="B312" s="403">
        <x:v>44</x:v>
      </x:c>
      <x:c r="C312" s="404" t="s">
        <x:v>389</x:v>
      </x:c>
      <x:c r="D312" s="405" t="s">
        <x:v>400</x:v>
      </x:c>
      <x:c r="E312" s="405" t="s">
        <x:v>197</x:v>
      </x:c>
      <x:c r="F312" s="412">
        <x:v>2.1543137311271003</x:v>
      </x:c>
      <x:c r="G312" s="390">
        <x:v>3.3739999999999999E-2</x:v>
      </x:c>
      <x:c r="H312" s="323">
        <x:v>0</x:v>
      </x:c>
      <x:c r="I312" s="366">
        <x:v>0</x:v>
      </x:c>
      <x:c r="J312" s="366">
        <x:v>0</x:v>
      </x:c>
      <x:c r="K312" s="366">
        <x:v>0</x:v>
      </x:c>
      <x:c r="L312" s="393">
        <x:v>0</x:v>
      </x:c>
      <x:c r="M312" s="366">
        <x:v>0</x:v>
      </x:c>
      <x:c r="N312" s="367">
        <x:v>0</x:v>
      </x:c>
      <x:c r="O312" s="394">
        <x:v>0</x:v>
      </x:c>
      <x:c r="P312" s="366">
        <x:v>0</x:v>
      </x:c>
      <x:c r="Q312" s="366">
        <x:v>0</x:v>
      </x:c>
      <x:c r="R312" s="393">
        <x:v>0</x:v>
      </x:c>
      <x:c r="S312" s="366">
        <x:v>0</x:v>
      </x:c>
      <x:c r="T312" s="366">
        <x:v>0</x:v>
      </x:c>
      <x:c r="U312" s="393">
        <x:v>0</x:v>
      </x:c>
      <x:c r="V312" s="366">
        <x:v>0</x:v>
      </x:c>
      <x:c r="W312" s="366">
        <x:v>0</x:v>
      </x:c>
      <x:c r="X312" s="393">
        <x:v>0</x:v>
      </x:c>
      <x:c r="Y312" s="366">
        <x:v>0</x:v>
      </x:c>
      <x:c r="Z312" s="366">
        <x:v>0</x:v>
      </x:c>
      <x:c r="AA312" s="393">
        <x:v>0</x:v>
      </x:c>
      <x:c r="AB312" s="366">
        <x:v>0</x:v>
      </x:c>
      <x:c r="AC312" s="366">
        <x:v>0</x:v>
      </x:c>
      <x:c r="AD312" s="393">
        <x:v>0</x:v>
      </x:c>
      <x:c r="AE312" s="366">
        <x:v>0</x:v>
      </x:c>
      <x:c r="AF312" s="366">
        <x:v>0</x:v>
      </x:c>
      <x:c r="AG312" s="393">
        <x:v>0</x:v>
      </x:c>
      <x:c r="AH312" s="366">
        <x:v>0</x:v>
      </x:c>
      <x:c r="AI312" s="366">
        <x:v>0</x:v>
      </x:c>
      <x:c r="AJ312" s="393">
        <x:v>0</x:v>
      </x:c>
      <x:c r="AK312" s="366">
        <x:v>0</x:v>
      </x:c>
      <x:c r="AL312" s="366">
        <x:v>0</x:v>
      </x:c>
      <x:c r="AM312" s="393">
        <x:v>0</x:v>
      </x:c>
      <x:c r="AN312" s="366">
        <x:v>0</x:v>
      </x:c>
      <x:c r="AO312" s="366">
        <x:v>0</x:v>
      </x:c>
      <x:c r="AP312" s="393">
        <x:v>0</x:v>
      </x:c>
      <x:c r="AQ312" s="366">
        <x:v>0</x:v>
      </x:c>
      <x:c r="AR312" s="366">
        <x:v>0</x:v>
      </x:c>
      <x:c r="AS312" s="393">
        <x:v>0</x:v>
      </x:c>
      <x:c r="AT312" s="366">
        <x:v>0</x:v>
      </x:c>
      <x:c r="AU312" s="366">
        <x:v>0</x:v>
      </x:c>
      <x:c r="AV312" s="361"/>
    </x:row>
    <x:row r="313" spans="1:164" ht="14.25" hidden="1" customHeight="1" outlineLevel="1">
      <x:c r="A313" s="328"/>
      <x:c r="B313" s="403">
        <x:v>45</x:v>
      </x:c>
      <x:c r="C313" s="404" t="s">
        <x:v>389</x:v>
      </x:c>
      <x:c r="D313" s="405" t="s">
        <x:v>400</x:v>
      </x:c>
      <x:c r="E313" s="405" t="s">
        <x:v>373</x:v>
      </x:c>
      <x:c r="F313" s="412">
        <x:v>3.3910792846666027</x:v>
      </x:c>
      <x:c r="G313" s="390">
        <x:v>5.0605706393233703E-2</x:v>
      </x:c>
      <x:c r="H313" s="323">
        <x:v>0</x:v>
      </x:c>
      <x:c r="I313" s="366">
        <x:v>0</x:v>
      </x:c>
      <x:c r="J313" s="366">
        <x:v>0</x:v>
      </x:c>
      <x:c r="K313" s="366">
        <x:v>0</x:v>
      </x:c>
      <x:c r="L313" s="393">
        <x:v>0</x:v>
      </x:c>
      <x:c r="M313" s="366">
        <x:v>0</x:v>
      </x:c>
      <x:c r="N313" s="367">
        <x:v>0</x:v>
      </x:c>
      <x:c r="O313" s="394">
        <x:v>0</x:v>
      </x:c>
      <x:c r="P313" s="366">
        <x:v>0</x:v>
      </x:c>
      <x:c r="Q313" s="366">
        <x:v>0</x:v>
      </x:c>
      <x:c r="R313" s="393">
        <x:v>0</x:v>
      </x:c>
      <x:c r="S313" s="366">
        <x:v>0</x:v>
      </x:c>
      <x:c r="T313" s="366">
        <x:v>0</x:v>
      </x:c>
      <x:c r="U313" s="393">
        <x:v>0</x:v>
      </x:c>
      <x:c r="V313" s="366">
        <x:v>0</x:v>
      </x:c>
      <x:c r="W313" s="366">
        <x:v>0</x:v>
      </x:c>
      <x:c r="X313" s="393">
        <x:v>0</x:v>
      </x:c>
      <x:c r="Y313" s="366">
        <x:v>0</x:v>
      </x:c>
      <x:c r="Z313" s="366">
        <x:v>0</x:v>
      </x:c>
      <x:c r="AA313" s="393">
        <x:v>0</x:v>
      </x:c>
      <x:c r="AB313" s="366">
        <x:v>0</x:v>
      </x:c>
      <x:c r="AC313" s="366">
        <x:v>0</x:v>
      </x:c>
      <x:c r="AD313" s="393">
        <x:v>0</x:v>
      </x:c>
      <x:c r="AE313" s="366">
        <x:v>0</x:v>
      </x:c>
      <x:c r="AF313" s="366">
        <x:v>0</x:v>
      </x:c>
      <x:c r="AG313" s="393">
        <x:v>0</x:v>
      </x:c>
      <x:c r="AH313" s="366">
        <x:v>0</x:v>
      </x:c>
      <x:c r="AI313" s="366">
        <x:v>0</x:v>
      </x:c>
      <x:c r="AJ313" s="393">
        <x:v>0</x:v>
      </x:c>
      <x:c r="AK313" s="366">
        <x:v>0</x:v>
      </x:c>
      <x:c r="AL313" s="366">
        <x:v>0</x:v>
      </x:c>
      <x:c r="AM313" s="393">
        <x:v>0</x:v>
      </x:c>
      <x:c r="AN313" s="366">
        <x:v>0</x:v>
      </x:c>
      <x:c r="AO313" s="366">
        <x:v>0</x:v>
      </x:c>
      <x:c r="AP313" s="393">
        <x:v>0</x:v>
      </x:c>
      <x:c r="AQ313" s="366">
        <x:v>0</x:v>
      </x:c>
      <x:c r="AR313" s="366">
        <x:v>0</x:v>
      </x:c>
      <x:c r="AS313" s="393">
        <x:v>0</x:v>
      </x:c>
      <x:c r="AT313" s="366">
        <x:v>0</x:v>
      </x:c>
      <x:c r="AU313" s="366">
        <x:v>0</x:v>
      </x:c>
      <x:c r="AV313" s="361"/>
    </x:row>
    <x:row r="314" spans="1:164" ht="14.25" hidden="1" customHeight="1" outlineLevel="1">
      <x:c r="A314" s="328"/>
      <x:c r="B314" s="403">
        <x:v>46</x:v>
      </x:c>
      <x:c r="C314" s="404" t="s">
        <x:v>389</x:v>
      </x:c>
      <x:c r="D314" s="405" t="s">
        <x:v>200</x:v>
      </x:c>
      <x:c r="E314" s="416" t="s">
        <x:v>165</x:v>
      </x:c>
      <x:c r="F314" s="412">
        <x:v>0.75196363744379346</x:v>
      </x:c>
      <x:c r="G314" s="390">
        <x:v>7.7300000000000008E-3</x:v>
      </x:c>
      <x:c r="H314" s="323">
        <x:v>150547.77777777778</x:v>
      </x:c>
      <x:c r="I314" s="366">
        <x:v>1811089.7666666668</x:v>
      </x:c>
      <x:c r="J314" s="366">
        <x:v>1361873.6486798981</x:v>
      </x:c>
      <x:c r="K314" s="366">
        <x:v>13999.723896333338</x:v>
      </x:c>
      <x:c r="L314" s="393">
        <x:v>164097.0777777778</x:v>
      </x:c>
      <x:c r="M314" s="366">
        <x:v>123395.03549967488</x:v>
      </x:c>
      <x:c r="N314" s="367">
        <x:v>1268.4704112222225</x:v>
      </x:c>
      <x:c r="O314" s="394">
        <x:v>118932.74444444446</x:v>
      </x:c>
      <x:c r="P314" s="366">
        <x:v>89433.099123617576</x:v>
      </x:c>
      <x:c r="Q314" s="366">
        <x:v>919.35011455555571</x:v>
      </x:c>
      <x:c r="R314" s="393">
        <x:v>171624.46666666665</x:v>
      </x:c>
      <x:c r="S314" s="366">
        <x:v>129055.35822901773</x:v>
      </x:c>
      <x:c r="T314" s="366">
        <x:v>1326.6571273333334</x:v>
      </x:c>
      <x:c r="U314" s="393">
        <x:v>156569.68888888889</x:v>
      </x:c>
      <x:c r="V314" s="366">
        <x:v>117734.71277033199</x:v>
      </x:c>
      <x:c r="W314" s="366">
        <x:v>1210.2836951111112</x:v>
      </x:c>
      <x:c r="X314" s="393">
        <x:v>133987.52222222224</x:v>
      </x:c>
      <x:c r="Y314" s="366">
        <x:v>100753.74458230335</x:v>
      </x:c>
      <x:c r="Z314" s="366">
        <x:v>1035.723546777778</x:v>
      </x:c>
      <x:c r="AA314" s="393">
        <x:v>156569.68888888889</x:v>
      </x:c>
      <x:c r="AB314" s="366">
        <x:v>117734.71277033199</x:v>
      </x:c>
      <x:c r="AC314" s="366">
        <x:v>1210.2836951111112</x:v>
      </x:c>
      <x:c r="AD314" s="393">
        <x:v>156569.68888888889</x:v>
      </x:c>
      <x:c r="AE314" s="366">
        <x:v>117734.71277033199</x:v>
      </x:c>
      <x:c r="AF314" s="366">
        <x:v>1210.2836951111112</x:v>
      </x:c>
      <x:c r="AG314" s="393">
        <x:v>133987.52222222224</x:v>
      </x:c>
      <x:c r="AH314" s="366">
        <x:v>100753.74458230335</x:v>
      </x:c>
      <x:c r="AI314" s="366">
        <x:v>1035.723546777778</x:v>
      </x:c>
      <x:c r="AJ314" s="393">
        <x:v>156569.68888888889</x:v>
      </x:c>
      <x:c r="AK314" s="366">
        <x:v>117734.71277033199</x:v>
      </x:c>
      <x:c r="AL314" s="366">
        <x:v>1210.2836951111112</x:v>
      </x:c>
      <x:c r="AM314" s="393">
        <x:v>133987.52222222224</x:v>
      </x:c>
      <x:c r="AN314" s="366">
        <x:v>100753.74458230335</x:v>
      </x:c>
      <x:c r="AO314" s="366">
        <x:v>1035.723546777778</x:v>
      </x:c>
      <x:c r="AP314" s="393">
        <x:v>164097.0777777778</x:v>
      </x:c>
      <x:c r="AQ314" s="366">
        <x:v>123395.03549967488</x:v>
      </x:c>
      <x:c r="AR314" s="366">
        <x:v>1268.4704112222225</x:v>
      </x:c>
      <x:c r="AS314" s="393">
        <x:v>164097.0777777778</x:v>
      </x:c>
      <x:c r="AT314" s="366">
        <x:v>123395.03549967488</x:v>
      </x:c>
      <x:c r="AU314" s="366">
        <x:v>1268.4704112222225</x:v>
      </x:c>
      <x:c r="AV314" s="361"/>
    </x:row>
    <x:row r="315" spans="1:164" ht="14.25" hidden="1" customHeight="1" outlineLevel="1">
      <x:c r="A315" s="328"/>
      <x:c r="B315" s="403">
        <x:v>47</x:v>
      </x:c>
      <x:c r="C315" s="404" t="s">
        <x:v>389</x:v>
      </x:c>
      <x:c r="D315" s="405" t="s">
        <x:v>200</x:v>
      </x:c>
      <x:c r="E315" s="405" t="s">
        <x:v>145</x:v>
      </x:c>
      <x:c r="F315" s="412">
        <x:v>1.1423433409779791</x:v>
      </x:c>
      <x:c r="G315" s="390">
        <x:v>1.14498089822787E-2</x:v>
      </x:c>
      <x:c r="H315" s="323">
        <x:v>66412.222222222219</x:v>
      </x:c>
      <x:c r="I315" s="366">
        <x:v>798939.03333333344</x:v>
      </x:c>
      <x:c r="J315" s="366">
        <x:v>912662.68457571696</x:v>
      </x:c>
      <x:c r="K315" s="366">
        <x:v>9147.6993201530622</x:v>
      </x:c>
      <x:c r="L315" s="393">
        <x:v>72389.322222222225</x:v>
      </x:c>
      <x:c r="M315" s="366">
        <x:v>82693.460198464803</x:v>
      </x:c>
      <x:c r="N315" s="367">
        <x:v>828.84391180106718</x:v>
      </x:c>
      <x:c r="O315" s="394">
        <x:v>52465.655555555553</x:v>
      </x:c>
      <x:c r="P315" s="366">
        <x:v>59933.792253933199</x:v>
      </x:c>
      <x:c r="Q315" s="366">
        <x:v>600.72173424114033</x:v>
      </x:c>
      <x:c r="R315" s="393">
        <x:v>75709.93333333332</x:v>
      </x:c>
      <x:c r="S315" s="366">
        <x:v>86486.73818922005</x:v>
      </x:c>
      <x:c r="T315" s="366">
        <x:v>866.86427472772141</x:v>
      </x:c>
      <x:c r="U315" s="393">
        <x:v>69068.711111111115</x:v>
      </x:c>
      <x:c r="V315" s="366">
        <x:v>78900.182207709542</x:v>
      </x:c>
      <x:c r="W315" s="366">
        <x:v>790.82354887441272</x:v>
      </x:c>
      <x:c r="X315" s="393">
        <x:v>59106.877777777772</x:v>
      </x:c>
      <x:c r="Y315" s="366">
        <x:v>67520.348235443729</x:v>
      </x:c>
      <x:c r="Z315" s="366">
        <x:v>676.76246009444924</x:v>
      </x:c>
      <x:c r="AA315" s="393">
        <x:v>69068.711111111115</x:v>
      </x:c>
      <x:c r="AB315" s="366">
        <x:v>78900.182207709542</x:v>
      </x:c>
      <x:c r="AC315" s="366">
        <x:v>790.82354887441272</x:v>
      </x:c>
      <x:c r="AD315" s="393">
        <x:v>69068.711111111115</x:v>
      </x:c>
      <x:c r="AE315" s="366">
        <x:v>78900.182207709542</x:v>
      </x:c>
      <x:c r="AF315" s="366">
        <x:v>790.82354887441272</x:v>
      </x:c>
      <x:c r="AG315" s="393">
        <x:v>59106.877777777772</x:v>
      </x:c>
      <x:c r="AH315" s="366">
        <x:v>67520.348235443729</x:v>
      </x:c>
      <x:c r="AI315" s="366">
        <x:v>676.76246009444924</x:v>
      </x:c>
      <x:c r="AJ315" s="393">
        <x:v>69068.711111111115</x:v>
      </x:c>
      <x:c r="AK315" s="366">
        <x:v>78900.182207709542</x:v>
      </x:c>
      <x:c r="AL315" s="366">
        <x:v>790.82354887441272</x:v>
      </x:c>
      <x:c r="AM315" s="393">
        <x:v>59106.877777777772</x:v>
      </x:c>
      <x:c r="AN315" s="366">
        <x:v>67520.348235443729</x:v>
      </x:c>
      <x:c r="AO315" s="366">
        <x:v>676.76246009444924</x:v>
      </x:c>
      <x:c r="AP315" s="393">
        <x:v>72389.322222222225</x:v>
      </x:c>
      <x:c r="AQ315" s="366">
        <x:v>82693.460198464803</x:v>
      </x:c>
      <x:c r="AR315" s="366">
        <x:v>828.84391180106718</x:v>
      </x:c>
      <x:c r="AS315" s="393">
        <x:v>72389.322222222225</x:v>
      </x:c>
      <x:c r="AT315" s="366">
        <x:v>82693.460198464803</x:v>
      </x:c>
      <x:c r="AU315" s="366">
        <x:v>828.84391180106718</x:v>
      </x:c>
      <x:c r="AV315" s="361"/>
    </x:row>
    <x:row r="316" spans="1:164" ht="14.25" hidden="1" customHeight="1" outlineLevel="1">
      <x:c r="A316" s="328"/>
      <x:c r="B316" s="403">
        <x:v>48</x:v>
      </x:c>
      <x:c r="C316" s="404" t="s">
        <x:v>389</x:v>
      </x:c>
      <x:c r="D316" s="405" t="s">
        <x:v>201</x:v>
      </x:c>
      <x:c r="E316" s="405" t="s">
        <x:v>178</x:v>
      </x:c>
      <x:c r="F316" s="412">
        <x:v>4.3845515177586236</x:v>
      </x:c>
      <x:c r="G316" s="390">
        <x:v>2.9409999999999999E-2</x:v>
      </x:c>
      <x:c r="H316" s="323">
        <x:v>6222.2222222222226</x:v>
      </x:c>
      <x:c r="I316" s="366">
        <x:v>74853.333333333343</x:v>
      </x:c>
      <x:c r="J316" s="366">
        <x:v>328198.29627595883</x:v>
      </x:c>
      <x:c r="K316" s="366">
        <x:v>2201.436533333333</x:v>
      </x:c>
      <x:c r="L316" s="393">
        <x:v>6782.2222222222235</x:v>
      </x:c>
      <x:c r="M316" s="366">
        <x:v>29737.002738220715</x:v>
      </x:c>
      <x:c r="N316" s="367">
        <x:v>199.46515555555558</x:v>
      </x:c>
      <x:c r="O316" s="394">
        <x:v>4915.5555555555557</x:v>
      </x:c>
      <x:c r="P316" s="366">
        <x:v>21552.506571737948</x:v>
      </x:c>
      <x:c r="Q316" s="366">
        <x:v>144.5664888888889</x:v>
      </x:c>
      <x:c r="R316" s="393">
        <x:v>7093.333333333333</x:v>
      </x:c>
      <x:c r="S316" s="366">
        <x:v>31101.085432634503</x:v>
      </x:c>
      <x:c r="T316" s="366">
        <x:v>208.61493333333331</x:v>
      </x:c>
      <x:c r="U316" s="393">
        <x:v>6471.1111111111113</x:v>
      </x:c>
      <x:c r="V316" s="366">
        <x:v>28372.920043806917</x:v>
      </x:c>
      <x:c r="W316" s="366">
        <x:v>190.31537777777777</x:v>
      </x:c>
      <x:c r="X316" s="393">
        <x:v>5537.7777777777783</x:v>
      </x:c>
      <x:c r="Y316" s="366">
        <x:v>24280.671960565534</x:v>
      </x:c>
      <x:c r="Z316" s="366">
        <x:v>162.86604444444444</x:v>
      </x:c>
      <x:c r="AA316" s="393">
        <x:v>6471.1111111111113</x:v>
      </x:c>
      <x:c r="AB316" s="366">
        <x:v>28372.920043806917</x:v>
      </x:c>
      <x:c r="AC316" s="366">
        <x:v>190.31537777777777</x:v>
      </x:c>
      <x:c r="AD316" s="393">
        <x:v>6471.1111111111113</x:v>
      </x:c>
      <x:c r="AE316" s="366">
        <x:v>28372.920043806917</x:v>
      </x:c>
      <x:c r="AF316" s="366">
        <x:v>190.31537777777777</x:v>
      </x:c>
      <x:c r="AG316" s="393">
        <x:v>5537.7777777777783</x:v>
      </x:c>
      <x:c r="AH316" s="366">
        <x:v>24280.671960565534</x:v>
      </x:c>
      <x:c r="AI316" s="366">
        <x:v>162.86604444444444</x:v>
      </x:c>
      <x:c r="AJ316" s="393">
        <x:v>6471.1111111111113</x:v>
      </x:c>
      <x:c r="AK316" s="366">
        <x:v>28372.920043806917</x:v>
      </x:c>
      <x:c r="AL316" s="366">
        <x:v>190.31537777777777</x:v>
      </x:c>
      <x:c r="AM316" s="393">
        <x:v>5537.7777777777783</x:v>
      </x:c>
      <x:c r="AN316" s="366">
        <x:v>24280.671960565534</x:v>
      </x:c>
      <x:c r="AO316" s="366">
        <x:v>162.86604444444444</x:v>
      </x:c>
      <x:c r="AP316" s="393">
        <x:v>6782.2222222222235</x:v>
      </x:c>
      <x:c r="AQ316" s="366">
        <x:v>29737.002738220715</x:v>
      </x:c>
      <x:c r="AR316" s="366">
        <x:v>199.46515555555558</x:v>
      </x:c>
      <x:c r="AS316" s="393">
        <x:v>6782.2222222222235</x:v>
      </x:c>
      <x:c r="AT316" s="366">
        <x:v>29737.002738220715</x:v>
      </x:c>
      <x:c r="AU316" s="366">
        <x:v>199.46515555555558</x:v>
      </x:c>
      <x:c r="AV316" s="361"/>
    </x:row>
    <x:row r="317" spans="1:164" ht="14.25" hidden="1" customHeight="1" outlineLevel="1">
      <x:c r="A317" s="328"/>
      <x:c r="B317" s="403">
        <x:v>49</x:v>
      </x:c>
      <x:c r="C317" s="404" t="s">
        <x:v>389</x:v>
      </x:c>
      <x:c r="D317" s="405" t="s">
        <x:v>201</x:v>
      </x:c>
      <x:c r="E317" s="405" t="s">
        <x:v>177</x:v>
      </x:c>
      <x:c r="F317" s="412">
        <x:v>5.0963000000000003</x:v>
      </x:c>
      <x:c r="G317" s="390">
        <x:v>3.252E-2</x:v>
      </x:c>
      <x:c r="H317" s="323">
        <x:v>66.666666666666671</x:v>
      </x:c>
      <x:c r="I317" s="366">
        <x:v>801.99999999999989</x:v>
      </x:c>
      <x:c r="J317" s="366">
        <x:v>4087.2326000000003</x:v>
      </x:c>
      <x:c r="K317" s="366">
        <x:v>26.081040000000002</x:v>
      </x:c>
      <x:c r="L317" s="393">
        <x:v>72.666666666666671</x:v>
      </x:c>
      <x:c r="M317" s="366">
        <x:v>370.33113333333336</x:v>
      </x:c>
      <x:c r="N317" s="367">
        <x:v>2.3631200000000003</x:v>
      </x:c>
      <x:c r="O317" s="394">
        <x:v>52.666666666666671</x:v>
      </x:c>
      <x:c r="P317" s="366">
        <x:v>268.40513333333337</x:v>
      </x:c>
      <x:c r="Q317" s="366">
        <x:v>1.7127200000000002</x:v>
      </x:c>
      <x:c r="R317" s="393">
        <x:v>76</x:v>
      </x:c>
      <x:c r="S317" s="366">
        <x:v>387.31880000000001</x:v>
      </x:c>
      <x:c r="T317" s="366">
        <x:v>2.4715199999999999</x:v>
      </x:c>
      <x:c r="U317" s="393">
        <x:v>69.333333333333343</x:v>
      </x:c>
      <x:c r="V317" s="366">
        <x:v>353.34346666666676</x:v>
      </x:c>
      <x:c r="W317" s="366">
        <x:v>2.2547200000000003</x:v>
      </x:c>
      <x:c r="X317" s="393">
        <x:v>59.333333333333336</x:v>
      </x:c>
      <x:c r="Y317" s="366">
        <x:v>302.38046666666668</x:v>
      </x:c>
      <x:c r="Z317" s="366">
        <x:v>1.9295200000000001</x:v>
      </x:c>
      <x:c r="AA317" s="393">
        <x:v>69.333333333333343</x:v>
      </x:c>
      <x:c r="AB317" s="366">
        <x:v>353.34346666666676</x:v>
      </x:c>
      <x:c r="AC317" s="366">
        <x:v>2.2547200000000003</x:v>
      </x:c>
      <x:c r="AD317" s="393">
        <x:v>69.333333333333343</x:v>
      </x:c>
      <x:c r="AE317" s="366">
        <x:v>353.34346666666676</x:v>
      </x:c>
      <x:c r="AF317" s="366">
        <x:v>2.2547200000000003</x:v>
      </x:c>
      <x:c r="AG317" s="393">
        <x:v>59.333333333333336</x:v>
      </x:c>
      <x:c r="AH317" s="366">
        <x:v>302.38046666666668</x:v>
      </x:c>
      <x:c r="AI317" s="366">
        <x:v>1.9295200000000001</x:v>
      </x:c>
      <x:c r="AJ317" s="393">
        <x:v>69.333333333333343</x:v>
      </x:c>
      <x:c r="AK317" s="366">
        <x:v>353.34346666666676</x:v>
      </x:c>
      <x:c r="AL317" s="366">
        <x:v>2.2547200000000003</x:v>
      </x:c>
      <x:c r="AM317" s="393">
        <x:v>59.333333333333336</x:v>
      </x:c>
      <x:c r="AN317" s="366">
        <x:v>302.38046666666668</x:v>
      </x:c>
      <x:c r="AO317" s="366">
        <x:v>1.9295200000000001</x:v>
      </x:c>
      <x:c r="AP317" s="393">
        <x:v>72.666666666666671</x:v>
      </x:c>
      <x:c r="AQ317" s="366">
        <x:v>370.33113333333336</x:v>
      </x:c>
      <x:c r="AR317" s="366">
        <x:v>2.3631200000000003</x:v>
      </x:c>
      <x:c r="AS317" s="393">
        <x:v>72.666666666666671</x:v>
      </x:c>
      <x:c r="AT317" s="366">
        <x:v>370.33113333333336</x:v>
      </x:c>
      <x:c r="AU317" s="366">
        <x:v>2.3631200000000003</x:v>
      </x:c>
      <x:c r="AV317" s="361"/>
    </x:row>
    <x:row r="318" spans="1:164" ht="14.25" hidden="1" customHeight="1" outlineLevel="1">
      <x:c r="A318" s="328"/>
      <x:c r="B318" s="403">
        <x:v>50</x:v>
      </x:c>
      <x:c r="C318" s="404" t="s">
        <x:v>389</x:v>
      </x:c>
      <x:c r="D318" s="405" t="s">
        <x:v>148</x:v>
      </x:c>
      <x:c r="E318" s="405" t="s">
        <x:v>149</x:v>
      </x:c>
      <x:c r="F318" s="412">
        <x:v>1.0774999999999999</x:v>
      </x:c>
      <x:c r="G318" s="390">
        <x:v>1.1599999999999999E-2</x:v>
      </x:c>
      <x:c r="H318" s="323">
        <x:v>1466.6666666666667</x:v>
      </x:c>
      <x:c r="I318" s="366">
        <x:v>17644.000000000004</x:v>
      </x:c>
      <x:c r="J318" s="366">
        <x:v>19011.410000000003</x:v>
      </x:c>
      <x:c r="K318" s="366">
        <x:v>204.6704</x:v>
      </x:c>
      <x:c r="L318" s="393">
        <x:v>1598.666666666667</x:v>
      </x:c>
      <x:c r="M318" s="366">
        <x:v>1722.5633333333335</x:v>
      </x:c>
      <x:c r="N318" s="367">
        <x:v>18.544533333333337</x:v>
      </x:c>
      <x:c r="O318" s="394">
        <x:v>1158.6666666666667</x:v>
      </x:c>
      <x:c r="P318" s="366">
        <x:v>1248.4633333333334</x:v>
      </x:c>
      <x:c r="Q318" s="366">
        <x:v>13.440533333333333</x:v>
      </x:c>
      <x:c r="R318" s="393">
        <x:v>1672</x:v>
      </x:c>
      <x:c r="S318" s="366">
        <x:v>1801.58</x:v>
      </x:c>
      <x:c r="T318" s="366">
        <x:v>19.395199999999999</x:v>
      </x:c>
      <x:c r="U318" s="393">
        <x:v>1525.3333333333335</x:v>
      </x:c>
      <x:c r="V318" s="366">
        <x:v>1643.5466666666666</x:v>
      </x:c>
      <x:c r="W318" s="366">
        <x:v>17.693866666666668</x:v>
      </x:c>
      <x:c r="X318" s="393">
        <x:v>1305.3333333333335</x:v>
      </x:c>
      <x:c r="Y318" s="366">
        <x:v>1406.4966666666667</x:v>
      </x:c>
      <x:c r="Z318" s="366">
        <x:v>15.141866666666667</x:v>
      </x:c>
      <x:c r="AA318" s="393">
        <x:v>1525.3333333333335</x:v>
      </x:c>
      <x:c r="AB318" s="366">
        <x:v>1643.5466666666666</x:v>
      </x:c>
      <x:c r="AC318" s="366">
        <x:v>17.693866666666668</x:v>
      </x:c>
      <x:c r="AD318" s="393">
        <x:v>1525.3333333333335</x:v>
      </x:c>
      <x:c r="AE318" s="366">
        <x:v>1643.5466666666666</x:v>
      </x:c>
      <x:c r="AF318" s="366">
        <x:v>17.693866666666668</x:v>
      </x:c>
      <x:c r="AG318" s="393">
        <x:v>1305.3333333333335</x:v>
      </x:c>
      <x:c r="AH318" s="366">
        <x:v>1406.4966666666667</x:v>
      </x:c>
      <x:c r="AI318" s="366">
        <x:v>15.141866666666667</x:v>
      </x:c>
      <x:c r="AJ318" s="393">
        <x:v>1525.3333333333335</x:v>
      </x:c>
      <x:c r="AK318" s="366">
        <x:v>1643.5466666666666</x:v>
      </x:c>
      <x:c r="AL318" s="366">
        <x:v>17.693866666666668</x:v>
      </x:c>
      <x:c r="AM318" s="393">
        <x:v>1305.3333333333335</x:v>
      </x:c>
      <x:c r="AN318" s="366">
        <x:v>1406.4966666666667</x:v>
      </x:c>
      <x:c r="AO318" s="366">
        <x:v>15.141866666666667</x:v>
      </x:c>
      <x:c r="AP318" s="393">
        <x:v>1598.666666666667</x:v>
      </x:c>
      <x:c r="AQ318" s="366">
        <x:v>1722.5633333333335</x:v>
      </x:c>
      <x:c r="AR318" s="366">
        <x:v>18.544533333333337</x:v>
      </x:c>
      <x:c r="AS318" s="393">
        <x:v>1598.666666666667</x:v>
      </x:c>
      <x:c r="AT318" s="366">
        <x:v>1722.5633333333335</x:v>
      </x:c>
      <x:c r="AU318" s="366">
        <x:v>18.544533333333337</x:v>
      </x:c>
      <x:c r="AV318" s="361"/>
    </x:row>
    <x:row r="319" spans="1:164" ht="14.25" hidden="1" customHeight="1" outlineLevel="1">
      <x:c r="A319" s="328"/>
      <x:c r="B319" s="403">
        <x:v>51</x:v>
      </x:c>
      <x:c r="C319" s="407" t="s">
        <x:v>389</x:v>
      </x:c>
      <x:c r="D319" s="408" t="s">
        <x:v>148</x:v>
      </x:c>
      <x:c r="E319" s="408" t="s">
        <x:v>150</x:v>
      </x:c>
      <x:c r="F319" s="412"/>
      <x:c r="G319" s="413">
        <x:v>1.9399999999999997E-2</x:v>
      </x:c>
      <x:c r="H319" s="323">
        <x:v>300</x:v>
      </x:c>
      <x:c r="I319" s="366"/>
      <x:c r="J319" s="366"/>
      <x:c r="K319" s="366"/>
      <x:c r="L319" s="393"/>
      <x:c r="M319" s="366"/>
      <x:c r="N319" s="367"/>
      <x:c r="O319" s="394"/>
      <x:c r="P319" s="366"/>
      <x:c r="Q319" s="366"/>
      <x:c r="R319" s="393"/>
      <x:c r="S319" s="366"/>
      <x:c r="T319" s="366"/>
      <x:c r="U319" s="393"/>
      <x:c r="V319" s="366"/>
      <x:c r="W319" s="366"/>
      <x:c r="X319" s="393"/>
      <x:c r="Y319" s="366"/>
      <x:c r="Z319" s="366"/>
      <x:c r="AA319" s="393"/>
      <x:c r="AB319" s="366"/>
      <x:c r="AC319" s="366"/>
      <x:c r="AD319" s="393"/>
      <x:c r="AE319" s="366"/>
      <x:c r="AF319" s="366"/>
      <x:c r="AG319" s="393"/>
      <x:c r="AH319" s="366"/>
      <x:c r="AI319" s="366"/>
      <x:c r="AJ319" s="393"/>
      <x:c r="AK319" s="366"/>
      <x:c r="AL319" s="366"/>
      <x:c r="AM319" s="393"/>
      <x:c r="AN319" s="366"/>
      <x:c r="AO319" s="366"/>
      <x:c r="AP319" s="393"/>
      <x:c r="AQ319" s="366"/>
      <x:c r="AR319" s="366"/>
      <x:c r="AS319" s="393"/>
      <x:c r="AT319" s="366"/>
      <x:c r="AU319" s="366"/>
      <x:c r="AV319" s="361"/>
    </x:row>
    <x:row r="320" spans="1:164" s="328" customFormat="1" hidden="1" outlineLevel="1">
      <x:c r="A320" s="14" t="s">
        <x:v>401</x:v>
      </x:c>
      <x:c r="B320" s="14"/>
      <x:c r="C320" s="14"/>
      <x:c r="D320" s="14"/>
      <x:c r="E320" s="14"/>
      <x:c r="F320" s="397"/>
      <x:c r="G320" s="398"/>
      <x:c r="H320" s="399">
        <x:v>1204782.2222222222</x:v>
      </x:c>
      <x:c r="I320" s="400">
        <x:v>14354516.799999997</x:v>
      </x:c>
      <x:c r="J320" s="400">
        <x:v>5217423.3521090448</x:v>
      </x:c>
      <x:c r="K320" s="400">
        <x:v>63218.804604220219</x:v>
      </x:c>
      <x:c r="L320" s="400">
        <x:v>1300617.0666666667</x:v>
      </x:c>
      <x:c r="M320" s="400">
        <x:v>472734.11918527499</x:v>
      </x:c>
      <x:c r="N320" s="401">
        <x:v>5728.0546150124737</x:v>
      </x:c>
      <x:c r="O320" s="402">
        <x:v>942649.06666666688</x:v>
      </x:c>
      <x:c r="P320" s="400">
        <x:v>342623.81115263043</x:v>
      </x:c>
      <x:c r="Q320" s="400">
        <x:v>4151.5258218897725</x:v>
      </x:c>
      <x:c r="R320" s="400">
        <x:v>1360278.4000000001</x:v>
      </x:c>
      <x:c r="S320" s="400">
        <x:v>494419.17052404908</x:v>
      </x:c>
      <x:c r="T320" s="400">
        <x:v>5990.8094138662564</x:v>
      </x:c>
      <x:c r="U320" s="400">
        <x:v>1240955.7333333336</x:v>
      </x:c>
      <x:c r="V320" s="400">
        <x:v>451049.06784650084</x:v>
      </x:c>
      <x:c r="W320" s="400">
        <x:v>5465.2998161586893</x:v>
      </x:c>
      <x:c r="X320" s="400">
        <x:v>1061971.7333333334</x:v>
      </x:c>
      <x:c r="Y320" s="400">
        <x:v>385993.91383017873</x:v>
      </x:c>
      <x:c r="Z320" s="400">
        <x:v>4677.0354195973405</x:v>
      </x:c>
      <x:c r="AA320" s="400">
        <x:v>1240955.7333333336</x:v>
      </x:c>
      <x:c r="AB320" s="400">
        <x:v>451049.06784650084</x:v>
      </x:c>
      <x:c r="AC320" s="400">
        <x:v>5465.2998161586893</x:v>
      </x:c>
      <x:c r="AD320" s="400">
        <x:v>1240955.7333333336</x:v>
      </x:c>
      <x:c r="AE320" s="400">
        <x:v>451049.06784650084</x:v>
      </x:c>
      <x:c r="AF320" s="400">
        <x:v>5465.2998161586893</x:v>
      </x:c>
      <x:c r="AG320" s="400">
        <x:v>1061971.7333333334</x:v>
      </x:c>
      <x:c r="AH320" s="400">
        <x:v>385993.91383017873</x:v>
      </x:c>
      <x:c r="AI320" s="400">
        <x:v>4677.0354195973405</x:v>
      </x:c>
      <x:c r="AJ320" s="400">
        <x:v>1240955.7333333336</x:v>
      </x:c>
      <x:c r="AK320" s="400">
        <x:v>451049.06784650084</x:v>
      </x:c>
      <x:c r="AL320" s="400">
        <x:v>5465.2998161586893</x:v>
      </x:c>
      <x:c r="AM320" s="400">
        <x:v>1061971.7333333334</x:v>
      </x:c>
      <x:c r="AN320" s="400">
        <x:v>385993.91383017873</x:v>
      </x:c>
      <x:c r="AO320" s="400">
        <x:v>4677.0354195973405</x:v>
      </x:c>
      <x:c r="AP320" s="400">
        <x:v>1300617.0666666667</x:v>
      </x:c>
      <x:c r="AQ320" s="400">
        <x:v>472734.11918527499</x:v>
      </x:c>
      <x:c r="AR320" s="400">
        <x:v>5728.0546150124737</x:v>
      </x:c>
      <x:c r="AS320" s="400">
        <x:v>1300617.0666666667</x:v>
      </x:c>
      <x:c r="AT320" s="400">
        <x:v>472734.11918527499</x:v>
      </x:c>
      <x:c r="AU320" s="400">
        <x:v>5728.0546150124737</x:v>
      </x:c>
      <x:c r="AV320" s="361"/>
      <x:c r="AW320" s="294"/>
      <x:c r="AX320" s="289"/>
      <x:c r="AY320" s="289"/>
      <x:c r="AZ320" s="289"/>
      <x:c r="BA320" s="289"/>
      <x:c r="BB320" s="289"/>
      <x:c r="BC320" s="289"/>
      <x:c r="BD320" s="289"/>
      <x:c r="BE320" s="289"/>
      <x:c r="BF320" s="289"/>
      <x:c r="BG320" s="289"/>
      <x:c r="BH320" s="289"/>
      <x:c r="BI320" s="289"/>
      <x:c r="BJ320" s="289"/>
      <x:c r="BK320" s="289"/>
      <x:c r="BL320" s="289"/>
      <x:c r="BM320" s="289"/>
      <x:c r="BN320" s="289"/>
      <x:c r="BO320" s="289"/>
      <x:c r="BP320" s="289"/>
      <x:c r="BQ320" s="289"/>
      <x:c r="BR320" s="289"/>
      <x:c r="BS320" s="289"/>
      <x:c r="BT320" s="289"/>
      <x:c r="BU320" s="289"/>
      <x:c r="BV320" s="289"/>
      <x:c r="BW320" s="289"/>
      <x:c r="BX320" s="289"/>
      <x:c r="BY320" s="289"/>
      <x:c r="BZ320" s="289"/>
      <x:c r="CA320" s="289"/>
      <x:c r="CB320" s="289"/>
      <x:c r="CC320" s="289"/>
      <x:c r="CD320" s="289"/>
      <x:c r="CE320" s="289"/>
      <x:c r="CF320" s="289"/>
      <x:c r="CG320" s="289"/>
      <x:c r="CH320" s="289"/>
      <x:c r="CI320" s="289"/>
      <x:c r="CJ320" s="289"/>
      <x:c r="CK320" s="289"/>
      <x:c r="CL320" s="289"/>
      <x:c r="CM320" s="289"/>
      <x:c r="CN320" s="289"/>
      <x:c r="CO320" s="289"/>
      <x:c r="CP320" s="289"/>
      <x:c r="CQ320" s="289"/>
      <x:c r="CR320" s="289"/>
      <x:c r="CS320" s="289"/>
      <x:c r="CT320" s="289"/>
      <x:c r="CU320" s="289"/>
      <x:c r="CV320" s="289"/>
      <x:c r="CW320" s="289"/>
      <x:c r="CX320" s="289"/>
      <x:c r="CY320" s="289"/>
      <x:c r="CZ320" s="289"/>
      <x:c r="DA320" s="289"/>
      <x:c r="DB320" s="289"/>
      <x:c r="DC320" s="289"/>
      <x:c r="DD320" s="289"/>
      <x:c r="DE320" s="289"/>
      <x:c r="DF320" s="289"/>
      <x:c r="DG320" s="289"/>
      <x:c r="DH320" s="289"/>
      <x:c r="DI320" s="289"/>
      <x:c r="DJ320" s="289"/>
      <x:c r="DK320" s="289"/>
      <x:c r="DL320" s="289"/>
      <x:c r="DM320" s="289"/>
      <x:c r="DN320" s="289"/>
      <x:c r="DO320" s="289"/>
      <x:c r="DP320" s="289"/>
      <x:c r="DQ320" s="289"/>
      <x:c r="DR320" s="289"/>
      <x:c r="DS320" s="289"/>
      <x:c r="DT320" s="289"/>
      <x:c r="DU320" s="289"/>
      <x:c r="DV320" s="289"/>
      <x:c r="DW320" s="289"/>
      <x:c r="DX320" s="289"/>
      <x:c r="DY320" s="289"/>
      <x:c r="DZ320" s="289"/>
      <x:c r="EA320" s="289"/>
      <x:c r="EB320" s="289"/>
      <x:c r="EC320" s="289"/>
      <x:c r="ED320" s="289"/>
      <x:c r="EE320" s="289"/>
      <x:c r="EF320" s="289"/>
      <x:c r="EG320" s="289"/>
      <x:c r="EH320" s="289"/>
      <x:c r="EI320" s="289"/>
      <x:c r="EJ320" s="289"/>
      <x:c r="EK320" s="289"/>
      <x:c r="EL320" s="289"/>
      <x:c r="EM320" s="289"/>
      <x:c r="EN320" s="289"/>
      <x:c r="EO320" s="289"/>
      <x:c r="EP320" s="289"/>
      <x:c r="EQ320" s="289"/>
      <x:c r="ER320" s="289"/>
      <x:c r="ES320" s="289"/>
      <x:c r="ET320" s="289"/>
      <x:c r="EU320" s="289"/>
      <x:c r="EV320" s="289"/>
      <x:c r="EW320" s="289"/>
      <x:c r="EX320" s="289"/>
      <x:c r="EY320" s="289"/>
      <x:c r="EZ320" s="289"/>
      <x:c r="FA320" s="289"/>
      <x:c r="FB320" s="289"/>
      <x:c r="FC320" s="289"/>
      <x:c r="FD320" s="289"/>
      <x:c r="FE320" s="289"/>
      <x:c r="FF320" s="289"/>
      <x:c r="FG320" s="289"/>
      <x:c r="FH320" s="289"/>
    </x:row>
    <x:row r="321" spans="1:48" hidden="1" outlineLevel="1">
      <x:c r="A321" s="328"/>
      <x:c r="B321" s="328">
        <x:v>1</x:v>
      </x:c>
      <x:c r="C321" s="417" t="s">
        <x:v>402</x:v>
      </x:c>
      <x:c r="D321" s="329" t="s">
        <x:v>140</x:v>
      </x:c>
      <x:c r="E321" s="329" t="s">
        <x:v>141</x:v>
      </x:c>
      <x:c r="F321" s="392">
        <x:v>0.35316201690248572</x:v>
      </x:c>
      <x:c r="G321" s="365">
        <x:v>3.4399999999999999E-3</x:v>
      </x:c>
      <x:c r="H321" s="323">
        <x:v>133012.22222222222</x:v>
      </x:c>
      <x:c r="I321" s="366">
        <x:v>1600137.0333333332</x:v>
      </x:c>
      <x:c r="J321" s="366">
        <x:v>565107.62201236002</x:v>
      </x:c>
      <x:c r="K321" s="366">
        <x:v>5504.4713946666661</x:v>
      </x:c>
      <x:c r="L321" s="393">
        <x:v>144983.32222222222</x:v>
      </x:c>
      <x:c r="M321" s="366">
        <x:v>51202.602493222978</x:v>
      </x:c>
      <x:c r="N321" s="367">
        <x:v>498.74262844444445</x:v>
      </x:c>
      <x:c r="O321" s="394">
        <x:v>105079.65555555555</x:v>
      </x:c>
      <x:c r="P321" s="366">
        <x:v>37110.143091418489</x:v>
      </x:c>
      <x:c r="Q321" s="366">
        <x:v>361.4740151111111</x:v>
      </x:c>
      <x:c r="R321" s="393">
        <x:v>151633.93333333332</x:v>
      </x:c>
      <x:c r="S321" s="366">
        <x:v>53551.345726857056</x:v>
      </x:c>
      <x:c r="T321" s="366">
        <x:v>521.62073066666665</x:v>
      </x:c>
      <x:c r="U321" s="393">
        <x:v>138332.7111111111</x:v>
      </x:c>
      <x:c r="V321" s="366">
        <x:v>48853.859259588891</x:v>
      </x:c>
      <x:c r="W321" s="366">
        <x:v>475.8645262222222</x:v>
      </x:c>
      <x:c r="X321" s="393">
        <x:v>118380.87777777777</x:v>
      </x:c>
      <x:c r="Y321" s="366">
        <x:v>41807.629558686647</x:v>
      </x:c>
      <x:c r="Z321" s="366">
        <x:v>407.23021955555555</x:v>
      </x:c>
      <x:c r="AA321" s="393">
        <x:v>138332.7111111111</x:v>
      </x:c>
      <x:c r="AB321" s="366">
        <x:v>48853.859259588891</x:v>
      </x:c>
      <x:c r="AC321" s="366">
        <x:v>475.8645262222222</x:v>
      </x:c>
      <x:c r="AD321" s="393">
        <x:v>138332.7111111111</x:v>
      </x:c>
      <x:c r="AE321" s="366">
        <x:v>48853.859259588891</x:v>
      </x:c>
      <x:c r="AF321" s="366">
        <x:v>475.8645262222222</x:v>
      </x:c>
      <x:c r="AG321" s="393">
        <x:v>118380.87777777777</x:v>
      </x:c>
      <x:c r="AH321" s="366">
        <x:v>41807.629558686647</x:v>
      </x:c>
      <x:c r="AI321" s="366">
        <x:v>407.23021955555555</x:v>
      </x:c>
      <x:c r="AJ321" s="393">
        <x:v>138332.7111111111</x:v>
      </x:c>
      <x:c r="AK321" s="366">
        <x:v>48853.859259588891</x:v>
      </x:c>
      <x:c r="AL321" s="366">
        <x:v>475.8645262222222</x:v>
      </x:c>
      <x:c r="AM321" s="393">
        <x:v>118380.87777777777</x:v>
      </x:c>
      <x:c r="AN321" s="366">
        <x:v>41807.629558686647</x:v>
      </x:c>
      <x:c r="AO321" s="366">
        <x:v>407.23021955555555</x:v>
      </x:c>
      <x:c r="AP321" s="393">
        <x:v>144983.32222222222</x:v>
      </x:c>
      <x:c r="AQ321" s="366">
        <x:v>51202.602493222978</x:v>
      </x:c>
      <x:c r="AR321" s="366">
        <x:v>498.74262844444445</x:v>
      </x:c>
      <x:c r="AS321" s="393">
        <x:v>144983.32222222222</x:v>
      </x:c>
      <x:c r="AT321" s="366">
        <x:v>51202.602493222978</x:v>
      </x:c>
      <x:c r="AU321" s="366">
        <x:v>498.74262844444445</x:v>
      </x:c>
      <x:c r="AV321" s="361"/>
    </x:row>
    <x:row r="322" spans="1:48" hidden="1" outlineLevel="1">
      <x:c r="A322" s="328"/>
      <x:c r="B322" s="328">
        <x:v>2</x:v>
      </x:c>
      <x:c r="C322" s="417" t="s">
        <x:v>402</x:v>
      </x:c>
      <x:c r="D322" s="405" t="s">
        <x:v>140</x:v>
      </x:c>
      <x:c r="E322" s="405" t="s">
        <x:v>143</x:v>
      </x:c>
      <x:c r="F322" s="379">
        <x:v>0.4682135288203621</x:v>
      </x:c>
      <x:c r="G322" s="365">
        <x:v>4.8479896283648086E-3</x:v>
      </x:c>
      <x:c r="H322" s="323">
        <x:v>174125.55555555556</x:v>
      </x:c>
      <x:c r="I322" s="366">
        <x:v>2094730.4333333333</x:v>
      </x:c>
      <x:c r="J322" s="366">
        <x:v>980781.12811840628</x:v>
      </x:c>
      <x:c r="K322" s="366">
        <x:v>10155.23141502012</x:v>
      </x:c>
      <x:c r="L322" s="393">
        <x:v>189796.85555555558</x:v>
      </x:c>
      <x:c r="M322" s="366">
        <x:v>88865.455498675219</x:v>
      </x:c>
      <x:c r="N322" s="367">
        <x:v>920.13318722958718</x:v>
      </x:c>
      <x:c r="O322" s="394">
        <x:v>137559.18888888889</x:v>
      </x:c>
      <x:c r="P322" s="366">
        <x:v>64407.073251333415</x:v>
      </x:c>
      <x:c r="Q322" s="366">
        <x:v>666.88552101960897</x:v>
      </x:c>
      <x:c r="R322" s="393">
        <x:v>198503.13333333333</x:v>
      </x:c>
      <x:c r="S322" s="366">
        <x:v>92941.852539898842</x:v>
      </x:c>
      <x:c r="T322" s="366">
        <x:v>962.34113159791673</x:v>
      </x:c>
      <x:c r="U322" s="393">
        <x:v>181090.5777777778</x:v>
      </x:c>
      <x:c r="V322" s="366">
        <x:v>84789.058457451596</x:v>
      </x:c>
      <x:c r="W322" s="366">
        <x:v>877.9252428612574</x:v>
      </x:c>
      <x:c r="X322" s="393">
        <x:v>154971.74444444446</x:v>
      </x:c>
      <x:c r="Y322" s="366">
        <x:v>72559.867333780683</x:v>
      </x:c>
      <x:c r="Z322" s="366">
        <x:v>751.30140975626841</x:v>
      </x:c>
      <x:c r="AA322" s="393">
        <x:v>181090.5777777778</x:v>
      </x:c>
      <x:c r="AB322" s="366">
        <x:v>84789.058457451596</x:v>
      </x:c>
      <x:c r="AC322" s="366">
        <x:v>877.9252428612574</x:v>
      </x:c>
      <x:c r="AD322" s="393">
        <x:v>181090.5777777778</x:v>
      </x:c>
      <x:c r="AE322" s="366">
        <x:v>84789.058457451596</x:v>
      </x:c>
      <x:c r="AF322" s="366">
        <x:v>877.9252428612574</x:v>
      </x:c>
      <x:c r="AG322" s="393">
        <x:v>154971.74444444446</x:v>
      </x:c>
      <x:c r="AH322" s="366">
        <x:v>72559.867333780683</x:v>
      </x:c>
      <x:c r="AI322" s="366">
        <x:v>751.30140975626841</x:v>
      </x:c>
      <x:c r="AJ322" s="393">
        <x:v>181090.5777777778</x:v>
      </x:c>
      <x:c r="AK322" s="366">
        <x:v>84789.058457451596</x:v>
      </x:c>
      <x:c r="AL322" s="366">
        <x:v>877.9252428612574</x:v>
      </x:c>
      <x:c r="AM322" s="393">
        <x:v>154971.74444444446</x:v>
      </x:c>
      <x:c r="AN322" s="366">
        <x:v>72559.867333780683</x:v>
      </x:c>
      <x:c r="AO322" s="366">
        <x:v>751.30140975626841</x:v>
      </x:c>
      <x:c r="AP322" s="393">
        <x:v>189796.85555555558</x:v>
      </x:c>
      <x:c r="AQ322" s="366">
        <x:v>88865.455498675219</x:v>
      </x:c>
      <x:c r="AR322" s="366">
        <x:v>920.13318722958718</x:v>
      </x:c>
      <x:c r="AS322" s="393">
        <x:v>189796.85555555558</x:v>
      </x:c>
      <x:c r="AT322" s="366">
        <x:v>88865.455498675219</x:v>
      </x:c>
      <x:c r="AU322" s="366">
        <x:v>920.13318722958718</x:v>
      </x:c>
      <x:c r="AV322" s="361"/>
    </x:row>
    <x:row r="323" spans="1:48" hidden="1" outlineLevel="1">
      <x:c r="A323" s="328"/>
      <x:c r="B323" s="328">
        <x:v>3</x:v>
      </x:c>
      <x:c r="C323" s="417" t="s">
        <x:v>402</x:v>
      </x:c>
      <x:c r="D323" s="405" t="s">
        <x:v>161</x:v>
      </x:c>
      <x:c r="E323" s="405" t="s">
        <x:v>143</x:v>
      </x:c>
      <x:c r="F323" s="379">
        <x:v>0.45823371377629279</x:v>
      </x:c>
      <x:c r="G323" s="365">
        <x:v>4.5801097524134655E-3</x:v>
      </x:c>
      <x:c r="H323" s="323">
        <x:v>1333.3333333333333</x:v>
      </x:c>
      <x:c r="I323" s="366">
        <x:v>16040.000000000004</x:v>
      </x:c>
      <x:c r="J323" s="366">
        <x:v>7350.0687689717361</x:v>
      </x:c>
      <x:c r="K323" s="366">
        <x:v>73.464960428711976</x:v>
      </x:c>
      <x:c r="L323" s="393">
        <x:v>1453.3333333333333</x:v>
      </x:c>
      <x:c r="M323" s="366">
        <x:v>665.96633068821211</x:v>
      </x:c>
      <x:c r="N323" s="367">
        <x:v>6.6564261735075698</x:v>
      </x:c>
      <x:c r="O323" s="394">
        <x:v>1053.3333333333333</x:v>
      </x:c>
      <x:c r="P323" s="366">
        <x:v>482.67284517769502</x:v>
      </x:c>
      <x:c r="Q323" s="366">
        <x:v>4.8243822725421834</x:v>
      </x:c>
      <x:c r="R323" s="393">
        <x:v>1519.9999999999998</x:v>
      </x:c>
      <x:c r="S323" s="366">
        <x:v>696.51524493996499</x:v>
      </x:c>
      <x:c r="T323" s="366">
        <x:v>6.9617668236684667</x:v>
      </x:c>
      <x:c r="U323" s="393">
        <x:v>1386.6666666666667</x:v>
      </x:c>
      <x:c r="V323" s="366">
        <x:v>635.41741643645935</x:v>
      </x:c>
      <x:c r="W323" s="366">
        <x:v>6.3510855233466721</x:v>
      </x:c>
      <x:c r="X323" s="393">
        <x:v>1186.6666666666665</x:v>
      </x:c>
      <x:c r="Y323" s="366">
        <x:v>543.77067368120072</x:v>
      </x:c>
      <x:c r="Z323" s="366">
        <x:v>5.435063572863978</x:v>
      </x:c>
      <x:c r="AA323" s="393">
        <x:v>1386.6666666666667</x:v>
      </x:c>
      <x:c r="AB323" s="366">
        <x:v>635.41741643645935</x:v>
      </x:c>
      <x:c r="AC323" s="366">
        <x:v>6.3510855233466721</x:v>
      </x:c>
      <x:c r="AD323" s="393">
        <x:v>1386.6666666666667</x:v>
      </x:c>
      <x:c r="AE323" s="366">
        <x:v>635.41741643645935</x:v>
      </x:c>
      <x:c r="AF323" s="366">
        <x:v>6.3510855233466721</x:v>
      </x:c>
      <x:c r="AG323" s="393">
        <x:v>1186.6666666666665</x:v>
      </x:c>
      <x:c r="AH323" s="366">
        <x:v>543.77067368120072</x:v>
      </x:c>
      <x:c r="AI323" s="366">
        <x:v>5.435063572863978</x:v>
      </x:c>
      <x:c r="AJ323" s="393">
        <x:v>1386.6666666666667</x:v>
      </x:c>
      <x:c r="AK323" s="366">
        <x:v>635.41741643645935</x:v>
      </x:c>
      <x:c r="AL323" s="366">
        <x:v>6.3510855233466721</x:v>
      </x:c>
      <x:c r="AM323" s="393">
        <x:v>1186.6666666666665</x:v>
      </x:c>
      <x:c r="AN323" s="366">
        <x:v>543.77067368120072</x:v>
      </x:c>
      <x:c r="AO323" s="366">
        <x:v>5.435063572863978</x:v>
      </x:c>
      <x:c r="AP323" s="393">
        <x:v>1453.3333333333333</x:v>
      </x:c>
      <x:c r="AQ323" s="366">
        <x:v>665.96633068821211</x:v>
      </x:c>
      <x:c r="AR323" s="366">
        <x:v>6.6564261735075698</x:v>
      </x:c>
      <x:c r="AS323" s="393">
        <x:v>1453.3333333333333</x:v>
      </x:c>
      <x:c r="AT323" s="366">
        <x:v>665.96633068821211</x:v>
      </x:c>
      <x:c r="AU323" s="366">
        <x:v>6.6564261735075698</x:v>
      </x:c>
      <x:c r="AV323" s="361"/>
    </x:row>
    <x:row r="324" spans="1:48" hidden="1" outlineLevel="1">
      <x:c r="A324" s="328"/>
      <x:c r="B324" s="328">
        <x:v>4</x:v>
      </x:c>
      <x:c r="C324" s="417" t="s">
        <x:v>402</x:v>
      </x:c>
      <x:c r="D324" s="329" t="s">
        <x:v>161</x:v>
      </x:c>
      <x:c r="E324" s="329" t="s">
        <x:v>145</x:v>
      </x:c>
      <x:c r="F324" s="392">
        <x:v>1.0018669275816205</x:v>
      </x:c>
      <x:c r="G324" s="365">
        <x:v>1.1450274381033663E-2</x:v>
      </x:c>
      <x:c r="H324" s="323">
        <x:v>3266.6666666666665</x:v>
      </x:c>
      <x:c r="I324" s="366">
        <x:v>39297.999999999993</x:v>
      </x:c>
      <x:c r="J324" s="366">
        <x:v>39371.366520102521</x:v>
      </x:c>
      <x:c r="K324" s="366">
        <x:v>449.97288262586096</x:v>
      </x:c>
      <x:c r="L324" s="393">
        <x:v>3560.666666666667</x:v>
      </x:c>
      <x:c r="M324" s="366">
        <x:v>3567.3141734756236</x:v>
      </x:c>
      <x:c r="N324" s="367">
        <x:v>40.770610312733865</x:v>
      </x:c>
      <x:c r="O324" s="394">
        <x:v>2580.6666666666665</x:v>
      </x:c>
      <x:c r="P324" s="366">
        <x:v>2585.4845844456354</x:v>
      </x:c>
      <x:c r="Q324" s="366">
        <x:v>29.549341419320871</x:v>
      </x:c>
      <x:c r="R324" s="393">
        <x:v>3723.9999999999995</x:v>
      </x:c>
      <x:c r="S324" s="366">
        <x:v>3730.9524383139546</x:v>
      </x:c>
      <x:c r="T324" s="366">
        <x:v>42.640821794969355</x:v>
      </x:c>
      <x:c r="U324" s="393">
        <x:v>3397.3333333333335</x:v>
      </x:c>
      <x:c r="V324" s="366">
        <x:v>3403.6759086372922</x:v>
      </x:c>
      <x:c r="W324" s="366">
        <x:v>38.900398830498368</x:v>
      </x:c>
      <x:c r="X324" s="393">
        <x:v>2907.333333333333</x:v>
      </x:c>
      <x:c r="Y324" s="366">
        <x:v>2912.7611141222978</x:v>
      </x:c>
      <x:c r="Z324" s="366">
        <x:v>33.289764383791862</x:v>
      </x:c>
      <x:c r="AA324" s="393">
        <x:v>3397.3333333333335</x:v>
      </x:c>
      <x:c r="AB324" s="366">
        <x:v>3403.6759086372922</x:v>
      </x:c>
      <x:c r="AC324" s="366">
        <x:v>38.900398830498368</x:v>
      </x:c>
      <x:c r="AD324" s="393">
        <x:v>3397.3333333333335</x:v>
      </x:c>
      <x:c r="AE324" s="366">
        <x:v>3403.6759086372922</x:v>
      </x:c>
      <x:c r="AF324" s="366">
        <x:v>38.900398830498368</x:v>
      </x:c>
      <x:c r="AG324" s="393">
        <x:v>2907.333333333333</x:v>
      </x:c>
      <x:c r="AH324" s="366">
        <x:v>2912.7611141222978</x:v>
      </x:c>
      <x:c r="AI324" s="366">
        <x:v>33.289764383791862</x:v>
      </x:c>
      <x:c r="AJ324" s="393">
        <x:v>3397.3333333333335</x:v>
      </x:c>
      <x:c r="AK324" s="366">
        <x:v>3403.6759086372922</x:v>
      </x:c>
      <x:c r="AL324" s="366">
        <x:v>38.900398830498368</x:v>
      </x:c>
      <x:c r="AM324" s="393">
        <x:v>2907.333333333333</x:v>
      </x:c>
      <x:c r="AN324" s="366">
        <x:v>2912.7611141222978</x:v>
      </x:c>
      <x:c r="AO324" s="366">
        <x:v>33.289764383791862</x:v>
      </x:c>
      <x:c r="AP324" s="393">
        <x:v>3560.666666666667</x:v>
      </x:c>
      <x:c r="AQ324" s="366">
        <x:v>3567.3141734756236</x:v>
      </x:c>
      <x:c r="AR324" s="366">
        <x:v>40.770610312733865</x:v>
      </x:c>
      <x:c r="AS324" s="393">
        <x:v>3560.666666666667</x:v>
      </x:c>
      <x:c r="AT324" s="366">
        <x:v>3567.3141734756236</x:v>
      </x:c>
      <x:c r="AU324" s="366">
        <x:v>40.770610312733865</x:v>
      </x:c>
      <x:c r="AV324" s="361"/>
    </x:row>
    <x:row r="325" spans="1:48" hidden="1" outlineLevel="1">
      <x:c r="A325" s="328"/>
      <x:c r="B325" s="328">
        <x:v>5</x:v>
      </x:c>
      <x:c r="C325" s="418" t="s">
        <x:v>402</x:v>
      </x:c>
      <x:c r="D325" s="339" t="s">
        <x:v>403</x:v>
      </x:c>
      <x:c r="E325" s="339" t="s">
        <x:v>143</x:v>
      </x:c>
      <x:c r="F325" s="392"/>
      <x:c r="G325" s="419">
        <x:v>5.0600000000000003E-3</x:v>
      </x:c>
      <x:c r="H325" s="323">
        <x:v>10777.777777777777</x:v>
      </x:c>
      <x:c r="I325" s="366"/>
      <x:c r="J325" s="366"/>
      <x:c r="K325" s="366"/>
      <x:c r="L325" s="393"/>
      <x:c r="M325" s="366"/>
      <x:c r="N325" s="367"/>
      <x:c r="O325" s="394"/>
      <x:c r="P325" s="366"/>
      <x:c r="Q325" s="366"/>
      <x:c r="R325" s="393"/>
      <x:c r="S325" s="366"/>
      <x:c r="T325" s="366"/>
      <x:c r="U325" s="393"/>
      <x:c r="V325" s="366"/>
      <x:c r="W325" s="366"/>
      <x:c r="X325" s="393"/>
      <x:c r="Y325" s="366"/>
      <x:c r="Z325" s="366"/>
      <x:c r="AA325" s="393"/>
      <x:c r="AB325" s="366"/>
      <x:c r="AC325" s="366"/>
      <x:c r="AD325" s="393"/>
      <x:c r="AE325" s="366"/>
      <x:c r="AF325" s="366"/>
      <x:c r="AG325" s="393"/>
      <x:c r="AH325" s="366"/>
      <x:c r="AI325" s="366"/>
      <x:c r="AJ325" s="393"/>
      <x:c r="AK325" s="366"/>
      <x:c r="AL325" s="366"/>
      <x:c r="AM325" s="393"/>
      <x:c r="AN325" s="366"/>
      <x:c r="AO325" s="366"/>
      <x:c r="AP325" s="393"/>
      <x:c r="AQ325" s="366"/>
      <x:c r="AR325" s="366"/>
      <x:c r="AS325" s="393"/>
      <x:c r="AT325" s="366"/>
      <x:c r="AU325" s="366"/>
      <x:c r="AV325" s="361"/>
    </x:row>
    <x:row r="326" spans="1:48" hidden="1" outlineLevel="1">
      <x:c r="A326" s="328"/>
      <x:c r="B326" s="328">
        <x:v>6</x:v>
      </x:c>
      <x:c r="C326" s="417" t="s">
        <x:v>402</x:v>
      </x:c>
      <x:c r="D326" s="329" t="s">
        <x:v>173</x:v>
      </x:c>
      <x:c r="E326" s="329" t="s">
        <x:v>141</x:v>
      </x:c>
      <x:c r="F326" s="392">
        <x:v>0.25868395140164813</x:v>
      </x:c>
      <x:c r="G326" s="365">
        <x:v>3.31E-3</x:v>
      </x:c>
      <x:c r="H326" s="323">
        <x:v>587383.33333333337</x:v>
      </x:c>
      <x:c r="I326" s="366">
        <x:v>7066221.4999999991</x:v>
      </x:c>
      <x:c r="J326" s="366">
        <x:v>1827918.099099281</x:v>
      </x:c>
      <x:c r="K326" s="366">
        <x:v>23389.193165000001</x:v>
      </x:c>
      <x:c r="L326" s="393">
        <x:v>640247.83333333337</x:v>
      </x:c>
      <x:c r="M326" s="366">
        <x:v>165621.83940301053</x:v>
      </x:c>
      <x:c r="N326" s="367">
        <x:v>2119.2203283333333</x:v>
      </x:c>
      <x:c r="O326" s="394">
        <x:v>464032.83333333337</x:v>
      </x:c>
      <x:c r="P326" s="366">
        <x:v>120037.84690676909</x:v>
      </x:c>
      <x:c r="Q326" s="366">
        <x:v>1535.9486783333334</x:v>
      </x:c>
      <x:c r="R326" s="393">
        <x:v>669617</x:v>
      </x:c>
      <x:c r="S326" s="366">
        <x:v>173219.17148571741</x:v>
      </x:c>
      <x:c r="T326" s="366">
        <x:v>2216.4322699999998</x:v>
      </x:c>
      <x:c r="U326" s="393">
        <x:v>610878.66666666674</x:v>
      </x:c>
      <x:c r="V326" s="366">
        <x:v>158024.50732030362</x:v>
      </x:c>
      <x:c r="W326" s="366">
        <x:v>2022.0083866666669</x:v>
      </x:c>
      <x:c r="X326" s="393">
        <x:v>522771.16666666669</x:v>
      </x:c>
      <x:c r="Y326" s="366">
        <x:v>135232.51107218291</x:v>
      </x:c>
      <x:c r="Z326" s="366">
        <x:v>1730.3725616666668</x:v>
      </x:c>
      <x:c r="AA326" s="393">
        <x:v>610878.66666666674</x:v>
      </x:c>
      <x:c r="AB326" s="366">
        <x:v>158024.50732030362</x:v>
      </x:c>
      <x:c r="AC326" s="366">
        <x:v>2022.0083866666669</x:v>
      </x:c>
      <x:c r="AD326" s="393">
        <x:v>610878.66666666674</x:v>
      </x:c>
      <x:c r="AE326" s="366">
        <x:v>158024.50732030362</x:v>
      </x:c>
      <x:c r="AF326" s="366">
        <x:v>2022.0083866666669</x:v>
      </x:c>
      <x:c r="AG326" s="393">
        <x:v>522771.16666666669</x:v>
      </x:c>
      <x:c r="AH326" s="366">
        <x:v>135232.51107218291</x:v>
      </x:c>
      <x:c r="AI326" s="366">
        <x:v>1730.3725616666668</x:v>
      </x:c>
      <x:c r="AJ326" s="393">
        <x:v>610878.66666666674</x:v>
      </x:c>
      <x:c r="AK326" s="366">
        <x:v>158024.50732030362</x:v>
      </x:c>
      <x:c r="AL326" s="366">
        <x:v>2022.0083866666669</x:v>
      </x:c>
      <x:c r="AM326" s="393">
        <x:v>522771.16666666669</x:v>
      </x:c>
      <x:c r="AN326" s="366">
        <x:v>135232.51107218291</x:v>
      </x:c>
      <x:c r="AO326" s="366">
        <x:v>1730.3725616666668</x:v>
      </x:c>
      <x:c r="AP326" s="393">
        <x:v>640247.83333333337</x:v>
      </x:c>
      <x:c r="AQ326" s="366">
        <x:v>165621.83940301053</x:v>
      </x:c>
      <x:c r="AR326" s="366">
        <x:v>2119.2203283333333</x:v>
      </x:c>
      <x:c r="AS326" s="393">
        <x:v>640247.83333333337</x:v>
      </x:c>
      <x:c r="AT326" s="366">
        <x:v>165621.83940301053</x:v>
      </x:c>
      <x:c r="AU326" s="366">
        <x:v>2119.2203283333333</x:v>
      </x:c>
      <x:c r="AV326" s="361"/>
    </x:row>
    <x:row r="327" spans="1:48" hidden="1" outlineLevel="1">
      <x:c r="A327" s="328"/>
      <x:c r="B327" s="328">
        <x:v>7</x:v>
      </x:c>
      <x:c r="C327" s="417" t="s">
        <x:v>402</x:v>
      </x:c>
      <x:c r="D327" s="405" t="s">
        <x:v>173</x:v>
      </x:c>
      <x:c r="E327" s="405" t="s">
        <x:v>143</x:v>
      </x:c>
      <x:c r="F327" s="379">
        <x:v>0.37921674392830013</x:v>
      </x:c>
      <x:c r="G327" s="365">
        <x:v>5.0199999999999993E-3</x:v>
      </x:c>
      <x:c r="H327" s="323">
        <x:v>154577.77777777778</x:v>
      </x:c>
      <x:c r="I327" s="366">
        <x:v>1859570.6666666667</x:v>
      </x:c>
      <x:c r="J327" s="366">
        <x:v>705180.33331791172</x:v>
      </x:c>
      <x:c r="K327" s="366">
        <x:v>9335.0447466666665</x:v>
      </x:c>
      <x:c r="L327" s="393">
        <x:v>168489.77777777778</x:v>
      </x:c>
      <x:c r="M327" s="366">
        <x:v>63894.144914091747</x:v>
      </x:c>
      <x:c r="N327" s="367">
        <x:v>845.81868444444433</x:v>
      </x:c>
      <x:c r="O327" s="394">
        <x:v>122116.44444444445</x:v>
      </x:c>
      <x:c r="P327" s="366">
        <x:v>46308.600442323383</x:v>
      </x:c>
      <x:c r="Q327" s="366">
        <x:v>613.02455111111101</x:v>
      </x:c>
      <x:c r="R327" s="393">
        <x:v>176218.66666666666</x:v>
      </x:c>
      <x:c r="S327" s="366">
        <x:v>66825.068992719811</x:v>
      </x:c>
      <x:c r="T327" s="366">
        <x:v>884.61770666666644</x:v>
      </x:c>
      <x:c r="U327" s="393">
        <x:v>160760.88888888891</x:v>
      </x:c>
      <x:c r="V327" s="366">
        <x:v>60963.22083546369</x:v>
      </x:c>
      <x:c r="W327" s="366">
        <x:v>807.01966222222222</x:v>
      </x:c>
      <x:c r="X327" s="393">
        <x:v>137574.22222222222</x:v>
      </x:c>
      <x:c r="Y327" s="366">
        <x:v>52170.448599579497</x:v>
      </x:c>
      <x:c r="Z327" s="366">
        <x:v>690.62259555555545</x:v>
      </x:c>
      <x:c r="AA327" s="393">
        <x:v>160760.88888888891</x:v>
      </x:c>
      <x:c r="AB327" s="366">
        <x:v>60963.22083546369</x:v>
      </x:c>
      <x:c r="AC327" s="366">
        <x:v>807.01966222222222</x:v>
      </x:c>
      <x:c r="AD327" s="393">
        <x:v>160760.88888888891</x:v>
      </x:c>
      <x:c r="AE327" s="366">
        <x:v>60963.22083546369</x:v>
      </x:c>
      <x:c r="AF327" s="366">
        <x:v>807.01966222222222</x:v>
      </x:c>
      <x:c r="AG327" s="393">
        <x:v>137574.22222222222</x:v>
      </x:c>
      <x:c r="AH327" s="366">
        <x:v>52170.448599579497</x:v>
      </x:c>
      <x:c r="AI327" s="366">
        <x:v>690.62259555555545</x:v>
      </x:c>
      <x:c r="AJ327" s="393">
        <x:v>160760.88888888891</x:v>
      </x:c>
      <x:c r="AK327" s="366">
        <x:v>60963.22083546369</x:v>
      </x:c>
      <x:c r="AL327" s="366">
        <x:v>807.01966222222222</x:v>
      </x:c>
      <x:c r="AM327" s="393">
        <x:v>137574.22222222222</x:v>
      </x:c>
      <x:c r="AN327" s="366">
        <x:v>52170.448599579497</x:v>
      </x:c>
      <x:c r="AO327" s="366">
        <x:v>690.62259555555545</x:v>
      </x:c>
      <x:c r="AP327" s="393">
        <x:v>168489.77777777778</x:v>
      </x:c>
      <x:c r="AQ327" s="366">
        <x:v>63894.144914091747</x:v>
      </x:c>
      <x:c r="AR327" s="366">
        <x:v>845.81868444444433</x:v>
      </x:c>
      <x:c r="AS327" s="393">
        <x:v>168489.77777777778</x:v>
      </x:c>
      <x:c r="AT327" s="366">
        <x:v>63894.144914091747</x:v>
      </x:c>
      <x:c r="AU327" s="366">
        <x:v>845.81868444444433</x:v>
      </x:c>
      <x:c r="AV327" s="361"/>
    </x:row>
    <x:row r="328" spans="1:48" hidden="1" outlineLevel="1">
      <x:c r="A328" s="328"/>
      <x:c r="B328" s="328">
        <x:v>8</x:v>
      </x:c>
      <x:c r="C328" s="417" t="s">
        <x:v>402</x:v>
      </x:c>
      <x:c r="D328" s="405" t="s">
        <x:v>173</x:v>
      </x:c>
      <x:c r="E328" s="405" t="s">
        <x:v>165</x:v>
      </x:c>
      <x:c r="F328" s="379">
        <x:v>0.58077794619945189</x:v>
      </x:c>
      <x:c r="G328" s="365">
        <x:v>7.7352964707427408E-3</x:v>
      </x:c>
      <x:c r="H328" s="323">
        <x:v>15000</x:v>
      </x:c>
      <x:c r="I328" s="366">
        <x:v>180450</x:v>
      </x:c>
      <x:c r="J328" s="366">
        <x:v>104801.3803916911</x:v>
      </x:c>
      <x:c r="K328" s="366">
        <x:v>1395.8342481455279</x:v>
      </x:c>
      <x:c r="L328" s="393">
        <x:v>16350.000000000002</x:v>
      </x:c>
      <x:c r="M328" s="366">
        <x:v>9495.7194203610397</x:v>
      </x:c>
      <x:c r="N328" s="367">
        <x:v>126.47209729664382</x:v>
      </x:c>
      <x:c r="O328" s="394">
        <x:v>11850</x:v>
      </x:c>
      <x:c r="P328" s="366">
        <x:v>6882.2186624635051</x:v>
      </x:c>
      <x:c r="Q328" s="366">
        <x:v>91.663263178301477</x:v>
      </x:c>
      <x:c r="R328" s="393">
        <x:v>17100</x:v>
      </x:c>
      <x:c r="S328" s="366">
        <x:v>9931.3028800106276</x:v>
      </x:c>
      <x:c r="T328" s="366">
        <x:v>132.27356964970087</x:v>
      </x:c>
      <x:c r="U328" s="393">
        <x:v>15600</x:v>
      </x:c>
      <x:c r="V328" s="366">
        <x:v>9060.13596071145</x:v>
      </x:c>
      <x:c r="W328" s="366">
        <x:v>120.67062494358676</x:v>
      </x:c>
      <x:c r="X328" s="393">
        <x:v>13350</x:v>
      </x:c>
      <x:c r="Y328" s="366">
        <x:v>7753.3855817626827</x:v>
      </x:c>
      <x:c r="Z328" s="366">
        <x:v>103.26620788441559</x:v>
      </x:c>
      <x:c r="AA328" s="393">
        <x:v>15600</x:v>
      </x:c>
      <x:c r="AB328" s="366">
        <x:v>9060.13596071145</x:v>
      </x:c>
      <x:c r="AC328" s="366">
        <x:v>120.67062494358676</x:v>
      </x:c>
      <x:c r="AD328" s="393">
        <x:v>15600</x:v>
      </x:c>
      <x:c r="AE328" s="366">
        <x:v>9060.13596071145</x:v>
      </x:c>
      <x:c r="AF328" s="366">
        <x:v>120.67062494358676</x:v>
      </x:c>
      <x:c r="AG328" s="393">
        <x:v>13350</x:v>
      </x:c>
      <x:c r="AH328" s="366">
        <x:v>7753.3855817626827</x:v>
      </x:c>
      <x:c r="AI328" s="366">
        <x:v>103.26620788441559</x:v>
      </x:c>
      <x:c r="AJ328" s="393">
        <x:v>15600</x:v>
      </x:c>
      <x:c r="AK328" s="366">
        <x:v>9060.13596071145</x:v>
      </x:c>
      <x:c r="AL328" s="366">
        <x:v>120.67062494358676</x:v>
      </x:c>
      <x:c r="AM328" s="393">
        <x:v>13350</x:v>
      </x:c>
      <x:c r="AN328" s="366">
        <x:v>7753.3855817626827</x:v>
      </x:c>
      <x:c r="AO328" s="366">
        <x:v>103.26620788441559</x:v>
      </x:c>
      <x:c r="AP328" s="393">
        <x:v>16350.000000000002</x:v>
      </x:c>
      <x:c r="AQ328" s="366">
        <x:v>9495.7194203610397</x:v>
      </x:c>
      <x:c r="AR328" s="366">
        <x:v>126.47209729664382</x:v>
      </x:c>
      <x:c r="AS328" s="393">
        <x:v>16350.000000000002</x:v>
      </x:c>
      <x:c r="AT328" s="366">
        <x:v>9495.7194203610397</x:v>
      </x:c>
      <x:c r="AU328" s="366">
        <x:v>126.47209729664382</x:v>
      </x:c>
      <x:c r="AV328" s="361"/>
    </x:row>
    <x:row r="329" spans="1:48" hidden="1" outlineLevel="1">
      <x:c r="A329" s="328"/>
      <x:c r="B329" s="328">
        <x:v>9</x:v>
      </x:c>
      <x:c r="C329" s="417" t="s">
        <x:v>402</x:v>
      </x:c>
      <x:c r="D329" s="329" t="s">
        <x:v>173</x:v>
      </x:c>
      <x:c r="E329" s="329" t="s">
        <x:v>145</x:v>
      </x:c>
      <x:c r="F329" s="392">
        <x:v>0.8328822931327402</x:v>
      </x:c>
      <x:c r="G329" s="365">
        <x:v>1.129E-2</x:v>
      </x:c>
      <x:c r="H329" s="323">
        <x:v>82250</x:v>
      </x:c>
      <x:c r="I329" s="366">
        <x:v>989467.5</x:v>
      </x:c>
      <x:c r="J329" s="366">
        <x:v>824109.96038031974</x:v>
      </x:c>
      <x:c r="K329" s="366">
        <x:v>11171.088075</x:v>
      </x:c>
      <x:c r="L329" s="393">
        <x:v>89652.5</x:v>
      </x:c>
      <x:c r="M329" s="366">
        <x:v>74669.979785082993</x:v>
      </x:c>
      <x:c r="N329" s="367">
        <x:v>1012.1767249999999</x:v>
      </x:c>
      <x:c r="O329" s="394">
        <x:v>64977.5</x:v>
      </x:c>
      <x:c r="P329" s="366">
        <x:v>54118.609202032625</x:v>
      </x:c>
      <x:c r="Q329" s="366">
        <x:v>733.59597499999995</x:v>
      </x:c>
      <x:c r="R329" s="393">
        <x:v>93764.999999999985</x:v>
      </x:c>
      <x:c r="S329" s="366">
        <x:v>78095.208215591367</x:v>
      </x:c>
      <x:c r="T329" s="366">
        <x:v>1058.6068499999999</x:v>
      </x:c>
      <x:c r="U329" s="393">
        <x:v>85540</x:v>
      </x:c>
      <x:c r="V329" s="366">
        <x:v>71244.751354574604</x:v>
      </x:c>
      <x:c r="W329" s="366">
        <x:v>965.74659999999994</x:v>
      </x:c>
      <x:c r="X329" s="393">
        <x:v>73202.5</x:v>
      </x:c>
      <x:c r="Y329" s="366">
        <x:v>60969.066063049417</x:v>
      </x:c>
      <x:c r="Z329" s="366">
        <x:v>826.45622500000002</x:v>
      </x:c>
      <x:c r="AA329" s="393">
        <x:v>85540</x:v>
      </x:c>
      <x:c r="AB329" s="366">
        <x:v>71244.751354574604</x:v>
      </x:c>
      <x:c r="AC329" s="366">
        <x:v>965.74659999999994</x:v>
      </x:c>
      <x:c r="AD329" s="393">
        <x:v>85540</x:v>
      </x:c>
      <x:c r="AE329" s="366">
        <x:v>71244.751354574604</x:v>
      </x:c>
      <x:c r="AF329" s="366">
        <x:v>965.74659999999994</x:v>
      </x:c>
      <x:c r="AG329" s="393">
        <x:v>73202.5</x:v>
      </x:c>
      <x:c r="AH329" s="366">
        <x:v>60969.066063049417</x:v>
      </x:c>
      <x:c r="AI329" s="366">
        <x:v>826.45622500000002</x:v>
      </x:c>
      <x:c r="AJ329" s="393">
        <x:v>85540</x:v>
      </x:c>
      <x:c r="AK329" s="366">
        <x:v>71244.751354574604</x:v>
      </x:c>
      <x:c r="AL329" s="366">
        <x:v>965.74659999999994</x:v>
      </x:c>
      <x:c r="AM329" s="393">
        <x:v>73202.5</x:v>
      </x:c>
      <x:c r="AN329" s="366">
        <x:v>60969.066063049417</x:v>
      </x:c>
      <x:c r="AO329" s="366">
        <x:v>826.45622500000002</x:v>
      </x:c>
      <x:c r="AP329" s="393">
        <x:v>89652.5</x:v>
      </x:c>
      <x:c r="AQ329" s="366">
        <x:v>74669.979785082993</x:v>
      </x:c>
      <x:c r="AR329" s="366">
        <x:v>1012.1767249999999</x:v>
      </x:c>
      <x:c r="AS329" s="393">
        <x:v>89652.5</x:v>
      </x:c>
      <x:c r="AT329" s="366">
        <x:v>74669.979785082993</x:v>
      </x:c>
      <x:c r="AU329" s="366">
        <x:v>1012.1767249999999</x:v>
      </x:c>
      <x:c r="AV329" s="361"/>
    </x:row>
    <x:row r="330" spans="1:48" hidden="1" outlineLevel="1">
      <x:c r="A330" s="328"/>
      <x:c r="B330" s="328">
        <x:v>10</x:v>
      </x:c>
      <x:c r="C330" s="418" t="s">
        <x:v>402</x:v>
      </x:c>
      <x:c r="D330" s="339" t="s">
        <x:v>404</x:v>
      </x:c>
      <x:c r="E330" s="339" t="s">
        <x:v>376</x:v>
      </x:c>
      <x:c r="F330" s="392">
        <x:v>1.373</x:v>
      </x:c>
      <x:c r="G330" s="374">
        <x:v>1.8159999999999999E-2</x:v>
      </x:c>
      <x:c r="H330" s="323">
        <x:v>777.77777777777783</x:v>
      </x:c>
      <x:c r="I330" s="366"/>
      <x:c r="J330" s="366"/>
      <x:c r="K330" s="366"/>
      <x:c r="L330" s="393"/>
      <x:c r="M330" s="366"/>
      <x:c r="N330" s="367"/>
      <x:c r="O330" s="394"/>
      <x:c r="P330" s="366"/>
      <x:c r="Q330" s="366"/>
      <x:c r="R330" s="393"/>
      <x:c r="S330" s="366"/>
      <x:c r="T330" s="366"/>
      <x:c r="U330" s="393"/>
      <x:c r="V330" s="366"/>
      <x:c r="W330" s="366"/>
      <x:c r="X330" s="393"/>
      <x:c r="Y330" s="366"/>
      <x:c r="Z330" s="366"/>
      <x:c r="AA330" s="393"/>
      <x:c r="AB330" s="366"/>
      <x:c r="AC330" s="366"/>
      <x:c r="AD330" s="393"/>
      <x:c r="AE330" s="366"/>
      <x:c r="AF330" s="366"/>
      <x:c r="AG330" s="393"/>
      <x:c r="AH330" s="366"/>
      <x:c r="AI330" s="366"/>
      <x:c r="AJ330" s="393"/>
      <x:c r="AK330" s="366"/>
      <x:c r="AL330" s="366"/>
      <x:c r="AM330" s="393"/>
      <x:c r="AN330" s="366"/>
      <x:c r="AO330" s="366"/>
      <x:c r="AP330" s="393"/>
      <x:c r="AQ330" s="366"/>
      <x:c r="AR330" s="366"/>
      <x:c r="AS330" s="393"/>
      <x:c r="AT330" s="366"/>
      <x:c r="AU330" s="366"/>
      <x:c r="AV330" s="361"/>
    </x:row>
    <x:row r="331" spans="1:48" hidden="1" outlineLevel="1">
      <x:c r="A331" s="328"/>
      <x:c r="B331" s="328">
        <x:v>11</x:v>
      </x:c>
      <x:c r="C331" s="417" t="s">
        <x:v>402</x:v>
      </x:c>
      <x:c r="D331" s="405" t="s">
        <x:v>179</x:v>
      </x:c>
      <x:c r="E331" s="405" t="s">
        <x:v>141</x:v>
      </x:c>
      <x:c r="F331" s="379">
        <x:v>0.3201</x:v>
      </x:c>
      <x:c r="G331" s="365">
        <x:v>3.4300000000000003E-3</x:v>
      </x:c>
      <x:c r="H331" s="323">
        <x:v>42277.777777777781</x:v>
      </x:c>
      <x:c r="I331" s="366">
        <x:v>508601.6666666668</x:v>
      </x:c>
      <x:c r="J331" s="366">
        <x:v>162803.39350000003</x:v>
      </x:c>
      <x:c r="K331" s="366">
        <x:v>1744.5037166666668</x:v>
      </x:c>
      <x:c r="L331" s="393">
        <x:v>46082.777777777788</x:v>
      </x:c>
      <x:c r="M331" s="366">
        <x:v>14751.09716666667</x:v>
      </x:c>
      <x:c r="N331" s="367">
        <x:v>158.06392777777782</x:v>
      </x:c>
      <x:c r="O331" s="394">
        <x:v>33399.444444444445</x:v>
      </x:c>
      <x:c r="P331" s="366">
        <x:v>10691.162166666667</x:v>
      </x:c>
      <x:c r="Q331" s="366">
        <x:v>114.56009444444446</x:v>
      </x:c>
      <x:c r="R331" s="393">
        <x:v>48196.666666666664</x:v>
      </x:c>
      <x:c r="S331" s="366">
        <x:v>15427.752999999999</x:v>
      </x:c>
      <x:c r="T331" s="366">
        <x:v>165.31456666666668</x:v>
      </x:c>
      <x:c r="U331" s="393">
        <x:v>43968.888888888891</x:v>
      </x:c>
      <x:c r="V331" s="366">
        <x:v>14074.441333333334</x:v>
      </x:c>
      <x:c r="W331" s="366">
        <x:v>150.81328888888891</x:v>
      </x:c>
      <x:c r="X331" s="393">
        <x:v>37627.222222222226</x:v>
      </x:c>
      <x:c r="Y331" s="366">
        <x:v>12044.473833333335</x:v>
      </x:c>
      <x:c r="Z331" s="366">
        <x:v>129.06137222222225</x:v>
      </x:c>
      <x:c r="AA331" s="393">
        <x:v>43968.888888888891</x:v>
      </x:c>
      <x:c r="AB331" s="366">
        <x:v>14074.441333333334</x:v>
      </x:c>
      <x:c r="AC331" s="366">
        <x:v>150.81328888888891</x:v>
      </x:c>
      <x:c r="AD331" s="393">
        <x:v>43968.888888888891</x:v>
      </x:c>
      <x:c r="AE331" s="366">
        <x:v>14074.441333333334</x:v>
      </x:c>
      <x:c r="AF331" s="366">
        <x:v>150.81328888888891</x:v>
      </x:c>
      <x:c r="AG331" s="393">
        <x:v>37627.222222222226</x:v>
      </x:c>
      <x:c r="AH331" s="366">
        <x:v>12044.473833333335</x:v>
      </x:c>
      <x:c r="AI331" s="366">
        <x:v>129.06137222222225</x:v>
      </x:c>
      <x:c r="AJ331" s="393">
        <x:v>43968.888888888891</x:v>
      </x:c>
      <x:c r="AK331" s="366">
        <x:v>14074.441333333334</x:v>
      </x:c>
      <x:c r="AL331" s="366">
        <x:v>150.81328888888891</x:v>
      </x:c>
      <x:c r="AM331" s="393">
        <x:v>37627.222222222226</x:v>
      </x:c>
      <x:c r="AN331" s="366">
        <x:v>12044.473833333335</x:v>
      </x:c>
      <x:c r="AO331" s="366">
        <x:v>129.06137222222225</x:v>
      </x:c>
      <x:c r="AP331" s="393">
        <x:v>46082.777777777788</x:v>
      </x:c>
      <x:c r="AQ331" s="366">
        <x:v>14751.09716666667</x:v>
      </x:c>
      <x:c r="AR331" s="366">
        <x:v>158.06392777777782</x:v>
      </x:c>
      <x:c r="AS331" s="393">
        <x:v>46082.777777777788</x:v>
      </x:c>
      <x:c r="AT331" s="366">
        <x:v>14751.09716666667</x:v>
      </x:c>
      <x:c r="AU331" s="366">
        <x:v>158.06392777777782</x:v>
      </x:c>
      <x:c r="AV331" s="361"/>
    </x:row>
    <x:row r="332" spans="1:48" hidden="1" outlineLevel="1">
      <x:c r="A332" s="13" t="s">
        <x:v>405</x:v>
      </x:c>
      <x:c r="B332" s="13"/>
      <x:c r="C332" s="13"/>
      <x:c r="D332" s="13"/>
      <x:c r="E332" s="13"/>
      <x:c r="F332" s="321"/>
      <x:c r="G332" s="398"/>
      <x:c r="H332" s="399">
        <x:v>152955.55555555553</x:v>
      </x:c>
      <x:c r="I332" s="324">
        <x:v>4175613.0000000005</x:v>
      </x:c>
      <x:c r="J332" s="324">
        <x:v>1611793.6580955628</x:v>
      </x:c>
      <x:c r="K332" s="324">
        <x:v>19161.968123333332</x:v>
      </x:c>
      <x:c r="L332" s="324">
        <x:v>378339</x:v>
      </x:c>
      <x:c r="M332" s="324">
        <x:v>146039.49188064534</x:v>
      </x:c>
      <x:c r="N332" s="324">
        <x:v>1736.2049255555557</x:v>
      </x:c>
      <x:c r="O332" s="324">
        <x:v>274209</x:v>
      </x:c>
      <x:c r="P332" s="324">
        <x:v>105845.13631716496</x:v>
      </x:c>
      <x:c r="Q332" s="324">
        <x:v>1258.3503588888889</x:v>
      </x:c>
      <x:c r="R332" s="324">
        <x:v>395693.99999999994</x:v>
      </x:c>
      <x:c r="S332" s="324">
        <x:v>152738.55114122535</x:v>
      </x:c>
      <x:c r="T332" s="324">
        <x:v>1815.8473533333329</x:v>
      </x:c>
      <x:c r="U332" s="324">
        <x:v>360984.00000000006</x:v>
      </x:c>
      <x:c r="V332" s="324">
        <x:v>139340.43262006529</x:v>
      </x:c>
      <x:c r="W332" s="324">
        <x:v>1656.5624977777775</x:v>
      </x:c>
      <x:c r="X332" s="324">
        <x:v>308919</x:v>
      </x:c>
      <x:c r="Y332" s="324">
        <x:v>119243.25483832508</x:v>
      </x:c>
      <x:c r="Z332" s="324">
        <x:v>1417.635214444444</x:v>
      </x:c>
      <x:c r="AA332" s="324">
        <x:v>360984.00000000006</x:v>
      </x:c>
      <x:c r="AB332" s="324">
        <x:v>139340.43262006529</x:v>
      </x:c>
      <x:c r="AC332" s="324">
        <x:v>1656.5624977777775</x:v>
      </x:c>
      <x:c r="AD332" s="324">
        <x:v>360984.00000000006</x:v>
      </x:c>
      <x:c r="AE332" s="324">
        <x:v>139340.43262006529</x:v>
      </x:c>
      <x:c r="AF332" s="324">
        <x:v>1656.5624977777775</x:v>
      </x:c>
      <x:c r="AG332" s="324">
        <x:v>308919</x:v>
      </x:c>
      <x:c r="AH332" s="324">
        <x:v>119243.25483832508</x:v>
      </x:c>
      <x:c r="AI332" s="324">
        <x:v>1417.635214444444</x:v>
      </x:c>
      <x:c r="AJ332" s="324">
        <x:v>360984.00000000006</x:v>
      </x:c>
      <x:c r="AK332" s="324">
        <x:v>139340.43262006529</x:v>
      </x:c>
      <x:c r="AL332" s="324">
        <x:v>1656.5624977777775</x:v>
      </x:c>
      <x:c r="AM332" s="324">
        <x:v>308919</x:v>
      </x:c>
      <x:c r="AN332" s="324">
        <x:v>119243.25483832508</x:v>
      </x:c>
      <x:c r="AO332" s="324">
        <x:v>1417.635214444444</x:v>
      </x:c>
      <x:c r="AP332" s="324">
        <x:v>378339</x:v>
      </x:c>
      <x:c r="AQ332" s="324">
        <x:v>146039.49188064534</x:v>
      </x:c>
      <x:c r="AR332" s="324">
        <x:v>1736.2049255555557</x:v>
      </x:c>
      <x:c r="AS332" s="324">
        <x:v>378339</x:v>
      </x:c>
      <x:c r="AT332" s="324">
        <x:v>146039.49188064534</x:v>
      </x:c>
      <x:c r="AU332" s="324">
        <x:v>1736.2049255555557</x:v>
      </x:c>
      <x:c r="AV332" s="361"/>
    </x:row>
    <x:row r="333" spans="1:48" hidden="1" outlineLevel="1">
      <x:c r="A333" s="328">
        <x:v>33</x:v>
      </x:c>
      <x:c r="B333" s="328">
        <x:v>1</x:v>
      </x:c>
      <x:c r="C333" s="328" t="s">
        <x:v>337</x:v>
      </x:c>
      <x:c r="D333" s="375" t="s">
        <x:v>173</x:v>
      </x:c>
      <x:c r="E333" s="375" t="s">
        <x:v>141</x:v>
      </x:c>
      <x:c r="F333" s="292">
        <x:v>0.27086052941176469</x:v>
      </x:c>
      <x:c r="G333" s="415">
        <x:v>3.31E-3</x:v>
      </x:c>
      <x:c r="H333" s="323">
        <x:v>63666.666666666664</x:v>
      </x:c>
      <x:c r="I333" s="366">
        <x:v>765909.99999999988</x:v>
      </x:c>
      <x:c r="J333" s="366">
        <x:v>207454.78808176468</x:v>
      </x:c>
      <x:c r="K333" s="366">
        <x:v>2535.1621</x:v>
      </x:c>
      <x:c r="L333" s="393">
        <x:v>69396.666666666672</x:v>
      </x:c>
      <x:c r="M333" s="366">
        <x:v>18796.817872745098</x:v>
      </x:c>
      <x:c r="N333" s="367">
        <x:v>229.7029666666667</x:v>
      </x:c>
      <x:c r="O333" s="394">
        <x:v>50296.666666666664</x:v>
      </x:c>
      <x:c r="P333" s="366">
        <x:v>13623.38176098039</x:v>
      </x:c>
      <x:c r="Q333" s="366">
        <x:v>166.48196666666666</x:v>
      </x:c>
      <x:c r="R333" s="393">
        <x:v>72579.999999999985</x:v>
      </x:c>
      <x:c r="S333" s="366">
        <x:v>19659.057224705877</x:v>
      </x:c>
      <x:c r="T333" s="366">
        <x:v>240.23979999999995</x:v>
      </x:c>
      <x:c r="U333" s="393">
        <x:v>66213.333333333328</x:v>
      </x:c>
      <x:c r="V333" s="366">
        <x:v>17934.578520784311</x:v>
      </x:c>
      <x:c r="W333" s="366">
        <x:v>219.16613333333331</x:v>
      </x:c>
      <x:c r="X333" s="393">
        <x:v>56663.333333333328</x:v>
      </x:c>
      <x:c r="Y333" s="366">
        <x:v>15347.860464901958</x:v>
      </x:c>
      <x:c r="Z333" s="366">
        <x:v>187.5556333333333</x:v>
      </x:c>
      <x:c r="AA333" s="393">
        <x:v>66213.333333333328</x:v>
      </x:c>
      <x:c r="AB333" s="366">
        <x:v>17934.578520784311</x:v>
      </x:c>
      <x:c r="AC333" s="366">
        <x:v>219.16613333333331</x:v>
      </x:c>
      <x:c r="AD333" s="393">
        <x:v>66213.333333333328</x:v>
      </x:c>
      <x:c r="AE333" s="366">
        <x:v>17934.578520784311</x:v>
      </x:c>
      <x:c r="AF333" s="366">
        <x:v>219.16613333333331</x:v>
      </x:c>
      <x:c r="AG333" s="393">
        <x:v>56663.333333333328</x:v>
      </x:c>
      <x:c r="AH333" s="366">
        <x:v>15347.860464901958</x:v>
      </x:c>
      <x:c r="AI333" s="366">
        <x:v>187.5556333333333</x:v>
      </x:c>
      <x:c r="AJ333" s="393">
        <x:v>66213.333333333328</x:v>
      </x:c>
      <x:c r="AK333" s="366">
        <x:v>17934.578520784311</x:v>
      </x:c>
      <x:c r="AL333" s="366">
        <x:v>219.16613333333331</x:v>
      </x:c>
      <x:c r="AM333" s="393">
        <x:v>56663.333333333328</x:v>
      </x:c>
      <x:c r="AN333" s="366">
        <x:v>15347.860464901958</x:v>
      </x:c>
      <x:c r="AO333" s="366">
        <x:v>187.5556333333333</x:v>
      </x:c>
      <x:c r="AP333" s="393">
        <x:v>69396.666666666672</x:v>
      </x:c>
      <x:c r="AQ333" s="366">
        <x:v>18796.817872745098</x:v>
      </x:c>
      <x:c r="AR333" s="366">
        <x:v>229.7029666666667</x:v>
      </x:c>
      <x:c r="AS333" s="393">
        <x:v>69396.666666666672</x:v>
      </x:c>
      <x:c r="AT333" s="366">
        <x:v>18796.817872745098</x:v>
      </x:c>
      <x:c r="AU333" s="366">
        <x:v>229.7029666666667</x:v>
      </x:c>
      <x:c r="AV333" s="361"/>
    </x:row>
    <x:row r="334" spans="1:48" hidden="1" outlineLevel="1">
      <x:c r="A334" s="328">
        <x:v>34</x:v>
      </x:c>
      <x:c r="B334" s="328">
        <x:v>2</x:v>
      </x:c>
      <x:c r="C334" s="328" t="s">
        <x:v>337</x:v>
      </x:c>
      <x:c r="D334" s="375" t="s">
        <x:v>173</x:v>
      </x:c>
      <x:c r="E334" s="375" t="s">
        <x:v>143</x:v>
      </x:c>
      <x:c r="F334" s="292">
        <x:v>0.40120052941176465</x:v>
      </x:c>
      <x:c r="G334" s="415">
        <x:v>5.0099999999999997E-3</x:v>
      </x:c>
      <x:c r="H334" s="323">
        <x:v>64444.444444444445</x:v>
      </x:c>
      <x:c r="I334" s="366">
        <x:v>775266.66666666674</x:v>
      </x:c>
      <x:c r="J334" s="366">
        <x:v>311037.39710196079</x:v>
      </x:c>
      <x:c r="K334" s="366">
        <x:v>3884.0860000000002</x:v>
      </x:c>
      <x:c r="L334" s="393">
        <x:v>70244.444444444453</x:v>
      </x:c>
      <x:c r="M334" s="366">
        <x:v>28182.108299346404</x:v>
      </x:c>
      <x:c r="N334" s="367">
        <x:v>351.92466666666667</x:v>
      </x:c>
      <x:c r="O334" s="394">
        <x:v>50911.111111111117</x:v>
      </x:c>
      <x:c r="P334" s="366">
        <x:v>20425.564730718954</x:v>
      </x:c>
      <x:c r="Q334" s="366">
        <x:v>255.06466666666668</x:v>
      </x:c>
      <x:c r="R334" s="393">
        <x:v>73466.666666666657</x:v>
      </x:c>
      <x:c r="S334" s="366">
        <x:v>29474.865560784307</x:v>
      </x:c>
      <x:c r="T334" s="366">
        <x:v>368.06799999999993</x:v>
      </x:c>
      <x:c r="U334" s="393">
        <x:v>67022.222222222219</x:v>
      </x:c>
      <x:c r="V334" s="366">
        <x:v>26889.351037908491</x:v>
      </x:c>
      <x:c r="W334" s="366">
        <x:v>335.78133333333329</x:v>
      </x:c>
      <x:c r="X334" s="393">
        <x:v>57355.555555555555</x:v>
      </x:c>
      <x:c r="Y334" s="366">
        <x:v>23011.079253594769</x:v>
      </x:c>
      <x:c r="Z334" s="366">
        <x:v>287.35133333333329</x:v>
      </x:c>
      <x:c r="AA334" s="393">
        <x:v>67022.222222222219</x:v>
      </x:c>
      <x:c r="AB334" s="366">
        <x:v>26889.351037908491</x:v>
      </x:c>
      <x:c r="AC334" s="366">
        <x:v>335.78133333333329</x:v>
      </x:c>
      <x:c r="AD334" s="393">
        <x:v>67022.222222222219</x:v>
      </x:c>
      <x:c r="AE334" s="366">
        <x:v>26889.351037908491</x:v>
      </x:c>
      <x:c r="AF334" s="366">
        <x:v>335.78133333333329</x:v>
      </x:c>
      <x:c r="AG334" s="393">
        <x:v>57355.555555555555</x:v>
      </x:c>
      <x:c r="AH334" s="366">
        <x:v>23011.079253594769</x:v>
      </x:c>
      <x:c r="AI334" s="366">
        <x:v>287.35133333333329</x:v>
      </x:c>
      <x:c r="AJ334" s="393">
        <x:v>67022.222222222219</x:v>
      </x:c>
      <x:c r="AK334" s="366">
        <x:v>26889.351037908491</x:v>
      </x:c>
      <x:c r="AL334" s="366">
        <x:v>335.78133333333329</x:v>
      </x:c>
      <x:c r="AM334" s="393">
        <x:v>57355.555555555555</x:v>
      </x:c>
      <x:c r="AN334" s="366">
        <x:v>23011.079253594769</x:v>
      </x:c>
      <x:c r="AO334" s="366">
        <x:v>287.35133333333329</x:v>
      </x:c>
      <x:c r="AP334" s="393">
        <x:v>70244.444444444453</x:v>
      </x:c>
      <x:c r="AQ334" s="366">
        <x:v>28182.108299346404</x:v>
      </x:c>
      <x:c r="AR334" s="366">
        <x:v>351.92466666666667</x:v>
      </x:c>
      <x:c r="AS334" s="393">
        <x:v>70244.444444444453</x:v>
      </x:c>
      <x:c r="AT334" s="366">
        <x:v>28182.108299346404</x:v>
      </x:c>
      <x:c r="AU334" s="366">
        <x:v>351.92466666666667</x:v>
      </x:c>
      <x:c r="AV334" s="361"/>
    </x:row>
    <x:row r="335" spans="1:48" hidden="1" outlineLevel="1">
      <x:c r="A335" s="328">
        <x:v>35</x:v>
      </x:c>
      <x:c r="B335" s="328">
        <x:v>3</x:v>
      </x:c>
      <x:c r="C335" s="328" t="s">
        <x:v>337</x:v>
      </x:c>
      <x:c r="D335" s="375" t="s">
        <x:v>173</x:v>
      </x:c>
      <x:c r="E335" s="375" t="s">
        <x:v>165</x:v>
      </x:c>
      <x:c r="F335" s="292">
        <x:v>0.59458464705882341</x:v>
      </x:c>
      <x:c r="G335" s="415">
        <x:v>7.7099999999999998E-3</x:v>
      </x:c>
      <x:c r="H335" s="323">
        <x:v>666.66666666666663</x:v>
      </x:c>
      <x:c r="I335" s="366">
        <x:v>8020.0000000000018</x:v>
      </x:c>
      <x:c r="J335" s="366">
        <x:v>4768.5688694117634</x:v>
      </x:c>
      <x:c r="K335" s="366">
        <x:v>61.83420000000001</x:v>
      </x:c>
      <x:c r="L335" s="393">
        <x:v>726.66666666666663</x:v>
      </x:c>
      <x:c r="M335" s="366">
        <x:v>432.06484352941163</x:v>
      </x:c>
      <x:c r="N335" s="367">
        <x:v>5.6025999999999998</x:v>
      </x:c>
      <x:c r="O335" s="394">
        <x:v>526.66666666666663</x:v>
      </x:c>
      <x:c r="P335" s="366">
        <x:v>313.14791411764696</x:v>
      </x:c>
      <x:c r="Q335" s="366">
        <x:v>4.0606</x:v>
      </x:c>
      <x:c r="R335" s="393">
        <x:v>759.99999999999989</x:v>
      </x:c>
      <x:c r="S335" s="366">
        <x:v>451.88433176470573</x:v>
      </x:c>
      <x:c r="T335" s="366">
        <x:v>5.8595999999999986</x:v>
      </x:c>
      <x:c r="U335" s="393">
        <x:v>693.33333333333337</x:v>
      </x:c>
      <x:c r="V335" s="366">
        <x:v>412.24535529411759</x:v>
      </x:c>
      <x:c r="W335" s="366">
        <x:v>5.3456000000000001</x:v>
      </x:c>
      <x:c r="X335" s="393">
        <x:v>593.33333333333326</x:v>
      </x:c>
      <x:c r="Y335" s="366">
        <x:v>352.78689058823517</x:v>
      </x:c>
      <x:c r="Z335" s="366">
        <x:v>4.5745999999999993</x:v>
      </x:c>
      <x:c r="AA335" s="393">
        <x:v>693.33333333333337</x:v>
      </x:c>
      <x:c r="AB335" s="366">
        <x:v>412.24535529411759</x:v>
      </x:c>
      <x:c r="AC335" s="366">
        <x:v>5.3456000000000001</x:v>
      </x:c>
      <x:c r="AD335" s="393">
        <x:v>693.33333333333337</x:v>
      </x:c>
      <x:c r="AE335" s="366">
        <x:v>412.24535529411759</x:v>
      </x:c>
      <x:c r="AF335" s="366">
        <x:v>5.3456000000000001</x:v>
      </x:c>
      <x:c r="AG335" s="393">
        <x:v>593.33333333333326</x:v>
      </x:c>
      <x:c r="AH335" s="366">
        <x:v>352.78689058823517</x:v>
      </x:c>
      <x:c r="AI335" s="366">
        <x:v>4.5745999999999993</x:v>
      </x:c>
      <x:c r="AJ335" s="393">
        <x:v>693.33333333333337</x:v>
      </x:c>
      <x:c r="AK335" s="366">
        <x:v>412.24535529411759</x:v>
      </x:c>
      <x:c r="AL335" s="366">
        <x:v>5.3456000000000001</x:v>
      </x:c>
      <x:c r="AM335" s="393">
        <x:v>593.33333333333326</x:v>
      </x:c>
      <x:c r="AN335" s="366">
        <x:v>352.78689058823517</x:v>
      </x:c>
      <x:c r="AO335" s="366">
        <x:v>4.5745999999999993</x:v>
      </x:c>
      <x:c r="AP335" s="393">
        <x:v>726.66666666666663</x:v>
      </x:c>
      <x:c r="AQ335" s="366">
        <x:v>432.06484352941163</x:v>
      </x:c>
      <x:c r="AR335" s="366">
        <x:v>5.6025999999999998</x:v>
      </x:c>
      <x:c r="AS335" s="393">
        <x:v>726.66666666666663</x:v>
      </x:c>
      <x:c r="AT335" s="366">
        <x:v>432.06484352941163</x:v>
      </x:c>
      <x:c r="AU335" s="366">
        <x:v>5.6025999999999998</x:v>
      </x:c>
      <x:c r="AV335" s="361"/>
    </x:row>
    <x:row r="336" spans="1:48" hidden="1" outlineLevel="1">
      <x:c r="A336" s="328">
        <x:v>36</x:v>
      </x:c>
      <x:c r="B336" s="328">
        <x:v>4</x:v>
      </x:c>
      <x:c r="C336" s="328" t="s">
        <x:v>337</x:v>
      </x:c>
      <x:c r="D336" s="375" t="s">
        <x:v>173</x:v>
      </x:c>
      <x:c r="E336" s="375" t="s">
        <x:v>145</x:v>
      </x:c>
      <x:c r="F336" s="292">
        <x:v>0.85430358823529406</x:v>
      </x:c>
      <x:c r="G336" s="415">
        <x:v>1.129E-2</x:v>
      </x:c>
      <x:c r="H336" s="323">
        <x:v>22011.111111111109</x:v>
      </x:c>
      <x:c r="I336" s="366">
        <x:v>264793.66666666669</x:v>
      </x:c>
      <x:c r="J336" s="366">
        <x:v>226214.1795753137</x:v>
      </x:c>
      <x:c r="K336" s="366">
        <x:v>2989.5204966666661</x:v>
      </x:c>
      <x:c r="L336" s="393">
        <x:v>23992.111111111109</x:v>
      </x:c>
      <x:c r="M336" s="366">
        <x:v>20496.546611562087</x:v>
      </x:c>
      <x:c r="N336" s="367">
        <x:v>270.8709344444444</x:v>
      </x:c>
      <x:c r="O336" s="394">
        <x:v>17388.777777777777</x:v>
      </x:c>
      <x:c r="P336" s="366">
        <x:v>14855.295250581697</x:v>
      </x:c>
      <x:c r="Q336" s="366">
        <x:v>196.31930111111109</x:v>
      </x:c>
      <x:c r="R336" s="393">
        <x:v>25092.666666666664</x:v>
      </x:c>
      <x:c r="S336" s="366">
        <x:v>21436.755171725486</x:v>
      </x:c>
      <x:c r="T336" s="366">
        <x:v>283.29620666666665</x:v>
      </x:c>
      <x:c r="U336" s="393">
        <x:v>22891.555555555555</x:v>
      </x:c>
      <x:c r="V336" s="366">
        <x:v>19556.338051398692</x:v>
      </x:c>
      <x:c r="W336" s="366">
        <x:v>258.44566222222221</x:v>
      </x:c>
      <x:c r="X336" s="393">
        <x:v>19589.888888888887</x:v>
      </x:c>
      <x:c r="Y336" s="366">
        <x:v>16735.712370908495</x:v>
      </x:c>
      <x:c r="Z336" s="366">
        <x:v>221.16984555555553</x:v>
      </x:c>
      <x:c r="AA336" s="393">
        <x:v>22891.555555555555</x:v>
      </x:c>
      <x:c r="AB336" s="366">
        <x:v>19556.338051398692</x:v>
      </x:c>
      <x:c r="AC336" s="366">
        <x:v>258.44566222222221</x:v>
      </x:c>
      <x:c r="AD336" s="393">
        <x:v>22891.555555555555</x:v>
      </x:c>
      <x:c r="AE336" s="366">
        <x:v>19556.338051398692</x:v>
      </x:c>
      <x:c r="AF336" s="366">
        <x:v>258.44566222222221</x:v>
      </x:c>
      <x:c r="AG336" s="393">
        <x:v>19589.888888888887</x:v>
      </x:c>
      <x:c r="AH336" s="366">
        <x:v>16735.712370908495</x:v>
      </x:c>
      <x:c r="AI336" s="366">
        <x:v>221.16984555555553</x:v>
      </x:c>
      <x:c r="AJ336" s="393">
        <x:v>22891.555555555555</x:v>
      </x:c>
      <x:c r="AK336" s="366">
        <x:v>19556.338051398692</x:v>
      </x:c>
      <x:c r="AL336" s="366">
        <x:v>258.44566222222221</x:v>
      </x:c>
      <x:c r="AM336" s="393">
        <x:v>19589.888888888887</x:v>
      </x:c>
      <x:c r="AN336" s="366">
        <x:v>16735.712370908495</x:v>
      </x:c>
      <x:c r="AO336" s="366">
        <x:v>221.16984555555553</x:v>
      </x:c>
      <x:c r="AP336" s="393">
        <x:v>23992.111111111109</x:v>
      </x:c>
      <x:c r="AQ336" s="366">
        <x:v>20496.546611562087</x:v>
      </x:c>
      <x:c r="AR336" s="366">
        <x:v>270.8709344444444</x:v>
      </x:c>
      <x:c r="AS336" s="393">
        <x:v>23992.111111111109</x:v>
      </x:c>
      <x:c r="AT336" s="366">
        <x:v>20496.546611562087</x:v>
      </x:c>
      <x:c r="AU336" s="366">
        <x:v>270.8709344444444</x:v>
      </x:c>
      <x:c r="AV336" s="361"/>
    </x:row>
    <x:row r="337" spans="1:48" hidden="1" outlineLevel="1">
      <x:c r="A337" s="328">
        <x:v>37</x:v>
      </x:c>
      <x:c r="B337" s="328">
        <x:v>5</x:v>
      </x:c>
      <x:c r="C337" s="328" t="s">
        <x:v>337</x:v>
      </x:c>
      <x:c r="D337" s="375" t="s">
        <x:v>173</x:v>
      </x:c>
      <x:c r="E337" s="375" t="s">
        <x:v>142</x:v>
      </x:c>
      <x:c r="F337" s="292">
        <x:v>1.3518261176470587</x:v>
      </x:c>
      <x:c r="G337" s="415">
        <x:v>1.8159999999999999E-2</x:v>
      </x:c>
      <x:c r="H337" s="323">
        <x:v>2166.6666666666665</x:v>
      </x:c>
      <x:c r="I337" s="366">
        <x:v>26065.000000000004</x:v>
      </x:c>
      <x:c r="J337" s="366">
        <x:v>35235.347756470583</x:v>
      </x:c>
      <x:c r="K337" s="366">
        <x:v>473.34039999999982</x:v>
      </x:c>
      <x:c r="L337" s="393">
        <x:v>2361.6666666666665</x:v>
      </x:c>
      <x:c r="M337" s="366">
        <x:v>3192.5626811764701</x:v>
      </x:c>
      <x:c r="N337" s="367">
        <x:v>42.88786666666666</x:v>
      </x:c>
      <x:c r="O337" s="393">
        <x:v>1711.6666666666665</x:v>
      </x:c>
      <x:c r="P337" s="366">
        <x:v>2313.8757047058821</x:v>
      </x:c>
      <x:c r="Q337" s="367">
        <x:v>31.083866666666662</x:v>
      </x:c>
      <x:c r="R337" s="393">
        <x:v>2469.9999999999995</x:v>
      </x:c>
      <x:c r="S337" s="366">
        <x:v>3339.0105105882344</x:v>
      </x:c>
      <x:c r="T337" s="367">
        <x:v>44.855199999999989</x:v>
      </x:c>
      <x:c r="U337" s="393">
        <x:v>2253.333333333333</x:v>
      </x:c>
      <x:c r="V337" s="366">
        <x:v>3046.1148517647052</x:v>
      </x:c>
      <x:c r="W337" s="367">
        <x:v>40.920533333333324</x:v>
      </x:c>
      <x:c r="X337" s="393">
        <x:v>1928.3333333333333</x:v>
      </x:c>
      <x:c r="Y337" s="366">
        <x:v>2606.7713635294117</x:v>
      </x:c>
      <x:c r="Z337" s="367">
        <x:v>35.01853333333333</x:v>
      </x:c>
      <x:c r="AA337" s="393">
        <x:v>2253.333333333333</x:v>
      </x:c>
      <x:c r="AB337" s="366">
        <x:v>3046.1148517647052</x:v>
      </x:c>
      <x:c r="AC337" s="367">
        <x:v>40.920533333333324</x:v>
      </x:c>
      <x:c r="AD337" s="393">
        <x:v>2253.333333333333</x:v>
      </x:c>
      <x:c r="AE337" s="366">
        <x:v>3046.1148517647052</x:v>
      </x:c>
      <x:c r="AF337" s="367">
        <x:v>40.920533333333324</x:v>
      </x:c>
      <x:c r="AG337" s="393">
        <x:v>1928.3333333333333</x:v>
      </x:c>
      <x:c r="AH337" s="366">
        <x:v>2606.7713635294117</x:v>
      </x:c>
      <x:c r="AI337" s="367">
        <x:v>35.01853333333333</x:v>
      </x:c>
      <x:c r="AJ337" s="393">
        <x:v>2253.333333333333</x:v>
      </x:c>
      <x:c r="AK337" s="366">
        <x:v>3046.1148517647052</x:v>
      </x:c>
      <x:c r="AL337" s="367">
        <x:v>40.920533333333324</x:v>
      </x:c>
      <x:c r="AM337" s="393">
        <x:v>1928.3333333333333</x:v>
      </x:c>
      <x:c r="AN337" s="366">
        <x:v>2606.7713635294117</x:v>
      </x:c>
      <x:c r="AO337" s="367">
        <x:v>35.01853333333333</x:v>
      </x:c>
      <x:c r="AP337" s="393">
        <x:v>2361.6666666666665</x:v>
      </x:c>
      <x:c r="AQ337" s="366">
        <x:v>3192.5626811764701</x:v>
      </x:c>
      <x:c r="AR337" s="367">
        <x:v>42.88786666666666</x:v>
      </x:c>
      <x:c r="AS337" s="393">
        <x:v>2361.6666666666665</x:v>
      </x:c>
      <x:c r="AT337" s="366">
        <x:v>3192.5626811764701</x:v>
      </x:c>
      <x:c r="AU337" s="367">
        <x:v>42.88786666666666</x:v>
      </x:c>
      <x:c r="AV337" s="361"/>
    </x:row>
    <x:row r="338" spans="1:48" hidden="1" outlineLevel="1">
      <x:c r="A338" s="328"/>
      <x:c r="B338" s="328">
        <x:v>6</x:v>
      </x:c>
      <x:c r="C338" s="328" t="s">
        <x:v>337</x:v>
      </x:c>
      <x:c r="D338" s="375" t="s">
        <x:v>140</x:v>
      </x:c>
      <x:c r="E338" s="375" t="s">
        <x:v>141</x:v>
      </x:c>
      <x:c r="F338" s="292">
        <x:v>0.33681712392825464</x:v>
      </x:c>
      <x:c r="G338" s="415">
        <x:v>3.4399999999999999E-3</x:v>
      </x:c>
      <x:c r="H338" s="323">
        <x:v>177033.33333333334</x:v>
      </x:c>
      <x:c r="I338" s="366">
        <x:v>2129711.0000000005</x:v>
      </x:c>
      <x:c r="J338" s="366">
        <x:v>717323.13381836715</x:v>
      </x:c>
      <x:c r="K338" s="366">
        <x:v>7326.2058400000005</x:v>
      </x:c>
      <x:c r="L338" s="393">
        <x:v>192966.33333333337</x:v>
      </x:c>
      <x:c r="M338" s="366">
        <x:v>64994.365408314239</x:v>
      </x:c>
      <x:c r="N338" s="367">
        <x:v>663.80418666666674</x:v>
      </x:c>
      <x:c r="O338" s="393">
        <x:v>139856.33333333334</x:v>
      </x:c>
      <x:c r="P338" s="366">
        <x:v>47106.007956484624</x:v>
      </x:c>
      <x:c r="Q338" s="367">
        <x:v>481.10578666666669</x:v>
      </x:c>
      <x:c r="R338" s="393">
        <x:v>201818</x:v>
      </x:c>
      <x:c r="S338" s="366">
        <x:v>67975.758316952488</x:v>
      </x:c>
      <x:c r="T338" s="367">
        <x:v>694.25391999999999</x:v>
      </x:c>
      <x:c r="U338" s="393">
        <x:v>184114.66666666669</x:v>
      </x:c>
      <x:c r="V338" s="366">
        <x:v>62012.972499675969</x:v>
      </x:c>
      <x:c r="W338" s="367">
        <x:v>633.35445333333337</x:v>
      </x:c>
      <x:c r="X338" s="393">
        <x:v>157559.66666666669</x:v>
      </x:c>
      <x:c r="Y338" s="366">
        <x:v>53068.793773761165</x:v>
      </x:c>
      <x:c r="Z338" s="367">
        <x:v>542.00525333333337</x:v>
      </x:c>
      <x:c r="AA338" s="393">
        <x:v>184114.66666666669</x:v>
      </x:c>
      <x:c r="AB338" s="366">
        <x:v>62012.972499675969</x:v>
      </x:c>
      <x:c r="AC338" s="367">
        <x:v>633.35445333333337</x:v>
      </x:c>
      <x:c r="AD338" s="393">
        <x:v>184114.66666666669</x:v>
      </x:c>
      <x:c r="AE338" s="366">
        <x:v>62012.972499675969</x:v>
      </x:c>
      <x:c r="AF338" s="367">
        <x:v>633.35445333333337</x:v>
      </x:c>
      <x:c r="AG338" s="393">
        <x:v>157559.66666666669</x:v>
      </x:c>
      <x:c r="AH338" s="366">
        <x:v>53068.793773761165</x:v>
      </x:c>
      <x:c r="AI338" s="367">
        <x:v>542.00525333333337</x:v>
      </x:c>
      <x:c r="AJ338" s="393">
        <x:v>184114.66666666669</x:v>
      </x:c>
      <x:c r="AK338" s="366">
        <x:v>62012.972499675969</x:v>
      </x:c>
      <x:c r="AL338" s="367">
        <x:v>633.35445333333337</x:v>
      </x:c>
      <x:c r="AM338" s="393">
        <x:v>157559.66666666669</x:v>
      </x:c>
      <x:c r="AN338" s="366">
        <x:v>53068.793773761165</x:v>
      </x:c>
      <x:c r="AO338" s="367">
        <x:v>542.00525333333337</x:v>
      </x:c>
      <x:c r="AP338" s="393">
        <x:v>192966.33333333337</x:v>
      </x:c>
      <x:c r="AQ338" s="366">
        <x:v>64994.365408314239</x:v>
      </x:c>
      <x:c r="AR338" s="367">
        <x:v>663.80418666666674</x:v>
      </x:c>
      <x:c r="AS338" s="393">
        <x:v>192966.33333333337</x:v>
      </x:c>
      <x:c r="AT338" s="366">
        <x:v>64994.365408314239</x:v>
      </x:c>
      <x:c r="AU338" s="367">
        <x:v>663.80418666666674</x:v>
      </x:c>
      <x:c r="AV338" s="361"/>
    </x:row>
    <x:row r="339" spans="1:48" hidden="1" outlineLevel="1">
      <x:c r="A339" s="328"/>
      <x:c r="B339" s="328">
        <x:v>7</x:v>
      </x:c>
      <x:c r="C339" s="328" t="s">
        <x:v>337</x:v>
      </x:c>
      <x:c r="D339" s="375" t="s">
        <x:v>140</x:v>
      </x:c>
      <x:c r="E339" s="375" t="s">
        <x:v>144</x:v>
      </x:c>
      <x:c r="F339" s="292">
        <x:v>0.49766055181343377</x:v>
      </x:c>
      <x:c r="G339" s="415">
        <x:v>7.0619999999999988E-3</x:v>
      </x:c>
      <x:c r="H339" s="323">
        <x:v>13666.666666666666</x:v>
      </x:c>
      <x:c r="I339" s="366">
        <x:v>164409.99999999997</x:v>
      </x:c>
      <x:c r="J339" s="366">
        <x:v>81820.371323646643</x:v>
      </x:c>
      <x:c r="K339" s="366">
        <x:v>1161.06342</x:v>
      </x:c>
      <x:c r="L339" s="393">
        <x:v>14896.666666666668</x:v>
      </x:c>
      <x:c r="M339" s="366">
        <x:v>7413.4833535141188</x:v>
      </x:c>
      <x:c r="N339" s="367">
        <x:v>105.20025999999999</x:v>
      </x:c>
      <x:c r="O339" s="393">
        <x:v>10796.666666666666</x:v>
      </x:c>
      <x:c r="P339" s="366">
        <x:v>5373.0750910790393</x:v>
      </x:c>
      <x:c r="Q339" s="367">
        <x:v>76.246059999999986</x:v>
      </x:c>
      <x:c r="R339" s="393">
        <x:v>15579.999999999998</x:v>
      </x:c>
      <x:c r="S339" s="366">
        <x:v>7753.5513972532972</x:v>
      </x:c>
      <x:c r="T339" s="367">
        <x:v>110.02595999999997</x:v>
      </x:c>
      <x:c r="U339" s="393">
        <x:v>14213.333333333334</x:v>
      </x:c>
      <x:c r="V339" s="366">
        <x:v>7073.4153097749386</x:v>
      </x:c>
      <x:c r="W339" s="367">
        <x:v>100.37455999999999</x:v>
      </x:c>
      <x:c r="X339" s="393">
        <x:v>12163.333333333332</x:v>
      </x:c>
      <x:c r="Y339" s="366">
        <x:v>6053.2111785573989</x:v>
      </x:c>
      <x:c r="Z339" s="367">
        <x:v>85.897459999999981</x:v>
      </x:c>
      <x:c r="AA339" s="393">
        <x:v>14213.333333333334</x:v>
      </x:c>
      <x:c r="AB339" s="366">
        <x:v>7073.4153097749386</x:v>
      </x:c>
      <x:c r="AC339" s="367">
        <x:v>100.37455999999999</x:v>
      </x:c>
      <x:c r="AD339" s="393">
        <x:v>14213.333333333334</x:v>
      </x:c>
      <x:c r="AE339" s="366">
        <x:v>7073.4153097749386</x:v>
      </x:c>
      <x:c r="AF339" s="367">
        <x:v>100.37455999999999</x:v>
      </x:c>
      <x:c r="AG339" s="393">
        <x:v>12163.333333333332</x:v>
      </x:c>
      <x:c r="AH339" s="366">
        <x:v>6053.2111785573989</x:v>
      </x:c>
      <x:c r="AI339" s="367">
        <x:v>85.897459999999981</x:v>
      </x:c>
      <x:c r="AJ339" s="393">
        <x:v>14213.333333333334</x:v>
      </x:c>
      <x:c r="AK339" s="366">
        <x:v>7073.4153097749386</x:v>
      </x:c>
      <x:c r="AL339" s="367">
        <x:v>100.37455999999999</x:v>
      </x:c>
      <x:c r="AM339" s="393">
        <x:v>12163.333333333332</x:v>
      </x:c>
      <x:c r="AN339" s="366">
        <x:v>6053.2111785573989</x:v>
      </x:c>
      <x:c r="AO339" s="367">
        <x:v>85.897459999999981</x:v>
      </x:c>
      <x:c r="AP339" s="393">
        <x:v>14896.666666666668</x:v>
      </x:c>
      <x:c r="AQ339" s="366">
        <x:v>7413.4833535141188</x:v>
      </x:c>
      <x:c r="AR339" s="367">
        <x:v>105.20025999999999</x:v>
      </x:c>
      <x:c r="AS339" s="393">
        <x:v>14896.666666666668</x:v>
      </x:c>
      <x:c r="AT339" s="366">
        <x:v>7413.4833535141188</x:v>
      </x:c>
      <x:c r="AU339" s="367">
        <x:v>105.20025999999999</x:v>
      </x:c>
      <x:c r="AV339" s="361"/>
    </x:row>
    <x:row r="340" spans="1:48" hidden="1" outlineLevel="1">
      <x:c r="A340" s="328"/>
      <x:c r="B340" s="328">
        <x:v>8</x:v>
      </x:c>
      <x:c r="C340" s="328" t="s">
        <x:v>337</x:v>
      </x:c>
      <x:c r="D340" s="375" t="s">
        <x:v>140</x:v>
      </x:c>
      <x:c r="E340" s="375" t="s">
        <x:v>376</x:v>
      </x:c>
      <x:c r="F340" s="292">
        <x:v>0.64415823529411753</x:v>
      </x:c>
      <x:c r="G340" s="415">
        <x:v>1.7970000000000003E-2</x:v>
      </x:c>
      <x:c r="H340" s="323">
        <x:v>3333.3333333333335</x:v>
      </x:c>
      <x:c r="I340" s="366">
        <x:v>40100.000000000015</x:v>
      </x:c>
      <x:c r="J340" s="366">
        <x:v>25830.745235294115</x:v>
      </x:c>
      <x:c r="K340" s="366">
        <x:v>720.59700000000032</x:v>
      </x:c>
      <x:c r="L340" s="393">
        <x:v>3633.3333333333339</x:v>
      </x:c>
      <x:c r="M340" s="366">
        <x:v>2340.4415882352941</x:v>
      </x:c>
      <x:c r="N340" s="367">
        <x:v>65.291000000000025</x:v>
      </x:c>
      <x:c r="O340" s="393">
        <x:v>2633.3333333333335</x:v>
      </x:c>
      <x:c r="P340" s="366">
        <x:v>1696.2833529411762</x:v>
      </x:c>
      <x:c r="Q340" s="367">
        <x:v>47.321000000000012</x:v>
      </x:c>
      <x:c r="R340" s="393">
        <x:v>3800</x:v>
      </x:c>
      <x:c r="S340" s="366">
        <x:v>2447.8012941176466</x:v>
      </x:c>
      <x:c r="T340" s="367">
        <x:v>68.286000000000016</x:v>
      </x:c>
      <x:c r="U340" s="393">
        <x:v>3466.666666666667</x:v>
      </x:c>
      <x:c r="V340" s="366">
        <x:v>2233.0818823529412</x:v>
      </x:c>
      <x:c r="W340" s="367">
        <x:v>62.296000000000014</x:v>
      </x:c>
      <x:c r="X340" s="393">
        <x:v>2966.666666666667</x:v>
      </x:c>
      <x:c r="Y340" s="366">
        <x:v>1911.0027647058821</x:v>
      </x:c>
      <x:c r="Z340" s="367">
        <x:v>53.311000000000014</x:v>
      </x:c>
      <x:c r="AA340" s="393">
        <x:v>3466.666666666667</x:v>
      </x:c>
      <x:c r="AB340" s="366">
        <x:v>2233.0818823529412</x:v>
      </x:c>
      <x:c r="AC340" s="367">
        <x:v>62.296000000000014</x:v>
      </x:c>
      <x:c r="AD340" s="393">
        <x:v>3466.666666666667</x:v>
      </x:c>
      <x:c r="AE340" s="366">
        <x:v>2233.0818823529412</x:v>
      </x:c>
      <x:c r="AF340" s="367">
        <x:v>62.296000000000014</x:v>
      </x:c>
      <x:c r="AG340" s="393">
        <x:v>2966.666666666667</x:v>
      </x:c>
      <x:c r="AH340" s="366">
        <x:v>1911.0027647058821</x:v>
      </x:c>
      <x:c r="AI340" s="367">
        <x:v>53.311000000000014</x:v>
      </x:c>
      <x:c r="AJ340" s="393">
        <x:v>3466.666666666667</x:v>
      </x:c>
      <x:c r="AK340" s="366">
        <x:v>2233.0818823529412</x:v>
      </x:c>
      <x:c r="AL340" s="367">
        <x:v>62.296000000000014</x:v>
      </x:c>
      <x:c r="AM340" s="393">
        <x:v>2966.666666666667</x:v>
      </x:c>
      <x:c r="AN340" s="366">
        <x:v>1911.0027647058821</x:v>
      </x:c>
      <x:c r="AO340" s="367">
        <x:v>53.311000000000014</x:v>
      </x:c>
      <x:c r="AP340" s="393">
        <x:v>3633.3333333333339</x:v>
      </x:c>
      <x:c r="AQ340" s="366">
        <x:v>2340.4415882352941</x:v>
      </x:c>
      <x:c r="AR340" s="367">
        <x:v>65.291000000000025</x:v>
      </x:c>
      <x:c r="AS340" s="393">
        <x:v>3633.3333333333339</x:v>
      </x:c>
      <x:c r="AT340" s="366">
        <x:v>2340.4415882352941</x:v>
      </x:c>
      <x:c r="AU340" s="367">
        <x:v>65.291000000000025</x:v>
      </x:c>
      <x:c r="AV340" s="361"/>
    </x:row>
    <x:row r="341" spans="1:48" hidden="1" outlineLevel="1">
      <x:c r="A341" s="328"/>
      <x:c r="B341" s="328">
        <x:v>9</x:v>
      </x:c>
      <x:c r="C341" s="328" t="s">
        <x:v>337</x:v>
      </x:c>
      <x:c r="D341" s="375" t="s">
        <x:v>406</x:v>
      </x:c>
      <x:c r="E341" s="375" t="s">
        <x:v>407</x:v>
      </x:c>
      <x:c r="F341" s="292">
        <x:v>1.5779000000000001</x:v>
      </x:c>
      <x:c r="G341" s="420">
        <x:v>7.6E-3</x:v>
      </x:c>
      <x:c r="H341" s="323">
        <x:v>111.11111111111111</x:v>
      </x:c>
      <x:c r="I341" s="366">
        <x:v>1336.6666666666667</x:v>
      </x:c>
      <x:c r="J341" s="366">
        <x:v>2109.1263333333336</x:v>
      </x:c>
      <x:c r="K341" s="366">
        <x:v>10.158666666666669</x:v>
      </x:c>
      <x:c r="L341" s="393">
        <x:v>121.11111111111113</x:v>
      </x:c>
      <x:c r="M341" s="366">
        <x:v>191.10122222222225</x:v>
      </x:c>
      <x:c r="N341" s="367">
        <x:v>0.92044444444444462</x:v>
      </x:c>
      <x:c r="O341" s="393">
        <x:v>87.777777777777786</x:v>
      </x:c>
      <x:c r="P341" s="366">
        <x:v>138.50455555555558</x:v>
      </x:c>
      <x:c r="Q341" s="367">
        <x:v>0.66711111111111121</x:v>
      </x:c>
      <x:c r="R341" s="393">
        <x:v>126.66666666666666</x:v>
      </x:c>
      <x:c r="S341" s="366">
        <x:v>199.86733333333333</x:v>
      </x:c>
      <x:c r="T341" s="367">
        <x:v>0.96266666666666656</x:v>
      </x:c>
      <x:c r="U341" s="393">
        <x:v>115.55555555555556</x:v>
      </x:c>
      <x:c r="V341" s="366">
        <x:v>182.33511111111113</x:v>
      </x:c>
      <x:c r="W341" s="367">
        <x:v>0.87822222222222224</x:v>
      </x:c>
      <x:c r="X341" s="393">
        <x:v>98.8888888888889</x:v>
      </x:c>
      <x:c r="Y341" s="366">
        <x:v>156.03677777777781</x:v>
      </x:c>
      <x:c r="Z341" s="367">
        <x:v>0.75155555555555564</x:v>
      </x:c>
      <x:c r="AA341" s="393">
        <x:v>115.55555555555556</x:v>
      </x:c>
      <x:c r="AB341" s="366">
        <x:v>182.33511111111113</x:v>
      </x:c>
      <x:c r="AC341" s="367">
        <x:v>0.87822222222222224</x:v>
      </x:c>
      <x:c r="AD341" s="393">
        <x:v>115.55555555555556</x:v>
      </x:c>
      <x:c r="AE341" s="366">
        <x:v>182.33511111111113</x:v>
      </x:c>
      <x:c r="AF341" s="367">
        <x:v>0.87822222222222224</x:v>
      </x:c>
      <x:c r="AG341" s="393">
        <x:v>98.8888888888889</x:v>
      </x:c>
      <x:c r="AH341" s="366">
        <x:v>156.03677777777781</x:v>
      </x:c>
      <x:c r="AI341" s="367">
        <x:v>0.75155555555555564</x:v>
      </x:c>
      <x:c r="AJ341" s="393">
        <x:v>115.55555555555556</x:v>
      </x:c>
      <x:c r="AK341" s="366">
        <x:v>182.33511111111113</x:v>
      </x:c>
      <x:c r="AL341" s="367">
        <x:v>0.87822222222222224</x:v>
      </x:c>
      <x:c r="AM341" s="393">
        <x:v>98.8888888888889</x:v>
      </x:c>
      <x:c r="AN341" s="366">
        <x:v>156.03677777777781</x:v>
      </x:c>
      <x:c r="AO341" s="367">
        <x:v>0.75155555555555564</x:v>
      </x:c>
      <x:c r="AP341" s="393">
        <x:v>121.11111111111113</x:v>
      </x:c>
      <x:c r="AQ341" s="366">
        <x:v>191.10122222222225</x:v>
      </x:c>
      <x:c r="AR341" s="367">
        <x:v>0.92044444444444462</x:v>
      </x:c>
      <x:c r="AS341" s="393">
        <x:v>121.11111111111113</x:v>
      </x:c>
      <x:c r="AT341" s="366">
        <x:v>191.10122222222225</x:v>
      </x:c>
      <x:c r="AU341" s="367">
        <x:v>0.92044444444444462</x:v>
      </x:c>
      <x:c r="AV341" s="361"/>
    </x:row>
    <x:row r="342" spans="1:48" hidden="1" outlineLevel="1">
      <x:c r="A342" s="13" t="s">
        <x:v>338</x:v>
      </x:c>
      <x:c r="B342" s="13"/>
      <x:c r="C342" s="13"/>
      <x:c r="D342" s="13"/>
      <x:c r="E342" s="13"/>
      <x:c r="F342" s="321"/>
      <x:c r="G342" s="398"/>
      <x:c r="H342" s="324">
        <x:v>64000</x:v>
      </x:c>
      <x:c r="I342" s="324">
        <x:v>196480</x:v>
      </x:c>
      <x:c r="J342" s="324">
        <x:v>1064332.6205</x:v>
      </x:c>
      <x:c r="K342" s="324">
        <x:v>15770.443403659112</x:v>
      </x:c>
      <x:c r="L342" s="324">
        <x:v>0</x:v>
      </x:c>
      <x:c r="M342" s="324">
        <x:v>0</x:v>
      </x:c>
      <x:c r="N342" s="421">
        <x:v>0</x:v>
      </x:c>
      <x:c r="O342" s="422">
        <x:v>0</x:v>
      </x:c>
      <x:c r="P342" s="324">
        <x:v>0</x:v>
      </x:c>
      <x:c r="Q342" s="324">
        <x:v>0</x:v>
      </x:c>
      <x:c r="R342" s="324">
        <x:v>0</x:v>
      </x:c>
      <x:c r="S342" s="324">
        <x:v>0</x:v>
      </x:c>
      <x:c r="T342" s="324">
        <x:v>0</x:v>
      </x:c>
      <x:c r="U342" s="324">
        <x:v>0</x:v>
      </x:c>
      <x:c r="V342" s="324">
        <x:v>0</x:v>
      </x:c>
      <x:c r="W342" s="324">
        <x:v>0</x:v>
      </x:c>
      <x:c r="X342" s="324">
        <x:v>0</x:v>
      </x:c>
      <x:c r="Y342" s="324">
        <x:v>0</x:v>
      </x:c>
      <x:c r="Z342" s="324">
        <x:v>0</x:v>
      </x:c>
      <x:c r="AA342" s="324">
        <x:v>0</x:v>
      </x:c>
      <x:c r="AB342" s="324">
        <x:v>0</x:v>
      </x:c>
      <x:c r="AC342" s="324">
        <x:v>0</x:v>
      </x:c>
      <x:c r="AD342" s="324">
        <x:v>0</x:v>
      </x:c>
      <x:c r="AE342" s="324">
        <x:v>0</x:v>
      </x:c>
      <x:c r="AF342" s="324">
        <x:v>0</x:v>
      </x:c>
      <x:c r="AG342" s="324">
        <x:v>0</x:v>
      </x:c>
      <x:c r="AH342" s="324">
        <x:v>0</x:v>
      </x:c>
      <x:c r="AI342" s="324">
        <x:v>0</x:v>
      </x:c>
      <x:c r="AJ342" s="324">
        <x:v>0</x:v>
      </x:c>
      <x:c r="AK342" s="324">
        <x:v>0</x:v>
      </x:c>
      <x:c r="AL342" s="324">
        <x:v>0</x:v>
      </x:c>
      <x:c r="AM342" s="324">
        <x:v>56959.999999999993</x:v>
      </x:c>
      <x:c r="AN342" s="324">
        <x:v>308552.45349999995</x:v>
      </x:c>
      <x:c r="AO342" s="324">
        <x:v>4571.8875013865181</x:v>
      </x:c>
      <x:c r="AP342" s="324">
        <x:v>69760</x:v>
      </x:c>
      <x:c r="AQ342" s="324">
        <x:v>377890.08349999995</x:v>
      </x:c>
      <x:c r="AR342" s="324">
        <x:v>5599.2779511362978</x:v>
      </x:c>
      <x:c r="AS342" s="324">
        <x:v>69760</x:v>
      </x:c>
      <x:c r="AT342" s="324">
        <x:v>377890.08349999995</x:v>
      </x:c>
      <x:c r="AU342" s="324">
        <x:v>5599.2779511362978</x:v>
      </x:c>
      <x:c r="AV342" s="361"/>
    </x:row>
    <x:row r="343" spans="1:48" hidden="1" outlineLevel="1">
      <x:c r="A343" s="328">
        <x:v>33</x:v>
      </x:c>
      <x:c r="B343" s="328">
        <x:v>1</x:v>
      </x:c>
      <x:c r="C343" s="328" t="s">
        <x:v>338</x:v>
      </x:c>
      <x:c r="D343" s="375"/>
      <x:c r="E343" s="375"/>
      <x:c r="F343" s="292"/>
      <x:c r="G343" s="415"/>
      <x:c r="H343" s="423">
        <x:v>0</x:v>
      </x:c>
      <x:c r="I343" s="366">
        <x:v>0</x:v>
      </x:c>
      <x:c r="J343" s="366">
        <x:v>0</x:v>
      </x:c>
      <x:c r="K343" s="366">
        <x:v>0</x:v>
      </x:c>
      <x:c r="L343" s="366"/>
      <x:c r="M343" s="366"/>
      <x:c r="N343" s="367"/>
      <x:c r="O343" s="368"/>
      <x:c r="P343" s="366"/>
      <x:c r="Q343" s="366"/>
      <x:c r="R343" s="366"/>
      <x:c r="S343" s="366"/>
      <x:c r="T343" s="366"/>
      <x:c r="U343" s="366"/>
      <x:c r="V343" s="366"/>
      <x:c r="W343" s="366"/>
      <x:c r="X343" s="366"/>
      <x:c r="Y343" s="366"/>
      <x:c r="Z343" s="366"/>
      <x:c r="AA343" s="366"/>
      <x:c r="AB343" s="366"/>
      <x:c r="AC343" s="366"/>
      <x:c r="AD343" s="366"/>
      <x:c r="AE343" s="366"/>
      <x:c r="AF343" s="366"/>
      <x:c r="AG343" s="366"/>
      <x:c r="AH343" s="366"/>
      <x:c r="AI343" s="366"/>
      <x:c r="AJ343" s="366"/>
      <x:c r="AK343" s="366"/>
      <x:c r="AL343" s="366"/>
      <x:c r="AM343" s="393">
        <x:v>0</x:v>
      </x:c>
      <x:c r="AN343" s="366">
        <x:v>0</x:v>
      </x:c>
      <x:c r="AO343" s="366">
        <x:v>0</x:v>
      </x:c>
      <x:c r="AP343" s="393">
        <x:v>0</x:v>
      </x:c>
      <x:c r="AQ343" s="366">
        <x:v>0</x:v>
      </x:c>
      <x:c r="AR343" s="366">
        <x:v>0</x:v>
      </x:c>
      <x:c r="AS343" s="393">
        <x:v>0</x:v>
      </x:c>
      <x:c r="AT343" s="366">
        <x:v>0</x:v>
      </x:c>
      <x:c r="AU343" s="366">
        <x:v>0</x:v>
      </x:c>
      <x:c r="AV343" s="361"/>
    </x:row>
    <x:row r="344" spans="1:48" hidden="1" outlineLevel="1">
      <x:c r="A344" s="328">
        <x:v>34</x:v>
      </x:c>
      <x:c r="B344" s="328">
        <x:v>2</x:v>
      </x:c>
      <x:c r="C344" s="328" t="s">
        <x:v>338</x:v>
      </x:c>
      <x:c r="D344" s="375"/>
      <x:c r="E344" s="375"/>
      <x:c r="F344" s="292"/>
      <x:c r="G344" s="415"/>
      <x:c r="H344" s="423">
        <x:v>0</x:v>
      </x:c>
      <x:c r="I344" s="366">
        <x:v>0</x:v>
      </x:c>
      <x:c r="J344" s="366">
        <x:v>0</x:v>
      </x:c>
      <x:c r="K344" s="366">
        <x:v>0</x:v>
      </x:c>
      <x:c r="L344" s="366"/>
      <x:c r="M344" s="366"/>
      <x:c r="N344" s="367"/>
      <x:c r="O344" s="368"/>
      <x:c r="P344" s="366"/>
      <x:c r="Q344" s="366"/>
      <x:c r="R344" s="366"/>
      <x:c r="S344" s="366"/>
      <x:c r="T344" s="366"/>
      <x:c r="U344" s="366"/>
      <x:c r="V344" s="366"/>
      <x:c r="W344" s="366"/>
      <x:c r="X344" s="366"/>
      <x:c r="Y344" s="366"/>
      <x:c r="Z344" s="366"/>
      <x:c r="AA344" s="366"/>
      <x:c r="AB344" s="366"/>
      <x:c r="AC344" s="366"/>
      <x:c r="AD344" s="366"/>
      <x:c r="AE344" s="366"/>
      <x:c r="AF344" s="366"/>
      <x:c r="AG344" s="366"/>
      <x:c r="AH344" s="366"/>
      <x:c r="AI344" s="366"/>
      <x:c r="AJ344" s="366"/>
      <x:c r="AK344" s="366"/>
      <x:c r="AL344" s="366"/>
      <x:c r="AM344" s="393">
        <x:v>0</x:v>
      </x:c>
      <x:c r="AN344" s="366">
        <x:v>0</x:v>
      </x:c>
      <x:c r="AO344" s="366">
        <x:v>0</x:v>
      </x:c>
      <x:c r="AP344" s="393">
        <x:v>0</x:v>
      </x:c>
      <x:c r="AQ344" s="366">
        <x:v>0</x:v>
      </x:c>
      <x:c r="AR344" s="366">
        <x:v>0</x:v>
      </x:c>
      <x:c r="AS344" s="393">
        <x:v>0</x:v>
      </x:c>
      <x:c r="AT344" s="366">
        <x:v>0</x:v>
      </x:c>
      <x:c r="AU344" s="366">
        <x:v>0</x:v>
      </x:c>
      <x:c r="AV344" s="361"/>
    </x:row>
    <x:row r="345" spans="1:48" hidden="1" outlineLevel="1">
      <x:c r="A345" s="328">
        <x:v>35</x:v>
      </x:c>
      <x:c r="B345" s="328">
        <x:v>3</x:v>
      </x:c>
      <x:c r="C345" s="328" t="s">
        <x:v>338</x:v>
      </x:c>
      <x:c r="D345" s="375"/>
      <x:c r="E345" s="375"/>
      <x:c r="F345" s="292"/>
      <x:c r="G345" s="415"/>
      <x:c r="H345" s="423">
        <x:v>0</x:v>
      </x:c>
      <x:c r="I345" s="366">
        <x:v>0</x:v>
      </x:c>
      <x:c r="J345" s="366">
        <x:v>0</x:v>
      </x:c>
      <x:c r="K345" s="366">
        <x:v>0</x:v>
      </x:c>
      <x:c r="L345" s="366"/>
      <x:c r="M345" s="366"/>
      <x:c r="N345" s="367"/>
      <x:c r="O345" s="368"/>
      <x:c r="P345" s="366"/>
      <x:c r="Q345" s="366"/>
      <x:c r="R345" s="366"/>
      <x:c r="S345" s="366"/>
      <x:c r="T345" s="366"/>
      <x:c r="U345" s="366"/>
      <x:c r="V345" s="366"/>
      <x:c r="W345" s="366"/>
      <x:c r="X345" s="366"/>
      <x:c r="Y345" s="366"/>
      <x:c r="Z345" s="366"/>
      <x:c r="AA345" s="366"/>
      <x:c r="AB345" s="366"/>
      <x:c r="AC345" s="366"/>
      <x:c r="AD345" s="366"/>
      <x:c r="AE345" s="366"/>
      <x:c r="AF345" s="366"/>
      <x:c r="AG345" s="366"/>
      <x:c r="AH345" s="366"/>
      <x:c r="AI345" s="366"/>
      <x:c r="AJ345" s="366"/>
      <x:c r="AK345" s="366"/>
      <x:c r="AL345" s="366"/>
      <x:c r="AM345" s="393">
        <x:v>0</x:v>
      </x:c>
      <x:c r="AN345" s="366">
        <x:v>0</x:v>
      </x:c>
      <x:c r="AO345" s="366">
        <x:v>0</x:v>
      </x:c>
      <x:c r="AP345" s="393">
        <x:v>0</x:v>
      </x:c>
      <x:c r="AQ345" s="366">
        <x:v>0</x:v>
      </x:c>
      <x:c r="AR345" s="366">
        <x:v>0</x:v>
      </x:c>
      <x:c r="AS345" s="393">
        <x:v>0</x:v>
      </x:c>
      <x:c r="AT345" s="366">
        <x:v>0</x:v>
      </x:c>
      <x:c r="AU345" s="366">
        <x:v>0</x:v>
      </x:c>
      <x:c r="AV345" s="361"/>
    </x:row>
    <x:row r="346" spans="1:48" hidden="1" outlineLevel="1">
      <x:c r="A346" s="328">
        <x:v>36</x:v>
      </x:c>
      <x:c r="B346" s="328">
        <x:v>4</x:v>
      </x:c>
      <x:c r="C346" s="328" t="s">
        <x:v>338</x:v>
      </x:c>
      <x:c r="D346" s="375"/>
      <x:c r="E346" s="375"/>
      <x:c r="F346" s="292"/>
      <x:c r="G346" s="415"/>
      <x:c r="H346" s="423">
        <x:v>0</x:v>
      </x:c>
      <x:c r="I346" s="366">
        <x:v>0</x:v>
      </x:c>
      <x:c r="J346" s="366">
        <x:v>0</x:v>
      </x:c>
      <x:c r="K346" s="366">
        <x:v>0</x:v>
      </x:c>
      <x:c r="L346" s="366"/>
      <x:c r="M346" s="366"/>
      <x:c r="N346" s="367"/>
      <x:c r="O346" s="368"/>
      <x:c r="P346" s="366"/>
      <x:c r="Q346" s="366"/>
      <x:c r="R346" s="366"/>
      <x:c r="S346" s="366"/>
      <x:c r="T346" s="366"/>
      <x:c r="U346" s="366"/>
      <x:c r="V346" s="366"/>
      <x:c r="W346" s="366"/>
      <x:c r="X346" s="366"/>
      <x:c r="Y346" s="366"/>
      <x:c r="Z346" s="366"/>
      <x:c r="AA346" s="366"/>
      <x:c r="AB346" s="366"/>
      <x:c r="AC346" s="366"/>
      <x:c r="AD346" s="366"/>
      <x:c r="AE346" s="366"/>
      <x:c r="AF346" s="366"/>
      <x:c r="AG346" s="366"/>
      <x:c r="AH346" s="366"/>
      <x:c r="AI346" s="366"/>
      <x:c r="AJ346" s="366"/>
      <x:c r="AK346" s="366"/>
      <x:c r="AL346" s="366"/>
      <x:c r="AM346" s="393">
        <x:v>0</x:v>
      </x:c>
      <x:c r="AN346" s="366">
        <x:v>0</x:v>
      </x:c>
      <x:c r="AO346" s="366">
        <x:v>0</x:v>
      </x:c>
      <x:c r="AP346" s="393">
        <x:v>0</x:v>
      </x:c>
      <x:c r="AQ346" s="366">
        <x:v>0</x:v>
      </x:c>
      <x:c r="AR346" s="366">
        <x:v>0</x:v>
      </x:c>
      <x:c r="AS346" s="393">
        <x:v>0</x:v>
      </x:c>
      <x:c r="AT346" s="366">
        <x:v>0</x:v>
      </x:c>
      <x:c r="AU346" s="366">
        <x:v>0</x:v>
      </x:c>
      <x:c r="AV346" s="361"/>
    </x:row>
    <x:row r="347" spans="1:48" hidden="1" outlineLevel="1">
      <x:c r="A347" s="328">
        <x:v>37</x:v>
      </x:c>
      <x:c r="B347" s="328">
        <x:v>5</x:v>
      </x:c>
      <x:c r="C347" s="328" t="s">
        <x:v>338</x:v>
      </x:c>
      <x:c r="D347" s="375" t="s">
        <x:v>408</x:v>
      </x:c>
      <x:c r="E347" s="375">
        <x:v>8</x:v>
      </x:c>
      <x:c r="F347" s="292">
        <x:v>4.3715999999999999</x:v>
      </x:c>
      <x:c r="G347" s="415">
        <x:v>6.701993603403722E-2</x:v>
      </x:c>
      <x:c r="H347" s="423">
        <x:v>23583.333333333332</x:v>
      </x:c>
      <x:c r="I347" s="366">
        <x:v>72400.833333333328</x:v>
      </x:c>
      <x:c r="J347" s="366">
        <x:v>316507.48300000001</x:v>
      </x:c>
      <x:c r="K347" s="424">
        <x:v>4852.2992188109893</x:v>
      </x:c>
      <x:c r="L347" s="366"/>
      <x:c r="M347" s="366"/>
      <x:c r="N347" s="367"/>
      <x:c r="O347" s="368"/>
      <x:c r="P347" s="366"/>
      <x:c r="Q347" s="366"/>
      <x:c r="R347" s="366"/>
      <x:c r="S347" s="366"/>
      <x:c r="T347" s="366"/>
      <x:c r="U347" s="366"/>
      <x:c r="V347" s="366"/>
      <x:c r="W347" s="366"/>
      <x:c r="X347" s="366"/>
      <x:c r="Y347" s="366"/>
      <x:c r="Z347" s="366"/>
      <x:c r="AA347" s="366"/>
      <x:c r="AB347" s="366"/>
      <x:c r="AC347" s="366"/>
      <x:c r="AD347" s="366"/>
      <x:c r="AE347" s="366"/>
      <x:c r="AF347" s="366"/>
      <x:c r="AG347" s="366"/>
      <x:c r="AH347" s="366"/>
      <x:c r="AI347" s="366"/>
      <x:c r="AJ347" s="366"/>
      <x:c r="AK347" s="366"/>
      <x:c r="AL347" s="366"/>
      <x:c r="AM347" s="393">
        <x:v>20989.166666666664</x:v>
      </x:c>
      <x:c r="AN347" s="366">
        <x:v>91756.240999999995</x:v>
      </x:c>
      <x:c r="AO347" s="366">
        <x:v>1406.692607407746</x:v>
      </x:c>
      <x:c r="AP347" s="393">
        <x:v>25705.833333333332</x:v>
      </x:c>
      <x:c r="AQ347" s="366">
        <x:v>112375.621</x:v>
      </x:c>
      <x:c r="AR347" s="366">
        <x:v>1722.8033057016216</x:v>
      </x:c>
      <x:c r="AS347" s="393">
        <x:v>25705.833333333332</x:v>
      </x:c>
      <x:c r="AT347" s="366">
        <x:v>112375.621</x:v>
      </x:c>
      <x:c r="AU347" s="366">
        <x:v>1722.8033057016216</x:v>
      </x:c>
      <x:c r="AV347" s="361"/>
    </x:row>
    <x:row r="348" spans="1:48" hidden="1" outlineLevel="1">
      <x:c r="A348" s="328">
        <x:v>33</x:v>
      </x:c>
      <x:c r="B348" s="328">
        <x:v>6</x:v>
      </x:c>
      <x:c r="C348" s="328" t="s">
        <x:v>338</x:v>
      </x:c>
      <x:c r="D348" s="375" t="s">
        <x:v>409</x:v>
      </x:c>
      <x:c r="E348" s="375">
        <x:v>10</x:v>
      </x:c>
      <x:c r="F348" s="292">
        <x:v>6.0270000000000001</x:v>
      </x:c>
      <x:c r="G348" s="415">
        <x:v>8.7993371314132443E-2</x:v>
      </x:c>
      <x:c r="H348" s="423">
        <x:v>40416.666666666664</x:v>
      </x:c>
      <x:c r="I348" s="366">
        <x:v>124079.16666666666</x:v>
      </x:c>
      <x:c r="J348" s="366">
        <x:v>747825.13749999995</x:v>
      </x:c>
      <x:c r="K348" s="424">
        <x:v>10918.144184848123</x:v>
      </x:c>
      <x:c r="L348" s="366"/>
      <x:c r="M348" s="366"/>
      <x:c r="N348" s="367"/>
      <x:c r="O348" s="368"/>
      <x:c r="P348" s="366"/>
      <x:c r="Q348" s="366"/>
      <x:c r="R348" s="366"/>
      <x:c r="S348" s="366"/>
      <x:c r="T348" s="366"/>
      <x:c r="U348" s="366"/>
      <x:c r="V348" s="366"/>
      <x:c r="W348" s="366"/>
      <x:c r="X348" s="366"/>
      <x:c r="Y348" s="366"/>
      <x:c r="Z348" s="366"/>
      <x:c r="AA348" s="366"/>
      <x:c r="AB348" s="366"/>
      <x:c r="AC348" s="366"/>
      <x:c r="AD348" s="366"/>
      <x:c r="AE348" s="366"/>
      <x:c r="AF348" s="366"/>
      <x:c r="AG348" s="366"/>
      <x:c r="AH348" s="366"/>
      <x:c r="AI348" s="366"/>
      <x:c r="AJ348" s="366"/>
      <x:c r="AK348" s="366"/>
      <x:c r="AL348" s="366"/>
      <x:c r="AM348" s="393">
        <x:v>35970.833333333328</x:v>
      </x:c>
      <x:c r="AN348" s="366">
        <x:v>216796.21249999997</x:v>
      </x:c>
      <x:c r="AO348" s="366">
        <x:v>3165.1948939787721</x:v>
      </x:c>
      <x:c r="AP348" s="393">
        <x:v>44054.166666666664</x:v>
      </x:c>
      <x:c r="AQ348" s="366">
        <x:v>265514.46249999997</x:v>
      </x:c>
      <x:c r="AR348" s="366">
        <x:v>3876.4746454346759</x:v>
      </x:c>
      <x:c r="AS348" s="393">
        <x:v>44054.166666666664</x:v>
      </x:c>
      <x:c r="AT348" s="366">
        <x:v>265514.46249999997</x:v>
      </x:c>
      <x:c r="AU348" s="366">
        <x:v>3876.4746454346759</x:v>
      </x:c>
      <x:c r="AV348" s="361"/>
    </x:row>
    <x:row r="349" spans="1:48" hidden="1" outlineLevel="1">
      <x:c r="A349" s="328">
        <x:v>34</x:v>
      </x:c>
      <x:c r="B349" s="328">
        <x:v>7</x:v>
      </x:c>
      <x:c r="C349" s="328" t="s">
        <x:v>338</x:v>
      </x:c>
      <x:c r="D349" s="375"/>
      <x:c r="E349" s="375"/>
      <x:c r="F349" s="292"/>
      <x:c r="G349" s="415"/>
      <x:c r="H349" s="423">
        <x:v>0</x:v>
      </x:c>
      <x:c r="I349" s="366">
        <x:v>0</x:v>
      </x:c>
      <x:c r="J349" s="366">
        <x:v>0</x:v>
      </x:c>
      <x:c r="K349" s="366">
        <x:v>0</x:v>
      </x:c>
      <x:c r="L349" s="366"/>
      <x:c r="M349" s="366"/>
      <x:c r="N349" s="367"/>
      <x:c r="O349" s="368"/>
      <x:c r="P349" s="366"/>
      <x:c r="Q349" s="366"/>
      <x:c r="R349" s="366"/>
      <x:c r="S349" s="366"/>
      <x:c r="T349" s="366"/>
      <x:c r="U349" s="366"/>
      <x:c r="V349" s="366"/>
      <x:c r="W349" s="366"/>
      <x:c r="X349" s="366"/>
      <x:c r="Y349" s="366"/>
      <x:c r="Z349" s="366"/>
      <x:c r="AA349" s="366"/>
      <x:c r="AB349" s="366"/>
      <x:c r="AC349" s="366"/>
      <x:c r="AD349" s="366"/>
      <x:c r="AE349" s="366"/>
      <x:c r="AF349" s="366"/>
      <x:c r="AG349" s="366"/>
      <x:c r="AH349" s="366"/>
      <x:c r="AI349" s="366"/>
      <x:c r="AJ349" s="366"/>
      <x:c r="AK349" s="366"/>
      <x:c r="AL349" s="366"/>
      <x:c r="AM349" s="393">
        <x:v>0</x:v>
      </x:c>
      <x:c r="AN349" s="366">
        <x:v>0</x:v>
      </x:c>
      <x:c r="AO349" s="366">
        <x:v>0</x:v>
      </x:c>
      <x:c r="AP349" s="393">
        <x:v>0</x:v>
      </x:c>
      <x:c r="AQ349" s="366">
        <x:v>0</x:v>
      </x:c>
      <x:c r="AR349" s="366">
        <x:v>0</x:v>
      </x:c>
      <x:c r="AS349" s="393">
        <x:v>0</x:v>
      </x:c>
      <x:c r="AT349" s="366">
        <x:v>0</x:v>
      </x:c>
      <x:c r="AU349" s="366">
        <x:v>0</x:v>
      </x:c>
      <x:c r="AV349" s="361"/>
    </x:row>
    <x:row r="350" spans="1:48" hidden="1" outlineLevel="1">
      <x:c r="A350" s="328">
        <x:v>35</x:v>
      </x:c>
      <x:c r="B350" s="328">
        <x:v>8</x:v>
      </x:c>
      <x:c r="C350" s="328" t="s">
        <x:v>338</x:v>
      </x:c>
      <x:c r="D350" s="375"/>
      <x:c r="E350" s="375"/>
      <x:c r="F350" s="292"/>
      <x:c r="G350" s="415"/>
      <x:c r="H350" s="423">
        <x:v>0</x:v>
      </x:c>
      <x:c r="I350" s="366">
        <x:v>0</x:v>
      </x:c>
      <x:c r="J350" s="366">
        <x:v>0</x:v>
      </x:c>
      <x:c r="K350" s="366">
        <x:v>0</x:v>
      </x:c>
      <x:c r="L350" s="366"/>
      <x:c r="M350" s="366"/>
      <x:c r="N350" s="367"/>
      <x:c r="O350" s="368"/>
      <x:c r="P350" s="366"/>
      <x:c r="Q350" s="366"/>
      <x:c r="R350" s="366"/>
      <x:c r="S350" s="366"/>
      <x:c r="T350" s="366"/>
      <x:c r="U350" s="366"/>
      <x:c r="V350" s="366"/>
      <x:c r="W350" s="366"/>
      <x:c r="X350" s="366"/>
      <x:c r="Y350" s="366"/>
      <x:c r="Z350" s="366"/>
      <x:c r="AA350" s="366"/>
      <x:c r="AB350" s="366"/>
      <x:c r="AC350" s="366"/>
      <x:c r="AD350" s="366"/>
      <x:c r="AE350" s="366"/>
      <x:c r="AF350" s="366"/>
      <x:c r="AG350" s="366"/>
      <x:c r="AH350" s="366"/>
      <x:c r="AI350" s="366"/>
      <x:c r="AJ350" s="366"/>
      <x:c r="AK350" s="366"/>
      <x:c r="AL350" s="366"/>
      <x:c r="AM350" s="393">
        <x:v>0</x:v>
      </x:c>
      <x:c r="AN350" s="366">
        <x:v>0</x:v>
      </x:c>
      <x:c r="AO350" s="366">
        <x:v>0</x:v>
      </x:c>
      <x:c r="AP350" s="393">
        <x:v>0</x:v>
      </x:c>
      <x:c r="AQ350" s="366">
        <x:v>0</x:v>
      </x:c>
      <x:c r="AR350" s="366">
        <x:v>0</x:v>
      </x:c>
      <x:c r="AS350" s="393">
        <x:v>0</x:v>
      </x:c>
      <x:c r="AT350" s="366">
        <x:v>0</x:v>
      </x:c>
      <x:c r="AU350" s="366">
        <x:v>0</x:v>
      </x:c>
      <x:c r="AV350" s="361"/>
    </x:row>
    <x:row r="351" spans="1:48" hidden="1" outlineLevel="1">
      <x:c r="A351" s="328">
        <x:v>36</x:v>
      </x:c>
      <x:c r="B351" s="328">
        <x:v>9</x:v>
      </x:c>
      <x:c r="C351" s="328" t="s">
        <x:v>338</x:v>
      </x:c>
      <x:c r="D351" s="375"/>
      <x:c r="E351" s="375"/>
      <x:c r="F351" s="292"/>
      <x:c r="G351" s="415"/>
      <x:c r="H351" s="423">
        <x:v>0</x:v>
      </x:c>
      <x:c r="I351" s="366">
        <x:v>0</x:v>
      </x:c>
      <x:c r="J351" s="366">
        <x:v>0</x:v>
      </x:c>
      <x:c r="K351" s="366">
        <x:v>0</x:v>
      </x:c>
      <x:c r="L351" s="366"/>
      <x:c r="M351" s="366"/>
      <x:c r="N351" s="367"/>
      <x:c r="O351" s="368"/>
      <x:c r="P351" s="366"/>
      <x:c r="Q351" s="366"/>
      <x:c r="R351" s="366"/>
      <x:c r="S351" s="366"/>
      <x:c r="T351" s="366"/>
      <x:c r="U351" s="366"/>
      <x:c r="V351" s="366"/>
      <x:c r="W351" s="366"/>
      <x:c r="X351" s="366"/>
      <x:c r="Y351" s="366"/>
      <x:c r="Z351" s="366"/>
      <x:c r="AA351" s="366"/>
      <x:c r="AB351" s="366"/>
      <x:c r="AC351" s="366"/>
      <x:c r="AD351" s="366"/>
      <x:c r="AE351" s="366"/>
      <x:c r="AF351" s="366"/>
      <x:c r="AG351" s="366"/>
      <x:c r="AH351" s="366"/>
      <x:c r="AI351" s="366"/>
      <x:c r="AJ351" s="366"/>
      <x:c r="AK351" s="366"/>
      <x:c r="AL351" s="366"/>
      <x:c r="AM351" s="393">
        <x:v>0</x:v>
      </x:c>
      <x:c r="AN351" s="366">
        <x:v>0</x:v>
      </x:c>
      <x:c r="AO351" s="366">
        <x:v>0</x:v>
      </x:c>
      <x:c r="AP351" s="393">
        <x:v>0</x:v>
      </x:c>
      <x:c r="AQ351" s="366">
        <x:v>0</x:v>
      </x:c>
      <x:c r="AR351" s="366">
        <x:v>0</x:v>
      </x:c>
      <x:c r="AS351" s="393">
        <x:v>0</x:v>
      </x:c>
      <x:c r="AT351" s="366">
        <x:v>0</x:v>
      </x:c>
      <x:c r="AU351" s="366">
        <x:v>0</x:v>
      </x:c>
      <x:c r="AV351" s="361"/>
    </x:row>
    <x:row r="352" spans="1:48" hidden="1" outlineLevel="1">
      <x:c r="A352" s="328">
        <x:v>37</x:v>
      </x:c>
      <x:c r="B352" s="328">
        <x:v>10</x:v>
      </x:c>
      <x:c r="C352" s="328" t="s">
        <x:v>338</x:v>
      </x:c>
      <x:c r="D352" s="375"/>
      <x:c r="E352" s="375"/>
      <x:c r="F352" s="292"/>
      <x:c r="G352" s="415"/>
      <x:c r="H352" s="423">
        <x:v>0</x:v>
      </x:c>
      <x:c r="I352" s="366">
        <x:v>0</x:v>
      </x:c>
      <x:c r="J352" s="366">
        <x:v>0</x:v>
      </x:c>
      <x:c r="K352" s="366">
        <x:v>0</x:v>
      </x:c>
      <x:c r="L352" s="366"/>
      <x:c r="M352" s="366"/>
      <x:c r="N352" s="367"/>
      <x:c r="O352" s="368"/>
      <x:c r="P352" s="366"/>
      <x:c r="Q352" s="366"/>
      <x:c r="R352" s="366"/>
      <x:c r="S352" s="366"/>
      <x:c r="T352" s="366"/>
      <x:c r="U352" s="366"/>
      <x:c r="V352" s="366"/>
      <x:c r="W352" s="366"/>
      <x:c r="X352" s="366"/>
      <x:c r="Y352" s="366"/>
      <x:c r="Z352" s="366"/>
      <x:c r="AA352" s="366"/>
      <x:c r="AB352" s="366"/>
      <x:c r="AC352" s="366"/>
      <x:c r="AD352" s="366"/>
      <x:c r="AE352" s="366"/>
      <x:c r="AF352" s="366"/>
      <x:c r="AG352" s="366"/>
      <x:c r="AH352" s="366"/>
      <x:c r="AI352" s="366"/>
      <x:c r="AJ352" s="366"/>
      <x:c r="AK352" s="366"/>
      <x:c r="AL352" s="366"/>
      <x:c r="AM352" s="393">
        <x:v>0</x:v>
      </x:c>
      <x:c r="AN352" s="366">
        <x:v>0</x:v>
      </x:c>
      <x:c r="AO352" s="366">
        <x:v>0</x:v>
      </x:c>
      <x:c r="AP352" s="393">
        <x:v>0</x:v>
      </x:c>
      <x:c r="AQ352" s="366">
        <x:v>0</x:v>
      </x:c>
      <x:c r="AR352" s="366">
        <x:v>0</x:v>
      </x:c>
      <x:c r="AS352" s="393">
        <x:v>0</x:v>
      </x:c>
      <x:c r="AT352" s="366">
        <x:v>0</x:v>
      </x:c>
      <x:c r="AU352" s="366">
        <x:v>0</x:v>
      </x:c>
      <x:c r="AV352" s="361"/>
    </x:row>
    <x:row r="353" spans="1:48" hidden="1" outlineLevel="1">
      <x:c r="A353" s="328">
        <x:v>34</x:v>
      </x:c>
      <x:c r="B353" s="328">
        <x:v>11</x:v>
      </x:c>
      <x:c r="C353" s="328" t="s">
        <x:v>338</x:v>
      </x:c>
      <x:c r="D353" s="375"/>
      <x:c r="E353" s="375"/>
      <x:c r="F353" s="292"/>
      <x:c r="G353" s="415"/>
      <x:c r="H353" s="423">
        <x:v>0</x:v>
      </x:c>
      <x:c r="I353" s="366">
        <x:v>0</x:v>
      </x:c>
      <x:c r="J353" s="366">
        <x:v>0</x:v>
      </x:c>
      <x:c r="K353" s="366">
        <x:v>0</x:v>
      </x:c>
      <x:c r="L353" s="366"/>
      <x:c r="M353" s="366"/>
      <x:c r="N353" s="367"/>
      <x:c r="O353" s="368"/>
      <x:c r="P353" s="366"/>
      <x:c r="Q353" s="366"/>
      <x:c r="R353" s="366"/>
      <x:c r="S353" s="366"/>
      <x:c r="T353" s="366"/>
      <x:c r="U353" s="366"/>
      <x:c r="V353" s="366"/>
      <x:c r="W353" s="366"/>
      <x:c r="X353" s="366"/>
      <x:c r="Y353" s="366"/>
      <x:c r="Z353" s="366"/>
      <x:c r="AA353" s="366"/>
      <x:c r="AB353" s="366"/>
      <x:c r="AC353" s="366"/>
      <x:c r="AD353" s="366"/>
      <x:c r="AE353" s="366"/>
      <x:c r="AF353" s="366"/>
      <x:c r="AG353" s="366"/>
      <x:c r="AH353" s="366"/>
      <x:c r="AI353" s="366"/>
      <x:c r="AJ353" s="366"/>
      <x:c r="AK353" s="366"/>
      <x:c r="AL353" s="366"/>
      <x:c r="AM353" s="393">
        <x:v>0</x:v>
      </x:c>
      <x:c r="AN353" s="366">
        <x:v>0</x:v>
      </x:c>
      <x:c r="AO353" s="366">
        <x:v>0</x:v>
      </x:c>
      <x:c r="AP353" s="393">
        <x:v>0</x:v>
      </x:c>
      <x:c r="AQ353" s="366">
        <x:v>0</x:v>
      </x:c>
      <x:c r="AR353" s="366">
        <x:v>0</x:v>
      </x:c>
      <x:c r="AS353" s="393">
        <x:v>0</x:v>
      </x:c>
      <x:c r="AT353" s="366">
        <x:v>0</x:v>
      </x:c>
      <x:c r="AU353" s="366">
        <x:v>0</x:v>
      </x:c>
      <x:c r="AV353" s="361"/>
    </x:row>
    <x:row r="354" spans="1:48" hidden="1" outlineLevel="1">
      <x:c r="A354" s="328">
        <x:v>35</x:v>
      </x:c>
      <x:c r="B354" s="328">
        <x:v>12</x:v>
      </x:c>
      <x:c r="C354" s="328" t="s">
        <x:v>338</x:v>
      </x:c>
      <x:c r="D354" s="375"/>
      <x:c r="E354" s="375"/>
      <x:c r="F354" s="292"/>
      <x:c r="G354" s="415"/>
      <x:c r="H354" s="423">
        <x:v>0</x:v>
      </x:c>
      <x:c r="I354" s="366">
        <x:v>0</x:v>
      </x:c>
      <x:c r="J354" s="366">
        <x:v>0</x:v>
      </x:c>
      <x:c r="K354" s="366">
        <x:v>0</x:v>
      </x:c>
      <x:c r="L354" s="366"/>
      <x:c r="M354" s="366"/>
      <x:c r="N354" s="367"/>
      <x:c r="O354" s="368"/>
      <x:c r="P354" s="366"/>
      <x:c r="Q354" s="366"/>
      <x:c r="R354" s="366"/>
      <x:c r="S354" s="366"/>
      <x:c r="T354" s="366"/>
      <x:c r="U354" s="366"/>
      <x:c r="V354" s="366"/>
      <x:c r="W354" s="366"/>
      <x:c r="X354" s="366"/>
      <x:c r="Y354" s="366"/>
      <x:c r="Z354" s="366"/>
      <x:c r="AA354" s="366"/>
      <x:c r="AB354" s="366"/>
      <x:c r="AC354" s="366"/>
      <x:c r="AD354" s="366"/>
      <x:c r="AE354" s="366"/>
      <x:c r="AF354" s="366"/>
      <x:c r="AG354" s="366"/>
      <x:c r="AH354" s="366"/>
      <x:c r="AI354" s="366"/>
      <x:c r="AJ354" s="366"/>
      <x:c r="AK354" s="366"/>
      <x:c r="AL354" s="366"/>
      <x:c r="AM354" s="393">
        <x:v>0</x:v>
      </x:c>
      <x:c r="AN354" s="366">
        <x:v>0</x:v>
      </x:c>
      <x:c r="AO354" s="366">
        <x:v>0</x:v>
      </x:c>
      <x:c r="AP354" s="393">
        <x:v>0</x:v>
      </x:c>
      <x:c r="AQ354" s="366">
        <x:v>0</x:v>
      </x:c>
      <x:c r="AR354" s="366">
        <x:v>0</x:v>
      </x:c>
      <x:c r="AS354" s="393">
        <x:v>0</x:v>
      </x:c>
      <x:c r="AT354" s="366">
        <x:v>0</x:v>
      </x:c>
      <x:c r="AU354" s="366">
        <x:v>0</x:v>
      </x:c>
      <x:c r="AV354" s="361"/>
    </x:row>
    <x:row r="355" spans="1:48" hidden="1" outlineLevel="1">
      <x:c r="A355" s="328">
        <x:v>36</x:v>
      </x:c>
      <x:c r="B355" s="328">
        <x:v>13</x:v>
      </x:c>
      <x:c r="C355" s="328" t="s">
        <x:v>338</x:v>
      </x:c>
      <x:c r="D355" s="375"/>
      <x:c r="E355" s="375"/>
      <x:c r="F355" s="292"/>
      <x:c r="G355" s="415"/>
      <x:c r="H355" s="423">
        <x:v>0</x:v>
      </x:c>
      <x:c r="I355" s="366">
        <x:v>0</x:v>
      </x:c>
      <x:c r="J355" s="366">
        <x:v>0</x:v>
      </x:c>
      <x:c r="K355" s="366">
        <x:v>0</x:v>
      </x:c>
      <x:c r="L355" s="366"/>
      <x:c r="M355" s="366"/>
      <x:c r="N355" s="367"/>
      <x:c r="O355" s="368"/>
      <x:c r="P355" s="366"/>
      <x:c r="Q355" s="366"/>
      <x:c r="R355" s="366"/>
      <x:c r="S355" s="366"/>
      <x:c r="T355" s="366"/>
      <x:c r="U355" s="366"/>
      <x:c r="V355" s="366"/>
      <x:c r="W355" s="366"/>
      <x:c r="X355" s="366"/>
      <x:c r="Y355" s="366"/>
      <x:c r="Z355" s="366"/>
      <x:c r="AA355" s="366"/>
      <x:c r="AB355" s="366"/>
      <x:c r="AC355" s="366"/>
      <x:c r="AD355" s="366"/>
      <x:c r="AE355" s="366"/>
      <x:c r="AF355" s="366"/>
      <x:c r="AG355" s="366"/>
      <x:c r="AH355" s="366"/>
      <x:c r="AI355" s="366"/>
      <x:c r="AJ355" s="366"/>
      <x:c r="AK355" s="366"/>
      <x:c r="AL355" s="366"/>
      <x:c r="AM355" s="393">
        <x:v>0</x:v>
      </x:c>
      <x:c r="AN355" s="366">
        <x:v>0</x:v>
      </x:c>
      <x:c r="AO355" s="366">
        <x:v>0</x:v>
      </x:c>
      <x:c r="AP355" s="393">
        <x:v>0</x:v>
      </x:c>
      <x:c r="AQ355" s="366">
        <x:v>0</x:v>
      </x:c>
      <x:c r="AR355" s="366">
        <x:v>0</x:v>
      </x:c>
      <x:c r="AS355" s="393">
        <x:v>0</x:v>
      </x:c>
      <x:c r="AT355" s="366">
        <x:v>0</x:v>
      </x:c>
      <x:c r="AU355" s="366">
        <x:v>0</x:v>
      </x:c>
      <x:c r="AV355" s="361"/>
    </x:row>
    <x:row r="356" spans="1:48" hidden="1" outlineLevel="1">
      <x:c r="A356" s="328">
        <x:v>37</x:v>
      </x:c>
      <x:c r="B356" s="328">
        <x:v>14</x:v>
      </x:c>
      <x:c r="C356" s="328" t="s">
        <x:v>338</x:v>
      </x:c>
      <x:c r="D356" s="375"/>
      <x:c r="E356" s="375"/>
      <x:c r="F356" s="292"/>
      <x:c r="G356" s="415"/>
      <x:c r="H356" s="423">
        <x:v>0</x:v>
      </x:c>
      <x:c r="I356" s="366">
        <x:v>0</x:v>
      </x:c>
      <x:c r="J356" s="366">
        <x:v>0</x:v>
      </x:c>
      <x:c r="K356" s="366">
        <x:v>0</x:v>
      </x:c>
      <x:c r="L356" s="366"/>
      <x:c r="M356" s="366"/>
      <x:c r="N356" s="367"/>
      <x:c r="O356" s="368"/>
      <x:c r="P356" s="366"/>
      <x:c r="Q356" s="366"/>
      <x:c r="R356" s="366"/>
      <x:c r="S356" s="366"/>
      <x:c r="T356" s="366"/>
      <x:c r="U356" s="366"/>
      <x:c r="V356" s="366"/>
      <x:c r="W356" s="366"/>
      <x:c r="X356" s="366"/>
      <x:c r="Y356" s="366"/>
      <x:c r="Z356" s="366"/>
      <x:c r="AA356" s="366"/>
      <x:c r="AB356" s="366"/>
      <x:c r="AC356" s="366"/>
      <x:c r="AD356" s="366"/>
      <x:c r="AE356" s="366"/>
      <x:c r="AF356" s="366"/>
      <x:c r="AG356" s="366"/>
      <x:c r="AH356" s="366"/>
      <x:c r="AI356" s="366"/>
      <x:c r="AJ356" s="366"/>
      <x:c r="AK356" s="366"/>
      <x:c r="AL356" s="366"/>
      <x:c r="AM356" s="393">
        <x:v>0</x:v>
      </x:c>
      <x:c r="AN356" s="366">
        <x:v>0</x:v>
      </x:c>
      <x:c r="AO356" s="366">
        <x:v>0</x:v>
      </x:c>
      <x:c r="AP356" s="393">
        <x:v>0</x:v>
      </x:c>
      <x:c r="AQ356" s="366">
        <x:v>0</x:v>
      </x:c>
      <x:c r="AR356" s="366">
        <x:v>0</x:v>
      </x:c>
      <x:c r="AS356" s="393">
        <x:v>0</x:v>
      </x:c>
      <x:c r="AT356" s="366">
        <x:v>0</x:v>
      </x:c>
      <x:c r="AU356" s="366">
        <x:v>0</x:v>
      </x:c>
      <x:c r="AV356" s="361"/>
    </x:row>
    <x:row r="357" spans="1:48" hidden="1" outlineLevel="1">
      <x:c r="A357" s="328">
        <x:v>34</x:v>
      </x:c>
      <x:c r="B357" s="328">
        <x:v>15</x:v>
      </x:c>
      <x:c r="C357" s="328" t="s">
        <x:v>338</x:v>
      </x:c>
      <x:c r="D357" s="375"/>
      <x:c r="E357" s="375"/>
      <x:c r="F357" s="292"/>
      <x:c r="G357" s="415"/>
      <x:c r="H357" s="423">
        <x:v>0</x:v>
      </x:c>
      <x:c r="I357" s="366">
        <x:v>0</x:v>
      </x:c>
      <x:c r="J357" s="366">
        <x:v>0</x:v>
      </x:c>
      <x:c r="K357" s="366">
        <x:v>0</x:v>
      </x:c>
      <x:c r="L357" s="366"/>
      <x:c r="M357" s="366"/>
      <x:c r="N357" s="367"/>
      <x:c r="O357" s="368"/>
      <x:c r="P357" s="366"/>
      <x:c r="Q357" s="366"/>
      <x:c r="R357" s="366"/>
      <x:c r="S357" s="366"/>
      <x:c r="T357" s="366"/>
      <x:c r="U357" s="366"/>
      <x:c r="V357" s="366"/>
      <x:c r="W357" s="366"/>
      <x:c r="X357" s="366"/>
      <x:c r="Y357" s="366"/>
      <x:c r="Z357" s="366"/>
      <x:c r="AA357" s="366"/>
      <x:c r="AB357" s="366"/>
      <x:c r="AC357" s="366"/>
      <x:c r="AD357" s="366"/>
      <x:c r="AE357" s="366"/>
      <x:c r="AF357" s="366"/>
      <x:c r="AG357" s="366"/>
      <x:c r="AH357" s="366"/>
      <x:c r="AI357" s="366"/>
      <x:c r="AJ357" s="366"/>
      <x:c r="AK357" s="366"/>
      <x:c r="AL357" s="366"/>
      <x:c r="AM357" s="393">
        <x:v>0</x:v>
      </x:c>
      <x:c r="AN357" s="366">
        <x:v>0</x:v>
      </x:c>
      <x:c r="AO357" s="366">
        <x:v>0</x:v>
      </x:c>
      <x:c r="AP357" s="393">
        <x:v>0</x:v>
      </x:c>
      <x:c r="AQ357" s="366">
        <x:v>0</x:v>
      </x:c>
      <x:c r="AR357" s="366">
        <x:v>0</x:v>
      </x:c>
      <x:c r="AS357" s="393">
        <x:v>0</x:v>
      </x:c>
      <x:c r="AT357" s="366">
        <x:v>0</x:v>
      </x:c>
      <x:c r="AU357" s="366">
        <x:v>0</x:v>
      </x:c>
      <x:c r="AV357" s="361"/>
    </x:row>
    <x:row r="358" spans="1:48" hidden="1" outlineLevel="1">
      <x:c r="A358" s="328">
        <x:v>35</x:v>
      </x:c>
      <x:c r="B358" s="328">
        <x:v>16</x:v>
      </x:c>
      <x:c r="C358" s="328" t="s">
        <x:v>338</x:v>
      </x:c>
      <x:c r="D358" s="375"/>
      <x:c r="E358" s="375"/>
      <x:c r="F358" s="292"/>
      <x:c r="G358" s="415"/>
      <x:c r="H358" s="423">
        <x:v>0</x:v>
      </x:c>
      <x:c r="I358" s="366">
        <x:v>0</x:v>
      </x:c>
      <x:c r="J358" s="366">
        <x:v>0</x:v>
      </x:c>
      <x:c r="K358" s="366">
        <x:v>0</x:v>
      </x:c>
      <x:c r="L358" s="366"/>
      <x:c r="M358" s="366"/>
      <x:c r="N358" s="367"/>
      <x:c r="O358" s="368"/>
      <x:c r="P358" s="366"/>
      <x:c r="Q358" s="366"/>
      <x:c r="R358" s="366"/>
      <x:c r="S358" s="366"/>
      <x:c r="T358" s="366"/>
      <x:c r="U358" s="366"/>
      <x:c r="V358" s="366"/>
      <x:c r="W358" s="366"/>
      <x:c r="X358" s="366"/>
      <x:c r="Y358" s="366"/>
      <x:c r="Z358" s="366"/>
      <x:c r="AA358" s="366"/>
      <x:c r="AB358" s="366"/>
      <x:c r="AC358" s="366"/>
      <x:c r="AD358" s="366"/>
      <x:c r="AE358" s="366"/>
      <x:c r="AF358" s="366"/>
      <x:c r="AG358" s="366"/>
      <x:c r="AH358" s="366"/>
      <x:c r="AI358" s="366"/>
      <x:c r="AJ358" s="366"/>
      <x:c r="AK358" s="366"/>
      <x:c r="AL358" s="366"/>
      <x:c r="AM358" s="393">
        <x:v>0</x:v>
      </x:c>
      <x:c r="AN358" s="366">
        <x:v>0</x:v>
      </x:c>
      <x:c r="AO358" s="366">
        <x:v>0</x:v>
      </x:c>
      <x:c r="AP358" s="393">
        <x:v>0</x:v>
      </x:c>
      <x:c r="AQ358" s="366">
        <x:v>0</x:v>
      </x:c>
      <x:c r="AR358" s="366">
        <x:v>0</x:v>
      </x:c>
      <x:c r="AS358" s="393">
        <x:v>0</x:v>
      </x:c>
      <x:c r="AT358" s="366">
        <x:v>0</x:v>
      </x:c>
      <x:c r="AU358" s="366">
        <x:v>0</x:v>
      </x:c>
      <x:c r="AV358" s="361"/>
    </x:row>
    <x:row r="359" spans="1:48" hidden="1" outlineLevel="1">
      <x:c r="A359" s="328">
        <x:v>36</x:v>
      </x:c>
      <x:c r="B359" s="328">
        <x:v>17</x:v>
      </x:c>
      <x:c r="C359" s="328" t="s">
        <x:v>338</x:v>
      </x:c>
      <x:c r="D359" s="375"/>
      <x:c r="E359" s="375"/>
      <x:c r="F359" s="292"/>
      <x:c r="G359" s="415"/>
      <x:c r="H359" s="423">
        <x:v>0</x:v>
      </x:c>
      <x:c r="I359" s="366">
        <x:v>0</x:v>
      </x:c>
      <x:c r="J359" s="366">
        <x:v>0</x:v>
      </x:c>
      <x:c r="K359" s="366">
        <x:v>0</x:v>
      </x:c>
      <x:c r="L359" s="366"/>
      <x:c r="M359" s="366"/>
      <x:c r="N359" s="367"/>
      <x:c r="O359" s="368"/>
      <x:c r="P359" s="366"/>
      <x:c r="Q359" s="366"/>
      <x:c r="R359" s="366"/>
      <x:c r="S359" s="366"/>
      <x:c r="T359" s="366"/>
      <x:c r="U359" s="366"/>
      <x:c r="V359" s="366"/>
      <x:c r="W359" s="366"/>
      <x:c r="X359" s="366"/>
      <x:c r="Y359" s="366"/>
      <x:c r="Z359" s="366"/>
      <x:c r="AA359" s="366"/>
      <x:c r="AB359" s="366"/>
      <x:c r="AC359" s="366"/>
      <x:c r="AD359" s="366"/>
      <x:c r="AE359" s="366"/>
      <x:c r="AF359" s="366"/>
      <x:c r="AG359" s="366"/>
      <x:c r="AH359" s="366"/>
      <x:c r="AI359" s="366"/>
      <x:c r="AJ359" s="366"/>
      <x:c r="AK359" s="366"/>
      <x:c r="AL359" s="366"/>
      <x:c r="AM359" s="393">
        <x:v>0</x:v>
      </x:c>
      <x:c r="AN359" s="366">
        <x:v>0</x:v>
      </x:c>
      <x:c r="AO359" s="366">
        <x:v>0</x:v>
      </x:c>
      <x:c r="AP359" s="393">
        <x:v>0</x:v>
      </x:c>
      <x:c r="AQ359" s="366">
        <x:v>0</x:v>
      </x:c>
      <x:c r="AR359" s="366">
        <x:v>0</x:v>
      </x:c>
      <x:c r="AS359" s="393">
        <x:v>0</x:v>
      </x:c>
      <x:c r="AT359" s="366">
        <x:v>0</x:v>
      </x:c>
      <x:c r="AU359" s="366">
        <x:v>0</x:v>
      </x:c>
      <x:c r="AV359" s="361"/>
    </x:row>
    <x:row r="360" spans="1:48" hidden="1" outlineLevel="1">
      <x:c r="A360" s="328">
        <x:v>37</x:v>
      </x:c>
      <x:c r="B360" s="328">
        <x:v>18</x:v>
      </x:c>
      <x:c r="C360" s="328" t="s">
        <x:v>338</x:v>
      </x:c>
      <x:c r="D360" s="375"/>
      <x:c r="E360" s="375"/>
      <x:c r="F360" s="292"/>
      <x:c r="G360" s="415"/>
      <x:c r="H360" s="423">
        <x:v>0</x:v>
      </x:c>
      <x:c r="I360" s="366">
        <x:v>0</x:v>
      </x:c>
      <x:c r="J360" s="366">
        <x:v>0</x:v>
      </x:c>
      <x:c r="K360" s="366">
        <x:v>0</x:v>
      </x:c>
      <x:c r="L360" s="366"/>
      <x:c r="M360" s="366"/>
      <x:c r="N360" s="367"/>
      <x:c r="O360" s="368"/>
      <x:c r="P360" s="366"/>
      <x:c r="Q360" s="366"/>
      <x:c r="R360" s="366"/>
      <x:c r="S360" s="366"/>
      <x:c r="T360" s="366"/>
      <x:c r="U360" s="366"/>
      <x:c r="V360" s="366"/>
      <x:c r="W360" s="366"/>
      <x:c r="X360" s="366"/>
      <x:c r="Y360" s="366"/>
      <x:c r="Z360" s="366"/>
      <x:c r="AA360" s="366"/>
      <x:c r="AB360" s="366"/>
      <x:c r="AC360" s="366"/>
      <x:c r="AD360" s="366"/>
      <x:c r="AE360" s="366"/>
      <x:c r="AF360" s="366"/>
      <x:c r="AG360" s="366"/>
      <x:c r="AH360" s="366"/>
      <x:c r="AI360" s="366"/>
      <x:c r="AJ360" s="366"/>
      <x:c r="AK360" s="366"/>
      <x:c r="AL360" s="366"/>
      <x:c r="AM360" s="393">
        <x:v>0</x:v>
      </x:c>
      <x:c r="AN360" s="366">
        <x:v>0</x:v>
      </x:c>
      <x:c r="AO360" s="366">
        <x:v>0</x:v>
      </x:c>
      <x:c r="AP360" s="393">
        <x:v>0</x:v>
      </x:c>
      <x:c r="AQ360" s="366">
        <x:v>0</x:v>
      </x:c>
      <x:c r="AR360" s="366">
        <x:v>0</x:v>
      </x:c>
      <x:c r="AS360" s="393">
        <x:v>0</x:v>
      </x:c>
      <x:c r="AT360" s="366">
        <x:v>0</x:v>
      </x:c>
      <x:c r="AU360" s="366">
        <x:v>0</x:v>
      </x:c>
      <x:c r="AV360" s="361"/>
    </x:row>
    <x:row r="361" spans="1:48" hidden="1" outlineLevel="1">
      <x:c r="A361" s="328">
        <x:v>34</x:v>
      </x:c>
      <x:c r="B361" s="328">
        <x:v>19</x:v>
      </x:c>
      <x:c r="C361" s="328" t="s">
        <x:v>338</x:v>
      </x:c>
      <x:c r="D361" s="375"/>
      <x:c r="E361" s="375"/>
      <x:c r="F361" s="292"/>
      <x:c r="G361" s="415"/>
      <x:c r="H361" s="423">
        <x:v>0</x:v>
      </x:c>
      <x:c r="I361" s="366">
        <x:v>0</x:v>
      </x:c>
      <x:c r="J361" s="366">
        <x:v>0</x:v>
      </x:c>
      <x:c r="K361" s="366">
        <x:v>0</x:v>
      </x:c>
      <x:c r="L361" s="366"/>
      <x:c r="M361" s="366"/>
      <x:c r="N361" s="367"/>
      <x:c r="O361" s="368"/>
      <x:c r="P361" s="366"/>
      <x:c r="Q361" s="366"/>
      <x:c r="R361" s="366"/>
      <x:c r="S361" s="366"/>
      <x:c r="T361" s="366"/>
      <x:c r="U361" s="366"/>
      <x:c r="V361" s="366"/>
      <x:c r="W361" s="366"/>
      <x:c r="X361" s="366"/>
      <x:c r="Y361" s="366"/>
      <x:c r="Z361" s="366"/>
      <x:c r="AA361" s="366"/>
      <x:c r="AB361" s="366"/>
      <x:c r="AC361" s="366"/>
      <x:c r="AD361" s="366"/>
      <x:c r="AE361" s="366"/>
      <x:c r="AF361" s="366"/>
      <x:c r="AG361" s="366"/>
      <x:c r="AH361" s="366"/>
      <x:c r="AI361" s="366"/>
      <x:c r="AJ361" s="366"/>
      <x:c r="AK361" s="366"/>
      <x:c r="AL361" s="366"/>
      <x:c r="AM361" s="393">
        <x:v>0</x:v>
      </x:c>
      <x:c r="AN361" s="366">
        <x:v>0</x:v>
      </x:c>
      <x:c r="AO361" s="366">
        <x:v>0</x:v>
      </x:c>
      <x:c r="AP361" s="393">
        <x:v>0</x:v>
      </x:c>
      <x:c r="AQ361" s="366">
        <x:v>0</x:v>
      </x:c>
      <x:c r="AR361" s="366">
        <x:v>0</x:v>
      </x:c>
      <x:c r="AS361" s="393">
        <x:v>0</x:v>
      </x:c>
      <x:c r="AT361" s="366">
        <x:v>0</x:v>
      </x:c>
      <x:c r="AU361" s="366">
        <x:v>0</x:v>
      </x:c>
      <x:c r="AV361" s="361"/>
    </x:row>
    <x:row r="362" spans="1:48" hidden="1" outlineLevel="1">
      <x:c r="A362" s="328">
        <x:v>35</x:v>
      </x:c>
      <x:c r="B362" s="328">
        <x:v>20</x:v>
      </x:c>
      <x:c r="C362" s="328" t="s">
        <x:v>338</x:v>
      </x:c>
      <x:c r="D362" s="375"/>
      <x:c r="E362" s="375"/>
      <x:c r="F362" s="292"/>
      <x:c r="G362" s="415"/>
      <x:c r="H362" s="423">
        <x:v>0</x:v>
      </x:c>
      <x:c r="I362" s="366">
        <x:v>0</x:v>
      </x:c>
      <x:c r="J362" s="366">
        <x:v>0</x:v>
      </x:c>
      <x:c r="K362" s="366">
        <x:v>0</x:v>
      </x:c>
      <x:c r="L362" s="366"/>
      <x:c r="M362" s="366"/>
      <x:c r="N362" s="367"/>
      <x:c r="O362" s="368"/>
      <x:c r="P362" s="366"/>
      <x:c r="Q362" s="366"/>
      <x:c r="R362" s="366"/>
      <x:c r="S362" s="366"/>
      <x:c r="T362" s="366"/>
      <x:c r="U362" s="366"/>
      <x:c r="V362" s="366"/>
      <x:c r="W362" s="366"/>
      <x:c r="X362" s="366"/>
      <x:c r="Y362" s="366"/>
      <x:c r="Z362" s="366"/>
      <x:c r="AA362" s="366"/>
      <x:c r="AB362" s="366"/>
      <x:c r="AC362" s="366"/>
      <x:c r="AD362" s="366"/>
      <x:c r="AE362" s="366"/>
      <x:c r="AF362" s="366"/>
      <x:c r="AG362" s="366"/>
      <x:c r="AH362" s="366"/>
      <x:c r="AI362" s="366"/>
      <x:c r="AJ362" s="366"/>
      <x:c r="AK362" s="366"/>
      <x:c r="AL362" s="366"/>
      <x:c r="AM362" s="393">
        <x:v>0</x:v>
      </x:c>
      <x:c r="AN362" s="366">
        <x:v>0</x:v>
      </x:c>
      <x:c r="AO362" s="366">
        <x:v>0</x:v>
      </x:c>
      <x:c r="AP362" s="393">
        <x:v>0</x:v>
      </x:c>
      <x:c r="AQ362" s="366">
        <x:v>0</x:v>
      </x:c>
      <x:c r="AR362" s="366">
        <x:v>0</x:v>
      </x:c>
      <x:c r="AS362" s="393">
        <x:v>0</x:v>
      </x:c>
      <x:c r="AT362" s="366">
        <x:v>0</x:v>
      </x:c>
      <x:c r="AU362" s="366">
        <x:v>0</x:v>
      </x:c>
      <x:c r="AV362" s="361"/>
    </x:row>
    <x:row r="363" spans="1:48" hidden="1" outlineLevel="1">
      <x:c r="A363" s="328">
        <x:v>36</x:v>
      </x:c>
      <x:c r="B363" s="328">
        <x:v>21</x:v>
      </x:c>
      <x:c r="C363" s="328" t="s">
        <x:v>338</x:v>
      </x:c>
      <x:c r="D363" s="375"/>
      <x:c r="E363" s="375"/>
      <x:c r="F363" s="292"/>
      <x:c r="G363" s="415"/>
      <x:c r="H363" s="423">
        <x:v>0</x:v>
      </x:c>
      <x:c r="I363" s="366">
        <x:v>0</x:v>
      </x:c>
      <x:c r="J363" s="366">
        <x:v>0</x:v>
      </x:c>
      <x:c r="K363" s="366">
        <x:v>0</x:v>
      </x:c>
      <x:c r="L363" s="366"/>
      <x:c r="M363" s="366"/>
      <x:c r="N363" s="367"/>
      <x:c r="O363" s="368"/>
      <x:c r="P363" s="366"/>
      <x:c r="Q363" s="366"/>
      <x:c r="R363" s="366"/>
      <x:c r="S363" s="366"/>
      <x:c r="T363" s="366"/>
      <x:c r="U363" s="366"/>
      <x:c r="V363" s="366"/>
      <x:c r="W363" s="366"/>
      <x:c r="X363" s="366"/>
      <x:c r="Y363" s="366"/>
      <x:c r="Z363" s="366"/>
      <x:c r="AA363" s="366"/>
      <x:c r="AB363" s="366"/>
      <x:c r="AC363" s="366"/>
      <x:c r="AD363" s="366"/>
      <x:c r="AE363" s="366"/>
      <x:c r="AF363" s="366"/>
      <x:c r="AG363" s="366"/>
      <x:c r="AH363" s="366"/>
      <x:c r="AI363" s="366"/>
      <x:c r="AJ363" s="366"/>
      <x:c r="AK363" s="366"/>
      <x:c r="AL363" s="366"/>
      <x:c r="AM363" s="393">
        <x:v>0</x:v>
      </x:c>
      <x:c r="AN363" s="366">
        <x:v>0</x:v>
      </x:c>
      <x:c r="AO363" s="366">
        <x:v>0</x:v>
      </x:c>
      <x:c r="AP363" s="393">
        <x:v>0</x:v>
      </x:c>
      <x:c r="AQ363" s="366">
        <x:v>0</x:v>
      </x:c>
      <x:c r="AR363" s="366">
        <x:v>0</x:v>
      </x:c>
      <x:c r="AS363" s="393">
        <x:v>0</x:v>
      </x:c>
      <x:c r="AT363" s="366">
        <x:v>0</x:v>
      </x:c>
      <x:c r="AU363" s="366">
        <x:v>0</x:v>
      </x:c>
      <x:c r="AV363" s="361"/>
    </x:row>
    <x:row r="364" spans="1:48" hidden="1" outlineLevel="1">
      <x:c r="A364" s="328">
        <x:v>37</x:v>
      </x:c>
      <x:c r="B364" s="328">
        <x:v>22</x:v>
      </x:c>
      <x:c r="C364" s="328" t="s">
        <x:v>338</x:v>
      </x:c>
      <x:c r="D364" s="375"/>
      <x:c r="E364" s="375"/>
      <x:c r="F364" s="292"/>
      <x:c r="G364" s="415"/>
      <x:c r="H364" s="423">
        <x:v>0</x:v>
      </x:c>
      <x:c r="I364" s="366">
        <x:v>0</x:v>
      </x:c>
      <x:c r="J364" s="366">
        <x:v>0</x:v>
      </x:c>
      <x:c r="K364" s="366">
        <x:v>0</x:v>
      </x:c>
      <x:c r="L364" s="366"/>
      <x:c r="M364" s="366"/>
      <x:c r="N364" s="367"/>
      <x:c r="O364" s="368"/>
      <x:c r="P364" s="366"/>
      <x:c r="Q364" s="366"/>
      <x:c r="R364" s="366"/>
      <x:c r="S364" s="366"/>
      <x:c r="T364" s="366"/>
      <x:c r="U364" s="366"/>
      <x:c r="V364" s="366"/>
      <x:c r="W364" s="366"/>
      <x:c r="X364" s="366"/>
      <x:c r="Y364" s="366"/>
      <x:c r="Z364" s="366"/>
      <x:c r="AA364" s="366"/>
      <x:c r="AB364" s="366"/>
      <x:c r="AC364" s="366"/>
      <x:c r="AD364" s="366"/>
      <x:c r="AE364" s="366"/>
      <x:c r="AF364" s="366"/>
      <x:c r="AG364" s="366"/>
      <x:c r="AH364" s="366"/>
      <x:c r="AI364" s="366"/>
      <x:c r="AJ364" s="366"/>
      <x:c r="AK364" s="366"/>
      <x:c r="AL364" s="366"/>
      <x:c r="AM364" s="393">
        <x:v>0</x:v>
      </x:c>
      <x:c r="AN364" s="366">
        <x:v>0</x:v>
      </x:c>
      <x:c r="AO364" s="366">
        <x:v>0</x:v>
      </x:c>
      <x:c r="AP364" s="393">
        <x:v>0</x:v>
      </x:c>
      <x:c r="AQ364" s="366">
        <x:v>0</x:v>
      </x:c>
      <x:c r="AR364" s="366">
        <x:v>0</x:v>
      </x:c>
      <x:c r="AS364" s="393">
        <x:v>0</x:v>
      </x:c>
      <x:c r="AT364" s="366">
        <x:v>0</x:v>
      </x:c>
      <x:c r="AU364" s="366">
        <x:v>0</x:v>
      </x:c>
      <x:c r="AV364" s="361"/>
    </x:row>
    <x:row r="365" spans="1:48" hidden="1" outlineLevel="1">
      <x:c r="A365" s="328">
        <x:v>34</x:v>
      </x:c>
      <x:c r="B365" s="328">
        <x:v>23</x:v>
      </x:c>
      <x:c r="C365" s="328" t="s">
        <x:v>338</x:v>
      </x:c>
      <x:c r="D365" s="375"/>
      <x:c r="E365" s="375"/>
      <x:c r="F365" s="292"/>
      <x:c r="G365" s="415"/>
      <x:c r="H365" s="423">
        <x:v>0</x:v>
      </x:c>
      <x:c r="I365" s="366">
        <x:v>0</x:v>
      </x:c>
      <x:c r="J365" s="366">
        <x:v>0</x:v>
      </x:c>
      <x:c r="K365" s="366">
        <x:v>0</x:v>
      </x:c>
      <x:c r="L365" s="366"/>
      <x:c r="M365" s="366"/>
      <x:c r="N365" s="367"/>
      <x:c r="O365" s="368"/>
      <x:c r="P365" s="366"/>
      <x:c r="Q365" s="366"/>
      <x:c r="R365" s="366"/>
      <x:c r="S365" s="366"/>
      <x:c r="T365" s="366"/>
      <x:c r="U365" s="366"/>
      <x:c r="V365" s="366"/>
      <x:c r="W365" s="366"/>
      <x:c r="X365" s="366"/>
      <x:c r="Y365" s="366"/>
      <x:c r="Z365" s="366"/>
      <x:c r="AA365" s="366"/>
      <x:c r="AB365" s="366"/>
      <x:c r="AC365" s="366"/>
      <x:c r="AD365" s="366"/>
      <x:c r="AE365" s="366"/>
      <x:c r="AF365" s="366"/>
      <x:c r="AG365" s="366"/>
      <x:c r="AH365" s="366"/>
      <x:c r="AI365" s="366"/>
      <x:c r="AJ365" s="366"/>
      <x:c r="AK365" s="366"/>
      <x:c r="AL365" s="366"/>
      <x:c r="AM365" s="393">
        <x:v>0</x:v>
      </x:c>
      <x:c r="AN365" s="366">
        <x:v>0</x:v>
      </x:c>
      <x:c r="AO365" s="366">
        <x:v>0</x:v>
      </x:c>
      <x:c r="AP365" s="393">
        <x:v>0</x:v>
      </x:c>
      <x:c r="AQ365" s="366">
        <x:v>0</x:v>
      </x:c>
      <x:c r="AR365" s="366">
        <x:v>0</x:v>
      </x:c>
      <x:c r="AS365" s="393">
        <x:v>0</x:v>
      </x:c>
      <x:c r="AT365" s="366">
        <x:v>0</x:v>
      </x:c>
      <x:c r="AU365" s="366">
        <x:v>0</x:v>
      </x:c>
      <x:c r="AV365" s="361"/>
    </x:row>
    <x:row r="366" spans="1:48" hidden="1" outlineLevel="1">
      <x:c r="A366" s="328"/>
      <x:c r="B366" s="14" t="s">
        <x:v>410</x:v>
      </x:c>
      <x:c r="C366" s="14"/>
      <x:c r="D366" s="14"/>
      <x:c r="E366" s="14"/>
      <x:c r="F366" s="14"/>
      <x:c r="G366" s="425"/>
      <x:c r="H366" s="398"/>
      <x:c r="I366" s="399">
        <x:v>141557461.38469008</x:v>
      </x:c>
      <x:c r="J366" s="399">
        <x:v>5425213.3773470037</x:v>
      </x:c>
      <x:c r="K366" s="399">
        <x:v>639787.27404202265</x:v>
      </x:c>
      <x:c r="L366" s="399">
        <x:v>12826070.89852969</x:v>
      </x:c>
      <x:c r="M366" s="399">
        <x:v>491561.31182944588</x:v>
      </x:c>
      <x:c r="N366" s="399">
        <x:v>57969.088005470068</x:v>
      </x:c>
      <x:c r="O366" s="399">
        <x:v>9295959.6420536265</x:v>
      </x:c>
      <x:c r="P366" s="399">
        <x:v>356269.20765620383</x:v>
      </x:c>
      <x:c r="Q366" s="399">
        <x:v>42014.293141579212</x:v>
      </x:c>
      <x:c r="R366" s="399">
        <x:v>13414422.774609033</x:v>
      </x:c>
      <x:c r="S366" s="399">
        <x:v>514109.99585831939</x:v>
      </x:c>
      <x:c r="T366" s="399">
        <x:v>60628.220482785197</x:v>
      </x:c>
      <x:c r="U366" s="399">
        <x:v>12237719.022450346</x:v>
      </x:c>
      <x:c r="V366" s="399">
        <x:v>469012.6278005722</x:v>
      </x:c>
      <x:c r="W366" s="399">
        <x:v>55309.955528154911</x:v>
      </x:c>
      <x:c r="X366" s="399">
        <x:v>10472663.394212315</x:v>
      </x:c>
      <x:c r="Y366" s="399">
        <x:v>401366.5757139512</x:v>
      </x:c>
      <x:c r="Z366" s="399">
        <x:v>47332.558096209505</x:v>
      </x:c>
      <x:c r="AA366" s="399">
        <x:v>12237719.022450346</x:v>
      </x:c>
      <x:c r="AB366" s="399">
        <x:v>469012.6278005722</x:v>
      </x:c>
      <x:c r="AC366" s="399">
        <x:v>55309.955528154911</x:v>
      </x:c>
      <x:c r="AD366" s="399">
        <x:v>12237719.022450346</x:v>
      </x:c>
      <x:c r="AE366" s="399">
        <x:v>469012.6278005722</x:v>
      </x:c>
      <x:c r="AF366" s="399">
        <x:v>55309.955528154911</x:v>
      </x:c>
      <x:c r="AG366" s="399">
        <x:v>10472663.394212315</x:v>
      </x:c>
      <x:c r="AH366" s="399">
        <x:v>401366.5757139512</x:v>
      </x:c>
      <x:c r="AI366" s="399">
        <x:v>47332.558096209505</x:v>
      </x:c>
      <x:c r="AJ366" s="399">
        <x:v>12237719.022450346</x:v>
      </x:c>
      <x:c r="AK366" s="399">
        <x:v>469012.6278005722</x:v>
      </x:c>
      <x:c r="AL366" s="399">
        <x:v>55309.955528154911</x:v>
      </x:c>
      <x:c r="AM366" s="399">
        <x:v>10472663.394212315</x:v>
      </x:c>
      <x:c r="AN366" s="399">
        <x:v>401366.5757139512</x:v>
      </x:c>
      <x:c r="AO366" s="399">
        <x:v>47332.558096209505</x:v>
      </x:c>
      <x:c r="AP366" s="399">
        <x:v>12826070.89852969</x:v>
      </x:c>
      <x:c r="AQ366" s="399">
        <x:v>491561.31182944588</x:v>
      </x:c>
      <x:c r="AR366" s="399">
        <x:v>57969.088005470068</x:v>
      </x:c>
      <x:c r="AS366" s="399">
        <x:v>12826070.89852969</x:v>
      </x:c>
      <x:c r="AT366" s="399">
        <x:v>491561.31182944588</x:v>
      </x:c>
      <x:c r="AU366" s="399">
        <x:v>57969.088005470068</x:v>
      </x:c>
      <x:c r="AV366" s="400">
        <x:v>0</x:v>
      </x:c>
    </x:row>
    <x:row r="367" spans="1:48" hidden="1" outlineLevel="1">
      <x:c r="A367" s="328"/>
      <x:c r="B367" s="328">
        <x:v>1</x:v>
      </x:c>
      <x:c r="C367" s="328" t="s">
        <x:v>339</x:v>
      </x:c>
      <x:c r="D367" s="375" t="s">
        <x:v>411</x:v>
      </x:c>
      <x:c r="E367" s="375" t="s">
        <x:v>412</x:v>
      </x:c>
      <x:c r="F367" s="415">
        <x:v>3.5111999999999997E-2</x:v>
      </x:c>
      <x:c r="G367" s="415">
        <x:v>3.31E-3</x:v>
      </x:c>
      <x:c r="H367" s="423">
        <x:v>8650577.1772458572</x:v>
      </x:c>
      <x:c r="I367" s="366">
        <x:v>104066443.44226767</x:v>
      </x:c>
      <x:c r="J367" s="366">
        <x:v>3653980.962144902</x:v>
      </x:c>
      <x:c r="K367" s="366">
        <x:v>344459.92779390595</x:v>
      </x:c>
      <x:c r="L367" s="393">
        <x:v>9429129.1231979858</x:v>
      </x:c>
      <x:c r="M367" s="366">
        <x:v>331075.58177372767</x:v>
      </x:c>
      <x:c r="N367" s="367">
        <x:v>31210.417397785332</x:v>
      </x:c>
      <x:c r="O367" s="393">
        <x:v>6833955.9700242272</x:v>
      </x:c>
      <x:c r="P367" s="366">
        <x:v>239953.86201949065</x:v>
      </x:c>
      <x:c r="Q367" s="367">
        <x:v>22620.394260780191</x:v>
      </x:c>
      <x:c r="R367" s="393">
        <x:v>9861657.982060276</x:v>
      </x:c>
      <x:c r="S367" s="366">
        <x:v>346262.53506610036</x:v>
      </x:c>
      <x:c r="T367" s="367">
        <x:v>32642.087920619513</x:v>
      </x:c>
      <x:c r="U367" s="393">
        <x:v>8996600.2643356919</x:v>
      </x:c>
      <x:c r="V367" s="366">
        <x:v>315888.6284813548</x:v>
      </x:c>
      <x:c r="W367" s="367">
        <x:v>29778.746874951139</x:v>
      </x:c>
      <x:c r="X367" s="393">
        <x:v>7699013.6877488131</x:v>
      </x:c>
      <x:c r="Y367" s="366">
        <x:v>270327.76860423631</x:v>
      </x:c>
      <x:c r="Z367" s="367">
        <x:v>25483.735306448572</x:v>
      </x:c>
      <x:c r="AA367" s="393">
        <x:v>8996600.2643356919</x:v>
      </x:c>
      <x:c r="AB367" s="366">
        <x:v>315888.6284813548</x:v>
      </x:c>
      <x:c r="AC367" s="367">
        <x:v>29778.746874951139</x:v>
      </x:c>
      <x:c r="AD367" s="393">
        <x:v>8996600.2643356919</x:v>
      </x:c>
      <x:c r="AE367" s="366">
        <x:v>315888.6284813548</x:v>
      </x:c>
      <x:c r="AF367" s="367">
        <x:v>29778.746874951139</x:v>
      </x:c>
      <x:c r="AG367" s="393">
        <x:v>7699013.6877488131</x:v>
      </x:c>
      <x:c r="AH367" s="366">
        <x:v>270327.76860423631</x:v>
      </x:c>
      <x:c r="AI367" s="367">
        <x:v>25483.735306448572</x:v>
      </x:c>
      <x:c r="AJ367" s="393">
        <x:v>8996600.2643356919</x:v>
      </x:c>
      <x:c r="AK367" s="366">
        <x:v>315888.6284813548</x:v>
      </x:c>
      <x:c r="AL367" s="367">
        <x:v>29778.746874951139</x:v>
      </x:c>
      <x:c r="AM367" s="393">
        <x:v>7699013.6877488131</x:v>
      </x:c>
      <x:c r="AN367" s="366">
        <x:v>270327.76860423631</x:v>
      </x:c>
      <x:c r="AO367" s="367">
        <x:v>25483.735306448572</x:v>
      </x:c>
      <x:c r="AP367" s="393">
        <x:v>9429129.1231979858</x:v>
      </x:c>
      <x:c r="AQ367" s="366">
        <x:v>331075.58177372767</x:v>
      </x:c>
      <x:c r="AR367" s="367">
        <x:v>31210.417397785332</x:v>
      </x:c>
      <x:c r="AS367" s="393">
        <x:v>9429129.1231979858</x:v>
      </x:c>
      <x:c r="AT367" s="366">
        <x:v>331075.58177372767</x:v>
      </x:c>
      <x:c r="AU367" s="367">
        <x:v>31210.417397785332</x:v>
      </x:c>
      <x:c r="AV367" s="361"/>
    </x:row>
    <x:row r="368" spans="1:48" hidden="1" outlineLevel="1">
      <x:c r="A368" s="328"/>
      <x:c r="B368" s="328">
        <x:v>2</x:v>
      </x:c>
      <x:c r="C368" s="328" t="s">
        <x:v>339</x:v>
      </x:c>
      <x:c r="D368" s="375" t="s">
        <x:v>411</x:v>
      </x:c>
      <x:c r="E368" s="375" t="s">
        <x:v>413</x:v>
      </x:c>
      <x:c r="F368" s="415">
        <x:v>3.9402E-2</x:v>
      </x:c>
      <x:c r="G368" s="415">
        <x:v>5.0099999999999997E-3</x:v>
      </x:c>
      <x:c r="H368" s="423">
        <x:v>1347557.6120413528</x:v>
      </x:c>
      <x:c r="I368" s="366">
        <x:v>16211118.072857477</x:v>
      </x:c>
      <x:c r="J368" s="366">
        <x:v>638750.4743067302</x:v>
      </x:c>
      <x:c r="K368" s="366">
        <x:v>81217.701545015938</x:v>
      </x:c>
      <x:c r="L368" s="393">
        <x:v>1468837.7971250745</x:v>
      </x:c>
      <x:c r="M368" s="366">
        <x:v>57875.146882322188</x:v>
      </x:c>
      <x:c r="N368" s="367">
        <x:v>7358.8773635966227</x:v>
      </x:c>
      <x:c r="O368" s="393">
        <x:v>1064570.5135126687</x:v>
      </x:c>
      <x:c r="P368" s="366">
        <x:v>41946.207373426172</x:v>
      </x:c>
      <x:c r="Q368" s="367">
        <x:v>5333.4982726984699</x:v>
      </x:c>
      <x:c r="R368" s="393">
        <x:v>1536215.6777271421</x:v>
      </x:c>
      <x:c r="S368" s="366">
        <x:v>60529.970133804854</x:v>
      </x:c>
      <x:c r="T368" s="367">
        <x:v>7696.4405454129819</x:v>
      </x:c>
      <x:c r="U368" s="393">
        <x:v>1401459.916523007</x:v>
      </x:c>
      <x:c r="V368" s="366">
        <x:v>55220.323630839521</x:v>
      </x:c>
      <x:c r="W368" s="367">
        <x:v>7021.3141817802643</x:v>
      </x:c>
      <x:c r="X368" s="393">
        <x:v>1199326.274716804</x:v>
      </x:c>
      <x:c r="Y368" s="366">
        <x:v>47255.853876391513</x:v>
      </x:c>
      <x:c r="Z368" s="367">
        <x:v>6008.6246363311875</x:v>
      </x:c>
      <x:c r="AA368" s="393">
        <x:v>1401459.916523007</x:v>
      </x:c>
      <x:c r="AB368" s="366">
        <x:v>55220.323630839521</x:v>
      </x:c>
      <x:c r="AC368" s="367">
        <x:v>7021.3141817802643</x:v>
      </x:c>
      <x:c r="AD368" s="393">
        <x:v>1401459.916523007</x:v>
      </x:c>
      <x:c r="AE368" s="366">
        <x:v>55220.323630839521</x:v>
      </x:c>
      <x:c r="AF368" s="367">
        <x:v>7021.3141817802643</x:v>
      </x:c>
      <x:c r="AG368" s="393">
        <x:v>1199326.274716804</x:v>
      </x:c>
      <x:c r="AH368" s="366">
        <x:v>47255.853876391513</x:v>
      </x:c>
      <x:c r="AI368" s="367">
        <x:v>6008.6246363311875</x:v>
      </x:c>
      <x:c r="AJ368" s="393">
        <x:v>1401459.916523007</x:v>
      </x:c>
      <x:c r="AK368" s="366">
        <x:v>55220.323630839521</x:v>
      </x:c>
      <x:c r="AL368" s="367">
        <x:v>7021.3141817802643</x:v>
      </x:c>
      <x:c r="AM368" s="393">
        <x:v>1199326.274716804</x:v>
      </x:c>
      <x:c r="AN368" s="366">
        <x:v>47255.853876391513</x:v>
      </x:c>
      <x:c r="AO368" s="367">
        <x:v>6008.6246363311875</x:v>
      </x:c>
      <x:c r="AP368" s="393">
        <x:v>1468837.7971250745</x:v>
      </x:c>
      <x:c r="AQ368" s="366">
        <x:v>57875.146882322188</x:v>
      </x:c>
      <x:c r="AR368" s="367">
        <x:v>7358.8773635966227</x:v>
      </x:c>
      <x:c r="AS368" s="393">
        <x:v>1468837.7971250745</x:v>
      </x:c>
      <x:c r="AT368" s="366">
        <x:v>57875.146882322188</x:v>
      </x:c>
      <x:c r="AU368" s="367">
        <x:v>7358.8773635966227</x:v>
      </x:c>
      <x:c r="AV368" s="361"/>
    </x:row>
    <x:row r="369" spans="1:164" hidden="1" outlineLevel="1">
      <x:c r="A369" s="328"/>
      <x:c r="B369" s="328">
        <x:v>3</x:v>
      </x:c>
      <x:c r="C369" s="328" t="s">
        <x:v>339</x:v>
      </x:c>
      <x:c r="D369" s="375" t="s">
        <x:v>411</x:v>
      </x:c>
      <x:c r="E369" s="375" t="s">
        <x:v>414</x:v>
      </x:c>
      <x:c r="F369" s="415">
        <x:v>4.8509999999999998E-2</x:v>
      </x:c>
      <x:c r="G369" s="415">
        <x:v>7.7099999999999998E-3</x:v>
      </x:c>
      <x:c r="H369" s="423">
        <x:v>915306.75261072116</x:v>
      </x:c>
      <x:c r="I369" s="366">
        <x:v>11011140.233906975</x:v>
      </x:c>
      <x:c r="J369" s="366">
        <x:v>534150.41274682735</x:v>
      </x:c>
      <x:c r="K369" s="366">
        <x:v>84895.891203422783</x:v>
      </x:c>
      <x:c r="L369" s="393">
        <x:v>997684.36034568609</x:v>
      </x:c>
      <x:c r="M369" s="366">
        <x:v>48397.66832036923</x:v>
      </x:c>
      <x:c r="N369" s="367">
        <x:v>7692.1464182652398</x:v>
      </x:c>
      <x:c r="O369" s="393">
        <x:v>723092.33456246974</x:v>
      </x:c>
      <x:c r="P369" s="366">
        <x:v>35077.209149625407</x:v>
      </x:c>
      <x:c r="Q369" s="367">
        <x:v>5575.0418994766414</x:v>
      </x:c>
      <x:c r="R369" s="393">
        <x:v>1043449.697976222</x:v>
      </x:c>
      <x:c r="S369" s="366">
        <x:v>50617.744848826529</x:v>
      </x:c>
      <x:c r="T369" s="367">
        <x:v>8044.9971713966715</x:v>
      </x:c>
      <x:c r="U369" s="393">
        <x:v>951919.02271515003</x:v>
      </x:c>
      <x:c r="V369" s="366">
        <x:v>46177.591791911924</x:v>
      </x:c>
      <x:c r="W369" s="367">
        <x:v>7339.2956651338063</x:v>
      </x:c>
      <x:c r="X369" s="393">
        <x:v>814623.00982354186</x:v>
      </x:c>
      <x:c r="Y369" s="366">
        <x:v>39517.362206540012</x:v>
      </x:c>
      <x:c r="Z369" s="367">
        <x:v>6280.7434057395076</x:v>
      </x:c>
      <x:c r="AA369" s="393">
        <x:v>951919.02271515003</x:v>
      </x:c>
      <x:c r="AB369" s="366">
        <x:v>46177.591791911924</x:v>
      </x:c>
      <x:c r="AC369" s="367">
        <x:v>7339.2956651338063</x:v>
      </x:c>
      <x:c r="AD369" s="393">
        <x:v>951919.02271515003</x:v>
      </x:c>
      <x:c r="AE369" s="366">
        <x:v>46177.591791911924</x:v>
      </x:c>
      <x:c r="AF369" s="367">
        <x:v>7339.2956651338063</x:v>
      </x:c>
      <x:c r="AG369" s="393">
        <x:v>814623.00982354186</x:v>
      </x:c>
      <x:c r="AH369" s="366">
        <x:v>39517.362206540012</x:v>
      </x:c>
      <x:c r="AI369" s="367">
        <x:v>6280.7434057395076</x:v>
      </x:c>
      <x:c r="AJ369" s="393">
        <x:v>951919.02271515003</x:v>
      </x:c>
      <x:c r="AK369" s="366">
        <x:v>46177.591791911924</x:v>
      </x:c>
      <x:c r="AL369" s="367">
        <x:v>7339.2956651338063</x:v>
      </x:c>
      <x:c r="AM369" s="393">
        <x:v>814623.00982354186</x:v>
      </x:c>
      <x:c r="AN369" s="366">
        <x:v>39517.362206540012</x:v>
      </x:c>
      <x:c r="AO369" s="367">
        <x:v>6280.7434057395076</x:v>
      </x:c>
      <x:c r="AP369" s="393">
        <x:v>997684.36034568609</x:v>
      </x:c>
      <x:c r="AQ369" s="366">
        <x:v>48397.66832036923</x:v>
      </x:c>
      <x:c r="AR369" s="367">
        <x:v>7692.1464182652398</x:v>
      </x:c>
      <x:c r="AS369" s="393">
        <x:v>997684.36034568609</x:v>
      </x:c>
      <x:c r="AT369" s="366">
        <x:v>48397.66832036923</x:v>
      </x:c>
      <x:c r="AU369" s="367">
        <x:v>7692.1464182652398</x:v>
      </x:c>
      <x:c r="AV369" s="361"/>
    </x:row>
    <x:row r="370" spans="1:164" hidden="1" outlineLevel="1">
      <x:c r="A370" s="328"/>
      <x:c r="B370" s="328">
        <x:v>4</x:v>
      </x:c>
      <x:c r="C370" s="328" t="s">
        <x:v>339</x:v>
      </x:c>
      <x:c r="D370" s="375" t="s">
        <x:v>411</x:v>
      </x:c>
      <x:c r="E370" s="375" t="s">
        <x:v>415</x:v>
      </x:c>
      <x:c r="F370" s="415">
        <x:v>5.4713999999999992E-2</x:v>
      </x:c>
      <x:c r="G370" s="415">
        <x:v>1.129E-2</x:v>
      </x:c>
      <x:c r="H370" s="423">
        <x:v>692917.40909577371</x:v>
      </x:c>
      <x:c r="I370" s="366">
        <x:v>8335796.4314221581</x:v>
      </x:c>
      <x:c r="J370" s="366">
        <x:v>456084.76594883192</x:v>
      </x:c>
      <x:c r="K370" s="366">
        <x:v>94111.141710756157</x:v>
      </x:c>
      <x:c r="L370" s="393">
        <x:v>755279.97591439344</x:v>
      </x:c>
      <x:c r="M370" s="366">
        <x:v>41324.388602180115</x:v>
      </x:c>
      <x:c r="N370" s="367">
        <x:v>8527.1109280735018</x:v>
      </x:c>
      <x:c r="O370" s="393">
        <x:v>547404.75318566128</x:v>
      </x:c>
      <x:c r="P370" s="366">
        <x:v>29950.703665800265</x:v>
      </x:c>
      <x:c r="Q370" s="367">
        <x:v>6180.1996634661155</x:v>
      </x:c>
      <x:c r="R370" s="393">
        <x:v>789925.84636918199</x:v>
      </x:c>
      <x:c r="S370" s="366">
        <x:v>43220.00275824342</x:v>
      </x:c>
      <x:c r="T370" s="367">
        <x:v>8918.262805508064</x:v>
      </x:c>
      <x:c r="U370" s="393">
        <x:v>720634.10545960465</x:v>
      </x:c>
      <x:c r="V370" s="366">
        <x:v>39428.774446116804</x:v>
      </x:c>
      <x:c r="W370" s="367">
        <x:v>8135.9590506389359</x:v>
      </x:c>
      <x:c r="X370" s="393">
        <x:v>616696.49409523862</x:v>
      </x:c>
      <x:c r="Y370" s="366">
        <x:v>33741.931977926884</x:v>
      </x:c>
      <x:c r="Z370" s="367">
        <x:v>6962.5034183352436</x:v>
      </x:c>
      <x:c r="AA370" s="393">
        <x:v>720634.10545960465</x:v>
      </x:c>
      <x:c r="AB370" s="366">
        <x:v>39428.774446116804</x:v>
      </x:c>
      <x:c r="AC370" s="367">
        <x:v>8135.9590506389359</x:v>
      </x:c>
      <x:c r="AD370" s="393">
        <x:v>720634.10545960465</x:v>
      </x:c>
      <x:c r="AE370" s="366">
        <x:v>39428.774446116804</x:v>
      </x:c>
      <x:c r="AF370" s="367">
        <x:v>8135.9590506389359</x:v>
      </x:c>
      <x:c r="AG370" s="393">
        <x:v>616696.49409523862</x:v>
      </x:c>
      <x:c r="AH370" s="366">
        <x:v>33741.931977926884</x:v>
      </x:c>
      <x:c r="AI370" s="367">
        <x:v>6962.5034183352436</x:v>
      </x:c>
      <x:c r="AJ370" s="393">
        <x:v>720634.10545960465</x:v>
      </x:c>
      <x:c r="AK370" s="366">
        <x:v>39428.774446116804</x:v>
      </x:c>
      <x:c r="AL370" s="367">
        <x:v>8135.9590506389359</x:v>
      </x:c>
      <x:c r="AM370" s="393">
        <x:v>616696.49409523862</x:v>
      </x:c>
      <x:c r="AN370" s="366">
        <x:v>33741.931977926884</x:v>
      </x:c>
      <x:c r="AO370" s="367">
        <x:v>6962.5034183352436</x:v>
      </x:c>
      <x:c r="AP370" s="393">
        <x:v>755279.97591439344</x:v>
      </x:c>
      <x:c r="AQ370" s="366">
        <x:v>41324.388602180115</x:v>
      </x:c>
      <x:c r="AR370" s="367">
        <x:v>8527.1109280735018</x:v>
      </x:c>
      <x:c r="AS370" s="393">
        <x:v>755279.97591439344</x:v>
      </x:c>
      <x:c r="AT370" s="366">
        <x:v>41324.388602180115</x:v>
      </x:c>
      <x:c r="AU370" s="367">
        <x:v>8527.1109280735018</x:v>
      </x:c>
      <x:c r="AV370" s="361"/>
    </x:row>
    <x:row r="371" spans="1:164" hidden="1" outlineLevel="1">
      <x:c r="A371" s="328"/>
      <x:c r="B371" s="328">
        <x:v>5</x:v>
      </x:c>
      <x:c r="C371" s="328" t="s">
        <x:v>339</x:v>
      </x:c>
      <x:c r="D371" s="375" t="s">
        <x:v>411</x:v>
      </x:c>
      <x:c r="E371" s="375" t="s">
        <x:v>416</x:v>
      </x:c>
      <x:c r="F371" s="415">
        <x:v>7.3589999999999989E-2</x:v>
      </x:c>
      <x:c r="G371" s="415">
        <x:v>1.8159999999999999E-2</x:v>
      </x:c>
      <x:c r="H371" s="423">
        <x:v>160678.57059316608</x:v>
      </x:c>
      <x:c r="I371" s="366">
        <x:v>1932963.2042357875</x:v>
      </x:c>
      <x:c r="J371" s="366">
        <x:v>142246.76219971161</x:v>
      </x:c>
      <x:c r="K371" s="366">
        <x:v>35102.611788921902</x:v>
      </x:c>
      <x:c r="L371" s="393">
        <x:v>175139.64194655104</x:v>
      </x:c>
      <x:c r="M371" s="366">
        <x:v>12888.526250846689</x:v>
      </x:c>
      <x:c r="N371" s="367">
        <x:v>3180.5358977493665</x:v>
      </x:c>
      <x:c r="O371" s="393">
        <x:v>126936.0707686012</x:v>
      </x:c>
      <x:c r="P371" s="366">
        <x:v>9341.2254478613613</x:v>
      </x:c>
      <x:c r="Q371" s="367">
        <x:v>2305.1590451577977</x:v>
      </x:c>
      <x:c r="R371" s="393">
        <x:v>183173.57047620931</x:v>
      </x:c>
      <x:c r="S371" s="366">
        <x:v>13479.743051344241</x:v>
      </x:c>
      <x:c r="T371" s="367">
        <x:v>3326.4320398479608</x:v>
      </x:c>
      <x:c r="U371" s="393">
        <x:v>167105.71341689272</x:v>
      </x:c>
      <x:c r="V371" s="366">
        <x:v>12297.309450349134</x:v>
      </x:c>
      <x:c r="W371" s="367">
        <x:v>3034.6397556507713</x:v>
      </x:c>
      <x:c r="X371" s="393">
        <x:v>143003.92782791783</x:v>
      </x:c>
      <x:c r="Y371" s="366">
        <x:v>10523.659048856471</x:v>
      </x:c>
      <x:c r="Z371" s="367">
        <x:v>2596.9513293549876</x:v>
      </x:c>
      <x:c r="AA371" s="393">
        <x:v>167105.71341689272</x:v>
      </x:c>
      <x:c r="AB371" s="366">
        <x:v>12297.309450349134</x:v>
      </x:c>
      <x:c r="AC371" s="367">
        <x:v>3034.6397556507713</x:v>
      </x:c>
      <x:c r="AD371" s="393">
        <x:v>167105.71341689272</x:v>
      </x:c>
      <x:c r="AE371" s="366">
        <x:v>12297.309450349134</x:v>
      </x:c>
      <x:c r="AF371" s="367">
        <x:v>3034.6397556507713</x:v>
      </x:c>
      <x:c r="AG371" s="393">
        <x:v>143003.92782791783</x:v>
      </x:c>
      <x:c r="AH371" s="366">
        <x:v>10523.659048856471</x:v>
      </x:c>
      <x:c r="AI371" s="367">
        <x:v>2596.9513293549876</x:v>
      </x:c>
      <x:c r="AJ371" s="393">
        <x:v>167105.71341689272</x:v>
      </x:c>
      <x:c r="AK371" s="366">
        <x:v>12297.309450349134</x:v>
      </x:c>
      <x:c r="AL371" s="367">
        <x:v>3034.6397556507713</x:v>
      </x:c>
      <x:c r="AM371" s="393">
        <x:v>143003.92782791783</x:v>
      </x:c>
      <x:c r="AN371" s="366">
        <x:v>10523.659048856471</x:v>
      </x:c>
      <x:c r="AO371" s="367">
        <x:v>2596.9513293549876</x:v>
      </x:c>
      <x:c r="AP371" s="393">
        <x:v>175139.64194655104</x:v>
      </x:c>
      <x:c r="AQ371" s="366">
        <x:v>12888.526250846689</x:v>
      </x:c>
      <x:c r="AR371" s="367">
        <x:v>3180.5358977493665</x:v>
      </x:c>
      <x:c r="AS371" s="393">
        <x:v>175139.64194655104</x:v>
      </x:c>
      <x:c r="AT371" s="366">
        <x:v>12888.526250846689</x:v>
      </x:c>
      <x:c r="AU371" s="367">
        <x:v>3180.5358977493665</x:v>
      </x:c>
      <x:c r="AV371" s="361"/>
    </x:row>
    <x:row r="372" spans="1:164" hidden="1" outlineLevel="1">
      <x:c r="A372" s="328"/>
      <x:c r="B372" s="328"/>
      <x:c r="C372" s="328"/>
      <x:c r="D372" s="375"/>
      <x:c r="E372" s="375"/>
      <x:c r="F372" s="292"/>
      <x:c r="G372" s="415"/>
      <x:c r="H372" s="423"/>
      <x:c r="I372" s="366">
        <x:v>0</x:v>
      </x:c>
      <x:c r="J372" s="366">
        <x:v>0</x:v>
      </x:c>
      <x:c r="K372" s="366">
        <x:v>0</x:v>
      </x:c>
      <x:c r="L372" s="393">
        <x:v>0</x:v>
      </x:c>
      <x:c r="M372" s="366">
        <x:v>0</x:v>
      </x:c>
      <x:c r="N372" s="367">
        <x:v>0</x:v>
      </x:c>
      <x:c r="O372" s="393">
        <x:v>0</x:v>
      </x:c>
      <x:c r="P372" s="366">
        <x:v>0</x:v>
      </x:c>
      <x:c r="Q372" s="367">
        <x:v>0</x:v>
      </x:c>
      <x:c r="R372" s="393">
        <x:v>0</x:v>
      </x:c>
      <x:c r="S372" s="366">
        <x:v>0</x:v>
      </x:c>
      <x:c r="T372" s="367">
        <x:v>0</x:v>
      </x:c>
      <x:c r="U372" s="393">
        <x:v>0</x:v>
      </x:c>
      <x:c r="V372" s="366">
        <x:v>0</x:v>
      </x:c>
      <x:c r="W372" s="367">
        <x:v>0</x:v>
      </x:c>
      <x:c r="X372" s="393">
        <x:v>0</x:v>
      </x:c>
      <x:c r="Y372" s="366">
        <x:v>0</x:v>
      </x:c>
      <x:c r="Z372" s="367">
        <x:v>0</x:v>
      </x:c>
      <x:c r="AA372" s="393">
        <x:v>0</x:v>
      </x:c>
      <x:c r="AB372" s="366">
        <x:v>0</x:v>
      </x:c>
      <x:c r="AC372" s="367">
        <x:v>0</x:v>
      </x:c>
      <x:c r="AD372" s="393">
        <x:v>0</x:v>
      </x:c>
      <x:c r="AE372" s="366">
        <x:v>0</x:v>
      </x:c>
      <x:c r="AF372" s="367">
        <x:v>0</x:v>
      </x:c>
      <x:c r="AG372" s="393">
        <x:v>0</x:v>
      </x:c>
      <x:c r="AH372" s="366">
        <x:v>0</x:v>
      </x:c>
      <x:c r="AI372" s="367">
        <x:v>0</x:v>
      </x:c>
      <x:c r="AJ372" s="393">
        <x:v>0</x:v>
      </x:c>
      <x:c r="AK372" s="366">
        <x:v>0</x:v>
      </x:c>
      <x:c r="AL372" s="367">
        <x:v>0</x:v>
      </x:c>
      <x:c r="AM372" s="393">
        <x:v>0</x:v>
      </x:c>
      <x:c r="AN372" s="366">
        <x:v>0</x:v>
      </x:c>
      <x:c r="AO372" s="367">
        <x:v>0</x:v>
      </x:c>
      <x:c r="AP372" s="393">
        <x:v>0</x:v>
      </x:c>
      <x:c r="AQ372" s="366">
        <x:v>0</x:v>
      </x:c>
      <x:c r="AR372" s="367">
        <x:v>0</x:v>
      </x:c>
      <x:c r="AS372" s="393">
        <x:v>0</x:v>
      </x:c>
      <x:c r="AT372" s="366">
        <x:v>0</x:v>
      </x:c>
      <x:c r="AU372" s="367">
        <x:v>0</x:v>
      </x:c>
      <x:c r="AV372" s="361"/>
    </x:row>
    <x:row r="373" spans="1:164" hidden="1" outlineLevel="1">
      <x:c r="A373" s="328"/>
      <x:c r="B373" s="328"/>
      <x:c r="C373" s="328"/>
      <x:c r="D373" s="375"/>
      <x:c r="E373" s="375"/>
      <x:c r="F373" s="292"/>
      <x:c r="G373" s="415"/>
      <x:c r="H373" s="423"/>
      <x:c r="I373" s="366">
        <x:v>0</x:v>
      </x:c>
      <x:c r="J373" s="366">
        <x:v>0</x:v>
      </x:c>
      <x:c r="K373" s="366">
        <x:v>0</x:v>
      </x:c>
      <x:c r="L373" s="393">
        <x:v>0</x:v>
      </x:c>
      <x:c r="M373" s="366">
        <x:v>0</x:v>
      </x:c>
      <x:c r="N373" s="367">
        <x:v>0</x:v>
      </x:c>
      <x:c r="O373" s="393">
        <x:v>0</x:v>
      </x:c>
      <x:c r="P373" s="366">
        <x:v>0</x:v>
      </x:c>
      <x:c r="Q373" s="367">
        <x:v>0</x:v>
      </x:c>
      <x:c r="R373" s="393">
        <x:v>0</x:v>
      </x:c>
      <x:c r="S373" s="366">
        <x:v>0</x:v>
      </x:c>
      <x:c r="T373" s="367">
        <x:v>0</x:v>
      </x:c>
      <x:c r="U373" s="393">
        <x:v>0</x:v>
      </x:c>
      <x:c r="V373" s="366">
        <x:v>0</x:v>
      </x:c>
      <x:c r="W373" s="367">
        <x:v>0</x:v>
      </x:c>
      <x:c r="X373" s="393">
        <x:v>0</x:v>
      </x:c>
      <x:c r="Y373" s="366">
        <x:v>0</x:v>
      </x:c>
      <x:c r="Z373" s="367">
        <x:v>0</x:v>
      </x:c>
      <x:c r="AA373" s="393">
        <x:v>0</x:v>
      </x:c>
      <x:c r="AB373" s="366">
        <x:v>0</x:v>
      </x:c>
      <x:c r="AC373" s="367">
        <x:v>0</x:v>
      </x:c>
      <x:c r="AD373" s="393">
        <x:v>0</x:v>
      </x:c>
      <x:c r="AE373" s="366">
        <x:v>0</x:v>
      </x:c>
      <x:c r="AF373" s="367">
        <x:v>0</x:v>
      </x:c>
      <x:c r="AG373" s="393">
        <x:v>0</x:v>
      </x:c>
      <x:c r="AH373" s="366">
        <x:v>0</x:v>
      </x:c>
      <x:c r="AI373" s="367">
        <x:v>0</x:v>
      </x:c>
      <x:c r="AJ373" s="393">
        <x:v>0</x:v>
      </x:c>
      <x:c r="AK373" s="366">
        <x:v>0</x:v>
      </x:c>
      <x:c r="AL373" s="367">
        <x:v>0</x:v>
      </x:c>
      <x:c r="AM373" s="393">
        <x:v>0</x:v>
      </x:c>
      <x:c r="AN373" s="366">
        <x:v>0</x:v>
      </x:c>
      <x:c r="AO373" s="367">
        <x:v>0</x:v>
      </x:c>
      <x:c r="AP373" s="393">
        <x:v>0</x:v>
      </x:c>
      <x:c r="AQ373" s="366">
        <x:v>0</x:v>
      </x:c>
      <x:c r="AR373" s="367">
        <x:v>0</x:v>
      </x:c>
      <x:c r="AS373" s="393">
        <x:v>0</x:v>
      </x:c>
      <x:c r="AT373" s="366">
        <x:v>0</x:v>
      </x:c>
      <x:c r="AU373" s="367">
        <x:v>0</x:v>
      </x:c>
      <x:c r="AV373" s="361"/>
    </x:row>
    <x:row r="374" spans="1:164" hidden="1" outlineLevel="1">
      <x:c r="A374" s="328"/>
      <x:c r="B374" s="328"/>
      <x:c r="C374" s="328"/>
      <x:c r="D374" s="375"/>
      <x:c r="E374" s="375"/>
      <x:c r="F374" s="292"/>
      <x:c r="G374" s="415"/>
      <x:c r="H374" s="423"/>
      <x:c r="I374" s="366">
        <x:v>0</x:v>
      </x:c>
      <x:c r="J374" s="366">
        <x:v>0</x:v>
      </x:c>
      <x:c r="K374" s="366">
        <x:v>0</x:v>
      </x:c>
      <x:c r="L374" s="393">
        <x:v>0</x:v>
      </x:c>
      <x:c r="M374" s="366">
        <x:v>0</x:v>
      </x:c>
      <x:c r="N374" s="367">
        <x:v>0</x:v>
      </x:c>
      <x:c r="O374" s="393">
        <x:v>0</x:v>
      </x:c>
      <x:c r="P374" s="366">
        <x:v>0</x:v>
      </x:c>
      <x:c r="Q374" s="367">
        <x:v>0</x:v>
      </x:c>
      <x:c r="R374" s="393">
        <x:v>0</x:v>
      </x:c>
      <x:c r="S374" s="366">
        <x:v>0</x:v>
      </x:c>
      <x:c r="T374" s="367">
        <x:v>0</x:v>
      </x:c>
      <x:c r="U374" s="393">
        <x:v>0</x:v>
      </x:c>
      <x:c r="V374" s="366">
        <x:v>0</x:v>
      </x:c>
      <x:c r="W374" s="367">
        <x:v>0</x:v>
      </x:c>
      <x:c r="X374" s="393">
        <x:v>0</x:v>
      </x:c>
      <x:c r="Y374" s="366">
        <x:v>0</x:v>
      </x:c>
      <x:c r="Z374" s="367">
        <x:v>0</x:v>
      </x:c>
      <x:c r="AA374" s="393">
        <x:v>0</x:v>
      </x:c>
      <x:c r="AB374" s="366">
        <x:v>0</x:v>
      </x:c>
      <x:c r="AC374" s="367">
        <x:v>0</x:v>
      </x:c>
      <x:c r="AD374" s="393">
        <x:v>0</x:v>
      </x:c>
      <x:c r="AE374" s="366">
        <x:v>0</x:v>
      </x:c>
      <x:c r="AF374" s="367">
        <x:v>0</x:v>
      </x:c>
      <x:c r="AG374" s="393">
        <x:v>0</x:v>
      </x:c>
      <x:c r="AH374" s="366">
        <x:v>0</x:v>
      </x:c>
      <x:c r="AI374" s="367">
        <x:v>0</x:v>
      </x:c>
      <x:c r="AJ374" s="393">
        <x:v>0</x:v>
      </x:c>
      <x:c r="AK374" s="366">
        <x:v>0</x:v>
      </x:c>
      <x:c r="AL374" s="367">
        <x:v>0</x:v>
      </x:c>
      <x:c r="AM374" s="393">
        <x:v>0</x:v>
      </x:c>
      <x:c r="AN374" s="366">
        <x:v>0</x:v>
      </x:c>
      <x:c r="AO374" s="367">
        <x:v>0</x:v>
      </x:c>
      <x:c r="AP374" s="393">
        <x:v>0</x:v>
      </x:c>
      <x:c r="AQ374" s="366">
        <x:v>0</x:v>
      </x:c>
      <x:c r="AR374" s="367">
        <x:v>0</x:v>
      </x:c>
      <x:c r="AS374" s="393">
        <x:v>0</x:v>
      </x:c>
      <x:c r="AT374" s="366">
        <x:v>0</x:v>
      </x:c>
      <x:c r="AU374" s="367">
        <x:v>0</x:v>
      </x:c>
      <x:c r="AV374" s="361"/>
    </x:row>
    <x:row r="375" spans="1:164" hidden="1" outlineLevel="1">
      <x:c r="A375" s="328"/>
      <x:c r="B375" s="328"/>
      <x:c r="C375" s="328"/>
      <x:c r="D375" s="375"/>
      <x:c r="E375" s="375"/>
      <x:c r="F375" s="292"/>
      <x:c r="G375" s="415"/>
      <x:c r="H375" s="423"/>
      <x:c r="I375" s="366">
        <x:v>0</x:v>
      </x:c>
      <x:c r="J375" s="366">
        <x:v>0</x:v>
      </x:c>
      <x:c r="K375" s="366">
        <x:v>0</x:v>
      </x:c>
      <x:c r="L375" s="393">
        <x:v>0</x:v>
      </x:c>
      <x:c r="M375" s="366">
        <x:v>0</x:v>
      </x:c>
      <x:c r="N375" s="367">
        <x:v>0</x:v>
      </x:c>
      <x:c r="O375" s="393">
        <x:v>0</x:v>
      </x:c>
      <x:c r="P375" s="366">
        <x:v>0</x:v>
      </x:c>
      <x:c r="Q375" s="367">
        <x:v>0</x:v>
      </x:c>
      <x:c r="R375" s="393">
        <x:v>0</x:v>
      </x:c>
      <x:c r="S375" s="366">
        <x:v>0</x:v>
      </x:c>
      <x:c r="T375" s="367">
        <x:v>0</x:v>
      </x:c>
      <x:c r="U375" s="393">
        <x:v>0</x:v>
      </x:c>
      <x:c r="V375" s="366">
        <x:v>0</x:v>
      </x:c>
      <x:c r="W375" s="367">
        <x:v>0</x:v>
      </x:c>
      <x:c r="X375" s="393">
        <x:v>0</x:v>
      </x:c>
      <x:c r="Y375" s="366">
        <x:v>0</x:v>
      </x:c>
      <x:c r="Z375" s="367">
        <x:v>0</x:v>
      </x:c>
      <x:c r="AA375" s="393">
        <x:v>0</x:v>
      </x:c>
      <x:c r="AB375" s="366">
        <x:v>0</x:v>
      </x:c>
      <x:c r="AC375" s="367">
        <x:v>0</x:v>
      </x:c>
      <x:c r="AD375" s="393">
        <x:v>0</x:v>
      </x:c>
      <x:c r="AE375" s="366">
        <x:v>0</x:v>
      </x:c>
      <x:c r="AF375" s="367">
        <x:v>0</x:v>
      </x:c>
      <x:c r="AG375" s="393">
        <x:v>0</x:v>
      </x:c>
      <x:c r="AH375" s="366">
        <x:v>0</x:v>
      </x:c>
      <x:c r="AI375" s="367">
        <x:v>0</x:v>
      </x:c>
      <x:c r="AJ375" s="393">
        <x:v>0</x:v>
      </x:c>
      <x:c r="AK375" s="366">
        <x:v>0</x:v>
      </x:c>
      <x:c r="AL375" s="367">
        <x:v>0</x:v>
      </x:c>
      <x:c r="AM375" s="393">
        <x:v>0</x:v>
      </x:c>
      <x:c r="AN375" s="366">
        <x:v>0</x:v>
      </x:c>
      <x:c r="AO375" s="367">
        <x:v>0</x:v>
      </x:c>
      <x:c r="AP375" s="393">
        <x:v>0</x:v>
      </x:c>
      <x:c r="AQ375" s="366">
        <x:v>0</x:v>
      </x:c>
      <x:c r="AR375" s="367">
        <x:v>0</x:v>
      </x:c>
      <x:c r="AS375" s="393">
        <x:v>0</x:v>
      </x:c>
      <x:c r="AT375" s="366">
        <x:v>0</x:v>
      </x:c>
      <x:c r="AU375" s="367">
        <x:v>0</x:v>
      </x:c>
      <x:c r="AV375" s="361"/>
    </x:row>
    <x:row r="376" spans="1:164" s="328" customFormat="1" hidden="1" outlineLevel="1">
      <x:c r="A376" s="14" t="s">
        <x:v>417</x:v>
      </x:c>
      <x:c r="B376" s="14"/>
      <x:c r="C376" s="14"/>
      <x:c r="D376" s="14"/>
      <x:c r="E376" s="14"/>
      <x:c r="F376" s="425"/>
      <x:c r="G376" s="398"/>
      <x:c r="H376" s="399">
        <x:v>23594637.777777776</x:v>
      </x:c>
      <x:c r="I376" s="400">
        <x:v>8895837.4666666687</x:v>
      </x:c>
      <x:c r="J376" s="400">
        <x:v>18077572.775891948</x:v>
      </x:c>
      <x:c r="K376" s="400">
        <x:v>198149.29634830664</x:v>
      </x:c>
      <x:c r="L376" s="400">
        <x:v>806023.51111111115</x:v>
      </x:c>
      <x:c r="M376" s="400">
        <x:v>1637951.3155213818</x:v>
      </x:c>
      <x:c r="N376" s="400">
        <x:v>17953.676892739339</x:v>
      </x:c>
      <x:c r="O376" s="400">
        <x:v>584182.17777777778</x:v>
      </x:c>
      <x:c r="P376" s="400">
        <x:v>1187139.0268457721</x:v>
      </x:c>
      <x:c r="Q376" s="400">
        <x:v>13012.297931434934</x:v>
      </x:c>
      <x:c r="R376" s="400">
        <x:v>842997.06666666665</x:v>
      </x:c>
      <x:c r="S376" s="400">
        <x:v>1713086.6969673163</x:v>
      </x:c>
      <x:c r="T376" s="400">
        <x:v>18777.240052956739</x:v>
      </x:c>
      <x:c r="U376" s="400">
        <x:v>769049.95555555564</x:v>
      </x:c>
      <x:c r="V376" s="400">
        <x:v>1562815.9340754468</x:v>
      </x:c>
      <x:c r="W376" s="400">
        <x:v>17130.113732521939</x:v>
      </x:c>
      <x:c r="X376" s="400">
        <x:v>658129.2888888889</x:v>
      </x:c>
      <x:c r="Y376" s="400">
        <x:v>1337409.7897376418</x:v>
      </x:c>
      <x:c r="Z376" s="400">
        <x:v>14659.424251869734</x:v>
      </x:c>
      <x:c r="AA376" s="400">
        <x:v>769049.95555555564</x:v>
      </x:c>
      <x:c r="AB376" s="400">
        <x:v>1562815.9340754468</x:v>
      </x:c>
      <x:c r="AC376" s="400">
        <x:v>17130.113732521939</x:v>
      </x:c>
      <x:c r="AD376" s="400">
        <x:v>769049.95555555564</x:v>
      </x:c>
      <x:c r="AE376" s="400">
        <x:v>1562815.9340754468</x:v>
      </x:c>
      <x:c r="AF376" s="400">
        <x:v>17130.113732521939</x:v>
      </x:c>
      <x:c r="AG376" s="400">
        <x:v>658129.2888888889</x:v>
      </x:c>
      <x:c r="AH376" s="400">
        <x:v>1337409.7897376418</x:v>
      </x:c>
      <x:c r="AI376" s="400">
        <x:v>14659.424251869734</x:v>
      </x:c>
      <x:c r="AJ376" s="400">
        <x:v>769049.95555555564</x:v>
      </x:c>
      <x:c r="AK376" s="400">
        <x:v>1562815.9340754468</x:v>
      </x:c>
      <x:c r="AL376" s="400">
        <x:v>17130.113732521939</x:v>
      </x:c>
      <x:c r="AM376" s="400">
        <x:v>658129.2888888889</x:v>
      </x:c>
      <x:c r="AN376" s="400">
        <x:v>1337409.7897376418</x:v>
      </x:c>
      <x:c r="AO376" s="400">
        <x:v>14659.424251869734</x:v>
      </x:c>
      <x:c r="AP376" s="400">
        <x:v>806023.51111111115</x:v>
      </x:c>
      <x:c r="AQ376" s="400">
        <x:v>1637951.3155213818</x:v>
      </x:c>
      <x:c r="AR376" s="400">
        <x:v>17953.676892739339</x:v>
      </x:c>
      <x:c r="AS376" s="400">
        <x:v>806023.51111111115</x:v>
      </x:c>
      <x:c r="AT376" s="400">
        <x:v>1637951.3155213818</x:v>
      </x:c>
      <x:c r="AU376" s="400">
        <x:v>17953.676892739339</x:v>
      </x:c>
      <x:c r="AV376" s="361"/>
      <x:c r="AW376" s="294"/>
      <x:c r="AX376" s="289"/>
      <x:c r="AY376" s="289"/>
      <x:c r="AZ376" s="289"/>
      <x:c r="BA376" s="289"/>
      <x:c r="BB376" s="289"/>
      <x:c r="BC376" s="289"/>
      <x:c r="BD376" s="289"/>
      <x:c r="BE376" s="289"/>
      <x:c r="BF376" s="289"/>
      <x:c r="BG376" s="289"/>
      <x:c r="BH376" s="289"/>
      <x:c r="BI376" s="289"/>
      <x:c r="BJ376" s="289"/>
      <x:c r="BK376" s="289"/>
      <x:c r="BL376" s="289"/>
      <x:c r="BM376" s="289"/>
      <x:c r="BN376" s="289"/>
      <x:c r="BO376" s="289"/>
      <x:c r="BP376" s="289"/>
      <x:c r="BQ376" s="289"/>
      <x:c r="BR376" s="289"/>
      <x:c r="BS376" s="289"/>
      <x:c r="BT376" s="289"/>
      <x:c r="BU376" s="289"/>
      <x:c r="BV376" s="289"/>
      <x:c r="BW376" s="289"/>
      <x:c r="BX376" s="289"/>
      <x:c r="BY376" s="289"/>
      <x:c r="BZ376" s="289"/>
      <x:c r="CA376" s="289"/>
      <x:c r="CB376" s="289"/>
      <x:c r="CC376" s="289"/>
      <x:c r="CD376" s="289"/>
      <x:c r="CE376" s="289"/>
      <x:c r="CF376" s="289"/>
      <x:c r="CG376" s="289"/>
      <x:c r="CH376" s="289"/>
      <x:c r="CI376" s="289"/>
      <x:c r="CJ376" s="289"/>
      <x:c r="CK376" s="289"/>
      <x:c r="CL376" s="289"/>
      <x:c r="CM376" s="289"/>
      <x:c r="CN376" s="289"/>
      <x:c r="CO376" s="289"/>
      <x:c r="CP376" s="289"/>
      <x:c r="CQ376" s="289"/>
      <x:c r="CR376" s="289"/>
      <x:c r="CS376" s="289"/>
      <x:c r="CT376" s="289"/>
      <x:c r="CU376" s="289"/>
      <x:c r="CV376" s="289"/>
      <x:c r="CW376" s="289"/>
      <x:c r="CX376" s="289"/>
      <x:c r="CY376" s="289"/>
      <x:c r="CZ376" s="289"/>
      <x:c r="DA376" s="289"/>
      <x:c r="DB376" s="289"/>
      <x:c r="DC376" s="289"/>
      <x:c r="DD376" s="289"/>
      <x:c r="DE376" s="289"/>
      <x:c r="DF376" s="289"/>
      <x:c r="DG376" s="289"/>
      <x:c r="DH376" s="289"/>
      <x:c r="DI376" s="289"/>
      <x:c r="DJ376" s="289"/>
      <x:c r="DK376" s="289"/>
      <x:c r="DL376" s="289"/>
      <x:c r="DM376" s="289"/>
      <x:c r="DN376" s="289"/>
      <x:c r="DO376" s="289"/>
      <x:c r="DP376" s="289"/>
      <x:c r="DQ376" s="289"/>
      <x:c r="DR376" s="289"/>
      <x:c r="DS376" s="289"/>
      <x:c r="DT376" s="289"/>
      <x:c r="DU376" s="289"/>
      <x:c r="DV376" s="289"/>
      <x:c r="DW376" s="289"/>
      <x:c r="DX376" s="289"/>
      <x:c r="DY376" s="289"/>
      <x:c r="DZ376" s="289"/>
      <x:c r="EA376" s="289"/>
      <x:c r="EB376" s="289"/>
      <x:c r="EC376" s="289"/>
      <x:c r="ED376" s="289"/>
      <x:c r="EE376" s="289"/>
      <x:c r="EF376" s="289"/>
      <x:c r="EG376" s="289"/>
      <x:c r="EH376" s="289"/>
      <x:c r="EI376" s="289"/>
      <x:c r="EJ376" s="289"/>
      <x:c r="EK376" s="289"/>
      <x:c r="EL376" s="289"/>
      <x:c r="EM376" s="289"/>
      <x:c r="EN376" s="289"/>
      <x:c r="EO376" s="289"/>
      <x:c r="EP376" s="289"/>
      <x:c r="EQ376" s="289"/>
      <x:c r="ER376" s="289"/>
      <x:c r="ES376" s="289"/>
      <x:c r="ET376" s="289"/>
      <x:c r="EU376" s="289"/>
      <x:c r="EV376" s="289"/>
      <x:c r="EW376" s="289"/>
      <x:c r="EX376" s="289"/>
      <x:c r="EY376" s="289"/>
      <x:c r="EZ376" s="289"/>
      <x:c r="FA376" s="289"/>
      <x:c r="FB376" s="289"/>
      <x:c r="FC376" s="289"/>
      <x:c r="FD376" s="289"/>
      <x:c r="FE376" s="289"/>
      <x:c r="FF376" s="289"/>
      <x:c r="FG376" s="289"/>
      <x:c r="FH376" s="289"/>
    </x:row>
    <x:row r="377" spans="1:164" s="328" customFormat="1" hidden="1" outlineLevel="1">
      <x:c r="A377" s="403">
        <x:v>1</x:v>
      </x:c>
      <x:c r="B377" s="403">
        <x:v>1</x:v>
      </x:c>
      <x:c r="C377" s="404" t="s">
        <x:v>418</x:v>
      </x:c>
      <x:c r="D377" s="405" t="s">
        <x:v>184</x:v>
      </x:c>
      <x:c r="E377" s="405" t="s">
        <x:v>419</x:v>
      </x:c>
      <x:c r="F377" s="426">
        <x:v>16.608000000000001</x:v>
      </x:c>
      <x:c r="G377" s="365">
        <x:v>0.2334</x:v>
      </x:c>
      <x:c r="H377" s="423">
        <x:v>2713.3333333333335</x:v>
      </x:c>
      <x:c r="I377" s="366">
        <x:v>32641.399999999998</x:v>
      </x:c>
      <x:c r="J377" s="366">
        <x:v>542108.37120000005</x:v>
      </x:c>
      <x:c r="K377" s="366">
        <x:v>7618.5027600000003</x:v>
      </x:c>
      <x:c r="L377" s="393">
        <x:v>2957.5333333333338</x:v>
      </x:c>
      <x:c r="M377" s="366">
        <x:v>49118.71360000001</x:v>
      </x:c>
      <x:c r="N377" s="367">
        <x:v>690.2882800000001</x:v>
      </x:c>
      <x:c r="O377" s="394">
        <x:v>2143.5333333333338</x:v>
      </x:c>
      <x:c r="P377" s="366">
        <x:v>35599.801600000006</x:v>
      </x:c>
      <x:c r="Q377" s="366">
        <x:v>500.30068000000011</x:v>
      </x:c>
      <x:c r="R377" s="393">
        <x:v>3093.2</x:v>
      </x:c>
      <x:c r="S377" s="366">
        <x:v>51371.865599999997</x:v>
      </x:c>
      <x:c r="T377" s="366">
        <x:v>721.95287999999994</x:v>
      </x:c>
      <x:c r="U377" s="393">
        <x:v>2821.8666666666668</x:v>
      </x:c>
      <x:c r="V377" s="366">
        <x:v>46865.561600000001</x:v>
      </x:c>
      <x:c r="W377" s="366">
        <x:v>658.62368000000004</x:v>
      </x:c>
      <x:c r="X377" s="393">
        <x:v>2414.8666666666668</x:v>
      </x:c>
      <x:c r="Y377" s="366">
        <x:v>40106.105600000003</x:v>
      </x:c>
      <x:c r="Z377" s="366">
        <x:v>563.62988000000007</x:v>
      </x:c>
      <x:c r="AA377" s="393">
        <x:v>2821.8666666666668</x:v>
      </x:c>
      <x:c r="AB377" s="366">
        <x:v>46865.561600000001</x:v>
      </x:c>
      <x:c r="AC377" s="366">
        <x:v>658.62368000000004</x:v>
      </x:c>
      <x:c r="AD377" s="393">
        <x:v>2821.8666666666668</x:v>
      </x:c>
      <x:c r="AE377" s="366">
        <x:v>46865.561600000001</x:v>
      </x:c>
      <x:c r="AF377" s="366">
        <x:v>658.62368000000004</x:v>
      </x:c>
      <x:c r="AG377" s="393">
        <x:v>2414.8666666666668</x:v>
      </x:c>
      <x:c r="AH377" s="366">
        <x:v>40106.105600000003</x:v>
      </x:c>
      <x:c r="AI377" s="366">
        <x:v>563.62988000000007</x:v>
      </x:c>
      <x:c r="AJ377" s="393">
        <x:v>2821.8666666666668</x:v>
      </x:c>
      <x:c r="AK377" s="366">
        <x:v>46865.561600000001</x:v>
      </x:c>
      <x:c r="AL377" s="366">
        <x:v>658.62368000000004</x:v>
      </x:c>
      <x:c r="AM377" s="393">
        <x:v>2414.8666666666668</x:v>
      </x:c>
      <x:c r="AN377" s="366">
        <x:v>40106.105600000003</x:v>
      </x:c>
      <x:c r="AO377" s="366">
        <x:v>563.62988000000007</x:v>
      </x:c>
      <x:c r="AP377" s="393">
        <x:v>2957.5333333333338</x:v>
      </x:c>
      <x:c r="AQ377" s="366">
        <x:v>49118.71360000001</x:v>
      </x:c>
      <x:c r="AR377" s="366">
        <x:v>690.2882800000001</x:v>
      </x:c>
      <x:c r="AS377" s="393">
        <x:v>2957.5333333333338</x:v>
      </x:c>
      <x:c r="AT377" s="366">
        <x:v>49118.71360000001</x:v>
      </x:c>
      <x:c r="AU377" s="366">
        <x:v>690.2882800000001</x:v>
      </x:c>
      <x:c r="AV377" s="361"/>
      <x:c r="AW377" s="294"/>
      <x:c r="AX377" s="289"/>
      <x:c r="AY377" s="289"/>
      <x:c r="AZ377" s="289"/>
      <x:c r="BA377" s="289"/>
      <x:c r="BB377" s="289"/>
      <x:c r="BC377" s="289"/>
      <x:c r="BD377" s="289"/>
      <x:c r="BE377" s="289"/>
      <x:c r="BF377" s="289"/>
      <x:c r="BG377" s="289"/>
      <x:c r="BH377" s="289"/>
      <x:c r="BI377" s="289"/>
      <x:c r="BJ377" s="289"/>
      <x:c r="BK377" s="289"/>
      <x:c r="BL377" s="289"/>
      <x:c r="BM377" s="289"/>
      <x:c r="BN377" s="289"/>
      <x:c r="BO377" s="289"/>
      <x:c r="BP377" s="289"/>
      <x:c r="BQ377" s="289"/>
      <x:c r="BR377" s="289"/>
      <x:c r="BS377" s="289"/>
      <x:c r="BT377" s="289"/>
      <x:c r="BU377" s="289"/>
      <x:c r="BV377" s="289"/>
      <x:c r="BW377" s="289"/>
      <x:c r="BX377" s="289"/>
      <x:c r="BY377" s="289"/>
      <x:c r="BZ377" s="289"/>
      <x:c r="CA377" s="289"/>
      <x:c r="CB377" s="289"/>
      <x:c r="CC377" s="289"/>
      <x:c r="CD377" s="289"/>
      <x:c r="CE377" s="289"/>
      <x:c r="CF377" s="289"/>
      <x:c r="CG377" s="289"/>
      <x:c r="CH377" s="289"/>
      <x:c r="CI377" s="289"/>
      <x:c r="CJ377" s="289"/>
      <x:c r="CK377" s="289"/>
      <x:c r="CL377" s="289"/>
      <x:c r="CM377" s="289"/>
      <x:c r="CN377" s="289"/>
      <x:c r="CO377" s="289"/>
      <x:c r="CP377" s="289"/>
      <x:c r="CQ377" s="289"/>
      <x:c r="CR377" s="289"/>
      <x:c r="CS377" s="289"/>
      <x:c r="CT377" s="289"/>
      <x:c r="CU377" s="289"/>
      <x:c r="CV377" s="289"/>
      <x:c r="CW377" s="289"/>
      <x:c r="CX377" s="289"/>
      <x:c r="CY377" s="289"/>
      <x:c r="CZ377" s="289"/>
      <x:c r="DA377" s="289"/>
      <x:c r="DB377" s="289"/>
      <x:c r="DC377" s="289"/>
      <x:c r="DD377" s="289"/>
      <x:c r="DE377" s="289"/>
      <x:c r="DF377" s="289"/>
      <x:c r="DG377" s="289"/>
      <x:c r="DH377" s="289"/>
      <x:c r="DI377" s="289"/>
      <x:c r="DJ377" s="289"/>
      <x:c r="DK377" s="289"/>
      <x:c r="DL377" s="289"/>
      <x:c r="DM377" s="289"/>
      <x:c r="DN377" s="289"/>
      <x:c r="DO377" s="289"/>
      <x:c r="DP377" s="289"/>
      <x:c r="DQ377" s="289"/>
      <x:c r="DR377" s="289"/>
      <x:c r="DS377" s="289"/>
      <x:c r="DT377" s="289"/>
      <x:c r="DU377" s="289"/>
      <x:c r="DV377" s="289"/>
      <x:c r="DW377" s="289"/>
      <x:c r="DX377" s="289"/>
      <x:c r="DY377" s="289"/>
      <x:c r="DZ377" s="289"/>
      <x:c r="EA377" s="289"/>
      <x:c r="EB377" s="289"/>
      <x:c r="EC377" s="289"/>
      <x:c r="ED377" s="289"/>
      <x:c r="EE377" s="289"/>
      <x:c r="EF377" s="289"/>
      <x:c r="EG377" s="289"/>
      <x:c r="EH377" s="289"/>
      <x:c r="EI377" s="289"/>
      <x:c r="EJ377" s="289"/>
      <x:c r="EK377" s="289"/>
      <x:c r="EL377" s="289"/>
      <x:c r="EM377" s="289"/>
      <x:c r="EN377" s="289"/>
      <x:c r="EO377" s="289"/>
      <x:c r="EP377" s="289"/>
      <x:c r="EQ377" s="289"/>
      <x:c r="ER377" s="289"/>
      <x:c r="ES377" s="289"/>
      <x:c r="ET377" s="289"/>
      <x:c r="EU377" s="289"/>
      <x:c r="EV377" s="289"/>
      <x:c r="EW377" s="289"/>
      <x:c r="EX377" s="289"/>
      <x:c r="EY377" s="289"/>
      <x:c r="EZ377" s="289"/>
      <x:c r="FA377" s="289"/>
      <x:c r="FB377" s="289"/>
      <x:c r="FC377" s="289"/>
      <x:c r="FD377" s="289"/>
      <x:c r="FE377" s="289"/>
      <x:c r="FF377" s="289"/>
      <x:c r="FG377" s="289"/>
      <x:c r="FH377" s="289"/>
    </x:row>
    <x:row r="378" spans="1:164" s="328" customFormat="1" hidden="1" outlineLevel="1">
      <x:c r="A378" s="403">
        <x:v>2</x:v>
      </x:c>
      <x:c r="B378" s="403">
        <x:v>2</x:v>
      </x:c>
      <x:c r="C378" s="404" t="s">
        <x:v>420</x:v>
      </x:c>
      <x:c r="D378" s="405" t="s">
        <x:v>140</x:v>
      </x:c>
      <x:c r="E378" s="405" t="s">
        <x:v>143</x:v>
      </x:c>
      <x:c r="F378" s="426">
        <x:v>0.38254439170612731</x:v>
      </x:c>
      <x:c r="G378" s="365">
        <x:v>4.8479896283648086E-3</x:v>
      </x:c>
      <x:c r="H378" s="423">
        <x:v>30555.555555555555</x:v>
      </x:c>
      <x:c r="I378" s="366">
        <x:v>367583.33333333331</x:v>
      </x:c>
      <x:c r="J378" s="366">
        <x:v>140616.94265131062</x:v>
      </x:c>
      <x:c r="K378" s="366">
        <x:v>1782.0401875597647</x:v>
      </x:c>
      <x:c r="L378" s="393">
        <x:v>33305.555555555555</x:v>
      </x:c>
      <x:c r="M378" s="366">
        <x:v>12740.853490434629</x:v>
      </x:c>
      <x:c r="N378" s="367">
        <x:v>161.46498790026126</x:v>
      </x:c>
      <x:c r="O378" s="394">
        <x:v>24138.888888888891</x:v>
      </x:c>
      <x:c r="P378" s="366">
        <x:v>9234.1965664617965</x:v>
      </x:c>
      <x:c r="Q378" s="366">
        <x:v>117.02508297358386</x:v>
      </x:c>
      <x:c r="R378" s="393">
        <x:v>34833.333333333328</x:v>
      </x:c>
      <x:c r="S378" s="366">
        <x:v>13325.296311096767</x:v>
      </x:c>
      <x:c r="T378" s="366">
        <x:v>168.87163872137415</x:v>
      </x:c>
      <x:c r="U378" s="393">
        <x:v>31777.777777777777</x:v>
      </x:c>
      <x:c r="V378" s="366">
        <x:v>12156.410669772489</x:v>
      </x:c>
      <x:c r="W378" s="366">
        <x:v>154.05833707914837</x:v>
      </x:c>
      <x:c r="X378" s="393">
        <x:v>27194.444444444445</x:v>
      </x:c>
      <x:c r="Y378" s="366">
        <x:v>10403.082207786074</x:v>
      </x:c>
      <x:c r="Z378" s="366">
        <x:v>131.83838461580967</x:v>
      </x:c>
      <x:c r="AA378" s="393">
        <x:v>31777.777777777777</x:v>
      </x:c>
      <x:c r="AB378" s="366">
        <x:v>12156.410669772489</x:v>
      </x:c>
      <x:c r="AC378" s="366">
        <x:v>154.05833707914837</x:v>
      </x:c>
      <x:c r="AD378" s="393">
        <x:v>31777.777777777777</x:v>
      </x:c>
      <x:c r="AE378" s="366">
        <x:v>12156.410669772489</x:v>
      </x:c>
      <x:c r="AF378" s="366">
        <x:v>154.05833707914837</x:v>
      </x:c>
      <x:c r="AG378" s="393">
        <x:v>27194.444444444445</x:v>
      </x:c>
      <x:c r="AH378" s="366">
        <x:v>10403.082207786074</x:v>
      </x:c>
      <x:c r="AI378" s="366">
        <x:v>131.83838461580967</x:v>
      </x:c>
      <x:c r="AJ378" s="393">
        <x:v>31777.777777777777</x:v>
      </x:c>
      <x:c r="AK378" s="366">
        <x:v>12156.410669772489</x:v>
      </x:c>
      <x:c r="AL378" s="366">
        <x:v>154.05833707914837</x:v>
      </x:c>
      <x:c r="AM378" s="393">
        <x:v>27194.444444444445</x:v>
      </x:c>
      <x:c r="AN378" s="366">
        <x:v>10403.082207786074</x:v>
      </x:c>
      <x:c r="AO378" s="366">
        <x:v>131.83838461580967</x:v>
      </x:c>
      <x:c r="AP378" s="393">
        <x:v>33305.555555555555</x:v>
      </x:c>
      <x:c r="AQ378" s="366">
        <x:v>12740.853490434629</x:v>
      </x:c>
      <x:c r="AR378" s="366">
        <x:v>161.46498790026126</x:v>
      </x:c>
      <x:c r="AS378" s="393">
        <x:v>33305.555555555555</x:v>
      </x:c>
      <x:c r="AT378" s="366">
        <x:v>12740.853490434629</x:v>
      </x:c>
      <x:c r="AU378" s="366">
        <x:v>161.46498790026126</x:v>
      </x:c>
      <x:c r="AV378" s="361"/>
      <x:c r="AW378" s="294"/>
      <x:c r="AX378" s="289"/>
      <x:c r="AY378" s="289"/>
      <x:c r="AZ378" s="289"/>
      <x:c r="BA378" s="289"/>
      <x:c r="BB378" s="289"/>
      <x:c r="BC378" s="289"/>
      <x:c r="BD378" s="289"/>
      <x:c r="BE378" s="289"/>
      <x:c r="BF378" s="289"/>
      <x:c r="BG378" s="289"/>
      <x:c r="BH378" s="289"/>
      <x:c r="BI378" s="289"/>
      <x:c r="BJ378" s="289"/>
      <x:c r="BK378" s="289"/>
      <x:c r="BL378" s="289"/>
      <x:c r="BM378" s="289"/>
      <x:c r="BN378" s="289"/>
      <x:c r="BO378" s="289"/>
      <x:c r="BP378" s="289"/>
      <x:c r="BQ378" s="289"/>
      <x:c r="BR378" s="289"/>
      <x:c r="BS378" s="289"/>
      <x:c r="BT378" s="289"/>
      <x:c r="BU378" s="289"/>
      <x:c r="BV378" s="289"/>
      <x:c r="BW378" s="289"/>
      <x:c r="BX378" s="289"/>
      <x:c r="BY378" s="289"/>
      <x:c r="BZ378" s="289"/>
      <x:c r="CA378" s="289"/>
      <x:c r="CB378" s="289"/>
      <x:c r="CC378" s="289"/>
      <x:c r="CD378" s="289"/>
      <x:c r="CE378" s="289"/>
      <x:c r="CF378" s="289"/>
      <x:c r="CG378" s="289"/>
      <x:c r="CH378" s="289"/>
      <x:c r="CI378" s="289"/>
      <x:c r="CJ378" s="289"/>
      <x:c r="CK378" s="289"/>
      <x:c r="CL378" s="289"/>
      <x:c r="CM378" s="289"/>
      <x:c r="CN378" s="289"/>
      <x:c r="CO378" s="289"/>
      <x:c r="CP378" s="289"/>
      <x:c r="CQ378" s="289"/>
      <x:c r="CR378" s="289"/>
      <x:c r="CS378" s="289"/>
      <x:c r="CT378" s="289"/>
      <x:c r="CU378" s="289"/>
      <x:c r="CV378" s="289"/>
      <x:c r="CW378" s="289"/>
      <x:c r="CX378" s="289"/>
      <x:c r="CY378" s="289"/>
      <x:c r="CZ378" s="289"/>
      <x:c r="DA378" s="289"/>
      <x:c r="DB378" s="289"/>
      <x:c r="DC378" s="289"/>
      <x:c r="DD378" s="289"/>
      <x:c r="DE378" s="289"/>
      <x:c r="DF378" s="289"/>
      <x:c r="DG378" s="289"/>
      <x:c r="DH378" s="289"/>
      <x:c r="DI378" s="289"/>
      <x:c r="DJ378" s="289"/>
      <x:c r="DK378" s="289"/>
      <x:c r="DL378" s="289"/>
      <x:c r="DM378" s="289"/>
      <x:c r="DN378" s="289"/>
      <x:c r="DO378" s="289"/>
      <x:c r="DP378" s="289"/>
      <x:c r="DQ378" s="289"/>
      <x:c r="DR378" s="289"/>
      <x:c r="DS378" s="289"/>
      <x:c r="DT378" s="289"/>
      <x:c r="DU378" s="289"/>
      <x:c r="DV378" s="289"/>
      <x:c r="DW378" s="289"/>
      <x:c r="DX378" s="289"/>
      <x:c r="DY378" s="289"/>
      <x:c r="DZ378" s="289"/>
      <x:c r="EA378" s="289"/>
      <x:c r="EB378" s="289"/>
      <x:c r="EC378" s="289"/>
      <x:c r="ED378" s="289"/>
      <x:c r="EE378" s="289"/>
      <x:c r="EF378" s="289"/>
      <x:c r="EG378" s="289"/>
      <x:c r="EH378" s="289"/>
      <x:c r="EI378" s="289"/>
      <x:c r="EJ378" s="289"/>
      <x:c r="EK378" s="289"/>
      <x:c r="EL378" s="289"/>
      <x:c r="EM378" s="289"/>
      <x:c r="EN378" s="289"/>
      <x:c r="EO378" s="289"/>
      <x:c r="EP378" s="289"/>
      <x:c r="EQ378" s="289"/>
      <x:c r="ER378" s="289"/>
      <x:c r="ES378" s="289"/>
      <x:c r="ET378" s="289"/>
      <x:c r="EU378" s="289"/>
      <x:c r="EV378" s="289"/>
      <x:c r="EW378" s="289"/>
      <x:c r="EX378" s="289"/>
      <x:c r="EY378" s="289"/>
      <x:c r="EZ378" s="289"/>
      <x:c r="FA378" s="289"/>
      <x:c r="FB378" s="289"/>
      <x:c r="FC378" s="289"/>
      <x:c r="FD378" s="289"/>
      <x:c r="FE378" s="289"/>
      <x:c r="FF378" s="289"/>
      <x:c r="FG378" s="289"/>
      <x:c r="FH378" s="289"/>
    </x:row>
    <x:row r="379" spans="1:164" hidden="1" outlineLevel="1">
      <x:c r="A379" s="328"/>
      <x:c r="B379" s="403">
        <x:v>3</x:v>
      </x:c>
      <x:c r="C379" s="404" t="s">
        <x:v>420</x:v>
      </x:c>
      <x:c r="D379" s="329" t="s">
        <x:v>140</x:v>
      </x:c>
      <x:c r="E379" s="329" t="s">
        <x:v>144</x:v>
      </x:c>
      <x:c r="F379" s="427">
        <x:v>0.51472421463216234</x:v>
      </x:c>
      <x:c r="G379" s="365">
        <x:v>7.1041177656647747E-3</x:v>
      </x:c>
      <x:c r="H379" s="428">
        <x:v>2000</x:v>
      </x:c>
      <x:c r="I379" s="366">
        <x:v>24060</x:v>
      </x:c>
      <x:c r="J379" s="366">
        <x:v>12384.264604049826</x:v>
      </x:c>
      <x:c r="K379" s="366">
        <x:v>170.92507344189445</x:v>
      </x:c>
      <x:c r="L379" s="393">
        <x:v>2180</x:v>
      </x:c>
      <x:c r="M379" s="366">
        <x:v>1122.0987878981139</x:v>
      </x:c>
      <x:c r="N379" s="367">
        <x:v>15.486976729149209</x:v>
      </x:c>
      <x:c r="O379" s="394">
        <x:v>1580</x:v>
      </x:c>
      <x:c r="P379" s="366">
        <x:v>813.26425911881654</x:v>
      </x:c>
      <x:c r="Q379" s="366">
        <x:v>11.224506069750344</x:v>
      </x:c>
      <x:c r="R379" s="393">
        <x:v>2280</x:v>
      </x:c>
      <x:c r="S379" s="366">
        <x:v>1173.5712093613301</x:v>
      </x:c>
      <x:c r="T379" s="366">
        <x:v>16.197388505715686</x:v>
      </x:c>
      <x:c r="U379" s="393">
        <x:v>2080</x:v>
      </x:c>
      <x:c r="V379" s="366">
        <x:v>1070.6263664348976</x:v>
      </x:c>
      <x:c r="W379" s="366">
        <x:v>14.776564952582731</x:v>
      </x:c>
      <x:c r="X379" s="393">
        <x:v>1780</x:v>
      </x:c>
      <x:c r="Y379" s="366">
        <x:v>916.20910204524898</x:v>
      </x:c>
      <x:c r="Z379" s="366">
        <x:v>12.645329622883299</x:v>
      </x:c>
      <x:c r="AA379" s="393">
        <x:v>2080</x:v>
      </x:c>
      <x:c r="AB379" s="366">
        <x:v>1070.6263664348976</x:v>
      </x:c>
      <x:c r="AC379" s="366">
        <x:v>14.776564952582731</x:v>
      </x:c>
      <x:c r="AD379" s="393">
        <x:v>2080</x:v>
      </x:c>
      <x:c r="AE379" s="366">
        <x:v>1070.6263664348976</x:v>
      </x:c>
      <x:c r="AF379" s="366">
        <x:v>14.776564952582731</x:v>
      </x:c>
      <x:c r="AG379" s="393">
        <x:v>1780</x:v>
      </x:c>
      <x:c r="AH379" s="366">
        <x:v>916.20910204524898</x:v>
      </x:c>
      <x:c r="AI379" s="366">
        <x:v>12.645329622883299</x:v>
      </x:c>
      <x:c r="AJ379" s="393">
        <x:v>2080</x:v>
      </x:c>
      <x:c r="AK379" s="366">
        <x:v>1070.6263664348976</x:v>
      </x:c>
      <x:c r="AL379" s="366">
        <x:v>14.776564952582731</x:v>
      </x:c>
      <x:c r="AM379" s="393">
        <x:v>1780</x:v>
      </x:c>
      <x:c r="AN379" s="366">
        <x:v>916.20910204524898</x:v>
      </x:c>
      <x:c r="AO379" s="366">
        <x:v>12.645329622883299</x:v>
      </x:c>
      <x:c r="AP379" s="393">
        <x:v>2180</x:v>
      </x:c>
      <x:c r="AQ379" s="366">
        <x:v>1122.0987878981139</x:v>
      </x:c>
      <x:c r="AR379" s="366">
        <x:v>15.486976729149209</x:v>
      </x:c>
      <x:c r="AS379" s="393">
        <x:v>2180</x:v>
      </x:c>
      <x:c r="AT379" s="366">
        <x:v>1122.0987878981139</x:v>
      </x:c>
      <x:c r="AU379" s="366">
        <x:v>15.486976729149209</x:v>
      </x:c>
      <x:c r="AV379" s="361"/>
    </x:row>
    <x:row r="380" spans="1:164" hidden="1" outlineLevel="1">
      <x:c r="A380" s="328"/>
      <x:c r="B380" s="403">
        <x:v>4</x:v>
      </x:c>
      <x:c r="C380" s="404" t="s">
        <x:v>420</x:v>
      </x:c>
      <x:c r="D380" s="329" t="s">
        <x:v>161</x:v>
      </x:c>
      <x:c r="E380" s="329" t="s">
        <x:v>165</x:v>
      </x:c>
      <x:c r="F380" s="427">
        <x:v>0.5909604472219836</x:v>
      </x:c>
      <x:c r="G380" s="365">
        <x:v>7.7861865791028911E-3</x:v>
      </x:c>
      <x:c r="H380" s="428">
        <x:v>3555.5555555555557</x:v>
      </x:c>
      <x:c r="I380" s="366">
        <x:v>42773.333333333336</x:v>
      </x:c>
      <x:c r="J380" s="366">
        <x:v>25277.348195841645</x:v>
      </x:c>
      <x:c r="K380" s="366">
        <x:v>333.04115394349435</x:v>
      </x:c>
      <x:c r="L380" s="393">
        <x:v>3875.5555555555561</x:v>
      </x:c>
      <x:c r="M380" s="366">
        <x:v>2290.3000443447545</x:v>
      </x:c>
      <x:c r="N380" s="367">
        <x:v>30.17579865323432</x:v>
      </x:c>
      <x:c r="O380" s="394">
        <x:v>2808.8888888888891</x:v>
      </x:c>
      <x:c r="P380" s="366">
        <x:v>1659.9422339746386</x:v>
      </x:c>
      <x:c r="Q380" s="366">
        <x:v>21.870532968857901</x:v>
      </x:c>
      <x:c r="R380" s="393">
        <x:v>4053.333333333333</x:v>
      </x:c>
      <x:c r="S380" s="366">
        <x:v>2395.3596794064401</x:v>
      </x:c>
      <x:c r="T380" s="366">
        <x:v>31.560009600630384</x:v>
      </x:c>
      <x:c r="U380" s="393">
        <x:v>3697.7777777777778</x:v>
      </x:c>
      <x:c r="V380" s="366">
        <x:v>2185.2404092830684</x:v>
      </x:c>
      <x:c r="W380" s="366">
        <x:v>28.791587705838246</x:v>
      </x:c>
      <x:c r="X380" s="393">
        <x:v>3164.4444444444448</x:v>
      </x:c>
      <x:c r="Y380" s="366">
        <x:v>1870.0615040980106</x:v>
      </x:c>
      <x:c r="Z380" s="366">
        <x:v>24.638954863650042</x:v>
      </x:c>
      <x:c r="AA380" s="393">
        <x:v>3697.7777777777778</x:v>
      </x:c>
      <x:c r="AB380" s="366">
        <x:v>2185.2404092830684</x:v>
      </x:c>
      <x:c r="AC380" s="366">
        <x:v>28.791587705838246</x:v>
      </x:c>
      <x:c r="AD380" s="393">
        <x:v>3697.7777777777778</x:v>
      </x:c>
      <x:c r="AE380" s="366">
        <x:v>2185.2404092830684</x:v>
      </x:c>
      <x:c r="AF380" s="366">
        <x:v>28.791587705838246</x:v>
      </x:c>
      <x:c r="AG380" s="393">
        <x:v>3164.4444444444448</x:v>
      </x:c>
      <x:c r="AH380" s="366">
        <x:v>1870.0615040980106</x:v>
      </x:c>
      <x:c r="AI380" s="366">
        <x:v>24.638954863650042</x:v>
      </x:c>
      <x:c r="AJ380" s="393">
        <x:v>3697.7777777777778</x:v>
      </x:c>
      <x:c r="AK380" s="366">
        <x:v>2185.2404092830684</x:v>
      </x:c>
      <x:c r="AL380" s="366">
        <x:v>28.791587705838246</x:v>
      </x:c>
      <x:c r="AM380" s="393">
        <x:v>3164.4444444444448</x:v>
      </x:c>
      <x:c r="AN380" s="366">
        <x:v>1870.0615040980106</x:v>
      </x:c>
      <x:c r="AO380" s="366">
        <x:v>24.638954863650042</x:v>
      </x:c>
      <x:c r="AP380" s="393">
        <x:v>3875.5555555555561</x:v>
      </x:c>
      <x:c r="AQ380" s="366">
        <x:v>2290.3000443447545</x:v>
      </x:c>
      <x:c r="AR380" s="366">
        <x:v>30.17579865323432</x:v>
      </x:c>
      <x:c r="AS380" s="393">
        <x:v>3875.5555555555561</x:v>
      </x:c>
      <x:c r="AT380" s="366">
        <x:v>2290.3000443447545</x:v>
      </x:c>
      <x:c r="AU380" s="366">
        <x:v>30.17579865323432</x:v>
      </x:c>
      <x:c r="AV380" s="361"/>
    </x:row>
    <x:row r="381" spans="1:164" hidden="1" outlineLevel="1">
      <x:c r="A381" s="328"/>
      <x:c r="B381" s="403">
        <x:v>5</x:v>
      </x:c>
      <x:c r="C381" s="404" t="s">
        <x:v>420</x:v>
      </x:c>
      <x:c r="D381" s="329" t="s">
        <x:v>186</x:v>
      </x:c>
      <x:c r="E381" s="329" t="s">
        <x:v>165</x:v>
      </x:c>
      <x:c r="F381" s="427">
        <x:v>0.58505785410250888</x:v>
      </x:c>
      <x:c r="G381" s="365">
        <x:v>7.7861865791028911E-3</x:v>
      </x:c>
      <x:c r="H381" s="428">
        <x:v>14055.555555555555</x:v>
      </x:c>
      <x:c r="I381" s="366">
        <x:v>169088.33333333334</x:v>
      </x:c>
      <x:c r="J381" s="366">
        <x:v>98926.457453769719</x:v>
      </x:c>
      <x:c r="K381" s="366">
        <x:v>1316.553311682876</x:v>
      </x:c>
      <x:c r="L381" s="393">
        <x:v>15320.555555555557</x:v>
      </x:c>
      <x:c r="M381" s="366">
        <x:v>8963.4113569916044</x:v>
      </x:c>
      <x:c r="N381" s="367">
        <x:v>119.28870405106692</x:v>
      </x:c>
      <x:c r="O381" s="394">
        <x:v>11103.888888888889</x:v>
      </x:c>
      <x:c r="P381" s="366">
        <x:v>6496.4174055260246</x:v>
      </x:c>
      <x:c r="Q381" s="366">
        <x:v>86.456950642516375</x:v>
      </x:c>
      <x:c r="R381" s="393">
        <x:v>16023.33333333333</x:v>
      </x:c>
      <x:c r="S381" s="366">
        <x:v>9374.5770155691989</x:v>
      </x:c>
      <x:c r="T381" s="366">
        <x:v>124.76066295249197</x:v>
      </x:c>
      <x:c r="U381" s="393">
        <x:v>14617.777777777777</x:v>
      </x:c>
      <x:c r="V381" s="366">
        <x:v>8552.2456984140081</x:v>
      </x:c>
      <x:c r="W381" s="366">
        <x:v>113.81674514964182</x:v>
      </x:c>
      <x:c r="X381" s="393">
        <x:v>12509.444444444443</x:v>
      </x:c>
      <x:c r="Y381" s="366">
        <x:v>7318.7487226812173</x:v>
      </x:c>
      <x:c r="Z381" s="366">
        <x:v>97.400868445366541</x:v>
      </x:c>
      <x:c r="AA381" s="393">
        <x:v>14617.777777777777</x:v>
      </x:c>
      <x:c r="AB381" s="366">
        <x:v>8552.2456984140081</x:v>
      </x:c>
      <x:c r="AC381" s="366">
        <x:v>113.81674514964182</x:v>
      </x:c>
      <x:c r="AD381" s="393">
        <x:v>14617.777777777777</x:v>
      </x:c>
      <x:c r="AE381" s="366">
        <x:v>8552.2456984140081</x:v>
      </x:c>
      <x:c r="AF381" s="366">
        <x:v>113.81674514964182</x:v>
      </x:c>
      <x:c r="AG381" s="393">
        <x:v>12509.444444444443</x:v>
      </x:c>
      <x:c r="AH381" s="366">
        <x:v>7318.7487226812173</x:v>
      </x:c>
      <x:c r="AI381" s="366">
        <x:v>97.400868445366541</x:v>
      </x:c>
      <x:c r="AJ381" s="393">
        <x:v>14617.777777777777</x:v>
      </x:c>
      <x:c r="AK381" s="366">
        <x:v>8552.2456984140081</x:v>
      </x:c>
      <x:c r="AL381" s="366">
        <x:v>113.81674514964182</x:v>
      </x:c>
      <x:c r="AM381" s="393">
        <x:v>12509.444444444443</x:v>
      </x:c>
      <x:c r="AN381" s="366">
        <x:v>7318.7487226812173</x:v>
      </x:c>
      <x:c r="AO381" s="366">
        <x:v>97.400868445366541</x:v>
      </x:c>
      <x:c r="AP381" s="393">
        <x:v>15320.555555555557</x:v>
      </x:c>
      <x:c r="AQ381" s="366">
        <x:v>8963.4113569916044</x:v>
      </x:c>
      <x:c r="AR381" s="366">
        <x:v>119.28870405106692</x:v>
      </x:c>
      <x:c r="AS381" s="393">
        <x:v>15320.555555555557</x:v>
      </x:c>
      <x:c r="AT381" s="366">
        <x:v>8963.4113569916044</x:v>
      </x:c>
      <x:c r="AU381" s="366">
        <x:v>119.28870405106692</x:v>
      </x:c>
      <x:c r="AV381" s="361"/>
    </x:row>
    <x:row r="382" spans="1:164" hidden="1" outlineLevel="1">
      <x:c r="A382" s="328"/>
      <x:c r="B382" s="403">
        <x:v>6</x:v>
      </x:c>
      <x:c r="C382" s="404" t="s">
        <x:v>420</x:v>
      </x:c>
      <x:c r="D382" s="329" t="s">
        <x:v>186</x:v>
      </x:c>
      <x:c r="E382" s="329" t="s">
        <x:v>145</x:v>
      </x:c>
      <x:c r="F382" s="427">
        <x:v>0.83220705818377039</x:v>
      </x:c>
      <x:c r="G382" s="365">
        <x:v>1.1450274381033663E-2</x:v>
      </x:c>
      <x:c r="H382" s="428">
        <x:v>222.22222222222223</x:v>
      </x:c>
      <x:c r="I382" s="366">
        <x:v>2673.3333333333335</x:v>
      </x:c>
      <x:c r="J382" s="366">
        <x:v>2224.7668688779459</x:v>
      </x:c>
      <x:c r="K382" s="366">
        <x:v>30.610400178629995</x:v>
      </x:c>
      <x:c r="L382" s="393">
        <x:v>242.22222222222226</x:v>
      </x:c>
      <x:c r="M382" s="366">
        <x:v>201.57904298229107</x:v>
      </x:c>
      <x:c r="N382" s="367">
        <x:v>2.7735109056281542</x:v>
      </x:c>
      <x:c r="O382" s="394">
        <x:v>175.55555555555557</x:v>
      </x:c>
      <x:c r="P382" s="366">
        <x:v>146.09857243670638</x:v>
      </x:c>
      <x:c r="Q382" s="366">
        <x:v>2.0101592802259098</x:v>
      </x:c>
      <x:c r="R382" s="393">
        <x:v>253.33333333333331</x:v>
      </x:c>
      <x:c r="S382" s="366">
        <x:v>210.82578807322182</x:v>
      </x:c>
      <x:c r="T382" s="366">
        <x:v>2.9007361765285276</x:v>
      </x:c>
      <x:c r="U382" s="393">
        <x:v>231.11111111111111</x:v>
      </x:c>
      <x:c r="V382" s="366">
        <x:v>192.33229789136027</x:v>
      </x:c>
      <x:c r="W382" s="366">
        <x:v>2.6462856347277799</x:v>
      </x:c>
      <x:c r="X382" s="393">
        <x:v>197.7777777777778</x:v>
      </x:c>
      <x:c r="Y382" s="366">
        <x:v>164.59206261856795</x:v>
      </x:c>
      <x:c r="Z382" s="366">
        <x:v>2.2646098220266579</x:v>
      </x:c>
      <x:c r="AA382" s="393">
        <x:v>231.11111111111111</x:v>
      </x:c>
      <x:c r="AB382" s="366">
        <x:v>192.33229789136027</x:v>
      </x:c>
      <x:c r="AC382" s="366">
        <x:v>2.6462856347277799</x:v>
      </x:c>
      <x:c r="AD382" s="393">
        <x:v>231.11111111111111</x:v>
      </x:c>
      <x:c r="AE382" s="366">
        <x:v>192.33229789136027</x:v>
      </x:c>
      <x:c r="AF382" s="366">
        <x:v>2.6462856347277799</x:v>
      </x:c>
      <x:c r="AG382" s="393">
        <x:v>197.7777777777778</x:v>
      </x:c>
      <x:c r="AH382" s="366">
        <x:v>164.59206261856795</x:v>
      </x:c>
      <x:c r="AI382" s="366">
        <x:v>2.2646098220266579</x:v>
      </x:c>
      <x:c r="AJ382" s="393">
        <x:v>231.11111111111111</x:v>
      </x:c>
      <x:c r="AK382" s="366">
        <x:v>192.33229789136027</x:v>
      </x:c>
      <x:c r="AL382" s="366">
        <x:v>2.6462856347277799</x:v>
      </x:c>
      <x:c r="AM382" s="393">
        <x:v>197.7777777777778</x:v>
      </x:c>
      <x:c r="AN382" s="366">
        <x:v>164.59206261856795</x:v>
      </x:c>
      <x:c r="AO382" s="366">
        <x:v>2.2646098220266579</x:v>
      </x:c>
      <x:c r="AP382" s="393">
        <x:v>242.22222222222226</x:v>
      </x:c>
      <x:c r="AQ382" s="366">
        <x:v>201.57904298229107</x:v>
      </x:c>
      <x:c r="AR382" s="366">
        <x:v>2.7735109056281542</x:v>
      </x:c>
      <x:c r="AS382" s="393">
        <x:v>242.22222222222226</x:v>
      </x:c>
      <x:c r="AT382" s="366">
        <x:v>201.57904298229107</x:v>
      </x:c>
      <x:c r="AU382" s="366">
        <x:v>2.7735109056281542</x:v>
      </x:c>
      <x:c r="AV382" s="361"/>
    </x:row>
    <x:row r="383" spans="1:164" hidden="1" outlineLevel="1">
      <x:c r="B383" s="403">
        <x:v>7</x:v>
      </x:c>
      <x:c r="C383" s="407"/>
      <x:c r="D383" s="339"/>
      <x:c r="E383" s="339"/>
      <x:c r="F383" s="429"/>
      <x:c r="G383" s="374"/>
      <x:c r="H383" s="350"/>
      <x:c r="I383" s="366">
        <x:v>0</x:v>
      </x:c>
      <x:c r="J383" s="366">
        <x:v>0</x:v>
      </x:c>
      <x:c r="K383" s="366">
        <x:v>0</x:v>
      </x:c>
      <x:c r="L383" s="393">
        <x:v>0</x:v>
      </x:c>
      <x:c r="M383" s="366">
        <x:v>0</x:v>
      </x:c>
      <x:c r="N383" s="367">
        <x:v>0</x:v>
      </x:c>
      <x:c r="O383" s="394">
        <x:v>0</x:v>
      </x:c>
      <x:c r="P383" s="366">
        <x:v>0</x:v>
      </x:c>
      <x:c r="Q383" s="366">
        <x:v>0</x:v>
      </x:c>
      <x:c r="R383" s="393">
        <x:v>0</x:v>
      </x:c>
      <x:c r="S383" s="366">
        <x:v>0</x:v>
      </x:c>
      <x:c r="T383" s="366">
        <x:v>0</x:v>
      </x:c>
      <x:c r="U383" s="393">
        <x:v>0</x:v>
      </x:c>
      <x:c r="V383" s="366">
        <x:v>0</x:v>
      </x:c>
      <x:c r="W383" s="366">
        <x:v>0</x:v>
      </x:c>
      <x:c r="X383" s="393">
        <x:v>0</x:v>
      </x:c>
      <x:c r="Y383" s="366">
        <x:v>0</x:v>
      </x:c>
      <x:c r="Z383" s="366">
        <x:v>0</x:v>
      </x:c>
      <x:c r="AA383" s="393">
        <x:v>0</x:v>
      </x:c>
      <x:c r="AB383" s="366">
        <x:v>0</x:v>
      </x:c>
      <x:c r="AC383" s="366">
        <x:v>0</x:v>
      </x:c>
      <x:c r="AD383" s="393">
        <x:v>0</x:v>
      </x:c>
      <x:c r="AE383" s="366">
        <x:v>0</x:v>
      </x:c>
      <x:c r="AF383" s="366">
        <x:v>0</x:v>
      </x:c>
      <x:c r="AG383" s="393">
        <x:v>0</x:v>
      </x:c>
      <x:c r="AH383" s="366">
        <x:v>0</x:v>
      </x:c>
      <x:c r="AI383" s="366">
        <x:v>0</x:v>
      </x:c>
      <x:c r="AJ383" s="393">
        <x:v>0</x:v>
      </x:c>
      <x:c r="AK383" s="366">
        <x:v>0</x:v>
      </x:c>
      <x:c r="AL383" s="366">
        <x:v>0</x:v>
      </x:c>
      <x:c r="AM383" s="393">
        <x:v>0</x:v>
      </x:c>
      <x:c r="AN383" s="366">
        <x:v>0</x:v>
      </x:c>
      <x:c r="AO383" s="366">
        <x:v>0</x:v>
      </x:c>
      <x:c r="AP383" s="393">
        <x:v>0</x:v>
      </x:c>
      <x:c r="AQ383" s="366">
        <x:v>0</x:v>
      </x:c>
      <x:c r="AR383" s="366">
        <x:v>0</x:v>
      </x:c>
      <x:c r="AS383" s="393">
        <x:v>0</x:v>
      </x:c>
      <x:c r="AT383" s="366">
        <x:v>0</x:v>
      </x:c>
      <x:c r="AU383" s="366">
        <x:v>0</x:v>
      </x:c>
      <x:c r="AV383" s="361"/>
    </x:row>
    <x:row r="384" spans="1:164" hidden="1" outlineLevel="1">
      <x:c r="B384" s="403">
        <x:v>8</x:v>
      </x:c>
      <x:c r="C384" s="407"/>
      <x:c r="D384" s="339"/>
      <x:c r="E384" s="339"/>
      <x:c r="F384" s="429"/>
      <x:c r="G384" s="374"/>
      <x:c r="H384" s="350"/>
      <x:c r="I384" s="366">
        <x:v>0</x:v>
      </x:c>
      <x:c r="J384" s="366">
        <x:v>0</x:v>
      </x:c>
      <x:c r="K384" s="366">
        <x:v>0</x:v>
      </x:c>
      <x:c r="L384" s="393">
        <x:v>0</x:v>
      </x:c>
      <x:c r="M384" s="366">
        <x:v>0</x:v>
      </x:c>
      <x:c r="N384" s="367">
        <x:v>0</x:v>
      </x:c>
      <x:c r="O384" s="394">
        <x:v>0</x:v>
      </x:c>
      <x:c r="P384" s="366">
        <x:v>0</x:v>
      </x:c>
      <x:c r="Q384" s="366">
        <x:v>0</x:v>
      </x:c>
      <x:c r="R384" s="393">
        <x:v>0</x:v>
      </x:c>
      <x:c r="S384" s="366">
        <x:v>0</x:v>
      </x:c>
      <x:c r="T384" s="366">
        <x:v>0</x:v>
      </x:c>
      <x:c r="U384" s="393">
        <x:v>0</x:v>
      </x:c>
      <x:c r="V384" s="366">
        <x:v>0</x:v>
      </x:c>
      <x:c r="W384" s="366">
        <x:v>0</x:v>
      </x:c>
      <x:c r="X384" s="393">
        <x:v>0</x:v>
      </x:c>
      <x:c r="Y384" s="366">
        <x:v>0</x:v>
      </x:c>
      <x:c r="Z384" s="366">
        <x:v>0</x:v>
      </x:c>
      <x:c r="AA384" s="393">
        <x:v>0</x:v>
      </x:c>
      <x:c r="AB384" s="366">
        <x:v>0</x:v>
      </x:c>
      <x:c r="AC384" s="366">
        <x:v>0</x:v>
      </x:c>
      <x:c r="AD384" s="393">
        <x:v>0</x:v>
      </x:c>
      <x:c r="AE384" s="366">
        <x:v>0</x:v>
      </x:c>
      <x:c r="AF384" s="366">
        <x:v>0</x:v>
      </x:c>
      <x:c r="AG384" s="393">
        <x:v>0</x:v>
      </x:c>
      <x:c r="AH384" s="366">
        <x:v>0</x:v>
      </x:c>
      <x:c r="AI384" s="366">
        <x:v>0</x:v>
      </x:c>
      <x:c r="AJ384" s="393">
        <x:v>0</x:v>
      </x:c>
      <x:c r="AK384" s="366">
        <x:v>0</x:v>
      </x:c>
      <x:c r="AL384" s="366">
        <x:v>0</x:v>
      </x:c>
      <x:c r="AM384" s="393">
        <x:v>0</x:v>
      </x:c>
      <x:c r="AN384" s="366">
        <x:v>0</x:v>
      </x:c>
      <x:c r="AO384" s="366">
        <x:v>0</x:v>
      </x:c>
      <x:c r="AP384" s="393">
        <x:v>0</x:v>
      </x:c>
      <x:c r="AQ384" s="366">
        <x:v>0</x:v>
      </x:c>
      <x:c r="AR384" s="366">
        <x:v>0</x:v>
      </x:c>
      <x:c r="AS384" s="393">
        <x:v>0</x:v>
      </x:c>
      <x:c r="AT384" s="366">
        <x:v>0</x:v>
      </x:c>
      <x:c r="AU384" s="366">
        <x:v>0</x:v>
      </x:c>
      <x:c r="AV384" s="361"/>
    </x:row>
    <x:row r="385" spans="2:48" hidden="1" outlineLevel="1">
      <x:c r="B385" s="403">
        <x:v>9</x:v>
      </x:c>
      <x:c r="C385" s="407"/>
      <x:c r="D385" s="339"/>
      <x:c r="E385" s="339"/>
      <x:c r="F385" s="429"/>
      <x:c r="G385" s="374"/>
      <x:c r="H385" s="350"/>
      <x:c r="I385" s="366">
        <x:v>0</x:v>
      </x:c>
      <x:c r="J385" s="366">
        <x:v>0</x:v>
      </x:c>
      <x:c r="K385" s="366">
        <x:v>0</x:v>
      </x:c>
      <x:c r="L385" s="393">
        <x:v>0</x:v>
      </x:c>
      <x:c r="M385" s="366">
        <x:v>0</x:v>
      </x:c>
      <x:c r="N385" s="367">
        <x:v>0</x:v>
      </x:c>
      <x:c r="O385" s="394">
        <x:v>0</x:v>
      </x:c>
      <x:c r="P385" s="366">
        <x:v>0</x:v>
      </x:c>
      <x:c r="Q385" s="366">
        <x:v>0</x:v>
      </x:c>
      <x:c r="R385" s="393">
        <x:v>0</x:v>
      </x:c>
      <x:c r="S385" s="366">
        <x:v>0</x:v>
      </x:c>
      <x:c r="T385" s="366">
        <x:v>0</x:v>
      </x:c>
      <x:c r="U385" s="393">
        <x:v>0</x:v>
      </x:c>
      <x:c r="V385" s="366">
        <x:v>0</x:v>
      </x:c>
      <x:c r="W385" s="366">
        <x:v>0</x:v>
      </x:c>
      <x:c r="X385" s="393">
        <x:v>0</x:v>
      </x:c>
      <x:c r="Y385" s="366">
        <x:v>0</x:v>
      </x:c>
      <x:c r="Z385" s="366">
        <x:v>0</x:v>
      </x:c>
      <x:c r="AA385" s="393">
        <x:v>0</x:v>
      </x:c>
      <x:c r="AB385" s="366">
        <x:v>0</x:v>
      </x:c>
      <x:c r="AC385" s="366">
        <x:v>0</x:v>
      </x:c>
      <x:c r="AD385" s="393">
        <x:v>0</x:v>
      </x:c>
      <x:c r="AE385" s="366">
        <x:v>0</x:v>
      </x:c>
      <x:c r="AF385" s="366">
        <x:v>0</x:v>
      </x:c>
      <x:c r="AG385" s="393">
        <x:v>0</x:v>
      </x:c>
      <x:c r="AH385" s="366">
        <x:v>0</x:v>
      </x:c>
      <x:c r="AI385" s="366">
        <x:v>0</x:v>
      </x:c>
      <x:c r="AJ385" s="393">
        <x:v>0</x:v>
      </x:c>
      <x:c r="AK385" s="366">
        <x:v>0</x:v>
      </x:c>
      <x:c r="AL385" s="366">
        <x:v>0</x:v>
      </x:c>
      <x:c r="AM385" s="393">
        <x:v>0</x:v>
      </x:c>
      <x:c r="AN385" s="366">
        <x:v>0</x:v>
      </x:c>
      <x:c r="AO385" s="366">
        <x:v>0</x:v>
      </x:c>
      <x:c r="AP385" s="393">
        <x:v>0</x:v>
      </x:c>
      <x:c r="AQ385" s="366">
        <x:v>0</x:v>
      </x:c>
      <x:c r="AR385" s="366">
        <x:v>0</x:v>
      </x:c>
      <x:c r="AS385" s="393">
        <x:v>0</x:v>
      </x:c>
      <x:c r="AT385" s="366">
        <x:v>0</x:v>
      </x:c>
      <x:c r="AU385" s="366">
        <x:v>0</x:v>
      </x:c>
      <x:c r="AV385" s="361"/>
    </x:row>
    <x:row r="386" spans="2:48" hidden="1" outlineLevel="1">
      <x:c r="B386" s="403">
        <x:v>10</x:v>
      </x:c>
      <x:c r="C386" s="407"/>
      <x:c r="D386" s="339"/>
      <x:c r="E386" s="339"/>
      <x:c r="F386" s="429"/>
      <x:c r="G386" s="374"/>
      <x:c r="H386" s="350"/>
      <x:c r="I386" s="366">
        <x:v>0</x:v>
      </x:c>
      <x:c r="J386" s="366">
        <x:v>0</x:v>
      </x:c>
      <x:c r="K386" s="366">
        <x:v>0</x:v>
      </x:c>
      <x:c r="L386" s="393">
        <x:v>0</x:v>
      </x:c>
      <x:c r="M386" s="366">
        <x:v>0</x:v>
      </x:c>
      <x:c r="N386" s="367">
        <x:v>0</x:v>
      </x:c>
      <x:c r="O386" s="394">
        <x:v>0</x:v>
      </x:c>
      <x:c r="P386" s="366">
        <x:v>0</x:v>
      </x:c>
      <x:c r="Q386" s="366">
        <x:v>0</x:v>
      </x:c>
      <x:c r="R386" s="393">
        <x:v>0</x:v>
      </x:c>
      <x:c r="S386" s="366">
        <x:v>0</x:v>
      </x:c>
      <x:c r="T386" s="366">
        <x:v>0</x:v>
      </x:c>
      <x:c r="U386" s="393">
        <x:v>0</x:v>
      </x:c>
      <x:c r="V386" s="366">
        <x:v>0</x:v>
      </x:c>
      <x:c r="W386" s="366">
        <x:v>0</x:v>
      </x:c>
      <x:c r="X386" s="393">
        <x:v>0</x:v>
      </x:c>
      <x:c r="Y386" s="366">
        <x:v>0</x:v>
      </x:c>
      <x:c r="Z386" s="366">
        <x:v>0</x:v>
      </x:c>
      <x:c r="AA386" s="393">
        <x:v>0</x:v>
      </x:c>
      <x:c r="AB386" s="366">
        <x:v>0</x:v>
      </x:c>
      <x:c r="AC386" s="366">
        <x:v>0</x:v>
      </x:c>
      <x:c r="AD386" s="393">
        <x:v>0</x:v>
      </x:c>
      <x:c r="AE386" s="366">
        <x:v>0</x:v>
      </x:c>
      <x:c r="AF386" s="366">
        <x:v>0</x:v>
      </x:c>
      <x:c r="AG386" s="393">
        <x:v>0</x:v>
      </x:c>
      <x:c r="AH386" s="366">
        <x:v>0</x:v>
      </x:c>
      <x:c r="AI386" s="366">
        <x:v>0</x:v>
      </x:c>
      <x:c r="AJ386" s="393">
        <x:v>0</x:v>
      </x:c>
      <x:c r="AK386" s="366">
        <x:v>0</x:v>
      </x:c>
      <x:c r="AL386" s="366">
        <x:v>0</x:v>
      </x:c>
      <x:c r="AM386" s="393">
        <x:v>0</x:v>
      </x:c>
      <x:c r="AN386" s="366">
        <x:v>0</x:v>
      </x:c>
      <x:c r="AO386" s="366">
        <x:v>0</x:v>
      </x:c>
      <x:c r="AP386" s="393">
        <x:v>0</x:v>
      </x:c>
      <x:c r="AQ386" s="366">
        <x:v>0</x:v>
      </x:c>
      <x:c r="AR386" s="366">
        <x:v>0</x:v>
      </x:c>
      <x:c r="AS386" s="393">
        <x:v>0</x:v>
      </x:c>
      <x:c r="AT386" s="366">
        <x:v>0</x:v>
      </x:c>
      <x:c r="AU386" s="366">
        <x:v>0</x:v>
      </x:c>
      <x:c r="AV386" s="361"/>
    </x:row>
    <x:row r="387" spans="2:48" hidden="1" outlineLevel="1">
      <x:c r="B387" s="403">
        <x:v>11</x:v>
      </x:c>
      <x:c r="C387" s="430"/>
      <x:c r="D387" s="431"/>
      <x:c r="E387" s="431"/>
      <x:c r="F387" s="432"/>
      <x:c r="G387" s="374"/>
      <x:c r="H387" s="433"/>
      <x:c r="I387" s="366">
        <x:v>0</x:v>
      </x:c>
      <x:c r="J387" s="366">
        <x:v>0</x:v>
      </x:c>
      <x:c r="K387" s="366">
        <x:v>0</x:v>
      </x:c>
      <x:c r="L387" s="393">
        <x:v>0</x:v>
      </x:c>
      <x:c r="M387" s="366">
        <x:v>0</x:v>
      </x:c>
      <x:c r="N387" s="367">
        <x:v>0</x:v>
      </x:c>
      <x:c r="O387" s="394">
        <x:v>0</x:v>
      </x:c>
      <x:c r="P387" s="366">
        <x:v>0</x:v>
      </x:c>
      <x:c r="Q387" s="366">
        <x:v>0</x:v>
      </x:c>
      <x:c r="R387" s="393">
        <x:v>0</x:v>
      </x:c>
      <x:c r="S387" s="366">
        <x:v>0</x:v>
      </x:c>
      <x:c r="T387" s="366">
        <x:v>0</x:v>
      </x:c>
      <x:c r="U387" s="393">
        <x:v>0</x:v>
      </x:c>
      <x:c r="V387" s="366">
        <x:v>0</x:v>
      </x:c>
      <x:c r="W387" s="366">
        <x:v>0</x:v>
      </x:c>
      <x:c r="X387" s="393">
        <x:v>0</x:v>
      </x:c>
      <x:c r="Y387" s="366">
        <x:v>0</x:v>
      </x:c>
      <x:c r="Z387" s="366">
        <x:v>0</x:v>
      </x:c>
      <x:c r="AA387" s="393">
        <x:v>0</x:v>
      </x:c>
      <x:c r="AB387" s="366">
        <x:v>0</x:v>
      </x:c>
      <x:c r="AC387" s="366">
        <x:v>0</x:v>
      </x:c>
      <x:c r="AD387" s="393">
        <x:v>0</x:v>
      </x:c>
      <x:c r="AE387" s="366">
        <x:v>0</x:v>
      </x:c>
      <x:c r="AF387" s="366">
        <x:v>0</x:v>
      </x:c>
      <x:c r="AG387" s="393">
        <x:v>0</x:v>
      </x:c>
      <x:c r="AH387" s="366">
        <x:v>0</x:v>
      </x:c>
      <x:c r="AI387" s="366">
        <x:v>0</x:v>
      </x:c>
      <x:c r="AJ387" s="393">
        <x:v>0</x:v>
      </x:c>
      <x:c r="AK387" s="366">
        <x:v>0</x:v>
      </x:c>
      <x:c r="AL387" s="366">
        <x:v>0</x:v>
      </x:c>
      <x:c r="AM387" s="393">
        <x:v>0</x:v>
      </x:c>
      <x:c r="AN387" s="366">
        <x:v>0</x:v>
      </x:c>
      <x:c r="AO387" s="366">
        <x:v>0</x:v>
      </x:c>
      <x:c r="AP387" s="393">
        <x:v>0</x:v>
      </x:c>
      <x:c r="AQ387" s="366">
        <x:v>0</x:v>
      </x:c>
      <x:c r="AR387" s="366">
        <x:v>0</x:v>
      </x:c>
      <x:c r="AS387" s="393">
        <x:v>0</x:v>
      </x:c>
      <x:c r="AT387" s="366">
        <x:v>0</x:v>
      </x:c>
      <x:c r="AU387" s="366">
        <x:v>0</x:v>
      </x:c>
      <x:c r="AV387" s="361"/>
    </x:row>
    <x:row r="388" spans="2:48" hidden="1" outlineLevel="1">
      <x:c r="B388" s="403">
        <x:v>12</x:v>
      </x:c>
      <x:c r="C388" s="430"/>
      <x:c r="D388" s="431"/>
      <x:c r="E388" s="431"/>
      <x:c r="F388" s="432"/>
      <x:c r="G388" s="374"/>
      <x:c r="H388" s="433"/>
      <x:c r="I388" s="366">
        <x:v>0</x:v>
      </x:c>
      <x:c r="J388" s="366">
        <x:v>0</x:v>
      </x:c>
      <x:c r="K388" s="366">
        <x:v>0</x:v>
      </x:c>
      <x:c r="L388" s="393">
        <x:v>0</x:v>
      </x:c>
      <x:c r="M388" s="366">
        <x:v>0</x:v>
      </x:c>
      <x:c r="N388" s="367">
        <x:v>0</x:v>
      </x:c>
      <x:c r="O388" s="394">
        <x:v>0</x:v>
      </x:c>
      <x:c r="P388" s="366">
        <x:v>0</x:v>
      </x:c>
      <x:c r="Q388" s="366">
        <x:v>0</x:v>
      </x:c>
      <x:c r="R388" s="393">
        <x:v>0</x:v>
      </x:c>
      <x:c r="S388" s="366">
        <x:v>0</x:v>
      </x:c>
      <x:c r="T388" s="366">
        <x:v>0</x:v>
      </x:c>
      <x:c r="U388" s="393">
        <x:v>0</x:v>
      </x:c>
      <x:c r="V388" s="366">
        <x:v>0</x:v>
      </x:c>
      <x:c r="W388" s="366">
        <x:v>0</x:v>
      </x:c>
      <x:c r="X388" s="393">
        <x:v>0</x:v>
      </x:c>
      <x:c r="Y388" s="366">
        <x:v>0</x:v>
      </x:c>
      <x:c r="Z388" s="366">
        <x:v>0</x:v>
      </x:c>
      <x:c r="AA388" s="393">
        <x:v>0</x:v>
      </x:c>
      <x:c r="AB388" s="366">
        <x:v>0</x:v>
      </x:c>
      <x:c r="AC388" s="366">
        <x:v>0</x:v>
      </x:c>
      <x:c r="AD388" s="393">
        <x:v>0</x:v>
      </x:c>
      <x:c r="AE388" s="366">
        <x:v>0</x:v>
      </x:c>
      <x:c r="AF388" s="366">
        <x:v>0</x:v>
      </x:c>
      <x:c r="AG388" s="393">
        <x:v>0</x:v>
      </x:c>
      <x:c r="AH388" s="366">
        <x:v>0</x:v>
      </x:c>
      <x:c r="AI388" s="366">
        <x:v>0</x:v>
      </x:c>
      <x:c r="AJ388" s="393">
        <x:v>0</x:v>
      </x:c>
      <x:c r="AK388" s="366">
        <x:v>0</x:v>
      </x:c>
      <x:c r="AL388" s="366">
        <x:v>0</x:v>
      </x:c>
      <x:c r="AM388" s="393">
        <x:v>0</x:v>
      </x:c>
      <x:c r="AN388" s="366">
        <x:v>0</x:v>
      </x:c>
      <x:c r="AO388" s="366">
        <x:v>0</x:v>
      </x:c>
      <x:c r="AP388" s="393">
        <x:v>0</x:v>
      </x:c>
      <x:c r="AQ388" s="366">
        <x:v>0</x:v>
      </x:c>
      <x:c r="AR388" s="366">
        <x:v>0</x:v>
      </x:c>
      <x:c r="AS388" s="393">
        <x:v>0</x:v>
      </x:c>
      <x:c r="AT388" s="366">
        <x:v>0</x:v>
      </x:c>
      <x:c r="AU388" s="366">
        <x:v>0</x:v>
      </x:c>
      <x:c r="AV388" s="361"/>
    </x:row>
    <x:row r="389" spans="2:48" hidden="1" outlineLevel="1">
      <x:c r="B389" s="403">
        <x:v>13</x:v>
      </x:c>
      <x:c r="C389" s="430"/>
      <x:c r="D389" s="431"/>
      <x:c r="E389" s="434"/>
      <x:c r="F389" s="432"/>
      <x:c r="G389" s="374"/>
      <x:c r="H389" s="433"/>
      <x:c r="I389" s="366">
        <x:v>0</x:v>
      </x:c>
      <x:c r="J389" s="366">
        <x:v>0</x:v>
      </x:c>
      <x:c r="K389" s="366">
        <x:v>0</x:v>
      </x:c>
      <x:c r="L389" s="393">
        <x:v>0</x:v>
      </x:c>
      <x:c r="M389" s="366">
        <x:v>0</x:v>
      </x:c>
      <x:c r="N389" s="367">
        <x:v>0</x:v>
      </x:c>
      <x:c r="O389" s="394">
        <x:v>0</x:v>
      </x:c>
      <x:c r="P389" s="366">
        <x:v>0</x:v>
      </x:c>
      <x:c r="Q389" s="366">
        <x:v>0</x:v>
      </x:c>
      <x:c r="R389" s="393">
        <x:v>0</x:v>
      </x:c>
      <x:c r="S389" s="366">
        <x:v>0</x:v>
      </x:c>
      <x:c r="T389" s="366">
        <x:v>0</x:v>
      </x:c>
      <x:c r="U389" s="393">
        <x:v>0</x:v>
      </x:c>
      <x:c r="V389" s="366">
        <x:v>0</x:v>
      </x:c>
      <x:c r="W389" s="366">
        <x:v>0</x:v>
      </x:c>
      <x:c r="X389" s="393">
        <x:v>0</x:v>
      </x:c>
      <x:c r="Y389" s="366">
        <x:v>0</x:v>
      </x:c>
      <x:c r="Z389" s="366">
        <x:v>0</x:v>
      </x:c>
      <x:c r="AA389" s="393">
        <x:v>0</x:v>
      </x:c>
      <x:c r="AB389" s="366">
        <x:v>0</x:v>
      </x:c>
      <x:c r="AC389" s="366">
        <x:v>0</x:v>
      </x:c>
      <x:c r="AD389" s="393">
        <x:v>0</x:v>
      </x:c>
      <x:c r="AE389" s="366">
        <x:v>0</x:v>
      </x:c>
      <x:c r="AF389" s="366">
        <x:v>0</x:v>
      </x:c>
      <x:c r="AG389" s="393">
        <x:v>0</x:v>
      </x:c>
      <x:c r="AH389" s="366">
        <x:v>0</x:v>
      </x:c>
      <x:c r="AI389" s="366">
        <x:v>0</x:v>
      </x:c>
      <x:c r="AJ389" s="393">
        <x:v>0</x:v>
      </x:c>
      <x:c r="AK389" s="366">
        <x:v>0</x:v>
      </x:c>
      <x:c r="AL389" s="366">
        <x:v>0</x:v>
      </x:c>
      <x:c r="AM389" s="393">
        <x:v>0</x:v>
      </x:c>
      <x:c r="AN389" s="366">
        <x:v>0</x:v>
      </x:c>
      <x:c r="AO389" s="366">
        <x:v>0</x:v>
      </x:c>
      <x:c r="AP389" s="393">
        <x:v>0</x:v>
      </x:c>
      <x:c r="AQ389" s="366">
        <x:v>0</x:v>
      </x:c>
      <x:c r="AR389" s="366">
        <x:v>0</x:v>
      </x:c>
      <x:c r="AS389" s="393">
        <x:v>0</x:v>
      </x:c>
      <x:c r="AT389" s="366">
        <x:v>0</x:v>
      </x:c>
      <x:c r="AU389" s="366">
        <x:v>0</x:v>
      </x:c>
      <x:c r="AV389" s="361"/>
    </x:row>
    <x:row r="390" spans="2:48" hidden="1" outlineLevel="1">
      <x:c r="B390" s="403">
        <x:v>14</x:v>
      </x:c>
      <x:c r="C390" s="430"/>
      <x:c r="D390" s="431"/>
      <x:c r="E390" s="431"/>
      <x:c r="F390" s="432"/>
      <x:c r="G390" s="374"/>
      <x:c r="H390" s="433"/>
      <x:c r="I390" s="366">
        <x:v>0</x:v>
      </x:c>
      <x:c r="J390" s="366">
        <x:v>0</x:v>
      </x:c>
      <x:c r="K390" s="366">
        <x:v>0</x:v>
      </x:c>
      <x:c r="L390" s="393">
        <x:v>0</x:v>
      </x:c>
      <x:c r="M390" s="366">
        <x:v>0</x:v>
      </x:c>
      <x:c r="N390" s="367">
        <x:v>0</x:v>
      </x:c>
      <x:c r="O390" s="394">
        <x:v>0</x:v>
      </x:c>
      <x:c r="P390" s="366">
        <x:v>0</x:v>
      </x:c>
      <x:c r="Q390" s="366">
        <x:v>0</x:v>
      </x:c>
      <x:c r="R390" s="393">
        <x:v>0</x:v>
      </x:c>
      <x:c r="S390" s="366">
        <x:v>0</x:v>
      </x:c>
      <x:c r="T390" s="366">
        <x:v>0</x:v>
      </x:c>
      <x:c r="U390" s="393">
        <x:v>0</x:v>
      </x:c>
      <x:c r="V390" s="366">
        <x:v>0</x:v>
      </x:c>
      <x:c r="W390" s="366">
        <x:v>0</x:v>
      </x:c>
      <x:c r="X390" s="393">
        <x:v>0</x:v>
      </x:c>
      <x:c r="Y390" s="366">
        <x:v>0</x:v>
      </x:c>
      <x:c r="Z390" s="366">
        <x:v>0</x:v>
      </x:c>
      <x:c r="AA390" s="393">
        <x:v>0</x:v>
      </x:c>
      <x:c r="AB390" s="366">
        <x:v>0</x:v>
      </x:c>
      <x:c r="AC390" s="366">
        <x:v>0</x:v>
      </x:c>
      <x:c r="AD390" s="393">
        <x:v>0</x:v>
      </x:c>
      <x:c r="AE390" s="366">
        <x:v>0</x:v>
      </x:c>
      <x:c r="AF390" s="366">
        <x:v>0</x:v>
      </x:c>
      <x:c r="AG390" s="393">
        <x:v>0</x:v>
      </x:c>
      <x:c r="AH390" s="366">
        <x:v>0</x:v>
      </x:c>
      <x:c r="AI390" s="366">
        <x:v>0</x:v>
      </x:c>
      <x:c r="AJ390" s="393">
        <x:v>0</x:v>
      </x:c>
      <x:c r="AK390" s="366">
        <x:v>0</x:v>
      </x:c>
      <x:c r="AL390" s="366">
        <x:v>0</x:v>
      </x:c>
      <x:c r="AM390" s="393">
        <x:v>0</x:v>
      </x:c>
      <x:c r="AN390" s="366">
        <x:v>0</x:v>
      </x:c>
      <x:c r="AO390" s="366">
        <x:v>0</x:v>
      </x:c>
      <x:c r="AP390" s="393">
        <x:v>0</x:v>
      </x:c>
      <x:c r="AQ390" s="366">
        <x:v>0</x:v>
      </x:c>
      <x:c r="AR390" s="366">
        <x:v>0</x:v>
      </x:c>
      <x:c r="AS390" s="393">
        <x:v>0</x:v>
      </x:c>
      <x:c r="AT390" s="366">
        <x:v>0</x:v>
      </x:c>
      <x:c r="AU390" s="366">
        <x:v>0</x:v>
      </x:c>
      <x:c r="AV390" s="361"/>
    </x:row>
    <x:row r="391" spans="2:48" hidden="1" outlineLevel="1">
      <x:c r="B391" s="403">
        <x:v>15</x:v>
      </x:c>
      <x:c r="C391" s="430"/>
      <x:c r="D391" s="431"/>
      <x:c r="E391" s="395"/>
      <x:c r="F391" s="432"/>
      <x:c r="G391" s="374"/>
      <x:c r="H391" s="433"/>
      <x:c r="I391" s="366">
        <x:v>0</x:v>
      </x:c>
      <x:c r="J391" s="366">
        <x:v>0</x:v>
      </x:c>
      <x:c r="K391" s="366">
        <x:v>0</x:v>
      </x:c>
      <x:c r="L391" s="393">
        <x:v>0</x:v>
      </x:c>
      <x:c r="M391" s="366">
        <x:v>0</x:v>
      </x:c>
      <x:c r="N391" s="367">
        <x:v>0</x:v>
      </x:c>
      <x:c r="O391" s="394">
        <x:v>0</x:v>
      </x:c>
      <x:c r="P391" s="366">
        <x:v>0</x:v>
      </x:c>
      <x:c r="Q391" s="366">
        <x:v>0</x:v>
      </x:c>
      <x:c r="R391" s="393">
        <x:v>0</x:v>
      </x:c>
      <x:c r="S391" s="366">
        <x:v>0</x:v>
      </x:c>
      <x:c r="T391" s="366">
        <x:v>0</x:v>
      </x:c>
      <x:c r="U391" s="393">
        <x:v>0</x:v>
      </x:c>
      <x:c r="V391" s="366">
        <x:v>0</x:v>
      </x:c>
      <x:c r="W391" s="366">
        <x:v>0</x:v>
      </x:c>
      <x:c r="X391" s="393">
        <x:v>0</x:v>
      </x:c>
      <x:c r="Y391" s="366">
        <x:v>0</x:v>
      </x:c>
      <x:c r="Z391" s="366">
        <x:v>0</x:v>
      </x:c>
      <x:c r="AA391" s="393">
        <x:v>0</x:v>
      </x:c>
      <x:c r="AB391" s="366">
        <x:v>0</x:v>
      </x:c>
      <x:c r="AC391" s="366">
        <x:v>0</x:v>
      </x:c>
      <x:c r="AD391" s="393">
        <x:v>0</x:v>
      </x:c>
      <x:c r="AE391" s="366">
        <x:v>0</x:v>
      </x:c>
      <x:c r="AF391" s="366">
        <x:v>0</x:v>
      </x:c>
      <x:c r="AG391" s="393">
        <x:v>0</x:v>
      </x:c>
      <x:c r="AH391" s="366">
        <x:v>0</x:v>
      </x:c>
      <x:c r="AI391" s="366">
        <x:v>0</x:v>
      </x:c>
      <x:c r="AJ391" s="393">
        <x:v>0</x:v>
      </x:c>
      <x:c r="AK391" s="366">
        <x:v>0</x:v>
      </x:c>
      <x:c r="AL391" s="366">
        <x:v>0</x:v>
      </x:c>
      <x:c r="AM391" s="393">
        <x:v>0</x:v>
      </x:c>
      <x:c r="AN391" s="366">
        <x:v>0</x:v>
      </x:c>
      <x:c r="AO391" s="366">
        <x:v>0</x:v>
      </x:c>
      <x:c r="AP391" s="393">
        <x:v>0</x:v>
      </x:c>
      <x:c r="AQ391" s="366">
        <x:v>0</x:v>
      </x:c>
      <x:c r="AR391" s="366">
        <x:v>0</x:v>
      </x:c>
      <x:c r="AS391" s="393">
        <x:v>0</x:v>
      </x:c>
      <x:c r="AT391" s="366">
        <x:v>0</x:v>
      </x:c>
      <x:c r="AU391" s="366">
        <x:v>0</x:v>
      </x:c>
      <x:c r="AV391" s="361"/>
    </x:row>
    <x:row r="392" spans="2:48" hidden="1" outlineLevel="1">
      <x:c r="B392" s="403">
        <x:v>16</x:v>
      </x:c>
      <x:c r="C392" s="430"/>
      <x:c r="D392" s="395"/>
      <x:c r="E392" s="395"/>
      <x:c r="F392" s="432"/>
      <x:c r="G392" s="374"/>
      <x:c r="H392" s="433"/>
      <x:c r="I392" s="366">
        <x:v>0</x:v>
      </x:c>
      <x:c r="J392" s="366">
        <x:v>0</x:v>
      </x:c>
      <x:c r="K392" s="366">
        <x:v>0</x:v>
      </x:c>
      <x:c r="L392" s="393">
        <x:v>0</x:v>
      </x:c>
      <x:c r="M392" s="366">
        <x:v>0</x:v>
      </x:c>
      <x:c r="N392" s="367">
        <x:v>0</x:v>
      </x:c>
      <x:c r="O392" s="394">
        <x:v>0</x:v>
      </x:c>
      <x:c r="P392" s="366">
        <x:v>0</x:v>
      </x:c>
      <x:c r="Q392" s="366">
        <x:v>0</x:v>
      </x:c>
      <x:c r="R392" s="393">
        <x:v>0</x:v>
      </x:c>
      <x:c r="S392" s="366">
        <x:v>0</x:v>
      </x:c>
      <x:c r="T392" s="366">
        <x:v>0</x:v>
      </x:c>
      <x:c r="U392" s="393">
        <x:v>0</x:v>
      </x:c>
      <x:c r="V392" s="366">
        <x:v>0</x:v>
      </x:c>
      <x:c r="W392" s="366">
        <x:v>0</x:v>
      </x:c>
      <x:c r="X392" s="393">
        <x:v>0</x:v>
      </x:c>
      <x:c r="Y392" s="366">
        <x:v>0</x:v>
      </x:c>
      <x:c r="Z392" s="366">
        <x:v>0</x:v>
      </x:c>
      <x:c r="AA392" s="393">
        <x:v>0</x:v>
      </x:c>
      <x:c r="AB392" s="366">
        <x:v>0</x:v>
      </x:c>
      <x:c r="AC392" s="366">
        <x:v>0</x:v>
      </x:c>
      <x:c r="AD392" s="393">
        <x:v>0</x:v>
      </x:c>
      <x:c r="AE392" s="366">
        <x:v>0</x:v>
      </x:c>
      <x:c r="AF392" s="366">
        <x:v>0</x:v>
      </x:c>
      <x:c r="AG392" s="393">
        <x:v>0</x:v>
      </x:c>
      <x:c r="AH392" s="366">
        <x:v>0</x:v>
      </x:c>
      <x:c r="AI392" s="366">
        <x:v>0</x:v>
      </x:c>
      <x:c r="AJ392" s="393">
        <x:v>0</x:v>
      </x:c>
      <x:c r="AK392" s="366">
        <x:v>0</x:v>
      </x:c>
      <x:c r="AL392" s="366">
        <x:v>0</x:v>
      </x:c>
      <x:c r="AM392" s="393">
        <x:v>0</x:v>
      </x:c>
      <x:c r="AN392" s="366">
        <x:v>0</x:v>
      </x:c>
      <x:c r="AO392" s="366">
        <x:v>0</x:v>
      </x:c>
      <x:c r="AP392" s="393">
        <x:v>0</x:v>
      </x:c>
      <x:c r="AQ392" s="366">
        <x:v>0</x:v>
      </x:c>
      <x:c r="AR392" s="366">
        <x:v>0</x:v>
      </x:c>
      <x:c r="AS392" s="393">
        <x:v>0</x:v>
      </x:c>
      <x:c r="AT392" s="366">
        <x:v>0</x:v>
      </x:c>
      <x:c r="AU392" s="366">
        <x:v>0</x:v>
      </x:c>
      <x:c r="AV392" s="361"/>
    </x:row>
    <x:row r="393" spans="2:48" hidden="1" outlineLevel="1">
      <x:c r="B393" s="403">
        <x:v>17</x:v>
      </x:c>
      <x:c r="C393" s="430"/>
      <x:c r="D393" s="395"/>
      <x:c r="E393" s="434"/>
      <x:c r="F393" s="432"/>
      <x:c r="G393" s="374"/>
      <x:c r="H393" s="433"/>
      <x:c r="I393" s="366">
        <x:v>0</x:v>
      </x:c>
      <x:c r="J393" s="366">
        <x:v>0</x:v>
      </x:c>
      <x:c r="K393" s="366">
        <x:v>0</x:v>
      </x:c>
      <x:c r="L393" s="393">
        <x:v>0</x:v>
      </x:c>
      <x:c r="M393" s="366">
        <x:v>0</x:v>
      </x:c>
      <x:c r="N393" s="367">
        <x:v>0</x:v>
      </x:c>
      <x:c r="O393" s="394">
        <x:v>0</x:v>
      </x:c>
      <x:c r="P393" s="366">
        <x:v>0</x:v>
      </x:c>
      <x:c r="Q393" s="366">
        <x:v>0</x:v>
      </x:c>
      <x:c r="R393" s="393">
        <x:v>0</x:v>
      </x:c>
      <x:c r="S393" s="366">
        <x:v>0</x:v>
      </x:c>
      <x:c r="T393" s="366">
        <x:v>0</x:v>
      </x:c>
      <x:c r="U393" s="393">
        <x:v>0</x:v>
      </x:c>
      <x:c r="V393" s="366">
        <x:v>0</x:v>
      </x:c>
      <x:c r="W393" s="366">
        <x:v>0</x:v>
      </x:c>
      <x:c r="X393" s="393">
        <x:v>0</x:v>
      </x:c>
      <x:c r="Y393" s="366">
        <x:v>0</x:v>
      </x:c>
      <x:c r="Z393" s="366">
        <x:v>0</x:v>
      </x:c>
      <x:c r="AA393" s="393">
        <x:v>0</x:v>
      </x:c>
      <x:c r="AB393" s="366">
        <x:v>0</x:v>
      </x:c>
      <x:c r="AC393" s="366">
        <x:v>0</x:v>
      </x:c>
      <x:c r="AD393" s="393">
        <x:v>0</x:v>
      </x:c>
      <x:c r="AE393" s="366">
        <x:v>0</x:v>
      </x:c>
      <x:c r="AF393" s="366">
        <x:v>0</x:v>
      </x:c>
      <x:c r="AG393" s="393">
        <x:v>0</x:v>
      </x:c>
      <x:c r="AH393" s="366">
        <x:v>0</x:v>
      </x:c>
      <x:c r="AI393" s="366">
        <x:v>0</x:v>
      </x:c>
      <x:c r="AJ393" s="393">
        <x:v>0</x:v>
      </x:c>
      <x:c r="AK393" s="366">
        <x:v>0</x:v>
      </x:c>
      <x:c r="AL393" s="366">
        <x:v>0</x:v>
      </x:c>
      <x:c r="AM393" s="393">
        <x:v>0</x:v>
      </x:c>
      <x:c r="AN393" s="366">
        <x:v>0</x:v>
      </x:c>
      <x:c r="AO393" s="366">
        <x:v>0</x:v>
      </x:c>
      <x:c r="AP393" s="393">
        <x:v>0</x:v>
      </x:c>
      <x:c r="AQ393" s="366">
        <x:v>0</x:v>
      </x:c>
      <x:c r="AR393" s="366">
        <x:v>0</x:v>
      </x:c>
      <x:c r="AS393" s="393">
        <x:v>0</x:v>
      </x:c>
      <x:c r="AT393" s="366">
        <x:v>0</x:v>
      </x:c>
      <x:c r="AU393" s="366">
        <x:v>0</x:v>
      </x:c>
      <x:c r="AV393" s="361"/>
    </x:row>
    <x:row r="394" spans="2:48" hidden="1" outlineLevel="1">
      <x:c r="B394" s="403">
        <x:v>18</x:v>
      </x:c>
      <x:c r="C394" s="430"/>
      <x:c r="D394" s="395"/>
      <x:c r="E394" s="395"/>
      <x:c r="F394" s="432"/>
      <x:c r="G394" s="374"/>
      <x:c r="H394" s="433"/>
      <x:c r="I394" s="366">
        <x:v>0</x:v>
      </x:c>
      <x:c r="J394" s="366">
        <x:v>0</x:v>
      </x:c>
      <x:c r="K394" s="366">
        <x:v>0</x:v>
      </x:c>
      <x:c r="L394" s="393">
        <x:v>0</x:v>
      </x:c>
      <x:c r="M394" s="366">
        <x:v>0</x:v>
      </x:c>
      <x:c r="N394" s="367">
        <x:v>0</x:v>
      </x:c>
      <x:c r="O394" s="394">
        <x:v>0</x:v>
      </x:c>
      <x:c r="P394" s="366">
        <x:v>0</x:v>
      </x:c>
      <x:c r="Q394" s="366">
        <x:v>0</x:v>
      </x:c>
      <x:c r="R394" s="393">
        <x:v>0</x:v>
      </x:c>
      <x:c r="S394" s="366">
        <x:v>0</x:v>
      </x:c>
      <x:c r="T394" s="366">
        <x:v>0</x:v>
      </x:c>
      <x:c r="U394" s="393">
        <x:v>0</x:v>
      </x:c>
      <x:c r="V394" s="366">
        <x:v>0</x:v>
      </x:c>
      <x:c r="W394" s="366">
        <x:v>0</x:v>
      </x:c>
      <x:c r="X394" s="393">
        <x:v>0</x:v>
      </x:c>
      <x:c r="Y394" s="366">
        <x:v>0</x:v>
      </x:c>
      <x:c r="Z394" s="366">
        <x:v>0</x:v>
      </x:c>
      <x:c r="AA394" s="393">
        <x:v>0</x:v>
      </x:c>
      <x:c r="AB394" s="366">
        <x:v>0</x:v>
      </x:c>
      <x:c r="AC394" s="366">
        <x:v>0</x:v>
      </x:c>
      <x:c r="AD394" s="393">
        <x:v>0</x:v>
      </x:c>
      <x:c r="AE394" s="366">
        <x:v>0</x:v>
      </x:c>
      <x:c r="AF394" s="366">
        <x:v>0</x:v>
      </x:c>
      <x:c r="AG394" s="393">
        <x:v>0</x:v>
      </x:c>
      <x:c r="AH394" s="366">
        <x:v>0</x:v>
      </x:c>
      <x:c r="AI394" s="366">
        <x:v>0</x:v>
      </x:c>
      <x:c r="AJ394" s="393">
        <x:v>0</x:v>
      </x:c>
      <x:c r="AK394" s="366">
        <x:v>0</x:v>
      </x:c>
      <x:c r="AL394" s="366">
        <x:v>0</x:v>
      </x:c>
      <x:c r="AM394" s="393">
        <x:v>0</x:v>
      </x:c>
      <x:c r="AN394" s="366">
        <x:v>0</x:v>
      </x:c>
      <x:c r="AO394" s="366">
        <x:v>0</x:v>
      </x:c>
      <x:c r="AP394" s="393">
        <x:v>0</x:v>
      </x:c>
      <x:c r="AQ394" s="366">
        <x:v>0</x:v>
      </x:c>
      <x:c r="AR394" s="366">
        <x:v>0</x:v>
      </x:c>
      <x:c r="AS394" s="393">
        <x:v>0</x:v>
      </x:c>
      <x:c r="AT394" s="366">
        <x:v>0</x:v>
      </x:c>
      <x:c r="AU394" s="366">
        <x:v>0</x:v>
      </x:c>
      <x:c r="AV394" s="361"/>
    </x:row>
    <x:row r="395" spans="2:48" hidden="1" outlineLevel="1">
      <x:c r="B395" s="403">
        <x:v>19</x:v>
      </x:c>
      <x:c r="C395" s="430"/>
      <x:c r="D395" s="395"/>
      <x:c r="E395" s="395"/>
      <x:c r="F395" s="432"/>
      <x:c r="G395" s="374"/>
      <x:c r="H395" s="433"/>
      <x:c r="I395" s="366">
        <x:v>0</x:v>
      </x:c>
      <x:c r="J395" s="366">
        <x:v>0</x:v>
      </x:c>
      <x:c r="K395" s="366">
        <x:v>0</x:v>
      </x:c>
      <x:c r="L395" s="393">
        <x:v>0</x:v>
      </x:c>
      <x:c r="M395" s="366">
        <x:v>0</x:v>
      </x:c>
      <x:c r="N395" s="367">
        <x:v>0</x:v>
      </x:c>
      <x:c r="O395" s="394">
        <x:v>0</x:v>
      </x:c>
      <x:c r="P395" s="366">
        <x:v>0</x:v>
      </x:c>
      <x:c r="Q395" s="366">
        <x:v>0</x:v>
      </x:c>
      <x:c r="R395" s="393">
        <x:v>0</x:v>
      </x:c>
      <x:c r="S395" s="366">
        <x:v>0</x:v>
      </x:c>
      <x:c r="T395" s="366">
        <x:v>0</x:v>
      </x:c>
      <x:c r="U395" s="393">
        <x:v>0</x:v>
      </x:c>
      <x:c r="V395" s="366">
        <x:v>0</x:v>
      </x:c>
      <x:c r="W395" s="366">
        <x:v>0</x:v>
      </x:c>
      <x:c r="X395" s="393">
        <x:v>0</x:v>
      </x:c>
      <x:c r="Y395" s="366">
        <x:v>0</x:v>
      </x:c>
      <x:c r="Z395" s="366">
        <x:v>0</x:v>
      </x:c>
      <x:c r="AA395" s="393">
        <x:v>0</x:v>
      </x:c>
      <x:c r="AB395" s="366">
        <x:v>0</x:v>
      </x:c>
      <x:c r="AC395" s="366">
        <x:v>0</x:v>
      </x:c>
      <x:c r="AD395" s="393">
        <x:v>0</x:v>
      </x:c>
      <x:c r="AE395" s="366">
        <x:v>0</x:v>
      </x:c>
      <x:c r="AF395" s="366">
        <x:v>0</x:v>
      </x:c>
      <x:c r="AG395" s="393">
        <x:v>0</x:v>
      </x:c>
      <x:c r="AH395" s="366">
        <x:v>0</x:v>
      </x:c>
      <x:c r="AI395" s="366">
        <x:v>0</x:v>
      </x:c>
      <x:c r="AJ395" s="393">
        <x:v>0</x:v>
      </x:c>
      <x:c r="AK395" s="366">
        <x:v>0</x:v>
      </x:c>
      <x:c r="AL395" s="366">
        <x:v>0</x:v>
      </x:c>
      <x:c r="AM395" s="393">
        <x:v>0</x:v>
      </x:c>
      <x:c r="AN395" s="366">
        <x:v>0</x:v>
      </x:c>
      <x:c r="AO395" s="366">
        <x:v>0</x:v>
      </x:c>
      <x:c r="AP395" s="393">
        <x:v>0</x:v>
      </x:c>
      <x:c r="AQ395" s="366">
        <x:v>0</x:v>
      </x:c>
      <x:c r="AR395" s="366">
        <x:v>0</x:v>
      </x:c>
      <x:c r="AS395" s="393">
        <x:v>0</x:v>
      </x:c>
      <x:c r="AT395" s="366">
        <x:v>0</x:v>
      </x:c>
      <x:c r="AU395" s="366">
        <x:v>0</x:v>
      </x:c>
      <x:c r="AV395" s="361"/>
    </x:row>
    <x:row r="396" spans="2:48" hidden="1" outlineLevel="1">
      <x:c r="B396" s="403">
        <x:v>20</x:v>
      </x:c>
      <x:c r="C396" s="430"/>
      <x:c r="D396" s="395"/>
      <x:c r="E396" s="395"/>
      <x:c r="F396" s="432"/>
      <x:c r="G396" s="374"/>
      <x:c r="H396" s="433"/>
      <x:c r="I396" s="366">
        <x:v>0</x:v>
      </x:c>
      <x:c r="J396" s="366">
        <x:v>0</x:v>
      </x:c>
      <x:c r="K396" s="366">
        <x:v>0</x:v>
      </x:c>
      <x:c r="L396" s="393">
        <x:v>0</x:v>
      </x:c>
      <x:c r="M396" s="366">
        <x:v>0</x:v>
      </x:c>
      <x:c r="N396" s="367">
        <x:v>0</x:v>
      </x:c>
      <x:c r="O396" s="394">
        <x:v>0</x:v>
      </x:c>
      <x:c r="P396" s="366">
        <x:v>0</x:v>
      </x:c>
      <x:c r="Q396" s="366">
        <x:v>0</x:v>
      </x:c>
      <x:c r="R396" s="393">
        <x:v>0</x:v>
      </x:c>
      <x:c r="S396" s="366">
        <x:v>0</x:v>
      </x:c>
      <x:c r="T396" s="366">
        <x:v>0</x:v>
      </x:c>
      <x:c r="U396" s="393">
        <x:v>0</x:v>
      </x:c>
      <x:c r="V396" s="366">
        <x:v>0</x:v>
      </x:c>
      <x:c r="W396" s="366">
        <x:v>0</x:v>
      </x:c>
      <x:c r="X396" s="393">
        <x:v>0</x:v>
      </x:c>
      <x:c r="Y396" s="366">
        <x:v>0</x:v>
      </x:c>
      <x:c r="Z396" s="366">
        <x:v>0</x:v>
      </x:c>
      <x:c r="AA396" s="393">
        <x:v>0</x:v>
      </x:c>
      <x:c r="AB396" s="366">
        <x:v>0</x:v>
      </x:c>
      <x:c r="AC396" s="366">
        <x:v>0</x:v>
      </x:c>
      <x:c r="AD396" s="393">
        <x:v>0</x:v>
      </x:c>
      <x:c r="AE396" s="366">
        <x:v>0</x:v>
      </x:c>
      <x:c r="AF396" s="366">
        <x:v>0</x:v>
      </x:c>
      <x:c r="AG396" s="393">
        <x:v>0</x:v>
      </x:c>
      <x:c r="AH396" s="366">
        <x:v>0</x:v>
      </x:c>
      <x:c r="AI396" s="366">
        <x:v>0</x:v>
      </x:c>
      <x:c r="AJ396" s="393">
        <x:v>0</x:v>
      </x:c>
      <x:c r="AK396" s="366">
        <x:v>0</x:v>
      </x:c>
      <x:c r="AL396" s="366">
        <x:v>0</x:v>
      </x:c>
      <x:c r="AM396" s="393">
        <x:v>0</x:v>
      </x:c>
      <x:c r="AN396" s="366">
        <x:v>0</x:v>
      </x:c>
      <x:c r="AO396" s="366">
        <x:v>0</x:v>
      </x:c>
      <x:c r="AP396" s="393">
        <x:v>0</x:v>
      </x:c>
      <x:c r="AQ396" s="366">
        <x:v>0</x:v>
      </x:c>
      <x:c r="AR396" s="366">
        <x:v>0</x:v>
      </x:c>
      <x:c r="AS396" s="393">
        <x:v>0</x:v>
      </x:c>
      <x:c r="AT396" s="366">
        <x:v>0</x:v>
      </x:c>
      <x:c r="AU396" s="366">
        <x:v>0</x:v>
      </x:c>
      <x:c r="AV396" s="361"/>
    </x:row>
    <x:row r="397" spans="2:48" hidden="1" outlineLevel="1">
      <x:c r="B397" s="403">
        <x:v>21</x:v>
      </x:c>
      <x:c r="C397" s="430"/>
      <x:c r="D397" s="395"/>
      <x:c r="E397" s="395"/>
      <x:c r="F397" s="432"/>
      <x:c r="G397" s="374"/>
      <x:c r="H397" s="433"/>
      <x:c r="I397" s="366">
        <x:v>0</x:v>
      </x:c>
      <x:c r="J397" s="366">
        <x:v>0</x:v>
      </x:c>
      <x:c r="K397" s="366">
        <x:v>0</x:v>
      </x:c>
      <x:c r="L397" s="393">
        <x:v>0</x:v>
      </x:c>
      <x:c r="M397" s="366">
        <x:v>0</x:v>
      </x:c>
      <x:c r="N397" s="367">
        <x:v>0</x:v>
      </x:c>
      <x:c r="O397" s="394">
        <x:v>0</x:v>
      </x:c>
      <x:c r="P397" s="366">
        <x:v>0</x:v>
      </x:c>
      <x:c r="Q397" s="366">
        <x:v>0</x:v>
      </x:c>
      <x:c r="R397" s="393">
        <x:v>0</x:v>
      </x:c>
      <x:c r="S397" s="366">
        <x:v>0</x:v>
      </x:c>
      <x:c r="T397" s="366">
        <x:v>0</x:v>
      </x:c>
      <x:c r="U397" s="393">
        <x:v>0</x:v>
      </x:c>
      <x:c r="V397" s="366">
        <x:v>0</x:v>
      </x:c>
      <x:c r="W397" s="366">
        <x:v>0</x:v>
      </x:c>
      <x:c r="X397" s="393">
        <x:v>0</x:v>
      </x:c>
      <x:c r="Y397" s="366">
        <x:v>0</x:v>
      </x:c>
      <x:c r="Z397" s="366">
        <x:v>0</x:v>
      </x:c>
      <x:c r="AA397" s="393">
        <x:v>0</x:v>
      </x:c>
      <x:c r="AB397" s="366">
        <x:v>0</x:v>
      </x:c>
      <x:c r="AC397" s="366">
        <x:v>0</x:v>
      </x:c>
      <x:c r="AD397" s="393">
        <x:v>0</x:v>
      </x:c>
      <x:c r="AE397" s="366">
        <x:v>0</x:v>
      </x:c>
      <x:c r="AF397" s="366">
        <x:v>0</x:v>
      </x:c>
      <x:c r="AG397" s="393">
        <x:v>0</x:v>
      </x:c>
      <x:c r="AH397" s="366">
        <x:v>0</x:v>
      </x:c>
      <x:c r="AI397" s="366">
        <x:v>0</x:v>
      </x:c>
      <x:c r="AJ397" s="393">
        <x:v>0</x:v>
      </x:c>
      <x:c r="AK397" s="366">
        <x:v>0</x:v>
      </x:c>
      <x:c r="AL397" s="366">
        <x:v>0</x:v>
      </x:c>
      <x:c r="AM397" s="393">
        <x:v>0</x:v>
      </x:c>
      <x:c r="AN397" s="366">
        <x:v>0</x:v>
      </x:c>
      <x:c r="AO397" s="366">
        <x:v>0</x:v>
      </x:c>
      <x:c r="AP397" s="393">
        <x:v>0</x:v>
      </x:c>
      <x:c r="AQ397" s="366">
        <x:v>0</x:v>
      </x:c>
      <x:c r="AR397" s="366">
        <x:v>0</x:v>
      </x:c>
      <x:c r="AS397" s="393">
        <x:v>0</x:v>
      </x:c>
      <x:c r="AT397" s="366">
        <x:v>0</x:v>
      </x:c>
      <x:c r="AU397" s="366">
        <x:v>0</x:v>
      </x:c>
      <x:c r="AV397" s="361"/>
    </x:row>
    <x:row r="398" spans="2:48" hidden="1" outlineLevel="1">
      <x:c r="B398" s="403">
        <x:v>22</x:v>
      </x:c>
      <x:c r="C398" s="430"/>
      <x:c r="D398" s="395"/>
      <x:c r="E398" s="435"/>
      <x:c r="F398" s="432"/>
      <x:c r="G398" s="374"/>
      <x:c r="H398" s="433"/>
      <x:c r="I398" s="366">
        <x:v>0</x:v>
      </x:c>
      <x:c r="J398" s="366">
        <x:v>0</x:v>
      </x:c>
      <x:c r="K398" s="366">
        <x:v>0</x:v>
      </x:c>
      <x:c r="L398" s="393">
        <x:v>0</x:v>
      </x:c>
      <x:c r="M398" s="366">
        <x:v>0</x:v>
      </x:c>
      <x:c r="N398" s="367">
        <x:v>0</x:v>
      </x:c>
      <x:c r="O398" s="394">
        <x:v>0</x:v>
      </x:c>
      <x:c r="P398" s="366">
        <x:v>0</x:v>
      </x:c>
      <x:c r="Q398" s="366">
        <x:v>0</x:v>
      </x:c>
      <x:c r="R398" s="393">
        <x:v>0</x:v>
      </x:c>
      <x:c r="S398" s="366">
        <x:v>0</x:v>
      </x:c>
      <x:c r="T398" s="366">
        <x:v>0</x:v>
      </x:c>
      <x:c r="U398" s="393">
        <x:v>0</x:v>
      </x:c>
      <x:c r="V398" s="366">
        <x:v>0</x:v>
      </x:c>
      <x:c r="W398" s="366">
        <x:v>0</x:v>
      </x:c>
      <x:c r="X398" s="393">
        <x:v>0</x:v>
      </x:c>
      <x:c r="Y398" s="366">
        <x:v>0</x:v>
      </x:c>
      <x:c r="Z398" s="366">
        <x:v>0</x:v>
      </x:c>
      <x:c r="AA398" s="393">
        <x:v>0</x:v>
      </x:c>
      <x:c r="AB398" s="366">
        <x:v>0</x:v>
      </x:c>
      <x:c r="AC398" s="366">
        <x:v>0</x:v>
      </x:c>
      <x:c r="AD398" s="393">
        <x:v>0</x:v>
      </x:c>
      <x:c r="AE398" s="366">
        <x:v>0</x:v>
      </x:c>
      <x:c r="AF398" s="366">
        <x:v>0</x:v>
      </x:c>
      <x:c r="AG398" s="393">
        <x:v>0</x:v>
      </x:c>
      <x:c r="AH398" s="366">
        <x:v>0</x:v>
      </x:c>
      <x:c r="AI398" s="366">
        <x:v>0</x:v>
      </x:c>
      <x:c r="AJ398" s="393">
        <x:v>0</x:v>
      </x:c>
      <x:c r="AK398" s="366">
        <x:v>0</x:v>
      </x:c>
      <x:c r="AL398" s="366">
        <x:v>0</x:v>
      </x:c>
      <x:c r="AM398" s="393">
        <x:v>0</x:v>
      </x:c>
      <x:c r="AN398" s="366">
        <x:v>0</x:v>
      </x:c>
      <x:c r="AO398" s="366">
        <x:v>0</x:v>
      </x:c>
      <x:c r="AP398" s="393">
        <x:v>0</x:v>
      </x:c>
      <x:c r="AQ398" s="366">
        <x:v>0</x:v>
      </x:c>
      <x:c r="AR398" s="366">
        <x:v>0</x:v>
      </x:c>
      <x:c r="AS398" s="393">
        <x:v>0</x:v>
      </x:c>
      <x:c r="AT398" s="366">
        <x:v>0</x:v>
      </x:c>
      <x:c r="AU398" s="366">
        <x:v>0</x:v>
      </x:c>
      <x:c r="AV398" s="361"/>
    </x:row>
    <x:row r="399" spans="2:48" hidden="1" outlineLevel="1">
      <x:c r="B399" s="403">
        <x:v>23</x:v>
      </x:c>
      <x:c r="C399" s="407" t="s">
        <x:v>421</x:v>
      </x:c>
      <x:c r="D399" s="434" t="s">
        <x:v>422</x:v>
      </x:c>
      <x:c r="E399" s="434" t="s">
        <x:v>143</x:v>
      </x:c>
      <x:c r="F399" s="385">
        <x:v>0.43769999999999998</x:v>
      </x:c>
      <x:c r="G399" s="374">
        <x:v>4.8170000000000001E-3</x:v>
      </x:c>
      <x:c r="H399" s="350">
        <x:v>1538.8888888888889</x:v>
      </x:c>
      <x:c r="I399" s="366">
        <x:v>18512.833333333336</x:v>
      </x:c>
      <x:c r="J399" s="366">
        <x:v>8103.0671499999989</x:v>
      </x:c>
      <x:c r="K399" s="366">
        <x:v>89.176318166666675</x:v>
      </x:c>
      <x:c r="L399" s="393">
        <x:v>1677.3888888888891</x:v>
      </x:c>
      <x:c r="M399" s="366">
        <x:v>734.1931166666667</x:v>
      </x:c>
      <x:c r="N399" s="367">
        <x:v>8.0799822777777788</x:v>
      </x:c>
      <x:c r="O399" s="394">
        <x:v>1215.7222222222224</x:v>
      </x:c>
      <x:c r="P399" s="366">
        <x:v>532.12161666666668</x:v>
      </x:c>
      <x:c r="Q399" s="366">
        <x:v>5.8561339444444451</x:v>
      </x:c>
      <x:c r="R399" s="393">
        <x:v>1754.3333333333333</x:v>
      </x:c>
      <x:c r="S399" s="366">
        <x:v>767.87169999999992</x:v>
      </x:c>
      <x:c r="T399" s="366">
        <x:v>8.450623666666667</x:v>
      </x:c>
      <x:c r="U399" s="393">
        <x:v>1600.4444444444446</x:v>
      </x:c>
      <x:c r="V399" s="366">
        <x:v>700.51453333333336</x:v>
      </x:c>
      <x:c r="W399" s="366">
        <x:v>7.7093408888888897</x:v>
      </x:c>
      <x:c r="X399" s="393">
        <x:v>1369.6111111111111</x:v>
      </x:c>
      <x:c r="Y399" s="366">
        <x:v>599.47878333333324</x:v>
      </x:c>
      <x:c r="Z399" s="366">
        <x:v>6.5974167222222224</x:v>
      </x:c>
      <x:c r="AA399" s="393">
        <x:v>1600.4444444444446</x:v>
      </x:c>
      <x:c r="AB399" s="366">
        <x:v>700.51453333333336</x:v>
      </x:c>
      <x:c r="AC399" s="366">
        <x:v>7.7093408888888897</x:v>
      </x:c>
      <x:c r="AD399" s="393">
        <x:v>1600.4444444444446</x:v>
      </x:c>
      <x:c r="AE399" s="366">
        <x:v>700.51453333333336</x:v>
      </x:c>
      <x:c r="AF399" s="366">
        <x:v>7.7093408888888897</x:v>
      </x:c>
      <x:c r="AG399" s="393">
        <x:v>1369.6111111111111</x:v>
      </x:c>
      <x:c r="AH399" s="366">
        <x:v>599.47878333333324</x:v>
      </x:c>
      <x:c r="AI399" s="366">
        <x:v>6.5974167222222224</x:v>
      </x:c>
      <x:c r="AJ399" s="393">
        <x:v>1600.4444444444446</x:v>
      </x:c>
      <x:c r="AK399" s="366">
        <x:v>700.51453333333336</x:v>
      </x:c>
      <x:c r="AL399" s="366">
        <x:v>7.7093408888888897</x:v>
      </x:c>
      <x:c r="AM399" s="393">
        <x:v>1369.6111111111111</x:v>
      </x:c>
      <x:c r="AN399" s="366">
        <x:v>599.47878333333324</x:v>
      </x:c>
      <x:c r="AO399" s="366">
        <x:v>6.5974167222222224</x:v>
      </x:c>
      <x:c r="AP399" s="393">
        <x:v>1677.3888888888891</x:v>
      </x:c>
      <x:c r="AQ399" s="366">
        <x:v>734.1931166666667</x:v>
      </x:c>
      <x:c r="AR399" s="366">
        <x:v>8.0799822777777788</x:v>
      </x:c>
      <x:c r="AS399" s="393">
        <x:v>1677.3888888888891</x:v>
      </x:c>
      <x:c r="AT399" s="366">
        <x:v>734.1931166666667</x:v>
      </x:c>
      <x:c r="AU399" s="366">
        <x:v>8.0799822777777788</x:v>
      </x:c>
      <x:c r="AV399" s="361"/>
    </x:row>
    <x:row r="400" spans="2:48" hidden="1" outlineLevel="1">
      <x:c r="B400" s="403">
        <x:v>24</x:v>
      </x:c>
      <x:c r="C400" s="407" t="s">
        <x:v>421</x:v>
      </x:c>
      <x:c r="D400" s="434" t="s">
        <x:v>422</x:v>
      </x:c>
      <x:c r="E400" s="434" t="s">
        <x:v>144</x:v>
      </x:c>
      <x:c r="F400" s="385">
        <x:v>0.61079927007299273</x:v>
      </x:c>
      <x:c r="G400" s="374">
        <x:v>7.0620000000000006E-3</x:v>
      </x:c>
      <x:c r="H400" s="350">
        <x:v>761.11111111111109</x:v>
      </x:c>
      <x:c r="I400" s="366">
        <x:v>9156.1666666666661</x:v>
      </x:c>
      <x:c r="J400" s="366">
        <x:v>5592.5799166666666</x:v>
      </x:c>
      <x:c r="K400" s="366">
        <x:v>64.660849000000013</x:v>
      </x:c>
      <x:c r="L400" s="393">
        <x:v>829.6111111111112</x:v>
      </x:c>
      <x:c r="M400" s="366">
        <x:v>506.72586111111121</x:v>
      </x:c>
      <x:c r="N400" s="367">
        <x:v>5.8587136666666675</x:v>
      </x:c>
      <x:c r="O400" s="394">
        <x:v>601.27777777777783</x:v>
      </x:c>
      <x:c r="P400" s="366">
        <x:v>367.26002777777785</x:v>
      </x:c>
      <x:c r="Q400" s="366">
        <x:v>4.2462236666666673</x:v>
      </x:c>
      <x:c r="R400" s="393">
        <x:v>867.66666666666652</x:v>
      </x:c>
      <x:c r="S400" s="366">
        <x:v>529.97016666666661</x:v>
      </x:c>
      <x:c r="T400" s="366">
        <x:v>6.1274619999999995</x:v>
      </x:c>
      <x:c r="U400" s="393">
        <x:v>791.55555555555554</x:v>
      </x:c>
      <x:c r="V400" s="366">
        <x:v>483.48155555555559</x:v>
      </x:c>
      <x:c r="W400" s="366">
        <x:v>5.5899653333333337</x:v>
      </x:c>
      <x:c r="X400" s="393">
        <x:v>677.38888888888891</x:v>
      </x:c>
      <x:c r="Y400" s="366">
        <x:v>413.74863888888893</x:v>
      </x:c>
      <x:c r="Z400" s="366">
        <x:v>4.783720333333334</x:v>
      </x:c>
      <x:c r="AA400" s="393">
        <x:v>791.55555555555554</x:v>
      </x:c>
      <x:c r="AB400" s="366">
        <x:v>483.48155555555559</x:v>
      </x:c>
      <x:c r="AC400" s="366">
        <x:v>5.5899653333333337</x:v>
      </x:c>
      <x:c r="AD400" s="393">
        <x:v>791.55555555555554</x:v>
      </x:c>
      <x:c r="AE400" s="366">
        <x:v>483.48155555555559</x:v>
      </x:c>
      <x:c r="AF400" s="366">
        <x:v>5.5899653333333337</x:v>
      </x:c>
      <x:c r="AG400" s="393">
        <x:v>677.38888888888891</x:v>
      </x:c>
      <x:c r="AH400" s="366">
        <x:v>413.74863888888893</x:v>
      </x:c>
      <x:c r="AI400" s="366">
        <x:v>4.783720333333334</x:v>
      </x:c>
      <x:c r="AJ400" s="393">
        <x:v>791.55555555555554</x:v>
      </x:c>
      <x:c r="AK400" s="366">
        <x:v>483.48155555555559</x:v>
      </x:c>
      <x:c r="AL400" s="366">
        <x:v>5.5899653333333337</x:v>
      </x:c>
      <x:c r="AM400" s="393">
        <x:v>677.38888888888891</x:v>
      </x:c>
      <x:c r="AN400" s="366">
        <x:v>413.74863888888893</x:v>
      </x:c>
      <x:c r="AO400" s="366">
        <x:v>4.783720333333334</x:v>
      </x:c>
      <x:c r="AP400" s="393">
        <x:v>829.6111111111112</x:v>
      </x:c>
      <x:c r="AQ400" s="366">
        <x:v>506.72586111111121</x:v>
      </x:c>
      <x:c r="AR400" s="366">
        <x:v>5.8587136666666675</x:v>
      </x:c>
      <x:c r="AS400" s="393">
        <x:v>829.6111111111112</x:v>
      </x:c>
      <x:c r="AT400" s="366">
        <x:v>506.72586111111121</x:v>
      </x:c>
      <x:c r="AU400" s="366">
        <x:v>5.8587136666666675</x:v>
      </x:c>
      <x:c r="AV400" s="361"/>
    </x:row>
    <x:row r="401" spans="2:48" hidden="1" outlineLevel="1">
      <x:c r="B401" s="403">
        <x:v>25</x:v>
      </x:c>
      <x:c r="C401" s="407"/>
      <x:c r="D401" s="339"/>
      <x:c r="E401" s="434"/>
      <x:c r="F401" s="385"/>
      <x:c r="G401" s="374"/>
      <x:c r="H401" s="350"/>
      <x:c r="I401" s="366">
        <x:v>0</x:v>
      </x:c>
      <x:c r="J401" s="366">
        <x:v>0</x:v>
      </x:c>
      <x:c r="K401" s="366">
        <x:v>0</x:v>
      </x:c>
      <x:c r="L401" s="393">
        <x:v>0</x:v>
      </x:c>
      <x:c r="M401" s="366">
        <x:v>0</x:v>
      </x:c>
      <x:c r="N401" s="367">
        <x:v>0</x:v>
      </x:c>
      <x:c r="O401" s="394">
        <x:v>0</x:v>
      </x:c>
      <x:c r="P401" s="366">
        <x:v>0</x:v>
      </x:c>
      <x:c r="Q401" s="366">
        <x:v>0</x:v>
      </x:c>
      <x:c r="R401" s="393">
        <x:v>0</x:v>
      </x:c>
      <x:c r="S401" s="366">
        <x:v>0</x:v>
      </x:c>
      <x:c r="T401" s="366">
        <x:v>0</x:v>
      </x:c>
      <x:c r="U401" s="393">
        <x:v>0</x:v>
      </x:c>
      <x:c r="V401" s="366">
        <x:v>0</x:v>
      </x:c>
      <x:c r="W401" s="366">
        <x:v>0</x:v>
      </x:c>
      <x:c r="X401" s="393">
        <x:v>0</x:v>
      </x:c>
      <x:c r="Y401" s="366">
        <x:v>0</x:v>
      </x:c>
      <x:c r="Z401" s="366">
        <x:v>0</x:v>
      </x:c>
      <x:c r="AA401" s="393">
        <x:v>0</x:v>
      </x:c>
      <x:c r="AB401" s="366">
        <x:v>0</x:v>
      </x:c>
      <x:c r="AC401" s="366">
        <x:v>0</x:v>
      </x:c>
      <x:c r="AD401" s="393">
        <x:v>0</x:v>
      </x:c>
      <x:c r="AE401" s="366">
        <x:v>0</x:v>
      </x:c>
      <x:c r="AF401" s="366">
        <x:v>0</x:v>
      </x:c>
      <x:c r="AG401" s="393">
        <x:v>0</x:v>
      </x:c>
      <x:c r="AH401" s="366">
        <x:v>0</x:v>
      </x:c>
      <x:c r="AI401" s="366">
        <x:v>0</x:v>
      </x:c>
      <x:c r="AJ401" s="393">
        <x:v>0</x:v>
      </x:c>
      <x:c r="AK401" s="366">
        <x:v>0</x:v>
      </x:c>
      <x:c r="AL401" s="366">
        <x:v>0</x:v>
      </x:c>
      <x:c r="AM401" s="393">
        <x:v>0</x:v>
      </x:c>
      <x:c r="AN401" s="366">
        <x:v>0</x:v>
      </x:c>
      <x:c r="AO401" s="366">
        <x:v>0</x:v>
      </x:c>
      <x:c r="AP401" s="393">
        <x:v>0</x:v>
      </x:c>
      <x:c r="AQ401" s="366">
        <x:v>0</x:v>
      </x:c>
      <x:c r="AR401" s="366">
        <x:v>0</x:v>
      </x:c>
      <x:c r="AS401" s="393">
        <x:v>0</x:v>
      </x:c>
      <x:c r="AT401" s="366">
        <x:v>0</x:v>
      </x:c>
      <x:c r="AU401" s="366">
        <x:v>0</x:v>
      </x:c>
      <x:c r="AV401" s="361"/>
    </x:row>
    <x:row r="402" spans="2:48" hidden="1" outlineLevel="1">
      <x:c r="B402" s="403">
        <x:v>26</x:v>
      </x:c>
      <x:c r="C402" s="407"/>
      <x:c r="D402" s="339"/>
      <x:c r="E402" s="434"/>
      <x:c r="F402" s="385"/>
      <x:c r="G402" s="374"/>
      <x:c r="H402" s="350"/>
      <x:c r="I402" s="366">
        <x:v>0</x:v>
      </x:c>
      <x:c r="J402" s="366">
        <x:v>0</x:v>
      </x:c>
      <x:c r="K402" s="366">
        <x:v>0</x:v>
      </x:c>
      <x:c r="L402" s="393">
        <x:v>0</x:v>
      </x:c>
      <x:c r="M402" s="366">
        <x:v>0</x:v>
      </x:c>
      <x:c r="N402" s="367">
        <x:v>0</x:v>
      </x:c>
      <x:c r="O402" s="394">
        <x:v>0</x:v>
      </x:c>
      <x:c r="P402" s="366">
        <x:v>0</x:v>
      </x:c>
      <x:c r="Q402" s="366">
        <x:v>0</x:v>
      </x:c>
      <x:c r="R402" s="393">
        <x:v>0</x:v>
      </x:c>
      <x:c r="S402" s="366">
        <x:v>0</x:v>
      </x:c>
      <x:c r="T402" s="366">
        <x:v>0</x:v>
      </x:c>
      <x:c r="U402" s="393">
        <x:v>0</x:v>
      </x:c>
      <x:c r="V402" s="366">
        <x:v>0</x:v>
      </x:c>
      <x:c r="W402" s="366">
        <x:v>0</x:v>
      </x:c>
      <x:c r="X402" s="393">
        <x:v>0</x:v>
      </x:c>
      <x:c r="Y402" s="366">
        <x:v>0</x:v>
      </x:c>
      <x:c r="Z402" s="366">
        <x:v>0</x:v>
      </x:c>
      <x:c r="AA402" s="393">
        <x:v>0</x:v>
      </x:c>
      <x:c r="AB402" s="366">
        <x:v>0</x:v>
      </x:c>
      <x:c r="AC402" s="366">
        <x:v>0</x:v>
      </x:c>
      <x:c r="AD402" s="393">
        <x:v>0</x:v>
      </x:c>
      <x:c r="AE402" s="366">
        <x:v>0</x:v>
      </x:c>
      <x:c r="AF402" s="366">
        <x:v>0</x:v>
      </x:c>
      <x:c r="AG402" s="393">
        <x:v>0</x:v>
      </x:c>
      <x:c r="AH402" s="366">
        <x:v>0</x:v>
      </x:c>
      <x:c r="AI402" s="366">
        <x:v>0</x:v>
      </x:c>
      <x:c r="AJ402" s="393">
        <x:v>0</x:v>
      </x:c>
      <x:c r="AK402" s="366">
        <x:v>0</x:v>
      </x:c>
      <x:c r="AL402" s="366">
        <x:v>0</x:v>
      </x:c>
      <x:c r="AM402" s="393">
        <x:v>0</x:v>
      </x:c>
      <x:c r="AN402" s="366">
        <x:v>0</x:v>
      </x:c>
      <x:c r="AO402" s="366">
        <x:v>0</x:v>
      </x:c>
      <x:c r="AP402" s="393">
        <x:v>0</x:v>
      </x:c>
      <x:c r="AQ402" s="366">
        <x:v>0</x:v>
      </x:c>
      <x:c r="AR402" s="366">
        <x:v>0</x:v>
      </x:c>
      <x:c r="AS402" s="393">
        <x:v>0</x:v>
      </x:c>
      <x:c r="AT402" s="366">
        <x:v>0</x:v>
      </x:c>
      <x:c r="AU402" s="366">
        <x:v>0</x:v>
      </x:c>
      <x:c r="AV402" s="361"/>
    </x:row>
    <x:row r="403" spans="2:48" hidden="1" outlineLevel="1">
      <x:c r="B403" s="403">
        <x:v>27</x:v>
      </x:c>
      <x:c r="C403" s="436"/>
      <x:c r="D403" s="434"/>
      <x:c r="E403" s="434"/>
      <x:c r="F403" s="385"/>
      <x:c r="G403" s="374"/>
      <x:c r="H403" s="350"/>
      <x:c r="I403" s="366">
        <x:v>0</x:v>
      </x:c>
      <x:c r="J403" s="366">
        <x:v>0</x:v>
      </x:c>
      <x:c r="K403" s="366">
        <x:v>0</x:v>
      </x:c>
      <x:c r="L403" s="393">
        <x:v>0</x:v>
      </x:c>
      <x:c r="M403" s="366">
        <x:v>0</x:v>
      </x:c>
      <x:c r="N403" s="367">
        <x:v>0</x:v>
      </x:c>
      <x:c r="O403" s="394">
        <x:v>0</x:v>
      </x:c>
      <x:c r="P403" s="366">
        <x:v>0</x:v>
      </x:c>
      <x:c r="Q403" s="366">
        <x:v>0</x:v>
      </x:c>
      <x:c r="R403" s="393">
        <x:v>0</x:v>
      </x:c>
      <x:c r="S403" s="366">
        <x:v>0</x:v>
      </x:c>
      <x:c r="T403" s="366">
        <x:v>0</x:v>
      </x:c>
      <x:c r="U403" s="393">
        <x:v>0</x:v>
      </x:c>
      <x:c r="V403" s="366">
        <x:v>0</x:v>
      </x:c>
      <x:c r="W403" s="366">
        <x:v>0</x:v>
      </x:c>
      <x:c r="X403" s="393">
        <x:v>0</x:v>
      </x:c>
      <x:c r="Y403" s="366">
        <x:v>0</x:v>
      </x:c>
      <x:c r="Z403" s="366">
        <x:v>0</x:v>
      </x:c>
      <x:c r="AA403" s="393">
        <x:v>0</x:v>
      </x:c>
      <x:c r="AB403" s="366">
        <x:v>0</x:v>
      </x:c>
      <x:c r="AC403" s="366">
        <x:v>0</x:v>
      </x:c>
      <x:c r="AD403" s="393">
        <x:v>0</x:v>
      </x:c>
      <x:c r="AE403" s="366">
        <x:v>0</x:v>
      </x:c>
      <x:c r="AF403" s="366">
        <x:v>0</x:v>
      </x:c>
      <x:c r="AG403" s="393">
        <x:v>0</x:v>
      </x:c>
      <x:c r="AH403" s="366">
        <x:v>0</x:v>
      </x:c>
      <x:c r="AI403" s="366">
        <x:v>0</x:v>
      </x:c>
      <x:c r="AJ403" s="393">
        <x:v>0</x:v>
      </x:c>
      <x:c r="AK403" s="366">
        <x:v>0</x:v>
      </x:c>
      <x:c r="AL403" s="366">
        <x:v>0</x:v>
      </x:c>
      <x:c r="AM403" s="393">
        <x:v>0</x:v>
      </x:c>
      <x:c r="AN403" s="366">
        <x:v>0</x:v>
      </x:c>
      <x:c r="AO403" s="366">
        <x:v>0</x:v>
      </x:c>
      <x:c r="AP403" s="393">
        <x:v>0</x:v>
      </x:c>
      <x:c r="AQ403" s="366">
        <x:v>0</x:v>
      </x:c>
      <x:c r="AR403" s="366">
        <x:v>0</x:v>
      </x:c>
      <x:c r="AS403" s="393">
        <x:v>0</x:v>
      </x:c>
      <x:c r="AT403" s="366">
        <x:v>0</x:v>
      </x:c>
      <x:c r="AU403" s="366">
        <x:v>0</x:v>
      </x:c>
      <x:c r="AV403" s="361"/>
    </x:row>
    <x:row r="404" spans="2:48" hidden="1" outlineLevel="1">
      <x:c r="B404" s="403">
        <x:v>28</x:v>
      </x:c>
      <x:c r="C404" s="436"/>
      <x:c r="D404" s="434"/>
      <x:c r="E404" s="434"/>
      <x:c r="F404" s="385"/>
      <x:c r="G404" s="374"/>
      <x:c r="H404" s="350"/>
      <x:c r="I404" s="366">
        <x:v>0</x:v>
      </x:c>
      <x:c r="J404" s="366">
        <x:v>0</x:v>
      </x:c>
      <x:c r="K404" s="366">
        <x:v>0</x:v>
      </x:c>
      <x:c r="L404" s="393">
        <x:v>0</x:v>
      </x:c>
      <x:c r="M404" s="366">
        <x:v>0</x:v>
      </x:c>
      <x:c r="N404" s="367">
        <x:v>0</x:v>
      </x:c>
      <x:c r="O404" s="394">
        <x:v>0</x:v>
      </x:c>
      <x:c r="P404" s="366">
        <x:v>0</x:v>
      </x:c>
      <x:c r="Q404" s="366">
        <x:v>0</x:v>
      </x:c>
      <x:c r="R404" s="393">
        <x:v>0</x:v>
      </x:c>
      <x:c r="S404" s="366">
        <x:v>0</x:v>
      </x:c>
      <x:c r="T404" s="366">
        <x:v>0</x:v>
      </x:c>
      <x:c r="U404" s="393">
        <x:v>0</x:v>
      </x:c>
      <x:c r="V404" s="366">
        <x:v>0</x:v>
      </x:c>
      <x:c r="W404" s="366">
        <x:v>0</x:v>
      </x:c>
      <x:c r="X404" s="393">
        <x:v>0</x:v>
      </x:c>
      <x:c r="Y404" s="366">
        <x:v>0</x:v>
      </x:c>
      <x:c r="Z404" s="366">
        <x:v>0</x:v>
      </x:c>
      <x:c r="AA404" s="393">
        <x:v>0</x:v>
      </x:c>
      <x:c r="AB404" s="366">
        <x:v>0</x:v>
      </x:c>
      <x:c r="AC404" s="366">
        <x:v>0</x:v>
      </x:c>
      <x:c r="AD404" s="393">
        <x:v>0</x:v>
      </x:c>
      <x:c r="AE404" s="366">
        <x:v>0</x:v>
      </x:c>
      <x:c r="AF404" s="366">
        <x:v>0</x:v>
      </x:c>
      <x:c r="AG404" s="393">
        <x:v>0</x:v>
      </x:c>
      <x:c r="AH404" s="366">
        <x:v>0</x:v>
      </x:c>
      <x:c r="AI404" s="366">
        <x:v>0</x:v>
      </x:c>
      <x:c r="AJ404" s="393">
        <x:v>0</x:v>
      </x:c>
      <x:c r="AK404" s="366">
        <x:v>0</x:v>
      </x:c>
      <x:c r="AL404" s="366">
        <x:v>0</x:v>
      </x:c>
      <x:c r="AM404" s="393">
        <x:v>0</x:v>
      </x:c>
      <x:c r="AN404" s="366">
        <x:v>0</x:v>
      </x:c>
      <x:c r="AO404" s="366">
        <x:v>0</x:v>
      </x:c>
      <x:c r="AP404" s="393">
        <x:v>0</x:v>
      </x:c>
      <x:c r="AQ404" s="366">
        <x:v>0</x:v>
      </x:c>
      <x:c r="AR404" s="366">
        <x:v>0</x:v>
      </x:c>
      <x:c r="AS404" s="393">
        <x:v>0</x:v>
      </x:c>
      <x:c r="AT404" s="366">
        <x:v>0</x:v>
      </x:c>
      <x:c r="AU404" s="366">
        <x:v>0</x:v>
      </x:c>
      <x:c r="AV404" s="361"/>
    </x:row>
    <x:row r="405" spans="2:48" hidden="1" outlineLevel="1">
      <x:c r="B405" s="403">
        <x:v>29</x:v>
      </x:c>
      <x:c r="C405" s="436"/>
      <x:c r="D405" s="434"/>
      <x:c r="E405" s="434"/>
      <x:c r="F405" s="385"/>
      <x:c r="G405" s="374"/>
      <x:c r="H405" s="350"/>
      <x:c r="I405" s="366">
        <x:v>0</x:v>
      </x:c>
      <x:c r="J405" s="366">
        <x:v>0</x:v>
      </x:c>
      <x:c r="K405" s="366">
        <x:v>0</x:v>
      </x:c>
      <x:c r="L405" s="393">
        <x:v>0</x:v>
      </x:c>
      <x:c r="M405" s="366">
        <x:v>0</x:v>
      </x:c>
      <x:c r="N405" s="367">
        <x:v>0</x:v>
      </x:c>
      <x:c r="O405" s="394">
        <x:v>0</x:v>
      </x:c>
      <x:c r="P405" s="366">
        <x:v>0</x:v>
      </x:c>
      <x:c r="Q405" s="366">
        <x:v>0</x:v>
      </x:c>
      <x:c r="R405" s="393">
        <x:v>0</x:v>
      </x:c>
      <x:c r="S405" s="366">
        <x:v>0</x:v>
      </x:c>
      <x:c r="T405" s="366">
        <x:v>0</x:v>
      </x:c>
      <x:c r="U405" s="393">
        <x:v>0</x:v>
      </x:c>
      <x:c r="V405" s="366">
        <x:v>0</x:v>
      </x:c>
      <x:c r="W405" s="366">
        <x:v>0</x:v>
      </x:c>
      <x:c r="X405" s="393">
        <x:v>0</x:v>
      </x:c>
      <x:c r="Y405" s="366">
        <x:v>0</x:v>
      </x:c>
      <x:c r="Z405" s="366">
        <x:v>0</x:v>
      </x:c>
      <x:c r="AA405" s="393">
        <x:v>0</x:v>
      </x:c>
      <x:c r="AB405" s="366">
        <x:v>0</x:v>
      </x:c>
      <x:c r="AC405" s="366">
        <x:v>0</x:v>
      </x:c>
      <x:c r="AD405" s="393">
        <x:v>0</x:v>
      </x:c>
      <x:c r="AE405" s="366">
        <x:v>0</x:v>
      </x:c>
      <x:c r="AF405" s="366">
        <x:v>0</x:v>
      </x:c>
      <x:c r="AG405" s="393">
        <x:v>0</x:v>
      </x:c>
      <x:c r="AH405" s="366">
        <x:v>0</x:v>
      </x:c>
      <x:c r="AI405" s="366">
        <x:v>0</x:v>
      </x:c>
      <x:c r="AJ405" s="393">
        <x:v>0</x:v>
      </x:c>
      <x:c r="AK405" s="366">
        <x:v>0</x:v>
      </x:c>
      <x:c r="AL405" s="366">
        <x:v>0</x:v>
      </x:c>
      <x:c r="AM405" s="393">
        <x:v>0</x:v>
      </x:c>
      <x:c r="AN405" s="366">
        <x:v>0</x:v>
      </x:c>
      <x:c r="AO405" s="366">
        <x:v>0</x:v>
      </x:c>
      <x:c r="AP405" s="393">
        <x:v>0</x:v>
      </x:c>
      <x:c r="AQ405" s="366">
        <x:v>0</x:v>
      </x:c>
      <x:c r="AR405" s="366">
        <x:v>0</x:v>
      </x:c>
      <x:c r="AS405" s="393">
        <x:v>0</x:v>
      </x:c>
      <x:c r="AT405" s="366">
        <x:v>0</x:v>
      </x:c>
      <x:c r="AU405" s="366">
        <x:v>0</x:v>
      </x:c>
      <x:c r="AV405" s="361"/>
    </x:row>
    <x:row r="406" spans="2:48" hidden="1" outlineLevel="1">
      <x:c r="B406" s="403">
        <x:v>30</x:v>
      </x:c>
      <x:c r="C406" s="436"/>
      <x:c r="D406" s="434"/>
      <x:c r="E406" s="434"/>
      <x:c r="F406" s="385"/>
      <x:c r="G406" s="374"/>
      <x:c r="H406" s="350"/>
      <x:c r="I406" s="366">
        <x:v>0</x:v>
      </x:c>
      <x:c r="J406" s="366">
        <x:v>0</x:v>
      </x:c>
      <x:c r="K406" s="366">
        <x:v>0</x:v>
      </x:c>
      <x:c r="L406" s="393">
        <x:v>0</x:v>
      </x:c>
      <x:c r="M406" s="366">
        <x:v>0</x:v>
      </x:c>
      <x:c r="N406" s="367">
        <x:v>0</x:v>
      </x:c>
      <x:c r="O406" s="394">
        <x:v>0</x:v>
      </x:c>
      <x:c r="P406" s="366">
        <x:v>0</x:v>
      </x:c>
      <x:c r="Q406" s="366">
        <x:v>0</x:v>
      </x:c>
      <x:c r="R406" s="393">
        <x:v>0</x:v>
      </x:c>
      <x:c r="S406" s="366">
        <x:v>0</x:v>
      </x:c>
      <x:c r="T406" s="366">
        <x:v>0</x:v>
      </x:c>
      <x:c r="U406" s="393">
        <x:v>0</x:v>
      </x:c>
      <x:c r="V406" s="366">
        <x:v>0</x:v>
      </x:c>
      <x:c r="W406" s="366">
        <x:v>0</x:v>
      </x:c>
      <x:c r="X406" s="393">
        <x:v>0</x:v>
      </x:c>
      <x:c r="Y406" s="366">
        <x:v>0</x:v>
      </x:c>
      <x:c r="Z406" s="366">
        <x:v>0</x:v>
      </x:c>
      <x:c r="AA406" s="393">
        <x:v>0</x:v>
      </x:c>
      <x:c r="AB406" s="366">
        <x:v>0</x:v>
      </x:c>
      <x:c r="AC406" s="366">
        <x:v>0</x:v>
      </x:c>
      <x:c r="AD406" s="393">
        <x:v>0</x:v>
      </x:c>
      <x:c r="AE406" s="366">
        <x:v>0</x:v>
      </x:c>
      <x:c r="AF406" s="366">
        <x:v>0</x:v>
      </x:c>
      <x:c r="AG406" s="393">
        <x:v>0</x:v>
      </x:c>
      <x:c r="AH406" s="366">
        <x:v>0</x:v>
      </x:c>
      <x:c r="AI406" s="366">
        <x:v>0</x:v>
      </x:c>
      <x:c r="AJ406" s="393">
        <x:v>0</x:v>
      </x:c>
      <x:c r="AK406" s="366">
        <x:v>0</x:v>
      </x:c>
      <x:c r="AL406" s="366">
        <x:v>0</x:v>
      </x:c>
      <x:c r="AM406" s="393">
        <x:v>0</x:v>
      </x:c>
      <x:c r="AN406" s="366">
        <x:v>0</x:v>
      </x:c>
      <x:c r="AO406" s="366">
        <x:v>0</x:v>
      </x:c>
      <x:c r="AP406" s="393">
        <x:v>0</x:v>
      </x:c>
      <x:c r="AQ406" s="366">
        <x:v>0</x:v>
      </x:c>
      <x:c r="AR406" s="366">
        <x:v>0</x:v>
      </x:c>
      <x:c r="AS406" s="393">
        <x:v>0</x:v>
      </x:c>
      <x:c r="AT406" s="366">
        <x:v>0</x:v>
      </x:c>
      <x:c r="AU406" s="366">
        <x:v>0</x:v>
      </x:c>
      <x:c r="AV406" s="361"/>
    </x:row>
    <x:row r="407" spans="2:48" hidden="1" outlineLevel="1">
      <x:c r="B407" s="403">
        <x:v>31</x:v>
      </x:c>
      <x:c r="C407" s="436"/>
      <x:c r="D407" s="434"/>
      <x:c r="E407" s="434"/>
      <x:c r="F407" s="385"/>
      <x:c r="G407" s="374"/>
      <x:c r="H407" s="350"/>
      <x:c r="I407" s="366">
        <x:v>0</x:v>
      </x:c>
      <x:c r="J407" s="366">
        <x:v>0</x:v>
      </x:c>
      <x:c r="K407" s="366">
        <x:v>0</x:v>
      </x:c>
      <x:c r="L407" s="393">
        <x:v>0</x:v>
      </x:c>
      <x:c r="M407" s="366">
        <x:v>0</x:v>
      </x:c>
      <x:c r="N407" s="367">
        <x:v>0</x:v>
      </x:c>
      <x:c r="O407" s="394">
        <x:v>0</x:v>
      </x:c>
      <x:c r="P407" s="366">
        <x:v>0</x:v>
      </x:c>
      <x:c r="Q407" s="366">
        <x:v>0</x:v>
      </x:c>
      <x:c r="R407" s="393">
        <x:v>0</x:v>
      </x:c>
      <x:c r="S407" s="366">
        <x:v>0</x:v>
      </x:c>
      <x:c r="T407" s="366">
        <x:v>0</x:v>
      </x:c>
      <x:c r="U407" s="393">
        <x:v>0</x:v>
      </x:c>
      <x:c r="V407" s="366">
        <x:v>0</x:v>
      </x:c>
      <x:c r="W407" s="366">
        <x:v>0</x:v>
      </x:c>
      <x:c r="X407" s="393">
        <x:v>0</x:v>
      </x:c>
      <x:c r="Y407" s="366">
        <x:v>0</x:v>
      </x:c>
      <x:c r="Z407" s="366">
        <x:v>0</x:v>
      </x:c>
      <x:c r="AA407" s="393">
        <x:v>0</x:v>
      </x:c>
      <x:c r="AB407" s="366">
        <x:v>0</x:v>
      </x:c>
      <x:c r="AC407" s="366">
        <x:v>0</x:v>
      </x:c>
      <x:c r="AD407" s="393">
        <x:v>0</x:v>
      </x:c>
      <x:c r="AE407" s="366">
        <x:v>0</x:v>
      </x:c>
      <x:c r="AF407" s="366">
        <x:v>0</x:v>
      </x:c>
      <x:c r="AG407" s="393">
        <x:v>0</x:v>
      </x:c>
      <x:c r="AH407" s="366">
        <x:v>0</x:v>
      </x:c>
      <x:c r="AI407" s="366">
        <x:v>0</x:v>
      </x:c>
      <x:c r="AJ407" s="393">
        <x:v>0</x:v>
      </x:c>
      <x:c r="AK407" s="366">
        <x:v>0</x:v>
      </x:c>
      <x:c r="AL407" s="366">
        <x:v>0</x:v>
      </x:c>
      <x:c r="AM407" s="393">
        <x:v>0</x:v>
      </x:c>
      <x:c r="AN407" s="366">
        <x:v>0</x:v>
      </x:c>
      <x:c r="AO407" s="366">
        <x:v>0</x:v>
      </x:c>
      <x:c r="AP407" s="393">
        <x:v>0</x:v>
      </x:c>
      <x:c r="AQ407" s="366">
        <x:v>0</x:v>
      </x:c>
      <x:c r="AR407" s="366">
        <x:v>0</x:v>
      </x:c>
      <x:c r="AS407" s="393">
        <x:v>0</x:v>
      </x:c>
      <x:c r="AT407" s="366">
        <x:v>0</x:v>
      </x:c>
      <x:c r="AU407" s="366">
        <x:v>0</x:v>
      </x:c>
      <x:c r="AV407" s="361"/>
    </x:row>
    <x:row r="408" spans="2:48" hidden="1" outlineLevel="1">
      <x:c r="B408" s="403">
        <x:v>32</x:v>
      </x:c>
      <x:c r="C408" s="407"/>
      <x:c r="D408" s="339"/>
      <x:c r="E408" s="339"/>
      <x:c r="F408" s="437"/>
      <x:c r="G408" s="374"/>
      <x:c r="H408" s="350"/>
      <x:c r="I408" s="366">
        <x:v>0</x:v>
      </x:c>
      <x:c r="J408" s="366">
        <x:v>0</x:v>
      </x:c>
      <x:c r="K408" s="366">
        <x:v>0</x:v>
      </x:c>
      <x:c r="L408" s="393">
        <x:v>0</x:v>
      </x:c>
      <x:c r="M408" s="366">
        <x:v>0</x:v>
      </x:c>
      <x:c r="N408" s="367">
        <x:v>0</x:v>
      </x:c>
      <x:c r="O408" s="394">
        <x:v>0</x:v>
      </x:c>
      <x:c r="P408" s="366">
        <x:v>0</x:v>
      </x:c>
      <x:c r="Q408" s="366">
        <x:v>0</x:v>
      </x:c>
      <x:c r="R408" s="393">
        <x:v>0</x:v>
      </x:c>
      <x:c r="S408" s="366">
        <x:v>0</x:v>
      </x:c>
      <x:c r="T408" s="366">
        <x:v>0</x:v>
      </x:c>
      <x:c r="U408" s="393">
        <x:v>0</x:v>
      </x:c>
      <x:c r="V408" s="366">
        <x:v>0</x:v>
      </x:c>
      <x:c r="W408" s="366">
        <x:v>0</x:v>
      </x:c>
      <x:c r="X408" s="393">
        <x:v>0</x:v>
      </x:c>
      <x:c r="Y408" s="366">
        <x:v>0</x:v>
      </x:c>
      <x:c r="Z408" s="366">
        <x:v>0</x:v>
      </x:c>
      <x:c r="AA408" s="393">
        <x:v>0</x:v>
      </x:c>
      <x:c r="AB408" s="366">
        <x:v>0</x:v>
      </x:c>
      <x:c r="AC408" s="366">
        <x:v>0</x:v>
      </x:c>
      <x:c r="AD408" s="393">
        <x:v>0</x:v>
      </x:c>
      <x:c r="AE408" s="366">
        <x:v>0</x:v>
      </x:c>
      <x:c r="AF408" s="366">
        <x:v>0</x:v>
      </x:c>
      <x:c r="AG408" s="393">
        <x:v>0</x:v>
      </x:c>
      <x:c r="AH408" s="366">
        <x:v>0</x:v>
      </x:c>
      <x:c r="AI408" s="366">
        <x:v>0</x:v>
      </x:c>
      <x:c r="AJ408" s="393">
        <x:v>0</x:v>
      </x:c>
      <x:c r="AK408" s="366">
        <x:v>0</x:v>
      </x:c>
      <x:c r="AL408" s="366">
        <x:v>0</x:v>
      </x:c>
      <x:c r="AM408" s="393">
        <x:v>0</x:v>
      </x:c>
      <x:c r="AN408" s="366">
        <x:v>0</x:v>
      </x:c>
      <x:c r="AO408" s="366">
        <x:v>0</x:v>
      </x:c>
      <x:c r="AP408" s="393">
        <x:v>0</x:v>
      </x:c>
      <x:c r="AQ408" s="366">
        <x:v>0</x:v>
      </x:c>
      <x:c r="AR408" s="366">
        <x:v>0</x:v>
      </x:c>
      <x:c r="AS408" s="393">
        <x:v>0</x:v>
      </x:c>
      <x:c r="AT408" s="366">
        <x:v>0</x:v>
      </x:c>
      <x:c r="AU408" s="366">
        <x:v>0</x:v>
      </x:c>
      <x:c r="AV408" s="361"/>
    </x:row>
    <x:row r="409" spans="2:48" hidden="1" outlineLevel="1">
      <x:c r="B409" s="403">
        <x:v>33</x:v>
      </x:c>
      <x:c r="C409" s="407" t="s">
        <x:v>423</x:v>
      </x:c>
      <x:c r="D409" s="339" t="s">
        <x:v>148</x:v>
      </x:c>
      <x:c r="E409" s="339" t="s">
        <x:v>149</x:v>
      </x:c>
      <x:c r="F409" s="437">
        <x:v>1.3394857142857144</x:v>
      </x:c>
      <x:c r="G409" s="374">
        <x:v>1.1599999999999999E-2</x:v>
      </x:c>
      <x:c r="H409" s="350">
        <x:v>5225.5555555555557</x:v>
      </x:c>
      <x:c r="I409" s="366">
        <x:v>62863.433333333334</x:v>
      </x:c>
      <x:c r="J409" s="366">
        <x:v>84204.670900952406</x:v>
      </x:c>
      <x:c r="K409" s="366">
        <x:v>729.21582666666666</x:v>
      </x:c>
      <x:c r="L409" s="393">
        <x:v>5695.8555555555558</x:v>
      </x:c>
      <x:c r="M409" s="366">
        <x:v>7629.517147301588</x:v>
      </x:c>
      <x:c r="N409" s="367">
        <x:v>66.071924444444448</x:v>
      </x:c>
      <x:c r="O409" s="394">
        <x:v>4128.1888888888889</x:v>
      </x:c>
      <x:c r="P409" s="366">
        <x:v>5529.6500425396825</x:v>
      </x:c>
      <x:c r="Q409" s="366">
        <x:v>47.886991111111108</x:v>
      </x:c>
      <x:c r="R409" s="393">
        <x:v>5957.1333333333332</x:v>
      </x:c>
      <x:c r="S409" s="366">
        <x:v>7979.4949980952388</x:v>
      </x:c>
      <x:c r="T409" s="366">
        <x:v>69.102746666666661</x:v>
      </x:c>
      <x:c r="U409" s="393">
        <x:v>5434.5777777777785</x:v>
      </x:c>
      <x:c r="V409" s="366">
        <x:v>7279.5392965079382</x:v>
      </x:c>
      <x:c r="W409" s="366">
        <x:v>63.041102222222229</x:v>
      </x:c>
      <x:c r="X409" s="393">
        <x:v>4650.7444444444445</x:v>
      </x:c>
      <x:c r="Y409" s="366">
        <x:v>6229.605744126985</x:v>
      </x:c>
      <x:c r="Z409" s="366">
        <x:v>53.948635555555555</x:v>
      </x:c>
      <x:c r="AA409" s="393">
        <x:v>5434.5777777777785</x:v>
      </x:c>
      <x:c r="AB409" s="366">
        <x:v>7279.5392965079382</x:v>
      </x:c>
      <x:c r="AC409" s="366">
        <x:v>63.041102222222229</x:v>
      </x:c>
      <x:c r="AD409" s="393">
        <x:v>5434.5777777777785</x:v>
      </x:c>
      <x:c r="AE409" s="366">
        <x:v>7279.5392965079382</x:v>
      </x:c>
      <x:c r="AF409" s="366">
        <x:v>63.041102222222229</x:v>
      </x:c>
      <x:c r="AG409" s="393">
        <x:v>4650.7444444444445</x:v>
      </x:c>
      <x:c r="AH409" s="366">
        <x:v>6229.605744126985</x:v>
      </x:c>
      <x:c r="AI409" s="366">
        <x:v>53.948635555555555</x:v>
      </x:c>
      <x:c r="AJ409" s="393">
        <x:v>5434.5777777777785</x:v>
      </x:c>
      <x:c r="AK409" s="366">
        <x:v>7279.5392965079382</x:v>
      </x:c>
      <x:c r="AL409" s="366">
        <x:v>63.041102222222229</x:v>
      </x:c>
      <x:c r="AM409" s="393">
        <x:v>4650.7444444444445</x:v>
      </x:c>
      <x:c r="AN409" s="366">
        <x:v>6229.605744126985</x:v>
      </x:c>
      <x:c r="AO409" s="366">
        <x:v>53.948635555555555</x:v>
      </x:c>
      <x:c r="AP409" s="393">
        <x:v>5695.8555555555558</x:v>
      </x:c>
      <x:c r="AQ409" s="366">
        <x:v>7629.517147301588</x:v>
      </x:c>
      <x:c r="AR409" s="366">
        <x:v>66.071924444444448</x:v>
      </x:c>
      <x:c r="AS409" s="393">
        <x:v>5695.8555555555558</x:v>
      </x:c>
      <x:c r="AT409" s="366">
        <x:v>7629.517147301588</x:v>
      </x:c>
      <x:c r="AU409" s="366">
        <x:v>66.071924444444448</x:v>
      </x:c>
      <x:c r="AV409" s="361"/>
    </x:row>
    <x:row r="410" spans="2:48" hidden="1" outlineLevel="1">
      <x:c r="B410" s="403">
        <x:v>34</x:v>
      </x:c>
      <x:c r="C410" s="407" t="s">
        <x:v>423</x:v>
      </x:c>
      <x:c r="D410" s="339" t="s">
        <x:v>148</x:v>
      </x:c>
      <x:c r="E410" s="339" t="s">
        <x:v>157</x:v>
      </x:c>
      <x:c r="F410" s="437">
        <x:v>1.3765714285714286</x:v>
      </x:c>
      <x:c r="G410" s="374">
        <x:v>3.8219999999999997E-2</x:v>
      </x:c>
      <x:c r="H410" s="350">
        <x:v>21160</x:v>
      </x:c>
      <x:c r="I410" s="366">
        <x:v>254554.79999999996</x:v>
      </x:c>
      <x:c r="J410" s="366">
        <x:v>350412.8646857143</x:v>
      </x:c>
      <x:c r="K410" s="366">
        <x:v>9729.0844560000005</x:v>
      </x:c>
      <x:c r="L410" s="393">
        <x:v>23064.400000000001</x:v>
      </x:c>
      <x:c r="M410" s="366">
        <x:v>31749.794057142859</x:v>
      </x:c>
      <x:c r="N410" s="367">
        <x:v>881.52136799999994</x:v>
      </x:c>
      <x:c r="O410" s="394">
        <x:v>16716.400000000001</x:v>
      </x:c>
      <x:c r="P410" s="366">
        <x:v>23011.318628571429</x:v>
      </x:c>
      <x:c r="Q410" s="366">
        <x:v>638.90080799999998</x:v>
      </x:c>
      <x:c r="R410" s="393">
        <x:v>24122.399999999998</x:v>
      </x:c>
      <x:c r="S410" s="366">
        <x:v>33206.206628571425</x:v>
      </x:c>
      <x:c r="T410" s="366">
        <x:v>921.95812799999987</x:v>
      </x:c>
      <x:c r="U410" s="393">
        <x:v>22006.400000000001</x:v>
      </x:c>
      <x:c r="V410" s="366">
        <x:v>30293.381485714286</x:v>
      </x:c>
      <x:c r="W410" s="366">
        <x:v>841.084608</x:v>
      </x:c>
      <x:c r="X410" s="393">
        <x:v>18832.400000000001</x:v>
      </x:c>
      <x:c r="Y410" s="366">
        <x:v>25924.143771428575</x:v>
      </x:c>
      <x:c r="Z410" s="366">
        <x:v>719.77432799999997</x:v>
      </x:c>
      <x:c r="AA410" s="393">
        <x:v>22006.400000000001</x:v>
      </x:c>
      <x:c r="AB410" s="366">
        <x:v>30293.381485714286</x:v>
      </x:c>
      <x:c r="AC410" s="366">
        <x:v>841.084608</x:v>
      </x:c>
      <x:c r="AD410" s="393">
        <x:v>22006.400000000001</x:v>
      </x:c>
      <x:c r="AE410" s="366">
        <x:v>30293.381485714286</x:v>
      </x:c>
      <x:c r="AF410" s="366">
        <x:v>841.084608</x:v>
      </x:c>
      <x:c r="AG410" s="393">
        <x:v>18832.400000000001</x:v>
      </x:c>
      <x:c r="AH410" s="366">
        <x:v>25924.143771428575</x:v>
      </x:c>
      <x:c r="AI410" s="366">
        <x:v>719.77432799999997</x:v>
      </x:c>
      <x:c r="AJ410" s="393">
        <x:v>22006.400000000001</x:v>
      </x:c>
      <x:c r="AK410" s="366">
        <x:v>30293.381485714286</x:v>
      </x:c>
      <x:c r="AL410" s="366">
        <x:v>841.084608</x:v>
      </x:c>
      <x:c r="AM410" s="393">
        <x:v>18832.400000000001</x:v>
      </x:c>
      <x:c r="AN410" s="366">
        <x:v>25924.143771428575</x:v>
      </x:c>
      <x:c r="AO410" s="366">
        <x:v>719.77432799999997</x:v>
      </x:c>
      <x:c r="AP410" s="393">
        <x:v>23064.400000000001</x:v>
      </x:c>
      <x:c r="AQ410" s="366">
        <x:v>31749.794057142859</x:v>
      </x:c>
      <x:c r="AR410" s="366">
        <x:v>881.52136799999994</x:v>
      </x:c>
      <x:c r="AS410" s="393">
        <x:v>23064.400000000001</x:v>
      </x:c>
      <x:c r="AT410" s="366">
        <x:v>31749.794057142859</x:v>
      </x:c>
      <x:c r="AU410" s="366">
        <x:v>881.52136799999994</x:v>
      </x:c>
      <x:c r="AV410" s="361"/>
    </x:row>
    <x:row r="411" spans="2:48" hidden="1" outlineLevel="1">
      <x:c r="B411" s="403">
        <x:v>35</x:v>
      </x:c>
      <x:c r="C411" s="407" t="s">
        <x:v>423</x:v>
      </x:c>
      <x:c r="D411" s="339" t="s">
        <x:v>148</x:v>
      </x:c>
      <x:c r="E411" s="339" t="s">
        <x:v>154</x:v>
      </x:c>
      <x:c r="F411" s="437">
        <x:v>1.8863428571428569</x:v>
      </x:c>
      <x:c r="G411" s="374">
        <x:v>1.8789999999999998E-2</x:v>
      </x:c>
      <x:c r="H411" s="350">
        <x:v>33.333333333333336</x:v>
      </x:c>
      <x:c r="I411" s="366">
        <x:v>400.99999999999994</x:v>
      </x:c>
      <x:c r="J411" s="366">
        <x:v>756.42348571428556</x:v>
      </x:c>
      <x:c r="K411" s="366">
        <x:v>7.5347900000000001</x:v>
      </x:c>
      <x:c r="L411" s="393">
        <x:v>36.333333333333336</x:v>
      </x:c>
      <x:c r="M411" s="366">
        <x:v>68.537123809523806</x:v>
      </x:c>
      <x:c r="N411" s="367">
        <x:v>0.68270333333333333</x:v>
      </x:c>
      <x:c r="O411" s="394">
        <x:v>26.333333333333336</x:v>
      </x:c>
      <x:c r="P411" s="366">
        <x:v>49.673695238095235</x:v>
      </x:c>
      <x:c r="Q411" s="366">
        <x:v>0.49480333333333332</x:v>
      </x:c>
      <x:c r="R411" s="393">
        <x:v>38</x:v>
      </x:c>
      <x:c r="S411" s="366">
        <x:v>71.681028571428556</x:v>
      </x:c>
      <x:c r="T411" s="366">
        <x:v>0.71401999999999988</x:v>
      </x:c>
      <x:c r="U411" s="393">
        <x:v>34.666666666666671</x:v>
      </x:c>
      <x:c r="V411" s="366">
        <x:v>65.393219047619041</x:v>
      </x:c>
      <x:c r="W411" s="366">
        <x:v>0.65138666666666667</x:v>
      </x:c>
      <x:c r="X411" s="393">
        <x:v>29.666666666666668</x:v>
      </x:c>
      <x:c r="Y411" s="366">
        <x:v>55.961504761904756</x:v>
      </x:c>
      <x:c r="Z411" s="366">
        <x:v>0.55743666666666658</x:v>
      </x:c>
      <x:c r="AA411" s="393">
        <x:v>34.666666666666671</x:v>
      </x:c>
      <x:c r="AB411" s="366">
        <x:v>65.393219047619041</x:v>
      </x:c>
      <x:c r="AC411" s="366">
        <x:v>0.65138666666666667</x:v>
      </x:c>
      <x:c r="AD411" s="393">
        <x:v>34.666666666666671</x:v>
      </x:c>
      <x:c r="AE411" s="366">
        <x:v>65.393219047619041</x:v>
      </x:c>
      <x:c r="AF411" s="366">
        <x:v>0.65138666666666667</x:v>
      </x:c>
      <x:c r="AG411" s="393">
        <x:v>29.666666666666668</x:v>
      </x:c>
      <x:c r="AH411" s="366">
        <x:v>55.961504761904756</x:v>
      </x:c>
      <x:c r="AI411" s="366">
        <x:v>0.55743666666666658</x:v>
      </x:c>
      <x:c r="AJ411" s="393">
        <x:v>34.666666666666671</x:v>
      </x:c>
      <x:c r="AK411" s="366">
        <x:v>65.393219047619041</x:v>
      </x:c>
      <x:c r="AL411" s="366">
        <x:v>0.65138666666666667</x:v>
      </x:c>
      <x:c r="AM411" s="393">
        <x:v>29.666666666666668</x:v>
      </x:c>
      <x:c r="AN411" s="366">
        <x:v>55.961504761904756</x:v>
      </x:c>
      <x:c r="AO411" s="366">
        <x:v>0.55743666666666658</x:v>
      </x:c>
      <x:c r="AP411" s="393">
        <x:v>36.333333333333336</x:v>
      </x:c>
      <x:c r="AQ411" s="366">
        <x:v>68.537123809523806</x:v>
      </x:c>
      <x:c r="AR411" s="366">
        <x:v>0.68270333333333333</x:v>
      </x:c>
      <x:c r="AS411" s="393">
        <x:v>36.333333333333336</x:v>
      </x:c>
      <x:c r="AT411" s="366">
        <x:v>68.537123809523806</x:v>
      </x:c>
      <x:c r="AU411" s="366">
        <x:v>0.68270333333333333</x:v>
      </x:c>
      <x:c r="AV411" s="361"/>
    </x:row>
    <x:row r="412" spans="2:48" hidden="1" outlineLevel="1">
      <x:c r="B412" s="403">
        <x:v>36</x:v>
      </x:c>
      <x:c r="C412" s="407" t="s">
        <x:v>423</x:v>
      </x:c>
      <x:c r="D412" s="339" t="s">
        <x:v>148</x:v>
      </x:c>
      <x:c r="E412" s="339" t="s">
        <x:v>150</x:v>
      </x:c>
      <x:c r="F412" s="437">
        <x:v>2.3118857142857143</x:v>
      </x:c>
      <x:c r="G412" s="374">
        <x:v>1.8454999999999999E-2</x:v>
      </x:c>
      <x:c r="H412" s="350">
        <x:v>62896.666666666664</x:v>
      </x:c>
      <x:c r="I412" s="366">
        <x:v>756646.9</x:v>
      </x:c>
      <x:c r="J412" s="366">
        <x:v>1749281.1588685717</x:v>
      </x:c>
      <x:c r="K412" s="366">
        <x:v>13963.918539499999</x:v>
      </x:c>
      <x:c r="L412" s="393">
        <x:v>68557.366666666669</x:v>
      </x:c>
      <x:c r="M412" s="366">
        <x:v>158496.79660571431</x:v>
      </x:c>
      <x:c r="N412" s="367">
        <x:v>1265.2262018333333</x:v>
      </x:c>
      <x:c r="O412" s="394">
        <x:v>49688.366666666669</x:v>
      </x:c>
      <x:c r="P412" s="366">
        <x:v>114873.82506285715</x:v>
      </x:c>
      <x:c r="Q412" s="366">
        <x:v>916.99880683333333</x:v>
      </x:c>
      <x:c r="R412" s="393">
        <x:v>71702.2</x:v>
      </x:c>
      <x:c r="S412" s="366">
        <x:v>165767.29186285715</x:v>
      </x:c>
      <x:c r="T412" s="366">
        <x:v>1323.264101</x:v>
      </x:c>
      <x:c r="U412" s="393">
        <x:v>65412.533333333333</x:v>
      </x:c>
      <x:c r="V412" s="366">
        <x:v>151226.30134857143</x:v>
      </x:c>
      <x:c r="W412" s="366">
        <x:v>1207.1883026666667</x:v>
      </x:c>
      <x:c r="X412" s="393">
        <x:v>55978.033333333333</x:v>
      </x:c>
      <x:c r="Y412" s="366">
        <x:v>129414.81557714286</x:v>
      </x:c>
      <x:c r="Z412" s="366">
        <x:v>1033.0746051666665</x:v>
      </x:c>
      <x:c r="AA412" s="393">
        <x:v>65412.533333333333</x:v>
      </x:c>
      <x:c r="AB412" s="366">
        <x:v>151226.30134857143</x:v>
      </x:c>
      <x:c r="AC412" s="366">
        <x:v>1207.1883026666667</x:v>
      </x:c>
      <x:c r="AD412" s="393">
        <x:v>65412.533333333333</x:v>
      </x:c>
      <x:c r="AE412" s="366">
        <x:v>151226.30134857143</x:v>
      </x:c>
      <x:c r="AF412" s="366">
        <x:v>1207.1883026666667</x:v>
      </x:c>
      <x:c r="AG412" s="393">
        <x:v>55978.033333333333</x:v>
      </x:c>
      <x:c r="AH412" s="366">
        <x:v>129414.81557714286</x:v>
      </x:c>
      <x:c r="AI412" s="366">
        <x:v>1033.0746051666665</x:v>
      </x:c>
      <x:c r="AJ412" s="393">
        <x:v>65412.533333333333</x:v>
      </x:c>
      <x:c r="AK412" s="366">
        <x:v>151226.30134857143</x:v>
      </x:c>
      <x:c r="AL412" s="366">
        <x:v>1207.1883026666667</x:v>
      </x:c>
      <x:c r="AM412" s="393">
        <x:v>55978.033333333333</x:v>
      </x:c>
      <x:c r="AN412" s="366">
        <x:v>129414.81557714286</x:v>
      </x:c>
      <x:c r="AO412" s="366">
        <x:v>1033.0746051666665</x:v>
      </x:c>
      <x:c r="AP412" s="393">
        <x:v>68557.366666666669</x:v>
      </x:c>
      <x:c r="AQ412" s="366">
        <x:v>158496.79660571431</x:v>
      </x:c>
      <x:c r="AR412" s="366">
        <x:v>1265.2262018333333</x:v>
      </x:c>
      <x:c r="AS412" s="393">
        <x:v>68557.366666666669</x:v>
      </x:c>
      <x:c r="AT412" s="366">
        <x:v>158496.79660571431</x:v>
      </x:c>
      <x:c r="AU412" s="366">
        <x:v>1265.2262018333333</x:v>
      </x:c>
      <x:c r="AV412" s="361"/>
    </x:row>
    <x:row r="413" spans="2:48" hidden="1" outlineLevel="1">
      <x:c r="B413" s="403">
        <x:v>37</x:v>
      </x:c>
      <x:c r="C413" s="407" t="s">
        <x:v>423</x:v>
      </x:c>
      <x:c r="D413" s="339" t="s">
        <x:v>148</x:v>
      </x:c>
      <x:c r="E413" s="339" t="s">
        <x:v>158</x:v>
      </x:c>
      <x:c r="F413" s="437">
        <x:v>3.2409142857142856</x:v>
      </x:c>
      <x:c r="G413" s="372"/>
      <x:c r="H413" s="350">
        <x:v>8796.6666666666661</x:v>
      </x:c>
      <x:c r="I413" s="366">
        <x:v>105823.9</x:v>
      </x:c>
      <x:c r="J413" s="366">
        <x:v>342966.18927999993</x:v>
      </x:c>
      <x:c r="K413" s="366">
        <x:v>0</x:v>
      </x:c>
      <x:c r="L413" s="393">
        <x:v>9588.3666666666668</x:v>
      </x:c>
      <x:c r="M413" s="366">
        <x:v>31075.074506666668</x:v>
      </x:c>
      <x:c r="N413" s="367">
        <x:v>0</x:v>
      </x:c>
      <x:c r="O413" s="394">
        <x:v>6949.3666666666668</x:v>
      </x:c>
      <x:c r="P413" s="366">
        <x:v>22522.301706666665</x:v>
      </x:c>
      <x:c r="Q413" s="366">
        <x:v>0</x:v>
      </x:c>
      <x:c r="R413" s="393">
        <x:v>10028.199999999999</x:v>
      </x:c>
      <x:c r="S413" s="366">
        <x:v>32500.536639999995</x:v>
      </x:c>
      <x:c r="T413" s="366">
        <x:v>0</x:v>
      </x:c>
      <x:c r="U413" s="393">
        <x:v>9148.5333333333328</x:v>
      </x:c>
      <x:c r="V413" s="366">
        <x:v>29649.61237333333</x:v>
      </x:c>
      <x:c r="W413" s="366">
        <x:v>0</x:v>
      </x:c>
      <x:c r="X413" s="393">
        <x:v>7829.0333333333328</x:v>
      </x:c>
      <x:c r="Y413" s="366">
        <x:v>25373.22597333333</x:v>
      </x:c>
      <x:c r="Z413" s="366">
        <x:v>0</x:v>
      </x:c>
      <x:c r="AA413" s="393">
        <x:v>9148.5333333333328</x:v>
      </x:c>
      <x:c r="AB413" s="366">
        <x:v>29649.61237333333</x:v>
      </x:c>
      <x:c r="AC413" s="366">
        <x:v>0</x:v>
      </x:c>
      <x:c r="AD413" s="393">
        <x:v>9148.5333333333328</x:v>
      </x:c>
      <x:c r="AE413" s="366">
        <x:v>29649.61237333333</x:v>
      </x:c>
      <x:c r="AF413" s="366">
        <x:v>0</x:v>
      </x:c>
      <x:c r="AG413" s="393">
        <x:v>7829.0333333333328</x:v>
      </x:c>
      <x:c r="AH413" s="366">
        <x:v>25373.22597333333</x:v>
      </x:c>
      <x:c r="AI413" s="366">
        <x:v>0</x:v>
      </x:c>
      <x:c r="AJ413" s="393">
        <x:v>9148.5333333333328</x:v>
      </x:c>
      <x:c r="AK413" s="366">
        <x:v>29649.61237333333</x:v>
      </x:c>
      <x:c r="AL413" s="366">
        <x:v>0</x:v>
      </x:c>
      <x:c r="AM413" s="393">
        <x:v>7829.0333333333328</x:v>
      </x:c>
      <x:c r="AN413" s="366">
        <x:v>25373.22597333333</x:v>
      </x:c>
      <x:c r="AO413" s="366">
        <x:v>0</x:v>
      </x:c>
      <x:c r="AP413" s="393">
        <x:v>9588.3666666666668</x:v>
      </x:c>
      <x:c r="AQ413" s="366">
        <x:v>31075.074506666668</x:v>
      </x:c>
      <x:c r="AR413" s="366">
        <x:v>0</x:v>
      </x:c>
      <x:c r="AS413" s="393">
        <x:v>9588.3666666666668</x:v>
      </x:c>
      <x:c r="AT413" s="366">
        <x:v>31075.074506666668</x:v>
      </x:c>
      <x:c r="AU413" s="366">
        <x:v>0</x:v>
      </x:c>
      <x:c r="AV413" s="361"/>
    </x:row>
    <x:row r="414" spans="2:48" hidden="1" outlineLevel="1">
      <x:c r="B414" s="403">
        <x:v>38</x:v>
      </x:c>
      <x:c r="C414" s="407" t="s">
        <x:v>423</x:v>
      </x:c>
      <x:c r="D414" s="339" t="s">
        <x:v>148</x:v>
      </x:c>
      <x:c r="E414" s="339" t="s">
        <x:v>424</x:v>
      </x:c>
      <x:c r="F414" s="437">
        <x:v>4.8125</x:v>
      </x:c>
      <x:c r="G414" s="374">
        <x:v>3.0089999999999999E-2</x:v>
      </x:c>
      <x:c r="H414" s="350">
        <x:v>1033.3333333333333</x:v>
      </x:c>
      <x:c r="I414" s="366">
        <x:v>12431.000000000002</x:v>
      </x:c>
      <x:c r="J414" s="366">
        <x:v>59824.187499999985</x:v>
      </x:c>
      <x:c r="K414" s="366">
        <x:v>374.04878999999988</x:v>
      </x:c>
      <x:c r="L414" s="393">
        <x:v>1126.3333333333333</x:v>
      </x:c>
      <x:c r="M414" s="366">
        <x:v>5420.4791666666661</x:v>
      </x:c>
      <x:c r="N414" s="367">
        <x:v>33.891369999999995</x:v>
      </x:c>
      <x:c r="O414" s="394">
        <x:v>816.33333333333326</x:v>
      </x:c>
      <x:c r="P414" s="366">
        <x:v>3928.6041666666665</x:v>
      </x:c>
      <x:c r="Q414" s="366">
        <x:v>24.563469999999995</x:v>
      </x:c>
      <x:c r="R414" s="393">
        <x:v>1177.9999999999998</x:v>
      </x:c>
      <x:c r="S414" s="366">
        <x:v>5669.1249999999991</x:v>
      </x:c>
      <x:c r="T414" s="366">
        <x:v>35.44601999999999</x:v>
      </x:c>
      <x:c r="U414" s="393">
        <x:v>1074.6666666666665</x:v>
      </x:c>
      <x:c r="V414" s="366">
        <x:v>5171.833333333333</x:v>
      </x:c>
      <x:c r="W414" s="366">
        <x:v>32.336719999999993</x:v>
      </x:c>
      <x:c r="X414" s="393">
        <x:v>919.66666666666663</x:v>
      </x:c>
      <x:c r="Y414" s="366">
        <x:v>4425.895833333333</x:v>
      </x:c>
      <x:c r="Z414" s="366">
        <x:v>27.672769999999996</x:v>
      </x:c>
      <x:c r="AA414" s="393">
        <x:v>1074.6666666666665</x:v>
      </x:c>
      <x:c r="AB414" s="366">
        <x:v>5171.833333333333</x:v>
      </x:c>
      <x:c r="AC414" s="366">
        <x:v>32.336719999999993</x:v>
      </x:c>
      <x:c r="AD414" s="393">
        <x:v>1074.6666666666665</x:v>
      </x:c>
      <x:c r="AE414" s="366">
        <x:v>5171.833333333333</x:v>
      </x:c>
      <x:c r="AF414" s="366">
        <x:v>32.336719999999993</x:v>
      </x:c>
      <x:c r="AG414" s="393">
        <x:v>919.66666666666663</x:v>
      </x:c>
      <x:c r="AH414" s="366">
        <x:v>4425.895833333333</x:v>
      </x:c>
      <x:c r="AI414" s="366">
        <x:v>27.672769999999996</x:v>
      </x:c>
      <x:c r="AJ414" s="393">
        <x:v>1074.6666666666665</x:v>
      </x:c>
      <x:c r="AK414" s="366">
        <x:v>5171.833333333333</x:v>
      </x:c>
      <x:c r="AL414" s="366">
        <x:v>32.336719999999993</x:v>
      </x:c>
      <x:c r="AM414" s="393">
        <x:v>919.66666666666663</x:v>
      </x:c>
      <x:c r="AN414" s="366">
        <x:v>4425.895833333333</x:v>
      </x:c>
      <x:c r="AO414" s="366">
        <x:v>27.672769999999996</x:v>
      </x:c>
      <x:c r="AP414" s="393">
        <x:v>1126.3333333333333</x:v>
      </x:c>
      <x:c r="AQ414" s="366">
        <x:v>5420.4791666666661</x:v>
      </x:c>
      <x:c r="AR414" s="366">
        <x:v>33.891369999999995</x:v>
      </x:c>
      <x:c r="AS414" s="393">
        <x:v>1126.3333333333333</x:v>
      </x:c>
      <x:c r="AT414" s="366">
        <x:v>5420.4791666666661</x:v>
      </x:c>
      <x:c r="AU414" s="366">
        <x:v>33.891369999999995</x:v>
      </x:c>
      <x:c r="AV414" s="361"/>
    </x:row>
    <x:row r="415" spans="2:48" hidden="1" outlineLevel="1">
      <x:c r="B415" s="403">
        <x:v>39</x:v>
      </x:c>
      <x:c r="C415" s="407" t="s">
        <x:v>423</x:v>
      </x:c>
      <x:c r="D415" s="339" t="s">
        <x:v>148</x:v>
      </x:c>
      <x:c r="E415" s="339" t="s">
        <x:v>425</x:v>
      </x:c>
      <x:c r="F415" s="437">
        <x:v>4.419485714285714</x:v>
      </x:c>
      <x:c r="G415" s="374">
        <x:v>4.0939999999999997E-2</x:v>
      </x:c>
      <x:c r="H415" s="350">
        <x:v>2911.1111111111113</x:v>
      </x:c>
      <x:c r="I415" s="366">
        <x:v>35020.666666666672</x:v>
      </x:c>
      <x:c r="J415" s="366">
        <x:v>154773.33603809524</x:v>
      </x:c>
      <x:c r="K415" s="366">
        <x:v>1433.7460933333332</x:v>
      </x:c>
      <x:c r="L415" s="393">
        <x:v>3173.1111111111118</x:v>
      </x:c>
      <x:c r="M415" s="366">
        <x:v>14023.519225396827</x:v>
      </x:c>
      <x:c r="N415" s="367">
        <x:v>129.90716888888892</x:v>
      </x:c>
      <x:c r="O415" s="394">
        <x:v>2299.7777777777778</x:v>
      </x:c>
      <x:c r="P415" s="366">
        <x:v>10163.835034920634</x:v>
      </x:c>
      <x:c r="Q415" s="366">
        <x:v>94.152902222222224</x:v>
      </x:c>
      <x:c r="R415" s="393">
        <x:v>3318.6666666666665</x:v>
      </x:c>
      <x:c r="S415" s="366">
        <x:v>14666.799923809522</x:v>
      </x:c>
      <x:c r="T415" s="366">
        <x:v>135.86621333333332</x:v>
      </x:c>
      <x:c r="U415" s="393">
        <x:v>3027.5555555555557</x:v>
      </x:c>
      <x:c r="V415" s="366">
        <x:v>13380.238526984127</x:v>
      </x:c>
      <x:c r="W415" s="366">
        <x:v>123.94812444444445</x:v>
      </x:c>
      <x:c r="X415" s="393">
        <x:v>2590.8888888888891</x:v>
      </x:c>
      <x:c r="Y415" s="366">
        <x:v>11450.396431746032</x:v>
      </x:c>
      <x:c r="Z415" s="366">
        <x:v>106.07099111111111</x:v>
      </x:c>
      <x:c r="AA415" s="393">
        <x:v>3027.5555555555557</x:v>
      </x:c>
      <x:c r="AB415" s="366">
        <x:v>13380.238526984127</x:v>
      </x:c>
      <x:c r="AC415" s="366">
        <x:v>123.94812444444445</x:v>
      </x:c>
      <x:c r="AD415" s="393">
        <x:v>3027.5555555555557</x:v>
      </x:c>
      <x:c r="AE415" s="366">
        <x:v>13380.238526984127</x:v>
      </x:c>
      <x:c r="AF415" s="366">
        <x:v>123.94812444444445</x:v>
      </x:c>
      <x:c r="AG415" s="393">
        <x:v>2590.8888888888891</x:v>
      </x:c>
      <x:c r="AH415" s="366">
        <x:v>11450.396431746032</x:v>
      </x:c>
      <x:c r="AI415" s="366">
        <x:v>106.07099111111111</x:v>
      </x:c>
      <x:c r="AJ415" s="393">
        <x:v>3027.5555555555557</x:v>
      </x:c>
      <x:c r="AK415" s="366">
        <x:v>13380.238526984127</x:v>
      </x:c>
      <x:c r="AL415" s="366">
        <x:v>123.94812444444445</x:v>
      </x:c>
      <x:c r="AM415" s="393">
        <x:v>2590.8888888888891</x:v>
      </x:c>
      <x:c r="AN415" s="366">
        <x:v>11450.396431746032</x:v>
      </x:c>
      <x:c r="AO415" s="366">
        <x:v>106.07099111111111</x:v>
      </x:c>
      <x:c r="AP415" s="393">
        <x:v>3173.1111111111118</x:v>
      </x:c>
      <x:c r="AQ415" s="366">
        <x:v>14023.519225396827</x:v>
      </x:c>
      <x:c r="AR415" s="366">
        <x:v>129.90716888888892</x:v>
      </x:c>
      <x:c r="AS415" s="393">
        <x:v>3173.1111111111118</x:v>
      </x:c>
      <x:c r="AT415" s="366">
        <x:v>14023.519225396827</x:v>
      </x:c>
      <x:c r="AU415" s="366">
        <x:v>129.90716888888892</x:v>
      </x:c>
      <x:c r="AV415" s="361"/>
    </x:row>
    <x:row r="416" spans="2:48" hidden="1" outlineLevel="1">
      <x:c r="B416" s="403">
        <x:v>40</x:v>
      </x:c>
      <x:c r="C416" s="407" t="s">
        <x:v>423</x:v>
      </x:c>
      <x:c r="D416" s="339" t="s">
        <x:v>174</x:v>
      </x:c>
      <x:c r="E416" s="339" t="s">
        <x:v>155</x:v>
      </x:c>
      <x:c r="F416" s="437">
        <x:v>1.7078285714285715</x:v>
      </x:c>
      <x:c r="G416" s="374">
        <x:v>1.3769999999999999E-2</x:v>
      </x:c>
      <x:c r="H416" s="350">
        <x:v>191389.44444444444</x:v>
      </x:c>
      <x:c r="I416" s="366">
        <x:v>2302415.0166666666</x:v>
      </x:c>
      <x:c r="J416" s="366">
        <x:v>3932130.1487495238</x:v>
      </x:c>
      <x:c r="K416" s="366">
        <x:v>31704.254779499999</x:v>
      </x:c>
      <x:c r="L416" s="393">
        <x:v>208614.49444444446</x:v>
      </x:c>
      <x:c r="M416" s="366">
        <x:v>356277.79402634921</x:v>
      </x:c>
      <x:c r="N416" s="367">
        <x:v>2872.6215885000001</x:v>
      </x:c>
      <x:c r="O416" s="394">
        <x:v>151197.66111111111</x:v>
      </x:c>
      <x:c r="P416" s="366">
        <x:v>258219.68557873016</x:v>
      </x:c>
      <x:c r="Q416" s="366">
        <x:v>2081.9917934999999</x:v>
      </x:c>
      <x:c r="R416" s="393">
        <x:v>218183.96666666665</x:v>
      </x:c>
      <x:c r="S416" s="366">
        <x:v>372620.81210095237</x:v>
      </x:c>
      <x:c r="T416" s="366">
        <x:v>3004.3932209999994</x:v>
      </x:c>
      <x:c r="U416" s="393">
        <x:v>199045.02222222224</x:v>
      </x:c>
      <x:c r="V416" s="366">
        <x:v>339934.77595174604</x:v>
      </x:c>
      <x:c r="W416" s="366">
        <x:v>2740.849956</x:v>
      </x:c>
      <x:c r="X416" s="393">
        <x:v>170336.60555555555</x:v>
      </x:c>
      <x:c r="Y416" s="366">
        <x:v>290905.72172793653</x:v>
      </x:c>
      <x:c r="Z416" s="366">
        <x:v>2345.5350584999996</x:v>
      </x:c>
      <x:c r="AA416" s="393">
        <x:v>199045.02222222224</x:v>
      </x:c>
      <x:c r="AB416" s="366">
        <x:v>339934.77595174604</x:v>
      </x:c>
      <x:c r="AC416" s="366">
        <x:v>2740.849956</x:v>
      </x:c>
      <x:c r="AD416" s="393">
        <x:v>199045.02222222224</x:v>
      </x:c>
      <x:c r="AE416" s="366">
        <x:v>339934.77595174604</x:v>
      </x:c>
      <x:c r="AF416" s="366">
        <x:v>2740.849956</x:v>
      </x:c>
      <x:c r="AG416" s="393">
        <x:v>170336.60555555555</x:v>
      </x:c>
      <x:c r="AH416" s="366">
        <x:v>290905.72172793653</x:v>
      </x:c>
      <x:c r="AI416" s="366">
        <x:v>2345.5350584999996</x:v>
      </x:c>
      <x:c r="AJ416" s="393">
        <x:v>199045.02222222224</x:v>
      </x:c>
      <x:c r="AK416" s="366">
        <x:v>339934.77595174604</x:v>
      </x:c>
      <x:c r="AL416" s="366">
        <x:v>2740.849956</x:v>
      </x:c>
      <x:c r="AM416" s="393">
        <x:v>170336.60555555555</x:v>
      </x:c>
      <x:c r="AN416" s="366">
        <x:v>290905.72172793653</x:v>
      </x:c>
      <x:c r="AO416" s="366">
        <x:v>2345.5350584999996</x:v>
      </x:c>
      <x:c r="AP416" s="393">
        <x:v>208614.49444444446</x:v>
      </x:c>
      <x:c r="AQ416" s="366">
        <x:v>356277.79402634921</x:v>
      </x:c>
      <x:c r="AR416" s="366">
        <x:v>2872.6215885000001</x:v>
      </x:c>
      <x:c r="AS416" s="393">
        <x:v>208614.49444444446</x:v>
      </x:c>
      <x:c r="AT416" s="366">
        <x:v>356277.79402634921</x:v>
      </x:c>
      <x:c r="AU416" s="366">
        <x:v>2872.6215885000001</x:v>
      </x:c>
      <x:c r="AV416" s="361"/>
    </x:row>
    <x:row r="417" spans="2:48" hidden="1" outlineLevel="1">
      <x:c r="B417" s="403">
        <x:v>41</x:v>
      </x:c>
      <x:c r="C417" s="407" t="s">
        <x:v>423</x:v>
      </x:c>
      <x:c r="D417" s="339" t="s">
        <x:v>174</x:v>
      </x:c>
      <x:c r="E417" s="339" t="s">
        <x:v>177</x:v>
      </x:c>
      <x:c r="F417" s="437">
        <x:v>3.6130285714285715</x:v>
      </x:c>
      <x:c r="G417" s="374">
        <x:v>3.3320000000000002E-2</x:v>
      </x:c>
      <x:c r="H417" s="438">
        <x:v>57196.111111111109</x:v>
      </x:c>
      <x:c r="I417" s="366">
        <x:v>688069.21666666667</x:v>
      </x:c>
      <x:c r="J417" s="366">
        <x:v>2486013.7389371432</x:v>
      </x:c>
      <x:c r="K417" s="366">
        <x:v>22926.466299333333</x:v>
      </x:c>
      <x:c r="L417" s="393">
        <x:v>62343.761111111111</x:v>
      </x:c>
      <x:c r="M417" s="366">
        <x:v>225249.79014476191</x:v>
      </x:c>
      <x:c r="N417" s="367">
        <x:v>2077.2941202222223</x:v>
      </x:c>
      <x:c r="O417" s="394">
        <x:v>45184.927777777775</x:v>
      </x:c>
      <x:c r="P417" s="366">
        <x:v>163254.43505904762</x:v>
      </x:c>
      <x:c r="Q417" s="366">
        <x:v>1505.5617935555556</x:v>
      </x:c>
      <x:c r="R417" s="393">
        <x:v>65203.566666666658</x:v>
      </x:c>
      <x:c r="S417" s="366">
        <x:v>235582.34932571425</x:v>
      </x:c>
      <x:c r="T417" s="366">
        <x:v>2172.5828413333334</x:v>
      </x:c>
      <x:c r="U417" s="393">
        <x:v>59483.955555555556</x:v>
      </x:c>
      <x:c r="V417" s="366">
        <x:v>214917.23096380953</x:v>
      </x:c>
      <x:c r="W417" s="366">
        <x:v>1982.0053991111113</x:v>
      </x:c>
      <x:c r="X417" s="393">
        <x:v>50904.538888888885</x:v>
      </x:c>
      <x:c r="Y417" s="366">
        <x:v>183919.55342095238</x:v>
      </x:c>
      <x:c r="Z417" s="366">
        <x:v>1696.1392357777777</x:v>
      </x:c>
      <x:c r="AA417" s="393">
        <x:v>59483.955555555556</x:v>
      </x:c>
      <x:c r="AB417" s="366">
        <x:v>214917.23096380953</x:v>
      </x:c>
      <x:c r="AC417" s="366">
        <x:v>1982.0053991111113</x:v>
      </x:c>
      <x:c r="AD417" s="393">
        <x:v>59483.955555555556</x:v>
      </x:c>
      <x:c r="AE417" s="366">
        <x:v>214917.23096380953</x:v>
      </x:c>
      <x:c r="AF417" s="366">
        <x:v>1982.0053991111113</x:v>
      </x:c>
      <x:c r="AG417" s="393">
        <x:v>50904.538888888885</x:v>
      </x:c>
      <x:c r="AH417" s="366">
        <x:v>183919.55342095238</x:v>
      </x:c>
      <x:c r="AI417" s="366">
        <x:v>1696.1392357777777</x:v>
      </x:c>
      <x:c r="AJ417" s="393">
        <x:v>59483.955555555556</x:v>
      </x:c>
      <x:c r="AK417" s="366">
        <x:v>214917.23096380953</x:v>
      </x:c>
      <x:c r="AL417" s="366">
        <x:v>1982.0053991111113</x:v>
      </x:c>
      <x:c r="AM417" s="393">
        <x:v>50904.538888888885</x:v>
      </x:c>
      <x:c r="AN417" s="366">
        <x:v>183919.55342095238</x:v>
      </x:c>
      <x:c r="AO417" s="366">
        <x:v>1696.1392357777777</x:v>
      </x:c>
      <x:c r="AP417" s="393">
        <x:v>62343.761111111111</x:v>
      </x:c>
      <x:c r="AQ417" s="366">
        <x:v>225249.79014476191</x:v>
      </x:c>
      <x:c r="AR417" s="366">
        <x:v>2077.2941202222223</x:v>
      </x:c>
      <x:c r="AS417" s="393">
        <x:v>62343.761111111111</x:v>
      </x:c>
      <x:c r="AT417" s="366">
        <x:v>225249.79014476191</x:v>
      </x:c>
      <x:c r="AU417" s="366">
        <x:v>2077.2941202222223</x:v>
      </x:c>
      <x:c r="AV417" s="361"/>
    </x:row>
    <x:row r="418" spans="2:48" hidden="1" outlineLevel="1">
      <x:c r="B418" s="403">
        <x:v>42</x:v>
      </x:c>
      <x:c r="C418" s="407" t="s">
        <x:v>423</x:v>
      </x:c>
      <x:c r="D418" s="339" t="s">
        <x:v>174</x:v>
      </x:c>
      <x:c r="E418" s="339" t="s">
        <x:v>426</x:v>
      </x:c>
      <x:c r="F418" s="437">
        <x:v>1.9548571428571431</x:v>
      </x:c>
      <x:c r="G418" s="374">
        <x:v>1.8760000000000002E-2</x:v>
      </x:c>
      <x:c r="H418" s="438">
        <x:v>1000</x:v>
      </x:c>
      <x:c r="I418" s="366">
        <x:v>12030</x:v>
      </x:c>
      <x:c r="J418" s="366">
        <x:v>23516.931428571428</x:v>
      </x:c>
      <x:c r="K418" s="366">
        <x:v>225.68280000000001</x:v>
      </x:c>
      <x:c r="L418" s="393">
        <x:v>1090</x:v>
      </x:c>
      <x:c r="M418" s="366">
        <x:v>2130.7942857142862</x:v>
      </x:c>
      <x:c r="N418" s="367">
        <x:v>20.448400000000003</x:v>
      </x:c>
      <x:c r="O418" s="394">
        <x:v>790</x:v>
      </x:c>
      <x:c r="P418" s="366">
        <x:v>1544.3371428571431</x:v>
      </x:c>
      <x:c r="Q418" s="366">
        <x:v>14.820400000000001</x:v>
      </x:c>
      <x:c r="R418" s="393">
        <x:v>1140</x:v>
      </x:c>
      <x:c r="S418" s="366">
        <x:v>2228.537142857143</x:v>
      </x:c>
      <x:c r="T418" s="366">
        <x:v>21.386400000000002</x:v>
      </x:c>
      <x:c r="U418" s="393">
        <x:v>1040</x:v>
      </x:c>
      <x:c r="V418" s="366">
        <x:v>2033.0514285714287</x:v>
      </x:c>
      <x:c r="W418" s="366">
        <x:v>19.510400000000004</x:v>
      </x:c>
      <x:c r="X418" s="393">
        <x:v>890</x:v>
      </x:c>
      <x:c r="Y418" s="366">
        <x:v>1739.8228571428574</x:v>
      </x:c>
      <x:c r="Z418" s="366">
        <x:v>16.696400000000001</x:v>
      </x:c>
      <x:c r="AA418" s="393">
        <x:v>1040</x:v>
      </x:c>
      <x:c r="AB418" s="366">
        <x:v>2033.0514285714287</x:v>
      </x:c>
      <x:c r="AC418" s="366">
        <x:v>19.510400000000004</x:v>
      </x:c>
      <x:c r="AD418" s="393">
        <x:v>1040</x:v>
      </x:c>
      <x:c r="AE418" s="366">
        <x:v>2033.0514285714287</x:v>
      </x:c>
      <x:c r="AF418" s="366">
        <x:v>19.510400000000004</x:v>
      </x:c>
      <x:c r="AG418" s="393">
        <x:v>890</x:v>
      </x:c>
      <x:c r="AH418" s="366">
        <x:v>1739.8228571428574</x:v>
      </x:c>
      <x:c r="AI418" s="366">
        <x:v>16.696400000000001</x:v>
      </x:c>
      <x:c r="AJ418" s="393">
        <x:v>1040</x:v>
      </x:c>
      <x:c r="AK418" s="366">
        <x:v>2033.0514285714287</x:v>
      </x:c>
      <x:c r="AL418" s="366">
        <x:v>19.510400000000004</x:v>
      </x:c>
      <x:c r="AM418" s="393">
        <x:v>890</x:v>
      </x:c>
      <x:c r="AN418" s="366">
        <x:v>1739.8228571428574</x:v>
      </x:c>
      <x:c r="AO418" s="366">
        <x:v>16.696400000000001</x:v>
      </x:c>
      <x:c r="AP418" s="393">
        <x:v>1090</x:v>
      </x:c>
      <x:c r="AQ418" s="366">
        <x:v>2130.7942857142862</x:v>
      </x:c>
      <x:c r="AR418" s="366">
        <x:v>20.448400000000003</x:v>
      </x:c>
      <x:c r="AS418" s="393">
        <x:v>1090</x:v>
      </x:c>
      <x:c r="AT418" s="366">
        <x:v>2130.7942857142862</x:v>
      </x:c>
      <x:c r="AU418" s="366">
        <x:v>20.448400000000003</x:v>
      </x:c>
      <x:c r="AV418" s="361"/>
    </x:row>
    <x:row r="419" spans="2:48" hidden="1" outlineLevel="1">
      <x:c r="B419" s="403">
        <x:v>43</x:v>
      </x:c>
      <x:c r="C419" s="407" t="s">
        <x:v>423</x:v>
      </x:c>
      <x:c r="D419" s="339" t="s">
        <x:v>182</x:v>
      </x:c>
      <x:c r="E419" s="339" t="s">
        <x:v>150</x:v>
      </x:c>
      <x:c r="F419" s="439">
        <x:v>2.0346857142857142</x:v>
      </x:c>
      <x:c r="G419" s="374">
        <x:v>1.84E-2</x:v>
      </x:c>
      <x:c r="H419" s="440">
        <x:v>18093.333333333332</x:v>
      </x:c>
      <x:c r="I419" s="366">
        <x:v>217662.8</x:v>
      </x:c>
      <x:c r="J419" s="366">
        <x:v>442875.38969142851</x:v>
      </x:c>
      <x:c r="K419" s="366">
        <x:v>4004.9955199999995</x:v>
      </x:c>
      <x:c r="L419" s="393">
        <x:v>19721.733333333334</x:v>
      </x:c>
      <x:c r="M419" s="366">
        <x:v>40127.529074285711</x:v>
      </x:c>
      <x:c r="N419" s="367">
        <x:v>362.87989333333331</x:v>
      </x:c>
      <x:c r="O419" s="394">
        <x:v>14293.733333333334</x:v>
      </x:c>
      <x:c r="P419" s="366">
        <x:v>29083.255017142856</x:v>
      </x:c>
      <x:c r="Q419" s="366">
        <x:v>263.00469333333331</x:v>
      </x:c>
      <x:c r="R419" s="393">
        <x:v>20626.399999999998</x:v>
      </x:c>
      <x:c r="S419" s="366">
        <x:v>41968.241417142854</x:v>
      </x:c>
      <x:c r="T419" s="366">
        <x:v>379.52575999999993</x:v>
      </x:c>
      <x:c r="U419" s="393">
        <x:v>18817.066666666666</x:v>
      </x:c>
      <x:c r="V419" s="366">
        <x:v>38286.816731428567</x:v>
      </x:c>
      <x:c r="W419" s="366">
        <x:v>346.23402666666664</x:v>
      </x:c>
      <x:c r="X419" s="393">
        <x:v>16103.066666666666</x:v>
      </x:c>
      <x:c r="Y419" s="366">
        <x:v>32764.679702857138</x:v>
      </x:c>
      <x:c r="Z419" s="366">
        <x:v>296.29642666666666</x:v>
      </x:c>
      <x:c r="AA419" s="393">
        <x:v>18817.066666666666</x:v>
      </x:c>
      <x:c r="AB419" s="366">
        <x:v>38286.816731428567</x:v>
      </x:c>
      <x:c r="AC419" s="366">
        <x:v>346.23402666666664</x:v>
      </x:c>
      <x:c r="AD419" s="393">
        <x:v>18817.066666666666</x:v>
      </x:c>
      <x:c r="AE419" s="366">
        <x:v>38286.816731428567</x:v>
      </x:c>
      <x:c r="AF419" s="366">
        <x:v>346.23402666666664</x:v>
      </x:c>
      <x:c r="AG419" s="393">
        <x:v>16103.066666666666</x:v>
      </x:c>
      <x:c r="AH419" s="366">
        <x:v>32764.679702857138</x:v>
      </x:c>
      <x:c r="AI419" s="366">
        <x:v>296.29642666666666</x:v>
      </x:c>
      <x:c r="AJ419" s="393">
        <x:v>18817.066666666666</x:v>
      </x:c>
      <x:c r="AK419" s="366">
        <x:v>38286.816731428567</x:v>
      </x:c>
      <x:c r="AL419" s="366">
        <x:v>346.23402666666664</x:v>
      </x:c>
      <x:c r="AM419" s="393">
        <x:v>16103.066666666666</x:v>
      </x:c>
      <x:c r="AN419" s="366">
        <x:v>32764.679702857138</x:v>
      </x:c>
      <x:c r="AO419" s="366">
        <x:v>296.29642666666666</x:v>
      </x:c>
      <x:c r="AP419" s="393">
        <x:v>19721.733333333334</x:v>
      </x:c>
      <x:c r="AQ419" s="366">
        <x:v>40127.529074285711</x:v>
      </x:c>
      <x:c r="AR419" s="366">
        <x:v>362.87989333333331</x:v>
      </x:c>
      <x:c r="AS419" s="393">
        <x:v>19721.733333333334</x:v>
      </x:c>
      <x:c r="AT419" s="366">
        <x:v>40127.529074285711</x:v>
      </x:c>
      <x:c r="AU419" s="366">
        <x:v>362.87989333333331</x:v>
      </x:c>
      <x:c r="AV419" s="361"/>
    </x:row>
    <x:row r="420" spans="2:48" hidden="1" outlineLevel="1">
      <x:c r="B420" s="403">
        <x:v>44</x:v>
      </x:c>
      <x:c r="C420" s="407" t="s">
        <x:v>423</x:v>
      </x:c>
      <x:c r="D420" s="339" t="s">
        <x:v>203</x:v>
      </x:c>
      <x:c r="E420" s="339" t="s">
        <x:v>163</x:v>
      </x:c>
      <x:c r="F420" s="439">
        <x:v>2.0139428571428573</x:v>
      </x:c>
      <x:c r="G420" s="374">
        <x:v>2.6879999999999998E-2</x:v>
      </x:c>
      <x:c r="H420" s="440">
        <x:v>314333.33333333331</x:v>
      </x:c>
      <x:c r="I420" s="366">
        <x:v>3781430.0000000009</x:v>
      </x:c>
      <x:c r="J420" s="366">
        <x:v>7615583.9382857149</x:v>
      </x:c>
      <x:c r="K420" s="366">
        <x:v>101644.83840000001</x:v>
      </x:c>
      <x:c r="L420" s="393">
        <x:v>342623.33333333331</x:v>
      </x:c>
      <x:c r="M420" s="366">
        <x:v>690023.81485714286</x:v>
      </x:c>
      <x:c r="N420" s="367">
        <x:v>9209.7151999999987</x:v>
      </x:c>
      <x:c r="O420" s="394">
        <x:v>248323.33333333334</x:v>
      </x:c>
      <x:c r="P420" s="366">
        <x:v>500109.00342857145</x:v>
      </x:c>
      <x:c r="Q420" s="366">
        <x:v>6674.9312</x:v>
      </x:c>
      <x:c r="R420" s="393">
        <x:v>358339.99999999994</x:v>
      </x:c>
      <x:c r="S420" s="366">
        <x:v>721676.2834285713</x:v>
      </x:c>
      <x:c r="T420" s="366">
        <x:v>9632.1791999999969</x:v>
      </x:c>
      <x:c r="U420" s="393">
        <x:v>326906.66666666669</x:v>
      </x:c>
      <x:c r="V420" s="366">
        <x:v>658371.34628571442</x:v>
      </x:c>
      <x:c r="W420" s="366">
        <x:v>8787.2512000000006</x:v>
      </x:c>
      <x:c r="X420" s="393">
        <x:v>279756.66666666663</x:v>
      </x:c>
      <x:c r="Y420" s="366">
        <x:v>563413.94057142851</x:v>
      </x:c>
      <x:c r="Z420" s="366">
        <x:v>7519.8591999999981</x:v>
      </x:c>
      <x:c r="AA420" s="393">
        <x:v>326906.66666666669</x:v>
      </x:c>
      <x:c r="AB420" s="366">
        <x:v>658371.34628571442</x:v>
      </x:c>
      <x:c r="AC420" s="366">
        <x:v>8787.2512000000006</x:v>
      </x:c>
      <x:c r="AD420" s="393">
        <x:v>326906.66666666669</x:v>
      </x:c>
      <x:c r="AE420" s="366">
        <x:v>658371.34628571442</x:v>
      </x:c>
      <x:c r="AF420" s="366">
        <x:v>8787.2512000000006</x:v>
      </x:c>
      <x:c r="AG420" s="393">
        <x:v>279756.66666666663</x:v>
      </x:c>
      <x:c r="AH420" s="366">
        <x:v>563413.94057142851</x:v>
      </x:c>
      <x:c r="AI420" s="366">
        <x:v>7519.8591999999981</x:v>
      </x:c>
      <x:c r="AJ420" s="393">
        <x:v>326906.66666666669</x:v>
      </x:c>
      <x:c r="AK420" s="366">
        <x:v>658371.34628571442</x:v>
      </x:c>
      <x:c r="AL420" s="366">
        <x:v>8787.2512000000006</x:v>
      </x:c>
      <x:c r="AM420" s="393">
        <x:v>279756.66666666663</x:v>
      </x:c>
      <x:c r="AN420" s="366">
        <x:v>563413.94057142851</x:v>
      </x:c>
      <x:c r="AO420" s="366">
        <x:v>7519.8591999999981</x:v>
      </x:c>
      <x:c r="AP420" s="393">
        <x:v>342623.33333333331</x:v>
      </x:c>
      <x:c r="AQ420" s="366">
        <x:v>690023.81485714286</x:v>
      </x:c>
      <x:c r="AR420" s="366">
        <x:v>9209.7151999999987</x:v>
      </x:c>
      <x:c r="AS420" s="393">
        <x:v>342623.33333333331</x:v>
      </x:c>
      <x:c r="AT420" s="366">
        <x:v>690023.81485714286</x:v>
      </x:c>
      <x:c r="AU420" s="366">
        <x:v>9209.7151999999987</x:v>
      </x:c>
      <x:c r="AV420" s="361"/>
    </x:row>
    <x:row r="421" spans="2:48" hidden="1" outlineLevel="1">
      <x:c r="B421" s="403">
        <x:v>45</x:v>
      </x:c>
      <x:c r="C421" s="407" t="s">
        <x:v>427</x:v>
      </x:c>
      <x:c r="D421" s="339" t="s">
        <x:v>161</x:v>
      </x:c>
      <x:c r="E421" s="339" t="s">
        <x:v>160</x:v>
      </x:c>
      <x:c r="F421" s="439">
        <x:v>3.7044000000000001</x:v>
      </x:c>
      <x:c r="G421" s="374">
        <x:v>4.7066999999999998E-2</x:v>
      </x:c>
      <x:c r="H421" s="440">
        <x:v>11000</x:v>
      </x:c>
      <x:c r="I421" s="366"/>
      <x:c r="J421" s="366"/>
      <x:c r="K421" s="366"/>
      <x:c r="L421" s="393"/>
      <x:c r="M421" s="366"/>
      <x:c r="N421" s="367"/>
      <x:c r="O421" s="394"/>
      <x:c r="P421" s="366"/>
      <x:c r="Q421" s="366"/>
      <x:c r="R421" s="393"/>
      <x:c r="S421" s="366"/>
      <x:c r="T421" s="366"/>
      <x:c r="U421" s="393"/>
      <x:c r="V421" s="366"/>
      <x:c r="W421" s="366"/>
      <x:c r="X421" s="393"/>
      <x:c r="Y421" s="366"/>
      <x:c r="Z421" s="366"/>
      <x:c r="AA421" s="393"/>
      <x:c r="AB421" s="366"/>
      <x:c r="AC421" s="366"/>
      <x:c r="AD421" s="393"/>
      <x:c r="AE421" s="366"/>
      <x:c r="AF421" s="366"/>
      <x:c r="AG421" s="393"/>
      <x:c r="AH421" s="366"/>
      <x:c r="AI421" s="366"/>
      <x:c r="AJ421" s="393"/>
      <x:c r="AK421" s="366"/>
      <x:c r="AL421" s="366"/>
      <x:c r="AM421" s="393"/>
      <x:c r="AN421" s="366"/>
      <x:c r="AO421" s="366"/>
      <x:c r="AP421" s="393"/>
      <x:c r="AQ421" s="366"/>
      <x:c r="AR421" s="366"/>
      <x:c r="AS421" s="393"/>
      <x:c r="AT421" s="366"/>
      <x:c r="AU421" s="366"/>
      <x:c r="AV421" s="361"/>
    </x:row>
    <x:row r="422" spans="2:48" hidden="1" outlineLevel="1">
      <x:c r="B422" s="403">
        <x:v>46</x:v>
      </x:c>
      <x:c r="C422" s="407" t="s">
        <x:v>427</x:v>
      </x:c>
      <x:c r="D422" s="339" t="s">
        <x:v>172</x:v>
      </x:c>
      <x:c r="E422" s="339" t="s">
        <x:v>163</x:v>
      </x:c>
      <x:c r="F422" s="439">
        <x:v>2.3867349112426037</x:v>
      </x:c>
      <x:c r="G422" s="374">
        <x:v>2.9700000000000001E-2</x:v>
      </x:c>
      <x:c r="H422" s="440">
        <x:v>799933.33333333337</x:v>
      </x:c>
      <x:c r="I422" s="366"/>
      <x:c r="J422" s="366"/>
      <x:c r="K422" s="366"/>
      <x:c r="L422" s="393"/>
      <x:c r="M422" s="366"/>
      <x:c r="N422" s="367"/>
      <x:c r="O422" s="394"/>
      <x:c r="P422" s="366"/>
      <x:c r="Q422" s="366"/>
      <x:c r="R422" s="393"/>
      <x:c r="S422" s="366"/>
      <x:c r="T422" s="366"/>
      <x:c r="U422" s="393"/>
      <x:c r="V422" s="366"/>
      <x:c r="W422" s="366"/>
      <x:c r="X422" s="393"/>
      <x:c r="Y422" s="366"/>
      <x:c r="Z422" s="366"/>
      <x:c r="AA422" s="393"/>
      <x:c r="AB422" s="366"/>
      <x:c r="AC422" s="366"/>
      <x:c r="AD422" s="393"/>
      <x:c r="AE422" s="366"/>
      <x:c r="AF422" s="366"/>
      <x:c r="AG422" s="393"/>
      <x:c r="AH422" s="366"/>
      <x:c r="AI422" s="366"/>
      <x:c r="AJ422" s="393"/>
      <x:c r="AK422" s="366"/>
      <x:c r="AL422" s="366"/>
      <x:c r="AM422" s="393"/>
      <x:c r="AN422" s="366"/>
      <x:c r="AO422" s="366"/>
      <x:c r="AP422" s="393"/>
      <x:c r="AQ422" s="366"/>
      <x:c r="AR422" s="366"/>
      <x:c r="AS422" s="393"/>
      <x:c r="AT422" s="366"/>
      <x:c r="AU422" s="366"/>
      <x:c r="AV422" s="361"/>
    </x:row>
    <x:row r="423" spans="2:48" hidden="1" outlineLevel="1">
      <x:c r="B423" s="403">
        <x:v>47</x:v>
      </x:c>
      <x:c r="C423" s="407" t="s">
        <x:v>427</x:v>
      </x:c>
      <x:c r="D423" s="339" t="s">
        <x:v>172</x:v>
      </x:c>
      <x:c r="E423" s="339" t="s">
        <x:v>160</x:v>
      </x:c>
      <x:c r="F423" s="439">
        <x:v>3.2212570570570573</x:v>
      </x:c>
      <x:c r="G423" s="374">
        <x:v>4.7030000000000002E-2</x:v>
      </x:c>
      <x:c r="H423" s="440">
        <x:v>22200</x:v>
      </x:c>
      <x:c r="I423" s="366"/>
      <x:c r="J423" s="366"/>
      <x:c r="K423" s="366"/>
      <x:c r="L423" s="393"/>
      <x:c r="M423" s="366"/>
      <x:c r="N423" s="367"/>
      <x:c r="O423" s="394"/>
      <x:c r="P423" s="366"/>
      <x:c r="Q423" s="366"/>
      <x:c r="R423" s="393"/>
      <x:c r="S423" s="366"/>
      <x:c r="T423" s="366"/>
      <x:c r="U423" s="393"/>
      <x:c r="V423" s="366"/>
      <x:c r="W423" s="366"/>
      <x:c r="X423" s="393"/>
      <x:c r="Y423" s="366"/>
      <x:c r="Z423" s="366"/>
      <x:c r="AA423" s="393"/>
      <x:c r="AB423" s="366"/>
      <x:c r="AC423" s="366"/>
      <x:c r="AD423" s="393"/>
      <x:c r="AE423" s="366"/>
      <x:c r="AF423" s="366"/>
      <x:c r="AG423" s="393"/>
      <x:c r="AH423" s="366"/>
      <x:c r="AI423" s="366"/>
      <x:c r="AJ423" s="393"/>
      <x:c r="AK423" s="366"/>
      <x:c r="AL423" s="366"/>
      <x:c r="AM423" s="393"/>
      <x:c r="AN423" s="366"/>
      <x:c r="AO423" s="366"/>
      <x:c r="AP423" s="393"/>
      <x:c r="AQ423" s="366"/>
      <x:c r="AR423" s="366"/>
      <x:c r="AS423" s="393"/>
      <x:c r="AT423" s="366"/>
      <x:c r="AU423" s="366"/>
      <x:c r="AV423" s="361"/>
    </x:row>
    <x:row r="424" spans="2:48" hidden="1" outlineLevel="1">
      <x:c r="B424" s="403">
        <x:v>48</x:v>
      </x:c>
      <x:c r="C424" s="407" t="s">
        <x:v>427</x:v>
      </x:c>
      <x:c r="D424" s="339" t="s">
        <x:v>173</x:v>
      </x:c>
      <x:c r="E424" s="339" t="s">
        <x:v>141</x:v>
      </x:c>
      <x:c r="F424" s="439">
        <x:v>0.27791594533029607</x:v>
      </x:c>
      <x:c r="G424" s="374">
        <x:v>3.31E-3</x:v>
      </x:c>
      <x:c r="H424" s="440">
        <x:v>7828833.333333333</x:v>
      </x:c>
      <x:c r="I424" s="366"/>
      <x:c r="J424" s="366"/>
      <x:c r="K424" s="366"/>
      <x:c r="L424" s="393"/>
      <x:c r="M424" s="366"/>
      <x:c r="N424" s="367"/>
      <x:c r="O424" s="394"/>
      <x:c r="P424" s="366"/>
      <x:c r="Q424" s="366"/>
      <x:c r="R424" s="393"/>
      <x:c r="S424" s="366"/>
      <x:c r="T424" s="366"/>
      <x:c r="U424" s="393"/>
      <x:c r="V424" s="366"/>
      <x:c r="W424" s="366"/>
      <x:c r="X424" s="393"/>
      <x:c r="Y424" s="366"/>
      <x:c r="Z424" s="366"/>
      <x:c r="AA424" s="393"/>
      <x:c r="AB424" s="366"/>
      <x:c r="AC424" s="366"/>
      <x:c r="AD424" s="393"/>
      <x:c r="AE424" s="366"/>
      <x:c r="AF424" s="366"/>
      <x:c r="AG424" s="393"/>
      <x:c r="AH424" s="366"/>
      <x:c r="AI424" s="366"/>
      <x:c r="AJ424" s="393"/>
      <x:c r="AK424" s="366"/>
      <x:c r="AL424" s="366"/>
      <x:c r="AM424" s="393"/>
      <x:c r="AN424" s="366"/>
      <x:c r="AO424" s="366"/>
      <x:c r="AP424" s="393"/>
      <x:c r="AQ424" s="366"/>
      <x:c r="AR424" s="366"/>
      <x:c r="AS424" s="393"/>
      <x:c r="AT424" s="366"/>
      <x:c r="AU424" s="366"/>
      <x:c r="AV424" s="361"/>
    </x:row>
    <x:row r="425" spans="2:48" hidden="1" outlineLevel="1">
      <x:c r="B425" s="403">
        <x:v>49</x:v>
      </x:c>
      <x:c r="C425" s="407" t="s">
        <x:v>427</x:v>
      </x:c>
      <x:c r="D425" s="339" t="s">
        <x:v>173</x:v>
      </x:c>
      <x:c r="E425" s="339" t="s">
        <x:v>143</x:v>
      </x:c>
      <x:c r="F425" s="439">
        <x:v>0.41473194333066021</x:v>
      </x:c>
      <x:c r="G425" s="374">
        <x:v>5.0099999999999997E-3</x:v>
      </x:c>
      <x:c r="H425" s="440">
        <x:v>2494000</x:v>
      </x:c>
      <x:c r="I425" s="366"/>
      <x:c r="J425" s="366"/>
      <x:c r="K425" s="366"/>
      <x:c r="L425" s="393"/>
      <x:c r="M425" s="366"/>
      <x:c r="N425" s="367"/>
      <x:c r="O425" s="394"/>
      <x:c r="P425" s="366"/>
      <x:c r="Q425" s="366"/>
      <x:c r="R425" s="393"/>
      <x:c r="S425" s="366"/>
      <x:c r="T425" s="366"/>
      <x:c r="U425" s="393"/>
      <x:c r="V425" s="366"/>
      <x:c r="W425" s="366"/>
      <x:c r="X425" s="393"/>
      <x:c r="Y425" s="366"/>
      <x:c r="Z425" s="366"/>
      <x:c r="AA425" s="393"/>
      <x:c r="AB425" s="366"/>
      <x:c r="AC425" s="366"/>
      <x:c r="AD425" s="393"/>
      <x:c r="AE425" s="366"/>
      <x:c r="AF425" s="366"/>
      <x:c r="AG425" s="393"/>
      <x:c r="AH425" s="366"/>
      <x:c r="AI425" s="366"/>
      <x:c r="AJ425" s="393"/>
      <x:c r="AK425" s="366"/>
      <x:c r="AL425" s="366"/>
      <x:c r="AM425" s="393"/>
      <x:c r="AN425" s="366"/>
      <x:c r="AO425" s="366"/>
      <x:c r="AP425" s="393"/>
      <x:c r="AQ425" s="366"/>
      <x:c r="AR425" s="366"/>
      <x:c r="AS425" s="393"/>
      <x:c r="AT425" s="366"/>
      <x:c r="AU425" s="366"/>
      <x:c r="AV425" s="361"/>
    </x:row>
    <x:row r="426" spans="2:48" hidden="1" outlineLevel="1">
      <x:c r="B426" s="403">
        <x:v>50</x:v>
      </x:c>
      <x:c r="C426" s="407" t="s">
        <x:v>427</x:v>
      </x:c>
      <x:c r="D426" s="339" t="s">
        <x:v>173</x:v>
      </x:c>
      <x:c r="E426" s="339" t="s">
        <x:v>165</x:v>
      </x:c>
      <x:c r="F426" s="439">
        <x:v>0.63013543235227021</x:v>
      </x:c>
      <x:c r="G426" s="374">
        <x:v>7.7099999999999998E-3</x:v>
      </x:c>
      <x:c r="H426" s="440">
        <x:v>487000</x:v>
      </x:c>
      <x:c r="I426" s="366"/>
      <x:c r="J426" s="366"/>
      <x:c r="K426" s="366"/>
      <x:c r="L426" s="393"/>
      <x:c r="M426" s="366"/>
      <x:c r="N426" s="367"/>
      <x:c r="O426" s="394"/>
      <x:c r="P426" s="366"/>
      <x:c r="Q426" s="366"/>
      <x:c r="R426" s="393"/>
      <x:c r="S426" s="366"/>
      <x:c r="T426" s="366"/>
      <x:c r="U426" s="393"/>
      <x:c r="V426" s="366"/>
      <x:c r="W426" s="366"/>
      <x:c r="X426" s="393"/>
      <x:c r="Y426" s="366"/>
      <x:c r="Z426" s="366"/>
      <x:c r="AA426" s="393"/>
      <x:c r="AB426" s="366"/>
      <x:c r="AC426" s="366"/>
      <x:c r="AD426" s="393"/>
      <x:c r="AE426" s="366"/>
      <x:c r="AF426" s="366"/>
      <x:c r="AG426" s="393"/>
      <x:c r="AH426" s="366"/>
      <x:c r="AI426" s="366"/>
      <x:c r="AJ426" s="393"/>
      <x:c r="AK426" s="366"/>
      <x:c r="AL426" s="366"/>
      <x:c r="AM426" s="393"/>
      <x:c r="AN426" s="366"/>
      <x:c r="AO426" s="366"/>
      <x:c r="AP426" s="393"/>
      <x:c r="AQ426" s="366"/>
      <x:c r="AR426" s="366"/>
      <x:c r="AS426" s="393"/>
      <x:c r="AT426" s="366"/>
      <x:c r="AU426" s="366"/>
      <x:c r="AV426" s="361"/>
    </x:row>
    <x:row r="427" spans="2:48" hidden="1" outlineLevel="1">
      <x:c r="B427" s="403">
        <x:v>51</x:v>
      </x:c>
      <x:c r="C427" s="407" t="s">
        <x:v>427</x:v>
      </x:c>
      <x:c r="D427" s="339" t="s">
        <x:v>173</x:v>
      </x:c>
      <x:c r="E427" s="339" t="s">
        <x:v>145</x:v>
      </x:c>
      <x:c r="F427" s="439">
        <x:v>0.91036151667029852</x:v>
      </x:c>
      <x:c r="G427" s="374">
        <x:v>1.129E-2</x:v>
      </x:c>
      <x:c r="H427" s="440">
        <x:v>356922.22222222225</x:v>
      </x:c>
      <x:c r="I427" s="366"/>
      <x:c r="J427" s="366"/>
      <x:c r="K427" s="366"/>
      <x:c r="L427" s="393"/>
      <x:c r="M427" s="366"/>
      <x:c r="N427" s="367"/>
      <x:c r="O427" s="394"/>
      <x:c r="P427" s="366"/>
      <x:c r="Q427" s="366"/>
      <x:c r="R427" s="393"/>
      <x:c r="S427" s="366"/>
      <x:c r="T427" s="366"/>
      <x:c r="U427" s="393"/>
      <x:c r="V427" s="366"/>
      <x:c r="W427" s="366"/>
      <x:c r="X427" s="393"/>
      <x:c r="Y427" s="366"/>
      <x:c r="Z427" s="366"/>
      <x:c r="AA427" s="393"/>
      <x:c r="AB427" s="366"/>
      <x:c r="AC427" s="366"/>
      <x:c r="AD427" s="393"/>
      <x:c r="AE427" s="366"/>
      <x:c r="AF427" s="366"/>
      <x:c r="AG427" s="393"/>
      <x:c r="AH427" s="366"/>
      <x:c r="AI427" s="366"/>
      <x:c r="AJ427" s="393"/>
      <x:c r="AK427" s="366"/>
      <x:c r="AL427" s="366"/>
      <x:c r="AM427" s="393"/>
      <x:c r="AN427" s="366"/>
      <x:c r="AO427" s="366"/>
      <x:c r="AP427" s="393"/>
      <x:c r="AQ427" s="366"/>
      <x:c r="AR427" s="366"/>
      <x:c r="AS427" s="393"/>
      <x:c r="AT427" s="366"/>
      <x:c r="AU427" s="366"/>
      <x:c r="AV427" s="361"/>
    </x:row>
    <x:row r="428" spans="2:48" hidden="1" outlineLevel="1">
      <x:c r="B428" s="403">
        <x:v>52</x:v>
      </x:c>
      <x:c r="C428" s="407" t="s">
        <x:v>427</x:v>
      </x:c>
      <x:c r="D428" s="339" t="s">
        <x:v>173</x:v>
      </x:c>
      <x:c r="E428" s="339" t="s">
        <x:v>142</x:v>
      </x:c>
      <x:c r="F428" s="439">
        <x:v>1.4453679923027583</x:v>
      </x:c>
      <x:c r="G428" s="374">
        <x:v>1.8159999999999999E-2</x:v>
      </x:c>
      <x:c r="H428" s="440">
        <x:v>86611.111111111109</x:v>
      </x:c>
      <x:c r="I428" s="366"/>
      <x:c r="J428" s="366"/>
      <x:c r="K428" s="366"/>
      <x:c r="L428" s="393"/>
      <x:c r="M428" s="366"/>
      <x:c r="N428" s="367"/>
      <x:c r="O428" s="394"/>
      <x:c r="P428" s="366"/>
      <x:c r="Q428" s="366"/>
      <x:c r="R428" s="393"/>
      <x:c r="S428" s="366"/>
      <x:c r="T428" s="366"/>
      <x:c r="U428" s="393"/>
      <x:c r="V428" s="366"/>
      <x:c r="W428" s="366"/>
      <x:c r="X428" s="393"/>
      <x:c r="Y428" s="366"/>
      <x:c r="Z428" s="366"/>
      <x:c r="AA428" s="393"/>
      <x:c r="AB428" s="366"/>
      <x:c r="AC428" s="366"/>
      <x:c r="AD428" s="393"/>
      <x:c r="AE428" s="366"/>
      <x:c r="AF428" s="366"/>
      <x:c r="AG428" s="393"/>
      <x:c r="AH428" s="366"/>
      <x:c r="AI428" s="366"/>
      <x:c r="AJ428" s="393"/>
      <x:c r="AK428" s="366"/>
      <x:c r="AL428" s="366"/>
      <x:c r="AM428" s="393"/>
      <x:c r="AN428" s="366"/>
      <x:c r="AO428" s="366"/>
      <x:c r="AP428" s="393"/>
      <x:c r="AQ428" s="366"/>
      <x:c r="AR428" s="366"/>
      <x:c r="AS428" s="393"/>
      <x:c r="AT428" s="366"/>
      <x:c r="AU428" s="366"/>
      <x:c r="AV428" s="361"/>
    </x:row>
    <x:row r="429" spans="2:48" hidden="1" outlineLevel="1">
      <x:c r="B429" s="403">
        <x:v>53</x:v>
      </x:c>
      <x:c r="C429" s="407" t="s">
        <x:v>427</x:v>
      </x:c>
      <x:c r="D429" s="339" t="s">
        <x:v>428</x:v>
      </x:c>
      <x:c r="E429" s="339" t="s">
        <x:v>141</x:v>
      </x:c>
      <x:c r="F429" s="439">
        <x:v>0.29189999999999999</x:v>
      </x:c>
      <x:c r="G429" s="374">
        <x:v>3.31E-3</x:v>
      </x:c>
      <x:c r="H429" s="440">
        <x:v>588333.33333333337</x:v>
      </x:c>
      <x:c r="I429" s="366"/>
      <x:c r="J429" s="366"/>
      <x:c r="K429" s="366"/>
      <x:c r="L429" s="393"/>
      <x:c r="M429" s="366"/>
      <x:c r="N429" s="367"/>
      <x:c r="O429" s="394"/>
      <x:c r="P429" s="366"/>
      <x:c r="Q429" s="366"/>
      <x:c r="R429" s="393"/>
      <x:c r="S429" s="366"/>
      <x:c r="T429" s="366"/>
      <x:c r="U429" s="393"/>
      <x:c r="V429" s="366"/>
      <x:c r="W429" s="366"/>
      <x:c r="X429" s="393"/>
      <x:c r="Y429" s="366"/>
      <x:c r="Z429" s="366"/>
      <x:c r="AA429" s="393"/>
      <x:c r="AB429" s="366"/>
      <x:c r="AC429" s="366"/>
      <x:c r="AD429" s="393"/>
      <x:c r="AE429" s="366"/>
      <x:c r="AF429" s="366"/>
      <x:c r="AG429" s="393"/>
      <x:c r="AH429" s="366"/>
      <x:c r="AI429" s="366"/>
      <x:c r="AJ429" s="393"/>
      <x:c r="AK429" s="366"/>
      <x:c r="AL429" s="366"/>
      <x:c r="AM429" s="393"/>
      <x:c r="AN429" s="366"/>
      <x:c r="AO429" s="366"/>
      <x:c r="AP429" s="393"/>
      <x:c r="AQ429" s="366"/>
      <x:c r="AR429" s="366"/>
      <x:c r="AS429" s="393"/>
      <x:c r="AT429" s="366"/>
      <x:c r="AU429" s="366"/>
      <x:c r="AV429" s="361"/>
    </x:row>
    <x:row r="430" spans="2:48" hidden="1" outlineLevel="1">
      <x:c r="B430" s="403">
        <x:v>54</x:v>
      </x:c>
      <x:c r="C430" s="407" t="s">
        <x:v>427</x:v>
      </x:c>
      <x:c r="D430" s="339" t="s">
        <x:v>428</x:v>
      </x:c>
      <x:c r="E430" s="339" t="s">
        <x:v>143</x:v>
      </x:c>
      <x:c r="F430" s="439">
        <x:v>0.4284</x:v>
      </x:c>
      <x:c r="G430" s="374">
        <x:v>5.0099999999999997E-3</x:v>
      </x:c>
      <x:c r="H430" s="440">
        <x:v>274444.44444444444</x:v>
      </x:c>
      <x:c r="I430" s="366"/>
      <x:c r="J430" s="366"/>
      <x:c r="K430" s="366"/>
      <x:c r="L430" s="393"/>
      <x:c r="M430" s="366"/>
      <x:c r="N430" s="367"/>
      <x:c r="O430" s="394"/>
      <x:c r="P430" s="366"/>
      <x:c r="Q430" s="366"/>
      <x:c r="R430" s="393"/>
      <x:c r="S430" s="366"/>
      <x:c r="T430" s="366"/>
      <x:c r="U430" s="393"/>
      <x:c r="V430" s="366"/>
      <x:c r="W430" s="366"/>
      <x:c r="X430" s="393"/>
      <x:c r="Y430" s="366"/>
      <x:c r="Z430" s="366"/>
      <x:c r="AA430" s="393"/>
      <x:c r="AB430" s="366"/>
      <x:c r="AC430" s="366"/>
      <x:c r="AD430" s="393"/>
      <x:c r="AE430" s="366"/>
      <x:c r="AF430" s="366"/>
      <x:c r="AG430" s="393"/>
      <x:c r="AH430" s="366"/>
      <x:c r="AI430" s="366"/>
      <x:c r="AJ430" s="393"/>
      <x:c r="AK430" s="366"/>
      <x:c r="AL430" s="366"/>
      <x:c r="AM430" s="393"/>
      <x:c r="AN430" s="366"/>
      <x:c r="AO430" s="366"/>
      <x:c r="AP430" s="393"/>
      <x:c r="AQ430" s="366"/>
      <x:c r="AR430" s="366"/>
      <x:c r="AS430" s="393"/>
      <x:c r="AT430" s="366"/>
      <x:c r="AU430" s="366"/>
      <x:c r="AV430" s="361"/>
    </x:row>
    <x:row r="431" spans="2:48" hidden="1" outlineLevel="1">
      <x:c r="B431" s="403">
        <x:v>55</x:v>
      </x:c>
      <x:c r="C431" s="407" t="s">
        <x:v>427</x:v>
      </x:c>
      <x:c r="D431" s="339" t="s">
        <x:v>174</x:v>
      </x:c>
      <x:c r="E431" s="339" t="s">
        <x:v>155</x:v>
      </x:c>
      <x:c r="F431" s="439">
        <x:v>1.4424770642201834</x:v>
      </x:c>
      <x:c r="G431" s="374">
        <x:v>1.3769999999999999E-2</x:v>
      </x:c>
      <x:c r="H431" s="440">
        <x:v>42388.888888888891</x:v>
      </x:c>
      <x:c r="I431" s="366"/>
      <x:c r="J431" s="366"/>
      <x:c r="K431" s="366"/>
      <x:c r="L431" s="393"/>
      <x:c r="M431" s="366"/>
      <x:c r="N431" s="367"/>
      <x:c r="O431" s="394"/>
      <x:c r="P431" s="366"/>
      <x:c r="Q431" s="366"/>
      <x:c r="R431" s="393"/>
      <x:c r="S431" s="366"/>
      <x:c r="T431" s="366"/>
      <x:c r="U431" s="393"/>
      <x:c r="V431" s="366"/>
      <x:c r="W431" s="366"/>
      <x:c r="X431" s="393"/>
      <x:c r="Y431" s="366"/>
      <x:c r="Z431" s="366"/>
      <x:c r="AA431" s="393"/>
      <x:c r="AB431" s="366"/>
      <x:c r="AC431" s="366"/>
      <x:c r="AD431" s="393"/>
      <x:c r="AE431" s="366"/>
      <x:c r="AF431" s="366"/>
      <x:c r="AG431" s="393"/>
      <x:c r="AH431" s="366"/>
      <x:c r="AI431" s="366"/>
      <x:c r="AJ431" s="393"/>
      <x:c r="AK431" s="366"/>
      <x:c r="AL431" s="366"/>
      <x:c r="AM431" s="393"/>
      <x:c r="AN431" s="366"/>
      <x:c r="AO431" s="366"/>
      <x:c r="AP431" s="393"/>
      <x:c r="AQ431" s="366"/>
      <x:c r="AR431" s="366"/>
      <x:c r="AS431" s="393"/>
      <x:c r="AT431" s="366"/>
      <x:c r="AU431" s="366"/>
      <x:c r="AV431" s="361"/>
    </x:row>
    <x:row r="432" spans="2:48" hidden="1" outlineLevel="1">
      <x:c r="B432" s="403">
        <x:v>56</x:v>
      </x:c>
      <x:c r="C432" s="407" t="s">
        <x:v>427</x:v>
      </x:c>
      <x:c r="D432" s="339" t="s">
        <x:v>140</x:v>
      </x:c>
      <x:c r="E432" s="339" t="s">
        <x:v>143</x:v>
      </x:c>
      <x:c r="F432" s="439">
        <x:v>0.4766999999999999</x:v>
      </x:c>
      <x:c r="G432" s="374">
        <x:v>4.8199999999999996E-3</x:v>
      </x:c>
      <x:c r="H432" s="440">
        <x:v>66666.666666666672</x:v>
      </x:c>
      <x:c r="I432" s="366"/>
      <x:c r="J432" s="366"/>
      <x:c r="K432" s="366"/>
      <x:c r="L432" s="393"/>
      <x:c r="M432" s="366"/>
      <x:c r="N432" s="367"/>
      <x:c r="O432" s="394"/>
      <x:c r="P432" s="366"/>
      <x:c r="Q432" s="366"/>
      <x:c r="R432" s="393"/>
      <x:c r="S432" s="366"/>
      <x:c r="T432" s="366"/>
      <x:c r="U432" s="393"/>
      <x:c r="V432" s="366"/>
      <x:c r="W432" s="366"/>
      <x:c r="X432" s="393"/>
      <x:c r="Y432" s="366"/>
      <x:c r="Z432" s="366"/>
      <x:c r="AA432" s="393"/>
      <x:c r="AB432" s="366"/>
      <x:c r="AC432" s="366"/>
      <x:c r="AD432" s="393"/>
      <x:c r="AE432" s="366"/>
      <x:c r="AF432" s="366"/>
      <x:c r="AG432" s="393"/>
      <x:c r="AH432" s="366"/>
      <x:c r="AI432" s="366"/>
      <x:c r="AJ432" s="393"/>
      <x:c r="AK432" s="366"/>
      <x:c r="AL432" s="366"/>
      <x:c r="AM432" s="393"/>
      <x:c r="AN432" s="366"/>
      <x:c r="AO432" s="366"/>
      <x:c r="AP432" s="393"/>
      <x:c r="AQ432" s="366"/>
      <x:c r="AR432" s="366"/>
      <x:c r="AS432" s="393"/>
      <x:c r="AT432" s="366"/>
      <x:c r="AU432" s="366"/>
      <x:c r="AV432" s="361"/>
    </x:row>
    <x:row r="433" spans="1:48" hidden="1" outlineLevel="1">
      <x:c r="B433" s="403">
        <x:v>57</x:v>
      </x:c>
      <x:c r="C433" s="407" t="s">
        <x:v>427</x:v>
      </x:c>
      <x:c r="D433" s="339" t="s">
        <x:v>179</x:v>
      </x:c>
      <x:c r="E433" s="339" t="s">
        <x:v>141</x:v>
      </x:c>
      <x:c r="F433" s="439">
        <x:v>0.34283330563921482</x:v>
      </x:c>
      <x:c r="G433" s="374">
        <x:v>3.5880000000000005E-3</x:v>
      </x:c>
      <x:c r="H433" s="440">
        <x:v>1604833.3333333333</x:v>
      </x:c>
      <x:c r="I433" s="366"/>
      <x:c r="J433" s="366"/>
      <x:c r="K433" s="366"/>
      <x:c r="L433" s="393"/>
      <x:c r="M433" s="366"/>
      <x:c r="N433" s="367"/>
      <x:c r="O433" s="394"/>
      <x:c r="P433" s="366"/>
      <x:c r="Q433" s="366"/>
      <x:c r="R433" s="393"/>
      <x:c r="S433" s="366"/>
      <x:c r="T433" s="366"/>
      <x:c r="U433" s="393"/>
      <x:c r="V433" s="366"/>
      <x:c r="W433" s="366"/>
      <x:c r="X433" s="393"/>
      <x:c r="Y433" s="366"/>
      <x:c r="Z433" s="366"/>
      <x:c r="AA433" s="393"/>
      <x:c r="AB433" s="366"/>
      <x:c r="AC433" s="366"/>
      <x:c r="AD433" s="393"/>
      <x:c r="AE433" s="366"/>
      <x:c r="AF433" s="366"/>
      <x:c r="AG433" s="393"/>
      <x:c r="AH433" s="366"/>
      <x:c r="AI433" s="366"/>
      <x:c r="AJ433" s="393"/>
      <x:c r="AK433" s="366"/>
      <x:c r="AL433" s="366"/>
      <x:c r="AM433" s="393"/>
      <x:c r="AN433" s="366"/>
      <x:c r="AO433" s="366"/>
      <x:c r="AP433" s="393"/>
      <x:c r="AQ433" s="366"/>
      <x:c r="AR433" s="366"/>
      <x:c r="AS433" s="393"/>
      <x:c r="AT433" s="366"/>
      <x:c r="AU433" s="366"/>
      <x:c r="AV433" s="361"/>
    </x:row>
    <x:row r="434" spans="1:48" hidden="1" outlineLevel="1">
      <x:c r="B434" s="403">
        <x:v>58</x:v>
      </x:c>
      <x:c r="C434" s="407" t="s">
        <x:v>427</x:v>
      </x:c>
      <x:c r="D434" s="339" t="s">
        <x:v>179</x:v>
      </x:c>
      <x:c r="E434" s="339" t="s">
        <x:v>143</x:v>
      </x:c>
      <x:c r="F434" s="439">
        <x:v>0.43923137614678898</x:v>
      </x:c>
      <x:c r="G434" s="374">
        <x:v>5.0544000000000006E-3</x:v>
      </x:c>
      <x:c r="H434" s="440">
        <x:v>605555.5555555555</x:v>
      </x:c>
      <x:c r="I434" s="366"/>
      <x:c r="J434" s="366"/>
      <x:c r="K434" s="366"/>
      <x:c r="L434" s="393"/>
      <x:c r="M434" s="366"/>
      <x:c r="N434" s="367"/>
      <x:c r="O434" s="394"/>
      <x:c r="P434" s="366"/>
      <x:c r="Q434" s="366"/>
      <x:c r="R434" s="393"/>
      <x:c r="S434" s="366"/>
      <x:c r="T434" s="366"/>
      <x:c r="U434" s="393"/>
      <x:c r="V434" s="366"/>
      <x:c r="W434" s="366"/>
      <x:c r="X434" s="393"/>
      <x:c r="Y434" s="366"/>
      <x:c r="Z434" s="366"/>
      <x:c r="AA434" s="393"/>
      <x:c r="AB434" s="366"/>
      <x:c r="AC434" s="366"/>
      <x:c r="AD434" s="393"/>
      <x:c r="AE434" s="366"/>
      <x:c r="AF434" s="366"/>
      <x:c r="AG434" s="393"/>
      <x:c r="AH434" s="366"/>
      <x:c r="AI434" s="366"/>
      <x:c r="AJ434" s="393"/>
      <x:c r="AK434" s="366"/>
      <x:c r="AL434" s="366"/>
      <x:c r="AM434" s="393"/>
      <x:c r="AN434" s="366"/>
      <x:c r="AO434" s="366"/>
      <x:c r="AP434" s="393"/>
      <x:c r="AQ434" s="366"/>
      <x:c r="AR434" s="366"/>
      <x:c r="AS434" s="393"/>
      <x:c r="AT434" s="366"/>
      <x:c r="AU434" s="366"/>
      <x:c r="AV434" s="361"/>
    </x:row>
    <x:row r="435" spans="1:48" hidden="1" outlineLevel="1">
      <x:c r="B435" s="403">
        <x:v>59</x:v>
      </x:c>
      <x:c r="C435" s="407" t="s">
        <x:v>427</x:v>
      </x:c>
      <x:c r="D435" s="339" t="s">
        <x:v>179</x:v>
      </x:c>
      <x:c r="E435" s="339" t="s">
        <x:v>144</x:v>
      </x:c>
      <x:c r="F435" s="439">
        <x:v>0.59696363636363636</x:v>
      </x:c>
      <x:c r="G435" s="374">
        <x:v>7.1999999999999998E-3</x:v>
      </x:c>
      <x:c r="H435" s="440">
        <x:v>171111.11111111112</x:v>
      </x:c>
      <x:c r="I435" s="366"/>
      <x:c r="J435" s="366"/>
      <x:c r="K435" s="366"/>
      <x:c r="L435" s="393"/>
      <x:c r="M435" s="366"/>
      <x:c r="N435" s="367"/>
      <x:c r="O435" s="394"/>
      <x:c r="P435" s="366"/>
      <x:c r="Q435" s="366"/>
      <x:c r="R435" s="393"/>
      <x:c r="S435" s="366"/>
      <x:c r="T435" s="366"/>
      <x:c r="U435" s="393"/>
      <x:c r="V435" s="366"/>
      <x:c r="W435" s="366"/>
      <x:c r="X435" s="393"/>
      <x:c r="Y435" s="366"/>
      <x:c r="Z435" s="366"/>
      <x:c r="AA435" s="393"/>
      <x:c r="AB435" s="366"/>
      <x:c r="AC435" s="366"/>
      <x:c r="AD435" s="393"/>
      <x:c r="AE435" s="366"/>
      <x:c r="AF435" s="366"/>
      <x:c r="AG435" s="393"/>
      <x:c r="AH435" s="366"/>
      <x:c r="AI435" s="366"/>
      <x:c r="AJ435" s="393"/>
      <x:c r="AK435" s="366"/>
      <x:c r="AL435" s="366"/>
      <x:c r="AM435" s="393"/>
      <x:c r="AN435" s="366"/>
      <x:c r="AO435" s="366"/>
      <x:c r="AP435" s="393"/>
      <x:c r="AQ435" s="366"/>
      <x:c r="AR435" s="366"/>
      <x:c r="AS435" s="393"/>
      <x:c r="AT435" s="366"/>
      <x:c r="AU435" s="366"/>
      <x:c r="AV435" s="361"/>
    </x:row>
    <x:row r="436" spans="1:48" hidden="1" outlineLevel="1">
      <x:c r="B436" s="403">
        <x:v>60</x:v>
      </x:c>
      <x:c r="C436" s="407" t="s">
        <x:v>427</x:v>
      </x:c>
      <x:c r="D436" s="339" t="s">
        <x:v>179</x:v>
      </x:c>
      <x:c r="E436" s="339" t="s">
        <x:v>145</x:v>
      </x:c>
      <x:c r="F436" s="439">
        <x:v>0.82040000000000013</x:v>
      </x:c>
      <x:c r="G436" s="374">
        <x:v>1.2188800000000001E-2</x:v>
      </x:c>
      <x:c r="H436" s="440">
        <x:v>34611.111111111109</x:v>
      </x:c>
      <x:c r="I436" s="366"/>
      <x:c r="J436" s="366"/>
      <x:c r="K436" s="366"/>
      <x:c r="L436" s="393"/>
      <x:c r="M436" s="366"/>
      <x:c r="N436" s="367"/>
      <x:c r="O436" s="394"/>
      <x:c r="P436" s="366"/>
      <x:c r="Q436" s="366"/>
      <x:c r="R436" s="393"/>
      <x:c r="S436" s="366"/>
      <x:c r="T436" s="366"/>
      <x:c r="U436" s="393"/>
      <x:c r="V436" s="366"/>
      <x:c r="W436" s="366"/>
      <x:c r="X436" s="393"/>
      <x:c r="Y436" s="366"/>
      <x:c r="Z436" s="366"/>
      <x:c r="AA436" s="393"/>
      <x:c r="AB436" s="366"/>
      <x:c r="AC436" s="366"/>
      <x:c r="AD436" s="393"/>
      <x:c r="AE436" s="366"/>
      <x:c r="AF436" s="366"/>
      <x:c r="AG436" s="393"/>
      <x:c r="AH436" s="366"/>
      <x:c r="AI436" s="366"/>
      <x:c r="AJ436" s="393"/>
      <x:c r="AK436" s="366"/>
      <x:c r="AL436" s="366"/>
      <x:c r="AM436" s="393"/>
      <x:c r="AN436" s="366"/>
      <x:c r="AO436" s="366"/>
      <x:c r="AP436" s="393"/>
      <x:c r="AQ436" s="366"/>
      <x:c r="AR436" s="366"/>
      <x:c r="AS436" s="393"/>
      <x:c r="AT436" s="366"/>
      <x:c r="AU436" s="366"/>
      <x:c r="AV436" s="361"/>
    </x:row>
    <x:row r="437" spans="1:48" hidden="1" outlineLevel="1">
      <x:c r="B437" s="403">
        <x:v>61</x:v>
      </x:c>
      <x:c r="C437" s="407" t="s">
        <x:v>427</x:v>
      </x:c>
      <x:c r="D437" s="339" t="s">
        <x:v>179</x:v>
      </x:c>
      <x:c r="E437" s="339" t="s">
        <x:v>146</x:v>
      </x:c>
      <x:c r="F437" s="439">
        <x:v>1.617</x:v>
      </x:c>
      <x:c r="G437" s="374">
        <x:v>2.392E-2</x:v>
      </x:c>
      <x:c r="H437" s="440">
        <x:v>17777.777777777777</x:v>
      </x:c>
      <x:c r="I437" s="366"/>
      <x:c r="J437" s="366"/>
      <x:c r="K437" s="366"/>
      <x:c r="L437" s="393"/>
      <x:c r="M437" s="366"/>
      <x:c r="N437" s="367"/>
      <x:c r="O437" s="394"/>
      <x:c r="P437" s="366"/>
      <x:c r="Q437" s="366"/>
      <x:c r="R437" s="393"/>
      <x:c r="S437" s="366"/>
      <x:c r="T437" s="366"/>
      <x:c r="U437" s="393"/>
      <x:c r="V437" s="366"/>
      <x:c r="W437" s="366"/>
      <x:c r="X437" s="393"/>
      <x:c r="Y437" s="366"/>
      <x:c r="Z437" s="366"/>
      <x:c r="AA437" s="393"/>
      <x:c r="AB437" s="366"/>
      <x:c r="AC437" s="366"/>
      <x:c r="AD437" s="393"/>
      <x:c r="AE437" s="366"/>
      <x:c r="AF437" s="366"/>
      <x:c r="AG437" s="393"/>
      <x:c r="AH437" s="366"/>
      <x:c r="AI437" s="366"/>
      <x:c r="AJ437" s="393"/>
      <x:c r="AK437" s="366"/>
      <x:c r="AL437" s="366"/>
      <x:c r="AM437" s="393"/>
      <x:c r="AN437" s="366"/>
      <x:c r="AO437" s="366"/>
      <x:c r="AP437" s="393"/>
      <x:c r="AQ437" s="366"/>
      <x:c r="AR437" s="366"/>
      <x:c r="AS437" s="393"/>
      <x:c r="AT437" s="366"/>
      <x:c r="AU437" s="366"/>
      <x:c r="AV437" s="361"/>
    </x:row>
    <x:row r="438" spans="1:48" hidden="1" outlineLevel="1">
      <x:c r="B438" s="403">
        <x:v>62</x:v>
      </x:c>
      <x:c r="C438" s="407" t="s">
        <x:v>427</x:v>
      </x:c>
      <x:c r="D438" s="339" t="s">
        <x:v>179</x:v>
      </x:c>
      <x:c r="E438" s="339" t="s">
        <x:v>142</x:v>
      </x:c>
      <x:c r="F438" s="439">
        <x:v>1.2242999999999999</x:v>
      </x:c>
      <x:c r="G438" s="374">
        <x:v>1.805E-2</x:v>
      </x:c>
      <x:c r="H438" s="440">
        <x:v>19388.888888888891</x:v>
      </x:c>
      <x:c r="I438" s="366"/>
      <x:c r="J438" s="366"/>
      <x:c r="K438" s="366"/>
      <x:c r="L438" s="393"/>
      <x:c r="M438" s="366"/>
      <x:c r="N438" s="367"/>
      <x:c r="O438" s="394"/>
      <x:c r="P438" s="366"/>
      <x:c r="Q438" s="366"/>
      <x:c r="R438" s="393"/>
      <x:c r="S438" s="366"/>
      <x:c r="T438" s="366"/>
      <x:c r="U438" s="393"/>
      <x:c r="V438" s="366"/>
      <x:c r="W438" s="366"/>
      <x:c r="X438" s="393"/>
      <x:c r="Y438" s="366"/>
      <x:c r="Z438" s="366"/>
      <x:c r="AA438" s="393"/>
      <x:c r="AB438" s="366"/>
      <x:c r="AC438" s="366"/>
      <x:c r="AD438" s="393"/>
      <x:c r="AE438" s="366"/>
      <x:c r="AF438" s="366"/>
      <x:c r="AG438" s="393"/>
      <x:c r="AH438" s="366"/>
      <x:c r="AI438" s="366"/>
      <x:c r="AJ438" s="393"/>
      <x:c r="AK438" s="366"/>
      <x:c r="AL438" s="366"/>
      <x:c r="AM438" s="393"/>
      <x:c r="AN438" s="366"/>
      <x:c r="AO438" s="366"/>
      <x:c r="AP438" s="393"/>
      <x:c r="AQ438" s="366"/>
      <x:c r="AR438" s="366"/>
      <x:c r="AS438" s="393"/>
      <x:c r="AT438" s="366"/>
      <x:c r="AU438" s="366"/>
      <x:c r="AV438" s="361"/>
    </x:row>
    <x:row r="439" spans="1:48" hidden="1" outlineLevel="1">
      <x:c r="B439" s="403">
        <x:v>63</x:v>
      </x:c>
      <x:c r="C439" s="407" t="s">
        <x:v>427</x:v>
      </x:c>
      <x:c r="D439" s="339" t="s">
        <x:v>186</x:v>
      </x:c>
      <x:c r="E439" s="339" t="s">
        <x:v>429</x:v>
      </x:c>
      <x:c r="F439" s="439">
        <x:v>2.5354000000000001</x:v>
      </x:c>
      <x:c r="G439" s="374">
        <x:v>2.707E-2</x:v>
      </x:c>
      <x:c r="H439" s="440">
        <x:v>26666.666666666668</x:v>
      </x:c>
      <x:c r="I439" s="366"/>
      <x:c r="J439" s="366"/>
      <x:c r="K439" s="366"/>
      <x:c r="L439" s="393"/>
      <x:c r="M439" s="366"/>
      <x:c r="N439" s="367"/>
      <x:c r="O439" s="394"/>
      <x:c r="P439" s="366"/>
      <x:c r="Q439" s="366"/>
      <x:c r="R439" s="393"/>
      <x:c r="S439" s="366"/>
      <x:c r="T439" s="366"/>
      <x:c r="U439" s="393"/>
      <x:c r="V439" s="366"/>
      <x:c r="W439" s="366"/>
      <x:c r="X439" s="393"/>
      <x:c r="Y439" s="366"/>
      <x:c r="Z439" s="366"/>
      <x:c r="AA439" s="393"/>
      <x:c r="AB439" s="366"/>
      <x:c r="AC439" s="366"/>
      <x:c r="AD439" s="393"/>
      <x:c r="AE439" s="366"/>
      <x:c r="AF439" s="366"/>
      <x:c r="AG439" s="393"/>
      <x:c r="AH439" s="366"/>
      <x:c r="AI439" s="366"/>
      <x:c r="AJ439" s="393"/>
      <x:c r="AK439" s="366"/>
      <x:c r="AL439" s="366"/>
      <x:c r="AM439" s="393"/>
      <x:c r="AN439" s="366"/>
      <x:c r="AO439" s="366"/>
      <x:c r="AP439" s="393"/>
      <x:c r="AQ439" s="366"/>
      <x:c r="AR439" s="366"/>
      <x:c r="AS439" s="393"/>
      <x:c r="AT439" s="366"/>
      <x:c r="AU439" s="366"/>
      <x:c r="AV439" s="361"/>
    </x:row>
    <x:row r="440" spans="1:48" hidden="1" outlineLevel="1">
      <x:c r="B440" s="403">
        <x:v>64</x:v>
      </x:c>
      <x:c r="C440" s="407" t="s">
        <x:v>427</x:v>
      </x:c>
      <x:c r="D440" s="339" t="s">
        <x:v>186</x:v>
      </x:c>
      <x:c r="E440" s="339" t="s">
        <x:v>160</x:v>
      </x:c>
      <x:c r="F440" s="439">
        <x:v>3.5945</x:v>
      </x:c>
      <x:c r="G440" s="374">
        <x:v>4.7066999999999998E-2</x:v>
      </x:c>
      <x:c r="H440" s="440">
        <x:v>11111.111111111111</x:v>
      </x:c>
      <x:c r="I440" s="366"/>
      <x:c r="J440" s="366"/>
      <x:c r="K440" s="366"/>
      <x:c r="L440" s="393"/>
      <x:c r="M440" s="366"/>
      <x:c r="N440" s="367"/>
      <x:c r="O440" s="394"/>
      <x:c r="P440" s="366"/>
      <x:c r="Q440" s="366"/>
      <x:c r="R440" s="393"/>
      <x:c r="S440" s="366"/>
      <x:c r="T440" s="366"/>
      <x:c r="U440" s="393"/>
      <x:c r="V440" s="366"/>
      <x:c r="W440" s="366"/>
      <x:c r="X440" s="393"/>
      <x:c r="Y440" s="366"/>
      <x:c r="Z440" s="366"/>
      <x:c r="AA440" s="393"/>
      <x:c r="AB440" s="366"/>
      <x:c r="AC440" s="366"/>
      <x:c r="AD440" s="393"/>
      <x:c r="AE440" s="366"/>
      <x:c r="AF440" s="366"/>
      <x:c r="AG440" s="393"/>
      <x:c r="AH440" s="366"/>
      <x:c r="AI440" s="366"/>
      <x:c r="AJ440" s="393"/>
      <x:c r="AK440" s="366"/>
      <x:c r="AL440" s="366"/>
      <x:c r="AM440" s="393"/>
      <x:c r="AN440" s="366"/>
      <x:c r="AO440" s="366"/>
      <x:c r="AP440" s="393"/>
      <x:c r="AQ440" s="366"/>
      <x:c r="AR440" s="366"/>
      <x:c r="AS440" s="393"/>
      <x:c r="AT440" s="366"/>
      <x:c r="AU440" s="366"/>
      <x:c r="AV440" s="361"/>
    </x:row>
    <x:row r="441" spans="1:48" hidden="1" outlineLevel="1">
      <x:c r="B441" s="403">
        <x:v>65</x:v>
      </x:c>
      <x:c r="C441" s="407" t="s">
        <x:v>427</x:v>
      </x:c>
      <x:c r="D441" s="339" t="s">
        <x:v>187</x:v>
      </x:c>
      <x:c r="E441" s="339" t="s">
        <x:v>430</x:v>
      </x:c>
      <x:c r="F441" s="439">
        <x:v>0.21403045637847939</x:v>
      </x:c>
      <x:c r="G441" s="374">
        <x:v>2.2200000000000002E-3</x:v>
      </x:c>
      <x:c r="H441" s="440">
        <x:v>6778000</x:v>
      </x:c>
      <x:c r="I441" s="366"/>
      <x:c r="J441" s="366"/>
      <x:c r="K441" s="366"/>
      <x:c r="L441" s="393"/>
      <x:c r="M441" s="366"/>
      <x:c r="N441" s="367"/>
      <x:c r="O441" s="394"/>
      <x:c r="P441" s="366"/>
      <x:c r="Q441" s="366"/>
      <x:c r="R441" s="393"/>
      <x:c r="S441" s="366"/>
      <x:c r="T441" s="366"/>
      <x:c r="U441" s="393"/>
      <x:c r="V441" s="366"/>
      <x:c r="W441" s="366"/>
      <x:c r="X441" s="393"/>
      <x:c r="Y441" s="366"/>
      <x:c r="Z441" s="366"/>
      <x:c r="AA441" s="393"/>
      <x:c r="AB441" s="366"/>
      <x:c r="AC441" s="366"/>
      <x:c r="AD441" s="393"/>
      <x:c r="AE441" s="366"/>
      <x:c r="AF441" s="366"/>
      <x:c r="AG441" s="393"/>
      <x:c r="AH441" s="366"/>
      <x:c r="AI441" s="366"/>
      <x:c r="AJ441" s="393"/>
      <x:c r="AK441" s="366"/>
      <x:c r="AL441" s="366"/>
      <x:c r="AM441" s="393"/>
      <x:c r="AN441" s="366"/>
      <x:c r="AO441" s="366"/>
      <x:c r="AP441" s="393"/>
      <x:c r="AQ441" s="366"/>
      <x:c r="AR441" s="366"/>
      <x:c r="AS441" s="393"/>
      <x:c r="AT441" s="366"/>
      <x:c r="AU441" s="366"/>
      <x:c r="AV441" s="361"/>
    </x:row>
    <x:row r="442" spans="1:48" hidden="1" outlineLevel="1">
      <x:c r="B442" s="403">
        <x:v>66</x:v>
      </x:c>
      <x:c r="C442" s="441" t="s">
        <x:v>431</x:v>
      </x:c>
      <x:c r="D442" s="339" t="s">
        <x:v>432</x:v>
      </x:c>
      <x:c r="E442" s="339" t="s">
        <x:v>433</x:v>
      </x:c>
      <x:c r="F442" s="379">
        <x:v>0.23793333333333333</x:v>
      </x:c>
      <x:c r="G442" s="374"/>
      <x:c r="H442" s="442">
        <x:v>83333.333333333328</x:v>
      </x:c>
      <x:c r="I442" s="366"/>
      <x:c r="J442" s="366"/>
      <x:c r="K442" s="366"/>
      <x:c r="L442" s="393"/>
      <x:c r="M442" s="366"/>
      <x:c r="N442" s="367"/>
      <x:c r="O442" s="394"/>
      <x:c r="P442" s="366"/>
      <x:c r="Q442" s="366"/>
      <x:c r="R442" s="393"/>
      <x:c r="S442" s="366"/>
      <x:c r="T442" s="366"/>
      <x:c r="U442" s="393"/>
      <x:c r="V442" s="366"/>
      <x:c r="W442" s="366"/>
      <x:c r="X442" s="393"/>
      <x:c r="Y442" s="366"/>
      <x:c r="Z442" s="366"/>
      <x:c r="AA442" s="393"/>
      <x:c r="AB442" s="366"/>
      <x:c r="AC442" s="366"/>
      <x:c r="AD442" s="393"/>
      <x:c r="AE442" s="366"/>
      <x:c r="AF442" s="366"/>
      <x:c r="AG442" s="393"/>
      <x:c r="AH442" s="366"/>
      <x:c r="AI442" s="366"/>
      <x:c r="AJ442" s="393"/>
      <x:c r="AK442" s="366"/>
      <x:c r="AL442" s="366"/>
      <x:c r="AM442" s="393"/>
      <x:c r="AN442" s="366"/>
      <x:c r="AO442" s="366"/>
      <x:c r="AP442" s="393"/>
      <x:c r="AQ442" s="366"/>
      <x:c r="AR442" s="366"/>
      <x:c r="AS442" s="393"/>
      <x:c r="AT442" s="366"/>
      <x:c r="AU442" s="366"/>
      <x:c r="AV442" s="361"/>
    </x:row>
    <x:row r="443" spans="1:48" hidden="1" outlineLevel="1">
      <x:c r="B443" s="403">
        <x:v>67</x:v>
      </x:c>
      <x:c r="C443" s="441" t="s">
        <x:v>431</x:v>
      </x:c>
      <x:c r="D443" s="339" t="s">
        <x:v>432</x:v>
      </x:c>
      <x:c r="E443" s="339" t="s">
        <x:v>434</x:v>
      </x:c>
      <x:c r="F443" s="392">
        <x:v>0.14255000000000001</x:v>
      </x:c>
      <x:c r="G443" s="374"/>
      <x:c r="H443" s="350">
        <x:v>444444.44444444444</x:v>
      </x:c>
      <x:c r="I443" s="366"/>
      <x:c r="J443" s="366"/>
      <x:c r="K443" s="366"/>
      <x:c r="L443" s="393"/>
      <x:c r="M443" s="366"/>
      <x:c r="N443" s="367"/>
      <x:c r="O443" s="394"/>
      <x:c r="P443" s="366"/>
      <x:c r="Q443" s="366"/>
      <x:c r="R443" s="393"/>
      <x:c r="S443" s="366"/>
      <x:c r="T443" s="366"/>
      <x:c r="U443" s="393"/>
      <x:c r="V443" s="366"/>
      <x:c r="W443" s="366"/>
      <x:c r="X443" s="393"/>
      <x:c r="Y443" s="366"/>
      <x:c r="Z443" s="366"/>
      <x:c r="AA443" s="393"/>
      <x:c r="AB443" s="366"/>
      <x:c r="AC443" s="366"/>
      <x:c r="AD443" s="393"/>
      <x:c r="AE443" s="366"/>
      <x:c r="AF443" s="366"/>
      <x:c r="AG443" s="393"/>
      <x:c r="AH443" s="366"/>
      <x:c r="AI443" s="366"/>
      <x:c r="AJ443" s="393"/>
      <x:c r="AK443" s="366"/>
      <x:c r="AL443" s="366"/>
      <x:c r="AM443" s="393"/>
      <x:c r="AN443" s="366"/>
      <x:c r="AO443" s="366"/>
      <x:c r="AP443" s="393"/>
      <x:c r="AQ443" s="366"/>
      <x:c r="AR443" s="366"/>
      <x:c r="AS443" s="393"/>
      <x:c r="AT443" s="366"/>
      <x:c r="AU443" s="366"/>
      <x:c r="AV443" s="361"/>
    </x:row>
    <x:row r="444" spans="1:48" hidden="1" outlineLevel="1">
      <x:c r="A444" s="289" t="s">
        <x:v>341</x:v>
      </x:c>
      <x:c r="B444" s="14" t="s">
        <x:v>341</x:v>
      </x:c>
      <x:c r="C444" s="14"/>
      <x:c r="D444" s="14"/>
      <x:c r="E444" s="14"/>
      <x:c r="F444" s="14"/>
      <x:c r="G444" s="425"/>
      <x:c r="H444" s="398"/>
      <x:c r="I444" s="324">
        <x:v>392562909.875</x:v>
      </x:c>
      <x:c r="J444" s="400">
        <x:v>153982823.37636033</x:v>
      </x:c>
      <x:c r="K444" s="400">
        <x:v>1803738.5833453503</x:v>
      </x:c>
      <x:c r="L444" s="400">
        <x:v>35568875.458333343</x:v>
      </x:c>
      <x:c r="M444" s="400">
        <x:v>13951893.389878035</x:v>
      </x:c>
      <x:c r="N444" s="400">
        <x:v>163431.01046104997</x:v>
      </x:c>
      <x:c r="O444" s="400">
        <x:v>25779276.708333336</x:v>
      </x:c>
      <x:c r="P444" s="400">
        <x:v>10111922.732113438</x:v>
      </x:c>
      <x:c r="Q444" s="400">
        <x:v>118449.99840755</x:v>
      </x:c>
      <x:c r="R444" s="400">
        <x:v>37200475.249999993</x:v>
      </x:c>
      <x:c r="S444" s="400">
        <x:v>14591888.499505468</x:v>
      </x:c>
      <x:c r="T444" s="400">
        <x:v>170927.84580330004</x:v>
      </x:c>
      <x:c r="U444" s="400">
        <x:v>33937275.666666664</x:v>
      </x:c>
      <x:c r="V444" s="400">
        <x:v>13311898.280250598</x:v>
      </x:c>
      <x:c r="W444" s="400">
        <x:v>155934.17511879999</x:v>
      </x:c>
      <x:c r="X444" s="400">
        <x:v>29042476.291666664</x:v>
      </x:c>
      <x:c r="Y444" s="400">
        <x:v>11391912.951368302</x:v>
      </x:c>
      <x:c r="Z444" s="400">
        <x:v>133443.66909205003</x:v>
      </x:c>
      <x:c r="AA444" s="400">
        <x:v>33937275.666666664</x:v>
      </x:c>
      <x:c r="AB444" s="400">
        <x:v>13311898.280250598</x:v>
      </x:c>
      <x:c r="AC444" s="400">
        <x:v>155934.17511879999</x:v>
      </x:c>
      <x:c r="AD444" s="400">
        <x:v>33937275.666666664</x:v>
      </x:c>
      <x:c r="AE444" s="400">
        <x:v>13311898.280250598</x:v>
      </x:c>
      <x:c r="AF444" s="400">
        <x:v>155934.17511879999</x:v>
      </x:c>
      <x:c r="AG444" s="400">
        <x:v>29042476.291666664</x:v>
      </x:c>
      <x:c r="AH444" s="400">
        <x:v>11391912.951368302</x:v>
      </x:c>
      <x:c r="AI444" s="400">
        <x:v>133443.66909205003</x:v>
      </x:c>
      <x:c r="AJ444" s="400">
        <x:v>33937275.666666664</x:v>
      </x:c>
      <x:c r="AK444" s="400">
        <x:v>13311898.280250598</x:v>
      </x:c>
      <x:c r="AL444" s="400">
        <x:v>155934.17511879999</x:v>
      </x:c>
      <x:c r="AM444" s="400">
        <x:v>29042476.291666664</x:v>
      </x:c>
      <x:c r="AN444" s="400">
        <x:v>11391912.951368302</x:v>
      </x:c>
      <x:c r="AO444" s="400">
        <x:v>133443.66909205003</x:v>
      </x:c>
      <x:c r="AP444" s="400">
        <x:v>35568875.458333343</x:v>
      </x:c>
      <x:c r="AQ444" s="400">
        <x:v>13951893.389878035</x:v>
      </x:c>
      <x:c r="AR444" s="400">
        <x:v>163431.01046104997</x:v>
      </x:c>
      <x:c r="AS444" s="400">
        <x:v>35568875.458333343</x:v>
      </x:c>
      <x:c r="AT444" s="400">
        <x:v>13951893.389878035</x:v>
      </x:c>
      <x:c r="AU444" s="400">
        <x:v>163431.01046104997</x:v>
      </x:c>
      <x:c r="AV444" s="400">
        <x:v>0</x:v>
      </x:c>
    </x:row>
    <x:row r="445" spans="1:48" hidden="1" outlineLevel="1">
      <x:c r="C445" s="407" t="s">
        <x:v>427</x:v>
      </x:c>
      <x:c r="D445" s="339" t="s">
        <x:v>161</x:v>
      </x:c>
      <x:c r="E445" s="339" t="s">
        <x:v>160</x:v>
      </x:c>
      <x:c r="F445" s="439">
        <x:v>3.7044000000000001</x:v>
      </x:c>
      <x:c r="G445" s="374">
        <x:v>4.7066999999999998E-2</x:v>
      </x:c>
      <x:c r="H445" s="293">
        <x:v>14025</x:v>
      </x:c>
      <x:c r="I445" s="366">
        <x:v>168720.75</x:v>
      </x:c>
      <x:c r="J445" s="366">
        <x:v>625009.14630000014</x:v>
      </x:c>
      <x:c r="K445" s="366">
        <x:v>7941.1795402499993</x:v>
      </x:c>
      <x:c r="L445" s="393">
        <x:v>15287.250000000002</x:v>
      </x:c>
      <x:c r="M445" s="366">
        <x:v>56630.08890000001</x:v>
      </x:c>
      <x:c r="N445" s="367">
        <x:v>719.52499575000002</x:v>
      </x:c>
      <x:c r="O445" s="394">
        <x:v>11079.75</x:v>
      </x:c>
      <x:c r="P445" s="366">
        <x:v>41043.825900000003</x:v>
      </x:c>
      <x:c r="Q445" s="366">
        <x:v>521.49059324999996</x:v>
      </x:c>
      <x:c r="R445" s="393">
        <x:v>15988.499999999998</x:v>
      </x:c>
      <x:c r="S445" s="366">
        <x:v>59227.799399999996</x:v>
      </x:c>
      <x:c r="T445" s="366">
        <x:v>752.53072949999989</x:v>
      </x:c>
      <x:c r="U445" s="393">
        <x:v>14586</x:v>
      </x:c>
      <x:c r="V445" s="366">
        <x:v>54032.378400000001</x:v>
      </x:c>
      <x:c r="W445" s="366">
        <x:v>686.51926199999991</x:v>
      </x:c>
      <x:c r="X445" s="393">
        <x:v>12482.25</x:v>
      </x:c>
      <x:c r="Y445" s="366">
        <x:v>46239.246899999998</x:v>
      </x:c>
      <x:c r="Z445" s="366">
        <x:v>587.50206074999994</x:v>
      </x:c>
      <x:c r="AA445" s="393">
        <x:v>14586</x:v>
      </x:c>
      <x:c r="AB445" s="366">
        <x:v>54032.378400000001</x:v>
      </x:c>
      <x:c r="AC445" s="366">
        <x:v>686.51926199999991</x:v>
      </x:c>
      <x:c r="AD445" s="393">
        <x:v>14586</x:v>
      </x:c>
      <x:c r="AE445" s="366">
        <x:v>54032.378400000001</x:v>
      </x:c>
      <x:c r="AF445" s="366">
        <x:v>686.51926199999991</x:v>
      </x:c>
      <x:c r="AG445" s="393">
        <x:v>12482.25</x:v>
      </x:c>
      <x:c r="AH445" s="366">
        <x:v>46239.246899999998</x:v>
      </x:c>
      <x:c r="AI445" s="366">
        <x:v>587.50206074999994</x:v>
      </x:c>
      <x:c r="AJ445" s="393">
        <x:v>14586</x:v>
      </x:c>
      <x:c r="AK445" s="366">
        <x:v>54032.378400000001</x:v>
      </x:c>
      <x:c r="AL445" s="366">
        <x:v>686.51926199999991</x:v>
      </x:c>
      <x:c r="AM445" s="393">
        <x:v>12482.25</x:v>
      </x:c>
      <x:c r="AN445" s="366">
        <x:v>46239.246899999998</x:v>
      </x:c>
      <x:c r="AO445" s="366">
        <x:v>587.50206074999994</x:v>
      </x:c>
      <x:c r="AP445" s="393">
        <x:v>15287.250000000002</x:v>
      </x:c>
      <x:c r="AQ445" s="366">
        <x:v>56630.08890000001</x:v>
      </x:c>
      <x:c r="AR445" s="366">
        <x:v>719.52499575000002</x:v>
      </x:c>
      <x:c r="AS445" s="393">
        <x:v>15287.250000000002</x:v>
      </x:c>
      <x:c r="AT445" s="366">
        <x:v>56630.08890000001</x:v>
      </x:c>
      <x:c r="AU445" s="366">
        <x:v>719.52499575000002</x:v>
      </x:c>
    </x:row>
    <x:row r="446" spans="1:48" hidden="1" outlineLevel="1">
      <x:c r="C446" s="407" t="s">
        <x:v>427</x:v>
      </x:c>
      <x:c r="D446" s="339" t="s">
        <x:v>172</x:v>
      </x:c>
      <x:c r="E446" s="339" t="s">
        <x:v>163</x:v>
      </x:c>
      <x:c r="F446" s="439">
        <x:v>2.3867349112426037</x:v>
      </x:c>
      <x:c r="G446" s="374">
        <x:v>2.9700000000000001E-2</x:v>
      </x:c>
      <x:c r="H446" s="293">
        <x:v>1147415</x:v>
      </x:c>
      <x:c r="I446" s="366">
        <x:v>13803402.449999997</x:v>
      </x:c>
      <x:c r="J446" s="366">
        <x:v>32945062.521346692</x:v>
      </x:c>
      <x:c r="K446" s="366">
        <x:v>409961.05276499997</x:v>
      </x:c>
      <x:c r="L446" s="393">
        <x:v>1250682.3500000001</x:v>
      </x:c>
      <x:c r="M446" s="366">
        <x:v>2985047.2276199413</x:v>
      </x:c>
      <x:c r="N446" s="367">
        <x:v>37145.265795000007</x:v>
      </x:c>
      <x:c r="O446" s="394">
        <x:v>906457.85000000009</x:v>
      </x:c>
      <x:c r="P446" s="366">
        <x:v>2163474.5961649115</x:v>
      </x:c>
      <x:c r="Q446" s="366">
        <x:v>26921.798145000004</x:v>
      </x:c>
      <x:c r="R446" s="393">
        <x:v>1308053.0999999999</x:v>
      </x:c>
      <x:c r="S446" s="366">
        <x:v>3121975.9995291121</x:v>
      </x:c>
      <x:c r="T446" s="366">
        <x:v>38849.177069999998</x:v>
      </x:c>
      <x:c r="U446" s="393">
        <x:v>1193311.6000000001</x:v>
      </x:c>
      <x:c r="V446" s="366">
        <x:v>2848118.4557107696</x:v>
      </x:c>
      <x:c r="W446" s="366">
        <x:v>35441.354520000001</x:v>
      </x:c>
      <x:c r="X446" s="393">
        <x:v>1021199.35</x:v>
      </x:c>
      <x:c r="Y446" s="366">
        <x:v>2437332.1399832545</x:v>
      </x:c>
      <x:c r="Z446" s="366">
        <x:v>30329.620695000001</x:v>
      </x:c>
      <x:c r="AA446" s="393">
        <x:v>1193311.6000000001</x:v>
      </x:c>
      <x:c r="AB446" s="366">
        <x:v>2848118.4557107696</x:v>
      </x:c>
      <x:c r="AC446" s="366">
        <x:v>35441.354520000001</x:v>
      </x:c>
      <x:c r="AD446" s="393">
        <x:v>1193311.6000000001</x:v>
      </x:c>
      <x:c r="AE446" s="366">
        <x:v>2848118.4557107696</x:v>
      </x:c>
      <x:c r="AF446" s="366">
        <x:v>35441.354520000001</x:v>
      </x:c>
      <x:c r="AG446" s="393">
        <x:v>1021199.35</x:v>
      </x:c>
      <x:c r="AH446" s="366">
        <x:v>2437332.1399832545</x:v>
      </x:c>
      <x:c r="AI446" s="366">
        <x:v>30329.620695000001</x:v>
      </x:c>
      <x:c r="AJ446" s="393">
        <x:v>1193311.6000000001</x:v>
      </x:c>
      <x:c r="AK446" s="366">
        <x:v>2848118.4557107696</x:v>
      </x:c>
      <x:c r="AL446" s="366">
        <x:v>35441.354520000001</x:v>
      </x:c>
      <x:c r="AM446" s="393">
        <x:v>1021199.35</x:v>
      </x:c>
      <x:c r="AN446" s="366">
        <x:v>2437332.1399832545</x:v>
      </x:c>
      <x:c r="AO446" s="366">
        <x:v>30329.620695000001</x:v>
      </x:c>
      <x:c r="AP446" s="393">
        <x:v>1250682.3500000001</x:v>
      </x:c>
      <x:c r="AQ446" s="366">
        <x:v>2985047.2276199413</x:v>
      </x:c>
      <x:c r="AR446" s="366">
        <x:v>37145.265795000007</x:v>
      </x:c>
      <x:c r="AS446" s="393">
        <x:v>1250682.3500000001</x:v>
      </x:c>
      <x:c r="AT446" s="366">
        <x:v>2985047.2276199413</x:v>
      </x:c>
      <x:c r="AU446" s="366">
        <x:v>37145.265795000007</x:v>
      </x:c>
    </x:row>
    <x:row r="447" spans="1:48" hidden="1" outlineLevel="1">
      <x:c r="C447" s="407" t="s">
        <x:v>427</x:v>
      </x:c>
      <x:c r="D447" s="339" t="s">
        <x:v>172</x:v>
      </x:c>
      <x:c r="E447" s="339" t="s">
        <x:v>160</x:v>
      </x:c>
      <x:c r="F447" s="439">
        <x:v>3.2212570570570573</x:v>
      </x:c>
      <x:c r="G447" s="374">
        <x:v>4.7030000000000002E-2</x:v>
      </x:c>
      <x:c r="H447" s="293">
        <x:v>28305</x:v>
      </x:c>
      <x:c r="I447" s="366">
        <x:v>340509.15000000008</x:v>
      </x:c>
      <x:c r="J447" s="366">
        <x:v>1096867.5024300003</x:v>
      </x:c>
      <x:c r="K447" s="366">
        <x:v>16014.145324500001</x:v>
      </x:c>
      <x:c r="L447" s="393">
        <x:v>30852.45</x:v>
      </x:c>
      <x:c r="M447" s="366">
        <x:v>99383.672290000017</x:v>
      </x:c>
      <x:c r="N447" s="367">
        <x:v>1450.9907235000001</x:v>
      </x:c>
      <x:c r="O447" s="394">
        <x:v>22360.95</x:v>
      </x:c>
      <x:c r="P447" s="366">
        <x:v>72030.367990000013</x:v>
      </x:c>
      <x:c r="Q447" s="366">
        <x:v>1051.6354785000001</x:v>
      </x:c>
      <x:c r="R447" s="393">
        <x:v>32267.699999999997</x:v>
      </x:c>
      <x:c r="S447" s="366">
        <x:v>103942.55634</x:v>
      </x:c>
      <x:c r="T447" s="366">
        <x:v>1517.549931</x:v>
      </x:c>
      <x:c r="U447" s="393">
        <x:v>29437.200000000001</x:v>
      </x:c>
      <x:c r="V447" s="366">
        <x:v>94824.788240000009</x:v>
      </x:c>
      <x:c r="W447" s="366">
        <x:v>1384.4315160000001</x:v>
      </x:c>
      <x:c r="X447" s="393">
        <x:v>25191.45</x:v>
      </x:c>
      <x:c r="Y447" s="366">
        <x:v>81148.136090000015</x:v>
      </x:c>
      <x:c r="Z447" s="366">
        <x:v>1184.7538935</x:v>
      </x:c>
      <x:c r="AA447" s="393">
        <x:v>29437.200000000001</x:v>
      </x:c>
      <x:c r="AB447" s="366">
        <x:v>94824.788240000009</x:v>
      </x:c>
      <x:c r="AC447" s="366">
        <x:v>1384.4315160000001</x:v>
      </x:c>
      <x:c r="AD447" s="393">
        <x:v>29437.200000000001</x:v>
      </x:c>
      <x:c r="AE447" s="366">
        <x:v>94824.788240000009</x:v>
      </x:c>
      <x:c r="AF447" s="366">
        <x:v>1384.4315160000001</x:v>
      </x:c>
      <x:c r="AG447" s="393">
        <x:v>25191.45</x:v>
      </x:c>
      <x:c r="AH447" s="366">
        <x:v>81148.136090000015</x:v>
      </x:c>
      <x:c r="AI447" s="366">
        <x:v>1184.7538935</x:v>
      </x:c>
      <x:c r="AJ447" s="393">
        <x:v>29437.200000000001</x:v>
      </x:c>
      <x:c r="AK447" s="366">
        <x:v>94824.788240000009</x:v>
      </x:c>
      <x:c r="AL447" s="366">
        <x:v>1384.4315160000001</x:v>
      </x:c>
      <x:c r="AM447" s="393">
        <x:v>25191.45</x:v>
      </x:c>
      <x:c r="AN447" s="366">
        <x:v>81148.136090000015</x:v>
      </x:c>
      <x:c r="AO447" s="366">
        <x:v>1184.7538935</x:v>
      </x:c>
      <x:c r="AP447" s="393">
        <x:v>30852.45</x:v>
      </x:c>
      <x:c r="AQ447" s="366">
        <x:v>99383.672290000017</x:v>
      </x:c>
      <x:c r="AR447" s="366">
        <x:v>1450.9907235000001</x:v>
      </x:c>
      <x:c r="AS447" s="393">
        <x:v>30852.45</x:v>
      </x:c>
      <x:c r="AT447" s="366">
        <x:v>99383.672290000017</x:v>
      </x:c>
      <x:c r="AU447" s="366">
        <x:v>1450.9907235000001</x:v>
      </x:c>
    </x:row>
    <x:row r="448" spans="1:48" hidden="1" outlineLevel="1">
      <x:c r="C448" s="407" t="s">
        <x:v>427</x:v>
      </x:c>
      <x:c r="D448" s="339" t="s">
        <x:v>173</x:v>
      </x:c>
      <x:c r="E448" s="339" t="s">
        <x:v>141</x:v>
      </x:c>
      <x:c r="F448" s="439">
        <x:v>0.27791594533029607</x:v>
      </x:c>
      <x:c r="G448" s="374">
        <x:v>3.31E-3</x:v>
      </x:c>
      <x:c r="H448" s="293">
        <x:v>11377462.5</x:v>
      </x:c>
      <x:c r="I448" s="366">
        <x:v>136870873.875</x:v>
      </x:c>
      <x:c r="J448" s="366">
        <x:v>38038598.301154345</x:v>
      </x:c>
      <x:c r="K448" s="366">
        <x:v>453042.59252625005</x:v>
      </x:c>
      <x:c r="L448" s="393">
        <x:v>12401434.125</x:v>
      </x:c>
      <x:c r="M448" s="366">
        <x:v>3446556.288300768</x:v>
      </x:c>
      <x:c r="N448" s="367">
        <x:v>41048.74695375</x:v>
      </x:c>
      <x:c r="O448" s="394">
        <x:v>8988195.375</x:v>
      </x:c>
      <x:c r="P448" s="366">
        <x:v>2497962.8144565201</x:v>
      </x:c>
      <x:c r="Q448" s="366">
        <x:v>29750.926691249999</x:v>
      </x:c>
      <x:c r="R448" s="393">
        <x:v>12970307.249999998</x:v>
      </x:c>
      <x:c r="S448" s="366">
        <x:v>3604655.2006081422</x:v>
      </x:c>
      <x:c r="T448" s="366">
        <x:v>42931.716997499992</x:v>
      </x:c>
      <x:c r="U448" s="393">
        <x:v>11832561</x:v>
      </x:c>
      <x:c r="V448" s="366">
        <x:v>3288457.3759933934</x:v>
      </x:c>
      <x:c r="W448" s="366">
        <x:v>39165.77691</x:v>
      </x:c>
      <x:c r="X448" s="393">
        <x:v>10125941.625</x:v>
      </x:c>
      <x:c r="Y448" s="366">
        <x:v>2814160.6390712694</x:v>
      </x:c>
      <x:c r="Z448" s="366">
        <x:v>33516.866778750002</x:v>
      </x:c>
      <x:c r="AA448" s="393">
        <x:v>11832561</x:v>
      </x:c>
      <x:c r="AB448" s="366">
        <x:v>3288457.3759933934</x:v>
      </x:c>
      <x:c r="AC448" s="366">
        <x:v>39165.77691</x:v>
      </x:c>
      <x:c r="AD448" s="393">
        <x:v>11832561</x:v>
      </x:c>
      <x:c r="AE448" s="366">
        <x:v>3288457.3759933934</x:v>
      </x:c>
      <x:c r="AF448" s="366">
        <x:v>39165.77691</x:v>
      </x:c>
      <x:c r="AG448" s="393">
        <x:v>10125941.625</x:v>
      </x:c>
      <x:c r="AH448" s="366">
        <x:v>2814160.6390712694</x:v>
      </x:c>
      <x:c r="AI448" s="366">
        <x:v>33516.866778750002</x:v>
      </x:c>
      <x:c r="AJ448" s="393">
        <x:v>11832561</x:v>
      </x:c>
      <x:c r="AK448" s="366">
        <x:v>3288457.3759933934</x:v>
      </x:c>
      <x:c r="AL448" s="366">
        <x:v>39165.77691</x:v>
      </x:c>
      <x:c r="AM448" s="393">
        <x:v>10125941.625</x:v>
      </x:c>
      <x:c r="AN448" s="366">
        <x:v>2814160.6390712694</x:v>
      </x:c>
      <x:c r="AO448" s="366">
        <x:v>33516.866778750002</x:v>
      </x:c>
      <x:c r="AP448" s="393">
        <x:v>12401434.125</x:v>
      </x:c>
      <x:c r="AQ448" s="366">
        <x:v>3446556.288300768</x:v>
      </x:c>
      <x:c r="AR448" s="366">
        <x:v>41048.74695375</x:v>
      </x:c>
      <x:c r="AS448" s="393">
        <x:v>12401434.125</x:v>
      </x:c>
      <x:c r="AT448" s="366">
        <x:v>3446556.288300768</x:v>
      </x:c>
      <x:c r="AU448" s="366">
        <x:v>41048.74695375</x:v>
      </x:c>
    </x:row>
    <x:row r="449" spans="3:47" hidden="1" outlineLevel="1">
      <x:c r="C449" s="407" t="s">
        <x:v>427</x:v>
      </x:c>
      <x:c r="D449" s="339" t="s">
        <x:v>173</x:v>
      </x:c>
      <x:c r="E449" s="339" t="s">
        <x:v>143</x:v>
      </x:c>
      <x:c r="F449" s="439">
        <x:v>0.41473194333066021</x:v>
      </x:c>
      <x:c r="G449" s="374">
        <x:v>5.0099999999999997E-3</x:v>
      </x:c>
      <x:c r="H449" s="293">
        <x:v>3543225</x:v>
      </x:c>
      <x:c r="I449" s="366">
        <x:v>42624996.75</x:v>
      </x:c>
      <x:c r="J449" s="366">
        <x:v>17677947.736590579</x:v>
      </x:c>
      <x:c r="K449" s="366">
        <x:v>213551.2337175</x:v>
      </x:c>
      <x:c r="L449" s="393">
        <x:v>3862115.2500000005</x:v>
      </x:c>
      <x:c r="M449" s="366">
        <x:v>1601742.5629994788</x:v>
      </x:c>
      <x:c r="N449" s="367">
        <x:v>19349.197402500002</x:v>
      </x:c>
      <x:c r="O449" s="394">
        <x:v>2799147.75</x:v>
      </x:c>
      <x:c r="P449" s="366">
        <x:v>1160895.9860271451</x:v>
      </x:c>
      <x:c r="Q449" s="366">
        <x:v>14023.730227499998</x:v>
      </x:c>
      <x:c r="R449" s="393">
        <x:v>4039276.4999999995</x:v>
      </x:c>
      <x:c r="S449" s="366">
        <x:v>1675216.9924948674</x:v>
      </x:c>
      <x:c r="T449" s="366">
        <x:v>20236.775264999997</x:v>
      </x:c>
      <x:c r="U449" s="393">
        <x:v>3684954</x:v>
      </x:c>
      <x:c r="V449" s="366">
        <x:v>1528268.1335040897</x:v>
      </x:c>
      <x:c r="W449" s="366">
        <x:v>18461.61954</x:v>
      </x:c>
      <x:c r="X449" s="393">
        <x:v>3153470.25</x:v>
      </x:c>
      <x:c r="Y449" s="366">
        <x:v>1307844.8450179228</x:v>
      </x:c>
      <x:c r="Z449" s="366">
        <x:v>15798.885952499999</x:v>
      </x:c>
      <x:c r="AA449" s="393">
        <x:v>3684954</x:v>
      </x:c>
      <x:c r="AB449" s="366">
        <x:v>1528268.1335040897</x:v>
      </x:c>
      <x:c r="AC449" s="366">
        <x:v>18461.61954</x:v>
      </x:c>
      <x:c r="AD449" s="393">
        <x:v>3684954</x:v>
      </x:c>
      <x:c r="AE449" s="366">
        <x:v>1528268.1335040897</x:v>
      </x:c>
      <x:c r="AF449" s="366">
        <x:v>18461.61954</x:v>
      </x:c>
      <x:c r="AG449" s="393">
        <x:v>3153470.25</x:v>
      </x:c>
      <x:c r="AH449" s="366">
        <x:v>1307844.8450179228</x:v>
      </x:c>
      <x:c r="AI449" s="366">
        <x:v>15798.885952499999</x:v>
      </x:c>
      <x:c r="AJ449" s="393">
        <x:v>3684954</x:v>
      </x:c>
      <x:c r="AK449" s="366">
        <x:v>1528268.1335040897</x:v>
      </x:c>
      <x:c r="AL449" s="366">
        <x:v>18461.61954</x:v>
      </x:c>
      <x:c r="AM449" s="393">
        <x:v>3153470.25</x:v>
      </x:c>
      <x:c r="AN449" s="366">
        <x:v>1307844.8450179228</x:v>
      </x:c>
      <x:c r="AO449" s="366">
        <x:v>15798.885952499999</x:v>
      </x:c>
      <x:c r="AP449" s="393">
        <x:v>3862115.2500000005</x:v>
      </x:c>
      <x:c r="AQ449" s="366">
        <x:v>1601742.5629994788</x:v>
      </x:c>
      <x:c r="AR449" s="366">
        <x:v>19349.197402500002</x:v>
      </x:c>
      <x:c r="AS449" s="393">
        <x:v>3862115.2500000005</x:v>
      </x:c>
      <x:c r="AT449" s="366">
        <x:v>1601742.5629994788</x:v>
      </x:c>
      <x:c r="AU449" s="366">
        <x:v>19349.197402500002</x:v>
      </x:c>
    </x:row>
    <x:row r="450" spans="3:47" hidden="1" outlineLevel="1">
      <x:c r="C450" s="407" t="s">
        <x:v>427</x:v>
      </x:c>
      <x:c r="D450" s="339" t="s">
        <x:v>173</x:v>
      </x:c>
      <x:c r="E450" s="339" t="s">
        <x:v>165</x:v>
      </x:c>
      <x:c r="F450" s="439">
        <x:v>0.63013543235227021</x:v>
      </x:c>
      <x:c r="G450" s="374">
        <x:v>7.7099999999999998E-3</x:v>
      </x:c>
      <x:c r="H450" s="293">
        <x:v>620925</x:v>
      </x:c>
      <x:c r="I450" s="366">
        <x:v>7469727.75</x:v>
      </x:c>
      <x:c r="J450" s="366">
        <x:v>4706940.1253000004</x:v>
      </x:c>
      <x:c r="K450" s="366">
        <x:v>57591.60095249999</x:v>
      </x:c>
      <x:c r="L450" s="393">
        <x:v>676808.25</x:v>
      </x:c>
      <x:c r="M450" s="366">
        <x:v>426480.85923333338</x:v>
      </x:c>
      <x:c r="N450" s="367">
        <x:v>5218.1916074999999</x:v>
      </x:c>
      <x:c r="O450" s="394">
        <x:v>490530.75</x:v>
      </x:c>
      <x:c r="P450" s="366">
        <x:v>309100.80623333337</x:v>
      </x:c>
      <x:c r="Q450" s="366">
        <x:v>3781.9920824999999</x:v>
      </x:c>
      <x:c r="R450" s="393">
        <x:v>707854.49999999988</x:v>
      </x:c>
      <x:c r="S450" s="366">
        <x:v>446044.20139999996</x:v>
      </x:c>
      <x:c r="T450" s="366">
        <x:v>5457.5581949999987</x:v>
      </x:c>
      <x:c r="U450" s="393">
        <x:v>645762</x:v>
      </x:c>
      <x:c r="V450" s="366">
        <x:v>406917.51706666674</x:v>
      </x:c>
      <x:c r="W450" s="366">
        <x:v>4978.8250200000002</x:v>
      </x:c>
      <x:c r="X450" s="393">
        <x:v>552623.25</x:v>
      </x:c>
      <x:c r="Y450" s="366">
        <x:v>348227.4905666667</x:v>
      </x:c>
      <x:c r="Z450" s="366">
        <x:v>4260.7252575000002</x:v>
      </x:c>
      <x:c r="AA450" s="393">
        <x:v>645762</x:v>
      </x:c>
      <x:c r="AB450" s="366">
        <x:v>406917.51706666674</x:v>
      </x:c>
      <x:c r="AC450" s="366">
        <x:v>4978.8250200000002</x:v>
      </x:c>
      <x:c r="AD450" s="393">
        <x:v>645762</x:v>
      </x:c>
      <x:c r="AE450" s="366">
        <x:v>406917.51706666674</x:v>
      </x:c>
      <x:c r="AF450" s="366">
        <x:v>4978.8250200000002</x:v>
      </x:c>
      <x:c r="AG450" s="393">
        <x:v>552623.25</x:v>
      </x:c>
      <x:c r="AH450" s="366">
        <x:v>348227.4905666667</x:v>
      </x:c>
      <x:c r="AI450" s="366">
        <x:v>4260.7252575000002</x:v>
      </x:c>
      <x:c r="AJ450" s="393">
        <x:v>645762</x:v>
      </x:c>
      <x:c r="AK450" s="366">
        <x:v>406917.51706666674</x:v>
      </x:c>
      <x:c r="AL450" s="366">
        <x:v>4978.8250200000002</x:v>
      </x:c>
      <x:c r="AM450" s="393">
        <x:v>552623.25</x:v>
      </x:c>
      <x:c r="AN450" s="366">
        <x:v>348227.4905666667</x:v>
      </x:c>
      <x:c r="AO450" s="366">
        <x:v>4260.7252575000002</x:v>
      </x:c>
      <x:c r="AP450" s="393">
        <x:v>676808.25</x:v>
      </x:c>
      <x:c r="AQ450" s="366">
        <x:v>426480.85923333338</x:v>
      </x:c>
      <x:c r="AR450" s="366">
        <x:v>5218.1916074999999</x:v>
      </x:c>
      <x:c r="AS450" s="393">
        <x:v>676808.25</x:v>
      </x:c>
      <x:c r="AT450" s="366">
        <x:v>426480.85923333338</x:v>
      </x:c>
      <x:c r="AU450" s="366">
        <x:v>5218.1916074999999</x:v>
      </x:c>
    </x:row>
    <x:row r="451" spans="3:47" hidden="1" outlineLevel="1">
      <x:c r="C451" s="407" t="s">
        <x:v>427</x:v>
      </x:c>
      <x:c r="D451" s="339" t="s">
        <x:v>173</x:v>
      </x:c>
      <x:c r="E451" s="339" t="s">
        <x:v>145</x:v>
      </x:c>
      <x:c r="F451" s="439">
        <x:v>0.91036151667029852</x:v>
      </x:c>
      <x:c r="G451" s="374">
        <x:v>1.129E-2</x:v>
      </x:c>
      <x:c r="H451" s="293">
        <x:v>455075.83333333337</x:v>
      </x:c>
      <x:c r="I451" s="366">
        <x:v>5474562.2749999994</x:v>
      </x:c>
      <x:c r="J451" s="366">
        <x:v>4983830.8157750005</x:v>
      </x:c>
      <x:c r="K451" s="366">
        <x:v>61807.808084750002</x:v>
      </x:c>
      <x:c r="L451" s="393">
        <x:v>496032.65833333338</x:v>
      </x:c>
      <x:c r="M451" s="366">
        <x:v>451569.04315833334</x:v>
      </x:c>
      <x:c r="N451" s="367">
        <x:v>5600.2087125833341</x:v>
      </x:c>
      <x:c r="O451" s="394">
        <x:v>359509.90833333338</x:v>
      </x:c>
      <x:c r="P451" s="366">
        <x:v>327283.98540833336</x:v>
      </x:c>
      <x:c r="Q451" s="366">
        <x:v>4058.8668650833338</x:v>
      </x:c>
      <x:c r="R451" s="393">
        <x:v>518786.45</x:v>
      </x:c>
      <x:c r="S451" s="366">
        <x:v>472283.21944999998</x:v>
      </x:c>
      <x:c r="T451" s="366">
        <x:v>5857.0990204999998</x:v>
      </x:c>
      <x:c r="U451" s="393">
        <x:v>473278.8666666667</x:v>
      </x:c>
      <x:c r="V451" s="366">
        <x:v>430854.86686666671</x:v>
      </x:c>
      <x:c r="W451" s="366">
        <x:v>5343.3184046666665</x:v>
      </x:c>
      <x:c r="X451" s="393">
        <x:v>405017.4916666667</x:v>
      </x:c>
      <x:c r="Y451" s="366">
        <x:v>368712.33799166669</x:v>
      </x:c>
      <x:c r="Z451" s="366">
        <x:v>4572.6474809166666</x:v>
      </x:c>
      <x:c r="AA451" s="393">
        <x:v>473278.8666666667</x:v>
      </x:c>
      <x:c r="AB451" s="366">
        <x:v>430854.86686666671</x:v>
      </x:c>
      <x:c r="AC451" s="366">
        <x:v>5343.3184046666665</x:v>
      </x:c>
      <x:c r="AD451" s="393">
        <x:v>473278.8666666667</x:v>
      </x:c>
      <x:c r="AE451" s="366">
        <x:v>430854.86686666671</x:v>
      </x:c>
      <x:c r="AF451" s="366">
        <x:v>5343.3184046666665</x:v>
      </x:c>
      <x:c r="AG451" s="393">
        <x:v>405017.4916666667</x:v>
      </x:c>
      <x:c r="AH451" s="366">
        <x:v>368712.33799166669</x:v>
      </x:c>
      <x:c r="AI451" s="366">
        <x:v>4572.6474809166666</x:v>
      </x:c>
      <x:c r="AJ451" s="393">
        <x:v>473278.8666666667</x:v>
      </x:c>
      <x:c r="AK451" s="366">
        <x:v>430854.86686666671</x:v>
      </x:c>
      <x:c r="AL451" s="366">
        <x:v>5343.3184046666665</x:v>
      </x:c>
      <x:c r="AM451" s="393">
        <x:v>405017.4916666667</x:v>
      </x:c>
      <x:c r="AN451" s="366">
        <x:v>368712.33799166669</x:v>
      </x:c>
      <x:c r="AO451" s="366">
        <x:v>4572.6474809166666</x:v>
      </x:c>
      <x:c r="AP451" s="393">
        <x:v>496032.65833333338</x:v>
      </x:c>
      <x:c r="AQ451" s="366">
        <x:v>451569.04315833334</x:v>
      </x:c>
      <x:c r="AR451" s="366">
        <x:v>5600.2087125833341</x:v>
      </x:c>
      <x:c r="AS451" s="393">
        <x:v>496032.65833333338</x:v>
      </x:c>
      <x:c r="AT451" s="366">
        <x:v>451569.04315833334</x:v>
      </x:c>
      <x:c r="AU451" s="366">
        <x:v>5600.2087125833341</x:v>
      </x:c>
    </x:row>
    <x:row r="452" spans="3:47" hidden="1" outlineLevel="1">
      <x:c r="C452" s="407" t="s">
        <x:v>427</x:v>
      </x:c>
      <x:c r="D452" s="339" t="s">
        <x:v>173</x:v>
      </x:c>
      <x:c r="E452" s="339" t="s">
        <x:v>142</x:v>
      </x:c>
      <x:c r="F452" s="439">
        <x:v>1.4453679923027583</x:v>
      </x:c>
      <x:c r="G452" s="374">
        <x:v>1.8159999999999999E-2</x:v>
      </x:c>
      <x:c r="H452" s="293">
        <x:v>110429.16666666667</x:v>
      </x:c>
      <x:c r="I452" s="366">
        <x:v>1328462.8750000005</x:v>
      </x:c>
      <x:c r="J452" s="366">
        <x:v>1920117.7184875002</x:v>
      </x:c>
      <x:c r="K452" s="366">
        <x:v>24124.885810000003</x:v>
      </x:c>
      <x:c r="L452" s="393">
        <x:v>120367.79166666669</x:v>
      </x:c>
      <x:c r="M452" s="366">
        <x:v>173975.75337916671</x:v>
      </x:c>
      <x:c r="N452" s="367">
        <x:v>2185.879096666667</x:v>
      </x:c>
      <x:c r="O452" s="394">
        <x:v>87239.041666666672</x:v>
      </x:c>
      <x:c r="P452" s="366">
        <x:v>126092.51850416668</x:v>
      </x:c>
      <x:c r="Q452" s="366">
        <x:v>1584.2609966666666</x:v>
      </x:c>
      <x:c r="R452" s="393">
        <x:v>125889.25</x:v>
      </x:c>
      <x:c r="S452" s="366">
        <x:v>181956.292525</x:v>
      </x:c>
      <x:c r="T452" s="366">
        <x:v>2286.14878</x:v>
      </x:c>
      <x:c r="U452" s="393">
        <x:v>114846.33333333334</x:v>
      </x:c>
      <x:c r="V452" s="366">
        <x:v>165995.21423333336</x:v>
      </x:c>
      <x:c r="W452" s="366">
        <x:v>2085.6094133333336</x:v>
      </x:c>
      <x:c r="X452" s="393">
        <x:v>98281.958333333343</x:v>
      </x:c>
      <x:c r="Y452" s="366">
        <x:v>142053.59679583335</x:v>
      </x:c>
      <x:c r="Z452" s="366">
        <x:v>1784.8003633333335</x:v>
      </x:c>
      <x:c r="AA452" s="393">
        <x:v>114846.33333333334</x:v>
      </x:c>
      <x:c r="AB452" s="366">
        <x:v>165995.21423333336</x:v>
      </x:c>
      <x:c r="AC452" s="366">
        <x:v>2085.6094133333336</x:v>
      </x:c>
      <x:c r="AD452" s="393">
        <x:v>114846.33333333334</x:v>
      </x:c>
      <x:c r="AE452" s="366">
        <x:v>165995.21423333336</x:v>
      </x:c>
      <x:c r="AF452" s="366">
        <x:v>2085.6094133333336</x:v>
      </x:c>
      <x:c r="AG452" s="393">
        <x:v>98281.958333333343</x:v>
      </x:c>
      <x:c r="AH452" s="366">
        <x:v>142053.59679583335</x:v>
      </x:c>
      <x:c r="AI452" s="366">
        <x:v>1784.8003633333335</x:v>
      </x:c>
      <x:c r="AJ452" s="393">
        <x:v>114846.33333333334</x:v>
      </x:c>
      <x:c r="AK452" s="366">
        <x:v>165995.21423333336</x:v>
      </x:c>
      <x:c r="AL452" s="366">
        <x:v>2085.6094133333336</x:v>
      </x:c>
      <x:c r="AM452" s="393">
        <x:v>98281.958333333343</x:v>
      </x:c>
      <x:c r="AN452" s="366">
        <x:v>142053.59679583335</x:v>
      </x:c>
      <x:c r="AO452" s="366">
        <x:v>1784.8003633333335</x:v>
      </x:c>
      <x:c r="AP452" s="393">
        <x:v>120367.79166666669</x:v>
      </x:c>
      <x:c r="AQ452" s="366">
        <x:v>173975.75337916671</x:v>
      </x:c>
      <x:c r="AR452" s="366">
        <x:v>2185.879096666667</x:v>
      </x:c>
      <x:c r="AS452" s="393">
        <x:v>120367.79166666669</x:v>
      </x:c>
      <x:c r="AT452" s="366">
        <x:v>173975.75337916671</x:v>
      </x:c>
      <x:c r="AU452" s="366">
        <x:v>2185.879096666667</x:v>
      </x:c>
    </x:row>
    <x:row r="453" spans="3:47" hidden="1" outlineLevel="1">
      <x:c r="C453" s="407" t="s">
        <x:v>427</x:v>
      </x:c>
      <x:c r="D453" s="339" t="s">
        <x:v>428</x:v>
      </x:c>
      <x:c r="E453" s="339" t="s">
        <x:v>141</x:v>
      </x:c>
      <x:c r="F453" s="439">
        <x:v>0.29189999999999999</x:v>
      </x:c>
      <x:c r="G453" s="374">
        <x:v>3.31E-3</x:v>
      </x:c>
      <x:c r="H453" s="293">
        <x:v>750125</x:v>
      </x:c>
      <x:c r="I453" s="366">
        <x:v>9024003.75</x:v>
      </x:c>
      <x:c r="J453" s="366">
        <x:v>2634106.6946249995</x:v>
      </x:c>
      <x:c r="K453" s="366">
        <x:v>29869.452412500003</x:v>
      </x:c>
      <x:c r="L453" s="393">
        <x:v>817636.25000000012</x:v>
      </x:c>
      <x:c r="M453" s="366">
        <x:v>238668.02137500004</x:v>
      </x:c>
      <x:c r="N453" s="367">
        <x:v>2706.3759875000005</x:v>
      </x:c>
      <x:c r="O453" s="394">
        <x:v>592598.75</x:v>
      </x:c>
      <x:c r="P453" s="366">
        <x:v>172979.575125</x:v>
      </x:c>
      <x:c r="Q453" s="366">
        <x:v>1961.5018625</x:v>
      </x:c>
      <x:c r="R453" s="393">
        <x:v>855142.49999999988</x:v>
      </x:c>
      <x:c r="S453" s="366">
        <x:v>249616.09574999995</x:v>
      </x:c>
      <x:c r="T453" s="366">
        <x:v>2830.5216749999995</x:v>
      </x:c>
      <x:c r="U453" s="393">
        <x:v>780130</x:v>
      </x:c>
      <x:c r="V453" s="366">
        <x:v>227719.94699999999</x:v>
      </x:c>
      <x:c r="W453" s="366">
        <x:v>2582.2303000000002</x:v>
      </x:c>
      <x:c r="X453" s="393">
        <x:v>667611.25</x:v>
      </x:c>
      <x:c r="Y453" s="366">
        <x:v>194875.723875</x:v>
      </x:c>
      <x:c r="Z453" s="366">
        <x:v>2209.7932375</x:v>
      </x:c>
      <x:c r="AA453" s="393">
        <x:v>780130</x:v>
      </x:c>
      <x:c r="AB453" s="366">
        <x:v>227719.94699999999</x:v>
      </x:c>
      <x:c r="AC453" s="366">
        <x:v>2582.2303000000002</x:v>
      </x:c>
      <x:c r="AD453" s="393">
        <x:v>780130</x:v>
      </x:c>
      <x:c r="AE453" s="366">
        <x:v>227719.94699999999</x:v>
      </x:c>
      <x:c r="AF453" s="366">
        <x:v>2582.2303000000002</x:v>
      </x:c>
      <x:c r="AG453" s="393">
        <x:v>667611.25</x:v>
      </x:c>
      <x:c r="AH453" s="366">
        <x:v>194875.723875</x:v>
      </x:c>
      <x:c r="AI453" s="366">
        <x:v>2209.7932375</x:v>
      </x:c>
      <x:c r="AJ453" s="393">
        <x:v>780130</x:v>
      </x:c>
      <x:c r="AK453" s="366">
        <x:v>227719.94699999999</x:v>
      </x:c>
      <x:c r="AL453" s="366">
        <x:v>2582.2303000000002</x:v>
      </x:c>
      <x:c r="AM453" s="393">
        <x:v>667611.25</x:v>
      </x:c>
      <x:c r="AN453" s="366">
        <x:v>194875.723875</x:v>
      </x:c>
      <x:c r="AO453" s="366">
        <x:v>2209.7932375</x:v>
      </x:c>
      <x:c r="AP453" s="393">
        <x:v>817636.25000000012</x:v>
      </x:c>
      <x:c r="AQ453" s="366">
        <x:v>238668.02137500004</x:v>
      </x:c>
      <x:c r="AR453" s="366">
        <x:v>2706.3759875000005</x:v>
      </x:c>
      <x:c r="AS453" s="393">
        <x:v>817636.25000000012</x:v>
      </x:c>
      <x:c r="AT453" s="366">
        <x:v>238668.02137500004</x:v>
      </x:c>
      <x:c r="AU453" s="366">
        <x:v>2706.3759875000005</x:v>
      </x:c>
    </x:row>
    <x:row r="454" spans="3:47" hidden="1" outlineLevel="1">
      <x:c r="C454" s="407" t="s">
        <x:v>427</x:v>
      </x:c>
      <x:c r="D454" s="339" t="s">
        <x:v>428</x:v>
      </x:c>
      <x:c r="E454" s="339" t="s">
        <x:v>143</x:v>
      </x:c>
      <x:c r="F454" s="439">
        <x:v>0.4284</x:v>
      </x:c>
      <x:c r="G454" s="374">
        <x:v>5.0099999999999997E-3</x:v>
      </x:c>
      <x:c r="H454" s="293">
        <x:v>349916.66666666669</x:v>
      </x:c>
      <x:c r="I454" s="366">
        <x:v>4209497.5000000009</x:v>
      </x:c>
      <x:c r="J454" s="366">
        <x:v>1803348.7290000003</x:v>
      </x:c>
      <x:c r="K454" s="366">
        <x:v>21089.582474999999</x:v>
      </x:c>
      <x:c r="L454" s="393">
        <x:v>381409.16666666674</x:v>
      </x:c>
      <x:c r="M454" s="366">
        <x:v>163395.68700000003</x:v>
      </x:c>
      <x:c r="N454" s="367">
        <x:v>1910.8599250000002</x:v>
      </x:c>
      <x:c r="O454" s="394">
        <x:v>276434.16666666669</x:v>
      </x:c>
      <x:c r="P454" s="366">
        <x:v>118424.39700000001</x:v>
      </x:c>
      <x:c r="Q454" s="366">
        <x:v>1384.9351750000001</x:v>
      </x:c>
      <x:c r="R454" s="393">
        <x:v>398905</x:v>
      </x:c>
      <x:c r="S454" s="366">
        <x:v>170890.902</x:v>
      </x:c>
      <x:c r="T454" s="366">
        <x:v>1998.5140499999998</x:v>
      </x:c>
      <x:c r="U454" s="393">
        <x:v>363913.33333333337</x:v>
      </x:c>
      <x:c r="V454" s="366">
        <x:v>155900.47200000001</x:v>
      </x:c>
      <x:c r="W454" s="366">
        <x:v>1823.2058000000002</x:v>
      </x:c>
      <x:c r="X454" s="393">
        <x:v>311425.83333333337</x:v>
      </x:c>
      <x:c r="Y454" s="366">
        <x:v>133414.82700000002</x:v>
      </x:c>
      <x:c r="Z454" s="366">
        <x:v>1560.2434250000001</x:v>
      </x:c>
      <x:c r="AA454" s="393">
        <x:v>363913.33333333337</x:v>
      </x:c>
      <x:c r="AB454" s="366">
        <x:v>155900.47200000001</x:v>
      </x:c>
      <x:c r="AC454" s="366">
        <x:v>1823.2058000000002</x:v>
      </x:c>
      <x:c r="AD454" s="393">
        <x:v>363913.33333333337</x:v>
      </x:c>
      <x:c r="AE454" s="366">
        <x:v>155900.47200000001</x:v>
      </x:c>
      <x:c r="AF454" s="366">
        <x:v>1823.2058000000002</x:v>
      </x:c>
      <x:c r="AG454" s="393">
        <x:v>311425.83333333337</x:v>
      </x:c>
      <x:c r="AH454" s="366">
        <x:v>133414.82700000002</x:v>
      </x:c>
      <x:c r="AI454" s="366">
        <x:v>1560.2434250000001</x:v>
      </x:c>
      <x:c r="AJ454" s="393">
        <x:v>363913.33333333337</x:v>
      </x:c>
      <x:c r="AK454" s="366">
        <x:v>155900.47200000001</x:v>
      </x:c>
      <x:c r="AL454" s="366">
        <x:v>1823.2058000000002</x:v>
      </x:c>
      <x:c r="AM454" s="393">
        <x:v>311425.83333333337</x:v>
      </x:c>
      <x:c r="AN454" s="366">
        <x:v>133414.82700000002</x:v>
      </x:c>
      <x:c r="AO454" s="366">
        <x:v>1560.2434250000001</x:v>
      </x:c>
      <x:c r="AP454" s="393">
        <x:v>381409.16666666674</x:v>
      </x:c>
      <x:c r="AQ454" s="366">
        <x:v>163395.68700000003</x:v>
      </x:c>
      <x:c r="AR454" s="366">
        <x:v>1910.8599250000002</x:v>
      </x:c>
      <x:c r="AS454" s="393">
        <x:v>381409.16666666674</x:v>
      </x:c>
      <x:c r="AT454" s="366">
        <x:v>163395.68700000003</x:v>
      </x:c>
      <x:c r="AU454" s="366">
        <x:v>1910.8599250000002</x:v>
      </x:c>
    </x:row>
    <x:row r="455" spans="3:47" hidden="1" outlineLevel="1">
      <x:c r="C455" s="407" t="s">
        <x:v>427</x:v>
      </x:c>
      <x:c r="D455" s="339" t="s">
        <x:v>174</x:v>
      </x:c>
      <x:c r="E455" s="339" t="s">
        <x:v>155</x:v>
      </x:c>
      <x:c r="F455" s="439">
        <x:v>1.4424770642201834</x:v>
      </x:c>
      <x:c r="G455" s="374">
        <x:v>1.3769999999999999E-2</x:v>
      </x:c>
      <x:c r="H455" s="293">
        <x:v>54045.833333333336</x:v>
      </x:c>
      <x:c r="I455" s="366">
        <x:v>650171.37500000023</x:v>
      </x:c>
      <x:c r="J455" s="366">
        <x:v>937857.29625000013</x:v>
      </x:c>
      <x:c r="K455" s="366">
        <x:v>8952.8598337500007</x:v>
      </x:c>
      <x:c r="L455" s="393">
        <x:v>58909.958333333343</x:v>
      </x:c>
      <x:c r="M455" s="366">
        <x:v>84976.263750000013</x:v>
      </x:c>
      <x:c r="N455" s="367">
        <x:v>811.19012625000005</x:v>
      </x:c>
      <x:c r="O455" s="394">
        <x:v>42696.208333333336</x:v>
      </x:c>
      <x:c r="P455" s="366">
        <x:v>61588.301249999997</x:v>
      </x:c>
      <x:c r="Q455" s="366">
        <x:v>587.92678875000001</x:v>
      </x:c>
      <x:c r="R455" s="393">
        <x:v>61612.25</x:v>
      </x:c>
      <x:c r="S455" s="366">
        <x:v>88874.257499999992</x:v>
      </x:c>
      <x:c r="T455" s="366">
        <x:v>848.4006824999999</x:v>
      </x:c>
      <x:c r="U455" s="393">
        <x:v>56207.666666666672</x:v>
      </x:c>
      <x:c r="V455" s="366">
        <x:v>81078.27</x:v>
      </x:c>
      <x:c r="W455" s="366">
        <x:v>773.97957000000008</x:v>
      </x:c>
      <x:c r="X455" s="393">
        <x:v>48100.791666666672</x:v>
      </x:c>
      <x:c r="Y455" s="366">
        <x:v>69384.288750000007</x:v>
      </x:c>
      <x:c r="Z455" s="366">
        <x:v>662.34790125000006</x:v>
      </x:c>
      <x:c r="AA455" s="393">
        <x:v>56207.666666666672</x:v>
      </x:c>
      <x:c r="AB455" s="366">
        <x:v>81078.27</x:v>
      </x:c>
      <x:c r="AC455" s="366">
        <x:v>773.97957000000008</x:v>
      </x:c>
      <x:c r="AD455" s="393">
        <x:v>56207.666666666672</x:v>
      </x:c>
      <x:c r="AE455" s="366">
        <x:v>81078.27</x:v>
      </x:c>
      <x:c r="AF455" s="366">
        <x:v>773.97957000000008</x:v>
      </x:c>
      <x:c r="AG455" s="393">
        <x:v>48100.791666666672</x:v>
      </x:c>
      <x:c r="AH455" s="366">
        <x:v>69384.288750000007</x:v>
      </x:c>
      <x:c r="AI455" s="366">
        <x:v>662.34790125000006</x:v>
      </x:c>
      <x:c r="AJ455" s="393">
        <x:v>56207.666666666672</x:v>
      </x:c>
      <x:c r="AK455" s="366">
        <x:v>81078.27</x:v>
      </x:c>
      <x:c r="AL455" s="366">
        <x:v>773.97957000000008</x:v>
      </x:c>
      <x:c r="AM455" s="393">
        <x:v>48100.791666666672</x:v>
      </x:c>
      <x:c r="AN455" s="366">
        <x:v>69384.288750000007</x:v>
      </x:c>
      <x:c r="AO455" s="366">
        <x:v>662.34790125000006</x:v>
      </x:c>
      <x:c r="AP455" s="393">
        <x:v>58909.958333333343</x:v>
      </x:c>
      <x:c r="AQ455" s="366">
        <x:v>84976.263750000013</x:v>
      </x:c>
      <x:c r="AR455" s="366">
        <x:v>811.19012625000005</x:v>
      </x:c>
      <x:c r="AS455" s="393">
        <x:v>58909.958333333343</x:v>
      </x:c>
      <x:c r="AT455" s="366">
        <x:v>84976.263750000013</x:v>
      </x:c>
      <x:c r="AU455" s="366">
        <x:v>811.19012625000005</x:v>
      </x:c>
    </x:row>
    <x:row r="456" spans="3:47" hidden="1" outlineLevel="1">
      <x:c r="C456" s="407" t="s">
        <x:v>427</x:v>
      </x:c>
      <x:c r="D456" s="339" t="s">
        <x:v>140</x:v>
      </x:c>
      <x:c r="E456" s="339" t="s">
        <x:v>143</x:v>
      </x:c>
      <x:c r="F456" s="439">
        <x:v>0.4766999999999999</x:v>
      </x:c>
      <x:c r="G456" s="374">
        <x:v>4.8199999999999996E-3</x:v>
      </x:c>
      <x:c r="H456" s="293">
        <x:v>85000</x:v>
      </x:c>
      <x:c r="I456" s="366">
        <x:v>1022550</x:v>
      </x:c>
      <x:c r="J456" s="366">
        <x:v>487449.58499999996</x:v>
      </x:c>
      <x:c r="K456" s="366">
        <x:v>4928.6909999999989</x:v>
      </x:c>
      <x:c r="L456" s="393">
        <x:v>92650</x:v>
      </x:c>
      <x:c r="M456" s="366">
        <x:v>44166.25499999999</x:v>
      </x:c>
      <x:c r="N456" s="367">
        <x:v>446.57299999999998</x:v>
      </x:c>
      <x:c r="O456" s="394">
        <x:v>67150</x:v>
      </x:c>
      <x:c r="P456" s="366">
        <x:v>32010.404999999995</x:v>
      </x:c>
      <x:c r="Q456" s="366">
        <x:v>323.66299999999995</x:v>
      </x:c>
      <x:c r="R456" s="393">
        <x:v>96899.999999999985</x:v>
      </x:c>
      <x:c r="S456" s="366">
        <x:v>46192.229999999981</x:v>
      </x:c>
      <x:c r="T456" s="366">
        <x:v>467.05799999999988</x:v>
      </x:c>
      <x:c r="U456" s="393">
        <x:v>88400</x:v>
      </x:c>
      <x:c r="V456" s="366">
        <x:v>42140.279999999992</x:v>
      </x:c>
      <x:c r="W456" s="366">
        <x:v>426.08799999999997</x:v>
      </x:c>
      <x:c r="X456" s="393">
        <x:v>75650</x:v>
      </x:c>
      <x:c r="Y456" s="366">
        <x:v>36062.354999999996</x:v>
      </x:c>
      <x:c r="Z456" s="366">
        <x:v>364.63299999999998</x:v>
      </x:c>
      <x:c r="AA456" s="393">
        <x:v>88400</x:v>
      </x:c>
      <x:c r="AB456" s="366">
        <x:v>42140.279999999992</x:v>
      </x:c>
      <x:c r="AC456" s="366">
        <x:v>426.08799999999997</x:v>
      </x:c>
      <x:c r="AD456" s="393">
        <x:v>88400</x:v>
      </x:c>
      <x:c r="AE456" s="366">
        <x:v>42140.279999999992</x:v>
      </x:c>
      <x:c r="AF456" s="366">
        <x:v>426.08799999999997</x:v>
      </x:c>
      <x:c r="AG456" s="393">
        <x:v>75650</x:v>
      </x:c>
      <x:c r="AH456" s="366">
        <x:v>36062.354999999996</x:v>
      </x:c>
      <x:c r="AI456" s="366">
        <x:v>364.63299999999998</x:v>
      </x:c>
      <x:c r="AJ456" s="393">
        <x:v>88400</x:v>
      </x:c>
      <x:c r="AK456" s="366">
        <x:v>42140.279999999992</x:v>
      </x:c>
      <x:c r="AL456" s="366">
        <x:v>426.08799999999997</x:v>
      </x:c>
      <x:c r="AM456" s="393">
        <x:v>75650</x:v>
      </x:c>
      <x:c r="AN456" s="366">
        <x:v>36062.354999999996</x:v>
      </x:c>
      <x:c r="AO456" s="366">
        <x:v>364.63299999999998</x:v>
      </x:c>
      <x:c r="AP456" s="393">
        <x:v>92650</x:v>
      </x:c>
      <x:c r="AQ456" s="366">
        <x:v>44166.25499999999</x:v>
      </x:c>
      <x:c r="AR456" s="366">
        <x:v>446.57299999999998</x:v>
      </x:c>
      <x:c r="AS456" s="393">
        <x:v>92650</x:v>
      </x:c>
      <x:c r="AT456" s="366">
        <x:v>44166.25499999999</x:v>
      </x:c>
      <x:c r="AU456" s="366">
        <x:v>446.57299999999998</x:v>
      </x:c>
    </x:row>
    <x:row r="457" spans="3:47" hidden="1" outlineLevel="1">
      <x:c r="C457" s="407" t="s">
        <x:v>427</x:v>
      </x:c>
      <x:c r="D457" s="339" t="s">
        <x:v>179</x:v>
      </x:c>
      <x:c r="E457" s="339" t="s">
        <x:v>141</x:v>
      </x:c>
      <x:c r="F457" s="439">
        <x:v>0.34283330563921482</x:v>
      </x:c>
      <x:c r="G457" s="374">
        <x:v>3.5880000000000005E-3</x:v>
      </x:c>
      <x:c r="H457" s="293">
        <x:v>2505162.5</x:v>
      </x:c>
      <x:c r="I457" s="366">
        <x:v>30137104.875</x:v>
      </x:c>
      <x:c r="J457" s="366">
        <x:v>10332003.286691947</x:v>
      </x:c>
      <x:c r="K457" s="366">
        <x:v>108131.93229150002</x:v>
      </x:c>
      <x:c r="L457" s="393">
        <x:v>2730627.125</x:v>
      </x:c>
      <x:c r="M457" s="366">
        <x:v>936149.92373185547</x:v>
      </x:c>
      <x:c r="N457" s="367">
        <x:v>9797.4901245000019</x:v>
      </x:c>
      <x:c r="O457" s="394">
        <x:v>1979078.375</x:v>
      </x:c>
      <x:c r="P457" s="366">
        <x:v>678493.98142033559</x:v>
      </x:c>
      <x:c r="Q457" s="366">
        <x:v>7100.9332095000009</x:v>
      </x:c>
      <x:c r="R457" s="393">
        <x:v>2855885.2499999995</x:v>
      </x:c>
      <x:c r="S457" s="366">
        <x:v>979092.58078377531</x:v>
      </x:c>
      <x:c r="T457" s="366">
        <x:v>10246.916277</x:v>
      </x:c>
      <x:c r="U457" s="393">
        <x:v>2605369</x:v>
      </x:c>
      <x:c r="V457" s="366">
        <x:v>893207.26667993551</x:v>
      </x:c>
      <x:c r="W457" s="366">
        <x:v>9348.0639720000017</x:v>
      </x:c>
      <x:c r="X457" s="393">
        <x:v>2229594.625</x:v>
      </x:c>
      <x:c r="Y457" s="366">
        <x:v>764379.29552417551</x:v>
      </x:c>
      <x:c r="Z457" s="366">
        <x:v>7999.7855145000012</x:v>
      </x:c>
      <x:c r="AA457" s="393">
        <x:v>2605369</x:v>
      </x:c>
      <x:c r="AB457" s="366">
        <x:v>893207.26667993551</x:v>
      </x:c>
      <x:c r="AC457" s="366">
        <x:v>9348.0639720000017</x:v>
      </x:c>
      <x:c r="AD457" s="393">
        <x:v>2605369</x:v>
      </x:c>
      <x:c r="AE457" s="366">
        <x:v>893207.26667993551</x:v>
      </x:c>
      <x:c r="AF457" s="366">
        <x:v>9348.0639720000017</x:v>
      </x:c>
      <x:c r="AG457" s="393">
        <x:v>2229594.625</x:v>
      </x:c>
      <x:c r="AH457" s="366">
        <x:v>764379.29552417551</x:v>
      </x:c>
      <x:c r="AI457" s="366">
        <x:v>7999.7855145000012</x:v>
      </x:c>
      <x:c r="AJ457" s="393">
        <x:v>2605369</x:v>
      </x:c>
      <x:c r="AK457" s="366">
        <x:v>893207.26667993551</x:v>
      </x:c>
      <x:c r="AL457" s="366">
        <x:v>9348.0639720000017</x:v>
      </x:c>
      <x:c r="AM457" s="393">
        <x:v>2229594.625</x:v>
      </x:c>
      <x:c r="AN457" s="366">
        <x:v>764379.29552417551</x:v>
      </x:c>
      <x:c r="AO457" s="366">
        <x:v>7999.7855145000012</x:v>
      </x:c>
      <x:c r="AP457" s="393">
        <x:v>2730627.125</x:v>
      </x:c>
      <x:c r="AQ457" s="366">
        <x:v>936149.92373185547</x:v>
      </x:c>
      <x:c r="AR457" s="366">
        <x:v>9797.4901245000019</x:v>
      </x:c>
      <x:c r="AS457" s="393">
        <x:v>2730627.125</x:v>
      </x:c>
      <x:c r="AT457" s="366">
        <x:v>936149.92373185547</x:v>
      </x:c>
      <x:c r="AU457" s="366">
        <x:v>9797.4901245000019</x:v>
      </x:c>
    </x:row>
    <x:row r="458" spans="3:47" hidden="1" outlineLevel="1">
      <x:c r="C458" s="407" t="s">
        <x:v>427</x:v>
      </x:c>
      <x:c r="D458" s="339" t="s">
        <x:v>179</x:v>
      </x:c>
      <x:c r="E458" s="339" t="s">
        <x:v>143</x:v>
      </x:c>
      <x:c r="F458" s="439">
        <x:v>0.43923137614678898</x:v>
      </x:c>
      <x:c r="G458" s="374">
        <x:v>5.0544000000000006E-3</x:v>
      </x:c>
      <x:c r="H458" s="293">
        <x:v>891083.33333333337</x:v>
      </x:c>
      <x:c r="I458" s="366">
        <x:v>10719732.500000004</x:v>
      </x:c>
      <x:c r="J458" s="366">
        <x:v>4708442.8579004593</x:v>
      </x:c>
      <x:c r="K458" s="366">
        <x:v>54181.81594800001</x:v>
      </x:c>
      <x:c r="L458" s="393">
        <x:v>971280.83333333349</x:v>
      </x:c>
      <x:c r="M458" s="366">
        <x:v>426617.01705000008</x:v>
      </x:c>
      <x:c r="N458" s="367">
        <x:v>4909.241844000001</x:v>
      </x:c>
      <x:c r="O458" s="394">
        <x:v>703955.83333333337</x:v>
      </x:c>
      <x:c r="P458" s="366">
        <x:v>309199.48942155961</x:v>
      </x:c>
      <x:c r="Q458" s="366">
        <x:v>3558.0743640000005</x:v>
      </x:c>
      <x:c r="R458" s="393">
        <x:v>1015835</x:v>
      </x:c>
      <x:c r="S458" s="366">
        <x:v>446186.60498807341</x:v>
      </x:c>
      <x:c r="T458" s="366">
        <x:v>5134.4364240000004</x:v>
      </x:c>
      <x:c r="U458" s="393">
        <x:v>926726.66666666674</x:v>
      </x:c>
      <x:c r="V458" s="366">
        <x:v>407047.42911192664</x:v>
      </x:c>
      <x:c r="W458" s="366">
        <x:v>4684.0472640000007</x:v>
      </x:c>
      <x:c r="X458" s="393">
        <x:v>793064.16666666674</x:v>
      </x:c>
      <x:c r="Y458" s="366">
        <x:v>348338.66529770644</x:v>
      </x:c>
      <x:c r="Z458" s="366">
        <x:v>4008.4635240000007</x:v>
      </x:c>
      <x:c r="AA458" s="393">
        <x:v>926726.66666666674</x:v>
      </x:c>
      <x:c r="AB458" s="366">
        <x:v>407047.42911192664</x:v>
      </x:c>
      <x:c r="AC458" s="366">
        <x:v>4684.0472640000007</x:v>
      </x:c>
      <x:c r="AD458" s="393">
        <x:v>926726.66666666674</x:v>
      </x:c>
      <x:c r="AE458" s="366">
        <x:v>407047.42911192664</x:v>
      </x:c>
      <x:c r="AF458" s="366">
        <x:v>4684.0472640000007</x:v>
      </x:c>
      <x:c r="AG458" s="393">
        <x:v>793064.16666666674</x:v>
      </x:c>
      <x:c r="AH458" s="366">
        <x:v>348338.66529770644</x:v>
      </x:c>
      <x:c r="AI458" s="366">
        <x:v>4008.4635240000007</x:v>
      </x:c>
      <x:c r="AJ458" s="393">
        <x:v>926726.66666666674</x:v>
      </x:c>
      <x:c r="AK458" s="366">
        <x:v>407047.42911192664</x:v>
      </x:c>
      <x:c r="AL458" s="366">
        <x:v>4684.0472640000007</x:v>
      </x:c>
      <x:c r="AM458" s="393">
        <x:v>793064.16666666674</x:v>
      </x:c>
      <x:c r="AN458" s="366">
        <x:v>348338.66529770644</x:v>
      </x:c>
      <x:c r="AO458" s="366">
        <x:v>4008.4635240000007</x:v>
      </x:c>
      <x:c r="AP458" s="393">
        <x:v>971280.83333333349</x:v>
      </x:c>
      <x:c r="AQ458" s="366">
        <x:v>426617.01705000008</x:v>
      </x:c>
      <x:c r="AR458" s="366">
        <x:v>4909.241844000001</x:v>
      </x:c>
      <x:c r="AS458" s="393">
        <x:v>971280.83333333349</x:v>
      </x:c>
      <x:c r="AT458" s="366">
        <x:v>426617.01705000008</x:v>
      </x:c>
      <x:c r="AU458" s="366">
        <x:v>4909.241844000001</x:v>
      </x:c>
    </x:row>
    <x:row r="459" spans="3:47" hidden="1" outlineLevel="1">
      <x:c r="C459" s="407" t="s">
        <x:v>427</x:v>
      </x:c>
      <x:c r="D459" s="339" t="s">
        <x:v>179</x:v>
      </x:c>
      <x:c r="E459" s="339" t="s">
        <x:v>144</x:v>
      </x:c>
      <x:c r="F459" s="439">
        <x:v>0.59696363636363636</x:v>
      </x:c>
      <x:c r="G459" s="374">
        <x:v>7.1999999999999998E-3</x:v>
      </x:c>
      <x:c r="H459" s="293">
        <x:v>218166.66666666666</x:v>
      </x:c>
      <x:c r="I459" s="366">
        <x:v>2624544.9999999995</x:v>
      </x:c>
      <x:c r="J459" s="366">
        <x:v>1566757.9269999999</x:v>
      </x:c>
      <x:c r="K459" s="366">
        <x:v>18896.723999999998</x:v>
      </x:c>
      <x:c r="L459" s="393">
        <x:v>237801.66666666669</x:v>
      </x:c>
      <x:c r="M459" s="366">
        <x:v>141958.94766666667</x:v>
      </x:c>
      <x:c r="N459" s="367">
        <x:v>1712.172</x:v>
      </x:c>
      <x:c r="O459" s="394">
        <x:v>172351.66666666666</x:v>
      </x:c>
      <x:c r="P459" s="366">
        <x:v>102887.67766666666</x:v>
      </x:c>
      <x:c r="Q459" s="366">
        <x:v>1240.9319999999998</x:v>
      </x:c>
      <x:c r="R459" s="393">
        <x:v>248709.99999999997</x:v>
      </x:c>
      <x:c r="S459" s="366">
        <x:v>148470.82599999997</x:v>
      </x:c>
      <x:c r="T459" s="366">
        <x:v>1790.7119999999998</x:v>
      </x:c>
      <x:c r="U459" s="393">
        <x:v>226893.33333333334</x:v>
      </x:c>
      <x:c r="V459" s="366">
        <x:v>135447.06933333335</x:v>
      </x:c>
      <x:c r="W459" s="366">
        <x:v>1633.6320000000001</x:v>
      </x:c>
      <x:c r="X459" s="393">
        <x:v>194168.33333333331</x:v>
      </x:c>
      <x:c r="Y459" s="366">
        <x:v>115911.43433333332</x:v>
      </x:c>
      <x:c r="Z459" s="366">
        <x:v>1398.0119999999997</x:v>
      </x:c>
      <x:c r="AA459" s="393">
        <x:v>226893.33333333334</x:v>
      </x:c>
      <x:c r="AB459" s="366">
        <x:v>135447.06933333335</x:v>
      </x:c>
      <x:c r="AC459" s="366">
        <x:v>1633.6320000000001</x:v>
      </x:c>
      <x:c r="AD459" s="393">
        <x:v>226893.33333333334</x:v>
      </x:c>
      <x:c r="AE459" s="366">
        <x:v>135447.06933333335</x:v>
      </x:c>
      <x:c r="AF459" s="366">
        <x:v>1633.6320000000001</x:v>
      </x:c>
      <x:c r="AG459" s="393">
        <x:v>194168.33333333331</x:v>
      </x:c>
      <x:c r="AH459" s="366">
        <x:v>115911.43433333332</x:v>
      </x:c>
      <x:c r="AI459" s="366">
        <x:v>1398.0119999999997</x:v>
      </x:c>
      <x:c r="AJ459" s="393">
        <x:v>226893.33333333334</x:v>
      </x:c>
      <x:c r="AK459" s="366">
        <x:v>135447.06933333335</x:v>
      </x:c>
      <x:c r="AL459" s="366">
        <x:v>1633.6320000000001</x:v>
      </x:c>
      <x:c r="AM459" s="393">
        <x:v>194168.33333333331</x:v>
      </x:c>
      <x:c r="AN459" s="366">
        <x:v>115911.43433333332</x:v>
      </x:c>
      <x:c r="AO459" s="366">
        <x:v>1398.0119999999997</x:v>
      </x:c>
      <x:c r="AP459" s="393">
        <x:v>237801.66666666669</x:v>
      </x:c>
      <x:c r="AQ459" s="366">
        <x:v>141958.94766666667</x:v>
      </x:c>
      <x:c r="AR459" s="366">
        <x:v>1712.172</x:v>
      </x:c>
      <x:c r="AS459" s="393">
        <x:v>237801.66666666669</x:v>
      </x:c>
      <x:c r="AT459" s="366">
        <x:v>141958.94766666667</x:v>
      </x:c>
      <x:c r="AU459" s="366">
        <x:v>1712.172</x:v>
      </x:c>
    </x:row>
    <x:row r="460" spans="3:47" hidden="1" outlineLevel="1">
      <x:c r="C460" s="407" t="s">
        <x:v>427</x:v>
      </x:c>
      <x:c r="D460" s="339" t="s">
        <x:v>179</x:v>
      </x:c>
      <x:c r="E460" s="339" t="s">
        <x:v>145</x:v>
      </x:c>
      <x:c r="F460" s="439">
        <x:v>0.82040000000000013</x:v>
      </x:c>
      <x:c r="G460" s="374">
        <x:v>1.2188800000000001E-2</x:v>
      </x:c>
      <x:c r="H460" s="293">
        <x:v>44129.166666666664</x:v>
      </x:c>
      <x:c r="I460" s="366">
        <x:v>530873.87500000012</x:v>
      </x:c>
      <x:c r="J460" s="366">
        <x:v>435528.92705000006</x:v>
      </x:c>
      <x:c r="K460" s="366">
        <x:v>6470.7154876000004</x:v>
      </x:c>
      <x:c r="L460" s="393">
        <x:v>48100.791666666664</x:v>
      </x:c>
      <x:c r="M460" s="366">
        <x:v>39461.88948333334</x:v>
      </x:c>
      <x:c r="N460" s="367">
        <x:v>586.29092946666674</x:v>
      </x:c>
      <x:c r="O460" s="394">
        <x:v>34862.041666666664</x:v>
      </x:c>
      <x:c r="P460" s="366">
        <x:v>28600.818983333334</x:v>
      </x:c>
      <x:c r="Q460" s="366">
        <x:v>424.92645346666666</x:v>
      </x:c>
      <x:c r="R460" s="393">
        <x:v>50307.249999999993</x:v>
      </x:c>
      <x:c r="S460" s="366">
        <x:v>41272.067900000002</x:v>
      </x:c>
      <x:c r="T460" s="366">
        <x:v>613.18500879999999</x:v>
      </x:c>
      <x:c r="U460" s="393">
        <x:v>45894.333333333336</x:v>
      </x:c>
      <x:c r="V460" s="366">
        <x:v>37651.711066666678</x:v>
      </x:c>
      <x:c r="W460" s="366">
        <x:v>559.39685013333337</x:v>
      </x:c>
      <x:c r="X460" s="393">
        <x:v>39274.958333333328</x:v>
      </x:c>
      <x:c r="Y460" s="366">
        <x:v>32221.17581666667</x:v>
      </x:c>
      <x:c r="Z460" s="366">
        <x:v>478.71461213333333</x:v>
      </x:c>
      <x:c r="AA460" s="393">
        <x:v>45894.333333333336</x:v>
      </x:c>
      <x:c r="AB460" s="366">
        <x:v>37651.711066666678</x:v>
      </x:c>
      <x:c r="AC460" s="366">
        <x:v>559.39685013333337</x:v>
      </x:c>
      <x:c r="AD460" s="393">
        <x:v>45894.333333333336</x:v>
      </x:c>
      <x:c r="AE460" s="366">
        <x:v>37651.711066666678</x:v>
      </x:c>
      <x:c r="AF460" s="366">
        <x:v>559.39685013333337</x:v>
      </x:c>
      <x:c r="AG460" s="393">
        <x:v>39274.958333333328</x:v>
      </x:c>
      <x:c r="AH460" s="366">
        <x:v>32221.17581666667</x:v>
      </x:c>
      <x:c r="AI460" s="366">
        <x:v>478.71461213333333</x:v>
      </x:c>
      <x:c r="AJ460" s="393">
        <x:v>45894.333333333336</x:v>
      </x:c>
      <x:c r="AK460" s="366">
        <x:v>37651.711066666678</x:v>
      </x:c>
      <x:c r="AL460" s="366">
        <x:v>559.39685013333337</x:v>
      </x:c>
      <x:c r="AM460" s="393">
        <x:v>39274.958333333328</x:v>
      </x:c>
      <x:c r="AN460" s="366">
        <x:v>32221.17581666667</x:v>
      </x:c>
      <x:c r="AO460" s="366">
        <x:v>478.71461213333333</x:v>
      </x:c>
      <x:c r="AP460" s="393">
        <x:v>48100.791666666664</x:v>
      </x:c>
      <x:c r="AQ460" s="366">
        <x:v>39461.88948333334</x:v>
      </x:c>
      <x:c r="AR460" s="366">
        <x:v>586.29092946666674</x:v>
      </x:c>
      <x:c r="AS460" s="393">
        <x:v>48100.791666666664</x:v>
      </x:c>
      <x:c r="AT460" s="366">
        <x:v>39461.88948333334</x:v>
      </x:c>
      <x:c r="AU460" s="366">
        <x:v>586.29092946666674</x:v>
      </x:c>
    </x:row>
    <x:row r="461" spans="3:47" hidden="1" outlineLevel="1">
      <x:c r="C461" s="407" t="s">
        <x:v>427</x:v>
      </x:c>
      <x:c r="D461" s="339" t="s">
        <x:v>179</x:v>
      </x:c>
      <x:c r="E461" s="339" t="s">
        <x:v>146</x:v>
      </x:c>
      <x:c r="F461" s="439">
        <x:v>1.617</x:v>
      </x:c>
      <x:c r="G461" s="374">
        <x:v>2.392E-2</x:v>
      </x:c>
      <x:c r="H461" s="293">
        <x:v>22666.666666666668</x:v>
      </x:c>
      <x:c r="I461" s="366">
        <x:v>272680.00000000006</x:v>
      </x:c>
      <x:c r="J461" s="366">
        <x:v>440923.56000000006</x:v>
      </x:c>
      <x:c r="K461" s="366">
        <x:v>6522.5056000000004</x:v>
      </x:c>
      <x:c r="L461" s="393">
        <x:v>24706.666666666672</x:v>
      </x:c>
      <x:c r="M461" s="366">
        <x:v>39950.680000000008</x:v>
      </x:c>
      <x:c r="N461" s="367">
        <x:v>590.9834666666668</x:v>
      </x:c>
      <x:c r="O461" s="394">
        <x:v>17906.666666666668</x:v>
      </x:c>
      <x:c r="P461" s="366">
        <x:v>28955.08</x:v>
      </x:c>
      <x:c r="Q461" s="366">
        <x:v>428.32746666666668</x:v>
      </x:c>
      <x:c r="R461" s="393">
        <x:v>25840</x:v>
      </x:c>
      <x:c r="S461" s="366">
        <x:v>41783.279999999999</x:v>
      </x:c>
      <x:c r="T461" s="366">
        <x:v>618.09280000000001</x:v>
      </x:c>
      <x:c r="U461" s="393">
        <x:v>23573.333333333336</x:v>
      </x:c>
      <x:c r="V461" s="366">
        <x:v>38118.080000000002</x:v>
      </x:c>
      <x:c r="W461" s="366">
        <x:v>563.87413333333336</x:v>
      </x:c>
      <x:c r="X461" s="393">
        <x:v>20173.333333333336</x:v>
      </x:c>
      <x:c r="Y461" s="366">
        <x:v>32620.280000000002</x:v>
      </x:c>
      <x:c r="Z461" s="366">
        <x:v>482.54613333333339</x:v>
      </x:c>
      <x:c r="AA461" s="393">
        <x:v>23573.333333333336</x:v>
      </x:c>
      <x:c r="AB461" s="366">
        <x:v>38118.080000000002</x:v>
      </x:c>
      <x:c r="AC461" s="366">
        <x:v>563.87413333333336</x:v>
      </x:c>
      <x:c r="AD461" s="393">
        <x:v>23573.333333333336</x:v>
      </x:c>
      <x:c r="AE461" s="366">
        <x:v>38118.080000000002</x:v>
      </x:c>
      <x:c r="AF461" s="366">
        <x:v>563.87413333333336</x:v>
      </x:c>
      <x:c r="AG461" s="393">
        <x:v>20173.333333333336</x:v>
      </x:c>
      <x:c r="AH461" s="366">
        <x:v>32620.280000000002</x:v>
      </x:c>
      <x:c r="AI461" s="366">
        <x:v>482.54613333333339</x:v>
      </x:c>
      <x:c r="AJ461" s="393">
        <x:v>23573.333333333336</x:v>
      </x:c>
      <x:c r="AK461" s="366">
        <x:v>38118.080000000002</x:v>
      </x:c>
      <x:c r="AL461" s="366">
        <x:v>563.87413333333336</x:v>
      </x:c>
      <x:c r="AM461" s="393">
        <x:v>20173.333333333336</x:v>
      </x:c>
      <x:c r="AN461" s="366">
        <x:v>32620.280000000002</x:v>
      </x:c>
      <x:c r="AO461" s="366">
        <x:v>482.54613333333339</x:v>
      </x:c>
      <x:c r="AP461" s="393">
        <x:v>24706.666666666672</x:v>
      </x:c>
      <x:c r="AQ461" s="366">
        <x:v>39950.680000000008</x:v>
      </x:c>
      <x:c r="AR461" s="366">
        <x:v>590.9834666666668</x:v>
      </x:c>
      <x:c r="AS461" s="393">
        <x:v>24706.666666666672</x:v>
      </x:c>
      <x:c r="AT461" s="366">
        <x:v>39950.680000000008</x:v>
      </x:c>
      <x:c r="AU461" s="366">
        <x:v>590.9834666666668</x:v>
      </x:c>
    </x:row>
    <x:row r="462" spans="3:47" hidden="1" outlineLevel="1">
      <x:c r="C462" s="407" t="s">
        <x:v>427</x:v>
      </x:c>
      <x:c r="D462" s="339" t="s">
        <x:v>179</x:v>
      </x:c>
      <x:c r="E462" s="339" t="s">
        <x:v>142</x:v>
      </x:c>
      <x:c r="F462" s="439">
        <x:v>1.2242999999999999</x:v>
      </x:c>
      <x:c r="G462" s="374">
        <x:v>1.805E-2</x:v>
      </x:c>
      <x:c r="H462" s="293">
        <x:v>24720.833333333332</x:v>
      </x:c>
      <x:c r="I462" s="366">
        <x:v>297391.625</x:v>
      </x:c>
      <x:c r="J462" s="366">
        <x:v>364096.56648750004</x:v>
      </x:c>
      <x:c r="K462" s="366">
        <x:v>5367.91883125</x:v>
      </x:c>
      <x:c r="L462" s="393">
        <x:v>26945.708333333336</x:v>
      </x:c>
      <x:c r="M462" s="366">
        <x:v>32989.630712500002</x:v>
      </x:c>
      <x:c r="N462" s="367">
        <x:v>486.37003541666672</x:v>
      </x:c>
      <x:c r="O462" s="394">
        <x:v>19529.458333333332</x:v>
      </x:c>
      <x:c r="P462" s="366">
        <x:v>23909.915837499997</x:v>
      </x:c>
      <x:c r="Q462" s="366">
        <x:v>352.50672291666666</x:v>
      </x:c>
      <x:c r="R462" s="393">
        <x:v>28181.749999999996</x:v>
      </x:c>
      <x:c r="S462" s="366">
        <x:v>34502.916524999993</x:v>
      </x:c>
      <x:c r="T462" s="366">
        <x:v>508.68058749999994</x:v>
      </x:c>
      <x:c r="U462" s="393">
        <x:v>25709.666666666668</x:v>
      </x:c>
      <x:c r="V462" s="366">
        <x:v>31476.3449</x:v>
      </x:c>
      <x:c r="W462" s="366">
        <x:v>464.05948333333333</x:v>
      </x:c>
      <x:c r="X462" s="393">
        <x:v>22001.541666666664</x:v>
      </x:c>
      <x:c r="Y462" s="366">
        <x:v>26936.487462499997</x:v>
      </x:c>
      <x:c r="Z462" s="366">
        <x:v>397.12782708333327</x:v>
      </x:c>
      <x:c r="AA462" s="393">
        <x:v>25709.666666666668</x:v>
      </x:c>
      <x:c r="AB462" s="366">
        <x:v>31476.3449</x:v>
      </x:c>
      <x:c r="AC462" s="366">
        <x:v>464.05948333333333</x:v>
      </x:c>
      <x:c r="AD462" s="393">
        <x:v>25709.666666666668</x:v>
      </x:c>
      <x:c r="AE462" s="366">
        <x:v>31476.3449</x:v>
      </x:c>
      <x:c r="AF462" s="366">
        <x:v>464.05948333333333</x:v>
      </x:c>
      <x:c r="AG462" s="393">
        <x:v>22001.541666666664</x:v>
      </x:c>
      <x:c r="AH462" s="366">
        <x:v>26936.487462499997</x:v>
      </x:c>
      <x:c r="AI462" s="366">
        <x:v>397.12782708333327</x:v>
      </x:c>
      <x:c r="AJ462" s="393">
        <x:v>25709.666666666668</x:v>
      </x:c>
      <x:c r="AK462" s="366">
        <x:v>31476.3449</x:v>
      </x:c>
      <x:c r="AL462" s="366">
        <x:v>464.05948333333333</x:v>
      </x:c>
      <x:c r="AM462" s="393">
        <x:v>22001.541666666664</x:v>
      </x:c>
      <x:c r="AN462" s="366">
        <x:v>26936.487462499997</x:v>
      </x:c>
      <x:c r="AO462" s="366">
        <x:v>397.12782708333327</x:v>
      </x:c>
      <x:c r="AP462" s="393">
        <x:v>26945.708333333336</x:v>
      </x:c>
      <x:c r="AQ462" s="366">
        <x:v>32989.630712500002</x:v>
      </x:c>
      <x:c r="AR462" s="366">
        <x:v>486.37003541666672</x:v>
      </x:c>
      <x:c r="AS462" s="393">
        <x:v>26945.708333333336</x:v>
      </x:c>
      <x:c r="AT462" s="366">
        <x:v>32989.630712500002</x:v>
      </x:c>
      <x:c r="AU462" s="366">
        <x:v>486.37003541666672</x:v>
      </x:c>
    </x:row>
    <x:row r="463" spans="3:47" hidden="1" outlineLevel="1">
      <x:c r="C463" s="407" t="s">
        <x:v>427</x:v>
      </x:c>
      <x:c r="D463" s="339" t="s">
        <x:v>186</x:v>
      </x:c>
      <x:c r="E463" s="339" t="s">
        <x:v>429</x:v>
      </x:c>
      <x:c r="F463" s="439">
        <x:v>2.5354000000000001</x:v>
      </x:c>
      <x:c r="G463" s="374">
        <x:v>2.707E-2</x:v>
      </x:c>
      <x:c r="H463" s="293">
        <x:v>34000</x:v>
      </x:c>
      <x:c r="I463" s="366">
        <x:v>409020</x:v>
      </x:c>
      <x:c r="J463" s="366">
        <x:v>1037029.3080000001</x:v>
      </x:c>
      <x:c r="K463" s="366">
        <x:v>11072.171400000003</x:v>
      </x:c>
      <x:c r="L463" s="393">
        <x:v>37060</x:v>
      </x:c>
      <x:c r="M463" s="366">
        <x:v>93961.923999999999</x:v>
      </x:c>
      <x:c r="N463" s="367">
        <x:v>1003.2142</x:v>
      </x:c>
      <x:c r="O463" s="394">
        <x:v>26860</x:v>
      </x:c>
      <x:c r="P463" s="366">
        <x:v>68100.843999999997</x:v>
      </x:c>
      <x:c r="Q463" s="366">
        <x:v>727.10019999999997</x:v>
      </x:c>
      <x:c r="R463" s="393">
        <x:v>38760</x:v>
      </x:c>
      <x:c r="S463" s="366">
        <x:v>98272.104000000007</x:v>
      </x:c>
      <x:c r="T463" s="366">
        <x:v>1049.2332000000001</x:v>
      </x:c>
      <x:c r="U463" s="393">
        <x:v>35360</x:v>
      </x:c>
      <x:c r="V463" s="366">
        <x:v>89651.744000000006</x:v>
      </x:c>
      <x:c r="W463" s="366">
        <x:v>957.1952</x:v>
      </x:c>
      <x:c r="X463" s="393">
        <x:v>30260</x:v>
      </x:c>
      <x:c r="Y463" s="366">
        <x:v>76721.203999999998</x:v>
      </x:c>
      <x:c r="Z463" s="366">
        <x:v>819.13819999999998</x:v>
      </x:c>
      <x:c r="AA463" s="393">
        <x:v>35360</x:v>
      </x:c>
      <x:c r="AB463" s="366">
        <x:v>89651.744000000006</x:v>
      </x:c>
      <x:c r="AC463" s="366">
        <x:v>957.1952</x:v>
      </x:c>
      <x:c r="AD463" s="393">
        <x:v>35360</x:v>
      </x:c>
      <x:c r="AE463" s="366">
        <x:v>89651.744000000006</x:v>
      </x:c>
      <x:c r="AF463" s="366">
        <x:v>957.1952</x:v>
      </x:c>
      <x:c r="AG463" s="393">
        <x:v>30260</x:v>
      </x:c>
      <x:c r="AH463" s="366">
        <x:v>76721.203999999998</x:v>
      </x:c>
      <x:c r="AI463" s="366">
        <x:v>819.13819999999998</x:v>
      </x:c>
      <x:c r="AJ463" s="393">
        <x:v>35360</x:v>
      </x:c>
      <x:c r="AK463" s="366">
        <x:v>89651.744000000006</x:v>
      </x:c>
      <x:c r="AL463" s="366">
        <x:v>957.1952</x:v>
      </x:c>
      <x:c r="AM463" s="393">
        <x:v>30260</x:v>
      </x:c>
      <x:c r="AN463" s="366">
        <x:v>76721.203999999998</x:v>
      </x:c>
      <x:c r="AO463" s="366">
        <x:v>819.13819999999998</x:v>
      </x:c>
      <x:c r="AP463" s="393">
        <x:v>37060</x:v>
      </x:c>
      <x:c r="AQ463" s="366">
        <x:v>93961.923999999999</x:v>
      </x:c>
      <x:c r="AR463" s="366">
        <x:v>1003.2142</x:v>
      </x:c>
      <x:c r="AS463" s="393">
        <x:v>37060</x:v>
      </x:c>
      <x:c r="AT463" s="366">
        <x:v>93961.923999999999</x:v>
      </x:c>
      <x:c r="AU463" s="366">
        <x:v>1003.2142</x:v>
      </x:c>
    </x:row>
    <x:row r="464" spans="3:47" hidden="1" outlineLevel="1">
      <x:c r="C464" s="407" t="s">
        <x:v>427</x:v>
      </x:c>
      <x:c r="D464" s="339" t="s">
        <x:v>186</x:v>
      </x:c>
      <x:c r="E464" s="339" t="s">
        <x:v>160</x:v>
      </x:c>
      <x:c r="F464" s="439">
        <x:v>3.5945</x:v>
      </x:c>
      <x:c r="G464" s="374">
        <x:v>4.7066999999999998E-2</x:v>
      </x:c>
      <x:c r="H464" s="293">
        <x:v>14166.666666666668</x:v>
      </x:c>
      <x:c r="I464" s="366">
        <x:v>170425</x:v>
      </x:c>
      <x:c r="J464" s="366">
        <x:v>612592.66250000009</x:v>
      </x:c>
      <x:c r="K464" s="366">
        <x:v>8021.3934749999999</x:v>
      </x:c>
      <x:c r="L464" s="393">
        <x:v>15441.66666666667</x:v>
      </x:c>
      <x:c r="M464" s="366">
        <x:v>55505.070833333346</x:v>
      </x:c>
      <x:c r="N464" s="367">
        <x:v>726.79292500000008</x:v>
      </x:c>
      <x:c r="O464" s="394">
        <x:v>11191.666666666668</x:v>
      </x:c>
      <x:c r="P464" s="366">
        <x:v>40228.445833333339</x:v>
      </x:c>
      <x:c r="Q464" s="366">
        <x:v>526.75817500000005</x:v>
      </x:c>
      <x:c r="R464" s="393">
        <x:v>16150</x:v>
      </x:c>
      <x:c r="S464" s="366">
        <x:v>58051.175000000003</x:v>
      </x:c>
      <x:c r="T464" s="366">
        <x:v>760.13204999999994</x:v>
      </x:c>
      <x:c r="U464" s="393">
        <x:v>14733.333333333336</x:v>
      </x:c>
      <x:c r="V464" s="366">
        <x:v>52958.966666666674</x:v>
      </x:c>
      <x:c r="W464" s="366">
        <x:v>693.45380000000011</x:v>
      </x:c>
      <x:c r="X464" s="393">
        <x:v>12608.333333333334</x:v>
      </x:c>
      <x:c r="Y464" s="366">
        <x:v>45320.654166666667</x:v>
      </x:c>
      <x:c r="Z464" s="366">
        <x:v>593.43642499999999</x:v>
      </x:c>
      <x:c r="AA464" s="393">
        <x:v>14733.333333333336</x:v>
      </x:c>
      <x:c r="AB464" s="366">
        <x:v>52958.966666666674</x:v>
      </x:c>
      <x:c r="AC464" s="366">
        <x:v>693.45380000000011</x:v>
      </x:c>
      <x:c r="AD464" s="393">
        <x:v>14733.333333333336</x:v>
      </x:c>
      <x:c r="AE464" s="366">
        <x:v>52958.966666666674</x:v>
      </x:c>
      <x:c r="AF464" s="366">
        <x:v>693.45380000000011</x:v>
      </x:c>
      <x:c r="AG464" s="393">
        <x:v>12608.333333333334</x:v>
      </x:c>
      <x:c r="AH464" s="366">
        <x:v>45320.654166666667</x:v>
      </x:c>
      <x:c r="AI464" s="366">
        <x:v>593.43642499999999</x:v>
      </x:c>
      <x:c r="AJ464" s="393">
        <x:v>14733.333333333336</x:v>
      </x:c>
      <x:c r="AK464" s="366">
        <x:v>52958.966666666674</x:v>
      </x:c>
      <x:c r="AL464" s="366">
        <x:v>693.45380000000011</x:v>
      </x:c>
      <x:c r="AM464" s="393">
        <x:v>12608.333333333334</x:v>
      </x:c>
      <x:c r="AN464" s="366">
        <x:v>45320.654166666667</x:v>
      </x:c>
      <x:c r="AO464" s="366">
        <x:v>593.43642499999999</x:v>
      </x:c>
      <x:c r="AP464" s="393">
        <x:v>15441.66666666667</x:v>
      </x:c>
      <x:c r="AQ464" s="366">
        <x:v>55505.070833333346</x:v>
      </x:c>
      <x:c r="AR464" s="366">
        <x:v>726.79292500000008</x:v>
      </x:c>
      <x:c r="AS464" s="393">
        <x:v>15441.66666666667</x:v>
      </x:c>
      <x:c r="AT464" s="366">
        <x:v>55505.070833333346</x:v>
      </x:c>
      <x:c r="AU464" s="366">
        <x:v>726.79292500000008</x:v>
      </x:c>
    </x:row>
    <x:row r="465" spans="3:47" hidden="1" outlineLevel="1">
      <x:c r="C465" s="407" t="s">
        <x:v>427</x:v>
      </x:c>
      <x:c r="D465" s="339" t="s">
        <x:v>187</x:v>
      </x:c>
      <x:c r="E465" s="339" t="s">
        <x:v>430</x:v>
      </x:c>
      <x:c r="F465" s="439">
        <x:v>0.21403045637847939</x:v>
      </x:c>
      <x:c r="G465" s="374">
        <x:v>2.2200000000000002E-3</x:v>
      </x:c>
      <x:c r="H465" s="293">
        <x:v>10341950</x:v>
      </x:c>
      <x:c r="I465" s="366">
        <x:v>124413658.5</x:v>
      </x:c>
      <x:c r="J465" s="366">
        <x:v>26628312.108471282</x:v>
      </x:c>
      <x:c r="K465" s="366">
        <x:v>276198.32187000004</x:v>
      </x:c>
      <x:c r="L465" s="393">
        <x:v>11272725.5</x:v>
      </x:c>
      <x:c r="M465" s="366">
        <x:v>2412706.5833943225</x:v>
      </x:c>
      <x:c r="N465" s="367">
        <x:v>25025.450610000004</x:v>
      </x:c>
      <x:c r="O465" s="394">
        <x:v>8170140.5</x:v>
      </x:c>
      <x:c r="P465" s="366">
        <x:v>1748658.8998912978</x:v>
      </x:c>
      <x:c r="Q465" s="366">
        <x:v>18137.711910000002</x:v>
      </x:c>
      <x:c r="R465" s="393">
        <x:v>11789822.999999998</x:v>
      </x:c>
      <x:c r="S465" s="366">
        <x:v>2523381.1973114926</x:v>
      </x:c>
      <x:c r="T465" s="366">
        <x:v>26173.407059999998</x:v>
      </x:c>
      <x:c r="U465" s="393">
        <x:v>10755628</x:v>
      </x:c>
      <x:c r="V465" s="366">
        <x:v>2302031.9694771515</x:v>
      </x:c>
      <x:c r="W465" s="366">
        <x:v>23877.494160000002</x:v>
      </x:c>
      <x:c r="X465" s="393">
        <x:v>9204335.5</x:v>
      </x:c>
      <x:c r="Y465" s="366">
        <x:v>1970008.1277256394</x:v>
      </x:c>
      <x:c r="Z465" s="366">
        <x:v>20433.624810000001</x:v>
      </x:c>
      <x:c r="AA465" s="393">
        <x:v>10755628</x:v>
      </x:c>
      <x:c r="AB465" s="366">
        <x:v>2302031.9694771515</x:v>
      </x:c>
      <x:c r="AC465" s="366">
        <x:v>23877.494160000002</x:v>
      </x:c>
      <x:c r="AD465" s="393">
        <x:v>10755628</x:v>
      </x:c>
      <x:c r="AE465" s="366">
        <x:v>2302031.9694771515</x:v>
      </x:c>
      <x:c r="AF465" s="366">
        <x:v>23877.494160000002</x:v>
      </x:c>
      <x:c r="AG465" s="393">
        <x:v>9204335.5</x:v>
      </x:c>
      <x:c r="AH465" s="366">
        <x:v>1970008.1277256394</x:v>
      </x:c>
      <x:c r="AI465" s="366">
        <x:v>20433.624810000001</x:v>
      </x:c>
      <x:c r="AJ465" s="393">
        <x:v>10755628</x:v>
      </x:c>
      <x:c r="AK465" s="366">
        <x:v>2302031.9694771515</x:v>
      </x:c>
      <x:c r="AL465" s="366">
        <x:v>23877.494160000002</x:v>
      </x:c>
      <x:c r="AM465" s="393">
        <x:v>9204335.5</x:v>
      </x:c>
      <x:c r="AN465" s="366">
        <x:v>1970008.1277256394</x:v>
      </x:c>
      <x:c r="AO465" s="366">
        <x:v>20433.624810000001</x:v>
      </x:c>
      <x:c r="AP465" s="393">
        <x:v>11272725.5</x:v>
      </x:c>
      <x:c r="AQ465" s="366">
        <x:v>2412706.5833943225</x:v>
      </x:c>
      <x:c r="AR465" s="366">
        <x:v>25025.450610000004</x:v>
      </x:c>
      <x:c r="AS465" s="393">
        <x:v>11272725.5</x:v>
      </x:c>
      <x:c r="AT465" s="366">
        <x:v>2412706.5833943225</x:v>
      </x:c>
      <x:c r="AU465" s="366">
        <x:v>25025.450610000004</x:v>
      </x:c>
    </x:row>
    <x:row r="466" spans="3:47" collapsed="1">
      <x:c r="G466" s="289"/>
      <x:c r="H466" s="293"/>
    </x:row>
    <x:row r="467" spans="3:47">
      <x:c r="G467" s="289"/>
      <x:c r="H467" s="293"/>
    </x:row>
    <x:row r="468" spans="3:47">
      <x:c r="G468" s="289"/>
      <x:c r="H468" s="293"/>
    </x:row>
    <x:row r="469" spans="3:47">
      <x:c r="G469" s="289"/>
      <x:c r="H469" s="293"/>
    </x:row>
    <x:row r="470" spans="3:47">
      <x:c r="G470" s="289"/>
      <x:c r="H470" s="293"/>
    </x:row>
    <x:row r="471" spans="3:47">
      <x:c r="G471" s="289"/>
      <x:c r="H471" s="293"/>
    </x:row>
    <x:row r="472" spans="3:47">
      <x:c r="G472" s="289"/>
      <x:c r="H472" s="293"/>
    </x:row>
    <x:row r="473" spans="3:47">
      <x:c r="G473" s="289"/>
      <x:c r="H473" s="293"/>
    </x:row>
    <x:row r="474" spans="3:47">
      <x:c r="G474" s="289"/>
      <x:c r="H474" s="293"/>
    </x:row>
    <x:row r="475" spans="3:47">
      <x:c r="G475" s="289"/>
      <x:c r="H475" s="293"/>
    </x:row>
    <x:row r="476" spans="3:47">
      <x:c r="G476" s="289"/>
      <x:c r="H476" s="293"/>
    </x:row>
    <x:row r="477" spans="3:47">
      <x:c r="G477" s="289"/>
      <x:c r="H477" s="293"/>
    </x:row>
    <x:row r="478" spans="3:47">
      <x:c r="G478" s="289"/>
      <x:c r="H478" s="293"/>
    </x:row>
    <x:row r="479" spans="3:47">
      <x:c r="G479" s="289"/>
      <x:c r="H479" s="293"/>
    </x:row>
    <x:row r="480" spans="3:47">
      <x:c r="G480" s="289"/>
      <x:c r="H480" s="293"/>
    </x:row>
    <x:row r="481" spans="7:8">
      <x:c r="G481" s="289"/>
      <x:c r="H481" s="293"/>
    </x:row>
    <x:row r="482" spans="7:8">
      <x:c r="G482" s="289"/>
      <x:c r="H482" s="293"/>
    </x:row>
    <x:row r="483" spans="7:8">
      <x:c r="G483" s="289"/>
      <x:c r="H483" s="293"/>
    </x:row>
    <x:row r="484" spans="7:8">
      <x:c r="G484" s="289"/>
      <x:c r="H484" s="293"/>
    </x:row>
    <x:row r="485" spans="7:8">
      <x:c r="G485" s="289"/>
      <x:c r="H485" s="293"/>
    </x:row>
    <x:row r="486" spans="7:8">
      <x:c r="G486" s="289"/>
      <x:c r="H486" s="293"/>
    </x:row>
    <x:row r="487" spans="7:8">
      <x:c r="G487" s="289"/>
      <x:c r="H487" s="293"/>
    </x:row>
    <x:row r="488" spans="7:8">
      <x:c r="G488" s="289"/>
      <x:c r="H488" s="293"/>
    </x:row>
    <x:row r="489" spans="7:8">
      <x:c r="G489" s="289"/>
      <x:c r="H489" s="293"/>
    </x:row>
    <x:row r="490" spans="7:8">
      <x:c r="G490" s="289"/>
      <x:c r="H490" s="293"/>
    </x:row>
    <x:row r="491" spans="7:8">
      <x:c r="G491" s="289"/>
      <x:c r="H491" s="293"/>
    </x:row>
    <x:row r="492" spans="7:8">
      <x:c r="G492" s="289"/>
      <x:c r="H492" s="293"/>
    </x:row>
    <x:row r="493" spans="7:8">
      <x:c r="G493" s="289"/>
      <x:c r="H493" s="293"/>
    </x:row>
    <x:row r="494" spans="7:8">
      <x:c r="G494" s="289"/>
      <x:c r="H494" s="293"/>
    </x:row>
    <x:row r="495" spans="7:8">
      <x:c r="G495" s="289"/>
      <x:c r="H495" s="293"/>
    </x:row>
    <x:row r="496" spans="7:8">
      <x:c r="G496" s="289"/>
      <x:c r="H496" s="293"/>
    </x:row>
    <x:row r="497" spans="7:8">
      <x:c r="G497" s="289"/>
      <x:c r="H497" s="293"/>
    </x:row>
    <x:row r="498" spans="7:8">
      <x:c r="G498" s="289"/>
      <x:c r="H498" s="293"/>
    </x:row>
    <x:row r="499" spans="7:8">
      <x:c r="G499" s="289"/>
      <x:c r="H499" s="293"/>
    </x:row>
    <x:row r="500" spans="7:8">
      <x:c r="G500" s="289"/>
      <x:c r="H500" s="293"/>
    </x:row>
    <x:row r="501" spans="7:8">
      <x:c r="G501" s="289"/>
      <x:c r="H501" s="293"/>
    </x:row>
    <x:row r="502" spans="7:8">
      <x:c r="G502" s="289"/>
      <x:c r="H502" s="293"/>
    </x:row>
    <x:row r="503" spans="7:8">
      <x:c r="G503" s="289"/>
      <x:c r="H503" s="293"/>
    </x:row>
    <x:row r="504" spans="7:8">
      <x:c r="G504" s="289"/>
      <x:c r="H504" s="293"/>
    </x:row>
    <x:row r="505" spans="7:8">
      <x:c r="G505" s="289"/>
      <x:c r="H505" s="293"/>
    </x:row>
    <x:row r="506" spans="7:8">
      <x:c r="G506" s="289"/>
      <x:c r="H506" s="293"/>
    </x:row>
    <x:row r="507" spans="7:8">
      <x:c r="G507" s="289"/>
      <x:c r="H507" s="293"/>
    </x:row>
    <x:row r="508" spans="7:8">
      <x:c r="G508" s="289"/>
      <x:c r="H508" s="293"/>
    </x:row>
    <x:row r="509" spans="7:8">
      <x:c r="G509" s="289"/>
      <x:c r="H509" s="293"/>
    </x:row>
    <x:row r="510" spans="7:8">
      <x:c r="G510" s="289"/>
      <x:c r="H510" s="293"/>
    </x:row>
    <x:row r="511" spans="7:8">
      <x:c r="G511" s="289"/>
      <x:c r="H511" s="293"/>
    </x:row>
    <x:row r="512" spans="7:8">
      <x:c r="G512" s="289"/>
      <x:c r="H512" s="293"/>
    </x:row>
    <x:row r="513" spans="7:8">
      <x:c r="G513" s="289"/>
      <x:c r="H513" s="293"/>
    </x:row>
    <x:row r="514" spans="7:8">
      <x:c r="G514" s="289"/>
      <x:c r="H514" s="293"/>
    </x:row>
    <x:row r="515" spans="7:8">
      <x:c r="G515" s="289"/>
      <x:c r="H515" s="293"/>
    </x:row>
    <x:row r="516" spans="7:8">
      <x:c r="G516" s="289"/>
      <x:c r="H516" s="293"/>
    </x:row>
    <x:row r="517" spans="7:8">
      <x:c r="G517" s="289"/>
      <x:c r="H517" s="293"/>
    </x:row>
    <x:row r="518" spans="7:8">
      <x:c r="G518" s="289"/>
      <x:c r="H518" s="293"/>
    </x:row>
    <x:row r="519" spans="7:8">
      <x:c r="G519" s="289"/>
      <x:c r="H519" s="293"/>
    </x:row>
    <x:row r="520" spans="7:8">
      <x:c r="G520" s="289"/>
      <x:c r="H520" s="293"/>
    </x:row>
    <x:row r="521" spans="7:8">
      <x:c r="G521" s="289"/>
      <x:c r="H521" s="293"/>
    </x:row>
    <x:row r="522" spans="7:8">
      <x:c r="G522" s="289"/>
      <x:c r="H522" s="293"/>
    </x:row>
    <x:row r="523" spans="7:8">
      <x:c r="G523" s="289"/>
      <x:c r="H523" s="293"/>
    </x:row>
    <x:row r="524" spans="7:8">
      <x:c r="G524" s="289"/>
      <x:c r="H524" s="293"/>
    </x:row>
    <x:row r="525" spans="7:8">
      <x:c r="G525" s="289"/>
      <x:c r="H525" s="293"/>
    </x:row>
    <x:row r="526" spans="7:8">
      <x:c r="G526" s="289"/>
      <x:c r="H526" s="293"/>
    </x:row>
    <x:row r="527" spans="7:8">
      <x:c r="G527" s="289"/>
      <x:c r="H527" s="293"/>
    </x:row>
    <x:row r="528" spans="7:8">
      <x:c r="G528" s="289"/>
      <x:c r="H528" s="293"/>
    </x:row>
    <x:row r="529" spans="7:8">
      <x:c r="G529" s="289"/>
      <x:c r="H529" s="293"/>
    </x:row>
    <x:row r="530" spans="7:8">
      <x:c r="G530" s="289"/>
      <x:c r="H530" s="293"/>
    </x:row>
    <x:row r="531" spans="7:8">
      <x:c r="G531" s="289"/>
      <x:c r="H531" s="293"/>
    </x:row>
    <x:row r="532" spans="7:8">
      <x:c r="G532" s="289"/>
      <x:c r="H532" s="293"/>
    </x:row>
    <x:row r="533" spans="7:8">
      <x:c r="G533" s="289"/>
      <x:c r="H533" s="293"/>
    </x:row>
    <x:row r="534" spans="7:8">
      <x:c r="G534" s="289"/>
      <x:c r="H534" s="293"/>
    </x:row>
    <x:row r="535" spans="7:8">
      <x:c r="G535" s="289"/>
      <x:c r="H535" s="293"/>
    </x:row>
    <x:row r="536" spans="7:8">
      <x:c r="G536" s="289"/>
      <x:c r="H536" s="293"/>
    </x:row>
    <x:row r="537" spans="7:8">
      <x:c r="G537" s="289"/>
      <x:c r="H537" s="293"/>
    </x:row>
    <x:row r="538" spans="7:8">
      <x:c r="G538" s="289"/>
      <x:c r="H538" s="293"/>
    </x:row>
    <x:row r="539" spans="7:8">
      <x:c r="G539" s="289"/>
      <x:c r="H539" s="293"/>
    </x:row>
    <x:row r="540" spans="7:8">
      <x:c r="G540" s="289"/>
      <x:c r="H540" s="293"/>
    </x:row>
    <x:row r="541" spans="7:8">
      <x:c r="G541" s="289"/>
      <x:c r="H541" s="293"/>
    </x:row>
    <x:row r="542" spans="7:8">
      <x:c r="G542" s="289"/>
      <x:c r="H542" s="293"/>
    </x:row>
    <x:row r="543" spans="7:8">
      <x:c r="G543" s="289"/>
      <x:c r="H543" s="293"/>
    </x:row>
    <x:row r="544" spans="7:8">
      <x:c r="G544" s="289"/>
      <x:c r="H544" s="293"/>
    </x:row>
    <x:row r="545" spans="7:8">
      <x:c r="G545" s="289"/>
      <x:c r="H545" s="293"/>
    </x:row>
    <x:row r="546" spans="7:8">
      <x:c r="G546" s="289"/>
      <x:c r="H546" s="293"/>
    </x:row>
    <x:row r="547" spans="7:8">
      <x:c r="G547" s="289"/>
      <x:c r="H547" s="293"/>
    </x:row>
    <x:row r="548" spans="7:8">
      <x:c r="G548" s="289"/>
      <x:c r="H548" s="293"/>
    </x:row>
    <x:row r="549" spans="7:8">
      <x:c r="G549" s="289"/>
      <x:c r="H549" s="293"/>
    </x:row>
    <x:row r="550" spans="7:8">
      <x:c r="G550" s="289"/>
      <x:c r="H550" s="293"/>
    </x:row>
    <x:row r="551" spans="7:8">
      <x:c r="G551" s="289"/>
      <x:c r="H551" s="293"/>
    </x:row>
    <x:row r="552" spans="7:8">
      <x:c r="G552" s="289"/>
      <x:c r="H552" s="293"/>
    </x:row>
    <x:row r="553" spans="7:8">
      <x:c r="G553" s="289"/>
      <x:c r="H553" s="293"/>
    </x:row>
    <x:row r="554" spans="7:8">
      <x:c r="G554" s="289"/>
      <x:c r="H554" s="293"/>
    </x:row>
    <x:row r="555" spans="7:8">
      <x:c r="G555" s="289"/>
      <x:c r="H555" s="293"/>
    </x:row>
    <x:row r="556" spans="7:8">
      <x:c r="G556" s="289"/>
      <x:c r="H556" s="293"/>
    </x:row>
    <x:row r="557" spans="7:8">
      <x:c r="G557" s="289"/>
      <x:c r="H557" s="293"/>
    </x:row>
    <x:row r="558" spans="7:8">
      <x:c r="G558" s="289"/>
      <x:c r="H558" s="293"/>
    </x:row>
    <x:row r="559" spans="7:8">
      <x:c r="G559" s="289"/>
      <x:c r="H559" s="293"/>
    </x:row>
    <x:row r="560" spans="7:8">
      <x:c r="G560" s="289"/>
      <x:c r="H560" s="293"/>
    </x:row>
    <x:row r="561" spans="7:8">
      <x:c r="G561" s="289"/>
      <x:c r="H561" s="293"/>
    </x:row>
    <x:row r="562" spans="7:8">
      <x:c r="G562" s="289"/>
      <x:c r="H562" s="293"/>
    </x:row>
    <x:row r="563" spans="7:8">
      <x:c r="G563" s="289"/>
      <x:c r="H563" s="293"/>
    </x:row>
    <x:row r="564" spans="7:8">
      <x:c r="G564" s="289"/>
      <x:c r="H564" s="293"/>
    </x:row>
    <x:row r="565" spans="7:8">
      <x:c r="G565" s="289"/>
      <x:c r="H565" s="293"/>
    </x:row>
    <x:row r="566" spans="7:8">
      <x:c r="G566" s="289"/>
      <x:c r="H566" s="293"/>
    </x:row>
    <x:row r="567" spans="7:8">
      <x:c r="G567" s="289"/>
      <x:c r="H567" s="293"/>
    </x:row>
    <x:row r="568" spans="7:8">
      <x:c r="G568" s="289"/>
      <x:c r="H568" s="293"/>
    </x:row>
    <x:row r="569" spans="7:8">
      <x:c r="G569" s="289"/>
      <x:c r="H569" s="293"/>
    </x:row>
    <x:row r="570" spans="7:8">
      <x:c r="G570" s="289"/>
      <x:c r="H570" s="293"/>
    </x:row>
    <x:row r="571" spans="7:8">
      <x:c r="G571" s="289"/>
      <x:c r="H571" s="293"/>
    </x:row>
    <x:row r="572" spans="7:8">
      <x:c r="G572" s="289"/>
      <x:c r="H572" s="293"/>
    </x:row>
    <x:row r="573" spans="7:8">
      <x:c r="G573" s="289"/>
      <x:c r="H573" s="293"/>
    </x:row>
    <x:row r="574" spans="7:8">
      <x:c r="G574" s="289"/>
      <x:c r="H574" s="293"/>
    </x:row>
    <x:row r="575" spans="7:8">
      <x:c r="G575" s="289"/>
      <x:c r="H575" s="293"/>
    </x:row>
    <x:row r="576" spans="7:8">
      <x:c r="G576" s="289"/>
      <x:c r="H576" s="293"/>
    </x:row>
    <x:row r="577" spans="7:8">
      <x:c r="G577" s="289"/>
      <x:c r="H577" s="293"/>
    </x:row>
    <x:row r="578" spans="7:8">
      <x:c r="G578" s="289"/>
      <x:c r="H578" s="293"/>
    </x:row>
    <x:row r="579" spans="7:8">
      <x:c r="G579" s="289"/>
      <x:c r="H579" s="293"/>
    </x:row>
    <x:row r="580" spans="7:8">
      <x:c r="G580" s="289"/>
      <x:c r="H580" s="293"/>
    </x:row>
    <x:row r="581" spans="7:8">
      <x:c r="G581" s="289"/>
      <x:c r="H581" s="293"/>
    </x:row>
    <x:row r="582" spans="7:8">
      <x:c r="G582" s="289"/>
      <x:c r="H582" s="293"/>
    </x:row>
    <x:row r="583" spans="7:8">
      <x:c r="G583" s="289"/>
      <x:c r="H583" s="293"/>
    </x:row>
    <x:row r="584" spans="7:8">
      <x:c r="G584" s="289"/>
      <x:c r="H584" s="293"/>
    </x:row>
    <x:row r="585" spans="7:8">
      <x:c r="G585" s="289"/>
      <x:c r="H585" s="293"/>
    </x:row>
    <x:row r="586" spans="7:8">
      <x:c r="G586" s="289"/>
      <x:c r="H586" s="293"/>
    </x:row>
    <x:row r="587" spans="7:8">
      <x:c r="G587" s="289"/>
      <x:c r="H587" s="293"/>
    </x:row>
    <x:row r="588" spans="7:8">
      <x:c r="G588" s="289"/>
      <x:c r="H588" s="293"/>
    </x:row>
    <x:row r="589" spans="7:8">
      <x:c r="G589" s="289"/>
      <x:c r="H589" s="293"/>
    </x:row>
    <x:row r="590" spans="7:8">
      <x:c r="G590" s="289"/>
      <x:c r="H590" s="293"/>
    </x:row>
    <x:row r="591" spans="7:8">
      <x:c r="G591" s="289"/>
      <x:c r="H591" s="293"/>
    </x:row>
    <x:row r="592" spans="7:8">
      <x:c r="G592" s="289"/>
      <x:c r="H592" s="293"/>
    </x:row>
    <x:row r="593" spans="7:8">
      <x:c r="G593" s="289"/>
      <x:c r="H593" s="293"/>
    </x:row>
    <x:row r="594" spans="7:8">
      <x:c r="G594" s="289"/>
      <x:c r="H594" s="293"/>
    </x:row>
    <x:row r="595" spans="7:8">
      <x:c r="G595" s="289"/>
      <x:c r="H595" s="293"/>
    </x:row>
    <x:row r="596" spans="7:8">
      <x:c r="G596" s="289"/>
      <x:c r="H596" s="293"/>
    </x:row>
    <x:row r="597" spans="7:8">
      <x:c r="G597" s="289"/>
      <x:c r="H597" s="293"/>
    </x:row>
    <x:row r="598" spans="7:8">
      <x:c r="G598" s="289"/>
      <x:c r="H598" s="293"/>
    </x:row>
    <x:row r="599" spans="7:8">
      <x:c r="G599" s="289"/>
      <x:c r="H599" s="293"/>
    </x:row>
    <x:row r="600" spans="7:8">
      <x:c r="G600" s="289"/>
      <x:c r="H600" s="293"/>
    </x:row>
    <x:row r="601" spans="7:8">
      <x:c r="G601" s="289"/>
      <x:c r="H601" s="293"/>
    </x:row>
    <x:row r="602" spans="7:8">
      <x:c r="G602" s="289"/>
      <x:c r="H602" s="293"/>
    </x:row>
    <x:row r="603" spans="7:8">
      <x:c r="G603" s="289"/>
      <x:c r="H603" s="293"/>
    </x:row>
    <x:row r="604" spans="7:8">
      <x:c r="G604" s="289"/>
      <x:c r="H604" s="293"/>
    </x:row>
    <x:row r="605" spans="7:8">
      <x:c r="G605" s="289"/>
      <x:c r="H605" s="293"/>
    </x:row>
    <x:row r="606" spans="7:8">
      <x:c r="G606" s="289"/>
      <x:c r="H606" s="293"/>
    </x:row>
    <x:row r="607" spans="7:8">
      <x:c r="G607" s="289"/>
      <x:c r="H607" s="293"/>
    </x:row>
    <x:row r="608" spans="7:8">
      <x:c r="G608" s="289"/>
      <x:c r="H608" s="293"/>
    </x:row>
    <x:row r="609" spans="7:8">
      <x:c r="G609" s="289"/>
      <x:c r="H609" s="293"/>
    </x:row>
    <x:row r="610" spans="7:8">
      <x:c r="G610" s="289"/>
      <x:c r="H610" s="293"/>
    </x:row>
    <x:row r="611" spans="7:8">
      <x:c r="G611" s="289"/>
      <x:c r="H611" s="293"/>
    </x:row>
    <x:row r="612" spans="7:8">
      <x:c r="G612" s="289"/>
      <x:c r="H612" s="293"/>
    </x:row>
    <x:row r="613" spans="7:8">
      <x:c r="G613" s="289"/>
      <x:c r="H613" s="293"/>
    </x:row>
    <x:row r="614" spans="7:8">
      <x:c r="G614" s="289"/>
      <x:c r="H614" s="293"/>
    </x:row>
    <x:row r="615" spans="7:8">
      <x:c r="G615" s="289"/>
      <x:c r="H615" s="293"/>
    </x:row>
    <x:row r="616" spans="7:8">
      <x:c r="G616" s="289"/>
      <x:c r="H616" s="293"/>
    </x:row>
    <x:row r="617" spans="7:8">
      <x:c r="G617" s="289"/>
      <x:c r="H617" s="293"/>
    </x:row>
    <x:row r="618" spans="7:8">
      <x:c r="G618" s="289"/>
      <x:c r="H618" s="293"/>
    </x:row>
    <x:row r="619" spans="7:8">
      <x:c r="G619" s="289"/>
      <x:c r="H619" s="293"/>
    </x:row>
    <x:row r="620" spans="7:8">
      <x:c r="G620" s="289"/>
      <x:c r="H620" s="293"/>
    </x:row>
    <x:row r="621" spans="7:8">
      <x:c r="G621" s="289"/>
      <x:c r="H621" s="293"/>
    </x:row>
    <x:row r="622" spans="7:8">
      <x:c r="G622" s="289"/>
      <x:c r="H622" s="293"/>
    </x:row>
    <x:row r="623" spans="7:8">
      <x:c r="G623" s="289"/>
      <x:c r="H623" s="293"/>
    </x:row>
    <x:row r="624" spans="7:8">
      <x:c r="G624" s="289"/>
      <x:c r="H624" s="293"/>
    </x:row>
    <x:row r="625" spans="7:8">
      <x:c r="G625" s="289"/>
      <x:c r="H625" s="293"/>
    </x:row>
    <x:row r="626" spans="7:8">
      <x:c r="G626" s="289"/>
      <x:c r="H626" s="293"/>
    </x:row>
    <x:row r="627" spans="7:8">
      <x:c r="G627" s="289"/>
      <x:c r="H627" s="293"/>
    </x:row>
    <x:row r="628" spans="7:8">
      <x:c r="G628" s="289"/>
      <x:c r="H628" s="293"/>
    </x:row>
    <x:row r="629" spans="7:8">
      <x:c r="G629" s="289"/>
      <x:c r="H629" s="293"/>
    </x:row>
    <x:row r="630" spans="7:8">
      <x:c r="G630" s="289"/>
      <x:c r="H630" s="293"/>
    </x:row>
    <x:row r="631" spans="7:8">
      <x:c r="G631" s="289"/>
      <x:c r="H631" s="293"/>
    </x:row>
    <x:row r="632" spans="7:8">
      <x:c r="G632" s="289"/>
      <x:c r="H632" s="293"/>
    </x:row>
    <x:row r="633" spans="7:8">
      <x:c r="G633" s="289"/>
      <x:c r="H633" s="293"/>
    </x:row>
    <x:row r="634" spans="7:8">
      <x:c r="G634" s="289"/>
      <x:c r="H634" s="293"/>
    </x:row>
    <x:row r="635" spans="7:8">
      <x:c r="G635" s="289"/>
      <x:c r="H635" s="293"/>
    </x:row>
    <x:row r="636" spans="7:8">
      <x:c r="G636" s="289"/>
      <x:c r="H636" s="293"/>
    </x:row>
    <x:row r="637" spans="7:8">
      <x:c r="G637" s="289"/>
      <x:c r="H637" s="293"/>
    </x:row>
    <x:row r="638" spans="7:8">
      <x:c r="G638" s="289"/>
      <x:c r="H638" s="293"/>
    </x:row>
    <x:row r="639" spans="7:8">
      <x:c r="G639" s="289"/>
      <x:c r="H639" s="293"/>
    </x:row>
    <x:row r="640" spans="7:8">
      <x:c r="G640" s="289"/>
      <x:c r="H640" s="293"/>
    </x:row>
    <x:row r="641" spans="7:8">
      <x:c r="G641" s="289"/>
      <x:c r="H641" s="293"/>
    </x:row>
    <x:row r="642" spans="7:8">
      <x:c r="G642" s="289"/>
      <x:c r="H642" s="293"/>
    </x:row>
    <x:row r="643" spans="7:8">
      <x:c r="G643" s="289"/>
      <x:c r="H643" s="293"/>
    </x:row>
    <x:row r="644" spans="7:8">
      <x:c r="G644" s="289"/>
      <x:c r="H644" s="293"/>
    </x:row>
    <x:row r="645" spans="7:8">
      <x:c r="G645" s="289"/>
      <x:c r="H645" s="293"/>
    </x:row>
    <x:row r="646" spans="7:8">
      <x:c r="G646" s="289"/>
      <x:c r="H646" s="293"/>
    </x:row>
    <x:row r="647" spans="7:8">
      <x:c r="G647" s="289"/>
      <x:c r="H647" s="293"/>
    </x:row>
    <x:row r="648" spans="7:8">
      <x:c r="G648" s="289"/>
      <x:c r="H648" s="293"/>
    </x:row>
    <x:row r="649" spans="7:8">
      <x:c r="G649" s="289"/>
      <x:c r="H649" s="293"/>
    </x:row>
    <x:row r="650" spans="7:8">
      <x:c r="G650" s="289"/>
      <x:c r="H650" s="293"/>
    </x:row>
    <x:row r="651" spans="7:8">
      <x:c r="G651" s="289"/>
      <x:c r="H651" s="293"/>
    </x:row>
    <x:row r="652" spans="7:8">
      <x:c r="G652" s="289"/>
      <x:c r="H652" s="293"/>
    </x:row>
    <x:row r="653" spans="7:8">
      <x:c r="G653" s="289"/>
      <x:c r="H653" s="293"/>
    </x:row>
    <x:row r="654" spans="7:8">
      <x:c r="G654" s="289"/>
      <x:c r="H654" s="293"/>
    </x:row>
    <x:row r="655" spans="7:8">
      <x:c r="G655" s="289"/>
      <x:c r="H655" s="293"/>
    </x:row>
    <x:row r="656" spans="7:8">
      <x:c r="G656" s="289"/>
      <x:c r="H656" s="293"/>
    </x:row>
    <x:row r="657" spans="7:8">
      <x:c r="G657" s="289"/>
      <x:c r="H657" s="293"/>
    </x:row>
    <x:row r="658" spans="7:8">
      <x:c r="G658" s="289"/>
      <x:c r="H658" s="293"/>
    </x:row>
    <x:row r="659" spans="7:8">
      <x:c r="G659" s="289"/>
      <x:c r="H659" s="293"/>
    </x:row>
    <x:row r="660" spans="7:8">
      <x:c r="G660" s="289"/>
      <x:c r="H660" s="293"/>
    </x:row>
    <x:row r="661" spans="7:8">
      <x:c r="G661" s="289"/>
      <x:c r="H661" s="293"/>
    </x:row>
    <x:row r="662" spans="7:8">
      <x:c r="G662" s="289"/>
      <x:c r="H662" s="293"/>
    </x:row>
    <x:row r="663" spans="7:8">
      <x:c r="G663" s="289"/>
      <x:c r="H663" s="293"/>
    </x:row>
    <x:row r="664" spans="7:8">
      <x:c r="G664" s="289"/>
      <x:c r="H664" s="293"/>
    </x:row>
    <x:row r="665" spans="7:8">
      <x:c r="G665" s="289"/>
      <x:c r="H665" s="293"/>
    </x:row>
    <x:row r="666" spans="7:8">
      <x:c r="G666" s="289"/>
      <x:c r="H666" s="293"/>
    </x:row>
    <x:row r="667" spans="7:8">
      <x:c r="G667" s="289"/>
      <x:c r="H667" s="293"/>
    </x:row>
    <x:row r="668" spans="7:8">
      <x:c r="G668" s="289"/>
      <x:c r="H668" s="293"/>
    </x:row>
    <x:row r="669" spans="7:8">
      <x:c r="G669" s="289"/>
      <x:c r="H669" s="293"/>
    </x:row>
    <x:row r="670" spans="7:8">
      <x:c r="G670" s="289"/>
      <x:c r="H670" s="293"/>
    </x:row>
    <x:row r="671" spans="7:8">
      <x:c r="G671" s="289"/>
      <x:c r="H671" s="293"/>
    </x:row>
    <x:row r="672" spans="7:8">
      <x:c r="G672" s="289"/>
      <x:c r="H672" s="293"/>
    </x:row>
    <x:row r="673" spans="7:8">
      <x:c r="G673" s="289"/>
      <x:c r="H673" s="293"/>
    </x:row>
    <x:row r="674" spans="7:8">
      <x:c r="G674" s="289"/>
      <x:c r="H674" s="293"/>
    </x:row>
    <x:row r="675" spans="7:8">
      <x:c r="G675" s="289"/>
      <x:c r="H675" s="293"/>
    </x:row>
    <x:row r="676" spans="7:8">
      <x:c r="G676" s="289"/>
      <x:c r="H676" s="293"/>
    </x:row>
    <x:row r="677" spans="7:8">
      <x:c r="G677" s="289"/>
      <x:c r="H677" s="293"/>
    </x:row>
    <x:row r="678" spans="7:8">
      <x:c r="G678" s="289"/>
      <x:c r="H678" s="293"/>
    </x:row>
    <x:row r="679" spans="7:8">
      <x:c r="G679" s="289"/>
      <x:c r="H679" s="293"/>
    </x:row>
    <x:row r="680" spans="7:8">
      <x:c r="G680" s="289"/>
      <x:c r="H680" s="293"/>
    </x:row>
    <x:row r="681" spans="7:8">
      <x:c r="G681" s="289"/>
      <x:c r="H681" s="293"/>
    </x:row>
    <x:row r="682" spans="7:8">
      <x:c r="G682" s="289"/>
      <x:c r="H682" s="293"/>
    </x:row>
    <x:row r="683" spans="7:8">
      <x:c r="G683" s="289"/>
      <x:c r="H683" s="293"/>
    </x:row>
    <x:row r="684" spans="7:8">
      <x:c r="G684" s="289"/>
      <x:c r="H684" s="293"/>
    </x:row>
    <x:row r="685" spans="7:8">
      <x:c r="G685" s="289"/>
      <x:c r="H685" s="293"/>
    </x:row>
    <x:row r="686" spans="7:8">
      <x:c r="G686" s="289"/>
      <x:c r="H686" s="293"/>
    </x:row>
    <x:row r="687" spans="7:8">
      <x:c r="G687" s="289"/>
      <x:c r="H687" s="293"/>
    </x:row>
    <x:row r="688" spans="7:8">
      <x:c r="G688" s="289"/>
      <x:c r="H688" s="293"/>
    </x:row>
    <x:row r="689" spans="7:8">
      <x:c r="G689" s="289"/>
      <x:c r="H689" s="293"/>
    </x:row>
    <x:row r="690" spans="7:8">
      <x:c r="G690" s="289"/>
      <x:c r="H690" s="293"/>
    </x:row>
    <x:row r="691" spans="7:8">
      <x:c r="G691" s="289"/>
      <x:c r="H691" s="293"/>
    </x:row>
    <x:row r="692" spans="7:8">
      <x:c r="G692" s="289"/>
      <x:c r="H692" s="293"/>
    </x:row>
    <x:row r="693" spans="7:8">
      <x:c r="G693" s="289"/>
      <x:c r="H693" s="293"/>
    </x:row>
    <x:row r="694" spans="7:8">
      <x:c r="G694" s="289"/>
      <x:c r="H694" s="293"/>
    </x:row>
    <x:row r="695" spans="7:8">
      <x:c r="G695" s="289"/>
      <x:c r="H695" s="293"/>
    </x:row>
    <x:row r="696" spans="7:8">
      <x:c r="G696" s="289"/>
      <x:c r="H696" s="293"/>
    </x:row>
    <x:row r="697" spans="7:8">
      <x:c r="G697" s="289"/>
      <x:c r="H697" s="293"/>
    </x:row>
    <x:row r="698" spans="7:8">
      <x:c r="G698" s="289"/>
      <x:c r="H698" s="293"/>
    </x:row>
    <x:row r="699" spans="7:8">
      <x:c r="G699" s="289"/>
      <x:c r="H699" s="293"/>
    </x:row>
    <x:row r="700" spans="7:8">
      <x:c r="G700" s="289"/>
      <x:c r="H700" s="293"/>
    </x:row>
    <x:row r="701" spans="7:8">
      <x:c r="G701" s="289"/>
      <x:c r="H701" s="293"/>
    </x:row>
    <x:row r="702" spans="7:8">
      <x:c r="G702" s="289"/>
      <x:c r="H702" s="293"/>
    </x:row>
    <x:row r="703" spans="7:8">
      <x:c r="G703" s="289"/>
      <x:c r="H703" s="293"/>
    </x:row>
    <x:row r="704" spans="7:8">
      <x:c r="G704" s="289"/>
      <x:c r="H704" s="293"/>
    </x:row>
    <x:row r="705" spans="7:8">
      <x:c r="G705" s="289"/>
      <x:c r="H705" s="293"/>
    </x:row>
    <x:row r="706" spans="7:8">
      <x:c r="G706" s="289"/>
      <x:c r="H706" s="293"/>
    </x:row>
    <x:row r="707" spans="7:8">
      <x:c r="G707" s="289"/>
      <x:c r="H707" s="293"/>
    </x:row>
    <x:row r="708" spans="7:8">
      <x:c r="G708" s="289"/>
      <x:c r="H708" s="293"/>
    </x:row>
  </x:sheetData>
  <x:mergeCells count="26">
    <x:mergeCell ref="A206:E206"/>
    <x:mergeCell ref="X9:Z10"/>
    <x:mergeCell ref="AA9:AC10"/>
    <x:mergeCell ref="AD9:AF10"/>
    <x:mergeCell ref="AG9:AI10"/>
    <x:mergeCell ref="A9:E11"/>
    <x:mergeCell ref="I9:K10"/>
    <x:mergeCell ref="L9:N10"/>
    <x:mergeCell ref="O9:Q10"/>
    <x:mergeCell ref="R9:T10"/>
    <x:mergeCell ref="U9:W10"/>
    <x:mergeCell ref="AP9:AR10"/>
    <x:mergeCell ref="AS9:AU10"/>
    <x:mergeCell ref="A12:E12"/>
    <x:mergeCell ref="A25:D25"/>
    <x:mergeCell ref="A178:D178"/>
    <x:mergeCell ref="AJ9:AL10"/>
    <x:mergeCell ref="AM9:AO10"/>
    <x:mergeCell ref="A376:E376"/>
    <x:mergeCell ref="B444:F444"/>
    <x:mergeCell ref="A253:E253"/>
    <x:mergeCell ref="B268:E268"/>
    <x:mergeCell ref="A320:E320"/>
    <x:mergeCell ref="A332:E332"/>
    <x:mergeCell ref="A342:E342"/>
    <x:mergeCell ref="B366:F366"/>
  </x:mergeCells>
  <x:phoneticPr fontId="18" type="noConversion"/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48EED396788249BB0E1DB38EC6BA6D" ma:contentTypeVersion="9" ma:contentTypeDescription="Create a new document." ma:contentTypeScope="" ma:versionID="ffa76b98f6a97477bba60d7bdcf553e7">
  <xsd:schema xmlns:xsd="http://www.w3.org/2001/XMLSchema" xmlns:xs="http://www.w3.org/2001/XMLSchema" xmlns:p="http://schemas.microsoft.com/office/2006/metadata/properties" xmlns:ns2="e8450c8b-69af-46ef-b020-9f342a944101" targetNamespace="http://schemas.microsoft.com/office/2006/metadata/properties" ma:root="true" ma:fieldsID="0ace0f25730ad8e27dc084ea65f0a9a8" ns2:_="">
    <xsd:import namespace="e8450c8b-69af-46ef-b020-9f342a9441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Flow_SignoffStatu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50c8b-69af-46ef-b020-9f342a9441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1" nillable="true" ma:displayName="Sign-off status" ma:internalName="_x0024_Resources_x003a_core_x002c_Signoff_Status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e8450c8b-69af-46ef-b020-9f342a944101" xsi:nil="true"/>
  </documentManagement>
</p:properties>
</file>

<file path=customXml/itemProps1.xml><?xml version="1.0" encoding="utf-8"?>
<ds:datastoreItem xmlns:ds="http://schemas.openxmlformats.org/officeDocument/2006/customXml" ds:itemID="{BA0426B7-2980-4ED1-9968-248C657CD0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450c8b-69af-46ef-b020-9f342a9441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97261C-AD67-4695-94FE-4CEA5FB53E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1DA2BA-72C5-458B-9112-3A6E711A2904}">
  <ds:schemaRefs>
    <ds:schemaRef ds:uri="http://schemas.microsoft.com/office/2006/metadata/properties"/>
    <ds:schemaRef ds:uri="http://schemas.microsoft.com/office/infopath/2007/PartnerControls"/>
    <ds:schemaRef ds:uri="e8450c8b-69af-46ef-b020-9f342a944101"/>
  </ds:schemaRefs>
</ds:datastoreItem>
</file>

<file path=docMetadata/LabelInfo.xml><?xml version="1.0" encoding="utf-8"?>
<clbl:labelList xmlns:clbl="http://schemas.microsoft.com/office/2020/mipLabelMetadata">
  <clbl:label id="{bbb2a0ad-c6f0-41b0-b595-1248caa91295}" enabled="1" method="Privileged" siteId="{1757bd3c-a2e2-4dd3-9a67-139612e5469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22</vt:i4>
      </vt:variant>
      <vt:variant>
        <vt:lpstr>이름 지정된 범위</vt:lpstr>
      </vt:variant>
      <vt:variant>
        <vt:i4>7</vt:i4>
      </vt:variant>
    </vt:vector>
  </HeadingPairs>
  <TitlesOfParts>
    <vt:vector size="29" baseType="lpstr">
      <vt:lpstr>★TOTAL</vt:lpstr>
      <vt:lpstr>★WIRE SBU</vt:lpstr>
      <vt:lpstr>★COM" SBU</vt:lpstr>
      <vt:lpstr>Sheet2</vt:lpstr>
      <vt:lpstr>Sheet1</vt:lpstr>
      <vt:lpstr>★손익요약</vt:lpstr>
      <vt:lpstr>★전선업체별매출현황</vt:lpstr>
      <vt:lpstr>★손익계산서</vt:lpstr>
      <vt:lpstr>★손익계산서 (월별)</vt:lpstr>
      <vt:lpstr>★제조원가명세서</vt:lpstr>
      <vt:lpstr>★제조원가명세서 (월별)</vt:lpstr>
      <vt:lpstr>Sheet3</vt:lpstr>
      <vt:lpstr>Sheet4</vt:lpstr>
      <vt:lpstr>Sheet5</vt:lpstr>
      <vt:lpstr>Sheet6</vt:lpstr>
      <vt:lpstr>Sheet7</vt:lpstr>
      <vt:lpstr>Sheet8</vt:lpstr>
      <vt:lpstr>损益表 _年计划(손익 년계획)</vt:lpstr>
      <vt:lpstr>制造费用明细书 _年计划(제조원가 년계획)</vt:lpstr>
      <vt:lpstr>업체별계획정리</vt:lpstr>
      <vt:lpstr>制造费用明细书 _每月 (제조원가 월별실적_전년도)</vt:lpstr>
      <vt:lpstr>전선 매출계획</vt:lpstr>
      <vt:lpstr>★손익계산서!Print_Area</vt:lpstr>
      <vt:lpstr>'★손익계산서 (월별)'!Print_Area</vt:lpstr>
      <vt:lpstr>'★제조원가명세서 (월별)'!Print_Area</vt:lpstr>
      <vt:lpstr>'制造费用明细书 _每月 (제조원가 월별실적_전년도)'!Print_Area</vt:lpstr>
      <vt:lpstr>★손익계산서!Print_Titles</vt:lpstr>
      <vt:lpstr>'★손익계산서 (월별)'!Print_Titles</vt:lpstr>
      <vt:lpstr>'制造费用明细书 _每月 (제조원가 월별실적_전년도)'!Print_Titles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김창연 [Chang Yeon Kim]</dc:creator>
  <cp:keywords/>
  <dc:description/>
  <cp:lastModifiedBy>고태호 선임매니저 [Tae Ho Goh]</cp:lastModifiedBy>
  <cp:revision/>
  <cp:lastPrinted>2023-06-13T07:30:10Z</cp:lastPrinted>
  <dcterms:created xsi:type="dcterms:W3CDTF">2021-11-19T00:38:51Z</dcterms:created>
  <dcterms:modified xsi:type="dcterms:W3CDTF">2026-03-20T00:55:56Z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c5faf2-c19d-4b37-ab34-f6cc946cd950_Enabled">
    <vt:lpwstr>true</vt:lpwstr>
  </property>
  <property fmtid="{D5CDD505-2E9C-101B-9397-08002B2CF9AE}" pid="3" name="MSIP_Label_60c5faf2-c19d-4b37-ab34-f6cc946cd950_SetDate">
    <vt:lpwstr>2021-08-13T06:01:08Z</vt:lpwstr>
  </property>
  <property fmtid="{D5CDD505-2E9C-101B-9397-08002B2CF9AE}" pid="4" name="MSIP_Label_60c5faf2-c19d-4b37-ab34-f6cc946cd950_Method">
    <vt:lpwstr>Standard</vt:lpwstr>
  </property>
  <property fmtid="{D5CDD505-2E9C-101B-9397-08002B2CF9AE}" pid="5" name="MSIP_Label_60c5faf2-c19d-4b37-ab34-f6cc946cd950_Name">
    <vt:lpwstr>평문_</vt:lpwstr>
  </property>
  <property fmtid="{D5CDD505-2E9C-101B-9397-08002B2CF9AE}" pid="6" name="MSIP_Label_60c5faf2-c19d-4b37-ab34-f6cc946cd950_SiteId">
    <vt:lpwstr>1757bd3c-a2e2-4dd3-9a67-139612e54698</vt:lpwstr>
  </property>
  <property fmtid="{D5CDD505-2E9C-101B-9397-08002B2CF9AE}" pid="7" name="MSIP_Label_60c5faf2-c19d-4b37-ab34-f6cc946cd950_ContentBits">
    <vt:lpwstr>8</vt:lpwstr>
  </property>
  <property fmtid="{D5CDD505-2E9C-101B-9397-08002B2CF9AE}" pid="8" name="ContentTypeId">
    <vt:lpwstr>0x0101004C48EED396788249BB0E1DB38EC6BA6D</vt:lpwstr>
  </property>
</Properties>
</file>